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xuhaihua\Desktop\OPM数值\OPM经济数值\"/>
    </mc:Choice>
  </mc:AlternateContent>
  <xr:revisionPtr revIDLastSave="0" documentId="13_ncr:1_{3B0C848F-9276-4356-81CD-A21FC3930010}" xr6:coauthVersionLast="44" xr6:coauthVersionMax="44" xr10:uidLastSave="{00000000-0000-0000-0000-000000000000}"/>
  <bookViews>
    <workbookView xWindow="-120" yWindow="-120" windowWidth="29040" windowHeight="15840" tabRatio="695" activeTab="11" xr2:uid="{00000000-000D-0000-FFFF-FFFF00000000}"/>
  </bookViews>
  <sheets>
    <sheet name="关卡设定" sheetId="11" r:id="rId1"/>
    <sheet name="产出设定" sheetId="12" r:id="rId2"/>
    <sheet name="价值设定" sheetId="13" r:id="rId3"/>
    <sheet name="怪物产出" sheetId="2" r:id="rId4"/>
    <sheet name="宝箱产出" sheetId="7" r:id="rId5"/>
    <sheet name="道具商店" sheetId="4" r:id="rId6"/>
    <sheet name="限时副本" sheetId="1" r:id="rId7"/>
    <sheet name="验算" sheetId="9" r:id="rId8"/>
    <sheet name="地图随机奖励" sheetId="6" r:id="rId9"/>
    <sheet name="藏宝图" sheetId="10" r:id="rId10"/>
    <sheet name="随机目标" sheetId="5" r:id="rId11"/>
    <sheet name="输出" sheetId="8" r:id="rId12"/>
    <sheet name="饰品调整" sheetId="14" r:id="rId13"/>
  </sheets>
  <externalReferences>
    <externalReference r:id="rId14"/>
    <externalReference r:id="rId15"/>
  </externalReferences>
  <definedNames>
    <definedName name="经验兑换比例">[1]设定表!$B$4</definedName>
    <definedName name="现金兑换比例">[1]设定表!$B$3</definedName>
    <definedName name="章标记">[1]章设定!$B:$B</definedName>
    <definedName name="章金币">[1]章设定!$F:$F</definedName>
    <definedName name="章经验">[1]章设定!$E:$E</definedName>
    <definedName name="指定比随机">[1]设定表!$B$55</definedName>
  </definedNames>
  <calcPr calcId="18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W5" i="2" l="1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71" i="2"/>
  <c r="W72" i="2"/>
  <c r="W73" i="2"/>
  <c r="W74" i="2"/>
  <c r="W75" i="2"/>
  <c r="W76" i="2"/>
  <c r="W77" i="2"/>
  <c r="W78" i="2"/>
  <c r="W79" i="2"/>
  <c r="W80" i="2"/>
  <c r="W81" i="2"/>
  <c r="W82" i="2"/>
  <c r="W83" i="2"/>
  <c r="W84" i="2"/>
  <c r="W85" i="2"/>
  <c r="W86" i="2"/>
  <c r="W87" i="2"/>
  <c r="W88" i="2"/>
  <c r="W89" i="2"/>
  <c r="W90" i="2"/>
  <c r="W91" i="2"/>
  <c r="W92" i="2"/>
  <c r="W93" i="2"/>
  <c r="W94" i="2"/>
  <c r="W95" i="2"/>
  <c r="W96" i="2"/>
  <c r="W97" i="2"/>
  <c r="W98" i="2"/>
  <c r="W99" i="2"/>
  <c r="W100" i="2"/>
  <c r="W101" i="2"/>
  <c r="W102" i="2"/>
  <c r="W103" i="2"/>
  <c r="W4" i="2"/>
  <c r="BM4" i="5"/>
  <c r="BM5" i="5"/>
  <c r="BM6" i="5"/>
  <c r="BM7" i="5"/>
  <c r="BM8" i="5"/>
  <c r="BM9" i="5"/>
  <c r="BM10" i="5"/>
  <c r="BM11" i="5"/>
  <c r="BM12" i="5"/>
  <c r="BM13" i="5"/>
  <c r="BM14" i="5"/>
  <c r="BM15" i="5"/>
  <c r="BM16" i="5"/>
  <c r="BM17" i="5"/>
  <c r="BM3" i="5"/>
  <c r="T2" i="14"/>
  <c r="U2" i="14"/>
  <c r="V2" i="14"/>
  <c r="W2" i="14"/>
  <c r="X2" i="14"/>
  <c r="Y2" i="14"/>
  <c r="Z2" i="14"/>
  <c r="AA2" i="14"/>
  <c r="AB2" i="14"/>
  <c r="AC2" i="14"/>
  <c r="AD2" i="14"/>
  <c r="AE2" i="14"/>
  <c r="AF2" i="14"/>
  <c r="AG2" i="14"/>
  <c r="T3" i="14"/>
  <c r="U3" i="14"/>
  <c r="V3" i="14"/>
  <c r="W3" i="14"/>
  <c r="X3" i="14"/>
  <c r="Y3" i="14"/>
  <c r="Z3" i="14"/>
  <c r="AA3" i="14"/>
  <c r="AB3" i="14"/>
  <c r="AC3" i="14"/>
  <c r="AD3" i="14"/>
  <c r="AE3" i="14"/>
  <c r="AF3" i="14"/>
  <c r="AG3" i="14"/>
  <c r="T4" i="14"/>
  <c r="U4" i="14"/>
  <c r="V4" i="14"/>
  <c r="W4" i="14"/>
  <c r="X4" i="14"/>
  <c r="Y4" i="14"/>
  <c r="Z4" i="14"/>
  <c r="AA4" i="14"/>
  <c r="AB4" i="14"/>
  <c r="AC4" i="14"/>
  <c r="AD4" i="14"/>
  <c r="AE4" i="14"/>
  <c r="AF4" i="14"/>
  <c r="AG4" i="14"/>
  <c r="T5" i="14"/>
  <c r="U5" i="14"/>
  <c r="V5" i="14"/>
  <c r="W5" i="14"/>
  <c r="X5" i="14"/>
  <c r="Y5" i="14"/>
  <c r="Z5" i="14"/>
  <c r="AA5" i="14"/>
  <c r="AB5" i="14"/>
  <c r="AC5" i="14"/>
  <c r="AD5" i="14"/>
  <c r="AE5" i="14"/>
  <c r="AF5" i="14"/>
  <c r="AG5" i="14"/>
  <c r="T6" i="14"/>
  <c r="U6" i="14"/>
  <c r="V6" i="14"/>
  <c r="W6" i="14"/>
  <c r="X6" i="14"/>
  <c r="Y6" i="14"/>
  <c r="Z6" i="14"/>
  <c r="AA6" i="14"/>
  <c r="AB6" i="14"/>
  <c r="AC6" i="14"/>
  <c r="AD6" i="14"/>
  <c r="AE6" i="14"/>
  <c r="AF6" i="14"/>
  <c r="AG6" i="14"/>
  <c r="T7" i="14"/>
  <c r="U7" i="14"/>
  <c r="V7" i="14"/>
  <c r="W7" i="14"/>
  <c r="X7" i="14"/>
  <c r="Y7" i="14"/>
  <c r="Z7" i="14"/>
  <c r="AA7" i="14"/>
  <c r="AB7" i="14"/>
  <c r="AC7" i="14"/>
  <c r="AD7" i="14"/>
  <c r="AE7" i="14"/>
  <c r="AF7" i="14"/>
  <c r="AG7" i="14"/>
  <c r="T8" i="14"/>
  <c r="U8" i="14"/>
  <c r="V8" i="14"/>
  <c r="W8" i="14"/>
  <c r="X8" i="14"/>
  <c r="Y8" i="14"/>
  <c r="Z8" i="14"/>
  <c r="AA8" i="14"/>
  <c r="AB8" i="14"/>
  <c r="AC8" i="14"/>
  <c r="AD8" i="14"/>
  <c r="AE8" i="14"/>
  <c r="AF8" i="14"/>
  <c r="AG8" i="14"/>
  <c r="T9" i="14"/>
  <c r="U9" i="14"/>
  <c r="V9" i="14"/>
  <c r="W9" i="14"/>
  <c r="X9" i="14"/>
  <c r="Y9" i="14"/>
  <c r="Z9" i="14"/>
  <c r="AA9" i="14"/>
  <c r="AB9" i="14"/>
  <c r="AC9" i="14"/>
  <c r="AD9" i="14"/>
  <c r="AE9" i="14"/>
  <c r="AF9" i="14"/>
  <c r="AG9" i="14"/>
  <c r="T10" i="14"/>
  <c r="U10" i="14"/>
  <c r="V10" i="14"/>
  <c r="W10" i="14"/>
  <c r="X10" i="14"/>
  <c r="Y10" i="14"/>
  <c r="Z10" i="14"/>
  <c r="AA10" i="14"/>
  <c r="AB10" i="14"/>
  <c r="AC10" i="14"/>
  <c r="AD10" i="14"/>
  <c r="AE10" i="14"/>
  <c r="AF10" i="14"/>
  <c r="AG10" i="14"/>
  <c r="T11" i="14"/>
  <c r="U11" i="14"/>
  <c r="V11" i="14"/>
  <c r="W11" i="14"/>
  <c r="X11" i="14"/>
  <c r="Y11" i="14"/>
  <c r="Z11" i="14"/>
  <c r="AA11" i="14"/>
  <c r="AB11" i="14"/>
  <c r="AC11" i="14"/>
  <c r="AD11" i="14"/>
  <c r="AE11" i="14"/>
  <c r="AF11" i="14"/>
  <c r="AG11" i="14"/>
  <c r="T12" i="14"/>
  <c r="U12" i="14"/>
  <c r="V12" i="14"/>
  <c r="W12" i="14"/>
  <c r="X12" i="14"/>
  <c r="Y12" i="14"/>
  <c r="Z12" i="14"/>
  <c r="AA12" i="14"/>
  <c r="AB12" i="14"/>
  <c r="AC12" i="14"/>
  <c r="AD12" i="14"/>
  <c r="AE12" i="14"/>
  <c r="AF12" i="14"/>
  <c r="AG12" i="14"/>
  <c r="T13" i="14"/>
  <c r="U13" i="14"/>
  <c r="V13" i="14"/>
  <c r="W13" i="14"/>
  <c r="X13" i="14"/>
  <c r="Y13" i="14"/>
  <c r="Z13" i="14"/>
  <c r="AA13" i="14"/>
  <c r="AB13" i="14"/>
  <c r="AC13" i="14"/>
  <c r="AD13" i="14"/>
  <c r="AE13" i="14"/>
  <c r="AF13" i="14"/>
  <c r="AG13" i="14"/>
  <c r="T14" i="14"/>
  <c r="U14" i="14"/>
  <c r="V14" i="14"/>
  <c r="W14" i="14"/>
  <c r="X14" i="14"/>
  <c r="Y14" i="14"/>
  <c r="Z14" i="14"/>
  <c r="AA14" i="14"/>
  <c r="AB14" i="14"/>
  <c r="AC14" i="14"/>
  <c r="AD14" i="14"/>
  <c r="AE14" i="14"/>
  <c r="AF14" i="14"/>
  <c r="AG14" i="14"/>
  <c r="T15" i="14"/>
  <c r="U15" i="14"/>
  <c r="V15" i="14"/>
  <c r="W15" i="14"/>
  <c r="X15" i="14"/>
  <c r="Y15" i="14"/>
  <c r="Z15" i="14"/>
  <c r="AA15" i="14"/>
  <c r="AB15" i="14"/>
  <c r="AC15" i="14"/>
  <c r="AD15" i="14"/>
  <c r="AE15" i="14"/>
  <c r="AF15" i="14"/>
  <c r="AG15" i="14"/>
  <c r="T16" i="14"/>
  <c r="U16" i="14"/>
  <c r="V16" i="14"/>
  <c r="W16" i="14"/>
  <c r="X16" i="14"/>
  <c r="Y16" i="14"/>
  <c r="Z16" i="14"/>
  <c r="AA16" i="14"/>
  <c r="AB16" i="14"/>
  <c r="AC16" i="14"/>
  <c r="AD16" i="14"/>
  <c r="AE16" i="14"/>
  <c r="AF16" i="14"/>
  <c r="AG16" i="14"/>
  <c r="T17" i="14"/>
  <c r="U17" i="14"/>
  <c r="V17" i="14"/>
  <c r="W17" i="14"/>
  <c r="X17" i="14"/>
  <c r="Y17" i="14"/>
  <c r="Z17" i="14"/>
  <c r="AA17" i="14"/>
  <c r="AB17" i="14"/>
  <c r="AC17" i="14"/>
  <c r="AD17" i="14"/>
  <c r="AE17" i="14"/>
  <c r="AF17" i="14"/>
  <c r="AG17" i="14"/>
  <c r="T18" i="14"/>
  <c r="U18" i="14"/>
  <c r="V18" i="14"/>
  <c r="W18" i="14"/>
  <c r="X18" i="14"/>
  <c r="Y18" i="14"/>
  <c r="Z18" i="14"/>
  <c r="AA18" i="14"/>
  <c r="AB18" i="14"/>
  <c r="AC18" i="14"/>
  <c r="AD18" i="14"/>
  <c r="AE18" i="14"/>
  <c r="AF18" i="14"/>
  <c r="AG18" i="14"/>
  <c r="T19" i="14"/>
  <c r="U19" i="14"/>
  <c r="V19" i="14"/>
  <c r="W19" i="14"/>
  <c r="X19" i="14"/>
  <c r="Y19" i="14"/>
  <c r="Z19" i="14"/>
  <c r="AA19" i="14"/>
  <c r="AB19" i="14"/>
  <c r="AC19" i="14"/>
  <c r="AD19" i="14"/>
  <c r="AE19" i="14"/>
  <c r="AF19" i="14"/>
  <c r="AG19" i="14"/>
  <c r="T20" i="14"/>
  <c r="U20" i="14"/>
  <c r="V20" i="14"/>
  <c r="W20" i="14"/>
  <c r="X20" i="14"/>
  <c r="Y20" i="14"/>
  <c r="Z20" i="14"/>
  <c r="AA20" i="14"/>
  <c r="AB20" i="14"/>
  <c r="AC20" i="14"/>
  <c r="AD20" i="14"/>
  <c r="AE20" i="14"/>
  <c r="AF20" i="14"/>
  <c r="AG20" i="14"/>
  <c r="T21" i="14"/>
  <c r="U21" i="14"/>
  <c r="V21" i="14"/>
  <c r="W21" i="14"/>
  <c r="X21" i="14"/>
  <c r="Y21" i="14"/>
  <c r="Z21" i="14"/>
  <c r="AA21" i="14"/>
  <c r="AB21" i="14"/>
  <c r="AC21" i="14"/>
  <c r="AD21" i="14"/>
  <c r="AE21" i="14"/>
  <c r="AF21" i="14"/>
  <c r="AG21" i="14"/>
  <c r="T22" i="14"/>
  <c r="U22" i="14"/>
  <c r="V22" i="14"/>
  <c r="W22" i="14"/>
  <c r="X22" i="14"/>
  <c r="Y22" i="14"/>
  <c r="Z22" i="14"/>
  <c r="AA22" i="14"/>
  <c r="AB22" i="14"/>
  <c r="AC22" i="14"/>
  <c r="AD22" i="14"/>
  <c r="AE22" i="14"/>
  <c r="AF22" i="14"/>
  <c r="AG22" i="14"/>
  <c r="T23" i="14"/>
  <c r="U23" i="14"/>
  <c r="V23" i="14"/>
  <c r="W23" i="14"/>
  <c r="X23" i="14"/>
  <c r="Y23" i="14"/>
  <c r="Z23" i="14"/>
  <c r="AA23" i="14"/>
  <c r="AB23" i="14"/>
  <c r="AC23" i="14"/>
  <c r="AD23" i="14"/>
  <c r="AE23" i="14"/>
  <c r="AF23" i="14"/>
  <c r="AG23" i="14"/>
  <c r="T24" i="14"/>
  <c r="U24" i="14"/>
  <c r="V24" i="14"/>
  <c r="W24" i="14"/>
  <c r="X24" i="14"/>
  <c r="Y24" i="14"/>
  <c r="Z24" i="14"/>
  <c r="AA24" i="14"/>
  <c r="AB24" i="14"/>
  <c r="AC24" i="14"/>
  <c r="AD24" i="14"/>
  <c r="AE24" i="14"/>
  <c r="AF24" i="14"/>
  <c r="AG24" i="14"/>
  <c r="T25" i="14"/>
  <c r="U25" i="14"/>
  <c r="V25" i="14"/>
  <c r="W25" i="14"/>
  <c r="X25" i="14"/>
  <c r="Y25" i="14"/>
  <c r="Z25" i="14"/>
  <c r="AA25" i="14"/>
  <c r="AB25" i="14"/>
  <c r="AC25" i="14"/>
  <c r="AD25" i="14"/>
  <c r="AE25" i="14"/>
  <c r="AF25" i="14"/>
  <c r="AG25" i="14"/>
  <c r="T26" i="14"/>
  <c r="U26" i="14"/>
  <c r="V26" i="14"/>
  <c r="W26" i="14"/>
  <c r="X26" i="14"/>
  <c r="Y26" i="14"/>
  <c r="Z26" i="14"/>
  <c r="AA26" i="14"/>
  <c r="AB26" i="14"/>
  <c r="AC26" i="14"/>
  <c r="AD26" i="14"/>
  <c r="AE26" i="14"/>
  <c r="AF26" i="14"/>
  <c r="AG26" i="14"/>
  <c r="T27" i="14"/>
  <c r="U27" i="14"/>
  <c r="V27" i="14"/>
  <c r="W27" i="14"/>
  <c r="X27" i="14"/>
  <c r="Y27" i="14"/>
  <c r="Z27" i="14"/>
  <c r="AA27" i="14"/>
  <c r="AB27" i="14"/>
  <c r="AC27" i="14"/>
  <c r="AD27" i="14"/>
  <c r="AE27" i="14"/>
  <c r="AF27" i="14"/>
  <c r="AG27" i="14"/>
  <c r="T28" i="14"/>
  <c r="U28" i="14"/>
  <c r="V28" i="14"/>
  <c r="W28" i="14"/>
  <c r="X28" i="14"/>
  <c r="Y28" i="14"/>
  <c r="Z28" i="14"/>
  <c r="AA28" i="14"/>
  <c r="AB28" i="14"/>
  <c r="AC28" i="14"/>
  <c r="AD28" i="14"/>
  <c r="AE28" i="14"/>
  <c r="AF28" i="14"/>
  <c r="AG28" i="14"/>
  <c r="T29" i="14"/>
  <c r="U29" i="14"/>
  <c r="V29" i="14"/>
  <c r="W29" i="14"/>
  <c r="X29" i="14"/>
  <c r="Y29" i="14"/>
  <c r="Z29" i="14"/>
  <c r="AA29" i="14"/>
  <c r="AB29" i="14"/>
  <c r="AC29" i="14"/>
  <c r="AD29" i="14"/>
  <c r="AE29" i="14"/>
  <c r="AF29" i="14"/>
  <c r="AG29" i="14"/>
  <c r="T30" i="14"/>
  <c r="U30" i="14"/>
  <c r="V30" i="14"/>
  <c r="W30" i="14"/>
  <c r="X30" i="14"/>
  <c r="Y30" i="14"/>
  <c r="Z30" i="14"/>
  <c r="AA30" i="14"/>
  <c r="AB30" i="14"/>
  <c r="AC30" i="14"/>
  <c r="AD30" i="14"/>
  <c r="AE30" i="14"/>
  <c r="AF30" i="14"/>
  <c r="AG30" i="14"/>
  <c r="T31" i="14"/>
  <c r="U31" i="14"/>
  <c r="V31" i="14"/>
  <c r="W31" i="14"/>
  <c r="X31" i="14"/>
  <c r="Y31" i="14"/>
  <c r="Z31" i="14"/>
  <c r="AA31" i="14"/>
  <c r="AB31" i="14"/>
  <c r="AC31" i="14"/>
  <c r="AD31" i="14"/>
  <c r="AE31" i="14"/>
  <c r="AF31" i="14"/>
  <c r="AG31" i="14"/>
  <c r="S3" i="14"/>
  <c r="S4" i="14"/>
  <c r="S5" i="14"/>
  <c r="S6" i="14"/>
  <c r="S7" i="14"/>
  <c r="S8" i="14"/>
  <c r="S9" i="14"/>
  <c r="S10" i="14"/>
  <c r="S11" i="14"/>
  <c r="S12" i="14"/>
  <c r="S13" i="14"/>
  <c r="S14" i="14"/>
  <c r="S15" i="14"/>
  <c r="S16" i="14"/>
  <c r="S17" i="14"/>
  <c r="S18" i="14"/>
  <c r="S19" i="14"/>
  <c r="S20" i="14"/>
  <c r="S21" i="14"/>
  <c r="S22" i="14"/>
  <c r="S23" i="14"/>
  <c r="S24" i="14"/>
  <c r="S25" i="14"/>
  <c r="S26" i="14"/>
  <c r="S27" i="14"/>
  <c r="S28" i="14"/>
  <c r="S29" i="14"/>
  <c r="S30" i="14"/>
  <c r="S31" i="14"/>
  <c r="S2" i="14"/>
  <c r="T32" i="14"/>
  <c r="U32" i="14"/>
  <c r="V32" i="14"/>
  <c r="W32" i="14"/>
  <c r="X32" i="14"/>
  <c r="Y32" i="14"/>
  <c r="Z32" i="14"/>
  <c r="AA32" i="14"/>
  <c r="AB32" i="14"/>
  <c r="AC32" i="14"/>
  <c r="AD32" i="14"/>
  <c r="AE32" i="14"/>
  <c r="AF32" i="14"/>
  <c r="AG32" i="14"/>
  <c r="S32" i="14"/>
  <c r="E32" i="14"/>
  <c r="F32" i="14"/>
  <c r="G32" i="14"/>
  <c r="H32" i="14"/>
  <c r="I32" i="14"/>
  <c r="J32" i="14"/>
  <c r="K32" i="14"/>
  <c r="L32" i="14"/>
  <c r="M32" i="14"/>
  <c r="N32" i="14"/>
  <c r="O32" i="14"/>
  <c r="P32" i="14"/>
  <c r="Q32" i="14"/>
  <c r="R32" i="14"/>
  <c r="D32" i="14"/>
  <c r="C35" i="14"/>
  <c r="C36" i="14"/>
  <c r="C38" i="14"/>
  <c r="C33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17" i="14"/>
  <c r="N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44" i="7"/>
  <c r="N45" i="7"/>
  <c r="N46" i="7"/>
  <c r="N47" i="7"/>
  <c r="N48" i="7"/>
  <c r="N49" i="7"/>
  <c r="N50" i="7"/>
  <c r="N51" i="7"/>
  <c r="N52" i="7"/>
  <c r="N53" i="7"/>
  <c r="N54" i="7"/>
  <c r="N55" i="7"/>
  <c r="N56" i="7"/>
  <c r="N57" i="7"/>
  <c r="N58" i="7"/>
  <c r="N59" i="7"/>
  <c r="N60" i="7"/>
  <c r="N61" i="7"/>
  <c r="N62" i="7"/>
  <c r="N63" i="7"/>
  <c r="N64" i="7"/>
  <c r="N65" i="7"/>
  <c r="N66" i="7"/>
  <c r="N67" i="7"/>
  <c r="N68" i="7"/>
  <c r="N69" i="7"/>
  <c r="N70" i="7"/>
  <c r="N71" i="7"/>
  <c r="N72" i="7"/>
  <c r="N73" i="7"/>
  <c r="N74" i="7"/>
  <c r="N75" i="7"/>
  <c r="N76" i="7"/>
  <c r="N77" i="7"/>
  <c r="N78" i="7"/>
  <c r="N79" i="7"/>
  <c r="N80" i="7"/>
  <c r="N81" i="7"/>
  <c r="N82" i="7"/>
  <c r="N83" i="7"/>
  <c r="N84" i="7"/>
  <c r="N85" i="7"/>
  <c r="N86" i="7"/>
  <c r="N87" i="7"/>
  <c r="N88" i="7"/>
  <c r="N89" i="7"/>
  <c r="N90" i="7"/>
  <c r="N91" i="7"/>
  <c r="N92" i="7"/>
  <c r="N93" i="7"/>
  <c r="N94" i="7"/>
  <c r="N95" i="7"/>
  <c r="N96" i="7"/>
  <c r="N97" i="7"/>
  <c r="N98" i="7"/>
  <c r="N99" i="7"/>
  <c r="N100" i="7"/>
  <c r="N101" i="7"/>
  <c r="N102" i="7"/>
  <c r="N103" i="7"/>
  <c r="N4" i="7"/>
  <c r="AD40" i="7"/>
  <c r="AE40" i="7"/>
  <c r="AD41" i="7"/>
  <c r="AE41" i="7"/>
  <c r="AD42" i="7"/>
  <c r="AE42" i="7"/>
  <c r="AE43" i="7"/>
  <c r="AE44" i="7"/>
  <c r="AE45" i="7"/>
  <c r="AE46" i="7"/>
  <c r="AE47" i="7"/>
  <c r="AE48" i="7"/>
  <c r="AE49" i="7"/>
  <c r="AE50" i="7"/>
  <c r="AE51" i="7"/>
  <c r="AE52" i="7"/>
  <c r="AE53" i="7"/>
  <c r="AE54" i="7"/>
  <c r="AE55" i="7"/>
  <c r="AE56" i="7"/>
  <c r="AE57" i="7"/>
  <c r="AE58" i="7"/>
  <c r="AE59" i="7"/>
  <c r="AE60" i="7"/>
  <c r="AE61" i="7"/>
  <c r="AE62" i="7"/>
  <c r="AE63" i="7"/>
  <c r="K5" i="7"/>
  <c r="S5" i="7"/>
  <c r="AO304" i="8"/>
  <c r="K6" i="7"/>
  <c r="S6" i="7"/>
  <c r="AO305" i="8"/>
  <c r="K7" i="7"/>
  <c r="S7" i="7"/>
  <c r="AO306" i="8"/>
  <c r="AF40" i="7"/>
  <c r="AG40" i="7"/>
  <c r="AF41" i="7"/>
  <c r="AG41" i="7"/>
  <c r="AF42" i="7"/>
  <c r="AG42" i="7"/>
  <c r="AG43" i="7"/>
  <c r="AG44" i="7"/>
  <c r="AG45" i="7"/>
  <c r="AG46" i="7"/>
  <c r="AG47" i="7"/>
  <c r="AG48" i="7"/>
  <c r="AG49" i="7"/>
  <c r="AG50" i="7"/>
  <c r="AG51" i="7"/>
  <c r="AG52" i="7"/>
  <c r="AG53" i="7"/>
  <c r="AG54" i="7"/>
  <c r="AG55" i="7"/>
  <c r="AG56" i="7"/>
  <c r="AG57" i="7"/>
  <c r="AG58" i="7"/>
  <c r="AG59" i="7"/>
  <c r="AG60" i="7"/>
  <c r="AG61" i="7"/>
  <c r="AG62" i="7"/>
  <c r="AG63" i="7"/>
  <c r="K8" i="7"/>
  <c r="S8" i="7"/>
  <c r="AO307" i="8"/>
  <c r="K9" i="7"/>
  <c r="S9" i="7"/>
  <c r="AO308" i="8"/>
  <c r="K10" i="7"/>
  <c r="S10" i="7"/>
  <c r="AO309" i="8"/>
  <c r="K11" i="7"/>
  <c r="S11" i="7"/>
  <c r="AO310" i="8"/>
  <c r="K12" i="7"/>
  <c r="S12" i="7"/>
  <c r="AO311" i="8"/>
  <c r="K13" i="7"/>
  <c r="S13" i="7"/>
  <c r="AO312" i="8"/>
  <c r="K14" i="7"/>
  <c r="S14" i="7"/>
  <c r="AO313" i="8"/>
  <c r="K15" i="7"/>
  <c r="S15" i="7"/>
  <c r="AO314" i="8"/>
  <c r="K16" i="7"/>
  <c r="S16" i="7"/>
  <c r="AO315" i="8"/>
  <c r="K17" i="7"/>
  <c r="S17" i="7"/>
  <c r="AO316" i="8"/>
  <c r="K18" i="7"/>
  <c r="S18" i="7"/>
  <c r="AO317" i="8"/>
  <c r="K19" i="7"/>
  <c r="S19" i="7"/>
  <c r="AO318" i="8"/>
  <c r="K20" i="7"/>
  <c r="S20" i="7"/>
  <c r="AO319" i="8"/>
  <c r="K21" i="7"/>
  <c r="S21" i="7"/>
  <c r="AO320" i="8"/>
  <c r="K22" i="7"/>
  <c r="S22" i="7"/>
  <c r="AO321" i="8"/>
  <c r="K23" i="7"/>
  <c r="S23" i="7"/>
  <c r="AO322" i="8"/>
  <c r="K24" i="7"/>
  <c r="S24" i="7"/>
  <c r="AO323" i="8"/>
  <c r="K25" i="7"/>
  <c r="S25" i="7"/>
  <c r="AO324" i="8"/>
  <c r="K26" i="7"/>
  <c r="S26" i="7"/>
  <c r="AO325" i="8"/>
  <c r="K27" i="7"/>
  <c r="S27" i="7"/>
  <c r="AO326" i="8"/>
  <c r="K28" i="7"/>
  <c r="S28" i="7"/>
  <c r="AO327" i="8"/>
  <c r="K29" i="7"/>
  <c r="S29" i="7"/>
  <c r="AO328" i="8"/>
  <c r="K30" i="7"/>
  <c r="S30" i="7"/>
  <c r="AO329" i="8"/>
  <c r="K31" i="7"/>
  <c r="S31" i="7"/>
  <c r="AO330" i="8"/>
  <c r="K32" i="7"/>
  <c r="S32" i="7"/>
  <c r="AO331" i="8"/>
  <c r="K33" i="7"/>
  <c r="S33" i="7"/>
  <c r="AO332" i="8"/>
  <c r="K34" i="7"/>
  <c r="S34" i="7"/>
  <c r="AO333" i="8"/>
  <c r="K35" i="7"/>
  <c r="S35" i="7"/>
  <c r="AO334" i="8"/>
  <c r="K36" i="7"/>
  <c r="S36" i="7"/>
  <c r="AO335" i="8"/>
  <c r="AH40" i="7"/>
  <c r="AI40" i="7"/>
  <c r="AH41" i="7"/>
  <c r="AI41" i="7"/>
  <c r="AH42" i="7"/>
  <c r="AI42" i="7"/>
  <c r="AI43" i="7"/>
  <c r="AI44" i="7"/>
  <c r="AI45" i="7"/>
  <c r="AI46" i="7"/>
  <c r="AI47" i="7"/>
  <c r="AI48" i="7"/>
  <c r="AI49" i="7"/>
  <c r="AI50" i="7"/>
  <c r="AI51" i="7"/>
  <c r="AI52" i="7"/>
  <c r="AI53" i="7"/>
  <c r="AI54" i="7"/>
  <c r="AI55" i="7"/>
  <c r="AI56" i="7"/>
  <c r="AI57" i="7"/>
  <c r="AI58" i="7"/>
  <c r="AI59" i="7"/>
  <c r="AI60" i="7"/>
  <c r="AI61" i="7"/>
  <c r="AI62" i="7"/>
  <c r="AI63" i="7"/>
  <c r="K37" i="7"/>
  <c r="S37" i="7"/>
  <c r="AO336" i="8"/>
  <c r="K38" i="7"/>
  <c r="S38" i="7"/>
  <c r="AO337" i="8"/>
  <c r="K39" i="7"/>
  <c r="S39" i="7"/>
  <c r="AO338" i="8"/>
  <c r="K40" i="7"/>
  <c r="S40" i="7"/>
  <c r="AO339" i="8"/>
  <c r="K41" i="7"/>
  <c r="S41" i="7"/>
  <c r="AO340" i="8"/>
  <c r="K42" i="7"/>
  <c r="S42" i="7"/>
  <c r="AO341" i="8"/>
  <c r="K43" i="7"/>
  <c r="S43" i="7"/>
  <c r="AO342" i="8"/>
  <c r="K44" i="7"/>
  <c r="S44" i="7"/>
  <c r="AO343" i="8"/>
  <c r="K45" i="7"/>
  <c r="S45" i="7"/>
  <c r="AO344" i="8"/>
  <c r="K46" i="7"/>
  <c r="S46" i="7"/>
  <c r="AO345" i="8"/>
  <c r="K47" i="7"/>
  <c r="S47" i="7"/>
  <c r="AO346" i="8"/>
  <c r="K48" i="7"/>
  <c r="S48" i="7"/>
  <c r="AO347" i="8"/>
  <c r="K49" i="7"/>
  <c r="S49" i="7"/>
  <c r="AO348" i="8"/>
  <c r="K50" i="7"/>
  <c r="S50" i="7"/>
  <c r="AO349" i="8"/>
  <c r="K51" i="7"/>
  <c r="S51" i="7"/>
  <c r="AO350" i="8"/>
  <c r="K52" i="7"/>
  <c r="S52" i="7"/>
  <c r="AO351" i="8"/>
  <c r="K53" i="7"/>
  <c r="S53" i="7"/>
  <c r="AO352" i="8"/>
  <c r="K54" i="7"/>
  <c r="S54" i="7"/>
  <c r="AO353" i="8"/>
  <c r="K55" i="7"/>
  <c r="S55" i="7"/>
  <c r="AO354" i="8"/>
  <c r="K56" i="7"/>
  <c r="S56" i="7"/>
  <c r="AO355" i="8"/>
  <c r="K57" i="7"/>
  <c r="S57" i="7"/>
  <c r="AO356" i="8"/>
  <c r="K58" i="7"/>
  <c r="S58" i="7"/>
  <c r="AO357" i="8"/>
  <c r="K59" i="7"/>
  <c r="S59" i="7"/>
  <c r="AO358" i="8"/>
  <c r="K60" i="7"/>
  <c r="S60" i="7"/>
  <c r="AO359" i="8"/>
  <c r="K61" i="7"/>
  <c r="S61" i="7"/>
  <c r="AO360" i="8"/>
  <c r="K62" i="7"/>
  <c r="S62" i="7"/>
  <c r="AO361" i="8"/>
  <c r="K63" i="7"/>
  <c r="S63" i="7"/>
  <c r="AO362" i="8"/>
  <c r="K64" i="7"/>
  <c r="S64" i="7"/>
  <c r="AO363" i="8"/>
  <c r="K65" i="7"/>
  <c r="S65" i="7"/>
  <c r="AO364" i="8"/>
  <c r="K66" i="7"/>
  <c r="S66" i="7"/>
  <c r="AO365" i="8"/>
  <c r="K67" i="7"/>
  <c r="S67" i="7"/>
  <c r="AO366" i="8"/>
  <c r="K68" i="7"/>
  <c r="S68" i="7"/>
  <c r="AO367" i="8"/>
  <c r="K69" i="7"/>
  <c r="S69" i="7"/>
  <c r="AO368" i="8"/>
  <c r="K70" i="7"/>
  <c r="S70" i="7"/>
  <c r="AO369" i="8"/>
  <c r="K71" i="7"/>
  <c r="S71" i="7"/>
  <c r="AO370" i="8"/>
  <c r="K72" i="7"/>
  <c r="S72" i="7"/>
  <c r="AO371" i="8"/>
  <c r="K73" i="7"/>
  <c r="S73" i="7"/>
  <c r="AO372" i="8"/>
  <c r="K74" i="7"/>
  <c r="S74" i="7"/>
  <c r="AO373" i="8"/>
  <c r="K75" i="7"/>
  <c r="S75" i="7"/>
  <c r="AO374" i="8"/>
  <c r="K76" i="7"/>
  <c r="S76" i="7"/>
  <c r="AO375" i="8"/>
  <c r="K77" i="7"/>
  <c r="S77" i="7"/>
  <c r="AO376" i="8"/>
  <c r="K78" i="7"/>
  <c r="S78" i="7"/>
  <c r="AO377" i="8"/>
  <c r="K79" i="7"/>
  <c r="S79" i="7"/>
  <c r="AO378" i="8"/>
  <c r="K80" i="7"/>
  <c r="S80" i="7"/>
  <c r="AO379" i="8"/>
  <c r="K81" i="7"/>
  <c r="S81" i="7"/>
  <c r="AO380" i="8"/>
  <c r="K82" i="7"/>
  <c r="S82" i="7"/>
  <c r="AO381" i="8"/>
  <c r="K83" i="7"/>
  <c r="S83" i="7"/>
  <c r="AO382" i="8"/>
  <c r="K84" i="7"/>
  <c r="S84" i="7"/>
  <c r="AO383" i="8"/>
  <c r="K85" i="7"/>
  <c r="S85" i="7"/>
  <c r="AO384" i="8"/>
  <c r="K86" i="7"/>
  <c r="S86" i="7"/>
  <c r="AO385" i="8"/>
  <c r="K87" i="7"/>
  <c r="S87" i="7"/>
  <c r="AO386" i="8"/>
  <c r="K88" i="7"/>
  <c r="S88" i="7"/>
  <c r="AO387" i="8"/>
  <c r="K89" i="7"/>
  <c r="S89" i="7"/>
  <c r="AO388" i="8"/>
  <c r="K90" i="7"/>
  <c r="S90" i="7"/>
  <c r="AO389" i="8"/>
  <c r="K91" i="7"/>
  <c r="S91" i="7"/>
  <c r="AO390" i="8"/>
  <c r="K92" i="7"/>
  <c r="S92" i="7"/>
  <c r="AO391" i="8"/>
  <c r="K93" i="7"/>
  <c r="S93" i="7"/>
  <c r="AO392" i="8"/>
  <c r="K94" i="7"/>
  <c r="S94" i="7"/>
  <c r="AO393" i="8"/>
  <c r="K95" i="7"/>
  <c r="S95" i="7"/>
  <c r="AO394" i="8"/>
  <c r="K96" i="7"/>
  <c r="S96" i="7"/>
  <c r="AO395" i="8"/>
  <c r="K97" i="7"/>
  <c r="S97" i="7"/>
  <c r="AO396" i="8"/>
  <c r="K98" i="7"/>
  <c r="S98" i="7"/>
  <c r="AO397" i="8"/>
  <c r="K99" i="7"/>
  <c r="S99" i="7"/>
  <c r="AO398" i="8"/>
  <c r="K100" i="7"/>
  <c r="S100" i="7"/>
  <c r="AO399" i="8"/>
  <c r="K101" i="7"/>
  <c r="S101" i="7"/>
  <c r="AO400" i="8"/>
  <c r="K102" i="7"/>
  <c r="S102" i="7"/>
  <c r="AO401" i="8"/>
  <c r="K103" i="7"/>
  <c r="S103" i="7"/>
  <c r="AO402" i="8"/>
  <c r="K4" i="7"/>
  <c r="S4" i="7"/>
  <c r="AO303" i="8"/>
  <c r="AO204" i="8"/>
  <c r="AO205" i="8"/>
  <c r="AO206" i="8"/>
  <c r="AO207" i="8"/>
  <c r="AO208" i="8"/>
  <c r="AO209" i="8"/>
  <c r="AO210" i="8"/>
  <c r="AO211" i="8"/>
  <c r="AO212" i="8"/>
  <c r="AO213" i="8"/>
  <c r="AO214" i="8"/>
  <c r="AO215" i="8"/>
  <c r="AO216" i="8"/>
  <c r="AO217" i="8"/>
  <c r="AO218" i="8"/>
  <c r="AO219" i="8"/>
  <c r="AO220" i="8"/>
  <c r="AO221" i="8"/>
  <c r="AO222" i="8"/>
  <c r="AO223" i="8"/>
  <c r="AO224" i="8"/>
  <c r="AO225" i="8"/>
  <c r="AO226" i="8"/>
  <c r="AO227" i="8"/>
  <c r="AO228" i="8"/>
  <c r="AO229" i="8"/>
  <c r="AO230" i="8"/>
  <c r="AO231" i="8"/>
  <c r="AO232" i="8"/>
  <c r="AO233" i="8"/>
  <c r="AO234" i="8"/>
  <c r="AO235" i="8"/>
  <c r="AO236" i="8"/>
  <c r="AO237" i="8"/>
  <c r="AO238" i="8"/>
  <c r="AO239" i="8"/>
  <c r="AO240" i="8"/>
  <c r="AO241" i="8"/>
  <c r="AO242" i="8"/>
  <c r="AO243" i="8"/>
  <c r="AO244" i="8"/>
  <c r="AO245" i="8"/>
  <c r="AO246" i="8"/>
  <c r="AO247" i="8"/>
  <c r="AO248" i="8"/>
  <c r="AO249" i="8"/>
  <c r="AO250" i="8"/>
  <c r="AO251" i="8"/>
  <c r="AO252" i="8"/>
  <c r="AO253" i="8"/>
  <c r="AO254" i="8"/>
  <c r="AO255" i="8"/>
  <c r="AO256" i="8"/>
  <c r="AO257" i="8"/>
  <c r="AO258" i="8"/>
  <c r="AO259" i="8"/>
  <c r="AO260" i="8"/>
  <c r="AO261" i="8"/>
  <c r="AO262" i="8"/>
  <c r="AO263" i="8"/>
  <c r="AO264" i="8"/>
  <c r="AO265" i="8"/>
  <c r="AO266" i="8"/>
  <c r="AO267" i="8"/>
  <c r="AO268" i="8"/>
  <c r="AO269" i="8"/>
  <c r="AO270" i="8"/>
  <c r="AO271" i="8"/>
  <c r="AO272" i="8"/>
  <c r="AO273" i="8"/>
  <c r="AO274" i="8"/>
  <c r="AO275" i="8"/>
  <c r="AO276" i="8"/>
  <c r="AO277" i="8"/>
  <c r="AO278" i="8"/>
  <c r="AO279" i="8"/>
  <c r="AO280" i="8"/>
  <c r="AO281" i="8"/>
  <c r="AO282" i="8"/>
  <c r="AO283" i="8"/>
  <c r="AO284" i="8"/>
  <c r="AO285" i="8"/>
  <c r="AO286" i="8"/>
  <c r="AO287" i="8"/>
  <c r="AO288" i="8"/>
  <c r="AO289" i="8"/>
  <c r="AO290" i="8"/>
  <c r="AO291" i="8"/>
  <c r="AO292" i="8"/>
  <c r="AO293" i="8"/>
  <c r="AO294" i="8"/>
  <c r="AO295" i="8"/>
  <c r="AO296" i="8"/>
  <c r="AO297" i="8"/>
  <c r="AO298" i="8"/>
  <c r="AO299" i="8"/>
  <c r="AO300" i="8"/>
  <c r="AO301" i="8"/>
  <c r="AO302" i="8"/>
  <c r="AO203" i="8"/>
  <c r="AO104" i="8"/>
  <c r="AO105" i="8"/>
  <c r="AO106" i="8"/>
  <c r="AO107" i="8"/>
  <c r="AO108" i="8"/>
  <c r="AO109" i="8"/>
  <c r="AO110" i="8"/>
  <c r="AO111" i="8"/>
  <c r="AO112" i="8"/>
  <c r="AO113" i="8"/>
  <c r="AO114" i="8"/>
  <c r="AO115" i="8"/>
  <c r="AO116" i="8"/>
  <c r="AO117" i="8"/>
  <c r="AO118" i="8"/>
  <c r="AO119" i="8"/>
  <c r="AO120" i="8"/>
  <c r="AO121" i="8"/>
  <c r="AO122" i="8"/>
  <c r="AO123" i="8"/>
  <c r="AO124" i="8"/>
  <c r="AO125" i="8"/>
  <c r="AO126" i="8"/>
  <c r="AO127" i="8"/>
  <c r="AO128" i="8"/>
  <c r="AO129" i="8"/>
  <c r="AO130" i="8"/>
  <c r="AO131" i="8"/>
  <c r="AO132" i="8"/>
  <c r="AO133" i="8"/>
  <c r="AO134" i="8"/>
  <c r="AO135" i="8"/>
  <c r="AO136" i="8"/>
  <c r="AO137" i="8"/>
  <c r="AO138" i="8"/>
  <c r="AO139" i="8"/>
  <c r="AO140" i="8"/>
  <c r="AO141" i="8"/>
  <c r="AO142" i="8"/>
  <c r="AO143" i="8"/>
  <c r="AO144" i="8"/>
  <c r="AO145" i="8"/>
  <c r="AO146" i="8"/>
  <c r="AO147" i="8"/>
  <c r="AO148" i="8"/>
  <c r="AO149" i="8"/>
  <c r="AO150" i="8"/>
  <c r="AO151" i="8"/>
  <c r="AO152" i="8"/>
  <c r="AO153" i="8"/>
  <c r="AO154" i="8"/>
  <c r="AO155" i="8"/>
  <c r="AO156" i="8"/>
  <c r="AO157" i="8"/>
  <c r="AO158" i="8"/>
  <c r="AO159" i="8"/>
  <c r="AO160" i="8"/>
  <c r="AO161" i="8"/>
  <c r="AO162" i="8"/>
  <c r="AO163" i="8"/>
  <c r="AO164" i="8"/>
  <c r="AO165" i="8"/>
  <c r="AO166" i="8"/>
  <c r="AO167" i="8"/>
  <c r="AO168" i="8"/>
  <c r="AO169" i="8"/>
  <c r="AO170" i="8"/>
  <c r="AO171" i="8"/>
  <c r="AO172" i="8"/>
  <c r="AO173" i="8"/>
  <c r="AO174" i="8"/>
  <c r="AO175" i="8"/>
  <c r="AO176" i="8"/>
  <c r="AO177" i="8"/>
  <c r="AO178" i="8"/>
  <c r="AO179" i="8"/>
  <c r="AO180" i="8"/>
  <c r="AO181" i="8"/>
  <c r="AO182" i="8"/>
  <c r="AO183" i="8"/>
  <c r="AO184" i="8"/>
  <c r="AO185" i="8"/>
  <c r="AO186" i="8"/>
  <c r="AO187" i="8"/>
  <c r="AO188" i="8"/>
  <c r="AO189" i="8"/>
  <c r="AO190" i="8"/>
  <c r="AO191" i="8"/>
  <c r="AO192" i="8"/>
  <c r="AO193" i="8"/>
  <c r="AO194" i="8"/>
  <c r="AO195" i="8"/>
  <c r="AO196" i="8"/>
  <c r="AO197" i="8"/>
  <c r="AO198" i="8"/>
  <c r="AO199" i="8"/>
  <c r="AO200" i="8"/>
  <c r="AO201" i="8"/>
  <c r="AO202" i="8"/>
  <c r="AO103" i="8"/>
  <c r="V5" i="7"/>
  <c r="AO4" i="8"/>
  <c r="V6" i="7"/>
  <c r="AO5" i="8"/>
  <c r="V7" i="7"/>
  <c r="AO6" i="8"/>
  <c r="AX46" i="7"/>
  <c r="AY46" i="7"/>
  <c r="AY47" i="7"/>
  <c r="AY48" i="7"/>
  <c r="AY49" i="7"/>
  <c r="AY50" i="7"/>
  <c r="AY51" i="7"/>
  <c r="AY52" i="7"/>
  <c r="AY53" i="7"/>
  <c r="AY54" i="7"/>
  <c r="AY55" i="7"/>
  <c r="AY56" i="7"/>
  <c r="AY57" i="7"/>
  <c r="AY58" i="7"/>
  <c r="AY59" i="7"/>
  <c r="AY60" i="7"/>
  <c r="AY61" i="7"/>
  <c r="AY62" i="7"/>
  <c r="AY63" i="7"/>
  <c r="V8" i="7"/>
  <c r="AO7" i="8"/>
  <c r="V9" i="7"/>
  <c r="AO8" i="8"/>
  <c r="V10" i="7"/>
  <c r="AO9" i="8"/>
  <c r="V11" i="7"/>
  <c r="AO10" i="8"/>
  <c r="V12" i="7"/>
  <c r="AO11" i="8"/>
  <c r="V13" i="7"/>
  <c r="AO12" i="8"/>
  <c r="V14" i="7"/>
  <c r="AO13" i="8"/>
  <c r="V15" i="7"/>
  <c r="AO14" i="8"/>
  <c r="V16" i="7"/>
  <c r="AO15" i="8"/>
  <c r="V17" i="7"/>
  <c r="AO16" i="8"/>
  <c r="V18" i="7"/>
  <c r="AO17" i="8"/>
  <c r="V19" i="7"/>
  <c r="AO18" i="8"/>
  <c r="V20" i="7"/>
  <c r="AO19" i="8"/>
  <c r="V21" i="7"/>
  <c r="AO20" i="8"/>
  <c r="V22" i="7"/>
  <c r="AO21" i="8"/>
  <c r="V23" i="7"/>
  <c r="AO22" i="8"/>
  <c r="V24" i="7"/>
  <c r="AO23" i="8"/>
  <c r="V25" i="7"/>
  <c r="AO24" i="8"/>
  <c r="V26" i="7"/>
  <c r="AO25" i="8"/>
  <c r="V27" i="7"/>
  <c r="AO26" i="8"/>
  <c r="V28" i="7"/>
  <c r="AO27" i="8"/>
  <c r="V29" i="7"/>
  <c r="AO28" i="8"/>
  <c r="V30" i="7"/>
  <c r="AO29" i="8"/>
  <c r="V31" i="7"/>
  <c r="AO30" i="8"/>
  <c r="V32" i="7"/>
  <c r="AO31" i="8"/>
  <c r="V33" i="7"/>
  <c r="AO32" i="8"/>
  <c r="V34" i="7"/>
  <c r="AO33" i="8"/>
  <c r="V35" i="7"/>
  <c r="AO34" i="8"/>
  <c r="V36" i="7"/>
  <c r="AO35" i="8"/>
  <c r="V37" i="7"/>
  <c r="AO36" i="8"/>
  <c r="V38" i="7"/>
  <c r="AO37" i="8"/>
  <c r="V39" i="7"/>
  <c r="AO38" i="8"/>
  <c r="V40" i="7"/>
  <c r="AO39" i="8"/>
  <c r="V41" i="7"/>
  <c r="AO40" i="8"/>
  <c r="V42" i="7"/>
  <c r="AO41" i="8"/>
  <c r="V43" i="7"/>
  <c r="AO42" i="8"/>
  <c r="V44" i="7"/>
  <c r="AO43" i="8"/>
  <c r="V45" i="7"/>
  <c r="AO44" i="8"/>
  <c r="V46" i="7"/>
  <c r="AO45" i="8"/>
  <c r="V47" i="7"/>
  <c r="AO46" i="8"/>
  <c r="V48" i="7"/>
  <c r="AO47" i="8"/>
  <c r="V49" i="7"/>
  <c r="AO48" i="8"/>
  <c r="V50" i="7"/>
  <c r="AO49" i="8"/>
  <c r="V51" i="7"/>
  <c r="AO50" i="8"/>
  <c r="V52" i="7"/>
  <c r="AO51" i="8"/>
  <c r="V53" i="7"/>
  <c r="AO52" i="8"/>
  <c r="V54" i="7"/>
  <c r="AO53" i="8"/>
  <c r="V55" i="7"/>
  <c r="AO54" i="8"/>
  <c r="V56" i="7"/>
  <c r="AO55" i="8"/>
  <c r="V57" i="7"/>
  <c r="AO56" i="8"/>
  <c r="V58" i="7"/>
  <c r="AO57" i="8"/>
  <c r="V59" i="7"/>
  <c r="AO58" i="8"/>
  <c r="V60" i="7"/>
  <c r="AO59" i="8"/>
  <c r="V61" i="7"/>
  <c r="AO60" i="8"/>
  <c r="V62" i="7"/>
  <c r="AO61" i="8"/>
  <c r="V63" i="7"/>
  <c r="AO62" i="8"/>
  <c r="V64" i="7"/>
  <c r="AO63" i="8"/>
  <c r="V65" i="7"/>
  <c r="AO64" i="8"/>
  <c r="V66" i="7"/>
  <c r="AO65" i="8"/>
  <c r="V67" i="7"/>
  <c r="AO66" i="8"/>
  <c r="V68" i="7"/>
  <c r="AO67" i="8"/>
  <c r="V69" i="7"/>
  <c r="AO68" i="8"/>
  <c r="V70" i="7"/>
  <c r="AO69" i="8"/>
  <c r="V71" i="7"/>
  <c r="AO70" i="8"/>
  <c r="V72" i="7"/>
  <c r="AO71" i="8"/>
  <c r="V73" i="7"/>
  <c r="AO72" i="8"/>
  <c r="V74" i="7"/>
  <c r="AO73" i="8"/>
  <c r="V75" i="7"/>
  <c r="AO74" i="8"/>
  <c r="V76" i="7"/>
  <c r="AO75" i="8"/>
  <c r="V77" i="7"/>
  <c r="AO76" i="8"/>
  <c r="V78" i="7"/>
  <c r="AO77" i="8"/>
  <c r="V79" i="7"/>
  <c r="AO78" i="8"/>
  <c r="V80" i="7"/>
  <c r="AO79" i="8"/>
  <c r="V81" i="7"/>
  <c r="AO80" i="8"/>
  <c r="V82" i="7"/>
  <c r="AO81" i="8"/>
  <c r="V83" i="7"/>
  <c r="AO82" i="8"/>
  <c r="V84" i="7"/>
  <c r="AO83" i="8"/>
  <c r="V85" i="7"/>
  <c r="AO84" i="8"/>
  <c r="V86" i="7"/>
  <c r="AO85" i="8"/>
  <c r="V87" i="7"/>
  <c r="AO86" i="8"/>
  <c r="V88" i="7"/>
  <c r="AO87" i="8"/>
  <c r="V89" i="7"/>
  <c r="AO88" i="8"/>
  <c r="V90" i="7"/>
  <c r="AO89" i="8"/>
  <c r="V91" i="7"/>
  <c r="AO90" i="8"/>
  <c r="V92" i="7"/>
  <c r="AO91" i="8"/>
  <c r="V93" i="7"/>
  <c r="AO92" i="8"/>
  <c r="V94" i="7"/>
  <c r="AO93" i="8"/>
  <c r="V95" i="7"/>
  <c r="AO94" i="8"/>
  <c r="V96" i="7"/>
  <c r="AO95" i="8"/>
  <c r="V97" i="7"/>
  <c r="AO96" i="8"/>
  <c r="V98" i="7"/>
  <c r="AO97" i="8"/>
  <c r="V99" i="7"/>
  <c r="AO98" i="8"/>
  <c r="V100" i="7"/>
  <c r="AO99" i="8"/>
  <c r="V101" i="7"/>
  <c r="AO100" i="8"/>
  <c r="V102" i="7"/>
  <c r="AO101" i="8"/>
  <c r="V103" i="7"/>
  <c r="AO102" i="8"/>
  <c r="V4" i="7"/>
  <c r="AO3" i="8"/>
  <c r="AM304" i="8"/>
  <c r="AM305" i="8"/>
  <c r="AM306" i="8"/>
  <c r="AM307" i="8"/>
  <c r="AM308" i="8"/>
  <c r="AM309" i="8"/>
  <c r="AM310" i="8"/>
  <c r="AM311" i="8"/>
  <c r="AM312" i="8"/>
  <c r="AM313" i="8"/>
  <c r="AM314" i="8"/>
  <c r="AM315" i="8"/>
  <c r="AM316" i="8"/>
  <c r="AM317" i="8"/>
  <c r="AM318" i="8"/>
  <c r="AM319" i="8"/>
  <c r="AM320" i="8"/>
  <c r="AM321" i="8"/>
  <c r="AM322" i="8"/>
  <c r="AM323" i="8"/>
  <c r="AM324" i="8"/>
  <c r="AM325" i="8"/>
  <c r="AM326" i="8"/>
  <c r="AM327" i="8"/>
  <c r="AM328" i="8"/>
  <c r="AM329" i="8"/>
  <c r="AM330" i="8"/>
  <c r="AM331" i="8"/>
  <c r="AM332" i="8"/>
  <c r="AM333" i="8"/>
  <c r="AM334" i="8"/>
  <c r="AM335" i="8"/>
  <c r="AM336" i="8"/>
  <c r="AM337" i="8"/>
  <c r="AM338" i="8"/>
  <c r="AM339" i="8"/>
  <c r="AM340" i="8"/>
  <c r="AM341" i="8"/>
  <c r="AM342" i="8"/>
  <c r="AM343" i="8"/>
  <c r="AM344" i="8"/>
  <c r="AM345" i="8"/>
  <c r="AM346" i="8"/>
  <c r="AM347" i="8"/>
  <c r="AM348" i="8"/>
  <c r="AM349" i="8"/>
  <c r="AM350" i="8"/>
  <c r="AM351" i="8"/>
  <c r="AM352" i="8"/>
  <c r="AM353" i="8"/>
  <c r="AM354" i="8"/>
  <c r="AM355" i="8"/>
  <c r="AM356" i="8"/>
  <c r="AM357" i="8"/>
  <c r="AM358" i="8"/>
  <c r="AM359" i="8"/>
  <c r="AM360" i="8"/>
  <c r="AM361" i="8"/>
  <c r="AM362" i="8"/>
  <c r="AM363" i="8"/>
  <c r="AM364" i="8"/>
  <c r="AM365" i="8"/>
  <c r="AM366" i="8"/>
  <c r="AM367" i="8"/>
  <c r="AM368" i="8"/>
  <c r="AM369" i="8"/>
  <c r="AM370" i="8"/>
  <c r="AM371" i="8"/>
  <c r="AM372" i="8"/>
  <c r="AM373" i="8"/>
  <c r="AM374" i="8"/>
  <c r="AM375" i="8"/>
  <c r="AM376" i="8"/>
  <c r="AM377" i="8"/>
  <c r="AM378" i="8"/>
  <c r="AM379" i="8"/>
  <c r="AM380" i="8"/>
  <c r="AM381" i="8"/>
  <c r="AM382" i="8"/>
  <c r="AM383" i="8"/>
  <c r="AM384" i="8"/>
  <c r="AM385" i="8"/>
  <c r="AM386" i="8"/>
  <c r="AM387" i="8"/>
  <c r="AM388" i="8"/>
  <c r="AM389" i="8"/>
  <c r="AM390" i="8"/>
  <c r="AM391" i="8"/>
  <c r="AM392" i="8"/>
  <c r="AM393" i="8"/>
  <c r="AM394" i="8"/>
  <c r="AM395" i="8"/>
  <c r="AM396" i="8"/>
  <c r="AM397" i="8"/>
  <c r="AM398" i="8"/>
  <c r="AM399" i="8"/>
  <c r="AM400" i="8"/>
  <c r="AM401" i="8"/>
  <c r="AM402" i="8"/>
  <c r="AM303" i="8"/>
  <c r="AM204" i="8"/>
  <c r="AM205" i="8"/>
  <c r="AM206" i="8"/>
  <c r="AM207" i="8"/>
  <c r="AM208" i="8"/>
  <c r="AM209" i="8"/>
  <c r="AM210" i="8"/>
  <c r="AM211" i="8"/>
  <c r="AM212" i="8"/>
  <c r="AM213" i="8"/>
  <c r="AM214" i="8"/>
  <c r="AM215" i="8"/>
  <c r="AM216" i="8"/>
  <c r="AM217" i="8"/>
  <c r="AM218" i="8"/>
  <c r="AM219" i="8"/>
  <c r="AM220" i="8"/>
  <c r="AM221" i="8"/>
  <c r="AM222" i="8"/>
  <c r="AM223" i="8"/>
  <c r="AM224" i="8"/>
  <c r="AM225" i="8"/>
  <c r="AM226" i="8"/>
  <c r="AM227" i="8"/>
  <c r="AM228" i="8"/>
  <c r="AM229" i="8"/>
  <c r="AM230" i="8"/>
  <c r="AM231" i="8"/>
  <c r="AM232" i="8"/>
  <c r="AM233" i="8"/>
  <c r="AM234" i="8"/>
  <c r="AM235" i="8"/>
  <c r="AM236" i="8"/>
  <c r="AM237" i="8"/>
  <c r="AM238" i="8"/>
  <c r="AM239" i="8"/>
  <c r="AM240" i="8"/>
  <c r="AM241" i="8"/>
  <c r="AM242" i="8"/>
  <c r="AM243" i="8"/>
  <c r="AM244" i="8"/>
  <c r="AM245" i="8"/>
  <c r="AM246" i="8"/>
  <c r="AM247" i="8"/>
  <c r="AM248" i="8"/>
  <c r="AM249" i="8"/>
  <c r="AM250" i="8"/>
  <c r="AM251" i="8"/>
  <c r="AM252" i="8"/>
  <c r="AM253" i="8"/>
  <c r="AM254" i="8"/>
  <c r="AM255" i="8"/>
  <c r="AM256" i="8"/>
  <c r="AM257" i="8"/>
  <c r="AM258" i="8"/>
  <c r="AM259" i="8"/>
  <c r="AM260" i="8"/>
  <c r="AM261" i="8"/>
  <c r="AM262" i="8"/>
  <c r="AM263" i="8"/>
  <c r="AM264" i="8"/>
  <c r="AM265" i="8"/>
  <c r="AM266" i="8"/>
  <c r="AM267" i="8"/>
  <c r="AM268" i="8"/>
  <c r="AM269" i="8"/>
  <c r="AM270" i="8"/>
  <c r="AM271" i="8"/>
  <c r="AM272" i="8"/>
  <c r="AM273" i="8"/>
  <c r="AM274" i="8"/>
  <c r="AM275" i="8"/>
  <c r="AM276" i="8"/>
  <c r="AM277" i="8"/>
  <c r="AM278" i="8"/>
  <c r="AM279" i="8"/>
  <c r="AM280" i="8"/>
  <c r="AM281" i="8"/>
  <c r="AM282" i="8"/>
  <c r="AM283" i="8"/>
  <c r="AM284" i="8"/>
  <c r="AM285" i="8"/>
  <c r="AM286" i="8"/>
  <c r="AM287" i="8"/>
  <c r="AM288" i="8"/>
  <c r="AM289" i="8"/>
  <c r="AM290" i="8"/>
  <c r="AM291" i="8"/>
  <c r="AM292" i="8"/>
  <c r="AM293" i="8"/>
  <c r="AM294" i="8"/>
  <c r="AM295" i="8"/>
  <c r="AM296" i="8"/>
  <c r="AM297" i="8"/>
  <c r="AM298" i="8"/>
  <c r="AM299" i="8"/>
  <c r="AM300" i="8"/>
  <c r="AM301" i="8"/>
  <c r="AM302" i="8"/>
  <c r="AM203" i="8"/>
  <c r="AM152" i="8"/>
  <c r="AM153" i="8"/>
  <c r="AM154" i="8"/>
  <c r="AM155" i="8"/>
  <c r="AM156" i="8"/>
  <c r="AM157" i="8"/>
  <c r="AM158" i="8"/>
  <c r="AM159" i="8"/>
  <c r="AM160" i="8"/>
  <c r="AM161" i="8"/>
  <c r="AM162" i="8"/>
  <c r="AM163" i="8"/>
  <c r="AM164" i="8"/>
  <c r="AM165" i="8"/>
  <c r="AM166" i="8"/>
  <c r="AM167" i="8"/>
  <c r="AM168" i="8"/>
  <c r="AM169" i="8"/>
  <c r="AM170" i="8"/>
  <c r="AM171" i="8"/>
  <c r="AM172" i="8"/>
  <c r="AM173" i="8"/>
  <c r="AM174" i="8"/>
  <c r="AM175" i="8"/>
  <c r="AM176" i="8"/>
  <c r="AM177" i="8"/>
  <c r="AM178" i="8"/>
  <c r="AM179" i="8"/>
  <c r="AM180" i="8"/>
  <c r="AM181" i="8"/>
  <c r="AM182" i="8"/>
  <c r="AM183" i="8"/>
  <c r="AM184" i="8"/>
  <c r="AM185" i="8"/>
  <c r="AM186" i="8"/>
  <c r="AM187" i="8"/>
  <c r="AM188" i="8"/>
  <c r="AM189" i="8"/>
  <c r="AM190" i="8"/>
  <c r="AM191" i="8"/>
  <c r="AM192" i="8"/>
  <c r="AM193" i="8"/>
  <c r="AM194" i="8"/>
  <c r="AM195" i="8"/>
  <c r="AM196" i="8"/>
  <c r="AM197" i="8"/>
  <c r="AM198" i="8"/>
  <c r="AM199" i="8"/>
  <c r="AM200" i="8"/>
  <c r="AM201" i="8"/>
  <c r="AM202" i="8"/>
  <c r="AM104" i="8"/>
  <c r="AM105" i="8"/>
  <c r="AM106" i="8"/>
  <c r="AM107" i="8"/>
  <c r="AM108" i="8"/>
  <c r="AM109" i="8"/>
  <c r="AM110" i="8"/>
  <c r="AM111" i="8"/>
  <c r="AM112" i="8"/>
  <c r="AM113" i="8"/>
  <c r="AM114" i="8"/>
  <c r="AM115" i="8"/>
  <c r="AM116" i="8"/>
  <c r="AM117" i="8"/>
  <c r="AM118" i="8"/>
  <c r="AM119" i="8"/>
  <c r="AM120" i="8"/>
  <c r="AM121" i="8"/>
  <c r="AM122" i="8"/>
  <c r="AM123" i="8"/>
  <c r="AM124" i="8"/>
  <c r="AM125" i="8"/>
  <c r="AM126" i="8"/>
  <c r="AM127" i="8"/>
  <c r="AM128" i="8"/>
  <c r="AM129" i="8"/>
  <c r="AM130" i="8"/>
  <c r="AM131" i="8"/>
  <c r="AM132" i="8"/>
  <c r="AM133" i="8"/>
  <c r="AM134" i="8"/>
  <c r="AM135" i="8"/>
  <c r="AM136" i="8"/>
  <c r="AM137" i="8"/>
  <c r="AM138" i="8"/>
  <c r="AM139" i="8"/>
  <c r="AM140" i="8"/>
  <c r="AM141" i="8"/>
  <c r="AM142" i="8"/>
  <c r="AM143" i="8"/>
  <c r="AM144" i="8"/>
  <c r="AM145" i="8"/>
  <c r="AM146" i="8"/>
  <c r="AM147" i="8"/>
  <c r="AM148" i="8"/>
  <c r="AM149" i="8"/>
  <c r="AM150" i="8"/>
  <c r="AM151" i="8"/>
  <c r="AM103" i="8"/>
  <c r="AM38" i="8"/>
  <c r="AM39" i="8"/>
  <c r="AM40" i="8"/>
  <c r="AM41" i="8"/>
  <c r="AM42" i="8"/>
  <c r="AM43" i="8"/>
  <c r="AM44" i="8"/>
  <c r="AM45" i="8"/>
  <c r="AM46" i="8"/>
  <c r="AM47" i="8"/>
  <c r="AM48" i="8"/>
  <c r="AM49" i="8"/>
  <c r="AM50" i="8"/>
  <c r="AM51" i="8"/>
  <c r="AM52" i="8"/>
  <c r="AM53" i="8"/>
  <c r="AM54" i="8"/>
  <c r="AM55" i="8"/>
  <c r="AM56" i="8"/>
  <c r="AM57" i="8"/>
  <c r="AM58" i="8"/>
  <c r="AM59" i="8"/>
  <c r="AM60" i="8"/>
  <c r="AM61" i="8"/>
  <c r="AM62" i="8"/>
  <c r="AM63" i="8"/>
  <c r="AM64" i="8"/>
  <c r="AM65" i="8"/>
  <c r="AM66" i="8"/>
  <c r="AM67" i="8"/>
  <c r="AM68" i="8"/>
  <c r="AM69" i="8"/>
  <c r="AM70" i="8"/>
  <c r="AM71" i="8"/>
  <c r="AM72" i="8"/>
  <c r="AM73" i="8"/>
  <c r="AM74" i="8"/>
  <c r="AM75" i="8"/>
  <c r="AM76" i="8"/>
  <c r="AM77" i="8"/>
  <c r="AM78" i="8"/>
  <c r="AM79" i="8"/>
  <c r="AM80" i="8"/>
  <c r="AM81" i="8"/>
  <c r="AM82" i="8"/>
  <c r="AM83" i="8"/>
  <c r="AM84" i="8"/>
  <c r="AM85" i="8"/>
  <c r="AM86" i="8"/>
  <c r="AM87" i="8"/>
  <c r="AM88" i="8"/>
  <c r="AM89" i="8"/>
  <c r="AM90" i="8"/>
  <c r="AM91" i="8"/>
  <c r="AM92" i="8"/>
  <c r="AM93" i="8"/>
  <c r="AM94" i="8"/>
  <c r="AM95" i="8"/>
  <c r="AM96" i="8"/>
  <c r="AM97" i="8"/>
  <c r="AM98" i="8"/>
  <c r="AM99" i="8"/>
  <c r="AM100" i="8"/>
  <c r="AM101" i="8"/>
  <c r="AM102" i="8"/>
  <c r="AM4" i="8"/>
  <c r="AM5" i="8"/>
  <c r="AM6" i="8"/>
  <c r="AM7" i="8"/>
  <c r="AM8" i="8"/>
  <c r="AM9" i="8"/>
  <c r="AM10" i="8"/>
  <c r="AM11" i="8"/>
  <c r="AM12" i="8"/>
  <c r="AM13" i="8"/>
  <c r="AM14" i="8"/>
  <c r="AM15" i="8"/>
  <c r="AM16" i="8"/>
  <c r="AM17" i="8"/>
  <c r="AM18" i="8"/>
  <c r="AM19" i="8"/>
  <c r="AM20" i="8"/>
  <c r="AM21" i="8"/>
  <c r="AM22" i="8"/>
  <c r="AM23" i="8"/>
  <c r="AM24" i="8"/>
  <c r="AM25" i="8"/>
  <c r="AM26" i="8"/>
  <c r="AM27" i="8"/>
  <c r="AM28" i="8"/>
  <c r="AM29" i="8"/>
  <c r="AM30" i="8"/>
  <c r="AM31" i="8"/>
  <c r="AM32" i="8"/>
  <c r="AM33" i="8"/>
  <c r="AM34" i="8"/>
  <c r="AM35" i="8"/>
  <c r="AM36" i="8"/>
  <c r="AM37" i="8"/>
  <c r="AM3" i="8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R3" i="5"/>
  <c r="AY27" i="7"/>
  <c r="CB6" i="7"/>
  <c r="CB7" i="7"/>
  <c r="CB8" i="7"/>
  <c r="AI14" i="7"/>
  <c r="AI15" i="7"/>
  <c r="CC28" i="7"/>
  <c r="CC29" i="7"/>
  <c r="CC30" i="7"/>
  <c r="CC31" i="7"/>
  <c r="CC32" i="7"/>
  <c r="CC33" i="7"/>
  <c r="CC34" i="7"/>
  <c r="CC35" i="7"/>
  <c r="CC36" i="7"/>
  <c r="CC27" i="7"/>
  <c r="AG14" i="7"/>
  <c r="AG15" i="7"/>
  <c r="CC25" i="7"/>
  <c r="CC26" i="7"/>
  <c r="CC24" i="7"/>
  <c r="AE14" i="7"/>
  <c r="AE15" i="7"/>
  <c r="CC23" i="7"/>
  <c r="CC22" i="7"/>
  <c r="CM10" i="7"/>
  <c r="CM11" i="7"/>
  <c r="CM12" i="7"/>
  <c r="CM13" i="7"/>
  <c r="CM14" i="7"/>
  <c r="CM15" i="7"/>
  <c r="CM16" i="7"/>
  <c r="CM17" i="7"/>
  <c r="CM18" i="7"/>
  <c r="CM9" i="7"/>
  <c r="AY17" i="7"/>
  <c r="CM7" i="7"/>
  <c r="CM8" i="7"/>
  <c r="CM6" i="7"/>
  <c r="CK10" i="7"/>
  <c r="CK11" i="7"/>
  <c r="CK12" i="7"/>
  <c r="CK13" i="7"/>
  <c r="CK14" i="7"/>
  <c r="CK15" i="7"/>
  <c r="CK16" i="7"/>
  <c r="CK17" i="7"/>
  <c r="CK18" i="7"/>
  <c r="CK9" i="7"/>
  <c r="CK7" i="7"/>
  <c r="CK8" i="7"/>
  <c r="CK6" i="7"/>
  <c r="CK5" i="7"/>
  <c r="CK4" i="7"/>
  <c r="CJ10" i="7"/>
  <c r="CJ11" i="7"/>
  <c r="CJ12" i="7"/>
  <c r="CJ13" i="7"/>
  <c r="CJ14" i="7"/>
  <c r="CJ15" i="7"/>
  <c r="CJ16" i="7"/>
  <c r="CJ17" i="7"/>
  <c r="CJ18" i="7"/>
  <c r="CJ9" i="7"/>
  <c r="CJ7" i="7"/>
  <c r="CJ8" i="7"/>
  <c r="CJ6" i="7"/>
  <c r="CJ5" i="7"/>
  <c r="CJ4" i="7"/>
  <c r="CI10" i="7"/>
  <c r="CI11" i="7"/>
  <c r="CI12" i="7"/>
  <c r="CI13" i="7"/>
  <c r="CI14" i="7"/>
  <c r="CI15" i="7"/>
  <c r="CI16" i="7"/>
  <c r="CI17" i="7"/>
  <c r="CI18" i="7"/>
  <c r="CI9" i="7"/>
  <c r="CH10" i="7"/>
  <c r="CH11" i="7"/>
  <c r="CH12" i="7"/>
  <c r="CH13" i="7"/>
  <c r="CH14" i="7"/>
  <c r="CH15" i="7"/>
  <c r="CH16" i="7"/>
  <c r="CH17" i="7"/>
  <c r="CH18" i="7"/>
  <c r="CH9" i="7"/>
  <c r="CH7" i="7"/>
  <c r="CH8" i="7"/>
  <c r="CH6" i="7"/>
  <c r="CH5" i="7"/>
  <c r="CH4" i="7"/>
  <c r="CG10" i="7"/>
  <c r="CG11" i="7"/>
  <c r="CG12" i="7"/>
  <c r="CG13" i="7"/>
  <c r="CG14" i="7"/>
  <c r="CG15" i="7"/>
  <c r="CG16" i="7"/>
  <c r="CG17" i="7"/>
  <c r="CG18" i="7"/>
  <c r="CG9" i="7"/>
  <c r="CF10" i="7"/>
  <c r="CF11" i="7"/>
  <c r="CF12" i="7"/>
  <c r="CF13" i="7"/>
  <c r="CF14" i="7"/>
  <c r="CF15" i="7"/>
  <c r="CF16" i="7"/>
  <c r="CF17" i="7"/>
  <c r="CF18" i="7"/>
  <c r="CF9" i="7"/>
  <c r="CF7" i="7"/>
  <c r="CF8" i="7"/>
  <c r="CF6" i="7"/>
  <c r="CF5" i="7"/>
  <c r="CF4" i="7"/>
  <c r="CE10" i="7"/>
  <c r="CE11" i="7"/>
  <c r="CE12" i="7"/>
  <c r="CE13" i="7"/>
  <c r="CE14" i="7"/>
  <c r="CE15" i="7"/>
  <c r="CE16" i="7"/>
  <c r="CE17" i="7"/>
  <c r="CE18" i="7"/>
  <c r="CE9" i="7"/>
  <c r="CE7" i="7"/>
  <c r="CE8" i="7"/>
  <c r="CE6" i="7"/>
  <c r="CE5" i="7"/>
  <c r="CE4" i="7"/>
  <c r="CB10" i="7"/>
  <c r="CB11" i="7"/>
  <c r="CB12" i="7"/>
  <c r="CB13" i="7"/>
  <c r="CB14" i="7"/>
  <c r="CB15" i="7"/>
  <c r="CB16" i="7"/>
  <c r="CB17" i="7"/>
  <c r="CB18" i="7"/>
  <c r="CB9" i="7"/>
  <c r="CB5" i="7"/>
  <c r="CB4" i="7"/>
  <c r="CD10" i="7"/>
  <c r="CD11" i="7"/>
  <c r="CD12" i="7"/>
  <c r="CD13" i="7"/>
  <c r="CD14" i="7"/>
  <c r="CD15" i="7"/>
  <c r="CD16" i="7"/>
  <c r="CD17" i="7"/>
  <c r="CD18" i="7"/>
  <c r="CD9" i="7"/>
  <c r="CC7" i="7"/>
  <c r="CC8" i="7"/>
  <c r="CC6" i="7"/>
  <c r="CC5" i="7"/>
  <c r="CC4" i="7"/>
  <c r="DA42" i="5"/>
  <c r="DB42" i="5"/>
  <c r="O103" i="8"/>
  <c r="S103" i="8"/>
  <c r="R103" i="8"/>
  <c r="B5" i="2"/>
  <c r="DA43" i="5"/>
  <c r="DB43" i="5"/>
  <c r="O104" i="8"/>
  <c r="S104" i="8"/>
  <c r="R104" i="8"/>
  <c r="B6" i="2"/>
  <c r="DA44" i="5"/>
  <c r="DB44" i="5"/>
  <c r="O105" i="8"/>
  <c r="S105" i="8"/>
  <c r="R105" i="8"/>
  <c r="B7" i="2"/>
  <c r="DA45" i="5"/>
  <c r="DB45" i="5"/>
  <c r="O106" i="8"/>
  <c r="S106" i="8"/>
  <c r="R106" i="8"/>
  <c r="B8" i="2"/>
  <c r="DA46" i="5"/>
  <c r="DB46" i="5"/>
  <c r="O107" i="8"/>
  <c r="S107" i="8"/>
  <c r="R107" i="8"/>
  <c r="B9" i="2"/>
  <c r="DA47" i="5"/>
  <c r="DB47" i="5"/>
  <c r="O108" i="8"/>
  <c r="S108" i="8"/>
  <c r="R108" i="8"/>
  <c r="B10" i="2"/>
  <c r="DA48" i="5"/>
  <c r="DB48" i="5"/>
  <c r="O109" i="8"/>
  <c r="S109" i="8"/>
  <c r="R109" i="8"/>
  <c r="B11" i="2"/>
  <c r="DA49" i="5"/>
  <c r="DB49" i="5"/>
  <c r="O110" i="8"/>
  <c r="S110" i="8"/>
  <c r="R110" i="8"/>
  <c r="B12" i="2"/>
  <c r="DA50" i="5"/>
  <c r="DB50" i="5"/>
  <c r="O111" i="8"/>
  <c r="S111" i="8"/>
  <c r="R111" i="8"/>
  <c r="B13" i="2"/>
  <c r="DA51" i="5"/>
  <c r="DB51" i="5"/>
  <c r="O112" i="8"/>
  <c r="S112" i="8"/>
  <c r="R112" i="8"/>
  <c r="B14" i="2"/>
  <c r="DA52" i="5"/>
  <c r="DB52" i="5"/>
  <c r="O113" i="8"/>
  <c r="S113" i="8"/>
  <c r="R113" i="8"/>
  <c r="B15" i="2"/>
  <c r="DA53" i="5"/>
  <c r="DB53" i="5"/>
  <c r="O114" i="8"/>
  <c r="S114" i="8"/>
  <c r="R114" i="8"/>
  <c r="B16" i="2"/>
  <c r="DA54" i="5"/>
  <c r="DB54" i="5"/>
  <c r="O115" i="8"/>
  <c r="S115" i="8"/>
  <c r="R115" i="8"/>
  <c r="B17" i="2"/>
  <c r="DA55" i="5"/>
  <c r="DB55" i="5"/>
  <c r="O116" i="8"/>
  <c r="S116" i="8"/>
  <c r="R116" i="8"/>
  <c r="B18" i="2"/>
  <c r="DA56" i="5"/>
  <c r="DB56" i="5"/>
  <c r="O117" i="8"/>
  <c r="S117" i="8"/>
  <c r="R117" i="8"/>
  <c r="B19" i="2"/>
  <c r="DA57" i="5"/>
  <c r="DB57" i="5"/>
  <c r="O118" i="8"/>
  <c r="S118" i="8"/>
  <c r="R118" i="8"/>
  <c r="B20" i="2"/>
  <c r="DA58" i="5"/>
  <c r="DB58" i="5"/>
  <c r="O119" i="8"/>
  <c r="S119" i="8"/>
  <c r="R119" i="8"/>
  <c r="B21" i="2"/>
  <c r="DA59" i="5"/>
  <c r="DB59" i="5"/>
  <c r="O120" i="8"/>
  <c r="S120" i="8"/>
  <c r="R120" i="8"/>
  <c r="B22" i="2"/>
  <c r="DA60" i="5"/>
  <c r="DB60" i="5"/>
  <c r="O121" i="8"/>
  <c r="S121" i="8"/>
  <c r="R121" i="8"/>
  <c r="B23" i="2"/>
  <c r="DA61" i="5"/>
  <c r="DB61" i="5"/>
  <c r="O122" i="8"/>
  <c r="S122" i="8"/>
  <c r="R122" i="8"/>
  <c r="B24" i="2"/>
  <c r="DA62" i="5"/>
  <c r="DB62" i="5"/>
  <c r="O123" i="8"/>
  <c r="S123" i="8"/>
  <c r="R123" i="8"/>
  <c r="B25" i="2"/>
  <c r="DA63" i="5"/>
  <c r="DB63" i="5"/>
  <c r="O124" i="8"/>
  <c r="S124" i="8"/>
  <c r="R124" i="8"/>
  <c r="B26" i="2"/>
  <c r="DA64" i="5"/>
  <c r="DB64" i="5"/>
  <c r="O125" i="8"/>
  <c r="S125" i="8"/>
  <c r="R125" i="8"/>
  <c r="B27" i="2"/>
  <c r="DA65" i="5"/>
  <c r="DB65" i="5"/>
  <c r="O126" i="8"/>
  <c r="S126" i="8"/>
  <c r="R126" i="8"/>
  <c r="B28" i="2"/>
  <c r="DA66" i="5"/>
  <c r="DB66" i="5"/>
  <c r="O127" i="8"/>
  <c r="S127" i="8"/>
  <c r="R127" i="8"/>
  <c r="B29" i="2"/>
  <c r="DA67" i="5"/>
  <c r="DB67" i="5"/>
  <c r="O128" i="8"/>
  <c r="S128" i="8"/>
  <c r="R128" i="8"/>
  <c r="B30" i="2"/>
  <c r="DA68" i="5"/>
  <c r="DB68" i="5"/>
  <c r="O129" i="8"/>
  <c r="S129" i="8"/>
  <c r="R129" i="8"/>
  <c r="B31" i="2"/>
  <c r="DA69" i="5"/>
  <c r="DB69" i="5"/>
  <c r="O130" i="8"/>
  <c r="S130" i="8"/>
  <c r="R130" i="8"/>
  <c r="B32" i="2"/>
  <c r="DA70" i="5"/>
  <c r="DB70" i="5"/>
  <c r="O131" i="8"/>
  <c r="S131" i="8"/>
  <c r="R131" i="8"/>
  <c r="B33" i="2"/>
  <c r="DA71" i="5"/>
  <c r="DB71" i="5"/>
  <c r="O132" i="8"/>
  <c r="S132" i="8"/>
  <c r="R132" i="8"/>
  <c r="B34" i="2"/>
  <c r="DA72" i="5"/>
  <c r="DB72" i="5"/>
  <c r="O133" i="8"/>
  <c r="S133" i="8"/>
  <c r="R133" i="8"/>
  <c r="B35" i="2"/>
  <c r="DA73" i="5"/>
  <c r="DB73" i="5"/>
  <c r="O134" i="8"/>
  <c r="S134" i="8"/>
  <c r="R134" i="8"/>
  <c r="B36" i="2"/>
  <c r="DA74" i="5"/>
  <c r="DB74" i="5"/>
  <c r="O135" i="8"/>
  <c r="S135" i="8"/>
  <c r="R135" i="8"/>
  <c r="B37" i="2"/>
  <c r="DA75" i="5"/>
  <c r="DB75" i="5"/>
  <c r="O136" i="8"/>
  <c r="S136" i="8"/>
  <c r="R136" i="8"/>
  <c r="B38" i="2"/>
  <c r="DA76" i="5"/>
  <c r="DB76" i="5"/>
  <c r="O137" i="8"/>
  <c r="S137" i="8"/>
  <c r="R137" i="8"/>
  <c r="B39" i="2"/>
  <c r="DA77" i="5"/>
  <c r="DB77" i="5"/>
  <c r="O138" i="8"/>
  <c r="S138" i="8"/>
  <c r="R138" i="8"/>
  <c r="B40" i="2"/>
  <c r="DA78" i="5"/>
  <c r="DB78" i="5"/>
  <c r="O139" i="8"/>
  <c r="S139" i="8"/>
  <c r="R139" i="8"/>
  <c r="B41" i="2"/>
  <c r="DA79" i="5"/>
  <c r="DB79" i="5"/>
  <c r="O140" i="8"/>
  <c r="S140" i="8"/>
  <c r="R140" i="8"/>
  <c r="B42" i="2"/>
  <c r="DA80" i="5"/>
  <c r="DB80" i="5"/>
  <c r="O141" i="8"/>
  <c r="S141" i="8"/>
  <c r="R141" i="8"/>
  <c r="B43" i="2"/>
  <c r="DA81" i="5"/>
  <c r="DB81" i="5"/>
  <c r="O142" i="8"/>
  <c r="S142" i="8"/>
  <c r="R142" i="8"/>
  <c r="B44" i="2"/>
  <c r="DA82" i="5"/>
  <c r="DB82" i="5"/>
  <c r="O143" i="8"/>
  <c r="S143" i="8"/>
  <c r="R143" i="8"/>
  <c r="B45" i="2"/>
  <c r="DA83" i="5"/>
  <c r="DB83" i="5"/>
  <c r="O144" i="8"/>
  <c r="S144" i="8"/>
  <c r="R144" i="8"/>
  <c r="B46" i="2"/>
  <c r="DA84" i="5"/>
  <c r="DB84" i="5"/>
  <c r="O145" i="8"/>
  <c r="S145" i="8"/>
  <c r="R145" i="8"/>
  <c r="B47" i="2"/>
  <c r="DA85" i="5"/>
  <c r="DB85" i="5"/>
  <c r="O146" i="8"/>
  <c r="S146" i="8"/>
  <c r="R146" i="8"/>
  <c r="B48" i="2"/>
  <c r="DA86" i="5"/>
  <c r="DB86" i="5"/>
  <c r="O147" i="8"/>
  <c r="S147" i="8"/>
  <c r="R147" i="8"/>
  <c r="B49" i="2"/>
  <c r="DA87" i="5"/>
  <c r="DB87" i="5"/>
  <c r="O148" i="8"/>
  <c r="S148" i="8"/>
  <c r="R148" i="8"/>
  <c r="B50" i="2"/>
  <c r="DA88" i="5"/>
  <c r="DB88" i="5"/>
  <c r="O149" i="8"/>
  <c r="S149" i="8"/>
  <c r="R149" i="8"/>
  <c r="B51" i="2"/>
  <c r="DA89" i="5"/>
  <c r="DB89" i="5"/>
  <c r="O150" i="8"/>
  <c r="S150" i="8"/>
  <c r="R150" i="8"/>
  <c r="B52" i="2"/>
  <c r="DA90" i="5"/>
  <c r="DB90" i="5"/>
  <c r="O151" i="8"/>
  <c r="S151" i="8"/>
  <c r="R151" i="8"/>
  <c r="B53" i="2"/>
  <c r="DA91" i="5"/>
  <c r="DB91" i="5"/>
  <c r="O152" i="8"/>
  <c r="S152" i="8"/>
  <c r="R152" i="8"/>
  <c r="B54" i="2"/>
  <c r="DA92" i="5"/>
  <c r="DB92" i="5"/>
  <c r="O153" i="8"/>
  <c r="S153" i="8"/>
  <c r="R153" i="8"/>
  <c r="B55" i="2"/>
  <c r="DA93" i="5"/>
  <c r="DB93" i="5"/>
  <c r="O154" i="8"/>
  <c r="S154" i="8"/>
  <c r="R154" i="8"/>
  <c r="B56" i="2"/>
  <c r="DA94" i="5"/>
  <c r="DB94" i="5"/>
  <c r="O155" i="8"/>
  <c r="S155" i="8"/>
  <c r="R155" i="8"/>
  <c r="B57" i="2"/>
  <c r="DA95" i="5"/>
  <c r="DB95" i="5"/>
  <c r="O156" i="8"/>
  <c r="S156" i="8"/>
  <c r="R156" i="8"/>
  <c r="B58" i="2"/>
  <c r="DA96" i="5"/>
  <c r="DB96" i="5"/>
  <c r="O157" i="8"/>
  <c r="S157" i="8"/>
  <c r="R157" i="8"/>
  <c r="B59" i="2"/>
  <c r="DA97" i="5"/>
  <c r="DB97" i="5"/>
  <c r="O158" i="8"/>
  <c r="S158" i="8"/>
  <c r="R158" i="8"/>
  <c r="B60" i="2"/>
  <c r="DA98" i="5"/>
  <c r="DB98" i="5"/>
  <c r="O159" i="8"/>
  <c r="S159" i="8"/>
  <c r="R159" i="8"/>
  <c r="B61" i="2"/>
  <c r="DA99" i="5"/>
  <c r="DB99" i="5"/>
  <c r="O160" i="8"/>
  <c r="S160" i="8"/>
  <c r="R160" i="8"/>
  <c r="B62" i="2"/>
  <c r="DA100" i="5"/>
  <c r="DB100" i="5"/>
  <c r="O161" i="8"/>
  <c r="S161" i="8"/>
  <c r="R161" i="8"/>
  <c r="B63" i="2"/>
  <c r="DA101" i="5"/>
  <c r="DB101" i="5"/>
  <c r="O162" i="8"/>
  <c r="S162" i="8"/>
  <c r="R162" i="8"/>
  <c r="B64" i="2"/>
  <c r="DA102" i="5"/>
  <c r="DB102" i="5"/>
  <c r="O163" i="8"/>
  <c r="S163" i="8"/>
  <c r="R163" i="8"/>
  <c r="B65" i="2"/>
  <c r="DA103" i="5"/>
  <c r="DB103" i="5"/>
  <c r="O164" i="8"/>
  <c r="S164" i="8"/>
  <c r="R164" i="8"/>
  <c r="B66" i="2"/>
  <c r="DA104" i="5"/>
  <c r="DB104" i="5"/>
  <c r="O165" i="8"/>
  <c r="S165" i="8"/>
  <c r="R165" i="8"/>
  <c r="B67" i="2"/>
  <c r="DA105" i="5"/>
  <c r="DB105" i="5"/>
  <c r="O166" i="8"/>
  <c r="S166" i="8"/>
  <c r="R166" i="8"/>
  <c r="B68" i="2"/>
  <c r="DA106" i="5"/>
  <c r="DB106" i="5"/>
  <c r="O167" i="8"/>
  <c r="S167" i="8"/>
  <c r="R167" i="8"/>
  <c r="B69" i="2"/>
  <c r="DA107" i="5"/>
  <c r="DB107" i="5"/>
  <c r="O168" i="8"/>
  <c r="S168" i="8"/>
  <c r="R168" i="8"/>
  <c r="B70" i="2"/>
  <c r="DA108" i="5"/>
  <c r="DB108" i="5"/>
  <c r="O169" i="8"/>
  <c r="S169" i="8"/>
  <c r="R169" i="8"/>
  <c r="B71" i="2"/>
  <c r="DA109" i="5"/>
  <c r="DB109" i="5"/>
  <c r="O170" i="8"/>
  <c r="S170" i="8"/>
  <c r="R170" i="8"/>
  <c r="B72" i="2"/>
  <c r="DA110" i="5"/>
  <c r="DB110" i="5"/>
  <c r="O171" i="8"/>
  <c r="S171" i="8"/>
  <c r="R171" i="8"/>
  <c r="B73" i="2"/>
  <c r="DA111" i="5"/>
  <c r="DB111" i="5"/>
  <c r="O172" i="8"/>
  <c r="S172" i="8"/>
  <c r="R172" i="8"/>
  <c r="B74" i="2"/>
  <c r="DA112" i="5"/>
  <c r="DB112" i="5"/>
  <c r="O173" i="8"/>
  <c r="S173" i="8"/>
  <c r="R173" i="8"/>
  <c r="B75" i="2"/>
  <c r="DA113" i="5"/>
  <c r="DB113" i="5"/>
  <c r="O174" i="8"/>
  <c r="S174" i="8"/>
  <c r="R174" i="8"/>
  <c r="B76" i="2"/>
  <c r="DA114" i="5"/>
  <c r="DB114" i="5"/>
  <c r="O175" i="8"/>
  <c r="S175" i="8"/>
  <c r="R175" i="8"/>
  <c r="B77" i="2"/>
  <c r="DA115" i="5"/>
  <c r="DB115" i="5"/>
  <c r="O176" i="8"/>
  <c r="S176" i="8"/>
  <c r="R176" i="8"/>
  <c r="B78" i="2"/>
  <c r="DA116" i="5"/>
  <c r="DB116" i="5"/>
  <c r="O177" i="8"/>
  <c r="S177" i="8"/>
  <c r="R177" i="8"/>
  <c r="B79" i="2"/>
  <c r="DA117" i="5"/>
  <c r="DB117" i="5"/>
  <c r="O178" i="8"/>
  <c r="S178" i="8"/>
  <c r="R178" i="8"/>
  <c r="B80" i="2"/>
  <c r="DA118" i="5"/>
  <c r="DB118" i="5"/>
  <c r="O179" i="8"/>
  <c r="S179" i="8"/>
  <c r="R179" i="8"/>
  <c r="B81" i="2"/>
  <c r="DA119" i="5"/>
  <c r="DB119" i="5"/>
  <c r="O180" i="8"/>
  <c r="S180" i="8"/>
  <c r="R180" i="8"/>
  <c r="B82" i="2"/>
  <c r="DA120" i="5"/>
  <c r="DB120" i="5"/>
  <c r="O181" i="8"/>
  <c r="S181" i="8"/>
  <c r="R181" i="8"/>
  <c r="B83" i="2"/>
  <c r="DA121" i="5"/>
  <c r="DB121" i="5"/>
  <c r="O182" i="8"/>
  <c r="S182" i="8"/>
  <c r="R182" i="8"/>
  <c r="B84" i="2"/>
  <c r="DA122" i="5"/>
  <c r="DB122" i="5"/>
  <c r="O183" i="8"/>
  <c r="S183" i="8"/>
  <c r="R183" i="8"/>
  <c r="B85" i="2"/>
  <c r="DA123" i="5"/>
  <c r="DB123" i="5"/>
  <c r="O184" i="8"/>
  <c r="S184" i="8"/>
  <c r="R184" i="8"/>
  <c r="B86" i="2"/>
  <c r="DA124" i="5"/>
  <c r="DB124" i="5"/>
  <c r="O185" i="8"/>
  <c r="S185" i="8"/>
  <c r="R185" i="8"/>
  <c r="B87" i="2"/>
  <c r="DA125" i="5"/>
  <c r="DB125" i="5"/>
  <c r="O186" i="8"/>
  <c r="S186" i="8"/>
  <c r="R186" i="8"/>
  <c r="B88" i="2"/>
  <c r="DA126" i="5"/>
  <c r="DB126" i="5"/>
  <c r="O187" i="8"/>
  <c r="S187" i="8"/>
  <c r="R187" i="8"/>
  <c r="B89" i="2"/>
  <c r="DA127" i="5"/>
  <c r="DB127" i="5"/>
  <c r="O188" i="8"/>
  <c r="S188" i="8"/>
  <c r="R188" i="8"/>
  <c r="B90" i="2"/>
  <c r="DA128" i="5"/>
  <c r="DB128" i="5"/>
  <c r="O189" i="8"/>
  <c r="S189" i="8"/>
  <c r="R189" i="8"/>
  <c r="B91" i="2"/>
  <c r="DA129" i="5"/>
  <c r="DB129" i="5"/>
  <c r="O190" i="8"/>
  <c r="S190" i="8"/>
  <c r="R190" i="8"/>
  <c r="B92" i="2"/>
  <c r="DA130" i="5"/>
  <c r="DB130" i="5"/>
  <c r="O191" i="8"/>
  <c r="S191" i="8"/>
  <c r="R191" i="8"/>
  <c r="B93" i="2"/>
  <c r="DA131" i="5"/>
  <c r="DB131" i="5"/>
  <c r="O192" i="8"/>
  <c r="S192" i="8"/>
  <c r="R192" i="8"/>
  <c r="B94" i="2"/>
  <c r="DA132" i="5"/>
  <c r="DB132" i="5"/>
  <c r="O193" i="8"/>
  <c r="S193" i="8"/>
  <c r="R193" i="8"/>
  <c r="B95" i="2"/>
  <c r="DA133" i="5"/>
  <c r="DB133" i="5"/>
  <c r="O194" i="8"/>
  <c r="S194" i="8"/>
  <c r="R194" i="8"/>
  <c r="B96" i="2"/>
  <c r="DA134" i="5"/>
  <c r="DB134" i="5"/>
  <c r="O195" i="8"/>
  <c r="S195" i="8"/>
  <c r="R195" i="8"/>
  <c r="B97" i="2"/>
  <c r="DA135" i="5"/>
  <c r="DB135" i="5"/>
  <c r="O196" i="8"/>
  <c r="S196" i="8"/>
  <c r="R196" i="8"/>
  <c r="B98" i="2"/>
  <c r="DA136" i="5"/>
  <c r="DB136" i="5"/>
  <c r="O197" i="8"/>
  <c r="S197" i="8"/>
  <c r="R197" i="8"/>
  <c r="B99" i="2"/>
  <c r="DA137" i="5"/>
  <c r="DB137" i="5"/>
  <c r="O198" i="8"/>
  <c r="S198" i="8"/>
  <c r="R198" i="8"/>
  <c r="B100" i="2"/>
  <c r="DA138" i="5"/>
  <c r="DB138" i="5"/>
  <c r="O199" i="8"/>
  <c r="S199" i="8"/>
  <c r="R199" i="8"/>
  <c r="B101" i="2"/>
  <c r="DA139" i="5"/>
  <c r="DB139" i="5"/>
  <c r="O200" i="8"/>
  <c r="S200" i="8"/>
  <c r="R200" i="8"/>
  <c r="B102" i="2"/>
  <c r="DA140" i="5"/>
  <c r="DB140" i="5"/>
  <c r="O201" i="8"/>
  <c r="S201" i="8"/>
  <c r="R201" i="8"/>
  <c r="B103" i="2"/>
  <c r="DA141" i="5"/>
  <c r="DB141" i="5"/>
  <c r="O202" i="8"/>
  <c r="S202" i="8"/>
  <c r="R202" i="8"/>
  <c r="N104" i="8"/>
  <c r="DC43" i="5"/>
  <c r="P104" i="8"/>
  <c r="N105" i="8"/>
  <c r="DC44" i="5"/>
  <c r="P105" i="8"/>
  <c r="N106" i="8"/>
  <c r="DC45" i="5"/>
  <c r="P106" i="8"/>
  <c r="N107" i="8"/>
  <c r="DC46" i="5"/>
  <c r="P107" i="8"/>
  <c r="N108" i="8"/>
  <c r="DC47" i="5"/>
  <c r="P108" i="8"/>
  <c r="N109" i="8"/>
  <c r="DC48" i="5"/>
  <c r="P109" i="8"/>
  <c r="N110" i="8"/>
  <c r="DC49" i="5"/>
  <c r="P110" i="8"/>
  <c r="N111" i="8"/>
  <c r="DC50" i="5"/>
  <c r="P111" i="8"/>
  <c r="N112" i="8"/>
  <c r="DC51" i="5"/>
  <c r="P112" i="8"/>
  <c r="N113" i="8"/>
  <c r="DC52" i="5"/>
  <c r="P113" i="8"/>
  <c r="N114" i="8"/>
  <c r="DC53" i="5"/>
  <c r="P114" i="8"/>
  <c r="N115" i="8"/>
  <c r="DC54" i="5"/>
  <c r="P115" i="8"/>
  <c r="N116" i="8"/>
  <c r="DC55" i="5"/>
  <c r="P116" i="8"/>
  <c r="N117" i="8"/>
  <c r="DC56" i="5"/>
  <c r="P117" i="8"/>
  <c r="N118" i="8"/>
  <c r="DC57" i="5"/>
  <c r="P118" i="8"/>
  <c r="N119" i="8"/>
  <c r="DC58" i="5"/>
  <c r="P119" i="8"/>
  <c r="N120" i="8"/>
  <c r="DC59" i="5"/>
  <c r="P120" i="8"/>
  <c r="N121" i="8"/>
  <c r="DC60" i="5"/>
  <c r="P121" i="8"/>
  <c r="N122" i="8"/>
  <c r="DC61" i="5"/>
  <c r="P122" i="8"/>
  <c r="N123" i="8"/>
  <c r="DC62" i="5"/>
  <c r="P123" i="8"/>
  <c r="N124" i="8"/>
  <c r="DC63" i="5"/>
  <c r="P124" i="8"/>
  <c r="N125" i="8"/>
  <c r="DC64" i="5"/>
  <c r="P125" i="8"/>
  <c r="N126" i="8"/>
  <c r="DC65" i="5"/>
  <c r="P126" i="8"/>
  <c r="N127" i="8"/>
  <c r="DC66" i="5"/>
  <c r="P127" i="8"/>
  <c r="N128" i="8"/>
  <c r="DC67" i="5"/>
  <c r="P128" i="8"/>
  <c r="N129" i="8"/>
  <c r="DC68" i="5"/>
  <c r="P129" i="8"/>
  <c r="N130" i="8"/>
  <c r="DC69" i="5"/>
  <c r="P130" i="8"/>
  <c r="N131" i="8"/>
  <c r="DC70" i="5"/>
  <c r="P131" i="8"/>
  <c r="N132" i="8"/>
  <c r="DC71" i="5"/>
  <c r="P132" i="8"/>
  <c r="N133" i="8"/>
  <c r="DC72" i="5"/>
  <c r="P133" i="8"/>
  <c r="N134" i="8"/>
  <c r="DC73" i="5"/>
  <c r="P134" i="8"/>
  <c r="N135" i="8"/>
  <c r="DC74" i="5"/>
  <c r="P135" i="8"/>
  <c r="N136" i="8"/>
  <c r="DC75" i="5"/>
  <c r="P136" i="8"/>
  <c r="N137" i="8"/>
  <c r="DC76" i="5"/>
  <c r="P137" i="8"/>
  <c r="N138" i="8"/>
  <c r="DC77" i="5"/>
  <c r="P138" i="8"/>
  <c r="N139" i="8"/>
  <c r="DC78" i="5"/>
  <c r="P139" i="8"/>
  <c r="N140" i="8"/>
  <c r="DC79" i="5"/>
  <c r="P140" i="8"/>
  <c r="N141" i="8"/>
  <c r="DC80" i="5"/>
  <c r="P141" i="8"/>
  <c r="N142" i="8"/>
  <c r="DC81" i="5"/>
  <c r="P142" i="8"/>
  <c r="N143" i="8"/>
  <c r="DC82" i="5"/>
  <c r="P143" i="8"/>
  <c r="N144" i="8"/>
  <c r="DC83" i="5"/>
  <c r="P144" i="8"/>
  <c r="N145" i="8"/>
  <c r="DC84" i="5"/>
  <c r="P145" i="8"/>
  <c r="N146" i="8"/>
  <c r="DC85" i="5"/>
  <c r="P146" i="8"/>
  <c r="N147" i="8"/>
  <c r="DC86" i="5"/>
  <c r="P147" i="8"/>
  <c r="N148" i="8"/>
  <c r="DC87" i="5"/>
  <c r="P148" i="8"/>
  <c r="N149" i="8"/>
  <c r="DC88" i="5"/>
  <c r="P149" i="8"/>
  <c r="N150" i="8"/>
  <c r="DC89" i="5"/>
  <c r="P150" i="8"/>
  <c r="N151" i="8"/>
  <c r="DC90" i="5"/>
  <c r="P151" i="8"/>
  <c r="N152" i="8"/>
  <c r="DC91" i="5"/>
  <c r="P152" i="8"/>
  <c r="N153" i="8"/>
  <c r="DC92" i="5"/>
  <c r="P153" i="8"/>
  <c r="N154" i="8"/>
  <c r="DC93" i="5"/>
  <c r="P154" i="8"/>
  <c r="N155" i="8"/>
  <c r="DC94" i="5"/>
  <c r="P155" i="8"/>
  <c r="N156" i="8"/>
  <c r="DC95" i="5"/>
  <c r="P156" i="8"/>
  <c r="N157" i="8"/>
  <c r="DC96" i="5"/>
  <c r="P157" i="8"/>
  <c r="N158" i="8"/>
  <c r="DC97" i="5"/>
  <c r="P158" i="8"/>
  <c r="N159" i="8"/>
  <c r="DC98" i="5"/>
  <c r="P159" i="8"/>
  <c r="N160" i="8"/>
  <c r="DC99" i="5"/>
  <c r="P160" i="8"/>
  <c r="N161" i="8"/>
  <c r="DC100" i="5"/>
  <c r="P161" i="8"/>
  <c r="N162" i="8"/>
  <c r="DC101" i="5"/>
  <c r="P162" i="8"/>
  <c r="N163" i="8"/>
  <c r="DC102" i="5"/>
  <c r="P163" i="8"/>
  <c r="N164" i="8"/>
  <c r="DC103" i="5"/>
  <c r="P164" i="8"/>
  <c r="N165" i="8"/>
  <c r="DC104" i="5"/>
  <c r="P165" i="8"/>
  <c r="N166" i="8"/>
  <c r="DC105" i="5"/>
  <c r="P166" i="8"/>
  <c r="N167" i="8"/>
  <c r="DC106" i="5"/>
  <c r="P167" i="8"/>
  <c r="N168" i="8"/>
  <c r="DC107" i="5"/>
  <c r="P168" i="8"/>
  <c r="N169" i="8"/>
  <c r="DC108" i="5"/>
  <c r="P169" i="8"/>
  <c r="N170" i="8"/>
  <c r="DC109" i="5"/>
  <c r="P170" i="8"/>
  <c r="N171" i="8"/>
  <c r="DC110" i="5"/>
  <c r="P171" i="8"/>
  <c r="N172" i="8"/>
  <c r="DC111" i="5"/>
  <c r="P172" i="8"/>
  <c r="N173" i="8"/>
  <c r="DC112" i="5"/>
  <c r="P173" i="8"/>
  <c r="N174" i="8"/>
  <c r="DC113" i="5"/>
  <c r="P174" i="8"/>
  <c r="N175" i="8"/>
  <c r="DC114" i="5"/>
  <c r="P175" i="8"/>
  <c r="N176" i="8"/>
  <c r="DC115" i="5"/>
  <c r="P176" i="8"/>
  <c r="N177" i="8"/>
  <c r="DC116" i="5"/>
  <c r="P177" i="8"/>
  <c r="N178" i="8"/>
  <c r="DC117" i="5"/>
  <c r="P178" i="8"/>
  <c r="N179" i="8"/>
  <c r="DC118" i="5"/>
  <c r="P179" i="8"/>
  <c r="N180" i="8"/>
  <c r="DC119" i="5"/>
  <c r="P180" i="8"/>
  <c r="N181" i="8"/>
  <c r="DC120" i="5"/>
  <c r="P181" i="8"/>
  <c r="N182" i="8"/>
  <c r="DC121" i="5"/>
  <c r="P182" i="8"/>
  <c r="N183" i="8"/>
  <c r="DC122" i="5"/>
  <c r="P183" i="8"/>
  <c r="N184" i="8"/>
  <c r="DC123" i="5"/>
  <c r="P184" i="8"/>
  <c r="N185" i="8"/>
  <c r="DC124" i="5"/>
  <c r="P185" i="8"/>
  <c r="N186" i="8"/>
  <c r="DC125" i="5"/>
  <c r="P186" i="8"/>
  <c r="N187" i="8"/>
  <c r="DC126" i="5"/>
  <c r="P187" i="8"/>
  <c r="N188" i="8"/>
  <c r="DC127" i="5"/>
  <c r="P188" i="8"/>
  <c r="N189" i="8"/>
  <c r="DC128" i="5"/>
  <c r="P189" i="8"/>
  <c r="N190" i="8"/>
  <c r="DC129" i="5"/>
  <c r="P190" i="8"/>
  <c r="N191" i="8"/>
  <c r="DC130" i="5"/>
  <c r="P191" i="8"/>
  <c r="N192" i="8"/>
  <c r="DC131" i="5"/>
  <c r="P192" i="8"/>
  <c r="N193" i="8"/>
  <c r="DC132" i="5"/>
  <c r="P193" i="8"/>
  <c r="N194" i="8"/>
  <c r="DC133" i="5"/>
  <c r="P194" i="8"/>
  <c r="N195" i="8"/>
  <c r="DC134" i="5"/>
  <c r="P195" i="8"/>
  <c r="N196" i="8"/>
  <c r="DC135" i="5"/>
  <c r="P196" i="8"/>
  <c r="N197" i="8"/>
  <c r="DC136" i="5"/>
  <c r="P197" i="8"/>
  <c r="N198" i="8"/>
  <c r="DC137" i="5"/>
  <c r="P198" i="8"/>
  <c r="N199" i="8"/>
  <c r="DC138" i="5"/>
  <c r="P199" i="8"/>
  <c r="N200" i="8"/>
  <c r="DC139" i="5"/>
  <c r="P200" i="8"/>
  <c r="N201" i="8"/>
  <c r="DC140" i="5"/>
  <c r="P201" i="8"/>
  <c r="N202" i="8"/>
  <c r="DC141" i="5"/>
  <c r="P202" i="8"/>
  <c r="DC42" i="5"/>
  <c r="P103" i="8"/>
  <c r="N103" i="8"/>
  <c r="L103" i="8"/>
  <c r="L104" i="8"/>
  <c r="L105" i="8"/>
  <c r="L106" i="8"/>
  <c r="L107" i="8"/>
  <c r="L108" i="8"/>
  <c r="L109" i="8"/>
  <c r="L110" i="8"/>
  <c r="L111" i="8"/>
  <c r="L112" i="8"/>
  <c r="L113" i="8"/>
  <c r="L114" i="8"/>
  <c r="L115" i="8"/>
  <c r="L116" i="8"/>
  <c r="L117" i="8"/>
  <c r="L118" i="8"/>
  <c r="L119" i="8"/>
  <c r="L120" i="8"/>
  <c r="L121" i="8"/>
  <c r="L122" i="8"/>
  <c r="L123" i="8"/>
  <c r="L124" i="8"/>
  <c r="L125" i="8"/>
  <c r="L126" i="8"/>
  <c r="L127" i="8"/>
  <c r="L128" i="8"/>
  <c r="L129" i="8"/>
  <c r="L130" i="8"/>
  <c r="L131" i="8"/>
  <c r="L132" i="8"/>
  <c r="L133" i="8"/>
  <c r="L134" i="8"/>
  <c r="L135" i="8"/>
  <c r="L136" i="8"/>
  <c r="L137" i="8"/>
  <c r="L138" i="8"/>
  <c r="L139" i="8"/>
  <c r="L140" i="8"/>
  <c r="L141" i="8"/>
  <c r="L142" i="8"/>
  <c r="L143" i="8"/>
  <c r="L144" i="8"/>
  <c r="L145" i="8"/>
  <c r="L146" i="8"/>
  <c r="L147" i="8"/>
  <c r="L148" i="8"/>
  <c r="L149" i="8"/>
  <c r="L150" i="8"/>
  <c r="L151" i="8"/>
  <c r="L152" i="8"/>
  <c r="L153" i="8"/>
  <c r="L154" i="8"/>
  <c r="L155" i="8"/>
  <c r="L156" i="8"/>
  <c r="L157" i="8"/>
  <c r="L158" i="8"/>
  <c r="L159" i="8"/>
  <c r="L160" i="8"/>
  <c r="L161" i="8"/>
  <c r="L162" i="8"/>
  <c r="L163" i="8"/>
  <c r="L164" i="8"/>
  <c r="L165" i="8"/>
  <c r="L166" i="8"/>
  <c r="L167" i="8"/>
  <c r="L168" i="8"/>
  <c r="L169" i="8"/>
  <c r="L170" i="8"/>
  <c r="L171" i="8"/>
  <c r="L172" i="8"/>
  <c r="L173" i="8"/>
  <c r="L174" i="8"/>
  <c r="L175" i="8"/>
  <c r="L176" i="8"/>
  <c r="L177" i="8"/>
  <c r="L178" i="8"/>
  <c r="L179" i="8"/>
  <c r="L180" i="8"/>
  <c r="L181" i="8"/>
  <c r="L182" i="8"/>
  <c r="L183" i="8"/>
  <c r="L184" i="8"/>
  <c r="L185" i="8"/>
  <c r="L186" i="8"/>
  <c r="L187" i="8"/>
  <c r="L188" i="8"/>
  <c r="L189" i="8"/>
  <c r="L190" i="8"/>
  <c r="L191" i="8"/>
  <c r="L192" i="8"/>
  <c r="L193" i="8"/>
  <c r="L194" i="8"/>
  <c r="L195" i="8"/>
  <c r="L196" i="8"/>
  <c r="L197" i="8"/>
  <c r="L198" i="8"/>
  <c r="L199" i="8"/>
  <c r="L200" i="8"/>
  <c r="L201" i="8"/>
  <c r="L202" i="8"/>
  <c r="BR33" i="5"/>
  <c r="BS33" i="5"/>
  <c r="BT33" i="5"/>
  <c r="BU33" i="5"/>
  <c r="BV33" i="5"/>
  <c r="BW33" i="5"/>
  <c r="BX33" i="5"/>
  <c r="BY33" i="5"/>
  <c r="BZ33" i="5"/>
  <c r="CA33" i="5"/>
  <c r="CB33" i="5"/>
  <c r="CC33" i="5"/>
  <c r="CD33" i="5"/>
  <c r="BQ33" i="5"/>
  <c r="AB22" i="5"/>
  <c r="AB23" i="5"/>
  <c r="AB24" i="5"/>
  <c r="AB25" i="5"/>
  <c r="AB26" i="5"/>
  <c r="AB27" i="5"/>
  <c r="AB28" i="5"/>
  <c r="AB29" i="5"/>
  <c r="AB30" i="5"/>
  <c r="AB31" i="5"/>
  <c r="AB32" i="5"/>
  <c r="AB33" i="5"/>
  <c r="AB34" i="5"/>
  <c r="AB35" i="5"/>
  <c r="AB36" i="5"/>
  <c r="AB21" i="5"/>
  <c r="CJ42" i="5"/>
  <c r="O303" i="8"/>
  <c r="S303" i="8"/>
  <c r="R303" i="8"/>
  <c r="CJ43" i="5"/>
  <c r="O304" i="8"/>
  <c r="S304" i="8"/>
  <c r="R304" i="8"/>
  <c r="CJ44" i="5"/>
  <c r="O305" i="8"/>
  <c r="S305" i="8"/>
  <c r="R305" i="8"/>
  <c r="CJ45" i="5"/>
  <c r="O306" i="8"/>
  <c r="S306" i="8"/>
  <c r="R306" i="8"/>
  <c r="CJ46" i="5"/>
  <c r="O307" i="8"/>
  <c r="S307" i="8"/>
  <c r="R307" i="8"/>
  <c r="CJ47" i="5"/>
  <c r="O308" i="8"/>
  <c r="S308" i="8"/>
  <c r="R308" i="8"/>
  <c r="CJ48" i="5"/>
  <c r="O309" i="8"/>
  <c r="S309" i="8"/>
  <c r="R309" i="8"/>
  <c r="CJ49" i="5"/>
  <c r="O310" i="8"/>
  <c r="S310" i="8"/>
  <c r="R310" i="8"/>
  <c r="CJ50" i="5"/>
  <c r="O311" i="8"/>
  <c r="S311" i="8"/>
  <c r="R311" i="8"/>
  <c r="CJ51" i="5"/>
  <c r="O312" i="8"/>
  <c r="S312" i="8"/>
  <c r="R312" i="8"/>
  <c r="CJ52" i="5"/>
  <c r="O313" i="8"/>
  <c r="S313" i="8"/>
  <c r="R313" i="8"/>
  <c r="CJ53" i="5"/>
  <c r="O314" i="8"/>
  <c r="S314" i="8"/>
  <c r="R314" i="8"/>
  <c r="CJ54" i="5"/>
  <c r="O315" i="8"/>
  <c r="S315" i="8"/>
  <c r="R315" i="8"/>
  <c r="CJ55" i="5"/>
  <c r="O316" i="8"/>
  <c r="S316" i="8"/>
  <c r="R316" i="8"/>
  <c r="CJ56" i="5"/>
  <c r="O317" i="8"/>
  <c r="S317" i="8"/>
  <c r="R317" i="8"/>
  <c r="CJ57" i="5"/>
  <c r="O318" i="8"/>
  <c r="S318" i="8"/>
  <c r="R318" i="8"/>
  <c r="CJ58" i="5"/>
  <c r="O319" i="8"/>
  <c r="S319" i="8"/>
  <c r="R319" i="8"/>
  <c r="CJ59" i="5"/>
  <c r="O320" i="8"/>
  <c r="S320" i="8"/>
  <c r="R320" i="8"/>
  <c r="CJ60" i="5"/>
  <c r="O321" i="8"/>
  <c r="S321" i="8"/>
  <c r="R321" i="8"/>
  <c r="CJ61" i="5"/>
  <c r="O322" i="8"/>
  <c r="S322" i="8"/>
  <c r="R322" i="8"/>
  <c r="CJ62" i="5"/>
  <c r="O323" i="8"/>
  <c r="S323" i="8"/>
  <c r="R323" i="8"/>
  <c r="CJ63" i="5"/>
  <c r="O324" i="8"/>
  <c r="S324" i="8"/>
  <c r="R324" i="8"/>
  <c r="CJ64" i="5"/>
  <c r="O325" i="8"/>
  <c r="S325" i="8"/>
  <c r="R325" i="8"/>
  <c r="CJ65" i="5"/>
  <c r="O326" i="8"/>
  <c r="S326" i="8"/>
  <c r="R326" i="8"/>
  <c r="CJ66" i="5"/>
  <c r="O327" i="8"/>
  <c r="S327" i="8"/>
  <c r="R327" i="8"/>
  <c r="CJ67" i="5"/>
  <c r="O328" i="8"/>
  <c r="S328" i="8"/>
  <c r="R328" i="8"/>
  <c r="CJ68" i="5"/>
  <c r="O329" i="8"/>
  <c r="S329" i="8"/>
  <c r="R329" i="8"/>
  <c r="CJ69" i="5"/>
  <c r="O330" i="8"/>
  <c r="S330" i="8"/>
  <c r="R330" i="8"/>
  <c r="CJ70" i="5"/>
  <c r="O331" i="8"/>
  <c r="S331" i="8"/>
  <c r="R331" i="8"/>
  <c r="CJ71" i="5"/>
  <c r="O332" i="8"/>
  <c r="S332" i="8"/>
  <c r="R332" i="8"/>
  <c r="CJ72" i="5"/>
  <c r="O333" i="8"/>
  <c r="S333" i="8"/>
  <c r="R333" i="8"/>
  <c r="CJ73" i="5"/>
  <c r="O334" i="8"/>
  <c r="S334" i="8"/>
  <c r="R334" i="8"/>
  <c r="CJ74" i="5"/>
  <c r="O335" i="8"/>
  <c r="S335" i="8"/>
  <c r="R335" i="8"/>
  <c r="CJ75" i="5"/>
  <c r="O336" i="8"/>
  <c r="S336" i="8"/>
  <c r="R336" i="8"/>
  <c r="CJ76" i="5"/>
  <c r="O337" i="8"/>
  <c r="S337" i="8"/>
  <c r="R337" i="8"/>
  <c r="CJ77" i="5"/>
  <c r="O338" i="8"/>
  <c r="S338" i="8"/>
  <c r="R338" i="8"/>
  <c r="CJ78" i="5"/>
  <c r="O339" i="8"/>
  <c r="S339" i="8"/>
  <c r="R339" i="8"/>
  <c r="CJ79" i="5"/>
  <c r="O340" i="8"/>
  <c r="S340" i="8"/>
  <c r="R340" i="8"/>
  <c r="CJ80" i="5"/>
  <c r="O341" i="8"/>
  <c r="S341" i="8"/>
  <c r="R341" i="8"/>
  <c r="CJ81" i="5"/>
  <c r="O342" i="8"/>
  <c r="S342" i="8"/>
  <c r="R342" i="8"/>
  <c r="CJ82" i="5"/>
  <c r="O343" i="8"/>
  <c r="S343" i="8"/>
  <c r="R343" i="8"/>
  <c r="CJ83" i="5"/>
  <c r="O344" i="8"/>
  <c r="S344" i="8"/>
  <c r="R344" i="8"/>
  <c r="CJ84" i="5"/>
  <c r="O345" i="8"/>
  <c r="S345" i="8"/>
  <c r="R345" i="8"/>
  <c r="CJ85" i="5"/>
  <c r="O346" i="8"/>
  <c r="S346" i="8"/>
  <c r="R346" i="8"/>
  <c r="CJ86" i="5"/>
  <c r="O347" i="8"/>
  <c r="S347" i="8"/>
  <c r="R347" i="8"/>
  <c r="CJ87" i="5"/>
  <c r="O348" i="8"/>
  <c r="S348" i="8"/>
  <c r="R348" i="8"/>
  <c r="CJ88" i="5"/>
  <c r="O349" i="8"/>
  <c r="S349" i="8"/>
  <c r="R349" i="8"/>
  <c r="CJ89" i="5"/>
  <c r="O350" i="8"/>
  <c r="S350" i="8"/>
  <c r="R350" i="8"/>
  <c r="CJ90" i="5"/>
  <c r="O351" i="8"/>
  <c r="S351" i="8"/>
  <c r="R351" i="8"/>
  <c r="CJ91" i="5"/>
  <c r="O352" i="8"/>
  <c r="S352" i="8"/>
  <c r="R352" i="8"/>
  <c r="CJ92" i="5"/>
  <c r="O353" i="8"/>
  <c r="S353" i="8"/>
  <c r="R353" i="8"/>
  <c r="CJ93" i="5"/>
  <c r="O354" i="8"/>
  <c r="S354" i="8"/>
  <c r="R354" i="8"/>
  <c r="CJ94" i="5"/>
  <c r="O355" i="8"/>
  <c r="S355" i="8"/>
  <c r="R355" i="8"/>
  <c r="CJ95" i="5"/>
  <c r="O356" i="8"/>
  <c r="S356" i="8"/>
  <c r="R356" i="8"/>
  <c r="CJ96" i="5"/>
  <c r="O357" i="8"/>
  <c r="S357" i="8"/>
  <c r="R357" i="8"/>
  <c r="CJ97" i="5"/>
  <c r="O358" i="8"/>
  <c r="S358" i="8"/>
  <c r="R358" i="8"/>
  <c r="CJ98" i="5"/>
  <c r="O359" i="8"/>
  <c r="S359" i="8"/>
  <c r="R359" i="8"/>
  <c r="CJ99" i="5"/>
  <c r="O360" i="8"/>
  <c r="S360" i="8"/>
  <c r="R360" i="8"/>
  <c r="CJ100" i="5"/>
  <c r="O361" i="8"/>
  <c r="S361" i="8"/>
  <c r="R361" i="8"/>
  <c r="CJ101" i="5"/>
  <c r="O362" i="8"/>
  <c r="S362" i="8"/>
  <c r="R362" i="8"/>
  <c r="CJ102" i="5"/>
  <c r="O363" i="8"/>
  <c r="S363" i="8"/>
  <c r="R363" i="8"/>
  <c r="CJ103" i="5"/>
  <c r="O364" i="8"/>
  <c r="S364" i="8"/>
  <c r="R364" i="8"/>
  <c r="CJ104" i="5"/>
  <c r="O365" i="8"/>
  <c r="S365" i="8"/>
  <c r="R365" i="8"/>
  <c r="CJ105" i="5"/>
  <c r="O366" i="8"/>
  <c r="S366" i="8"/>
  <c r="R366" i="8"/>
  <c r="CJ106" i="5"/>
  <c r="O367" i="8"/>
  <c r="S367" i="8"/>
  <c r="R367" i="8"/>
  <c r="CJ107" i="5"/>
  <c r="O368" i="8"/>
  <c r="S368" i="8"/>
  <c r="R368" i="8"/>
  <c r="CJ108" i="5"/>
  <c r="O369" i="8"/>
  <c r="S369" i="8"/>
  <c r="R369" i="8"/>
  <c r="CJ109" i="5"/>
  <c r="O370" i="8"/>
  <c r="S370" i="8"/>
  <c r="R370" i="8"/>
  <c r="CJ110" i="5"/>
  <c r="O371" i="8"/>
  <c r="S371" i="8"/>
  <c r="R371" i="8"/>
  <c r="CJ111" i="5"/>
  <c r="O372" i="8"/>
  <c r="S372" i="8"/>
  <c r="R372" i="8"/>
  <c r="CJ112" i="5"/>
  <c r="O373" i="8"/>
  <c r="S373" i="8"/>
  <c r="R373" i="8"/>
  <c r="CJ113" i="5"/>
  <c r="O374" i="8"/>
  <c r="S374" i="8"/>
  <c r="R374" i="8"/>
  <c r="CJ114" i="5"/>
  <c r="O375" i="8"/>
  <c r="S375" i="8"/>
  <c r="R375" i="8"/>
  <c r="CJ115" i="5"/>
  <c r="O376" i="8"/>
  <c r="S376" i="8"/>
  <c r="R376" i="8"/>
  <c r="CJ116" i="5"/>
  <c r="O377" i="8"/>
  <c r="S377" i="8"/>
  <c r="R377" i="8"/>
  <c r="CJ117" i="5"/>
  <c r="O378" i="8"/>
  <c r="S378" i="8"/>
  <c r="R378" i="8"/>
  <c r="CJ118" i="5"/>
  <c r="O379" i="8"/>
  <c r="S379" i="8"/>
  <c r="R379" i="8"/>
  <c r="CJ119" i="5"/>
  <c r="O380" i="8"/>
  <c r="S380" i="8"/>
  <c r="R380" i="8"/>
  <c r="CJ120" i="5"/>
  <c r="O381" i="8"/>
  <c r="S381" i="8"/>
  <c r="R381" i="8"/>
  <c r="CJ121" i="5"/>
  <c r="O382" i="8"/>
  <c r="S382" i="8"/>
  <c r="R382" i="8"/>
  <c r="CJ122" i="5"/>
  <c r="O383" i="8"/>
  <c r="S383" i="8"/>
  <c r="R383" i="8"/>
  <c r="CJ123" i="5"/>
  <c r="O384" i="8"/>
  <c r="S384" i="8"/>
  <c r="R384" i="8"/>
  <c r="CJ124" i="5"/>
  <c r="O385" i="8"/>
  <c r="S385" i="8"/>
  <c r="R385" i="8"/>
  <c r="CJ125" i="5"/>
  <c r="O386" i="8"/>
  <c r="S386" i="8"/>
  <c r="R386" i="8"/>
  <c r="CJ126" i="5"/>
  <c r="O387" i="8"/>
  <c r="S387" i="8"/>
  <c r="R387" i="8"/>
  <c r="CJ127" i="5"/>
  <c r="O388" i="8"/>
  <c r="S388" i="8"/>
  <c r="R388" i="8"/>
  <c r="CJ128" i="5"/>
  <c r="O389" i="8"/>
  <c r="S389" i="8"/>
  <c r="R389" i="8"/>
  <c r="CJ129" i="5"/>
  <c r="O390" i="8"/>
  <c r="S390" i="8"/>
  <c r="R390" i="8"/>
  <c r="CJ130" i="5"/>
  <c r="O391" i="8"/>
  <c r="S391" i="8"/>
  <c r="R391" i="8"/>
  <c r="CJ131" i="5"/>
  <c r="O392" i="8"/>
  <c r="S392" i="8"/>
  <c r="R392" i="8"/>
  <c r="CJ132" i="5"/>
  <c r="O393" i="8"/>
  <c r="S393" i="8"/>
  <c r="R393" i="8"/>
  <c r="CJ133" i="5"/>
  <c r="O394" i="8"/>
  <c r="S394" i="8"/>
  <c r="R394" i="8"/>
  <c r="CJ134" i="5"/>
  <c r="O395" i="8"/>
  <c r="S395" i="8"/>
  <c r="R395" i="8"/>
  <c r="CJ135" i="5"/>
  <c r="O396" i="8"/>
  <c r="S396" i="8"/>
  <c r="R396" i="8"/>
  <c r="CJ136" i="5"/>
  <c r="O397" i="8"/>
  <c r="S397" i="8"/>
  <c r="R397" i="8"/>
  <c r="CJ137" i="5"/>
  <c r="O398" i="8"/>
  <c r="S398" i="8"/>
  <c r="R398" i="8"/>
  <c r="CJ138" i="5"/>
  <c r="O399" i="8"/>
  <c r="S399" i="8"/>
  <c r="R399" i="8"/>
  <c r="CJ139" i="5"/>
  <c r="O400" i="8"/>
  <c r="S400" i="8"/>
  <c r="R400" i="8"/>
  <c r="CJ140" i="5"/>
  <c r="O401" i="8"/>
  <c r="S401" i="8"/>
  <c r="R401" i="8"/>
  <c r="CJ141" i="5"/>
  <c r="O402" i="8"/>
  <c r="S402" i="8"/>
  <c r="R402" i="8"/>
  <c r="CM42" i="5"/>
  <c r="O403" i="8"/>
  <c r="S403" i="8"/>
  <c r="R403" i="8"/>
  <c r="CM43" i="5"/>
  <c r="O404" i="8"/>
  <c r="S404" i="8"/>
  <c r="R404" i="8"/>
  <c r="CM44" i="5"/>
  <c r="O405" i="8"/>
  <c r="S405" i="8"/>
  <c r="R405" i="8"/>
  <c r="CM45" i="5"/>
  <c r="O406" i="8"/>
  <c r="S406" i="8"/>
  <c r="R406" i="8"/>
  <c r="CM46" i="5"/>
  <c r="O407" i="8"/>
  <c r="S407" i="8"/>
  <c r="R407" i="8"/>
  <c r="CM47" i="5"/>
  <c r="O408" i="8"/>
  <c r="S408" i="8"/>
  <c r="R408" i="8"/>
  <c r="CM48" i="5"/>
  <c r="O409" i="8"/>
  <c r="S409" i="8"/>
  <c r="R409" i="8"/>
  <c r="CM49" i="5"/>
  <c r="O410" i="8"/>
  <c r="S410" i="8"/>
  <c r="R410" i="8"/>
  <c r="CM50" i="5"/>
  <c r="O411" i="8"/>
  <c r="S411" i="8"/>
  <c r="R411" i="8"/>
  <c r="CM51" i="5"/>
  <c r="O412" i="8"/>
  <c r="S412" i="8"/>
  <c r="R412" i="8"/>
  <c r="CM52" i="5"/>
  <c r="O413" i="8"/>
  <c r="S413" i="8"/>
  <c r="R413" i="8"/>
  <c r="CM53" i="5"/>
  <c r="O414" i="8"/>
  <c r="S414" i="8"/>
  <c r="R414" i="8"/>
  <c r="CM54" i="5"/>
  <c r="O415" i="8"/>
  <c r="S415" i="8"/>
  <c r="R415" i="8"/>
  <c r="CM55" i="5"/>
  <c r="O416" i="8"/>
  <c r="S416" i="8"/>
  <c r="R416" i="8"/>
  <c r="CM56" i="5"/>
  <c r="O417" i="8"/>
  <c r="S417" i="8"/>
  <c r="R417" i="8"/>
  <c r="CM57" i="5"/>
  <c r="O418" i="8"/>
  <c r="S418" i="8"/>
  <c r="R418" i="8"/>
  <c r="CM58" i="5"/>
  <c r="O419" i="8"/>
  <c r="S419" i="8"/>
  <c r="R419" i="8"/>
  <c r="CM59" i="5"/>
  <c r="O420" i="8"/>
  <c r="S420" i="8"/>
  <c r="R420" i="8"/>
  <c r="CM60" i="5"/>
  <c r="O421" i="8"/>
  <c r="S421" i="8"/>
  <c r="R421" i="8"/>
  <c r="CM61" i="5"/>
  <c r="O422" i="8"/>
  <c r="S422" i="8"/>
  <c r="R422" i="8"/>
  <c r="CM62" i="5"/>
  <c r="O423" i="8"/>
  <c r="S423" i="8"/>
  <c r="R423" i="8"/>
  <c r="CM63" i="5"/>
  <c r="O424" i="8"/>
  <c r="S424" i="8"/>
  <c r="R424" i="8"/>
  <c r="CM64" i="5"/>
  <c r="O425" i="8"/>
  <c r="S425" i="8"/>
  <c r="R425" i="8"/>
  <c r="CM65" i="5"/>
  <c r="O426" i="8"/>
  <c r="S426" i="8"/>
  <c r="R426" i="8"/>
  <c r="CM66" i="5"/>
  <c r="O427" i="8"/>
  <c r="S427" i="8"/>
  <c r="R427" i="8"/>
  <c r="CM67" i="5"/>
  <c r="O428" i="8"/>
  <c r="S428" i="8"/>
  <c r="R428" i="8"/>
  <c r="CM68" i="5"/>
  <c r="O429" i="8"/>
  <c r="S429" i="8"/>
  <c r="R429" i="8"/>
  <c r="CM69" i="5"/>
  <c r="O430" i="8"/>
  <c r="S430" i="8"/>
  <c r="R430" i="8"/>
  <c r="CM70" i="5"/>
  <c r="O431" i="8"/>
  <c r="S431" i="8"/>
  <c r="R431" i="8"/>
  <c r="CM71" i="5"/>
  <c r="O432" i="8"/>
  <c r="S432" i="8"/>
  <c r="R432" i="8"/>
  <c r="CM72" i="5"/>
  <c r="O433" i="8"/>
  <c r="S433" i="8"/>
  <c r="R433" i="8"/>
  <c r="CM73" i="5"/>
  <c r="O434" i="8"/>
  <c r="S434" i="8"/>
  <c r="R434" i="8"/>
  <c r="CM74" i="5"/>
  <c r="O435" i="8"/>
  <c r="S435" i="8"/>
  <c r="R435" i="8"/>
  <c r="CM75" i="5"/>
  <c r="O436" i="8"/>
  <c r="S436" i="8"/>
  <c r="R436" i="8"/>
  <c r="CM76" i="5"/>
  <c r="O437" i="8"/>
  <c r="S437" i="8"/>
  <c r="R437" i="8"/>
  <c r="CM77" i="5"/>
  <c r="O438" i="8"/>
  <c r="S438" i="8"/>
  <c r="R438" i="8"/>
  <c r="CM78" i="5"/>
  <c r="O439" i="8"/>
  <c r="S439" i="8"/>
  <c r="R439" i="8"/>
  <c r="CM79" i="5"/>
  <c r="O440" i="8"/>
  <c r="S440" i="8"/>
  <c r="R440" i="8"/>
  <c r="CM80" i="5"/>
  <c r="O441" i="8"/>
  <c r="S441" i="8"/>
  <c r="R441" i="8"/>
  <c r="CM81" i="5"/>
  <c r="O442" i="8"/>
  <c r="S442" i="8"/>
  <c r="R442" i="8"/>
  <c r="CM82" i="5"/>
  <c r="O443" i="8"/>
  <c r="S443" i="8"/>
  <c r="R443" i="8"/>
  <c r="CM83" i="5"/>
  <c r="O444" i="8"/>
  <c r="S444" i="8"/>
  <c r="R444" i="8"/>
  <c r="CM84" i="5"/>
  <c r="O445" i="8"/>
  <c r="S445" i="8"/>
  <c r="R445" i="8"/>
  <c r="CM85" i="5"/>
  <c r="O446" i="8"/>
  <c r="S446" i="8"/>
  <c r="R446" i="8"/>
  <c r="CM86" i="5"/>
  <c r="O447" i="8"/>
  <c r="S447" i="8"/>
  <c r="R447" i="8"/>
  <c r="CM87" i="5"/>
  <c r="O448" i="8"/>
  <c r="S448" i="8"/>
  <c r="R448" i="8"/>
  <c r="CM88" i="5"/>
  <c r="O449" i="8"/>
  <c r="S449" i="8"/>
  <c r="R449" i="8"/>
  <c r="CM89" i="5"/>
  <c r="O450" i="8"/>
  <c r="S450" i="8"/>
  <c r="R450" i="8"/>
  <c r="CM90" i="5"/>
  <c r="O451" i="8"/>
  <c r="S451" i="8"/>
  <c r="R451" i="8"/>
  <c r="CM91" i="5"/>
  <c r="O452" i="8"/>
  <c r="S452" i="8"/>
  <c r="R452" i="8"/>
  <c r="CM92" i="5"/>
  <c r="O453" i="8"/>
  <c r="S453" i="8"/>
  <c r="R453" i="8"/>
  <c r="CM93" i="5"/>
  <c r="O454" i="8"/>
  <c r="S454" i="8"/>
  <c r="R454" i="8"/>
  <c r="CM94" i="5"/>
  <c r="O455" i="8"/>
  <c r="S455" i="8"/>
  <c r="R455" i="8"/>
  <c r="CM95" i="5"/>
  <c r="O456" i="8"/>
  <c r="S456" i="8"/>
  <c r="R456" i="8"/>
  <c r="CM96" i="5"/>
  <c r="O457" i="8"/>
  <c r="S457" i="8"/>
  <c r="R457" i="8"/>
  <c r="CM97" i="5"/>
  <c r="O458" i="8"/>
  <c r="S458" i="8"/>
  <c r="R458" i="8"/>
  <c r="CM98" i="5"/>
  <c r="O459" i="8"/>
  <c r="S459" i="8"/>
  <c r="R459" i="8"/>
  <c r="CM99" i="5"/>
  <c r="O460" i="8"/>
  <c r="S460" i="8"/>
  <c r="R460" i="8"/>
  <c r="CM100" i="5"/>
  <c r="O461" i="8"/>
  <c r="S461" i="8"/>
  <c r="R461" i="8"/>
  <c r="CM101" i="5"/>
  <c r="O462" i="8"/>
  <c r="S462" i="8"/>
  <c r="R462" i="8"/>
  <c r="CM102" i="5"/>
  <c r="O463" i="8"/>
  <c r="S463" i="8"/>
  <c r="R463" i="8"/>
  <c r="CM103" i="5"/>
  <c r="O464" i="8"/>
  <c r="S464" i="8"/>
  <c r="R464" i="8"/>
  <c r="CM104" i="5"/>
  <c r="O465" i="8"/>
  <c r="S465" i="8"/>
  <c r="R465" i="8"/>
  <c r="CM105" i="5"/>
  <c r="O466" i="8"/>
  <c r="S466" i="8"/>
  <c r="R466" i="8"/>
  <c r="CM106" i="5"/>
  <c r="O467" i="8"/>
  <c r="S467" i="8"/>
  <c r="R467" i="8"/>
  <c r="CM107" i="5"/>
  <c r="O468" i="8"/>
  <c r="S468" i="8"/>
  <c r="R468" i="8"/>
  <c r="CM108" i="5"/>
  <c r="O469" i="8"/>
  <c r="S469" i="8"/>
  <c r="R469" i="8"/>
  <c r="CM109" i="5"/>
  <c r="O470" i="8"/>
  <c r="S470" i="8"/>
  <c r="R470" i="8"/>
  <c r="CM110" i="5"/>
  <c r="O471" i="8"/>
  <c r="S471" i="8"/>
  <c r="R471" i="8"/>
  <c r="CM111" i="5"/>
  <c r="O472" i="8"/>
  <c r="S472" i="8"/>
  <c r="R472" i="8"/>
  <c r="CM112" i="5"/>
  <c r="O473" i="8"/>
  <c r="S473" i="8"/>
  <c r="R473" i="8"/>
  <c r="CM113" i="5"/>
  <c r="O474" i="8"/>
  <c r="S474" i="8"/>
  <c r="R474" i="8"/>
  <c r="CM114" i="5"/>
  <c r="O475" i="8"/>
  <c r="S475" i="8"/>
  <c r="R475" i="8"/>
  <c r="CM115" i="5"/>
  <c r="O476" i="8"/>
  <c r="S476" i="8"/>
  <c r="R476" i="8"/>
  <c r="CM116" i="5"/>
  <c r="O477" i="8"/>
  <c r="S477" i="8"/>
  <c r="R477" i="8"/>
  <c r="CM117" i="5"/>
  <c r="O478" i="8"/>
  <c r="S478" i="8"/>
  <c r="R478" i="8"/>
  <c r="CM118" i="5"/>
  <c r="O479" i="8"/>
  <c r="S479" i="8"/>
  <c r="R479" i="8"/>
  <c r="CM119" i="5"/>
  <c r="O480" i="8"/>
  <c r="S480" i="8"/>
  <c r="R480" i="8"/>
  <c r="CM120" i="5"/>
  <c r="O481" i="8"/>
  <c r="S481" i="8"/>
  <c r="R481" i="8"/>
  <c r="CM121" i="5"/>
  <c r="O482" i="8"/>
  <c r="S482" i="8"/>
  <c r="R482" i="8"/>
  <c r="CM122" i="5"/>
  <c r="O483" i="8"/>
  <c r="S483" i="8"/>
  <c r="R483" i="8"/>
  <c r="CM123" i="5"/>
  <c r="O484" i="8"/>
  <c r="S484" i="8"/>
  <c r="R484" i="8"/>
  <c r="CM124" i="5"/>
  <c r="O485" i="8"/>
  <c r="S485" i="8"/>
  <c r="R485" i="8"/>
  <c r="CM125" i="5"/>
  <c r="O486" i="8"/>
  <c r="S486" i="8"/>
  <c r="R486" i="8"/>
  <c r="CM126" i="5"/>
  <c r="O487" i="8"/>
  <c r="S487" i="8"/>
  <c r="R487" i="8"/>
  <c r="CM127" i="5"/>
  <c r="O488" i="8"/>
  <c r="S488" i="8"/>
  <c r="R488" i="8"/>
  <c r="CM128" i="5"/>
  <c r="O489" i="8"/>
  <c r="S489" i="8"/>
  <c r="R489" i="8"/>
  <c r="CM129" i="5"/>
  <c r="O490" i="8"/>
  <c r="S490" i="8"/>
  <c r="R490" i="8"/>
  <c r="CM130" i="5"/>
  <c r="O491" i="8"/>
  <c r="S491" i="8"/>
  <c r="R491" i="8"/>
  <c r="CM131" i="5"/>
  <c r="O492" i="8"/>
  <c r="S492" i="8"/>
  <c r="R492" i="8"/>
  <c r="CM132" i="5"/>
  <c r="O493" i="8"/>
  <c r="S493" i="8"/>
  <c r="R493" i="8"/>
  <c r="CM133" i="5"/>
  <c r="O494" i="8"/>
  <c r="S494" i="8"/>
  <c r="R494" i="8"/>
  <c r="CM134" i="5"/>
  <c r="O495" i="8"/>
  <c r="S495" i="8"/>
  <c r="R495" i="8"/>
  <c r="CM135" i="5"/>
  <c r="O496" i="8"/>
  <c r="S496" i="8"/>
  <c r="R496" i="8"/>
  <c r="CM136" i="5"/>
  <c r="O497" i="8"/>
  <c r="S497" i="8"/>
  <c r="R497" i="8"/>
  <c r="CM137" i="5"/>
  <c r="O498" i="8"/>
  <c r="S498" i="8"/>
  <c r="R498" i="8"/>
  <c r="CM138" i="5"/>
  <c r="O499" i="8"/>
  <c r="S499" i="8"/>
  <c r="R499" i="8"/>
  <c r="CM139" i="5"/>
  <c r="O500" i="8"/>
  <c r="S500" i="8"/>
  <c r="R500" i="8"/>
  <c r="CM140" i="5"/>
  <c r="O501" i="8"/>
  <c r="S501" i="8"/>
  <c r="R501" i="8"/>
  <c r="CM141" i="5"/>
  <c r="O502" i="8"/>
  <c r="S502" i="8"/>
  <c r="R502" i="8"/>
  <c r="CL43" i="5"/>
  <c r="N404" i="8"/>
  <c r="P404" i="8"/>
  <c r="CL44" i="5"/>
  <c r="N405" i="8"/>
  <c r="P405" i="8"/>
  <c r="CL45" i="5"/>
  <c r="N406" i="8"/>
  <c r="P406" i="8"/>
  <c r="CL46" i="5"/>
  <c r="N407" i="8"/>
  <c r="P407" i="8"/>
  <c r="CL47" i="5"/>
  <c r="N408" i="8"/>
  <c r="P408" i="8"/>
  <c r="CL48" i="5"/>
  <c r="N409" i="8"/>
  <c r="P409" i="8"/>
  <c r="CL49" i="5"/>
  <c r="N410" i="8"/>
  <c r="P410" i="8"/>
  <c r="CL50" i="5"/>
  <c r="N411" i="8"/>
  <c r="P411" i="8"/>
  <c r="CL51" i="5"/>
  <c r="N412" i="8"/>
  <c r="P412" i="8"/>
  <c r="CL52" i="5"/>
  <c r="N413" i="8"/>
  <c r="P413" i="8"/>
  <c r="CL53" i="5"/>
  <c r="N414" i="8"/>
  <c r="P414" i="8"/>
  <c r="CL54" i="5"/>
  <c r="N415" i="8"/>
  <c r="P415" i="8"/>
  <c r="CL55" i="5"/>
  <c r="N416" i="8"/>
  <c r="P416" i="8"/>
  <c r="CL56" i="5"/>
  <c r="N417" i="8"/>
  <c r="P417" i="8"/>
  <c r="CL57" i="5"/>
  <c r="N418" i="8"/>
  <c r="P418" i="8"/>
  <c r="CL58" i="5"/>
  <c r="N419" i="8"/>
  <c r="P419" i="8"/>
  <c r="CL59" i="5"/>
  <c r="N420" i="8"/>
  <c r="P420" i="8"/>
  <c r="CL60" i="5"/>
  <c r="N421" i="8"/>
  <c r="P421" i="8"/>
  <c r="CL61" i="5"/>
  <c r="N422" i="8"/>
  <c r="P422" i="8"/>
  <c r="CL62" i="5"/>
  <c r="N423" i="8"/>
  <c r="P423" i="8"/>
  <c r="CL63" i="5"/>
  <c r="N424" i="8"/>
  <c r="P424" i="8"/>
  <c r="CL64" i="5"/>
  <c r="N425" i="8"/>
  <c r="P425" i="8"/>
  <c r="CL65" i="5"/>
  <c r="N426" i="8"/>
  <c r="P426" i="8"/>
  <c r="CL66" i="5"/>
  <c r="N427" i="8"/>
  <c r="P427" i="8"/>
  <c r="CL67" i="5"/>
  <c r="N428" i="8"/>
  <c r="P428" i="8"/>
  <c r="CL68" i="5"/>
  <c r="N429" i="8"/>
  <c r="P429" i="8"/>
  <c r="CL69" i="5"/>
  <c r="N430" i="8"/>
  <c r="P430" i="8"/>
  <c r="CL70" i="5"/>
  <c r="N431" i="8"/>
  <c r="P431" i="8"/>
  <c r="CL71" i="5"/>
  <c r="N432" i="8"/>
  <c r="P432" i="8"/>
  <c r="CL72" i="5"/>
  <c r="N433" i="8"/>
  <c r="P433" i="8"/>
  <c r="CL73" i="5"/>
  <c r="N434" i="8"/>
  <c r="P434" i="8"/>
  <c r="CL74" i="5"/>
  <c r="N435" i="8"/>
  <c r="P435" i="8"/>
  <c r="CL75" i="5"/>
  <c r="N436" i="8"/>
  <c r="P436" i="8"/>
  <c r="CL76" i="5"/>
  <c r="N437" i="8"/>
  <c r="P437" i="8"/>
  <c r="CL77" i="5"/>
  <c r="N438" i="8"/>
  <c r="P438" i="8"/>
  <c r="CL78" i="5"/>
  <c r="N439" i="8"/>
  <c r="P439" i="8"/>
  <c r="CL79" i="5"/>
  <c r="N440" i="8"/>
  <c r="P440" i="8"/>
  <c r="CL80" i="5"/>
  <c r="N441" i="8"/>
  <c r="P441" i="8"/>
  <c r="CL81" i="5"/>
  <c r="N442" i="8"/>
  <c r="P442" i="8"/>
  <c r="CL82" i="5"/>
  <c r="N443" i="8"/>
  <c r="P443" i="8"/>
  <c r="CL83" i="5"/>
  <c r="N444" i="8"/>
  <c r="P444" i="8"/>
  <c r="CL84" i="5"/>
  <c r="N445" i="8"/>
  <c r="P445" i="8"/>
  <c r="CL85" i="5"/>
  <c r="N446" i="8"/>
  <c r="P446" i="8"/>
  <c r="CL86" i="5"/>
  <c r="N447" i="8"/>
  <c r="P447" i="8"/>
  <c r="CL87" i="5"/>
  <c r="N448" i="8"/>
  <c r="P448" i="8"/>
  <c r="CL88" i="5"/>
  <c r="N449" i="8"/>
  <c r="P449" i="8"/>
  <c r="CL89" i="5"/>
  <c r="N450" i="8"/>
  <c r="P450" i="8"/>
  <c r="CL90" i="5"/>
  <c r="N451" i="8"/>
  <c r="P451" i="8"/>
  <c r="CL91" i="5"/>
  <c r="N452" i="8"/>
  <c r="P452" i="8"/>
  <c r="CL92" i="5"/>
  <c r="N453" i="8"/>
  <c r="P453" i="8"/>
  <c r="CL93" i="5"/>
  <c r="N454" i="8"/>
  <c r="P454" i="8"/>
  <c r="CL94" i="5"/>
  <c r="N455" i="8"/>
  <c r="P455" i="8"/>
  <c r="CL95" i="5"/>
  <c r="N456" i="8"/>
  <c r="P456" i="8"/>
  <c r="CL96" i="5"/>
  <c r="N457" i="8"/>
  <c r="P457" i="8"/>
  <c r="CL97" i="5"/>
  <c r="N458" i="8"/>
  <c r="P458" i="8"/>
  <c r="CL98" i="5"/>
  <c r="N459" i="8"/>
  <c r="P459" i="8"/>
  <c r="CL99" i="5"/>
  <c r="N460" i="8"/>
  <c r="P460" i="8"/>
  <c r="CL100" i="5"/>
  <c r="N461" i="8"/>
  <c r="P461" i="8"/>
  <c r="CL101" i="5"/>
  <c r="N462" i="8"/>
  <c r="P462" i="8"/>
  <c r="CL102" i="5"/>
  <c r="N463" i="8"/>
  <c r="P463" i="8"/>
  <c r="CL103" i="5"/>
  <c r="N464" i="8"/>
  <c r="P464" i="8"/>
  <c r="CL104" i="5"/>
  <c r="N465" i="8"/>
  <c r="P465" i="8"/>
  <c r="CL105" i="5"/>
  <c r="N466" i="8"/>
  <c r="P466" i="8"/>
  <c r="CL106" i="5"/>
  <c r="N467" i="8"/>
  <c r="P467" i="8"/>
  <c r="CL107" i="5"/>
  <c r="N468" i="8"/>
  <c r="P468" i="8"/>
  <c r="CL108" i="5"/>
  <c r="N469" i="8"/>
  <c r="P469" i="8"/>
  <c r="CL109" i="5"/>
  <c r="N470" i="8"/>
  <c r="P470" i="8"/>
  <c r="CL110" i="5"/>
  <c r="N471" i="8"/>
  <c r="P471" i="8"/>
  <c r="CL111" i="5"/>
  <c r="N472" i="8"/>
  <c r="P472" i="8"/>
  <c r="CL112" i="5"/>
  <c r="N473" i="8"/>
  <c r="P473" i="8"/>
  <c r="CL113" i="5"/>
  <c r="N474" i="8"/>
  <c r="P474" i="8"/>
  <c r="CL114" i="5"/>
  <c r="N475" i="8"/>
  <c r="P475" i="8"/>
  <c r="CL115" i="5"/>
  <c r="N476" i="8"/>
  <c r="P476" i="8"/>
  <c r="CL116" i="5"/>
  <c r="N477" i="8"/>
  <c r="P477" i="8"/>
  <c r="CL117" i="5"/>
  <c r="N478" i="8"/>
  <c r="P478" i="8"/>
  <c r="CL118" i="5"/>
  <c r="N479" i="8"/>
  <c r="P479" i="8"/>
  <c r="CL119" i="5"/>
  <c r="N480" i="8"/>
  <c r="P480" i="8"/>
  <c r="CL120" i="5"/>
  <c r="N481" i="8"/>
  <c r="P481" i="8"/>
  <c r="CL121" i="5"/>
  <c r="N482" i="8"/>
  <c r="P482" i="8"/>
  <c r="CL122" i="5"/>
  <c r="N483" i="8"/>
  <c r="P483" i="8"/>
  <c r="CL123" i="5"/>
  <c r="N484" i="8"/>
  <c r="P484" i="8"/>
  <c r="CL124" i="5"/>
  <c r="N485" i="8"/>
  <c r="P485" i="8"/>
  <c r="CL125" i="5"/>
  <c r="N486" i="8"/>
  <c r="P486" i="8"/>
  <c r="CL126" i="5"/>
  <c r="N487" i="8"/>
  <c r="P487" i="8"/>
  <c r="CL127" i="5"/>
  <c r="N488" i="8"/>
  <c r="P488" i="8"/>
  <c r="CL128" i="5"/>
  <c r="N489" i="8"/>
  <c r="P489" i="8"/>
  <c r="CL129" i="5"/>
  <c r="N490" i="8"/>
  <c r="P490" i="8"/>
  <c r="CL130" i="5"/>
  <c r="N491" i="8"/>
  <c r="P491" i="8"/>
  <c r="CL131" i="5"/>
  <c r="N492" i="8"/>
  <c r="P492" i="8"/>
  <c r="CL132" i="5"/>
  <c r="N493" i="8"/>
  <c r="P493" i="8"/>
  <c r="CL133" i="5"/>
  <c r="N494" i="8"/>
  <c r="P494" i="8"/>
  <c r="CL134" i="5"/>
  <c r="N495" i="8"/>
  <c r="P495" i="8"/>
  <c r="CL135" i="5"/>
  <c r="N496" i="8"/>
  <c r="P496" i="8"/>
  <c r="CL136" i="5"/>
  <c r="N497" i="8"/>
  <c r="P497" i="8"/>
  <c r="CL137" i="5"/>
  <c r="N498" i="8"/>
  <c r="P498" i="8"/>
  <c r="CL138" i="5"/>
  <c r="N499" i="8"/>
  <c r="P499" i="8"/>
  <c r="CL139" i="5"/>
  <c r="N500" i="8"/>
  <c r="P500" i="8"/>
  <c r="CL140" i="5"/>
  <c r="N501" i="8"/>
  <c r="P501" i="8"/>
  <c r="CL141" i="5"/>
  <c r="N502" i="8"/>
  <c r="P502" i="8"/>
  <c r="P403" i="8"/>
  <c r="CL42" i="5"/>
  <c r="N403" i="8"/>
  <c r="CI43" i="5"/>
  <c r="N304" i="8"/>
  <c r="P304" i="8"/>
  <c r="CI44" i="5"/>
  <c r="N305" i="8"/>
  <c r="P305" i="8"/>
  <c r="CI45" i="5"/>
  <c r="N306" i="8"/>
  <c r="P306" i="8"/>
  <c r="CI46" i="5"/>
  <c r="N307" i="8"/>
  <c r="P307" i="8"/>
  <c r="CI47" i="5"/>
  <c r="N308" i="8"/>
  <c r="P308" i="8"/>
  <c r="CI48" i="5"/>
  <c r="N309" i="8"/>
  <c r="P309" i="8"/>
  <c r="CI49" i="5"/>
  <c r="N310" i="8"/>
  <c r="P310" i="8"/>
  <c r="CI50" i="5"/>
  <c r="N311" i="8"/>
  <c r="P311" i="8"/>
  <c r="CI51" i="5"/>
  <c r="N312" i="8"/>
  <c r="P312" i="8"/>
  <c r="CI52" i="5"/>
  <c r="N313" i="8"/>
  <c r="P313" i="8"/>
  <c r="CI53" i="5"/>
  <c r="N314" i="8"/>
  <c r="P314" i="8"/>
  <c r="CI54" i="5"/>
  <c r="N315" i="8"/>
  <c r="P315" i="8"/>
  <c r="CI55" i="5"/>
  <c r="N316" i="8"/>
  <c r="P316" i="8"/>
  <c r="CI56" i="5"/>
  <c r="N317" i="8"/>
  <c r="P317" i="8"/>
  <c r="CI57" i="5"/>
  <c r="N318" i="8"/>
  <c r="P318" i="8"/>
  <c r="CI58" i="5"/>
  <c r="N319" i="8"/>
  <c r="P319" i="8"/>
  <c r="CI59" i="5"/>
  <c r="N320" i="8"/>
  <c r="P320" i="8"/>
  <c r="CI60" i="5"/>
  <c r="N321" i="8"/>
  <c r="P321" i="8"/>
  <c r="CI61" i="5"/>
  <c r="N322" i="8"/>
  <c r="P322" i="8"/>
  <c r="CI62" i="5"/>
  <c r="N323" i="8"/>
  <c r="P323" i="8"/>
  <c r="CI63" i="5"/>
  <c r="N324" i="8"/>
  <c r="P324" i="8"/>
  <c r="CI64" i="5"/>
  <c r="N325" i="8"/>
  <c r="P325" i="8"/>
  <c r="CI65" i="5"/>
  <c r="N326" i="8"/>
  <c r="P326" i="8"/>
  <c r="CI66" i="5"/>
  <c r="N327" i="8"/>
  <c r="P327" i="8"/>
  <c r="CI67" i="5"/>
  <c r="N328" i="8"/>
  <c r="P328" i="8"/>
  <c r="CI68" i="5"/>
  <c r="N329" i="8"/>
  <c r="P329" i="8"/>
  <c r="CI69" i="5"/>
  <c r="N330" i="8"/>
  <c r="P330" i="8"/>
  <c r="CI70" i="5"/>
  <c r="N331" i="8"/>
  <c r="P331" i="8"/>
  <c r="CI71" i="5"/>
  <c r="N332" i="8"/>
  <c r="P332" i="8"/>
  <c r="CI72" i="5"/>
  <c r="N333" i="8"/>
  <c r="P333" i="8"/>
  <c r="CI73" i="5"/>
  <c r="N334" i="8"/>
  <c r="P334" i="8"/>
  <c r="CI74" i="5"/>
  <c r="N335" i="8"/>
  <c r="P335" i="8"/>
  <c r="CI75" i="5"/>
  <c r="N336" i="8"/>
  <c r="P336" i="8"/>
  <c r="CI76" i="5"/>
  <c r="N337" i="8"/>
  <c r="P337" i="8"/>
  <c r="CI77" i="5"/>
  <c r="N338" i="8"/>
  <c r="P338" i="8"/>
  <c r="CI78" i="5"/>
  <c r="N339" i="8"/>
  <c r="P339" i="8"/>
  <c r="CI79" i="5"/>
  <c r="N340" i="8"/>
  <c r="P340" i="8"/>
  <c r="CI80" i="5"/>
  <c r="N341" i="8"/>
  <c r="P341" i="8"/>
  <c r="CI81" i="5"/>
  <c r="N342" i="8"/>
  <c r="P342" i="8"/>
  <c r="CI82" i="5"/>
  <c r="N343" i="8"/>
  <c r="P343" i="8"/>
  <c r="CI83" i="5"/>
  <c r="N344" i="8"/>
  <c r="P344" i="8"/>
  <c r="CI84" i="5"/>
  <c r="N345" i="8"/>
  <c r="P345" i="8"/>
  <c r="CI85" i="5"/>
  <c r="N346" i="8"/>
  <c r="P346" i="8"/>
  <c r="CI86" i="5"/>
  <c r="N347" i="8"/>
  <c r="P347" i="8"/>
  <c r="CI87" i="5"/>
  <c r="N348" i="8"/>
  <c r="P348" i="8"/>
  <c r="CI88" i="5"/>
  <c r="N349" i="8"/>
  <c r="P349" i="8"/>
  <c r="CI89" i="5"/>
  <c r="N350" i="8"/>
  <c r="P350" i="8"/>
  <c r="CI90" i="5"/>
  <c r="N351" i="8"/>
  <c r="P351" i="8"/>
  <c r="CI91" i="5"/>
  <c r="N352" i="8"/>
  <c r="P352" i="8"/>
  <c r="CI92" i="5"/>
  <c r="N353" i="8"/>
  <c r="P353" i="8"/>
  <c r="CI93" i="5"/>
  <c r="N354" i="8"/>
  <c r="P354" i="8"/>
  <c r="CI94" i="5"/>
  <c r="N355" i="8"/>
  <c r="P355" i="8"/>
  <c r="CI95" i="5"/>
  <c r="N356" i="8"/>
  <c r="P356" i="8"/>
  <c r="CI96" i="5"/>
  <c r="N357" i="8"/>
  <c r="P357" i="8"/>
  <c r="CI97" i="5"/>
  <c r="N358" i="8"/>
  <c r="P358" i="8"/>
  <c r="CI98" i="5"/>
  <c r="N359" i="8"/>
  <c r="P359" i="8"/>
  <c r="CI99" i="5"/>
  <c r="N360" i="8"/>
  <c r="P360" i="8"/>
  <c r="CI100" i="5"/>
  <c r="N361" i="8"/>
  <c r="P361" i="8"/>
  <c r="CI101" i="5"/>
  <c r="N362" i="8"/>
  <c r="P362" i="8"/>
  <c r="CI102" i="5"/>
  <c r="N363" i="8"/>
  <c r="P363" i="8"/>
  <c r="CI103" i="5"/>
  <c r="N364" i="8"/>
  <c r="P364" i="8"/>
  <c r="CI104" i="5"/>
  <c r="N365" i="8"/>
  <c r="P365" i="8"/>
  <c r="CI105" i="5"/>
  <c r="N366" i="8"/>
  <c r="P366" i="8"/>
  <c r="CI106" i="5"/>
  <c r="N367" i="8"/>
  <c r="P367" i="8"/>
  <c r="CI107" i="5"/>
  <c r="N368" i="8"/>
  <c r="P368" i="8"/>
  <c r="CI108" i="5"/>
  <c r="N369" i="8"/>
  <c r="P369" i="8"/>
  <c r="CI109" i="5"/>
  <c r="N370" i="8"/>
  <c r="P370" i="8"/>
  <c r="CI110" i="5"/>
  <c r="N371" i="8"/>
  <c r="P371" i="8"/>
  <c r="CI111" i="5"/>
  <c r="N372" i="8"/>
  <c r="P372" i="8"/>
  <c r="CI112" i="5"/>
  <c r="N373" i="8"/>
  <c r="P373" i="8"/>
  <c r="CI113" i="5"/>
  <c r="N374" i="8"/>
  <c r="P374" i="8"/>
  <c r="CI114" i="5"/>
  <c r="N375" i="8"/>
  <c r="P375" i="8"/>
  <c r="CI115" i="5"/>
  <c r="N376" i="8"/>
  <c r="P376" i="8"/>
  <c r="CI116" i="5"/>
  <c r="N377" i="8"/>
  <c r="P377" i="8"/>
  <c r="CI117" i="5"/>
  <c r="N378" i="8"/>
  <c r="P378" i="8"/>
  <c r="CI118" i="5"/>
  <c r="N379" i="8"/>
  <c r="P379" i="8"/>
  <c r="CI119" i="5"/>
  <c r="N380" i="8"/>
  <c r="P380" i="8"/>
  <c r="CI120" i="5"/>
  <c r="N381" i="8"/>
  <c r="P381" i="8"/>
  <c r="CI121" i="5"/>
  <c r="N382" i="8"/>
  <c r="P382" i="8"/>
  <c r="CI122" i="5"/>
  <c r="N383" i="8"/>
  <c r="P383" i="8"/>
  <c r="CI123" i="5"/>
  <c r="N384" i="8"/>
  <c r="P384" i="8"/>
  <c r="CI124" i="5"/>
  <c r="N385" i="8"/>
  <c r="P385" i="8"/>
  <c r="CI125" i="5"/>
  <c r="N386" i="8"/>
  <c r="P386" i="8"/>
  <c r="CI126" i="5"/>
  <c r="N387" i="8"/>
  <c r="P387" i="8"/>
  <c r="CI127" i="5"/>
  <c r="N388" i="8"/>
  <c r="P388" i="8"/>
  <c r="CI128" i="5"/>
  <c r="N389" i="8"/>
  <c r="P389" i="8"/>
  <c r="CI129" i="5"/>
  <c r="N390" i="8"/>
  <c r="P390" i="8"/>
  <c r="CI130" i="5"/>
  <c r="N391" i="8"/>
  <c r="P391" i="8"/>
  <c r="CI131" i="5"/>
  <c r="N392" i="8"/>
  <c r="P392" i="8"/>
  <c r="CI132" i="5"/>
  <c r="N393" i="8"/>
  <c r="P393" i="8"/>
  <c r="CI133" i="5"/>
  <c r="N394" i="8"/>
  <c r="P394" i="8"/>
  <c r="CI134" i="5"/>
  <c r="N395" i="8"/>
  <c r="P395" i="8"/>
  <c r="CI135" i="5"/>
  <c r="N396" i="8"/>
  <c r="P396" i="8"/>
  <c r="CI136" i="5"/>
  <c r="N397" i="8"/>
  <c r="P397" i="8"/>
  <c r="CI137" i="5"/>
  <c r="N398" i="8"/>
  <c r="P398" i="8"/>
  <c r="CI138" i="5"/>
  <c r="N399" i="8"/>
  <c r="P399" i="8"/>
  <c r="CI139" i="5"/>
  <c r="N400" i="8"/>
  <c r="P400" i="8"/>
  <c r="CI140" i="5"/>
  <c r="N401" i="8"/>
  <c r="P401" i="8"/>
  <c r="CI141" i="5"/>
  <c r="N402" i="8"/>
  <c r="P402" i="8"/>
  <c r="P303" i="8"/>
  <c r="CI42" i="5"/>
  <c r="N303" i="8"/>
  <c r="L303" i="8"/>
  <c r="L304" i="8"/>
  <c r="L305" i="8"/>
  <c r="L306" i="8"/>
  <c r="L307" i="8"/>
  <c r="L308" i="8"/>
  <c r="L309" i="8"/>
  <c r="L310" i="8"/>
  <c r="L311" i="8"/>
  <c r="L312" i="8"/>
  <c r="L313" i="8"/>
  <c r="L314" i="8"/>
  <c r="L315" i="8"/>
  <c r="L316" i="8"/>
  <c r="L317" i="8"/>
  <c r="L318" i="8"/>
  <c r="L319" i="8"/>
  <c r="L320" i="8"/>
  <c r="L321" i="8"/>
  <c r="L322" i="8"/>
  <c r="L323" i="8"/>
  <c r="L324" i="8"/>
  <c r="L325" i="8"/>
  <c r="L326" i="8"/>
  <c r="L327" i="8"/>
  <c r="L328" i="8"/>
  <c r="L329" i="8"/>
  <c r="L330" i="8"/>
  <c r="L331" i="8"/>
  <c r="L332" i="8"/>
  <c r="L333" i="8"/>
  <c r="L334" i="8"/>
  <c r="L335" i="8"/>
  <c r="L336" i="8"/>
  <c r="L337" i="8"/>
  <c r="L338" i="8"/>
  <c r="L339" i="8"/>
  <c r="L340" i="8"/>
  <c r="L341" i="8"/>
  <c r="L342" i="8"/>
  <c r="L343" i="8"/>
  <c r="L344" i="8"/>
  <c r="L345" i="8"/>
  <c r="L346" i="8"/>
  <c r="L347" i="8"/>
  <c r="L348" i="8"/>
  <c r="L349" i="8"/>
  <c r="L350" i="8"/>
  <c r="L351" i="8"/>
  <c r="L352" i="8"/>
  <c r="L353" i="8"/>
  <c r="L354" i="8"/>
  <c r="L355" i="8"/>
  <c r="L356" i="8"/>
  <c r="L357" i="8"/>
  <c r="L358" i="8"/>
  <c r="L359" i="8"/>
  <c r="L360" i="8"/>
  <c r="L361" i="8"/>
  <c r="L362" i="8"/>
  <c r="L363" i="8"/>
  <c r="L364" i="8"/>
  <c r="L365" i="8"/>
  <c r="L366" i="8"/>
  <c r="L367" i="8"/>
  <c r="L368" i="8"/>
  <c r="L369" i="8"/>
  <c r="L370" i="8"/>
  <c r="L371" i="8"/>
  <c r="L372" i="8"/>
  <c r="L373" i="8"/>
  <c r="L374" i="8"/>
  <c r="L375" i="8"/>
  <c r="L376" i="8"/>
  <c r="L377" i="8"/>
  <c r="L378" i="8"/>
  <c r="L379" i="8"/>
  <c r="L380" i="8"/>
  <c r="L381" i="8"/>
  <c r="L382" i="8"/>
  <c r="L383" i="8"/>
  <c r="L384" i="8"/>
  <c r="L385" i="8"/>
  <c r="L386" i="8"/>
  <c r="L387" i="8"/>
  <c r="L388" i="8"/>
  <c r="L389" i="8"/>
  <c r="L390" i="8"/>
  <c r="L391" i="8"/>
  <c r="L392" i="8"/>
  <c r="L393" i="8"/>
  <c r="L394" i="8"/>
  <c r="L395" i="8"/>
  <c r="L396" i="8"/>
  <c r="L397" i="8"/>
  <c r="L398" i="8"/>
  <c r="L399" i="8"/>
  <c r="L400" i="8"/>
  <c r="L401" i="8"/>
  <c r="L402" i="8"/>
  <c r="L403" i="8"/>
  <c r="L404" i="8"/>
  <c r="L405" i="8"/>
  <c r="L406" i="8"/>
  <c r="L407" i="8"/>
  <c r="L408" i="8"/>
  <c r="L409" i="8"/>
  <c r="L410" i="8"/>
  <c r="L411" i="8"/>
  <c r="L412" i="8"/>
  <c r="L413" i="8"/>
  <c r="L414" i="8"/>
  <c r="L415" i="8"/>
  <c r="L416" i="8"/>
  <c r="L417" i="8"/>
  <c r="L418" i="8"/>
  <c r="L419" i="8"/>
  <c r="L420" i="8"/>
  <c r="L421" i="8"/>
  <c r="L422" i="8"/>
  <c r="L423" i="8"/>
  <c r="L424" i="8"/>
  <c r="L425" i="8"/>
  <c r="L426" i="8"/>
  <c r="L427" i="8"/>
  <c r="L428" i="8"/>
  <c r="L429" i="8"/>
  <c r="L430" i="8"/>
  <c r="L431" i="8"/>
  <c r="L432" i="8"/>
  <c r="L433" i="8"/>
  <c r="L434" i="8"/>
  <c r="L435" i="8"/>
  <c r="L436" i="8"/>
  <c r="L437" i="8"/>
  <c r="L438" i="8"/>
  <c r="L439" i="8"/>
  <c r="L440" i="8"/>
  <c r="L441" i="8"/>
  <c r="L442" i="8"/>
  <c r="L443" i="8"/>
  <c r="L444" i="8"/>
  <c r="L445" i="8"/>
  <c r="L446" i="8"/>
  <c r="L447" i="8"/>
  <c r="L448" i="8"/>
  <c r="L449" i="8"/>
  <c r="L450" i="8"/>
  <c r="L451" i="8"/>
  <c r="L452" i="8"/>
  <c r="L453" i="8"/>
  <c r="L454" i="8"/>
  <c r="L455" i="8"/>
  <c r="L456" i="8"/>
  <c r="L457" i="8"/>
  <c r="L458" i="8"/>
  <c r="L459" i="8"/>
  <c r="L460" i="8"/>
  <c r="L461" i="8"/>
  <c r="L462" i="8"/>
  <c r="L463" i="8"/>
  <c r="L464" i="8"/>
  <c r="L465" i="8"/>
  <c r="L466" i="8"/>
  <c r="L467" i="8"/>
  <c r="L468" i="8"/>
  <c r="L469" i="8"/>
  <c r="L470" i="8"/>
  <c r="L471" i="8"/>
  <c r="L472" i="8"/>
  <c r="L473" i="8"/>
  <c r="L474" i="8"/>
  <c r="L475" i="8"/>
  <c r="L476" i="8"/>
  <c r="L477" i="8"/>
  <c r="L478" i="8"/>
  <c r="L479" i="8"/>
  <c r="L480" i="8"/>
  <c r="L481" i="8"/>
  <c r="L482" i="8"/>
  <c r="L483" i="8"/>
  <c r="L484" i="8"/>
  <c r="L485" i="8"/>
  <c r="L486" i="8"/>
  <c r="L487" i="8"/>
  <c r="L488" i="8"/>
  <c r="L489" i="8"/>
  <c r="L490" i="8"/>
  <c r="L491" i="8"/>
  <c r="L492" i="8"/>
  <c r="L493" i="8"/>
  <c r="L494" i="8"/>
  <c r="L495" i="8"/>
  <c r="L496" i="8"/>
  <c r="L497" i="8"/>
  <c r="L498" i="8"/>
  <c r="L499" i="8"/>
  <c r="L500" i="8"/>
  <c r="L501" i="8"/>
  <c r="L502" i="8"/>
  <c r="CL20" i="5"/>
  <c r="CL21" i="5"/>
  <c r="CL22" i="5"/>
  <c r="CL23" i="5"/>
  <c r="CL24" i="5"/>
  <c r="CL25" i="5"/>
  <c r="CL26" i="5"/>
  <c r="CL27" i="5"/>
  <c r="CL28" i="5"/>
  <c r="CL29" i="5"/>
  <c r="CL30" i="5"/>
  <c r="CL31" i="5"/>
  <c r="CL32" i="5"/>
  <c r="CK20" i="5"/>
  <c r="CK21" i="5"/>
  <c r="CK22" i="5"/>
  <c r="CK23" i="5"/>
  <c r="CK24" i="5"/>
  <c r="CK25" i="5"/>
  <c r="CK26" i="5"/>
  <c r="CK27" i="5"/>
  <c r="CK28" i="5"/>
  <c r="CK29" i="5"/>
  <c r="CK30" i="5"/>
  <c r="CK31" i="5"/>
  <c r="CK32" i="5"/>
  <c r="CK19" i="5"/>
  <c r="CJ20" i="5"/>
  <c r="CJ21" i="5"/>
  <c r="CJ22" i="5"/>
  <c r="CJ23" i="5"/>
  <c r="CJ24" i="5"/>
  <c r="CJ25" i="5"/>
  <c r="CJ26" i="5"/>
  <c r="CJ27" i="5"/>
  <c r="CJ28" i="5"/>
  <c r="CJ29" i="5"/>
  <c r="CJ30" i="5"/>
  <c r="CJ31" i="5"/>
  <c r="CJ32" i="5"/>
  <c r="CJ19" i="5"/>
  <c r="BS3" i="5"/>
  <c r="BT3" i="5"/>
  <c r="BU3" i="5"/>
  <c r="BV3" i="5"/>
  <c r="BW3" i="5"/>
  <c r="BX3" i="5"/>
  <c r="BY3" i="5"/>
  <c r="BZ3" i="5"/>
  <c r="CA3" i="5"/>
  <c r="CB3" i="5"/>
  <c r="CC3" i="5"/>
  <c r="CD3" i="5"/>
  <c r="CM4" i="5"/>
  <c r="CM5" i="5"/>
  <c r="CM6" i="5"/>
  <c r="CM7" i="5"/>
  <c r="CM8" i="5"/>
  <c r="CM9" i="5"/>
  <c r="CM10" i="5"/>
  <c r="CM11" i="5"/>
  <c r="CM12" i="5"/>
  <c r="CM13" i="5"/>
  <c r="CM14" i="5"/>
  <c r="CM15" i="5"/>
  <c r="CM16" i="5"/>
  <c r="CM17" i="5"/>
  <c r="CM3" i="5"/>
  <c r="BR32" i="5"/>
  <c r="BS32" i="5"/>
  <c r="BT32" i="5"/>
  <c r="BU32" i="5"/>
  <c r="BV32" i="5"/>
  <c r="BW32" i="5"/>
  <c r="BX32" i="5"/>
  <c r="BY32" i="5"/>
  <c r="BZ32" i="5"/>
  <c r="CA32" i="5"/>
  <c r="CB32" i="5"/>
  <c r="CC32" i="5"/>
  <c r="CD32" i="5"/>
  <c r="BR2" i="5"/>
  <c r="BS2" i="5"/>
  <c r="BT2" i="5"/>
  <c r="BU2" i="5"/>
  <c r="BV2" i="5"/>
  <c r="BW2" i="5"/>
  <c r="BX2" i="5"/>
  <c r="BY2" i="5"/>
  <c r="BZ2" i="5"/>
  <c r="CA2" i="5"/>
  <c r="CB2" i="5"/>
  <c r="CC2" i="5"/>
  <c r="CD2" i="5"/>
  <c r="BQ2" i="5"/>
  <c r="D4" i="5"/>
  <c r="BR4" i="5"/>
  <c r="BS4" i="5"/>
  <c r="BT4" i="5"/>
  <c r="BU4" i="5"/>
  <c r="BV4" i="5"/>
  <c r="BW4" i="5"/>
  <c r="BX4" i="5"/>
  <c r="BY4" i="5"/>
  <c r="BZ4" i="5"/>
  <c r="CA4" i="5"/>
  <c r="CB4" i="5"/>
  <c r="CC4" i="5"/>
  <c r="CD4" i="5"/>
  <c r="BR5" i="5"/>
  <c r="D5" i="5"/>
  <c r="BS5" i="5"/>
  <c r="BT5" i="5"/>
  <c r="BU5" i="5"/>
  <c r="BV5" i="5"/>
  <c r="BW5" i="5"/>
  <c r="BX5" i="5"/>
  <c r="BY5" i="5"/>
  <c r="BZ5" i="5"/>
  <c r="CA5" i="5"/>
  <c r="CB5" i="5"/>
  <c r="CC5" i="5"/>
  <c r="CD5" i="5"/>
  <c r="D6" i="5"/>
  <c r="BR6" i="5"/>
  <c r="BS6" i="5"/>
  <c r="BT6" i="5"/>
  <c r="BU6" i="5"/>
  <c r="BV6" i="5"/>
  <c r="BW6" i="5"/>
  <c r="BX6" i="5"/>
  <c r="BY6" i="5"/>
  <c r="BZ6" i="5"/>
  <c r="CA6" i="5"/>
  <c r="CB6" i="5"/>
  <c r="CC6" i="5"/>
  <c r="CD6" i="5"/>
  <c r="BR7" i="5"/>
  <c r="D7" i="5"/>
  <c r="BS7" i="5"/>
  <c r="BT7" i="5"/>
  <c r="BU7" i="5"/>
  <c r="BV7" i="5"/>
  <c r="BW7" i="5"/>
  <c r="BX7" i="5"/>
  <c r="BY7" i="5"/>
  <c r="BZ7" i="5"/>
  <c r="CA7" i="5"/>
  <c r="CB7" i="5"/>
  <c r="CC7" i="5"/>
  <c r="CD7" i="5"/>
  <c r="D8" i="5"/>
  <c r="BR8" i="5"/>
  <c r="BS8" i="5"/>
  <c r="BT8" i="5"/>
  <c r="BU8" i="5"/>
  <c r="BV8" i="5"/>
  <c r="BW8" i="5"/>
  <c r="BX8" i="5"/>
  <c r="BY8" i="5"/>
  <c r="BZ8" i="5"/>
  <c r="CA8" i="5"/>
  <c r="CB8" i="5"/>
  <c r="CC8" i="5"/>
  <c r="CD8" i="5"/>
  <c r="BR9" i="5"/>
  <c r="D9" i="5"/>
  <c r="BS9" i="5"/>
  <c r="BT9" i="5"/>
  <c r="BU9" i="5"/>
  <c r="BV9" i="5"/>
  <c r="BW9" i="5"/>
  <c r="BX9" i="5"/>
  <c r="BY9" i="5"/>
  <c r="BZ9" i="5"/>
  <c r="CA9" i="5"/>
  <c r="CB9" i="5"/>
  <c r="CC9" i="5"/>
  <c r="CD9" i="5"/>
  <c r="D10" i="5"/>
  <c r="BR10" i="5"/>
  <c r="BS10" i="5"/>
  <c r="BT10" i="5"/>
  <c r="BU10" i="5"/>
  <c r="BV10" i="5"/>
  <c r="BW10" i="5"/>
  <c r="BX10" i="5"/>
  <c r="BY10" i="5"/>
  <c r="BZ10" i="5"/>
  <c r="CA10" i="5"/>
  <c r="CB10" i="5"/>
  <c r="CC10" i="5"/>
  <c r="CD10" i="5"/>
  <c r="BR11" i="5"/>
  <c r="D11" i="5"/>
  <c r="BS11" i="5"/>
  <c r="BT11" i="5"/>
  <c r="BU11" i="5"/>
  <c r="BV11" i="5"/>
  <c r="BW11" i="5"/>
  <c r="BX11" i="5"/>
  <c r="BY11" i="5"/>
  <c r="BZ11" i="5"/>
  <c r="CA11" i="5"/>
  <c r="CB11" i="5"/>
  <c r="CC11" i="5"/>
  <c r="CD11" i="5"/>
  <c r="D12" i="5"/>
  <c r="BR12" i="5"/>
  <c r="BS12" i="5"/>
  <c r="BT12" i="5"/>
  <c r="BU12" i="5"/>
  <c r="BV12" i="5"/>
  <c r="BW12" i="5"/>
  <c r="BX12" i="5"/>
  <c r="BY12" i="5"/>
  <c r="BZ12" i="5"/>
  <c r="CA12" i="5"/>
  <c r="CB12" i="5"/>
  <c r="CC12" i="5"/>
  <c r="CD12" i="5"/>
  <c r="BR13" i="5"/>
  <c r="BS13" i="5"/>
  <c r="BT13" i="5"/>
  <c r="BU13" i="5"/>
  <c r="BV13" i="5"/>
  <c r="BW13" i="5"/>
  <c r="BX13" i="5"/>
  <c r="BY13" i="5"/>
  <c r="BZ13" i="5"/>
  <c r="CA13" i="5"/>
  <c r="CB13" i="5"/>
  <c r="CC13" i="5"/>
  <c r="CD13" i="5"/>
  <c r="BR14" i="5"/>
  <c r="BS14" i="5"/>
  <c r="BT14" i="5"/>
  <c r="BU14" i="5"/>
  <c r="BV14" i="5"/>
  <c r="BW14" i="5"/>
  <c r="BX14" i="5"/>
  <c r="BY14" i="5"/>
  <c r="BZ14" i="5"/>
  <c r="CA14" i="5"/>
  <c r="CB14" i="5"/>
  <c r="CC14" i="5"/>
  <c r="CD14" i="5"/>
  <c r="D15" i="5"/>
  <c r="BR15" i="5"/>
  <c r="BS15" i="5"/>
  <c r="BT15" i="5"/>
  <c r="BU15" i="5"/>
  <c r="BV15" i="5"/>
  <c r="BW15" i="5"/>
  <c r="BX15" i="5"/>
  <c r="BY15" i="5"/>
  <c r="BZ15" i="5"/>
  <c r="CA15" i="5"/>
  <c r="CB15" i="5"/>
  <c r="CC15" i="5"/>
  <c r="CD15" i="5"/>
  <c r="BR16" i="5"/>
  <c r="BS16" i="5"/>
  <c r="BT16" i="5"/>
  <c r="BU16" i="5"/>
  <c r="BV16" i="5"/>
  <c r="BW16" i="5"/>
  <c r="BX16" i="5"/>
  <c r="BY16" i="5"/>
  <c r="BZ16" i="5"/>
  <c r="CA16" i="5"/>
  <c r="CB16" i="5"/>
  <c r="CC16" i="5"/>
  <c r="CD16" i="5"/>
  <c r="BR17" i="5"/>
  <c r="BS17" i="5"/>
  <c r="BT17" i="5"/>
  <c r="BU17" i="5"/>
  <c r="BV17" i="5"/>
  <c r="BW17" i="5"/>
  <c r="BX17" i="5"/>
  <c r="BY17" i="5"/>
  <c r="BZ17" i="5"/>
  <c r="CA17" i="5"/>
  <c r="CB17" i="5"/>
  <c r="CC17" i="5"/>
  <c r="CD17" i="5"/>
  <c r="D18" i="5"/>
  <c r="BR18" i="5"/>
  <c r="BS18" i="5"/>
  <c r="BT18" i="5"/>
  <c r="BU18" i="5"/>
  <c r="BV18" i="5"/>
  <c r="BW18" i="5"/>
  <c r="BX18" i="5"/>
  <c r="BY18" i="5"/>
  <c r="BZ18" i="5"/>
  <c r="CA18" i="5"/>
  <c r="CB18" i="5"/>
  <c r="CC18" i="5"/>
  <c r="CD18" i="5"/>
  <c r="BR19" i="5"/>
  <c r="BS19" i="5"/>
  <c r="BT19" i="5"/>
  <c r="BU19" i="5"/>
  <c r="BV19" i="5"/>
  <c r="BW19" i="5"/>
  <c r="BX19" i="5"/>
  <c r="BY19" i="5"/>
  <c r="BZ19" i="5"/>
  <c r="CA19" i="5"/>
  <c r="CB19" i="5"/>
  <c r="CC19" i="5"/>
  <c r="CD19" i="5"/>
  <c r="BR20" i="5"/>
  <c r="BS20" i="5"/>
  <c r="BT20" i="5"/>
  <c r="BU20" i="5"/>
  <c r="BV20" i="5"/>
  <c r="BW20" i="5"/>
  <c r="BX20" i="5"/>
  <c r="BY20" i="5"/>
  <c r="BZ20" i="5"/>
  <c r="CA20" i="5"/>
  <c r="CB20" i="5"/>
  <c r="CC20" i="5"/>
  <c r="CD20" i="5"/>
  <c r="D21" i="5"/>
  <c r="BR21" i="5"/>
  <c r="BS21" i="5"/>
  <c r="BT21" i="5"/>
  <c r="BU21" i="5"/>
  <c r="BV21" i="5"/>
  <c r="BW21" i="5"/>
  <c r="BX21" i="5"/>
  <c r="BY21" i="5"/>
  <c r="BZ21" i="5"/>
  <c r="CA21" i="5"/>
  <c r="CB21" i="5"/>
  <c r="CC21" i="5"/>
  <c r="CD21" i="5"/>
  <c r="BR22" i="5"/>
  <c r="BS22" i="5"/>
  <c r="BT22" i="5"/>
  <c r="BU22" i="5"/>
  <c r="BV22" i="5"/>
  <c r="BW22" i="5"/>
  <c r="BX22" i="5"/>
  <c r="BY22" i="5"/>
  <c r="BZ22" i="5"/>
  <c r="CA22" i="5"/>
  <c r="CB22" i="5"/>
  <c r="CC22" i="5"/>
  <c r="CD22" i="5"/>
  <c r="BR23" i="5"/>
  <c r="BS23" i="5"/>
  <c r="BT23" i="5"/>
  <c r="BU23" i="5"/>
  <c r="BV23" i="5"/>
  <c r="BW23" i="5"/>
  <c r="BX23" i="5"/>
  <c r="BY23" i="5"/>
  <c r="BZ23" i="5"/>
  <c r="CA23" i="5"/>
  <c r="CB23" i="5"/>
  <c r="CC23" i="5"/>
  <c r="CD23" i="5"/>
  <c r="BR24" i="5"/>
  <c r="BS24" i="5"/>
  <c r="BT24" i="5"/>
  <c r="BU24" i="5"/>
  <c r="BV24" i="5"/>
  <c r="BW24" i="5"/>
  <c r="BX24" i="5"/>
  <c r="BY24" i="5"/>
  <c r="BZ24" i="5"/>
  <c r="CA24" i="5"/>
  <c r="CB24" i="5"/>
  <c r="CC24" i="5"/>
  <c r="CD24" i="5"/>
  <c r="BR25" i="5"/>
  <c r="BS25" i="5"/>
  <c r="BT25" i="5"/>
  <c r="BU25" i="5"/>
  <c r="BV25" i="5"/>
  <c r="BW25" i="5"/>
  <c r="BX25" i="5"/>
  <c r="BY25" i="5"/>
  <c r="BZ25" i="5"/>
  <c r="CA25" i="5"/>
  <c r="CB25" i="5"/>
  <c r="CC25" i="5"/>
  <c r="CD25" i="5"/>
  <c r="BR26" i="5"/>
  <c r="D26" i="5"/>
  <c r="BS26" i="5"/>
  <c r="BT26" i="5"/>
  <c r="BU26" i="5"/>
  <c r="BV26" i="5"/>
  <c r="BW26" i="5"/>
  <c r="BX26" i="5"/>
  <c r="BY26" i="5"/>
  <c r="BZ26" i="5"/>
  <c r="CA26" i="5"/>
  <c r="CB26" i="5"/>
  <c r="CC26" i="5"/>
  <c r="CD26" i="5"/>
  <c r="BR27" i="5"/>
  <c r="BS27" i="5"/>
  <c r="BT27" i="5"/>
  <c r="BU27" i="5"/>
  <c r="D27" i="5"/>
  <c r="BV27" i="5"/>
  <c r="BW27" i="5"/>
  <c r="BX27" i="5"/>
  <c r="BY27" i="5"/>
  <c r="BZ27" i="5"/>
  <c r="CA27" i="5"/>
  <c r="CB27" i="5"/>
  <c r="CC27" i="5"/>
  <c r="CD27" i="5"/>
  <c r="BR28" i="5"/>
  <c r="BS28" i="5"/>
  <c r="BT28" i="5"/>
  <c r="BU28" i="5"/>
  <c r="BV28" i="5"/>
  <c r="BW28" i="5"/>
  <c r="BX28" i="5"/>
  <c r="BY28" i="5"/>
  <c r="BZ28" i="5"/>
  <c r="CA28" i="5"/>
  <c r="CB28" i="5"/>
  <c r="CC28" i="5"/>
  <c r="CD28" i="5"/>
  <c r="BR29" i="5"/>
  <c r="D29" i="5"/>
  <c r="BS29" i="5"/>
  <c r="BT29" i="5"/>
  <c r="BU29" i="5"/>
  <c r="BV29" i="5"/>
  <c r="BW29" i="5"/>
  <c r="BX29" i="5"/>
  <c r="BY29" i="5"/>
  <c r="BZ29" i="5"/>
  <c r="CA29" i="5"/>
  <c r="CB29" i="5"/>
  <c r="CC29" i="5"/>
  <c r="CD29" i="5"/>
  <c r="BR30" i="5"/>
  <c r="BS30" i="5"/>
  <c r="BT30" i="5"/>
  <c r="BU30" i="5"/>
  <c r="D30" i="5"/>
  <c r="BV30" i="5"/>
  <c r="BW30" i="5"/>
  <c r="BX30" i="5"/>
  <c r="BY30" i="5"/>
  <c r="BZ30" i="5"/>
  <c r="CA30" i="5"/>
  <c r="CB30" i="5"/>
  <c r="CC30" i="5"/>
  <c r="CD30" i="5"/>
  <c r="BR31" i="5"/>
  <c r="BS31" i="5"/>
  <c r="BT31" i="5"/>
  <c r="BU31" i="5"/>
  <c r="BV31" i="5"/>
  <c r="BW31" i="5"/>
  <c r="BX31" i="5"/>
  <c r="BY31" i="5"/>
  <c r="BZ31" i="5"/>
  <c r="CA31" i="5"/>
  <c r="CB31" i="5"/>
  <c r="CC31" i="5"/>
  <c r="CD31" i="5"/>
  <c r="BQ4" i="5"/>
  <c r="BQ5" i="5"/>
  <c r="BQ6" i="5"/>
  <c r="BQ7" i="5"/>
  <c r="BQ8" i="5"/>
  <c r="BQ9" i="5"/>
  <c r="BQ10" i="5"/>
  <c r="BQ11" i="5"/>
  <c r="BQ12" i="5"/>
  <c r="BQ13" i="5"/>
  <c r="BQ14" i="5"/>
  <c r="BQ15" i="5"/>
  <c r="BQ16" i="5"/>
  <c r="BQ17" i="5"/>
  <c r="BQ18" i="5"/>
  <c r="BQ19" i="5"/>
  <c r="BQ20" i="5"/>
  <c r="BQ21" i="5"/>
  <c r="BQ22" i="5"/>
  <c r="BQ23" i="5"/>
  <c r="BQ24" i="5"/>
  <c r="BQ25" i="5"/>
  <c r="BQ26" i="5"/>
  <c r="BQ27" i="5"/>
  <c r="BQ28" i="5"/>
  <c r="BQ29" i="5"/>
  <c r="BQ30" i="5"/>
  <c r="BQ31" i="5"/>
  <c r="BE4" i="7"/>
  <c r="BF4" i="7"/>
  <c r="BE5" i="7"/>
  <c r="BF5" i="7"/>
  <c r="BE6" i="7"/>
  <c r="BF6" i="7"/>
  <c r="BE7" i="7"/>
  <c r="BF7" i="7"/>
  <c r="BE8" i="7"/>
  <c r="BF8" i="7"/>
  <c r="BE9" i="7"/>
  <c r="BF9" i="7"/>
  <c r="BE10" i="7"/>
  <c r="BF10" i="7"/>
  <c r="BE11" i="7"/>
  <c r="BF11" i="7"/>
  <c r="BE12" i="7"/>
  <c r="BF12" i="7"/>
  <c r="BE13" i="7"/>
  <c r="BF13" i="7"/>
  <c r="BE14" i="7"/>
  <c r="BF14" i="7"/>
  <c r="BE15" i="7"/>
  <c r="BF15" i="7"/>
  <c r="BE16" i="7"/>
  <c r="BF16" i="7"/>
  <c r="BE17" i="7"/>
  <c r="BF17" i="7"/>
  <c r="BE18" i="7"/>
  <c r="BF18" i="7"/>
  <c r="BE19" i="7"/>
  <c r="BF19" i="7"/>
  <c r="BE20" i="7"/>
  <c r="BF20" i="7"/>
  <c r="BE21" i="7"/>
  <c r="BF21" i="7"/>
  <c r="BE22" i="7"/>
  <c r="BF22" i="7"/>
  <c r="BE23" i="7"/>
  <c r="BF23" i="7"/>
  <c r="BE24" i="7"/>
  <c r="BF24" i="7"/>
  <c r="BE25" i="7"/>
  <c r="BF25" i="7"/>
  <c r="BE26" i="7"/>
  <c r="BF26" i="7"/>
  <c r="BE27" i="7"/>
  <c r="BF27" i="7"/>
  <c r="BE28" i="7"/>
  <c r="BF28" i="7"/>
  <c r="BE29" i="7"/>
  <c r="BF29" i="7"/>
  <c r="BE30" i="7"/>
  <c r="BF30" i="7"/>
  <c r="BE31" i="7"/>
  <c r="BF31" i="7"/>
  <c r="BE32" i="7"/>
  <c r="BF32" i="7"/>
  <c r="BE33" i="7"/>
  <c r="BF33" i="7"/>
  <c r="BE34" i="7"/>
  <c r="BF34" i="7"/>
  <c r="BE35" i="7"/>
  <c r="BF35" i="7"/>
  <c r="BE36" i="7"/>
  <c r="BF36" i="7"/>
  <c r="BE37" i="7"/>
  <c r="BF37" i="7"/>
  <c r="BE38" i="7"/>
  <c r="BF38" i="7"/>
  <c r="BE39" i="7"/>
  <c r="BF39" i="7"/>
  <c r="BE40" i="7"/>
  <c r="BF40" i="7"/>
  <c r="BE41" i="7"/>
  <c r="BF41" i="7"/>
  <c r="BE42" i="7"/>
  <c r="BF42" i="7"/>
  <c r="BE43" i="7"/>
  <c r="BF43" i="7"/>
  <c r="BE44" i="7"/>
  <c r="BF44" i="7"/>
  <c r="BE45" i="7"/>
  <c r="BF45" i="7"/>
  <c r="BE46" i="7"/>
  <c r="BF46" i="7"/>
  <c r="BE47" i="7"/>
  <c r="BF47" i="7"/>
  <c r="BE48" i="7"/>
  <c r="BF48" i="7"/>
  <c r="BE49" i="7"/>
  <c r="BF49" i="7"/>
  <c r="BE50" i="7"/>
  <c r="BF50" i="7"/>
  <c r="BF3" i="7"/>
  <c r="BE3" i="7"/>
  <c r="AP5" i="2"/>
  <c r="AP6" i="2"/>
  <c r="AP7" i="2"/>
  <c r="AP8" i="2"/>
  <c r="AP9" i="2"/>
  <c r="AP10" i="2"/>
  <c r="AP11" i="2"/>
  <c r="AP12" i="2"/>
  <c r="AP13" i="2"/>
  <c r="AP14" i="2"/>
  <c r="AP15" i="2"/>
  <c r="AP16" i="2"/>
  <c r="AP17" i="2"/>
  <c r="AP18" i="2"/>
  <c r="AP19" i="2"/>
  <c r="AP20" i="2"/>
  <c r="AP21" i="2"/>
  <c r="AP22" i="2"/>
  <c r="AP23" i="2"/>
  <c r="AP24" i="2"/>
  <c r="AP25" i="2"/>
  <c r="AP26" i="2"/>
  <c r="AP27" i="2"/>
  <c r="AP28" i="2"/>
  <c r="AP29" i="2"/>
  <c r="AP30" i="2"/>
  <c r="AP31" i="2"/>
  <c r="AP32" i="2"/>
  <c r="AP33" i="2"/>
  <c r="AP34" i="2"/>
  <c r="AP35" i="2"/>
  <c r="AP36" i="2"/>
  <c r="AP37" i="2"/>
  <c r="AP38" i="2"/>
  <c r="AP39" i="2"/>
  <c r="AP40" i="2"/>
  <c r="AP41" i="2"/>
  <c r="AP42" i="2"/>
  <c r="AP43" i="2"/>
  <c r="AP44" i="2"/>
  <c r="AP45" i="2"/>
  <c r="AP46" i="2"/>
  <c r="AP47" i="2"/>
  <c r="AP48" i="2"/>
  <c r="AP49" i="2"/>
  <c r="AP50" i="2"/>
  <c r="AP51" i="2"/>
  <c r="AP4" i="2"/>
  <c r="AO5" i="2"/>
  <c r="AO6" i="2"/>
  <c r="AO7" i="2"/>
  <c r="AO8" i="2"/>
  <c r="AO9" i="2"/>
  <c r="AO10" i="2"/>
  <c r="AO11" i="2"/>
  <c r="AO12" i="2"/>
  <c r="AO13" i="2"/>
  <c r="AO14" i="2"/>
  <c r="AO15" i="2"/>
  <c r="AO16" i="2"/>
  <c r="AO17" i="2"/>
  <c r="AO18" i="2"/>
  <c r="AO19" i="2"/>
  <c r="AO20" i="2"/>
  <c r="AO21" i="2"/>
  <c r="AO22" i="2"/>
  <c r="AO23" i="2"/>
  <c r="AO24" i="2"/>
  <c r="AO25" i="2"/>
  <c r="AO26" i="2"/>
  <c r="AO27" i="2"/>
  <c r="AO28" i="2"/>
  <c r="AO29" i="2"/>
  <c r="AO30" i="2"/>
  <c r="AO31" i="2"/>
  <c r="AO32" i="2"/>
  <c r="AO33" i="2"/>
  <c r="AO34" i="2"/>
  <c r="AO35" i="2"/>
  <c r="AO36" i="2"/>
  <c r="AO37" i="2"/>
  <c r="AO38" i="2"/>
  <c r="AO39" i="2"/>
  <c r="AO40" i="2"/>
  <c r="AO41" i="2"/>
  <c r="AO42" i="2"/>
  <c r="AO43" i="2"/>
  <c r="AO44" i="2"/>
  <c r="AO45" i="2"/>
  <c r="AO46" i="2"/>
  <c r="AO47" i="2"/>
  <c r="AO48" i="2"/>
  <c r="AO49" i="2"/>
  <c r="AO50" i="2"/>
  <c r="AO51" i="2"/>
  <c r="AO4" i="2"/>
  <c r="CO43" i="5"/>
  <c r="CO44" i="5"/>
  <c r="CO45" i="5"/>
  <c r="CO46" i="5"/>
  <c r="CO47" i="5"/>
  <c r="CO48" i="5"/>
  <c r="CO49" i="5"/>
  <c r="CO50" i="5"/>
  <c r="CO51" i="5"/>
  <c r="CO52" i="5"/>
  <c r="CO53" i="5"/>
  <c r="CO54" i="5"/>
  <c r="CO55" i="5"/>
  <c r="CO56" i="5"/>
  <c r="CO57" i="5"/>
  <c r="CO58" i="5"/>
  <c r="CO59" i="5"/>
  <c r="CO60" i="5"/>
  <c r="CO61" i="5"/>
  <c r="CO62" i="5"/>
  <c r="CO63" i="5"/>
  <c r="CO64" i="5"/>
  <c r="CO65" i="5"/>
  <c r="CO66" i="5"/>
  <c r="CO67" i="5"/>
  <c r="CO68" i="5"/>
  <c r="CO69" i="5"/>
  <c r="CO70" i="5"/>
  <c r="CO71" i="5"/>
  <c r="CO72" i="5"/>
  <c r="CO73" i="5"/>
  <c r="CO74" i="5"/>
  <c r="CO75" i="5"/>
  <c r="CO76" i="5"/>
  <c r="CO77" i="5"/>
  <c r="CO78" i="5"/>
  <c r="CO79" i="5"/>
  <c r="CO80" i="5"/>
  <c r="CO81" i="5"/>
  <c r="CO82" i="5"/>
  <c r="CO83" i="5"/>
  <c r="CO84" i="5"/>
  <c r="CO85" i="5"/>
  <c r="CO86" i="5"/>
  <c r="CO87" i="5"/>
  <c r="CO88" i="5"/>
  <c r="CO89" i="5"/>
  <c r="CO90" i="5"/>
  <c r="CO91" i="5"/>
  <c r="CO92" i="5"/>
  <c r="CO93" i="5"/>
  <c r="CO94" i="5"/>
  <c r="CO95" i="5"/>
  <c r="CO96" i="5"/>
  <c r="CO97" i="5"/>
  <c r="CO98" i="5"/>
  <c r="CO99" i="5"/>
  <c r="CO100" i="5"/>
  <c r="CO101" i="5"/>
  <c r="CO102" i="5"/>
  <c r="CO103" i="5"/>
  <c r="CO104" i="5"/>
  <c r="CO105" i="5"/>
  <c r="CO106" i="5"/>
  <c r="CO107" i="5"/>
  <c r="CO108" i="5"/>
  <c r="CO109" i="5"/>
  <c r="CO110" i="5"/>
  <c r="CO111" i="5"/>
  <c r="CO112" i="5"/>
  <c r="CO113" i="5"/>
  <c r="CO114" i="5"/>
  <c r="CO115" i="5"/>
  <c r="CO116" i="5"/>
  <c r="CO117" i="5"/>
  <c r="CO118" i="5"/>
  <c r="CO119" i="5"/>
  <c r="CO120" i="5"/>
  <c r="CO121" i="5"/>
  <c r="CO122" i="5"/>
  <c r="CO123" i="5"/>
  <c r="CO124" i="5"/>
  <c r="CO125" i="5"/>
  <c r="CO126" i="5"/>
  <c r="CO127" i="5"/>
  <c r="CO128" i="5"/>
  <c r="CO129" i="5"/>
  <c r="CO130" i="5"/>
  <c r="CO131" i="5"/>
  <c r="CO132" i="5"/>
  <c r="CO133" i="5"/>
  <c r="CO134" i="5"/>
  <c r="CO135" i="5"/>
  <c r="CO136" i="5"/>
  <c r="CO137" i="5"/>
  <c r="CO138" i="5"/>
  <c r="CO139" i="5"/>
  <c r="CO140" i="5"/>
  <c r="CO141" i="5"/>
  <c r="CO42" i="5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B4" i="2"/>
  <c r="G4" i="2"/>
  <c r="DF123" i="5"/>
  <c r="DF124" i="5"/>
  <c r="DF125" i="5"/>
  <c r="DF126" i="5"/>
  <c r="DF127" i="5"/>
  <c r="DF128" i="5"/>
  <c r="DF129" i="5"/>
  <c r="DF130" i="5"/>
  <c r="DF131" i="5"/>
  <c r="DF132" i="5"/>
  <c r="DF133" i="5"/>
  <c r="DF134" i="5"/>
  <c r="DF135" i="5"/>
  <c r="DF136" i="5"/>
  <c r="DF122" i="5"/>
  <c r="B5" i="7"/>
  <c r="AD96" i="7"/>
  <c r="AC32" i="7"/>
  <c r="AD63" i="7"/>
  <c r="AD95" i="7"/>
  <c r="AC31" i="7"/>
  <c r="AD62" i="7"/>
  <c r="AD94" i="7"/>
  <c r="AC30" i="7"/>
  <c r="AD61" i="7"/>
  <c r="AD93" i="7"/>
  <c r="AC29" i="7"/>
  <c r="AD60" i="7"/>
  <c r="AD92" i="7"/>
  <c r="AC28" i="7"/>
  <c r="AD59" i="7"/>
  <c r="AD58" i="7"/>
  <c r="AD57" i="7"/>
  <c r="AD56" i="7"/>
  <c r="AD91" i="7"/>
  <c r="AC24" i="7"/>
  <c r="AD55" i="7"/>
  <c r="AD90" i="7"/>
  <c r="AC23" i="7"/>
  <c r="AD54" i="7"/>
  <c r="AD89" i="7"/>
  <c r="AC22" i="7"/>
  <c r="AD53" i="7"/>
  <c r="AD52" i="7"/>
  <c r="AD51" i="7"/>
  <c r="AD50" i="7"/>
  <c r="AD49" i="7"/>
  <c r="AD48" i="7"/>
  <c r="AD47" i="7"/>
  <c r="AD46" i="7"/>
  <c r="AD45" i="7"/>
  <c r="AD44" i="7"/>
  <c r="AD43" i="7"/>
  <c r="AC11" i="7"/>
  <c r="AC10" i="7"/>
  <c r="AC9" i="7"/>
  <c r="AC8" i="7"/>
  <c r="AD39" i="7"/>
  <c r="AE39" i="7"/>
  <c r="B6" i="7"/>
  <c r="B7" i="7"/>
  <c r="B8" i="7"/>
  <c r="AF63" i="7"/>
  <c r="AF62" i="7"/>
  <c r="AF61" i="7"/>
  <c r="AF60" i="7"/>
  <c r="AF59" i="7"/>
  <c r="AF58" i="7"/>
  <c r="AF57" i="7"/>
  <c r="AF56" i="7"/>
  <c r="AF55" i="7"/>
  <c r="AF54" i="7"/>
  <c r="AF53" i="7"/>
  <c r="AF52" i="7"/>
  <c r="AF51" i="7"/>
  <c r="AF50" i="7"/>
  <c r="AF49" i="7"/>
  <c r="AF48" i="7"/>
  <c r="AF47" i="7"/>
  <c r="AF46" i="7"/>
  <c r="AF45" i="7"/>
  <c r="AF44" i="7"/>
  <c r="AF43" i="7"/>
  <c r="AF39" i="7"/>
  <c r="AG39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AH63" i="7"/>
  <c r="AH62" i="7"/>
  <c r="AH61" i="7"/>
  <c r="AH60" i="7"/>
  <c r="AH59" i="7"/>
  <c r="AH58" i="7"/>
  <c r="AH57" i="7"/>
  <c r="AH56" i="7"/>
  <c r="AH55" i="7"/>
  <c r="AH54" i="7"/>
  <c r="AH53" i="7"/>
  <c r="AH52" i="7"/>
  <c r="AH51" i="7"/>
  <c r="AH50" i="7"/>
  <c r="AH49" i="7"/>
  <c r="AH48" i="7"/>
  <c r="AH47" i="7"/>
  <c r="AH46" i="7"/>
  <c r="AH45" i="7"/>
  <c r="AH44" i="7"/>
  <c r="AH43" i="7"/>
  <c r="AH39" i="7"/>
  <c r="AI39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4" i="7"/>
  <c r="AV63" i="7"/>
  <c r="AV62" i="7"/>
  <c r="AV61" i="7"/>
  <c r="AV60" i="7"/>
  <c r="AV59" i="7"/>
  <c r="AV58" i="7"/>
  <c r="AV57" i="7"/>
  <c r="AV56" i="7"/>
  <c r="AV55" i="7"/>
  <c r="AV54" i="7"/>
  <c r="AV53" i="7"/>
  <c r="AV52" i="7"/>
  <c r="AV51" i="7"/>
  <c r="AV50" i="7"/>
  <c r="AV49" i="7"/>
  <c r="AV48" i="7"/>
  <c r="AV47" i="7"/>
  <c r="AV46" i="7"/>
  <c r="AV45" i="7"/>
  <c r="AV44" i="7"/>
  <c r="AV43" i="7"/>
  <c r="AV42" i="7"/>
  <c r="AV41" i="7"/>
  <c r="AV40" i="7"/>
  <c r="AV39" i="7"/>
  <c r="AW39" i="7"/>
  <c r="AW40" i="7"/>
  <c r="AW41" i="7"/>
  <c r="AW42" i="7"/>
  <c r="AW43" i="7"/>
  <c r="AW44" i="7"/>
  <c r="AW45" i="7"/>
  <c r="AW46" i="7"/>
  <c r="AW47" i="7"/>
  <c r="AW48" i="7"/>
  <c r="AW49" i="7"/>
  <c r="AW50" i="7"/>
  <c r="AW51" i="7"/>
  <c r="AW52" i="7"/>
  <c r="AW53" i="7"/>
  <c r="AW54" i="7"/>
  <c r="AW55" i="7"/>
  <c r="AW56" i="7"/>
  <c r="AW57" i="7"/>
  <c r="AW58" i="7"/>
  <c r="AW59" i="7"/>
  <c r="AW60" i="7"/>
  <c r="AW61" i="7"/>
  <c r="AW62" i="7"/>
  <c r="AW63" i="7"/>
  <c r="D5" i="7"/>
  <c r="D6" i="7"/>
  <c r="D7" i="7"/>
  <c r="AX63" i="7"/>
  <c r="AX62" i="7"/>
  <c r="AX61" i="7"/>
  <c r="AX60" i="7"/>
  <c r="AX59" i="7"/>
  <c r="AX58" i="7"/>
  <c r="AX57" i="7"/>
  <c r="AX56" i="7"/>
  <c r="AX55" i="7"/>
  <c r="AX54" i="7"/>
  <c r="AX53" i="7"/>
  <c r="AX52" i="7"/>
  <c r="AX51" i="7"/>
  <c r="AX50" i="7"/>
  <c r="AX49" i="7"/>
  <c r="AX48" i="7"/>
  <c r="AX47" i="7"/>
  <c r="AX45" i="7"/>
  <c r="AX44" i="7"/>
  <c r="AX43" i="7"/>
  <c r="AX42" i="7"/>
  <c r="AX41" i="7"/>
  <c r="AX40" i="7"/>
  <c r="AX39" i="7"/>
  <c r="AY39" i="7"/>
  <c r="AY40" i="7"/>
  <c r="AY41" i="7"/>
  <c r="AY42" i="7"/>
  <c r="AY43" i="7"/>
  <c r="AY44" i="7"/>
  <c r="AY45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AZ63" i="7"/>
  <c r="AZ62" i="7"/>
  <c r="AZ61" i="7"/>
  <c r="AZ60" i="7"/>
  <c r="AZ59" i="7"/>
  <c r="AZ58" i="7"/>
  <c r="AZ57" i="7"/>
  <c r="AZ56" i="7"/>
  <c r="AZ55" i="7"/>
  <c r="AZ54" i="7"/>
  <c r="AZ53" i="7"/>
  <c r="AZ52" i="7"/>
  <c r="AZ51" i="7"/>
  <c r="AZ50" i="7"/>
  <c r="AZ49" i="7"/>
  <c r="AZ48" i="7"/>
  <c r="AZ47" i="7"/>
  <c r="AZ46" i="7"/>
  <c r="AZ45" i="7"/>
  <c r="AZ44" i="7"/>
  <c r="AZ43" i="7"/>
  <c r="AZ42" i="7"/>
  <c r="AZ41" i="7"/>
  <c r="AZ40" i="7"/>
  <c r="AZ39" i="7"/>
  <c r="BA39" i="7"/>
  <c r="BA40" i="7"/>
  <c r="BA41" i="7"/>
  <c r="BA42" i="7"/>
  <c r="BA43" i="7"/>
  <c r="BA44" i="7"/>
  <c r="BA45" i="7"/>
  <c r="BA46" i="7"/>
  <c r="BA47" i="7"/>
  <c r="BA48" i="7"/>
  <c r="BA49" i="7"/>
  <c r="BA50" i="7"/>
  <c r="BA51" i="7"/>
  <c r="BA52" i="7"/>
  <c r="BA53" i="7"/>
  <c r="BA54" i="7"/>
  <c r="BA55" i="7"/>
  <c r="BA56" i="7"/>
  <c r="BA57" i="7"/>
  <c r="BA58" i="7"/>
  <c r="BA59" i="7"/>
  <c r="BA60" i="7"/>
  <c r="BA61" i="7"/>
  <c r="BA62" i="7"/>
  <c r="BA63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4" i="7"/>
  <c r="AP63" i="7"/>
  <c r="AP62" i="7"/>
  <c r="AP61" i="7"/>
  <c r="AP60" i="7"/>
  <c r="AP59" i="7"/>
  <c r="AP58" i="7"/>
  <c r="AP57" i="7"/>
  <c r="AP56" i="7"/>
  <c r="AP55" i="7"/>
  <c r="AP54" i="7"/>
  <c r="AP53" i="7"/>
  <c r="AP52" i="7"/>
  <c r="AP51" i="7"/>
  <c r="AP50" i="7"/>
  <c r="AP49" i="7"/>
  <c r="AP48" i="7"/>
  <c r="AP47" i="7"/>
  <c r="AP46" i="7"/>
  <c r="AP45" i="7"/>
  <c r="AP44" i="7"/>
  <c r="AP43" i="7"/>
  <c r="AP42" i="7"/>
  <c r="AP41" i="7"/>
  <c r="AP40" i="7"/>
  <c r="AP39" i="7"/>
  <c r="AQ39" i="7"/>
  <c r="AQ40" i="7"/>
  <c r="AQ41" i="7"/>
  <c r="AQ42" i="7"/>
  <c r="AQ43" i="7"/>
  <c r="AQ44" i="7"/>
  <c r="AQ45" i="7"/>
  <c r="AQ46" i="7"/>
  <c r="AQ47" i="7"/>
  <c r="AQ48" i="7"/>
  <c r="AQ49" i="7"/>
  <c r="AQ50" i="7"/>
  <c r="AQ51" i="7"/>
  <c r="AQ52" i="7"/>
  <c r="AQ53" i="7"/>
  <c r="AQ54" i="7"/>
  <c r="AQ55" i="7"/>
  <c r="AQ56" i="7"/>
  <c r="AQ57" i="7"/>
  <c r="AQ58" i="7"/>
  <c r="AQ59" i="7"/>
  <c r="AQ60" i="7"/>
  <c r="AQ61" i="7"/>
  <c r="AQ62" i="7"/>
  <c r="AQ63" i="7"/>
  <c r="E5" i="7"/>
  <c r="M5" i="7"/>
  <c r="U5" i="7"/>
  <c r="E6" i="7"/>
  <c r="M6" i="7"/>
  <c r="U6" i="7"/>
  <c r="E7" i="7"/>
  <c r="M7" i="7"/>
  <c r="U7" i="7"/>
  <c r="AR63" i="7"/>
  <c r="AR62" i="7"/>
  <c r="AR61" i="7"/>
  <c r="AR60" i="7"/>
  <c r="AR59" i="7"/>
  <c r="AR58" i="7"/>
  <c r="AR57" i="7"/>
  <c r="AR56" i="7"/>
  <c r="AR55" i="7"/>
  <c r="AR54" i="7"/>
  <c r="AR53" i="7"/>
  <c r="AR52" i="7"/>
  <c r="AR51" i="7"/>
  <c r="AR50" i="7"/>
  <c r="AR49" i="7"/>
  <c r="AR48" i="7"/>
  <c r="AR47" i="7"/>
  <c r="AR46" i="7"/>
  <c r="AR45" i="7"/>
  <c r="AR44" i="7"/>
  <c r="AR43" i="7"/>
  <c r="AR42" i="7"/>
  <c r="AR41" i="7"/>
  <c r="AR40" i="7"/>
  <c r="AR39" i="7"/>
  <c r="AS39" i="7"/>
  <c r="AS40" i="7"/>
  <c r="AS41" i="7"/>
  <c r="AS42" i="7"/>
  <c r="AS43" i="7"/>
  <c r="AS44" i="7"/>
  <c r="AS45" i="7"/>
  <c r="AS46" i="7"/>
  <c r="AS47" i="7"/>
  <c r="AS48" i="7"/>
  <c r="AS49" i="7"/>
  <c r="AS50" i="7"/>
  <c r="AS51" i="7"/>
  <c r="AS52" i="7"/>
  <c r="AS53" i="7"/>
  <c r="AS54" i="7"/>
  <c r="AS55" i="7"/>
  <c r="AS56" i="7"/>
  <c r="AS57" i="7"/>
  <c r="AS58" i="7"/>
  <c r="AS59" i="7"/>
  <c r="AS60" i="7"/>
  <c r="AS61" i="7"/>
  <c r="AS62" i="7"/>
  <c r="AS63" i="7"/>
  <c r="E8" i="7"/>
  <c r="M8" i="7"/>
  <c r="U8" i="7"/>
  <c r="E9" i="7"/>
  <c r="M9" i="7"/>
  <c r="U9" i="7"/>
  <c r="E10" i="7"/>
  <c r="M10" i="7"/>
  <c r="U10" i="7"/>
  <c r="E11" i="7"/>
  <c r="M11" i="7"/>
  <c r="U11" i="7"/>
  <c r="E12" i="7"/>
  <c r="M12" i="7"/>
  <c r="U12" i="7"/>
  <c r="E13" i="7"/>
  <c r="M13" i="7"/>
  <c r="U13" i="7"/>
  <c r="E14" i="7"/>
  <c r="M14" i="7"/>
  <c r="U14" i="7"/>
  <c r="E15" i="7"/>
  <c r="M15" i="7"/>
  <c r="U15" i="7"/>
  <c r="E16" i="7"/>
  <c r="M16" i="7"/>
  <c r="U16" i="7"/>
  <c r="E17" i="7"/>
  <c r="M17" i="7"/>
  <c r="U17" i="7"/>
  <c r="E18" i="7"/>
  <c r="M18" i="7"/>
  <c r="U18" i="7"/>
  <c r="E19" i="7"/>
  <c r="M19" i="7"/>
  <c r="U19" i="7"/>
  <c r="E20" i="7"/>
  <c r="M20" i="7"/>
  <c r="U20" i="7"/>
  <c r="E21" i="7"/>
  <c r="M21" i="7"/>
  <c r="U21" i="7"/>
  <c r="E22" i="7"/>
  <c r="M22" i="7"/>
  <c r="U22" i="7"/>
  <c r="E23" i="7"/>
  <c r="M23" i="7"/>
  <c r="U23" i="7"/>
  <c r="E24" i="7"/>
  <c r="M24" i="7"/>
  <c r="U24" i="7"/>
  <c r="E25" i="7"/>
  <c r="M25" i="7"/>
  <c r="U25" i="7"/>
  <c r="E26" i="7"/>
  <c r="M26" i="7"/>
  <c r="U26" i="7"/>
  <c r="E27" i="7"/>
  <c r="M27" i="7"/>
  <c r="U27" i="7"/>
  <c r="E28" i="7"/>
  <c r="M28" i="7"/>
  <c r="U28" i="7"/>
  <c r="E29" i="7"/>
  <c r="M29" i="7"/>
  <c r="U29" i="7"/>
  <c r="E30" i="7"/>
  <c r="M30" i="7"/>
  <c r="U30" i="7"/>
  <c r="E31" i="7"/>
  <c r="M31" i="7"/>
  <c r="U31" i="7"/>
  <c r="E32" i="7"/>
  <c r="M32" i="7"/>
  <c r="U32" i="7"/>
  <c r="E33" i="7"/>
  <c r="M33" i="7"/>
  <c r="U33" i="7"/>
  <c r="E34" i="7"/>
  <c r="M34" i="7"/>
  <c r="U34" i="7"/>
  <c r="E35" i="7"/>
  <c r="M35" i="7"/>
  <c r="U35" i="7"/>
  <c r="E36" i="7"/>
  <c r="M36" i="7"/>
  <c r="U36" i="7"/>
  <c r="E37" i="7"/>
  <c r="M37" i="7"/>
  <c r="U37" i="7"/>
  <c r="AT63" i="7"/>
  <c r="AT62" i="7"/>
  <c r="AT61" i="7"/>
  <c r="AT60" i="7"/>
  <c r="AT59" i="7"/>
  <c r="AT58" i="7"/>
  <c r="AT57" i="7"/>
  <c r="AT56" i="7"/>
  <c r="AT55" i="7"/>
  <c r="AT54" i="7"/>
  <c r="AT53" i="7"/>
  <c r="AT52" i="7"/>
  <c r="AT51" i="7"/>
  <c r="AT50" i="7"/>
  <c r="AT49" i="7"/>
  <c r="AT48" i="7"/>
  <c r="AT47" i="7"/>
  <c r="AT46" i="7"/>
  <c r="AT45" i="7"/>
  <c r="AT44" i="7"/>
  <c r="AT43" i="7"/>
  <c r="AT42" i="7"/>
  <c r="AT41" i="7"/>
  <c r="AT40" i="7"/>
  <c r="AT39" i="7"/>
  <c r="AU39" i="7"/>
  <c r="AU40" i="7"/>
  <c r="AU41" i="7"/>
  <c r="AU42" i="7"/>
  <c r="AU43" i="7"/>
  <c r="AU44" i="7"/>
  <c r="AU45" i="7"/>
  <c r="AU46" i="7"/>
  <c r="AU47" i="7"/>
  <c r="AU48" i="7"/>
  <c r="AU49" i="7"/>
  <c r="AU50" i="7"/>
  <c r="AU51" i="7"/>
  <c r="AU52" i="7"/>
  <c r="AU53" i="7"/>
  <c r="AU54" i="7"/>
  <c r="AU55" i="7"/>
  <c r="AU56" i="7"/>
  <c r="AU57" i="7"/>
  <c r="AU58" i="7"/>
  <c r="AU59" i="7"/>
  <c r="AU60" i="7"/>
  <c r="AU61" i="7"/>
  <c r="AU62" i="7"/>
  <c r="AU63" i="7"/>
  <c r="E38" i="7"/>
  <c r="M38" i="7"/>
  <c r="U38" i="7"/>
  <c r="E39" i="7"/>
  <c r="M39" i="7"/>
  <c r="U39" i="7"/>
  <c r="E40" i="7"/>
  <c r="M40" i="7"/>
  <c r="U40" i="7"/>
  <c r="E41" i="7"/>
  <c r="M41" i="7"/>
  <c r="U41" i="7"/>
  <c r="E42" i="7"/>
  <c r="M42" i="7"/>
  <c r="U42" i="7"/>
  <c r="E43" i="7"/>
  <c r="M43" i="7"/>
  <c r="U43" i="7"/>
  <c r="E44" i="7"/>
  <c r="M44" i="7"/>
  <c r="U44" i="7"/>
  <c r="E45" i="7"/>
  <c r="M45" i="7"/>
  <c r="U45" i="7"/>
  <c r="E46" i="7"/>
  <c r="M46" i="7"/>
  <c r="U46" i="7"/>
  <c r="E47" i="7"/>
  <c r="M47" i="7"/>
  <c r="U47" i="7"/>
  <c r="E48" i="7"/>
  <c r="M48" i="7"/>
  <c r="U48" i="7"/>
  <c r="E49" i="7"/>
  <c r="M49" i="7"/>
  <c r="U49" i="7"/>
  <c r="E50" i="7"/>
  <c r="M50" i="7"/>
  <c r="U50" i="7"/>
  <c r="E51" i="7"/>
  <c r="M51" i="7"/>
  <c r="U51" i="7"/>
  <c r="E52" i="7"/>
  <c r="M52" i="7"/>
  <c r="U52" i="7"/>
  <c r="E53" i="7"/>
  <c r="M53" i="7"/>
  <c r="U53" i="7"/>
  <c r="E54" i="7"/>
  <c r="M54" i="7"/>
  <c r="U54" i="7"/>
  <c r="E55" i="7"/>
  <c r="M55" i="7"/>
  <c r="U55" i="7"/>
  <c r="E56" i="7"/>
  <c r="M56" i="7"/>
  <c r="U56" i="7"/>
  <c r="E57" i="7"/>
  <c r="M57" i="7"/>
  <c r="U57" i="7"/>
  <c r="E58" i="7"/>
  <c r="M58" i="7"/>
  <c r="U58" i="7"/>
  <c r="E59" i="7"/>
  <c r="M59" i="7"/>
  <c r="U59" i="7"/>
  <c r="E60" i="7"/>
  <c r="M60" i="7"/>
  <c r="U60" i="7"/>
  <c r="E61" i="7"/>
  <c r="M61" i="7"/>
  <c r="U61" i="7"/>
  <c r="E62" i="7"/>
  <c r="M62" i="7"/>
  <c r="U62" i="7"/>
  <c r="E63" i="7"/>
  <c r="M63" i="7"/>
  <c r="U63" i="7"/>
  <c r="E64" i="7"/>
  <c r="M64" i="7"/>
  <c r="U64" i="7"/>
  <c r="E65" i="7"/>
  <c r="M65" i="7"/>
  <c r="U65" i="7"/>
  <c r="E66" i="7"/>
  <c r="M66" i="7"/>
  <c r="U66" i="7"/>
  <c r="E67" i="7"/>
  <c r="M67" i="7"/>
  <c r="U67" i="7"/>
  <c r="E68" i="7"/>
  <c r="M68" i="7"/>
  <c r="U68" i="7"/>
  <c r="E69" i="7"/>
  <c r="M69" i="7"/>
  <c r="U69" i="7"/>
  <c r="E70" i="7"/>
  <c r="M70" i="7"/>
  <c r="U70" i="7"/>
  <c r="E71" i="7"/>
  <c r="M71" i="7"/>
  <c r="U71" i="7"/>
  <c r="E72" i="7"/>
  <c r="M72" i="7"/>
  <c r="U72" i="7"/>
  <c r="E73" i="7"/>
  <c r="M73" i="7"/>
  <c r="U73" i="7"/>
  <c r="E74" i="7"/>
  <c r="M74" i="7"/>
  <c r="U74" i="7"/>
  <c r="E75" i="7"/>
  <c r="M75" i="7"/>
  <c r="U75" i="7"/>
  <c r="E76" i="7"/>
  <c r="M76" i="7"/>
  <c r="U76" i="7"/>
  <c r="E77" i="7"/>
  <c r="M77" i="7"/>
  <c r="U77" i="7"/>
  <c r="E78" i="7"/>
  <c r="M78" i="7"/>
  <c r="U78" i="7"/>
  <c r="E79" i="7"/>
  <c r="M79" i="7"/>
  <c r="U79" i="7"/>
  <c r="E80" i="7"/>
  <c r="M80" i="7"/>
  <c r="U80" i="7"/>
  <c r="E81" i="7"/>
  <c r="M81" i="7"/>
  <c r="U81" i="7"/>
  <c r="E82" i="7"/>
  <c r="M82" i="7"/>
  <c r="U82" i="7"/>
  <c r="E83" i="7"/>
  <c r="M83" i="7"/>
  <c r="U83" i="7"/>
  <c r="E84" i="7"/>
  <c r="M84" i="7"/>
  <c r="U84" i="7"/>
  <c r="E85" i="7"/>
  <c r="M85" i="7"/>
  <c r="U85" i="7"/>
  <c r="E86" i="7"/>
  <c r="M86" i="7"/>
  <c r="U86" i="7"/>
  <c r="E87" i="7"/>
  <c r="M87" i="7"/>
  <c r="U87" i="7"/>
  <c r="E88" i="7"/>
  <c r="M88" i="7"/>
  <c r="U88" i="7"/>
  <c r="E89" i="7"/>
  <c r="M89" i="7"/>
  <c r="U89" i="7"/>
  <c r="E90" i="7"/>
  <c r="M90" i="7"/>
  <c r="U90" i="7"/>
  <c r="E91" i="7"/>
  <c r="M91" i="7"/>
  <c r="U91" i="7"/>
  <c r="E92" i="7"/>
  <c r="M92" i="7"/>
  <c r="U92" i="7"/>
  <c r="E93" i="7"/>
  <c r="M93" i="7"/>
  <c r="U93" i="7"/>
  <c r="E94" i="7"/>
  <c r="M94" i="7"/>
  <c r="U94" i="7"/>
  <c r="E95" i="7"/>
  <c r="M95" i="7"/>
  <c r="U95" i="7"/>
  <c r="E96" i="7"/>
  <c r="M96" i="7"/>
  <c r="U96" i="7"/>
  <c r="E97" i="7"/>
  <c r="M97" i="7"/>
  <c r="U97" i="7"/>
  <c r="E98" i="7"/>
  <c r="M98" i="7"/>
  <c r="U98" i="7"/>
  <c r="E99" i="7"/>
  <c r="M99" i="7"/>
  <c r="U99" i="7"/>
  <c r="E100" i="7"/>
  <c r="M100" i="7"/>
  <c r="U100" i="7"/>
  <c r="E101" i="7"/>
  <c r="M101" i="7"/>
  <c r="U101" i="7"/>
  <c r="E102" i="7"/>
  <c r="M102" i="7"/>
  <c r="U102" i="7"/>
  <c r="E103" i="7"/>
  <c r="M103" i="7"/>
  <c r="U103" i="7"/>
  <c r="E4" i="7"/>
  <c r="M4" i="7"/>
  <c r="U4" i="7"/>
  <c r="AJ63" i="7"/>
  <c r="AJ62" i="7"/>
  <c r="AJ61" i="7"/>
  <c r="AJ60" i="7"/>
  <c r="AJ59" i="7"/>
  <c r="AJ58" i="7"/>
  <c r="AJ57" i="7"/>
  <c r="AJ56" i="7"/>
  <c r="AJ55" i="7"/>
  <c r="AJ54" i="7"/>
  <c r="AJ53" i="7"/>
  <c r="AJ52" i="7"/>
  <c r="AJ51" i="7"/>
  <c r="AJ50" i="7"/>
  <c r="AJ49" i="7"/>
  <c r="AJ48" i="7"/>
  <c r="AJ47" i="7"/>
  <c r="AJ46" i="7"/>
  <c r="AJ45" i="7"/>
  <c r="AJ44" i="7"/>
  <c r="AJ43" i="7"/>
  <c r="AJ42" i="7"/>
  <c r="AJ41" i="7"/>
  <c r="AJ40" i="7"/>
  <c r="AJ39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3" i="7"/>
  <c r="AK54" i="7"/>
  <c r="AK55" i="7"/>
  <c r="AK56" i="7"/>
  <c r="AK57" i="7"/>
  <c r="AK58" i="7"/>
  <c r="AK59" i="7"/>
  <c r="AK60" i="7"/>
  <c r="AK61" i="7"/>
  <c r="AK62" i="7"/>
  <c r="AK63" i="7"/>
  <c r="L5" i="7"/>
  <c r="T5" i="7"/>
  <c r="L6" i="7"/>
  <c r="T6" i="7"/>
  <c r="L7" i="7"/>
  <c r="T7" i="7"/>
  <c r="AL63" i="7"/>
  <c r="AL62" i="7"/>
  <c r="AL61" i="7"/>
  <c r="AL60" i="7"/>
  <c r="AL59" i="7"/>
  <c r="AL58" i="7"/>
  <c r="AL57" i="7"/>
  <c r="AL56" i="7"/>
  <c r="AL55" i="7"/>
  <c r="AL54" i="7"/>
  <c r="AL53" i="7"/>
  <c r="AL52" i="7"/>
  <c r="AL51" i="7"/>
  <c r="AL50" i="7"/>
  <c r="AL49" i="7"/>
  <c r="AL48" i="7"/>
  <c r="AL47" i="7"/>
  <c r="AL46" i="7"/>
  <c r="AL45" i="7"/>
  <c r="AL44" i="7"/>
  <c r="AL43" i="7"/>
  <c r="AL42" i="7"/>
  <c r="AL41" i="7"/>
  <c r="AL40" i="7"/>
  <c r="AL39" i="7"/>
  <c r="AM39" i="7"/>
  <c r="AM40" i="7"/>
  <c r="AM41" i="7"/>
  <c r="AM42" i="7"/>
  <c r="AM43" i="7"/>
  <c r="AM44" i="7"/>
  <c r="AM45" i="7"/>
  <c r="AM46" i="7"/>
  <c r="AM47" i="7"/>
  <c r="AM48" i="7"/>
  <c r="AM49" i="7"/>
  <c r="AM50" i="7"/>
  <c r="AM51" i="7"/>
  <c r="AM52" i="7"/>
  <c r="AM53" i="7"/>
  <c r="AM54" i="7"/>
  <c r="AM55" i="7"/>
  <c r="AM56" i="7"/>
  <c r="AM57" i="7"/>
  <c r="AM58" i="7"/>
  <c r="AM59" i="7"/>
  <c r="AM60" i="7"/>
  <c r="AM61" i="7"/>
  <c r="AM62" i="7"/>
  <c r="AM63" i="7"/>
  <c r="L8" i="7"/>
  <c r="T8" i="7"/>
  <c r="L9" i="7"/>
  <c r="T9" i="7"/>
  <c r="L10" i="7"/>
  <c r="T10" i="7"/>
  <c r="L11" i="7"/>
  <c r="T11" i="7"/>
  <c r="L12" i="7"/>
  <c r="T12" i="7"/>
  <c r="L13" i="7"/>
  <c r="T13" i="7"/>
  <c r="L14" i="7"/>
  <c r="T14" i="7"/>
  <c r="L15" i="7"/>
  <c r="T15" i="7"/>
  <c r="L16" i="7"/>
  <c r="T16" i="7"/>
  <c r="L17" i="7"/>
  <c r="T17" i="7"/>
  <c r="L18" i="7"/>
  <c r="T18" i="7"/>
  <c r="L19" i="7"/>
  <c r="T19" i="7"/>
  <c r="L20" i="7"/>
  <c r="T20" i="7"/>
  <c r="L21" i="7"/>
  <c r="T21" i="7"/>
  <c r="L22" i="7"/>
  <c r="T22" i="7"/>
  <c r="L23" i="7"/>
  <c r="T23" i="7"/>
  <c r="L24" i="7"/>
  <c r="T24" i="7"/>
  <c r="L25" i="7"/>
  <c r="T25" i="7"/>
  <c r="L26" i="7"/>
  <c r="T26" i="7"/>
  <c r="L27" i="7"/>
  <c r="T27" i="7"/>
  <c r="L28" i="7"/>
  <c r="T28" i="7"/>
  <c r="L29" i="7"/>
  <c r="T29" i="7"/>
  <c r="L30" i="7"/>
  <c r="T30" i="7"/>
  <c r="L31" i="7"/>
  <c r="T31" i="7"/>
  <c r="L32" i="7"/>
  <c r="T32" i="7"/>
  <c r="L33" i="7"/>
  <c r="T33" i="7"/>
  <c r="L34" i="7"/>
  <c r="T34" i="7"/>
  <c r="L35" i="7"/>
  <c r="T35" i="7"/>
  <c r="L36" i="7"/>
  <c r="T36" i="7"/>
  <c r="L37" i="7"/>
  <c r="T37" i="7"/>
  <c r="AN63" i="7"/>
  <c r="AN62" i="7"/>
  <c r="AN61" i="7"/>
  <c r="AN60" i="7"/>
  <c r="AN59" i="7"/>
  <c r="AN58" i="7"/>
  <c r="AN57" i="7"/>
  <c r="AN56" i="7"/>
  <c r="AN55" i="7"/>
  <c r="AN54" i="7"/>
  <c r="AN53" i="7"/>
  <c r="AN52" i="7"/>
  <c r="AN51" i="7"/>
  <c r="AN50" i="7"/>
  <c r="AN49" i="7"/>
  <c r="AN48" i="7"/>
  <c r="AN47" i="7"/>
  <c r="AN46" i="7"/>
  <c r="AN45" i="7"/>
  <c r="AN44" i="7"/>
  <c r="AN43" i="7"/>
  <c r="AN42" i="7"/>
  <c r="AN41" i="7"/>
  <c r="AN40" i="7"/>
  <c r="AN39" i="7"/>
  <c r="AO39" i="7"/>
  <c r="AO40" i="7"/>
  <c r="AO41" i="7"/>
  <c r="AO42" i="7"/>
  <c r="AO43" i="7"/>
  <c r="AO44" i="7"/>
  <c r="AO45" i="7"/>
  <c r="AO46" i="7"/>
  <c r="AO47" i="7"/>
  <c r="AO48" i="7"/>
  <c r="AO49" i="7"/>
  <c r="AO50" i="7"/>
  <c r="AO51" i="7"/>
  <c r="AO52" i="7"/>
  <c r="AO53" i="7"/>
  <c r="AO54" i="7"/>
  <c r="AO55" i="7"/>
  <c r="AO56" i="7"/>
  <c r="AO57" i="7"/>
  <c r="AO58" i="7"/>
  <c r="AO59" i="7"/>
  <c r="AO60" i="7"/>
  <c r="AO61" i="7"/>
  <c r="AO62" i="7"/>
  <c r="AO63" i="7"/>
  <c r="L38" i="7"/>
  <c r="T38" i="7"/>
  <c r="L39" i="7"/>
  <c r="T39" i="7"/>
  <c r="L40" i="7"/>
  <c r="T40" i="7"/>
  <c r="L41" i="7"/>
  <c r="T41" i="7"/>
  <c r="L42" i="7"/>
  <c r="T42" i="7"/>
  <c r="L43" i="7"/>
  <c r="T43" i="7"/>
  <c r="L44" i="7"/>
  <c r="T44" i="7"/>
  <c r="L45" i="7"/>
  <c r="T45" i="7"/>
  <c r="L46" i="7"/>
  <c r="T46" i="7"/>
  <c r="L47" i="7"/>
  <c r="T47" i="7"/>
  <c r="L48" i="7"/>
  <c r="T48" i="7"/>
  <c r="L49" i="7"/>
  <c r="T49" i="7"/>
  <c r="L50" i="7"/>
  <c r="T50" i="7"/>
  <c r="L51" i="7"/>
  <c r="T51" i="7"/>
  <c r="L52" i="7"/>
  <c r="T52" i="7"/>
  <c r="L53" i="7"/>
  <c r="T53" i="7"/>
  <c r="L54" i="7"/>
  <c r="T54" i="7"/>
  <c r="L55" i="7"/>
  <c r="T55" i="7"/>
  <c r="L56" i="7"/>
  <c r="T56" i="7"/>
  <c r="L57" i="7"/>
  <c r="T57" i="7"/>
  <c r="L58" i="7"/>
  <c r="T58" i="7"/>
  <c r="L59" i="7"/>
  <c r="T59" i="7"/>
  <c r="L60" i="7"/>
  <c r="T60" i="7"/>
  <c r="L61" i="7"/>
  <c r="T61" i="7"/>
  <c r="L62" i="7"/>
  <c r="T62" i="7"/>
  <c r="L63" i="7"/>
  <c r="T63" i="7"/>
  <c r="L64" i="7"/>
  <c r="T64" i="7"/>
  <c r="L65" i="7"/>
  <c r="T65" i="7"/>
  <c r="L66" i="7"/>
  <c r="T66" i="7"/>
  <c r="L67" i="7"/>
  <c r="T67" i="7"/>
  <c r="L68" i="7"/>
  <c r="T68" i="7"/>
  <c r="L69" i="7"/>
  <c r="T69" i="7"/>
  <c r="L70" i="7"/>
  <c r="T70" i="7"/>
  <c r="L71" i="7"/>
  <c r="T71" i="7"/>
  <c r="L72" i="7"/>
  <c r="T72" i="7"/>
  <c r="L73" i="7"/>
  <c r="T73" i="7"/>
  <c r="L74" i="7"/>
  <c r="T74" i="7"/>
  <c r="L75" i="7"/>
  <c r="T75" i="7"/>
  <c r="L76" i="7"/>
  <c r="T76" i="7"/>
  <c r="L77" i="7"/>
  <c r="T77" i="7"/>
  <c r="L78" i="7"/>
  <c r="T78" i="7"/>
  <c r="L79" i="7"/>
  <c r="T79" i="7"/>
  <c r="L80" i="7"/>
  <c r="T80" i="7"/>
  <c r="L81" i="7"/>
  <c r="T81" i="7"/>
  <c r="L82" i="7"/>
  <c r="T82" i="7"/>
  <c r="L83" i="7"/>
  <c r="T83" i="7"/>
  <c r="L84" i="7"/>
  <c r="T84" i="7"/>
  <c r="L85" i="7"/>
  <c r="T85" i="7"/>
  <c r="L86" i="7"/>
  <c r="T86" i="7"/>
  <c r="L87" i="7"/>
  <c r="T87" i="7"/>
  <c r="L88" i="7"/>
  <c r="T88" i="7"/>
  <c r="L89" i="7"/>
  <c r="T89" i="7"/>
  <c r="L90" i="7"/>
  <c r="T90" i="7"/>
  <c r="L91" i="7"/>
  <c r="T91" i="7"/>
  <c r="L92" i="7"/>
  <c r="T92" i="7"/>
  <c r="L93" i="7"/>
  <c r="T93" i="7"/>
  <c r="L94" i="7"/>
  <c r="T94" i="7"/>
  <c r="L95" i="7"/>
  <c r="T95" i="7"/>
  <c r="L96" i="7"/>
  <c r="T96" i="7"/>
  <c r="L97" i="7"/>
  <c r="T97" i="7"/>
  <c r="L98" i="7"/>
  <c r="T98" i="7"/>
  <c r="L99" i="7"/>
  <c r="T99" i="7"/>
  <c r="L100" i="7"/>
  <c r="T100" i="7"/>
  <c r="L101" i="7"/>
  <c r="T101" i="7"/>
  <c r="L102" i="7"/>
  <c r="T102" i="7"/>
  <c r="L103" i="7"/>
  <c r="T103" i="7"/>
  <c r="L4" i="7"/>
  <c r="T4" i="7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42" i="5"/>
  <c r="DF108" i="5"/>
  <c r="DF109" i="5"/>
  <c r="DF110" i="5"/>
  <c r="DF111" i="5"/>
  <c r="DF112" i="5"/>
  <c r="DF113" i="5"/>
  <c r="DF114" i="5"/>
  <c r="DF115" i="5"/>
  <c r="DF116" i="5"/>
  <c r="DF117" i="5"/>
  <c r="DF118" i="5"/>
  <c r="DF119" i="5"/>
  <c r="DF120" i="5"/>
  <c r="DF121" i="5"/>
  <c r="DF107" i="5"/>
  <c r="DF93" i="5"/>
  <c r="DF94" i="5"/>
  <c r="DF95" i="5"/>
  <c r="DF96" i="5"/>
  <c r="DF97" i="5"/>
  <c r="DF98" i="5"/>
  <c r="DF99" i="5"/>
  <c r="DF100" i="5"/>
  <c r="DF101" i="5"/>
  <c r="DF102" i="5"/>
  <c r="DF103" i="5"/>
  <c r="DF104" i="5"/>
  <c r="DF105" i="5"/>
  <c r="DF106" i="5"/>
  <c r="DF92" i="5"/>
  <c r="DF91" i="5"/>
  <c r="DF78" i="5"/>
  <c r="DF79" i="5"/>
  <c r="DF80" i="5"/>
  <c r="DF81" i="5"/>
  <c r="DF82" i="5"/>
  <c r="DF83" i="5"/>
  <c r="DF84" i="5"/>
  <c r="DF85" i="5"/>
  <c r="DF86" i="5"/>
  <c r="DF87" i="5"/>
  <c r="DF88" i="5"/>
  <c r="DF89" i="5"/>
  <c r="DF90" i="5"/>
  <c r="DF77" i="5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4" i="7"/>
  <c r="AC1603" i="8"/>
  <c r="AB1603" i="8"/>
  <c r="AC1604" i="8"/>
  <c r="AB1604" i="8"/>
  <c r="AC1605" i="8"/>
  <c r="AB1605" i="8"/>
  <c r="AC1606" i="8"/>
  <c r="AB1606" i="8"/>
  <c r="AC1607" i="8"/>
  <c r="AB1607" i="8"/>
  <c r="AC1608" i="8"/>
  <c r="AB1608" i="8"/>
  <c r="AC1609" i="8"/>
  <c r="AB1609" i="8"/>
  <c r="AC1610" i="8"/>
  <c r="AB1610" i="8"/>
  <c r="AC1611" i="8"/>
  <c r="AB1611" i="8"/>
  <c r="AC1612" i="8"/>
  <c r="AB1612" i="8"/>
  <c r="AC1613" i="8"/>
  <c r="AB1613" i="8"/>
  <c r="AC1614" i="8"/>
  <c r="AB1614" i="8"/>
  <c r="AC1615" i="8"/>
  <c r="AB1615" i="8"/>
  <c r="AC1616" i="8"/>
  <c r="AB1616" i="8"/>
  <c r="AC1617" i="8"/>
  <c r="AB1617" i="8"/>
  <c r="AC1618" i="8"/>
  <c r="AB1618" i="8"/>
  <c r="AC1619" i="8"/>
  <c r="AB1619" i="8"/>
  <c r="AC1620" i="8"/>
  <c r="AB1620" i="8"/>
  <c r="AC1621" i="8"/>
  <c r="AB1621" i="8"/>
  <c r="AC1622" i="8"/>
  <c r="AB1622" i="8"/>
  <c r="AC1623" i="8"/>
  <c r="AB1623" i="8"/>
  <c r="AC1624" i="8"/>
  <c r="AB1624" i="8"/>
  <c r="AC1625" i="8"/>
  <c r="AB1625" i="8"/>
  <c r="AC1626" i="8"/>
  <c r="AB1626" i="8"/>
  <c r="AC1627" i="8"/>
  <c r="AB1627" i="8"/>
  <c r="AC1628" i="8"/>
  <c r="AB1628" i="8"/>
  <c r="AC1629" i="8"/>
  <c r="AB1629" i="8"/>
  <c r="AC1630" i="8"/>
  <c r="AB1630" i="8"/>
  <c r="AC1631" i="8"/>
  <c r="AB1631" i="8"/>
  <c r="AC1632" i="8"/>
  <c r="AB1632" i="8"/>
  <c r="AC1633" i="8"/>
  <c r="AB1633" i="8"/>
  <c r="AC1634" i="8"/>
  <c r="AB1634" i="8"/>
  <c r="AC1635" i="8"/>
  <c r="AB1635" i="8"/>
  <c r="AC1636" i="8"/>
  <c r="AB1636" i="8"/>
  <c r="AC1637" i="8"/>
  <c r="AB1637" i="8"/>
  <c r="AC1638" i="8"/>
  <c r="AB1638" i="8"/>
  <c r="AC1639" i="8"/>
  <c r="AB1639" i="8"/>
  <c r="AC1640" i="8"/>
  <c r="AB1640" i="8"/>
  <c r="AC1641" i="8"/>
  <c r="AB1641" i="8"/>
  <c r="AC1642" i="8"/>
  <c r="AB1642" i="8"/>
  <c r="AC1643" i="8"/>
  <c r="AB1643" i="8"/>
  <c r="AC1644" i="8"/>
  <c r="AB1644" i="8"/>
  <c r="AC1645" i="8"/>
  <c r="AB1645" i="8"/>
  <c r="AC1646" i="8"/>
  <c r="AB1646" i="8"/>
  <c r="AC1647" i="8"/>
  <c r="AB1647" i="8"/>
  <c r="AC1648" i="8"/>
  <c r="AB1648" i="8"/>
  <c r="AC1649" i="8"/>
  <c r="AB1649" i="8"/>
  <c r="AC1650" i="8"/>
  <c r="AB1650" i="8"/>
  <c r="AC1651" i="8"/>
  <c r="AB1651" i="8"/>
  <c r="AC1652" i="8"/>
  <c r="AB1652" i="8"/>
  <c r="AC1653" i="8"/>
  <c r="AB1653" i="8"/>
  <c r="AC1654" i="8"/>
  <c r="AB1654" i="8"/>
  <c r="AC1655" i="8"/>
  <c r="AB1655" i="8"/>
  <c r="AC1656" i="8"/>
  <c r="AB1656" i="8"/>
  <c r="AC1657" i="8"/>
  <c r="AB1657" i="8"/>
  <c r="AC1658" i="8"/>
  <c r="AB1658" i="8"/>
  <c r="AC1659" i="8"/>
  <c r="AB1659" i="8"/>
  <c r="AC1660" i="8"/>
  <c r="AB1660" i="8"/>
  <c r="AC1661" i="8"/>
  <c r="AB1661" i="8"/>
  <c r="AC1662" i="8"/>
  <c r="AB1662" i="8"/>
  <c r="AC1663" i="8"/>
  <c r="AB1663" i="8"/>
  <c r="AC1664" i="8"/>
  <c r="AB1664" i="8"/>
  <c r="AC1665" i="8"/>
  <c r="AB1665" i="8"/>
  <c r="AC1666" i="8"/>
  <c r="AB1666" i="8"/>
  <c r="AC1667" i="8"/>
  <c r="AB1667" i="8"/>
  <c r="AC1668" i="8"/>
  <c r="AB1668" i="8"/>
  <c r="AC1669" i="8"/>
  <c r="AB1669" i="8"/>
  <c r="AC1670" i="8"/>
  <c r="AB1670" i="8"/>
  <c r="AC1671" i="8"/>
  <c r="AB1671" i="8"/>
  <c r="AC1672" i="8"/>
  <c r="AB1672" i="8"/>
  <c r="AC1673" i="8"/>
  <c r="AB1673" i="8"/>
  <c r="AC1674" i="8"/>
  <c r="AB1674" i="8"/>
  <c r="AC1675" i="8"/>
  <c r="AB1675" i="8"/>
  <c r="AC1676" i="8"/>
  <c r="AB1676" i="8"/>
  <c r="AC1677" i="8"/>
  <c r="AB1677" i="8"/>
  <c r="AC1678" i="8"/>
  <c r="AB1678" i="8"/>
  <c r="AC1679" i="8"/>
  <c r="AB1679" i="8"/>
  <c r="AC1680" i="8"/>
  <c r="AB1680" i="8"/>
  <c r="AC1681" i="8"/>
  <c r="AB1681" i="8"/>
  <c r="AC1682" i="8"/>
  <c r="AB1682" i="8"/>
  <c r="AC1683" i="8"/>
  <c r="AB1683" i="8"/>
  <c r="AC1684" i="8"/>
  <c r="AB1684" i="8"/>
  <c r="AC1685" i="8"/>
  <c r="AB1685" i="8"/>
  <c r="AC1686" i="8"/>
  <c r="AB1686" i="8"/>
  <c r="AC1687" i="8"/>
  <c r="AB1687" i="8"/>
  <c r="AC1688" i="8"/>
  <c r="AB1688" i="8"/>
  <c r="AC1689" i="8"/>
  <c r="AB1689" i="8"/>
  <c r="AC1690" i="8"/>
  <c r="AB1690" i="8"/>
  <c r="AC1691" i="8"/>
  <c r="AB1691" i="8"/>
  <c r="AC1692" i="8"/>
  <c r="AB1692" i="8"/>
  <c r="AC1693" i="8"/>
  <c r="AB1693" i="8"/>
  <c r="AC1694" i="8"/>
  <c r="AB1694" i="8"/>
  <c r="AC1695" i="8"/>
  <c r="AB1695" i="8"/>
  <c r="AC1696" i="8"/>
  <c r="AB1696" i="8"/>
  <c r="AC1697" i="8"/>
  <c r="AB1697" i="8"/>
  <c r="AC1698" i="8"/>
  <c r="AB1698" i="8"/>
  <c r="AC1699" i="8"/>
  <c r="AB1699" i="8"/>
  <c r="AC1700" i="8"/>
  <c r="AB1700" i="8"/>
  <c r="AC1701" i="8"/>
  <c r="AB1701" i="8"/>
  <c r="AC1702" i="8"/>
  <c r="AB1702" i="8"/>
  <c r="AC1703" i="8"/>
  <c r="AB1703" i="8"/>
  <c r="AC1704" i="8"/>
  <c r="AB1704" i="8"/>
  <c r="AC1705" i="8"/>
  <c r="AB1705" i="8"/>
  <c r="AC1706" i="8"/>
  <c r="AB1706" i="8"/>
  <c r="AC1707" i="8"/>
  <c r="AB1707" i="8"/>
  <c r="AC1708" i="8"/>
  <c r="AB1708" i="8"/>
  <c r="AC1709" i="8"/>
  <c r="AB1709" i="8"/>
  <c r="AC1710" i="8"/>
  <c r="AB1710" i="8"/>
  <c r="AC1711" i="8"/>
  <c r="AB1711" i="8"/>
  <c r="AC1712" i="8"/>
  <c r="AB1712" i="8"/>
  <c r="AC1713" i="8"/>
  <c r="AB1713" i="8"/>
  <c r="AC1714" i="8"/>
  <c r="AB1714" i="8"/>
  <c r="AC1715" i="8"/>
  <c r="AB1715" i="8"/>
  <c r="AC1716" i="8"/>
  <c r="AB1716" i="8"/>
  <c r="AC1717" i="8"/>
  <c r="AB1717" i="8"/>
  <c r="AC1718" i="8"/>
  <c r="AB1718" i="8"/>
  <c r="AC1719" i="8"/>
  <c r="AB1719" i="8"/>
  <c r="AC1720" i="8"/>
  <c r="AB1720" i="8"/>
  <c r="AC1721" i="8"/>
  <c r="AB1721" i="8"/>
  <c r="AC1722" i="8"/>
  <c r="AB1722" i="8"/>
  <c r="AC1723" i="8"/>
  <c r="AB1723" i="8"/>
  <c r="AC1724" i="8"/>
  <c r="AB1724" i="8"/>
  <c r="AC1725" i="8"/>
  <c r="AB1725" i="8"/>
  <c r="AC1726" i="8"/>
  <c r="AB1726" i="8"/>
  <c r="AC1727" i="8"/>
  <c r="AB1727" i="8"/>
  <c r="AC1728" i="8"/>
  <c r="AB1728" i="8"/>
  <c r="AC1729" i="8"/>
  <c r="AB1729" i="8"/>
  <c r="AC1730" i="8"/>
  <c r="AB1730" i="8"/>
  <c r="AC1731" i="8"/>
  <c r="AB1731" i="8"/>
  <c r="AC1732" i="8"/>
  <c r="AB1732" i="8"/>
  <c r="AC1733" i="8"/>
  <c r="AB1733" i="8"/>
  <c r="AC1734" i="8"/>
  <c r="AB1734" i="8"/>
  <c r="AC1735" i="8"/>
  <c r="AB1735" i="8"/>
  <c r="AC1736" i="8"/>
  <c r="AB1736" i="8"/>
  <c r="AC1737" i="8"/>
  <c r="AB1737" i="8"/>
  <c r="AC1738" i="8"/>
  <c r="AB1738" i="8"/>
  <c r="AC1739" i="8"/>
  <c r="AB1739" i="8"/>
  <c r="AC1740" i="8"/>
  <c r="AB1740" i="8"/>
  <c r="AC1741" i="8"/>
  <c r="AB1741" i="8"/>
  <c r="AC1742" i="8"/>
  <c r="AB1742" i="8"/>
  <c r="AC1743" i="8"/>
  <c r="AB1743" i="8"/>
  <c r="AC1744" i="8"/>
  <c r="AB1744" i="8"/>
  <c r="AC1745" i="8"/>
  <c r="AB1745" i="8"/>
  <c r="AC1746" i="8"/>
  <c r="AB1746" i="8"/>
  <c r="AC1747" i="8"/>
  <c r="AB1747" i="8"/>
  <c r="AC1748" i="8"/>
  <c r="AB1748" i="8"/>
  <c r="AC1749" i="8"/>
  <c r="AB1749" i="8"/>
  <c r="AC1750" i="8"/>
  <c r="AB1750" i="8"/>
  <c r="AC1751" i="8"/>
  <c r="AB1751" i="8"/>
  <c r="AC1752" i="8"/>
  <c r="AB1752" i="8"/>
  <c r="AC1753" i="8"/>
  <c r="AB1753" i="8"/>
  <c r="AC1754" i="8"/>
  <c r="AB1754" i="8"/>
  <c r="AC1755" i="8"/>
  <c r="AB1755" i="8"/>
  <c r="AC1756" i="8"/>
  <c r="AB1756" i="8"/>
  <c r="AC1757" i="8"/>
  <c r="AB1757" i="8"/>
  <c r="AC1758" i="8"/>
  <c r="AB1758" i="8"/>
  <c r="AC1759" i="8"/>
  <c r="AB1759" i="8"/>
  <c r="AC1760" i="8"/>
  <c r="AB1760" i="8"/>
  <c r="AC1761" i="8"/>
  <c r="AB1761" i="8"/>
  <c r="AC1762" i="8"/>
  <c r="AB1762" i="8"/>
  <c r="AC1763" i="8"/>
  <c r="AB1763" i="8"/>
  <c r="AC1764" i="8"/>
  <c r="AB1764" i="8"/>
  <c r="AC1765" i="8"/>
  <c r="AB1765" i="8"/>
  <c r="AC1766" i="8"/>
  <c r="AB1766" i="8"/>
  <c r="AC1767" i="8"/>
  <c r="AB1767" i="8"/>
  <c r="AC1768" i="8"/>
  <c r="AB1768" i="8"/>
  <c r="AC1769" i="8"/>
  <c r="AB1769" i="8"/>
  <c r="AC1770" i="8"/>
  <c r="AB1770" i="8"/>
  <c r="AC1771" i="8"/>
  <c r="AB1771" i="8"/>
  <c r="AC1772" i="8"/>
  <c r="AB1772" i="8"/>
  <c r="AC1773" i="8"/>
  <c r="AB1773" i="8"/>
  <c r="AC1774" i="8"/>
  <c r="AB1774" i="8"/>
  <c r="AC1775" i="8"/>
  <c r="AB1775" i="8"/>
  <c r="AC1776" i="8"/>
  <c r="AB1776" i="8"/>
  <c r="AC1777" i="8"/>
  <c r="AB1777" i="8"/>
  <c r="AC1778" i="8"/>
  <c r="AB1778" i="8"/>
  <c r="AC1779" i="8"/>
  <c r="AB1779" i="8"/>
  <c r="AC1780" i="8"/>
  <c r="AB1780" i="8"/>
  <c r="AC1781" i="8"/>
  <c r="AB1781" i="8"/>
  <c r="AC1782" i="8"/>
  <c r="AB1782" i="8"/>
  <c r="AC1783" i="8"/>
  <c r="AB1783" i="8"/>
  <c r="AC1784" i="8"/>
  <c r="AB1784" i="8"/>
  <c r="AC1785" i="8"/>
  <c r="AB1785" i="8"/>
  <c r="AC1786" i="8"/>
  <c r="AB1786" i="8"/>
  <c r="AC1787" i="8"/>
  <c r="AB1787" i="8"/>
  <c r="AC1788" i="8"/>
  <c r="AB1788" i="8"/>
  <c r="AC1789" i="8"/>
  <c r="AB1789" i="8"/>
  <c r="AC1790" i="8"/>
  <c r="AB1790" i="8"/>
  <c r="AC1791" i="8"/>
  <c r="AB1791" i="8"/>
  <c r="AC1792" i="8"/>
  <c r="AB1792" i="8"/>
  <c r="AC1793" i="8"/>
  <c r="AB1793" i="8"/>
  <c r="AC1794" i="8"/>
  <c r="AB1794" i="8"/>
  <c r="AC1795" i="8"/>
  <c r="AB1795" i="8"/>
  <c r="AC1796" i="8"/>
  <c r="AB1796" i="8"/>
  <c r="AC1797" i="8"/>
  <c r="AB1797" i="8"/>
  <c r="AC1798" i="8"/>
  <c r="AB1798" i="8"/>
  <c r="AC1799" i="8"/>
  <c r="AB1799" i="8"/>
  <c r="AC1800" i="8"/>
  <c r="AB1800" i="8"/>
  <c r="AC1801" i="8"/>
  <c r="AB1801" i="8"/>
  <c r="AC1802" i="8"/>
  <c r="AB1802" i="8"/>
  <c r="Z1603" i="8"/>
  <c r="Z1604" i="8"/>
  <c r="Z1605" i="8"/>
  <c r="Z1606" i="8"/>
  <c r="Z1607" i="8"/>
  <c r="Z1608" i="8"/>
  <c r="Z1609" i="8"/>
  <c r="Z1610" i="8"/>
  <c r="Z1611" i="8"/>
  <c r="Z1612" i="8"/>
  <c r="Z1613" i="8"/>
  <c r="Z1614" i="8"/>
  <c r="Z1615" i="8"/>
  <c r="Z1616" i="8"/>
  <c r="Z1617" i="8"/>
  <c r="Z1618" i="8"/>
  <c r="Z1619" i="8"/>
  <c r="Z1620" i="8"/>
  <c r="Z1621" i="8"/>
  <c r="Z1622" i="8"/>
  <c r="Z1623" i="8"/>
  <c r="Z1624" i="8"/>
  <c r="Z1625" i="8"/>
  <c r="Z1626" i="8"/>
  <c r="Z1627" i="8"/>
  <c r="Z1628" i="8"/>
  <c r="Z1629" i="8"/>
  <c r="Z1630" i="8"/>
  <c r="Z1631" i="8"/>
  <c r="Z1632" i="8"/>
  <c r="Z1633" i="8"/>
  <c r="Z1634" i="8"/>
  <c r="Z1635" i="8"/>
  <c r="Z1636" i="8"/>
  <c r="Z1637" i="8"/>
  <c r="Z1638" i="8"/>
  <c r="Z1639" i="8"/>
  <c r="Z1640" i="8"/>
  <c r="Z1641" i="8"/>
  <c r="Z1642" i="8"/>
  <c r="Z1643" i="8"/>
  <c r="Z1644" i="8"/>
  <c r="Z1645" i="8"/>
  <c r="Z1646" i="8"/>
  <c r="Z1647" i="8"/>
  <c r="Z1648" i="8"/>
  <c r="Z1649" i="8"/>
  <c r="Z1650" i="8"/>
  <c r="Z1651" i="8"/>
  <c r="Z1652" i="8"/>
  <c r="Z1653" i="8"/>
  <c r="Z1654" i="8"/>
  <c r="Z1655" i="8"/>
  <c r="Z1656" i="8"/>
  <c r="Z1657" i="8"/>
  <c r="Z1658" i="8"/>
  <c r="Z1659" i="8"/>
  <c r="Z1660" i="8"/>
  <c r="Z1661" i="8"/>
  <c r="Z1662" i="8"/>
  <c r="Z1663" i="8"/>
  <c r="Z1664" i="8"/>
  <c r="Z1665" i="8"/>
  <c r="Z1666" i="8"/>
  <c r="Z1667" i="8"/>
  <c r="Z1668" i="8"/>
  <c r="Z1669" i="8"/>
  <c r="Z1670" i="8"/>
  <c r="Z1671" i="8"/>
  <c r="Z1672" i="8"/>
  <c r="Z1673" i="8"/>
  <c r="Z1674" i="8"/>
  <c r="Z1675" i="8"/>
  <c r="Z1676" i="8"/>
  <c r="Z1677" i="8"/>
  <c r="Z1678" i="8"/>
  <c r="Z1679" i="8"/>
  <c r="Z1680" i="8"/>
  <c r="Z1681" i="8"/>
  <c r="Z1682" i="8"/>
  <c r="Z1683" i="8"/>
  <c r="Z1684" i="8"/>
  <c r="Z1685" i="8"/>
  <c r="Z1686" i="8"/>
  <c r="Z1687" i="8"/>
  <c r="Z1688" i="8"/>
  <c r="Z1689" i="8"/>
  <c r="Z1690" i="8"/>
  <c r="Z1691" i="8"/>
  <c r="Z1692" i="8"/>
  <c r="Z1693" i="8"/>
  <c r="Z1694" i="8"/>
  <c r="Z1695" i="8"/>
  <c r="Z1696" i="8"/>
  <c r="Z1697" i="8"/>
  <c r="Z1698" i="8"/>
  <c r="Z1699" i="8"/>
  <c r="Z1700" i="8"/>
  <c r="Z1701" i="8"/>
  <c r="Z1702" i="8"/>
  <c r="Z1703" i="8"/>
  <c r="Z1704" i="8"/>
  <c r="Z1705" i="8"/>
  <c r="Z1706" i="8"/>
  <c r="Z1707" i="8"/>
  <c r="Z1708" i="8"/>
  <c r="Z1709" i="8"/>
  <c r="Z1710" i="8"/>
  <c r="Z1711" i="8"/>
  <c r="Z1712" i="8"/>
  <c r="Z1713" i="8"/>
  <c r="Z1714" i="8"/>
  <c r="Z1715" i="8"/>
  <c r="Z1716" i="8"/>
  <c r="Z1717" i="8"/>
  <c r="Z1718" i="8"/>
  <c r="Z1719" i="8"/>
  <c r="Z1720" i="8"/>
  <c r="Z1721" i="8"/>
  <c r="Z1722" i="8"/>
  <c r="Z1723" i="8"/>
  <c r="Z1724" i="8"/>
  <c r="Z1725" i="8"/>
  <c r="Z1726" i="8"/>
  <c r="Z1727" i="8"/>
  <c r="Z1728" i="8"/>
  <c r="Z1729" i="8"/>
  <c r="Z1730" i="8"/>
  <c r="Z1731" i="8"/>
  <c r="Z1732" i="8"/>
  <c r="Z1733" i="8"/>
  <c r="Z1734" i="8"/>
  <c r="Z1735" i="8"/>
  <c r="Z1736" i="8"/>
  <c r="Z1737" i="8"/>
  <c r="Z1738" i="8"/>
  <c r="Z1739" i="8"/>
  <c r="Z1740" i="8"/>
  <c r="Z1741" i="8"/>
  <c r="Z1742" i="8"/>
  <c r="Z1743" i="8"/>
  <c r="Z1744" i="8"/>
  <c r="Z1745" i="8"/>
  <c r="Z1746" i="8"/>
  <c r="Z1747" i="8"/>
  <c r="Z1748" i="8"/>
  <c r="Z1749" i="8"/>
  <c r="Z1750" i="8"/>
  <c r="Z1751" i="8"/>
  <c r="Z1752" i="8"/>
  <c r="Z1753" i="8"/>
  <c r="Z1754" i="8"/>
  <c r="Z1755" i="8"/>
  <c r="Z1756" i="8"/>
  <c r="Z1757" i="8"/>
  <c r="Z1758" i="8"/>
  <c r="Z1759" i="8"/>
  <c r="Z1760" i="8"/>
  <c r="Z1761" i="8"/>
  <c r="Z1762" i="8"/>
  <c r="Z1763" i="8"/>
  <c r="Z1764" i="8"/>
  <c r="Z1765" i="8"/>
  <c r="Z1766" i="8"/>
  <c r="Z1767" i="8"/>
  <c r="Z1768" i="8"/>
  <c r="Z1769" i="8"/>
  <c r="Z1770" i="8"/>
  <c r="Z1771" i="8"/>
  <c r="Z1772" i="8"/>
  <c r="Z1773" i="8"/>
  <c r="Z1774" i="8"/>
  <c r="Z1775" i="8"/>
  <c r="Z1776" i="8"/>
  <c r="Z1777" i="8"/>
  <c r="Z1778" i="8"/>
  <c r="Z1779" i="8"/>
  <c r="Z1780" i="8"/>
  <c r="Z1781" i="8"/>
  <c r="Z1782" i="8"/>
  <c r="Z1783" i="8"/>
  <c r="Z1784" i="8"/>
  <c r="Z1785" i="8"/>
  <c r="Z1786" i="8"/>
  <c r="Z1787" i="8"/>
  <c r="Z1788" i="8"/>
  <c r="Z1789" i="8"/>
  <c r="Z1790" i="8"/>
  <c r="Z1791" i="8"/>
  <c r="Z1792" i="8"/>
  <c r="Z1793" i="8"/>
  <c r="Z1794" i="8"/>
  <c r="Z1795" i="8"/>
  <c r="Z1796" i="8"/>
  <c r="Z1797" i="8"/>
  <c r="Z1798" i="8"/>
  <c r="Z1799" i="8"/>
  <c r="Z1800" i="8"/>
  <c r="Z1801" i="8"/>
  <c r="Z1802" i="8"/>
  <c r="V1603" i="8"/>
  <c r="V1604" i="8"/>
  <c r="V1605" i="8"/>
  <c r="V1606" i="8"/>
  <c r="V1607" i="8"/>
  <c r="V1608" i="8"/>
  <c r="V1609" i="8"/>
  <c r="V1610" i="8"/>
  <c r="V1611" i="8"/>
  <c r="V1612" i="8"/>
  <c r="V1613" i="8"/>
  <c r="V1614" i="8"/>
  <c r="V1615" i="8"/>
  <c r="V1616" i="8"/>
  <c r="V1617" i="8"/>
  <c r="V1618" i="8"/>
  <c r="V1619" i="8"/>
  <c r="V1620" i="8"/>
  <c r="V1621" i="8"/>
  <c r="V1622" i="8"/>
  <c r="V1623" i="8"/>
  <c r="V1624" i="8"/>
  <c r="V1625" i="8"/>
  <c r="V1626" i="8"/>
  <c r="V1627" i="8"/>
  <c r="V1628" i="8"/>
  <c r="V1629" i="8"/>
  <c r="V1630" i="8"/>
  <c r="V1631" i="8"/>
  <c r="V1632" i="8"/>
  <c r="V1633" i="8"/>
  <c r="V1634" i="8"/>
  <c r="V1635" i="8"/>
  <c r="V1636" i="8"/>
  <c r="V1637" i="8"/>
  <c r="V1638" i="8"/>
  <c r="V1639" i="8"/>
  <c r="V1640" i="8"/>
  <c r="V1641" i="8"/>
  <c r="V1642" i="8"/>
  <c r="V1643" i="8"/>
  <c r="V1644" i="8"/>
  <c r="V1645" i="8"/>
  <c r="V1646" i="8"/>
  <c r="V1647" i="8"/>
  <c r="V1648" i="8"/>
  <c r="V1649" i="8"/>
  <c r="V1650" i="8"/>
  <c r="V1651" i="8"/>
  <c r="V1652" i="8"/>
  <c r="V1653" i="8"/>
  <c r="V1654" i="8"/>
  <c r="V1655" i="8"/>
  <c r="V1656" i="8"/>
  <c r="V1657" i="8"/>
  <c r="V1658" i="8"/>
  <c r="V1659" i="8"/>
  <c r="V1660" i="8"/>
  <c r="V1661" i="8"/>
  <c r="V1662" i="8"/>
  <c r="V1663" i="8"/>
  <c r="V1664" i="8"/>
  <c r="V1665" i="8"/>
  <c r="V1666" i="8"/>
  <c r="V1667" i="8"/>
  <c r="V1668" i="8"/>
  <c r="V1669" i="8"/>
  <c r="V1670" i="8"/>
  <c r="V1671" i="8"/>
  <c r="V1672" i="8"/>
  <c r="V1673" i="8"/>
  <c r="V1674" i="8"/>
  <c r="V1675" i="8"/>
  <c r="V1676" i="8"/>
  <c r="V1677" i="8"/>
  <c r="V1678" i="8"/>
  <c r="V1679" i="8"/>
  <c r="V1680" i="8"/>
  <c r="V1681" i="8"/>
  <c r="V1682" i="8"/>
  <c r="V1683" i="8"/>
  <c r="V1684" i="8"/>
  <c r="V1685" i="8"/>
  <c r="V1686" i="8"/>
  <c r="V1687" i="8"/>
  <c r="V1688" i="8"/>
  <c r="V1689" i="8"/>
  <c r="V1690" i="8"/>
  <c r="V1691" i="8"/>
  <c r="V1692" i="8"/>
  <c r="V1693" i="8"/>
  <c r="V1694" i="8"/>
  <c r="V1695" i="8"/>
  <c r="V1696" i="8"/>
  <c r="V1697" i="8"/>
  <c r="V1698" i="8"/>
  <c r="V1699" i="8"/>
  <c r="V1700" i="8"/>
  <c r="V1701" i="8"/>
  <c r="V1702" i="8"/>
  <c r="V1703" i="8"/>
  <c r="V1704" i="8"/>
  <c r="V1705" i="8"/>
  <c r="V1706" i="8"/>
  <c r="V1707" i="8"/>
  <c r="V1708" i="8"/>
  <c r="V1709" i="8"/>
  <c r="V1710" i="8"/>
  <c r="V1711" i="8"/>
  <c r="V1712" i="8"/>
  <c r="V1713" i="8"/>
  <c r="V1714" i="8"/>
  <c r="V1715" i="8"/>
  <c r="V1716" i="8"/>
  <c r="V1717" i="8"/>
  <c r="V1718" i="8"/>
  <c r="V1719" i="8"/>
  <c r="V1720" i="8"/>
  <c r="V1721" i="8"/>
  <c r="V1722" i="8"/>
  <c r="V1723" i="8"/>
  <c r="V1724" i="8"/>
  <c r="V1725" i="8"/>
  <c r="V1726" i="8"/>
  <c r="V1727" i="8"/>
  <c r="V1728" i="8"/>
  <c r="V1729" i="8"/>
  <c r="V1730" i="8"/>
  <c r="V1731" i="8"/>
  <c r="V1732" i="8"/>
  <c r="V1733" i="8"/>
  <c r="V1734" i="8"/>
  <c r="V1735" i="8"/>
  <c r="V1736" i="8"/>
  <c r="V1737" i="8"/>
  <c r="V1738" i="8"/>
  <c r="V1739" i="8"/>
  <c r="V1740" i="8"/>
  <c r="V1741" i="8"/>
  <c r="V1742" i="8"/>
  <c r="V1743" i="8"/>
  <c r="V1744" i="8"/>
  <c r="V1745" i="8"/>
  <c r="V1746" i="8"/>
  <c r="V1747" i="8"/>
  <c r="V1748" i="8"/>
  <c r="V1749" i="8"/>
  <c r="V1750" i="8"/>
  <c r="V1751" i="8"/>
  <c r="V1752" i="8"/>
  <c r="V1753" i="8"/>
  <c r="V1754" i="8"/>
  <c r="V1755" i="8"/>
  <c r="V1756" i="8"/>
  <c r="V1757" i="8"/>
  <c r="V1758" i="8"/>
  <c r="V1759" i="8"/>
  <c r="V1760" i="8"/>
  <c r="V1761" i="8"/>
  <c r="V1762" i="8"/>
  <c r="V1763" i="8"/>
  <c r="V1764" i="8"/>
  <c r="V1765" i="8"/>
  <c r="V1766" i="8"/>
  <c r="V1767" i="8"/>
  <c r="V1768" i="8"/>
  <c r="V1769" i="8"/>
  <c r="V1770" i="8"/>
  <c r="V1771" i="8"/>
  <c r="V1772" i="8"/>
  <c r="V1773" i="8"/>
  <c r="V1774" i="8"/>
  <c r="V1775" i="8"/>
  <c r="V1776" i="8"/>
  <c r="V1777" i="8"/>
  <c r="V1778" i="8"/>
  <c r="V1779" i="8"/>
  <c r="V1780" i="8"/>
  <c r="V1781" i="8"/>
  <c r="V1782" i="8"/>
  <c r="V1783" i="8"/>
  <c r="V1784" i="8"/>
  <c r="V1785" i="8"/>
  <c r="V1786" i="8"/>
  <c r="V1787" i="8"/>
  <c r="V1788" i="8"/>
  <c r="V1789" i="8"/>
  <c r="V1790" i="8"/>
  <c r="V1791" i="8"/>
  <c r="V1792" i="8"/>
  <c r="V1793" i="8"/>
  <c r="V1794" i="8"/>
  <c r="V1795" i="8"/>
  <c r="V1796" i="8"/>
  <c r="V1797" i="8"/>
  <c r="V1798" i="8"/>
  <c r="V1799" i="8"/>
  <c r="V1800" i="8"/>
  <c r="V1801" i="8"/>
  <c r="V1802" i="8"/>
  <c r="AC4" i="8"/>
  <c r="AC5" i="8"/>
  <c r="AC6" i="8"/>
  <c r="AC7" i="8"/>
  <c r="AC8" i="8"/>
  <c r="AC9" i="8"/>
  <c r="AC10" i="8"/>
  <c r="AC11" i="8"/>
  <c r="AC12" i="8"/>
  <c r="AC13" i="8"/>
  <c r="AC14" i="8"/>
  <c r="AC15" i="8"/>
  <c r="AC16" i="8"/>
  <c r="AC17" i="8"/>
  <c r="AC18" i="8"/>
  <c r="AC19" i="8"/>
  <c r="AC20" i="8"/>
  <c r="AC21" i="8"/>
  <c r="AC22" i="8"/>
  <c r="AC23" i="8"/>
  <c r="AC24" i="8"/>
  <c r="AC25" i="8"/>
  <c r="AC26" i="8"/>
  <c r="AC27" i="8"/>
  <c r="AC28" i="8"/>
  <c r="AC29" i="8"/>
  <c r="AC30" i="8"/>
  <c r="AC31" i="8"/>
  <c r="AC32" i="8"/>
  <c r="AC33" i="8"/>
  <c r="AC34" i="8"/>
  <c r="AC35" i="8"/>
  <c r="AC36" i="8"/>
  <c r="AC37" i="8"/>
  <c r="AC38" i="8"/>
  <c r="AC39" i="8"/>
  <c r="AC40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3" i="8"/>
  <c r="AC54" i="8"/>
  <c r="AC55" i="8"/>
  <c r="AC56" i="8"/>
  <c r="AC57" i="8"/>
  <c r="AC58" i="8"/>
  <c r="AC59" i="8"/>
  <c r="AC60" i="8"/>
  <c r="AC61" i="8"/>
  <c r="AC62" i="8"/>
  <c r="AC63" i="8"/>
  <c r="AC64" i="8"/>
  <c r="AC65" i="8"/>
  <c r="AC66" i="8"/>
  <c r="AC67" i="8"/>
  <c r="AC68" i="8"/>
  <c r="AC69" i="8"/>
  <c r="AC70" i="8"/>
  <c r="AC71" i="8"/>
  <c r="AC72" i="8"/>
  <c r="AC73" i="8"/>
  <c r="AC74" i="8"/>
  <c r="AC75" i="8"/>
  <c r="AC76" i="8"/>
  <c r="AC77" i="8"/>
  <c r="AC78" i="8"/>
  <c r="AC79" i="8"/>
  <c r="AC80" i="8"/>
  <c r="AC81" i="8"/>
  <c r="AC82" i="8"/>
  <c r="AC83" i="8"/>
  <c r="AC84" i="8"/>
  <c r="AC85" i="8"/>
  <c r="AC86" i="8"/>
  <c r="AC87" i="8"/>
  <c r="AC88" i="8"/>
  <c r="AC89" i="8"/>
  <c r="AC90" i="8"/>
  <c r="AC91" i="8"/>
  <c r="AC92" i="8"/>
  <c r="AC93" i="8"/>
  <c r="AC94" i="8"/>
  <c r="AC95" i="8"/>
  <c r="AC96" i="8"/>
  <c r="AC97" i="8"/>
  <c r="AC98" i="8"/>
  <c r="AC99" i="8"/>
  <c r="AC100" i="8"/>
  <c r="AC101" i="8"/>
  <c r="AC102" i="8"/>
  <c r="Y103" i="8"/>
  <c r="AC103" i="8"/>
  <c r="Y104" i="8"/>
  <c r="AC104" i="8"/>
  <c r="Y105" i="8"/>
  <c r="AC105" i="8"/>
  <c r="Y106" i="8"/>
  <c r="AC106" i="8"/>
  <c r="Y107" i="8"/>
  <c r="AC107" i="8"/>
  <c r="Y108" i="8"/>
  <c r="AC108" i="8"/>
  <c r="Y109" i="8"/>
  <c r="AC109" i="8"/>
  <c r="Y110" i="8"/>
  <c r="AC110" i="8"/>
  <c r="Y111" i="8"/>
  <c r="AC111" i="8"/>
  <c r="Y112" i="8"/>
  <c r="AC112" i="8"/>
  <c r="Y113" i="8"/>
  <c r="AC113" i="8"/>
  <c r="Y114" i="8"/>
  <c r="AC114" i="8"/>
  <c r="Y115" i="8"/>
  <c r="AC115" i="8"/>
  <c r="Y116" i="8"/>
  <c r="AC116" i="8"/>
  <c r="Y117" i="8"/>
  <c r="AC117" i="8"/>
  <c r="Y118" i="8"/>
  <c r="AC118" i="8"/>
  <c r="Y119" i="8"/>
  <c r="AC119" i="8"/>
  <c r="Y120" i="8"/>
  <c r="AC120" i="8"/>
  <c r="Y121" i="8"/>
  <c r="AC121" i="8"/>
  <c r="Y122" i="8"/>
  <c r="AC122" i="8"/>
  <c r="Y123" i="8"/>
  <c r="AC123" i="8"/>
  <c r="Y124" i="8"/>
  <c r="AC124" i="8"/>
  <c r="Y125" i="8"/>
  <c r="AC125" i="8"/>
  <c r="Y126" i="8"/>
  <c r="AC126" i="8"/>
  <c r="Y127" i="8"/>
  <c r="AC127" i="8"/>
  <c r="Y128" i="8"/>
  <c r="AC128" i="8"/>
  <c r="Y129" i="8"/>
  <c r="AC129" i="8"/>
  <c r="Y130" i="8"/>
  <c r="AC130" i="8"/>
  <c r="Y131" i="8"/>
  <c r="AC131" i="8"/>
  <c r="Y132" i="8"/>
  <c r="AC132" i="8"/>
  <c r="Y133" i="8"/>
  <c r="AC133" i="8"/>
  <c r="Y134" i="8"/>
  <c r="AC134" i="8"/>
  <c r="Y135" i="8"/>
  <c r="AC135" i="8"/>
  <c r="Y136" i="8"/>
  <c r="AC136" i="8"/>
  <c r="Y137" i="8"/>
  <c r="AC137" i="8"/>
  <c r="Y138" i="8"/>
  <c r="AC138" i="8"/>
  <c r="Y139" i="8"/>
  <c r="AC139" i="8"/>
  <c r="Y140" i="8"/>
  <c r="AC140" i="8"/>
  <c r="Y141" i="8"/>
  <c r="AC141" i="8"/>
  <c r="Y142" i="8"/>
  <c r="AC142" i="8"/>
  <c r="Y143" i="8"/>
  <c r="AC143" i="8"/>
  <c r="Y144" i="8"/>
  <c r="AC144" i="8"/>
  <c r="Y145" i="8"/>
  <c r="AC145" i="8"/>
  <c r="Y146" i="8"/>
  <c r="AC146" i="8"/>
  <c r="Y147" i="8"/>
  <c r="AC147" i="8"/>
  <c r="Y148" i="8"/>
  <c r="AC148" i="8"/>
  <c r="Y149" i="8"/>
  <c r="AC149" i="8"/>
  <c r="Y150" i="8"/>
  <c r="AC150" i="8"/>
  <c r="Y151" i="8"/>
  <c r="AC151" i="8"/>
  <c r="Y152" i="8"/>
  <c r="AC152" i="8"/>
  <c r="Y153" i="8"/>
  <c r="AC153" i="8"/>
  <c r="Y154" i="8"/>
  <c r="AC154" i="8"/>
  <c r="Y155" i="8"/>
  <c r="AC155" i="8"/>
  <c r="Y156" i="8"/>
  <c r="AC156" i="8"/>
  <c r="Y157" i="8"/>
  <c r="AC157" i="8"/>
  <c r="Y158" i="8"/>
  <c r="AC158" i="8"/>
  <c r="Y159" i="8"/>
  <c r="AC159" i="8"/>
  <c r="Y160" i="8"/>
  <c r="AC160" i="8"/>
  <c r="Y161" i="8"/>
  <c r="AC161" i="8"/>
  <c r="Y162" i="8"/>
  <c r="AC162" i="8"/>
  <c r="Y163" i="8"/>
  <c r="AC163" i="8"/>
  <c r="Y164" i="8"/>
  <c r="AC164" i="8"/>
  <c r="Y165" i="8"/>
  <c r="AC165" i="8"/>
  <c r="Y166" i="8"/>
  <c r="AC166" i="8"/>
  <c r="Y167" i="8"/>
  <c r="AC167" i="8"/>
  <c r="Y168" i="8"/>
  <c r="AC168" i="8"/>
  <c r="Y169" i="8"/>
  <c r="AC169" i="8"/>
  <c r="Y170" i="8"/>
  <c r="AC170" i="8"/>
  <c r="Y171" i="8"/>
  <c r="AC171" i="8"/>
  <c r="Y172" i="8"/>
  <c r="AC172" i="8"/>
  <c r="Y173" i="8"/>
  <c r="AC173" i="8"/>
  <c r="Y174" i="8"/>
  <c r="AC174" i="8"/>
  <c r="Y175" i="8"/>
  <c r="AC175" i="8"/>
  <c r="Y176" i="8"/>
  <c r="AC176" i="8"/>
  <c r="Y177" i="8"/>
  <c r="AC177" i="8"/>
  <c r="Y178" i="8"/>
  <c r="AC178" i="8"/>
  <c r="Y179" i="8"/>
  <c r="AC179" i="8"/>
  <c r="Y180" i="8"/>
  <c r="AC180" i="8"/>
  <c r="Y181" i="8"/>
  <c r="AC181" i="8"/>
  <c r="Y182" i="8"/>
  <c r="AC182" i="8"/>
  <c r="Y183" i="8"/>
  <c r="AC183" i="8"/>
  <c r="Y184" i="8"/>
  <c r="AC184" i="8"/>
  <c r="Y185" i="8"/>
  <c r="AC185" i="8"/>
  <c r="Y186" i="8"/>
  <c r="AC186" i="8"/>
  <c r="Y187" i="8"/>
  <c r="AC187" i="8"/>
  <c r="Y188" i="8"/>
  <c r="AC188" i="8"/>
  <c r="Y189" i="8"/>
  <c r="AC189" i="8"/>
  <c r="Y190" i="8"/>
  <c r="AC190" i="8"/>
  <c r="Y191" i="8"/>
  <c r="AC191" i="8"/>
  <c r="Y192" i="8"/>
  <c r="AC192" i="8"/>
  <c r="Y193" i="8"/>
  <c r="AC193" i="8"/>
  <c r="Y194" i="8"/>
  <c r="AC194" i="8"/>
  <c r="Y195" i="8"/>
  <c r="AC195" i="8"/>
  <c r="Y196" i="8"/>
  <c r="AC196" i="8"/>
  <c r="Y197" i="8"/>
  <c r="AC197" i="8"/>
  <c r="Y198" i="8"/>
  <c r="AC198" i="8"/>
  <c r="Y199" i="8"/>
  <c r="AC199" i="8"/>
  <c r="Y200" i="8"/>
  <c r="AC200" i="8"/>
  <c r="Y201" i="8"/>
  <c r="AC201" i="8"/>
  <c r="Y202" i="8"/>
  <c r="AC202" i="8"/>
  <c r="CP42" i="5"/>
  <c r="Y203" i="8"/>
  <c r="AC203" i="8"/>
  <c r="CP43" i="5"/>
  <c r="Y204" i="8"/>
  <c r="AC204" i="8"/>
  <c r="CP44" i="5"/>
  <c r="Y205" i="8"/>
  <c r="AC205" i="8"/>
  <c r="CP45" i="5"/>
  <c r="Y206" i="8"/>
  <c r="AC206" i="8"/>
  <c r="CP46" i="5"/>
  <c r="Y207" i="8"/>
  <c r="AC207" i="8"/>
  <c r="CP47" i="5"/>
  <c r="Y208" i="8"/>
  <c r="AC208" i="8"/>
  <c r="CP48" i="5"/>
  <c r="Y209" i="8"/>
  <c r="AC209" i="8"/>
  <c r="CP49" i="5"/>
  <c r="Y210" i="8"/>
  <c r="AC210" i="8"/>
  <c r="CP50" i="5"/>
  <c r="Y211" i="8"/>
  <c r="AC211" i="8"/>
  <c r="CP51" i="5"/>
  <c r="Y212" i="8"/>
  <c r="AC212" i="8"/>
  <c r="CP52" i="5"/>
  <c r="Y213" i="8"/>
  <c r="AC213" i="8"/>
  <c r="CP53" i="5"/>
  <c r="Y214" i="8"/>
  <c r="AC214" i="8"/>
  <c r="CP54" i="5"/>
  <c r="Y215" i="8"/>
  <c r="AC215" i="8"/>
  <c r="CP55" i="5"/>
  <c r="Y216" i="8"/>
  <c r="AC216" i="8"/>
  <c r="CP56" i="5"/>
  <c r="Y217" i="8"/>
  <c r="AC217" i="8"/>
  <c r="CP57" i="5"/>
  <c r="Y218" i="8"/>
  <c r="AC218" i="8"/>
  <c r="CP58" i="5"/>
  <c r="Y219" i="8"/>
  <c r="AC219" i="8"/>
  <c r="CP59" i="5"/>
  <c r="Y220" i="8"/>
  <c r="AC220" i="8"/>
  <c r="CP60" i="5"/>
  <c r="Y221" i="8"/>
  <c r="AC221" i="8"/>
  <c r="CP61" i="5"/>
  <c r="Y222" i="8"/>
  <c r="AC222" i="8"/>
  <c r="CP62" i="5"/>
  <c r="Y223" i="8"/>
  <c r="AC223" i="8"/>
  <c r="CP63" i="5"/>
  <c r="Y224" i="8"/>
  <c r="AC224" i="8"/>
  <c r="CP64" i="5"/>
  <c r="Y225" i="8"/>
  <c r="AC225" i="8"/>
  <c r="CP65" i="5"/>
  <c r="Y226" i="8"/>
  <c r="AC226" i="8"/>
  <c r="CP66" i="5"/>
  <c r="Y227" i="8"/>
  <c r="AC227" i="8"/>
  <c r="CP67" i="5"/>
  <c r="Y228" i="8"/>
  <c r="AC228" i="8"/>
  <c r="CP68" i="5"/>
  <c r="Y229" i="8"/>
  <c r="AC229" i="8"/>
  <c r="CP69" i="5"/>
  <c r="Y230" i="8"/>
  <c r="AC230" i="8"/>
  <c r="CP70" i="5"/>
  <c r="Y231" i="8"/>
  <c r="AC231" i="8"/>
  <c r="CP71" i="5"/>
  <c r="Y232" i="8"/>
  <c r="AC232" i="8"/>
  <c r="CP72" i="5"/>
  <c r="Y233" i="8"/>
  <c r="AC233" i="8"/>
  <c r="CP73" i="5"/>
  <c r="Y234" i="8"/>
  <c r="AC234" i="8"/>
  <c r="CP74" i="5"/>
  <c r="Y235" i="8"/>
  <c r="AC235" i="8"/>
  <c r="CP75" i="5"/>
  <c r="Y236" i="8"/>
  <c r="AC236" i="8"/>
  <c r="CP76" i="5"/>
  <c r="Y237" i="8"/>
  <c r="AC237" i="8"/>
  <c r="CP77" i="5"/>
  <c r="Y238" i="8"/>
  <c r="AC238" i="8"/>
  <c r="CP78" i="5"/>
  <c r="Y239" i="8"/>
  <c r="AC239" i="8"/>
  <c r="CP79" i="5"/>
  <c r="Y240" i="8"/>
  <c r="AC240" i="8"/>
  <c r="CP80" i="5"/>
  <c r="Y241" i="8"/>
  <c r="AC241" i="8"/>
  <c r="CP81" i="5"/>
  <c r="Y242" i="8"/>
  <c r="AC242" i="8"/>
  <c r="CP82" i="5"/>
  <c r="Y243" i="8"/>
  <c r="AC243" i="8"/>
  <c r="CP83" i="5"/>
  <c r="Y244" i="8"/>
  <c r="AC244" i="8"/>
  <c r="CP84" i="5"/>
  <c r="Y245" i="8"/>
  <c r="AC245" i="8"/>
  <c r="CP85" i="5"/>
  <c r="Y246" i="8"/>
  <c r="AC246" i="8"/>
  <c r="CP86" i="5"/>
  <c r="Y247" i="8"/>
  <c r="AC247" i="8"/>
  <c r="CP87" i="5"/>
  <c r="Y248" i="8"/>
  <c r="AC248" i="8"/>
  <c r="CP88" i="5"/>
  <c r="Y249" i="8"/>
  <c r="AC249" i="8"/>
  <c r="CP89" i="5"/>
  <c r="Y250" i="8"/>
  <c r="AC250" i="8"/>
  <c r="CP90" i="5"/>
  <c r="Y251" i="8"/>
  <c r="AC251" i="8"/>
  <c r="CP91" i="5"/>
  <c r="Y252" i="8"/>
  <c r="AC252" i="8"/>
  <c r="CP92" i="5"/>
  <c r="Y253" i="8"/>
  <c r="AC253" i="8"/>
  <c r="CP93" i="5"/>
  <c r="Y254" i="8"/>
  <c r="AC254" i="8"/>
  <c r="CP94" i="5"/>
  <c r="Y255" i="8"/>
  <c r="AC255" i="8"/>
  <c r="CP95" i="5"/>
  <c r="Y256" i="8"/>
  <c r="AC256" i="8"/>
  <c r="CP96" i="5"/>
  <c r="Y257" i="8"/>
  <c r="AC257" i="8"/>
  <c r="CP97" i="5"/>
  <c r="Y258" i="8"/>
  <c r="AC258" i="8"/>
  <c r="CP98" i="5"/>
  <c r="Y259" i="8"/>
  <c r="AC259" i="8"/>
  <c r="CP99" i="5"/>
  <c r="Y260" i="8"/>
  <c r="AC260" i="8"/>
  <c r="CP100" i="5"/>
  <c r="Y261" i="8"/>
  <c r="AC261" i="8"/>
  <c r="CP101" i="5"/>
  <c r="Y262" i="8"/>
  <c r="AC262" i="8"/>
  <c r="CP102" i="5"/>
  <c r="Y263" i="8"/>
  <c r="AC263" i="8"/>
  <c r="CP103" i="5"/>
  <c r="Y264" i="8"/>
  <c r="AC264" i="8"/>
  <c r="CP104" i="5"/>
  <c r="Y265" i="8"/>
  <c r="AC265" i="8"/>
  <c r="CP105" i="5"/>
  <c r="Y266" i="8"/>
  <c r="AC266" i="8"/>
  <c r="CP106" i="5"/>
  <c r="Y267" i="8"/>
  <c r="AC267" i="8"/>
  <c r="CP107" i="5"/>
  <c r="Y268" i="8"/>
  <c r="AC268" i="8"/>
  <c r="CP108" i="5"/>
  <c r="Y269" i="8"/>
  <c r="AC269" i="8"/>
  <c r="CP109" i="5"/>
  <c r="Y270" i="8"/>
  <c r="AC270" i="8"/>
  <c r="CP110" i="5"/>
  <c r="Y271" i="8"/>
  <c r="AC271" i="8"/>
  <c r="CP111" i="5"/>
  <c r="Y272" i="8"/>
  <c r="AC272" i="8"/>
  <c r="CP112" i="5"/>
  <c r="Y273" i="8"/>
  <c r="AC273" i="8"/>
  <c r="CP113" i="5"/>
  <c r="Y274" i="8"/>
  <c r="AC274" i="8"/>
  <c r="CP114" i="5"/>
  <c r="Y275" i="8"/>
  <c r="AC275" i="8"/>
  <c r="CP115" i="5"/>
  <c r="Y276" i="8"/>
  <c r="AC276" i="8"/>
  <c r="CP116" i="5"/>
  <c r="Y277" i="8"/>
  <c r="AC277" i="8"/>
  <c r="CP117" i="5"/>
  <c r="Y278" i="8"/>
  <c r="AC278" i="8"/>
  <c r="CP118" i="5"/>
  <c r="Y279" i="8"/>
  <c r="AC279" i="8"/>
  <c r="CP119" i="5"/>
  <c r="Y280" i="8"/>
  <c r="AC280" i="8"/>
  <c r="CP120" i="5"/>
  <c r="Y281" i="8"/>
  <c r="AC281" i="8"/>
  <c r="CP121" i="5"/>
  <c r="Y282" i="8"/>
  <c r="AC282" i="8"/>
  <c r="CP122" i="5"/>
  <c r="Y283" i="8"/>
  <c r="AC283" i="8"/>
  <c r="CP123" i="5"/>
  <c r="Y284" i="8"/>
  <c r="AC284" i="8"/>
  <c r="CP124" i="5"/>
  <c r="Y285" i="8"/>
  <c r="AC285" i="8"/>
  <c r="CP125" i="5"/>
  <c r="Y286" i="8"/>
  <c r="AC286" i="8"/>
  <c r="CP126" i="5"/>
  <c r="Y287" i="8"/>
  <c r="AC287" i="8"/>
  <c r="CP127" i="5"/>
  <c r="Y288" i="8"/>
  <c r="AC288" i="8"/>
  <c r="CP128" i="5"/>
  <c r="Y289" i="8"/>
  <c r="AC289" i="8"/>
  <c r="CP129" i="5"/>
  <c r="Y290" i="8"/>
  <c r="AC290" i="8"/>
  <c r="CP130" i="5"/>
  <c r="Y291" i="8"/>
  <c r="AC291" i="8"/>
  <c r="CP131" i="5"/>
  <c r="Y292" i="8"/>
  <c r="AC292" i="8"/>
  <c r="CP132" i="5"/>
  <c r="Y293" i="8"/>
  <c r="AC293" i="8"/>
  <c r="CP133" i="5"/>
  <c r="Y294" i="8"/>
  <c r="AC294" i="8"/>
  <c r="CP134" i="5"/>
  <c r="Y295" i="8"/>
  <c r="AC295" i="8"/>
  <c r="CP135" i="5"/>
  <c r="Y296" i="8"/>
  <c r="AC296" i="8"/>
  <c r="CP136" i="5"/>
  <c r="Y297" i="8"/>
  <c r="AC297" i="8"/>
  <c r="CP137" i="5"/>
  <c r="Y298" i="8"/>
  <c r="AC298" i="8"/>
  <c r="CP138" i="5"/>
  <c r="Y299" i="8"/>
  <c r="AC299" i="8"/>
  <c r="CP139" i="5"/>
  <c r="Y300" i="8"/>
  <c r="AC300" i="8"/>
  <c r="CP140" i="5"/>
  <c r="Y301" i="8"/>
  <c r="AC301" i="8"/>
  <c r="CP141" i="5"/>
  <c r="Y302" i="8"/>
  <c r="AC302" i="8"/>
  <c r="CS42" i="5"/>
  <c r="Y303" i="8"/>
  <c r="AC303" i="8"/>
  <c r="CS43" i="5"/>
  <c r="Y304" i="8"/>
  <c r="AC304" i="8"/>
  <c r="CS44" i="5"/>
  <c r="Y305" i="8"/>
  <c r="AC305" i="8"/>
  <c r="CS45" i="5"/>
  <c r="Y306" i="8"/>
  <c r="AC306" i="8"/>
  <c r="CS46" i="5"/>
  <c r="Y307" i="8"/>
  <c r="AC307" i="8"/>
  <c r="CS47" i="5"/>
  <c r="Y308" i="8"/>
  <c r="AC308" i="8"/>
  <c r="CS48" i="5"/>
  <c r="Y309" i="8"/>
  <c r="AC309" i="8"/>
  <c r="CS49" i="5"/>
  <c r="Y310" i="8"/>
  <c r="AC310" i="8"/>
  <c r="CS50" i="5"/>
  <c r="Y311" i="8"/>
  <c r="AC311" i="8"/>
  <c r="CS51" i="5"/>
  <c r="Y312" i="8"/>
  <c r="AC312" i="8"/>
  <c r="CS52" i="5"/>
  <c r="Y313" i="8"/>
  <c r="AC313" i="8"/>
  <c r="CS53" i="5"/>
  <c r="Y314" i="8"/>
  <c r="AC314" i="8"/>
  <c r="CS54" i="5"/>
  <c r="Y315" i="8"/>
  <c r="AC315" i="8"/>
  <c r="CS55" i="5"/>
  <c r="Y316" i="8"/>
  <c r="AC316" i="8"/>
  <c r="CS56" i="5"/>
  <c r="Y317" i="8"/>
  <c r="AC317" i="8"/>
  <c r="CS57" i="5"/>
  <c r="Y318" i="8"/>
  <c r="AC318" i="8"/>
  <c r="CS58" i="5"/>
  <c r="Y319" i="8"/>
  <c r="AC319" i="8"/>
  <c r="CS59" i="5"/>
  <c r="Y320" i="8"/>
  <c r="AC320" i="8"/>
  <c r="CS60" i="5"/>
  <c r="Y321" i="8"/>
  <c r="AC321" i="8"/>
  <c r="CS61" i="5"/>
  <c r="Y322" i="8"/>
  <c r="AC322" i="8"/>
  <c r="CS62" i="5"/>
  <c r="Y323" i="8"/>
  <c r="AC323" i="8"/>
  <c r="CS63" i="5"/>
  <c r="Y324" i="8"/>
  <c r="AC324" i="8"/>
  <c r="CS64" i="5"/>
  <c r="Y325" i="8"/>
  <c r="AC325" i="8"/>
  <c r="CS65" i="5"/>
  <c r="Y326" i="8"/>
  <c r="AC326" i="8"/>
  <c r="CS66" i="5"/>
  <c r="Y327" i="8"/>
  <c r="AC327" i="8"/>
  <c r="CS67" i="5"/>
  <c r="Y328" i="8"/>
  <c r="AC328" i="8"/>
  <c r="CS68" i="5"/>
  <c r="Y329" i="8"/>
  <c r="AC329" i="8"/>
  <c r="CS69" i="5"/>
  <c r="Y330" i="8"/>
  <c r="AC330" i="8"/>
  <c r="CS70" i="5"/>
  <c r="Y331" i="8"/>
  <c r="AC331" i="8"/>
  <c r="CS71" i="5"/>
  <c r="Y332" i="8"/>
  <c r="AC332" i="8"/>
  <c r="CS72" i="5"/>
  <c r="Y333" i="8"/>
  <c r="AC333" i="8"/>
  <c r="CS73" i="5"/>
  <c r="Y334" i="8"/>
  <c r="AC334" i="8"/>
  <c r="CS74" i="5"/>
  <c r="Y335" i="8"/>
  <c r="AC335" i="8"/>
  <c r="CS75" i="5"/>
  <c r="Y336" i="8"/>
  <c r="AC336" i="8"/>
  <c r="CS76" i="5"/>
  <c r="Y337" i="8"/>
  <c r="AC337" i="8"/>
  <c r="CS77" i="5"/>
  <c r="Y338" i="8"/>
  <c r="AC338" i="8"/>
  <c r="CS78" i="5"/>
  <c r="Y339" i="8"/>
  <c r="AC339" i="8"/>
  <c r="CS79" i="5"/>
  <c r="Y340" i="8"/>
  <c r="AC340" i="8"/>
  <c r="CS80" i="5"/>
  <c r="Y341" i="8"/>
  <c r="AC341" i="8"/>
  <c r="CS81" i="5"/>
  <c r="Y342" i="8"/>
  <c r="AC342" i="8"/>
  <c r="CS82" i="5"/>
  <c r="Y343" i="8"/>
  <c r="AC343" i="8"/>
  <c r="CS83" i="5"/>
  <c r="Y344" i="8"/>
  <c r="AC344" i="8"/>
  <c r="CS84" i="5"/>
  <c r="Y345" i="8"/>
  <c r="AC345" i="8"/>
  <c r="CS85" i="5"/>
  <c r="Y346" i="8"/>
  <c r="AC346" i="8"/>
  <c r="CS86" i="5"/>
  <c r="Y347" i="8"/>
  <c r="AC347" i="8"/>
  <c r="CS87" i="5"/>
  <c r="Y348" i="8"/>
  <c r="AC348" i="8"/>
  <c r="CS88" i="5"/>
  <c r="Y349" i="8"/>
  <c r="AC349" i="8"/>
  <c r="CS89" i="5"/>
  <c r="Y350" i="8"/>
  <c r="AC350" i="8"/>
  <c r="CS90" i="5"/>
  <c r="Y351" i="8"/>
  <c r="AC351" i="8"/>
  <c r="CS91" i="5"/>
  <c r="Y352" i="8"/>
  <c r="AC352" i="8"/>
  <c r="CS92" i="5"/>
  <c r="Y353" i="8"/>
  <c r="AC353" i="8"/>
  <c r="CS93" i="5"/>
  <c r="Y354" i="8"/>
  <c r="AC354" i="8"/>
  <c r="CS94" i="5"/>
  <c r="Y355" i="8"/>
  <c r="AC355" i="8"/>
  <c r="CS95" i="5"/>
  <c r="Y356" i="8"/>
  <c r="AC356" i="8"/>
  <c r="CS96" i="5"/>
  <c r="Y357" i="8"/>
  <c r="AC357" i="8"/>
  <c r="CS97" i="5"/>
  <c r="Y358" i="8"/>
  <c r="AC358" i="8"/>
  <c r="CS98" i="5"/>
  <c r="Y359" i="8"/>
  <c r="AC359" i="8"/>
  <c r="CS99" i="5"/>
  <c r="Y360" i="8"/>
  <c r="AC360" i="8"/>
  <c r="CS100" i="5"/>
  <c r="Y361" i="8"/>
  <c r="AC361" i="8"/>
  <c r="CS101" i="5"/>
  <c r="Y362" i="8"/>
  <c r="AC362" i="8"/>
  <c r="CS102" i="5"/>
  <c r="Y363" i="8"/>
  <c r="AC363" i="8"/>
  <c r="CS103" i="5"/>
  <c r="Y364" i="8"/>
  <c r="AC364" i="8"/>
  <c r="CS104" i="5"/>
  <c r="Y365" i="8"/>
  <c r="AC365" i="8"/>
  <c r="CS105" i="5"/>
  <c r="Y366" i="8"/>
  <c r="AC366" i="8"/>
  <c r="CS106" i="5"/>
  <c r="Y367" i="8"/>
  <c r="AC367" i="8"/>
  <c r="CS107" i="5"/>
  <c r="Y368" i="8"/>
  <c r="AC368" i="8"/>
  <c r="CS108" i="5"/>
  <c r="Y369" i="8"/>
  <c r="AC369" i="8"/>
  <c r="CS109" i="5"/>
  <c r="Y370" i="8"/>
  <c r="AC370" i="8"/>
  <c r="CS110" i="5"/>
  <c r="Y371" i="8"/>
  <c r="AC371" i="8"/>
  <c r="CS111" i="5"/>
  <c r="Y372" i="8"/>
  <c r="AC372" i="8"/>
  <c r="CS112" i="5"/>
  <c r="Y373" i="8"/>
  <c r="AC373" i="8"/>
  <c r="CS113" i="5"/>
  <c r="Y374" i="8"/>
  <c r="AC374" i="8"/>
  <c r="CS114" i="5"/>
  <c r="Y375" i="8"/>
  <c r="AC375" i="8"/>
  <c r="CS115" i="5"/>
  <c r="Y376" i="8"/>
  <c r="AC376" i="8"/>
  <c r="CS116" i="5"/>
  <c r="Y377" i="8"/>
  <c r="AC377" i="8"/>
  <c r="CS117" i="5"/>
  <c r="Y378" i="8"/>
  <c r="AC378" i="8"/>
  <c r="CS118" i="5"/>
  <c r="Y379" i="8"/>
  <c r="AC379" i="8"/>
  <c r="CS119" i="5"/>
  <c r="Y380" i="8"/>
  <c r="AC380" i="8"/>
  <c r="CS120" i="5"/>
  <c r="Y381" i="8"/>
  <c r="AC381" i="8"/>
  <c r="CS121" i="5"/>
  <c r="Y382" i="8"/>
  <c r="AC382" i="8"/>
  <c r="CS122" i="5"/>
  <c r="Y383" i="8"/>
  <c r="AC383" i="8"/>
  <c r="CS123" i="5"/>
  <c r="Y384" i="8"/>
  <c r="AC384" i="8"/>
  <c r="CS124" i="5"/>
  <c r="Y385" i="8"/>
  <c r="AC385" i="8"/>
  <c r="CS125" i="5"/>
  <c r="Y386" i="8"/>
  <c r="AC386" i="8"/>
  <c r="CS126" i="5"/>
  <c r="Y387" i="8"/>
  <c r="AC387" i="8"/>
  <c r="CS127" i="5"/>
  <c r="Y388" i="8"/>
  <c r="AC388" i="8"/>
  <c r="CS128" i="5"/>
  <c r="Y389" i="8"/>
  <c r="AC389" i="8"/>
  <c r="CS129" i="5"/>
  <c r="Y390" i="8"/>
  <c r="AC390" i="8"/>
  <c r="CS130" i="5"/>
  <c r="Y391" i="8"/>
  <c r="AC391" i="8"/>
  <c r="CS131" i="5"/>
  <c r="Y392" i="8"/>
  <c r="AC392" i="8"/>
  <c r="CS132" i="5"/>
  <c r="Y393" i="8"/>
  <c r="AC393" i="8"/>
  <c r="CS133" i="5"/>
  <c r="Y394" i="8"/>
  <c r="AC394" i="8"/>
  <c r="CS134" i="5"/>
  <c r="Y395" i="8"/>
  <c r="AC395" i="8"/>
  <c r="CS135" i="5"/>
  <c r="Y396" i="8"/>
  <c r="AC396" i="8"/>
  <c r="CS136" i="5"/>
  <c r="Y397" i="8"/>
  <c r="AC397" i="8"/>
  <c r="CS137" i="5"/>
  <c r="Y398" i="8"/>
  <c r="AC398" i="8"/>
  <c r="CS138" i="5"/>
  <c r="Y399" i="8"/>
  <c r="AC399" i="8"/>
  <c r="CS139" i="5"/>
  <c r="Y400" i="8"/>
  <c r="AC400" i="8"/>
  <c r="CS140" i="5"/>
  <c r="Y401" i="8"/>
  <c r="AC401" i="8"/>
  <c r="CS141" i="5"/>
  <c r="Y402" i="8"/>
  <c r="AC402" i="8"/>
  <c r="CV42" i="5"/>
  <c r="Y403" i="8"/>
  <c r="AC403" i="8"/>
  <c r="CV43" i="5"/>
  <c r="Y404" i="8"/>
  <c r="AC404" i="8"/>
  <c r="CV44" i="5"/>
  <c r="Y405" i="8"/>
  <c r="AC405" i="8"/>
  <c r="CV45" i="5"/>
  <c r="Y406" i="8"/>
  <c r="AC406" i="8"/>
  <c r="CV46" i="5"/>
  <c r="Y407" i="8"/>
  <c r="AC407" i="8"/>
  <c r="CV47" i="5"/>
  <c r="Y408" i="8"/>
  <c r="AC408" i="8"/>
  <c r="CV48" i="5"/>
  <c r="Y409" i="8"/>
  <c r="AC409" i="8"/>
  <c r="CV49" i="5"/>
  <c r="Y410" i="8"/>
  <c r="AC410" i="8"/>
  <c r="CV50" i="5"/>
  <c r="Y411" i="8"/>
  <c r="AC411" i="8"/>
  <c r="CV51" i="5"/>
  <c r="Y412" i="8"/>
  <c r="AC412" i="8"/>
  <c r="CV52" i="5"/>
  <c r="Y413" i="8"/>
  <c r="AC413" i="8"/>
  <c r="CV53" i="5"/>
  <c r="Y414" i="8"/>
  <c r="AC414" i="8"/>
  <c r="CV54" i="5"/>
  <c r="Y415" i="8"/>
  <c r="AC415" i="8"/>
  <c r="CV55" i="5"/>
  <c r="Y416" i="8"/>
  <c r="AC416" i="8"/>
  <c r="CV56" i="5"/>
  <c r="Y417" i="8"/>
  <c r="AC417" i="8"/>
  <c r="CV57" i="5"/>
  <c r="Y418" i="8"/>
  <c r="AC418" i="8"/>
  <c r="CV58" i="5"/>
  <c r="Y419" i="8"/>
  <c r="AC419" i="8"/>
  <c r="CV59" i="5"/>
  <c r="Y420" i="8"/>
  <c r="AC420" i="8"/>
  <c r="CV60" i="5"/>
  <c r="Y421" i="8"/>
  <c r="AC421" i="8"/>
  <c r="CV61" i="5"/>
  <c r="Y422" i="8"/>
  <c r="AC422" i="8"/>
  <c r="CV62" i="5"/>
  <c r="Y423" i="8"/>
  <c r="AC423" i="8"/>
  <c r="CV63" i="5"/>
  <c r="Y424" i="8"/>
  <c r="AC424" i="8"/>
  <c r="CV64" i="5"/>
  <c r="Y425" i="8"/>
  <c r="AC425" i="8"/>
  <c r="CV65" i="5"/>
  <c r="Y426" i="8"/>
  <c r="AC426" i="8"/>
  <c r="CV66" i="5"/>
  <c r="Y427" i="8"/>
  <c r="AC427" i="8"/>
  <c r="CV67" i="5"/>
  <c r="Y428" i="8"/>
  <c r="AC428" i="8"/>
  <c r="CV68" i="5"/>
  <c r="Y429" i="8"/>
  <c r="AC429" i="8"/>
  <c r="CV69" i="5"/>
  <c r="Y430" i="8"/>
  <c r="AC430" i="8"/>
  <c r="CV70" i="5"/>
  <c r="Y431" i="8"/>
  <c r="AC431" i="8"/>
  <c r="CV71" i="5"/>
  <c r="Y432" i="8"/>
  <c r="AC432" i="8"/>
  <c r="CV72" i="5"/>
  <c r="Y433" i="8"/>
  <c r="AC433" i="8"/>
  <c r="CV73" i="5"/>
  <c r="Y434" i="8"/>
  <c r="AC434" i="8"/>
  <c r="CV74" i="5"/>
  <c r="Y435" i="8"/>
  <c r="AC435" i="8"/>
  <c r="CV75" i="5"/>
  <c r="Y436" i="8"/>
  <c r="AC436" i="8"/>
  <c r="CV76" i="5"/>
  <c r="Y437" i="8"/>
  <c r="AC437" i="8"/>
  <c r="CV77" i="5"/>
  <c r="Y438" i="8"/>
  <c r="AC438" i="8"/>
  <c r="CV78" i="5"/>
  <c r="Y439" i="8"/>
  <c r="AC439" i="8"/>
  <c r="CV79" i="5"/>
  <c r="Y440" i="8"/>
  <c r="AC440" i="8"/>
  <c r="CV80" i="5"/>
  <c r="Y441" i="8"/>
  <c r="AC441" i="8"/>
  <c r="CV81" i="5"/>
  <c r="Y442" i="8"/>
  <c r="AC442" i="8"/>
  <c r="CV82" i="5"/>
  <c r="Y443" i="8"/>
  <c r="AC443" i="8"/>
  <c r="CV83" i="5"/>
  <c r="Y444" i="8"/>
  <c r="AC444" i="8"/>
  <c r="CV84" i="5"/>
  <c r="Y445" i="8"/>
  <c r="AC445" i="8"/>
  <c r="CV85" i="5"/>
  <c r="Y446" i="8"/>
  <c r="AC446" i="8"/>
  <c r="CV86" i="5"/>
  <c r="Y447" i="8"/>
  <c r="AC447" i="8"/>
  <c r="CV87" i="5"/>
  <c r="Y448" i="8"/>
  <c r="AC448" i="8"/>
  <c r="CV88" i="5"/>
  <c r="Y449" i="8"/>
  <c r="AC449" i="8"/>
  <c r="CV89" i="5"/>
  <c r="Y450" i="8"/>
  <c r="AC450" i="8"/>
  <c r="CV90" i="5"/>
  <c r="Y451" i="8"/>
  <c r="AC451" i="8"/>
  <c r="CV91" i="5"/>
  <c r="Y452" i="8"/>
  <c r="AC452" i="8"/>
  <c r="CV92" i="5"/>
  <c r="Y453" i="8"/>
  <c r="AC453" i="8"/>
  <c r="CV93" i="5"/>
  <c r="Y454" i="8"/>
  <c r="AC454" i="8"/>
  <c r="CV94" i="5"/>
  <c r="Y455" i="8"/>
  <c r="AC455" i="8"/>
  <c r="CV95" i="5"/>
  <c r="Y456" i="8"/>
  <c r="AC456" i="8"/>
  <c r="CV96" i="5"/>
  <c r="Y457" i="8"/>
  <c r="AC457" i="8"/>
  <c r="CV97" i="5"/>
  <c r="Y458" i="8"/>
  <c r="AC458" i="8"/>
  <c r="CV98" i="5"/>
  <c r="Y459" i="8"/>
  <c r="AC459" i="8"/>
  <c r="CV99" i="5"/>
  <c r="Y460" i="8"/>
  <c r="AC460" i="8"/>
  <c r="CV100" i="5"/>
  <c r="Y461" i="8"/>
  <c r="AC461" i="8"/>
  <c r="CV101" i="5"/>
  <c r="Y462" i="8"/>
  <c r="AC462" i="8"/>
  <c r="CV102" i="5"/>
  <c r="Y463" i="8"/>
  <c r="AC463" i="8"/>
  <c r="CV103" i="5"/>
  <c r="Y464" i="8"/>
  <c r="AC464" i="8"/>
  <c r="CV104" i="5"/>
  <c r="Y465" i="8"/>
  <c r="AC465" i="8"/>
  <c r="CV105" i="5"/>
  <c r="Y466" i="8"/>
  <c r="AC466" i="8"/>
  <c r="CV106" i="5"/>
  <c r="Y467" i="8"/>
  <c r="AC467" i="8"/>
  <c r="CV107" i="5"/>
  <c r="Y468" i="8"/>
  <c r="AC468" i="8"/>
  <c r="CV108" i="5"/>
  <c r="Y469" i="8"/>
  <c r="AC469" i="8"/>
  <c r="CV109" i="5"/>
  <c r="Y470" i="8"/>
  <c r="AC470" i="8"/>
  <c r="CV110" i="5"/>
  <c r="Y471" i="8"/>
  <c r="AC471" i="8"/>
  <c r="CV111" i="5"/>
  <c r="Y472" i="8"/>
  <c r="AC472" i="8"/>
  <c r="CV112" i="5"/>
  <c r="Y473" i="8"/>
  <c r="AC473" i="8"/>
  <c r="CV113" i="5"/>
  <c r="Y474" i="8"/>
  <c r="AC474" i="8"/>
  <c r="CV114" i="5"/>
  <c r="Y475" i="8"/>
  <c r="AC475" i="8"/>
  <c r="CV115" i="5"/>
  <c r="Y476" i="8"/>
  <c r="AC476" i="8"/>
  <c r="CV116" i="5"/>
  <c r="Y477" i="8"/>
  <c r="AC477" i="8"/>
  <c r="CV117" i="5"/>
  <c r="Y478" i="8"/>
  <c r="AC478" i="8"/>
  <c r="CV118" i="5"/>
  <c r="Y479" i="8"/>
  <c r="AC479" i="8"/>
  <c r="CV119" i="5"/>
  <c r="Y480" i="8"/>
  <c r="AC480" i="8"/>
  <c r="CV120" i="5"/>
  <c r="Y481" i="8"/>
  <c r="AC481" i="8"/>
  <c r="CV121" i="5"/>
  <c r="Y482" i="8"/>
  <c r="AC482" i="8"/>
  <c r="CV122" i="5"/>
  <c r="Y483" i="8"/>
  <c r="AC483" i="8"/>
  <c r="CV123" i="5"/>
  <c r="Y484" i="8"/>
  <c r="AC484" i="8"/>
  <c r="CV124" i="5"/>
  <c r="Y485" i="8"/>
  <c r="AC485" i="8"/>
  <c r="CV125" i="5"/>
  <c r="Y486" i="8"/>
  <c r="AC486" i="8"/>
  <c r="CV126" i="5"/>
  <c r="Y487" i="8"/>
  <c r="AC487" i="8"/>
  <c r="CV127" i="5"/>
  <c r="Y488" i="8"/>
  <c r="AC488" i="8"/>
  <c r="CV128" i="5"/>
  <c r="Y489" i="8"/>
  <c r="AC489" i="8"/>
  <c r="CV129" i="5"/>
  <c r="Y490" i="8"/>
  <c r="AC490" i="8"/>
  <c r="CV130" i="5"/>
  <c r="Y491" i="8"/>
  <c r="AC491" i="8"/>
  <c r="CV131" i="5"/>
  <c r="Y492" i="8"/>
  <c r="AC492" i="8"/>
  <c r="CV132" i="5"/>
  <c r="Y493" i="8"/>
  <c r="AC493" i="8"/>
  <c r="CV133" i="5"/>
  <c r="Y494" i="8"/>
  <c r="AC494" i="8"/>
  <c r="CV134" i="5"/>
  <c r="Y495" i="8"/>
  <c r="AC495" i="8"/>
  <c r="CV135" i="5"/>
  <c r="Y496" i="8"/>
  <c r="AC496" i="8"/>
  <c r="CV136" i="5"/>
  <c r="Y497" i="8"/>
  <c r="AC497" i="8"/>
  <c r="CV137" i="5"/>
  <c r="Y498" i="8"/>
  <c r="AC498" i="8"/>
  <c r="CV138" i="5"/>
  <c r="Y499" i="8"/>
  <c r="AC499" i="8"/>
  <c r="CV139" i="5"/>
  <c r="Y500" i="8"/>
  <c r="AC500" i="8"/>
  <c r="CV140" i="5"/>
  <c r="Y501" i="8"/>
  <c r="AC501" i="8"/>
  <c r="CV141" i="5"/>
  <c r="Y502" i="8"/>
  <c r="AC502" i="8"/>
  <c r="BZ42" i="5"/>
  <c r="CA42" i="5"/>
  <c r="Y503" i="8"/>
  <c r="AC503" i="8"/>
  <c r="BZ43" i="5"/>
  <c r="CA43" i="5"/>
  <c r="Y504" i="8"/>
  <c r="AC504" i="8"/>
  <c r="BZ44" i="5"/>
  <c r="CA44" i="5"/>
  <c r="Y505" i="8"/>
  <c r="AC505" i="8"/>
  <c r="BZ45" i="5"/>
  <c r="CA45" i="5"/>
  <c r="Y506" i="8"/>
  <c r="AC506" i="8"/>
  <c r="BZ46" i="5"/>
  <c r="CA46" i="5"/>
  <c r="Y507" i="8"/>
  <c r="AC507" i="8"/>
  <c r="BZ47" i="5"/>
  <c r="CA47" i="5"/>
  <c r="Y508" i="8"/>
  <c r="AC508" i="8"/>
  <c r="BZ48" i="5"/>
  <c r="CA48" i="5"/>
  <c r="Y509" i="8"/>
  <c r="AC509" i="8"/>
  <c r="BZ49" i="5"/>
  <c r="CA49" i="5"/>
  <c r="Y510" i="8"/>
  <c r="AC510" i="8"/>
  <c r="BZ50" i="5"/>
  <c r="CA50" i="5"/>
  <c r="Y511" i="8"/>
  <c r="AC511" i="8"/>
  <c r="BZ51" i="5"/>
  <c r="CA51" i="5"/>
  <c r="Y512" i="8"/>
  <c r="AC512" i="8"/>
  <c r="BZ52" i="5"/>
  <c r="CA52" i="5"/>
  <c r="Y513" i="8"/>
  <c r="AC513" i="8"/>
  <c r="BZ53" i="5"/>
  <c r="CA53" i="5"/>
  <c r="Y514" i="8"/>
  <c r="AC514" i="8"/>
  <c r="BZ54" i="5"/>
  <c r="CA54" i="5"/>
  <c r="Y515" i="8"/>
  <c r="AC515" i="8"/>
  <c r="BZ55" i="5"/>
  <c r="CA55" i="5"/>
  <c r="Y516" i="8"/>
  <c r="AC516" i="8"/>
  <c r="BZ56" i="5"/>
  <c r="CA56" i="5"/>
  <c r="Y517" i="8"/>
  <c r="AC517" i="8"/>
  <c r="BZ57" i="5"/>
  <c r="CA57" i="5"/>
  <c r="Y518" i="8"/>
  <c r="AC518" i="8"/>
  <c r="BZ58" i="5"/>
  <c r="CA58" i="5"/>
  <c r="Y519" i="8"/>
  <c r="AC519" i="8"/>
  <c r="BZ59" i="5"/>
  <c r="CA59" i="5"/>
  <c r="Y520" i="8"/>
  <c r="AC520" i="8"/>
  <c r="BZ60" i="5"/>
  <c r="CA60" i="5"/>
  <c r="Y521" i="8"/>
  <c r="AC521" i="8"/>
  <c r="BZ61" i="5"/>
  <c r="CA61" i="5"/>
  <c r="Y522" i="8"/>
  <c r="AC522" i="8"/>
  <c r="BZ62" i="5"/>
  <c r="CA62" i="5"/>
  <c r="Y523" i="8"/>
  <c r="AC523" i="8"/>
  <c r="BZ63" i="5"/>
  <c r="CA63" i="5"/>
  <c r="Y524" i="8"/>
  <c r="AC524" i="8"/>
  <c r="BZ64" i="5"/>
  <c r="CA64" i="5"/>
  <c r="Y525" i="8"/>
  <c r="AC525" i="8"/>
  <c r="BZ65" i="5"/>
  <c r="CA65" i="5"/>
  <c r="Y526" i="8"/>
  <c r="AC526" i="8"/>
  <c r="BZ66" i="5"/>
  <c r="CA66" i="5"/>
  <c r="Y527" i="8"/>
  <c r="AC527" i="8"/>
  <c r="BZ67" i="5"/>
  <c r="CA67" i="5"/>
  <c r="Y528" i="8"/>
  <c r="AC528" i="8"/>
  <c r="BZ68" i="5"/>
  <c r="CA68" i="5"/>
  <c r="Y529" i="8"/>
  <c r="AC529" i="8"/>
  <c r="BZ69" i="5"/>
  <c r="CA69" i="5"/>
  <c r="Y530" i="8"/>
  <c r="AC530" i="8"/>
  <c r="BZ70" i="5"/>
  <c r="CA70" i="5"/>
  <c r="Y531" i="8"/>
  <c r="AC531" i="8"/>
  <c r="BZ71" i="5"/>
  <c r="CA71" i="5"/>
  <c r="Y532" i="8"/>
  <c r="AC532" i="8"/>
  <c r="BZ72" i="5"/>
  <c r="CA72" i="5"/>
  <c r="Y533" i="8"/>
  <c r="AC533" i="8"/>
  <c r="BZ73" i="5"/>
  <c r="CA73" i="5"/>
  <c r="Y534" i="8"/>
  <c r="AC534" i="8"/>
  <c r="BZ74" i="5"/>
  <c r="CA74" i="5"/>
  <c r="Y535" i="8"/>
  <c r="AC535" i="8"/>
  <c r="BZ75" i="5"/>
  <c r="CA75" i="5"/>
  <c r="Y536" i="8"/>
  <c r="AC536" i="8"/>
  <c r="BZ76" i="5"/>
  <c r="CA76" i="5"/>
  <c r="Y537" i="8"/>
  <c r="AC537" i="8"/>
  <c r="BZ77" i="5"/>
  <c r="CA77" i="5"/>
  <c r="Y538" i="8"/>
  <c r="AC538" i="8"/>
  <c r="BZ78" i="5"/>
  <c r="CA78" i="5"/>
  <c r="Y539" i="8"/>
  <c r="AC539" i="8"/>
  <c r="BZ79" i="5"/>
  <c r="CA79" i="5"/>
  <c r="Y540" i="8"/>
  <c r="AC540" i="8"/>
  <c r="BZ80" i="5"/>
  <c r="CA80" i="5"/>
  <c r="Y541" i="8"/>
  <c r="AC541" i="8"/>
  <c r="BZ81" i="5"/>
  <c r="CA81" i="5"/>
  <c r="Y542" i="8"/>
  <c r="AC542" i="8"/>
  <c r="BZ82" i="5"/>
  <c r="CA82" i="5"/>
  <c r="Y543" i="8"/>
  <c r="AC543" i="8"/>
  <c r="BZ83" i="5"/>
  <c r="CA83" i="5"/>
  <c r="Y544" i="8"/>
  <c r="AC544" i="8"/>
  <c r="BZ84" i="5"/>
  <c r="CA84" i="5"/>
  <c r="Y545" i="8"/>
  <c r="AC545" i="8"/>
  <c r="BZ85" i="5"/>
  <c r="CA85" i="5"/>
  <c r="Y546" i="8"/>
  <c r="AC546" i="8"/>
  <c r="BZ86" i="5"/>
  <c r="CA86" i="5"/>
  <c r="Y547" i="8"/>
  <c r="AC547" i="8"/>
  <c r="BZ87" i="5"/>
  <c r="CA87" i="5"/>
  <c r="Y548" i="8"/>
  <c r="AC548" i="8"/>
  <c r="BZ88" i="5"/>
  <c r="CA88" i="5"/>
  <c r="Y549" i="8"/>
  <c r="AC549" i="8"/>
  <c r="BZ89" i="5"/>
  <c r="CA89" i="5"/>
  <c r="Y550" i="8"/>
  <c r="AC550" i="8"/>
  <c r="BZ90" i="5"/>
  <c r="CA90" i="5"/>
  <c r="Y551" i="8"/>
  <c r="AC551" i="8"/>
  <c r="BZ91" i="5"/>
  <c r="CA91" i="5"/>
  <c r="Y552" i="8"/>
  <c r="AC552" i="8"/>
  <c r="BZ92" i="5"/>
  <c r="CA92" i="5"/>
  <c r="Y553" i="8"/>
  <c r="AC553" i="8"/>
  <c r="BZ93" i="5"/>
  <c r="CA93" i="5"/>
  <c r="Y554" i="8"/>
  <c r="AC554" i="8"/>
  <c r="BZ94" i="5"/>
  <c r="CA94" i="5"/>
  <c r="Y555" i="8"/>
  <c r="AC555" i="8"/>
  <c r="BZ95" i="5"/>
  <c r="CA95" i="5"/>
  <c r="Y556" i="8"/>
  <c r="AC556" i="8"/>
  <c r="BZ96" i="5"/>
  <c r="CA96" i="5"/>
  <c r="Y557" i="8"/>
  <c r="AC557" i="8"/>
  <c r="BZ97" i="5"/>
  <c r="CA97" i="5"/>
  <c r="Y558" i="8"/>
  <c r="AC558" i="8"/>
  <c r="BZ98" i="5"/>
  <c r="CA98" i="5"/>
  <c r="Y559" i="8"/>
  <c r="AC559" i="8"/>
  <c r="BZ99" i="5"/>
  <c r="CA99" i="5"/>
  <c r="Y560" i="8"/>
  <c r="AC560" i="8"/>
  <c r="BZ100" i="5"/>
  <c r="CA100" i="5"/>
  <c r="Y561" i="8"/>
  <c r="AC561" i="8"/>
  <c r="BZ101" i="5"/>
  <c r="CA101" i="5"/>
  <c r="Y562" i="8"/>
  <c r="AC562" i="8"/>
  <c r="BZ102" i="5"/>
  <c r="CA102" i="5"/>
  <c r="Y563" i="8"/>
  <c r="AC563" i="8"/>
  <c r="BZ103" i="5"/>
  <c r="CA103" i="5"/>
  <c r="Y564" i="8"/>
  <c r="AC564" i="8"/>
  <c r="BZ104" i="5"/>
  <c r="CA104" i="5"/>
  <c r="Y565" i="8"/>
  <c r="AC565" i="8"/>
  <c r="BZ105" i="5"/>
  <c r="CA105" i="5"/>
  <c r="Y566" i="8"/>
  <c r="AC566" i="8"/>
  <c r="BZ106" i="5"/>
  <c r="CA106" i="5"/>
  <c r="Y567" i="8"/>
  <c r="AC567" i="8"/>
  <c r="BZ107" i="5"/>
  <c r="CA107" i="5"/>
  <c r="Y568" i="8"/>
  <c r="AC568" i="8"/>
  <c r="BZ108" i="5"/>
  <c r="CA108" i="5"/>
  <c r="Y569" i="8"/>
  <c r="AC569" i="8"/>
  <c r="BZ109" i="5"/>
  <c r="CA109" i="5"/>
  <c r="Y570" i="8"/>
  <c r="AC570" i="8"/>
  <c r="BZ110" i="5"/>
  <c r="CA110" i="5"/>
  <c r="Y571" i="8"/>
  <c r="AC571" i="8"/>
  <c r="BZ111" i="5"/>
  <c r="CA111" i="5"/>
  <c r="Y572" i="8"/>
  <c r="AC572" i="8"/>
  <c r="BZ112" i="5"/>
  <c r="CA112" i="5"/>
  <c r="Y573" i="8"/>
  <c r="AC573" i="8"/>
  <c r="BZ113" i="5"/>
  <c r="CA113" i="5"/>
  <c r="Y574" i="8"/>
  <c r="AC574" i="8"/>
  <c r="BZ114" i="5"/>
  <c r="CA114" i="5"/>
  <c r="Y575" i="8"/>
  <c r="AC575" i="8"/>
  <c r="BZ115" i="5"/>
  <c r="CA115" i="5"/>
  <c r="Y576" i="8"/>
  <c r="AC576" i="8"/>
  <c r="BZ116" i="5"/>
  <c r="CA116" i="5"/>
  <c r="Y577" i="8"/>
  <c r="AC577" i="8"/>
  <c r="BZ117" i="5"/>
  <c r="CA117" i="5"/>
  <c r="Y578" i="8"/>
  <c r="AC578" i="8"/>
  <c r="BZ118" i="5"/>
  <c r="CA118" i="5"/>
  <c r="Y579" i="8"/>
  <c r="AC579" i="8"/>
  <c r="BZ119" i="5"/>
  <c r="CA119" i="5"/>
  <c r="Y580" i="8"/>
  <c r="AC580" i="8"/>
  <c r="BZ120" i="5"/>
  <c r="CA120" i="5"/>
  <c r="Y581" i="8"/>
  <c r="AC581" i="8"/>
  <c r="BZ121" i="5"/>
  <c r="CA121" i="5"/>
  <c r="Y582" i="8"/>
  <c r="AC582" i="8"/>
  <c r="BZ122" i="5"/>
  <c r="CA122" i="5"/>
  <c r="Y583" i="8"/>
  <c r="AC583" i="8"/>
  <c r="BZ123" i="5"/>
  <c r="CA123" i="5"/>
  <c r="Y584" i="8"/>
  <c r="AC584" i="8"/>
  <c r="BZ124" i="5"/>
  <c r="CA124" i="5"/>
  <c r="Y585" i="8"/>
  <c r="AC585" i="8"/>
  <c r="BZ125" i="5"/>
  <c r="CA125" i="5"/>
  <c r="Y586" i="8"/>
  <c r="AC586" i="8"/>
  <c r="BZ126" i="5"/>
  <c r="CA126" i="5"/>
  <c r="Y587" i="8"/>
  <c r="AC587" i="8"/>
  <c r="BZ127" i="5"/>
  <c r="CA127" i="5"/>
  <c r="Y588" i="8"/>
  <c r="AC588" i="8"/>
  <c r="BZ128" i="5"/>
  <c r="CA128" i="5"/>
  <c r="Y589" i="8"/>
  <c r="AC589" i="8"/>
  <c r="BZ129" i="5"/>
  <c r="CA129" i="5"/>
  <c r="Y590" i="8"/>
  <c r="AC590" i="8"/>
  <c r="BZ130" i="5"/>
  <c r="CA130" i="5"/>
  <c r="Y591" i="8"/>
  <c r="AC591" i="8"/>
  <c r="BZ131" i="5"/>
  <c r="CA131" i="5"/>
  <c r="Y592" i="8"/>
  <c r="AC592" i="8"/>
  <c r="BZ132" i="5"/>
  <c r="CA132" i="5"/>
  <c r="Y593" i="8"/>
  <c r="AC593" i="8"/>
  <c r="BZ133" i="5"/>
  <c r="CA133" i="5"/>
  <c r="Y594" i="8"/>
  <c r="AC594" i="8"/>
  <c r="BZ134" i="5"/>
  <c r="CA134" i="5"/>
  <c r="Y595" i="8"/>
  <c r="AC595" i="8"/>
  <c r="BZ135" i="5"/>
  <c r="CA135" i="5"/>
  <c r="Y596" i="8"/>
  <c r="AC596" i="8"/>
  <c r="BZ136" i="5"/>
  <c r="CA136" i="5"/>
  <c r="Y597" i="8"/>
  <c r="AC597" i="8"/>
  <c r="BZ137" i="5"/>
  <c r="CA137" i="5"/>
  <c r="Y598" i="8"/>
  <c r="AC598" i="8"/>
  <c r="BZ138" i="5"/>
  <c r="CA138" i="5"/>
  <c r="Y599" i="8"/>
  <c r="AC599" i="8"/>
  <c r="BZ139" i="5"/>
  <c r="CA139" i="5"/>
  <c r="Y600" i="8"/>
  <c r="AC600" i="8"/>
  <c r="BZ140" i="5"/>
  <c r="CA140" i="5"/>
  <c r="Y601" i="8"/>
  <c r="AC601" i="8"/>
  <c r="BZ141" i="5"/>
  <c r="CA141" i="5"/>
  <c r="Y602" i="8"/>
  <c r="AC602" i="8"/>
  <c r="CF42" i="5"/>
  <c r="CG42" i="5"/>
  <c r="Y603" i="8"/>
  <c r="AC603" i="8"/>
  <c r="CF43" i="5"/>
  <c r="CG43" i="5"/>
  <c r="Y604" i="8"/>
  <c r="AC604" i="8"/>
  <c r="CF44" i="5"/>
  <c r="CG44" i="5"/>
  <c r="Y605" i="8"/>
  <c r="AC605" i="8"/>
  <c r="CF45" i="5"/>
  <c r="CG45" i="5"/>
  <c r="Y606" i="8"/>
  <c r="AC606" i="8"/>
  <c r="CF46" i="5"/>
  <c r="CG46" i="5"/>
  <c r="Y607" i="8"/>
  <c r="AC607" i="8"/>
  <c r="CF47" i="5"/>
  <c r="CG47" i="5"/>
  <c r="Y608" i="8"/>
  <c r="AC608" i="8"/>
  <c r="CF48" i="5"/>
  <c r="CG48" i="5"/>
  <c r="Y609" i="8"/>
  <c r="AC609" i="8"/>
  <c r="CF49" i="5"/>
  <c r="CG49" i="5"/>
  <c r="Y610" i="8"/>
  <c r="AC610" i="8"/>
  <c r="CF50" i="5"/>
  <c r="CG50" i="5"/>
  <c r="Y611" i="8"/>
  <c r="AC611" i="8"/>
  <c r="CF51" i="5"/>
  <c r="CG51" i="5"/>
  <c r="Y612" i="8"/>
  <c r="AC612" i="8"/>
  <c r="CF52" i="5"/>
  <c r="CG52" i="5"/>
  <c r="Y613" i="8"/>
  <c r="AC613" i="8"/>
  <c r="CF53" i="5"/>
  <c r="CG53" i="5"/>
  <c r="Y614" i="8"/>
  <c r="AC614" i="8"/>
  <c r="CF54" i="5"/>
  <c r="CG54" i="5"/>
  <c r="Y615" i="8"/>
  <c r="AC615" i="8"/>
  <c r="CF55" i="5"/>
  <c r="CG55" i="5"/>
  <c r="Y616" i="8"/>
  <c r="AC616" i="8"/>
  <c r="CF56" i="5"/>
  <c r="CG56" i="5"/>
  <c r="Y617" i="8"/>
  <c r="AC617" i="8"/>
  <c r="CF57" i="5"/>
  <c r="CG57" i="5"/>
  <c r="Y618" i="8"/>
  <c r="AC618" i="8"/>
  <c r="CF58" i="5"/>
  <c r="CG58" i="5"/>
  <c r="Y619" i="8"/>
  <c r="AC619" i="8"/>
  <c r="CF59" i="5"/>
  <c r="CG59" i="5"/>
  <c r="Y620" i="8"/>
  <c r="AC620" i="8"/>
  <c r="CF60" i="5"/>
  <c r="CG60" i="5"/>
  <c r="Y621" i="8"/>
  <c r="AC621" i="8"/>
  <c r="CF61" i="5"/>
  <c r="CG61" i="5"/>
  <c r="Y622" i="8"/>
  <c r="AC622" i="8"/>
  <c r="CF62" i="5"/>
  <c r="CG62" i="5"/>
  <c r="Y623" i="8"/>
  <c r="AC623" i="8"/>
  <c r="CF63" i="5"/>
  <c r="CG63" i="5"/>
  <c r="Y624" i="8"/>
  <c r="AC624" i="8"/>
  <c r="CF64" i="5"/>
  <c r="CG64" i="5"/>
  <c r="Y625" i="8"/>
  <c r="AC625" i="8"/>
  <c r="CF65" i="5"/>
  <c r="CG65" i="5"/>
  <c r="Y626" i="8"/>
  <c r="AC626" i="8"/>
  <c r="CF66" i="5"/>
  <c r="CG66" i="5"/>
  <c r="Y627" i="8"/>
  <c r="AC627" i="8"/>
  <c r="CF67" i="5"/>
  <c r="CG67" i="5"/>
  <c r="Y628" i="8"/>
  <c r="AC628" i="8"/>
  <c r="CF68" i="5"/>
  <c r="CG68" i="5"/>
  <c r="Y629" i="8"/>
  <c r="AC629" i="8"/>
  <c r="CF69" i="5"/>
  <c r="CG69" i="5"/>
  <c r="Y630" i="8"/>
  <c r="AC630" i="8"/>
  <c r="CF70" i="5"/>
  <c r="CG70" i="5"/>
  <c r="Y631" i="8"/>
  <c r="AC631" i="8"/>
  <c r="CF71" i="5"/>
  <c r="CG71" i="5"/>
  <c r="Y632" i="8"/>
  <c r="AC632" i="8"/>
  <c r="CF72" i="5"/>
  <c r="CG72" i="5"/>
  <c r="Y633" i="8"/>
  <c r="AC633" i="8"/>
  <c r="CF73" i="5"/>
  <c r="CG73" i="5"/>
  <c r="Y634" i="8"/>
  <c r="AC634" i="8"/>
  <c r="CF74" i="5"/>
  <c r="CG74" i="5"/>
  <c r="Y635" i="8"/>
  <c r="AC635" i="8"/>
  <c r="CF75" i="5"/>
  <c r="CG75" i="5"/>
  <c r="Y636" i="8"/>
  <c r="AC636" i="8"/>
  <c r="CF76" i="5"/>
  <c r="CG76" i="5"/>
  <c r="Y637" i="8"/>
  <c r="AC637" i="8"/>
  <c r="CF77" i="5"/>
  <c r="CG77" i="5"/>
  <c r="Y638" i="8"/>
  <c r="AC638" i="8"/>
  <c r="CF78" i="5"/>
  <c r="CG78" i="5"/>
  <c r="Y639" i="8"/>
  <c r="AC639" i="8"/>
  <c r="CF79" i="5"/>
  <c r="CG79" i="5"/>
  <c r="Y640" i="8"/>
  <c r="AC640" i="8"/>
  <c r="CF80" i="5"/>
  <c r="CG80" i="5"/>
  <c r="Y641" i="8"/>
  <c r="AC641" i="8"/>
  <c r="CF81" i="5"/>
  <c r="CG81" i="5"/>
  <c r="Y642" i="8"/>
  <c r="AC642" i="8"/>
  <c r="CF82" i="5"/>
  <c r="CG82" i="5"/>
  <c r="Y643" i="8"/>
  <c r="AC643" i="8"/>
  <c r="CF83" i="5"/>
  <c r="CG83" i="5"/>
  <c r="Y644" i="8"/>
  <c r="AC644" i="8"/>
  <c r="CF84" i="5"/>
  <c r="CG84" i="5"/>
  <c r="Y645" i="8"/>
  <c r="AC645" i="8"/>
  <c r="CF85" i="5"/>
  <c r="CG85" i="5"/>
  <c r="Y646" i="8"/>
  <c r="AC646" i="8"/>
  <c r="CF86" i="5"/>
  <c r="CG86" i="5"/>
  <c r="Y647" i="8"/>
  <c r="AC647" i="8"/>
  <c r="CF87" i="5"/>
  <c r="CG87" i="5"/>
  <c r="Y648" i="8"/>
  <c r="AC648" i="8"/>
  <c r="CF88" i="5"/>
  <c r="CG88" i="5"/>
  <c r="Y649" i="8"/>
  <c r="AC649" i="8"/>
  <c r="CF89" i="5"/>
  <c r="CG89" i="5"/>
  <c r="Y650" i="8"/>
  <c r="AC650" i="8"/>
  <c r="CF90" i="5"/>
  <c r="CG90" i="5"/>
  <c r="Y651" i="8"/>
  <c r="AC651" i="8"/>
  <c r="CF91" i="5"/>
  <c r="CG91" i="5"/>
  <c r="Y652" i="8"/>
  <c r="AC652" i="8"/>
  <c r="CF92" i="5"/>
  <c r="CG92" i="5"/>
  <c r="Y653" i="8"/>
  <c r="AC653" i="8"/>
  <c r="CF93" i="5"/>
  <c r="CG93" i="5"/>
  <c r="Y654" i="8"/>
  <c r="AC654" i="8"/>
  <c r="CF94" i="5"/>
  <c r="CG94" i="5"/>
  <c r="Y655" i="8"/>
  <c r="AC655" i="8"/>
  <c r="CF95" i="5"/>
  <c r="CG95" i="5"/>
  <c r="Y656" i="8"/>
  <c r="AC656" i="8"/>
  <c r="CF96" i="5"/>
  <c r="CG96" i="5"/>
  <c r="Y657" i="8"/>
  <c r="AC657" i="8"/>
  <c r="CF97" i="5"/>
  <c r="CG97" i="5"/>
  <c r="Y658" i="8"/>
  <c r="AC658" i="8"/>
  <c r="CF98" i="5"/>
  <c r="CG98" i="5"/>
  <c r="Y659" i="8"/>
  <c r="AC659" i="8"/>
  <c r="CF99" i="5"/>
  <c r="CG99" i="5"/>
  <c r="Y660" i="8"/>
  <c r="AC660" i="8"/>
  <c r="CF100" i="5"/>
  <c r="CG100" i="5"/>
  <c r="Y661" i="8"/>
  <c r="AC661" i="8"/>
  <c r="CF101" i="5"/>
  <c r="CG101" i="5"/>
  <c r="Y662" i="8"/>
  <c r="AC662" i="8"/>
  <c r="CF102" i="5"/>
  <c r="CG102" i="5"/>
  <c r="Y663" i="8"/>
  <c r="AC663" i="8"/>
  <c r="CF103" i="5"/>
  <c r="CG103" i="5"/>
  <c r="Y664" i="8"/>
  <c r="AC664" i="8"/>
  <c r="CF104" i="5"/>
  <c r="CG104" i="5"/>
  <c r="Y665" i="8"/>
  <c r="AC665" i="8"/>
  <c r="CF105" i="5"/>
  <c r="CG105" i="5"/>
  <c r="Y666" i="8"/>
  <c r="AC666" i="8"/>
  <c r="CF106" i="5"/>
  <c r="CG106" i="5"/>
  <c r="Y667" i="8"/>
  <c r="AC667" i="8"/>
  <c r="CF107" i="5"/>
  <c r="CG107" i="5"/>
  <c r="Y668" i="8"/>
  <c r="AC668" i="8"/>
  <c r="CF108" i="5"/>
  <c r="CG108" i="5"/>
  <c r="Y669" i="8"/>
  <c r="AC669" i="8"/>
  <c r="CF109" i="5"/>
  <c r="CG109" i="5"/>
  <c r="Y670" i="8"/>
  <c r="AC670" i="8"/>
  <c r="CF110" i="5"/>
  <c r="CG110" i="5"/>
  <c r="Y671" i="8"/>
  <c r="AC671" i="8"/>
  <c r="CF111" i="5"/>
  <c r="CG111" i="5"/>
  <c r="Y672" i="8"/>
  <c r="AC672" i="8"/>
  <c r="CF112" i="5"/>
  <c r="CG112" i="5"/>
  <c r="Y673" i="8"/>
  <c r="AC673" i="8"/>
  <c r="CF113" i="5"/>
  <c r="CG113" i="5"/>
  <c r="Y674" i="8"/>
  <c r="AC674" i="8"/>
  <c r="CF114" i="5"/>
  <c r="CG114" i="5"/>
  <c r="Y675" i="8"/>
  <c r="AC675" i="8"/>
  <c r="CF115" i="5"/>
  <c r="CG115" i="5"/>
  <c r="Y676" i="8"/>
  <c r="AC676" i="8"/>
  <c r="CF116" i="5"/>
  <c r="CG116" i="5"/>
  <c r="Y677" i="8"/>
  <c r="AC677" i="8"/>
  <c r="CF117" i="5"/>
  <c r="CG117" i="5"/>
  <c r="Y678" i="8"/>
  <c r="AC678" i="8"/>
  <c r="CF118" i="5"/>
  <c r="CG118" i="5"/>
  <c r="Y679" i="8"/>
  <c r="AC679" i="8"/>
  <c r="CF119" i="5"/>
  <c r="CG119" i="5"/>
  <c r="Y680" i="8"/>
  <c r="AC680" i="8"/>
  <c r="CF120" i="5"/>
  <c r="CG120" i="5"/>
  <c r="Y681" i="8"/>
  <c r="AC681" i="8"/>
  <c r="CF121" i="5"/>
  <c r="CG121" i="5"/>
  <c r="Y682" i="8"/>
  <c r="AC682" i="8"/>
  <c r="CF122" i="5"/>
  <c r="CG122" i="5"/>
  <c r="Y683" i="8"/>
  <c r="AC683" i="8"/>
  <c r="CF123" i="5"/>
  <c r="CG123" i="5"/>
  <c r="Y684" i="8"/>
  <c r="AC684" i="8"/>
  <c r="CF124" i="5"/>
  <c r="CG124" i="5"/>
  <c r="Y685" i="8"/>
  <c r="AC685" i="8"/>
  <c r="CF125" i="5"/>
  <c r="CG125" i="5"/>
  <c r="Y686" i="8"/>
  <c r="AC686" i="8"/>
  <c r="CF126" i="5"/>
  <c r="CG126" i="5"/>
  <c r="Y687" i="8"/>
  <c r="AC687" i="8"/>
  <c r="CF127" i="5"/>
  <c r="CG127" i="5"/>
  <c r="Y688" i="8"/>
  <c r="AC688" i="8"/>
  <c r="CF128" i="5"/>
  <c r="CG128" i="5"/>
  <c r="Y689" i="8"/>
  <c r="AC689" i="8"/>
  <c r="CF129" i="5"/>
  <c r="CG129" i="5"/>
  <c r="Y690" i="8"/>
  <c r="AC690" i="8"/>
  <c r="CF130" i="5"/>
  <c r="CG130" i="5"/>
  <c r="Y691" i="8"/>
  <c r="AC691" i="8"/>
  <c r="CF131" i="5"/>
  <c r="CG131" i="5"/>
  <c r="Y692" i="8"/>
  <c r="AC692" i="8"/>
  <c r="CF132" i="5"/>
  <c r="CG132" i="5"/>
  <c r="Y693" i="8"/>
  <c r="AC693" i="8"/>
  <c r="CF133" i="5"/>
  <c r="CG133" i="5"/>
  <c r="Y694" i="8"/>
  <c r="AC694" i="8"/>
  <c r="CF134" i="5"/>
  <c r="CG134" i="5"/>
  <c r="Y695" i="8"/>
  <c r="AC695" i="8"/>
  <c r="CF135" i="5"/>
  <c r="CG135" i="5"/>
  <c r="Y696" i="8"/>
  <c r="AC696" i="8"/>
  <c r="CF136" i="5"/>
  <c r="CG136" i="5"/>
  <c r="Y697" i="8"/>
  <c r="AC697" i="8"/>
  <c r="CF137" i="5"/>
  <c r="CG137" i="5"/>
  <c r="Y698" i="8"/>
  <c r="AC698" i="8"/>
  <c r="CF138" i="5"/>
  <c r="CG138" i="5"/>
  <c r="Y699" i="8"/>
  <c r="AC699" i="8"/>
  <c r="CF139" i="5"/>
  <c r="CG139" i="5"/>
  <c r="Y700" i="8"/>
  <c r="AC700" i="8"/>
  <c r="CF140" i="5"/>
  <c r="CG140" i="5"/>
  <c r="Y701" i="8"/>
  <c r="AC701" i="8"/>
  <c r="CF141" i="5"/>
  <c r="CG141" i="5"/>
  <c r="Y702" i="8"/>
  <c r="AC702" i="8"/>
  <c r="AC703" i="8"/>
  <c r="AC704" i="8"/>
  <c r="AC705" i="8"/>
  <c r="AC706" i="8"/>
  <c r="AC707" i="8"/>
  <c r="AC708" i="8"/>
  <c r="AC709" i="8"/>
  <c r="AC710" i="8"/>
  <c r="AC711" i="8"/>
  <c r="AC712" i="8"/>
  <c r="AC713" i="8"/>
  <c r="AC714" i="8"/>
  <c r="AC715" i="8"/>
  <c r="AC716" i="8"/>
  <c r="AC717" i="8"/>
  <c r="AC718" i="8"/>
  <c r="AC719" i="8"/>
  <c r="AC720" i="8"/>
  <c r="AC721" i="8"/>
  <c r="AC722" i="8"/>
  <c r="AC723" i="8"/>
  <c r="AC724" i="8"/>
  <c r="AC725" i="8"/>
  <c r="AC726" i="8"/>
  <c r="AC727" i="8"/>
  <c r="AC728" i="8"/>
  <c r="AC729" i="8"/>
  <c r="AC730" i="8"/>
  <c r="AC731" i="8"/>
  <c r="AC732" i="8"/>
  <c r="AC733" i="8"/>
  <c r="AC734" i="8"/>
  <c r="AC735" i="8"/>
  <c r="AC736" i="8"/>
  <c r="AC737" i="8"/>
  <c r="AC738" i="8"/>
  <c r="AC739" i="8"/>
  <c r="AC740" i="8"/>
  <c r="AC741" i="8"/>
  <c r="AC742" i="8"/>
  <c r="AC743" i="8"/>
  <c r="AC744" i="8"/>
  <c r="AC745" i="8"/>
  <c r="AC746" i="8"/>
  <c r="AC747" i="8"/>
  <c r="AC748" i="8"/>
  <c r="AC749" i="8"/>
  <c r="AC750" i="8"/>
  <c r="AC751" i="8"/>
  <c r="AC752" i="8"/>
  <c r="AC753" i="8"/>
  <c r="AC754" i="8"/>
  <c r="AC755" i="8"/>
  <c r="AC756" i="8"/>
  <c r="AC757" i="8"/>
  <c r="AC758" i="8"/>
  <c r="AC759" i="8"/>
  <c r="AC760" i="8"/>
  <c r="AC761" i="8"/>
  <c r="AC762" i="8"/>
  <c r="AC763" i="8"/>
  <c r="AC764" i="8"/>
  <c r="AC765" i="8"/>
  <c r="AC766" i="8"/>
  <c r="AC767" i="8"/>
  <c r="AC768" i="8"/>
  <c r="AC769" i="8"/>
  <c r="AC770" i="8"/>
  <c r="AC771" i="8"/>
  <c r="AC772" i="8"/>
  <c r="AC773" i="8"/>
  <c r="AC774" i="8"/>
  <c r="AC775" i="8"/>
  <c r="AC776" i="8"/>
  <c r="AC777" i="8"/>
  <c r="AC778" i="8"/>
  <c r="AC779" i="8"/>
  <c r="AC780" i="8"/>
  <c r="AC781" i="8"/>
  <c r="AC782" i="8"/>
  <c r="AC783" i="8"/>
  <c r="AC784" i="8"/>
  <c r="AC785" i="8"/>
  <c r="AC786" i="8"/>
  <c r="AC787" i="8"/>
  <c r="AC788" i="8"/>
  <c r="AC789" i="8"/>
  <c r="AC790" i="8"/>
  <c r="AC791" i="8"/>
  <c r="AC792" i="8"/>
  <c r="AC793" i="8"/>
  <c r="AC794" i="8"/>
  <c r="AC795" i="8"/>
  <c r="AC796" i="8"/>
  <c r="AC797" i="8"/>
  <c r="AC798" i="8"/>
  <c r="AC799" i="8"/>
  <c r="AC800" i="8"/>
  <c r="AC801" i="8"/>
  <c r="AC802" i="8"/>
  <c r="AC803" i="8"/>
  <c r="AC804" i="8"/>
  <c r="AC805" i="8"/>
  <c r="AC806" i="8"/>
  <c r="AC807" i="8"/>
  <c r="AC808" i="8"/>
  <c r="AC809" i="8"/>
  <c r="AC810" i="8"/>
  <c r="AC811" i="8"/>
  <c r="AC812" i="8"/>
  <c r="AC813" i="8"/>
  <c r="AC814" i="8"/>
  <c r="AC815" i="8"/>
  <c r="AC816" i="8"/>
  <c r="AC817" i="8"/>
  <c r="AC818" i="8"/>
  <c r="AC819" i="8"/>
  <c r="AC820" i="8"/>
  <c r="AC821" i="8"/>
  <c r="AC822" i="8"/>
  <c r="AC823" i="8"/>
  <c r="AC824" i="8"/>
  <c r="AC825" i="8"/>
  <c r="AC826" i="8"/>
  <c r="AC827" i="8"/>
  <c r="AC828" i="8"/>
  <c r="AC829" i="8"/>
  <c r="AC830" i="8"/>
  <c r="AC831" i="8"/>
  <c r="AC832" i="8"/>
  <c r="AC833" i="8"/>
  <c r="AC834" i="8"/>
  <c r="AC835" i="8"/>
  <c r="AC836" i="8"/>
  <c r="AC837" i="8"/>
  <c r="AC838" i="8"/>
  <c r="AC839" i="8"/>
  <c r="AC840" i="8"/>
  <c r="AC841" i="8"/>
  <c r="AC842" i="8"/>
  <c r="AC843" i="8"/>
  <c r="AC844" i="8"/>
  <c r="AC845" i="8"/>
  <c r="AC846" i="8"/>
  <c r="AC847" i="8"/>
  <c r="AC848" i="8"/>
  <c r="AC849" i="8"/>
  <c r="AC850" i="8"/>
  <c r="AC851" i="8"/>
  <c r="AC852" i="8"/>
  <c r="AC853" i="8"/>
  <c r="AC854" i="8"/>
  <c r="AC855" i="8"/>
  <c r="AC856" i="8"/>
  <c r="AC857" i="8"/>
  <c r="AC858" i="8"/>
  <c r="AC859" i="8"/>
  <c r="AC860" i="8"/>
  <c r="AC861" i="8"/>
  <c r="AC862" i="8"/>
  <c r="AC863" i="8"/>
  <c r="AC864" i="8"/>
  <c r="AC865" i="8"/>
  <c r="AC866" i="8"/>
  <c r="AC867" i="8"/>
  <c r="AC868" i="8"/>
  <c r="AC869" i="8"/>
  <c r="AC870" i="8"/>
  <c r="AC871" i="8"/>
  <c r="AC872" i="8"/>
  <c r="AC873" i="8"/>
  <c r="AC874" i="8"/>
  <c r="AC875" i="8"/>
  <c r="AC876" i="8"/>
  <c r="AC877" i="8"/>
  <c r="AC878" i="8"/>
  <c r="AC879" i="8"/>
  <c r="AC880" i="8"/>
  <c r="AC881" i="8"/>
  <c r="AC882" i="8"/>
  <c r="AC883" i="8"/>
  <c r="AC884" i="8"/>
  <c r="AC885" i="8"/>
  <c r="AC886" i="8"/>
  <c r="AC887" i="8"/>
  <c r="AC888" i="8"/>
  <c r="AC889" i="8"/>
  <c r="AC890" i="8"/>
  <c r="AC891" i="8"/>
  <c r="AC892" i="8"/>
  <c r="AC893" i="8"/>
  <c r="AC894" i="8"/>
  <c r="AC895" i="8"/>
  <c r="AC896" i="8"/>
  <c r="AC897" i="8"/>
  <c r="AC898" i="8"/>
  <c r="AC899" i="8"/>
  <c r="AC900" i="8"/>
  <c r="AC901" i="8"/>
  <c r="AC902" i="8"/>
  <c r="AC903" i="8"/>
  <c r="AC904" i="8"/>
  <c r="AC905" i="8"/>
  <c r="AC906" i="8"/>
  <c r="AC907" i="8"/>
  <c r="AC908" i="8"/>
  <c r="AC909" i="8"/>
  <c r="AC910" i="8"/>
  <c r="AC911" i="8"/>
  <c r="AC912" i="8"/>
  <c r="AC913" i="8"/>
  <c r="AC914" i="8"/>
  <c r="AC915" i="8"/>
  <c r="AC916" i="8"/>
  <c r="AC917" i="8"/>
  <c r="AC918" i="8"/>
  <c r="AC919" i="8"/>
  <c r="AC920" i="8"/>
  <c r="AC921" i="8"/>
  <c r="AC922" i="8"/>
  <c r="AC923" i="8"/>
  <c r="AC924" i="8"/>
  <c r="AC925" i="8"/>
  <c r="AC926" i="8"/>
  <c r="AC927" i="8"/>
  <c r="AC928" i="8"/>
  <c r="AC929" i="8"/>
  <c r="AC930" i="8"/>
  <c r="AC931" i="8"/>
  <c r="AC932" i="8"/>
  <c r="AC933" i="8"/>
  <c r="AC934" i="8"/>
  <c r="AC935" i="8"/>
  <c r="AC936" i="8"/>
  <c r="AC937" i="8"/>
  <c r="AC938" i="8"/>
  <c r="AC939" i="8"/>
  <c r="AC940" i="8"/>
  <c r="AC941" i="8"/>
  <c r="AC942" i="8"/>
  <c r="AC943" i="8"/>
  <c r="AC944" i="8"/>
  <c r="AC945" i="8"/>
  <c r="AC946" i="8"/>
  <c r="AC947" i="8"/>
  <c r="AC948" i="8"/>
  <c r="AC949" i="8"/>
  <c r="AC950" i="8"/>
  <c r="AC951" i="8"/>
  <c r="AC952" i="8"/>
  <c r="AC953" i="8"/>
  <c r="AC954" i="8"/>
  <c r="AC955" i="8"/>
  <c r="AC956" i="8"/>
  <c r="AC957" i="8"/>
  <c r="AC958" i="8"/>
  <c r="AC959" i="8"/>
  <c r="AC960" i="8"/>
  <c r="AC961" i="8"/>
  <c r="AC962" i="8"/>
  <c r="AC963" i="8"/>
  <c r="AC964" i="8"/>
  <c r="AC965" i="8"/>
  <c r="AC966" i="8"/>
  <c r="AC967" i="8"/>
  <c r="AC968" i="8"/>
  <c r="AC969" i="8"/>
  <c r="AC970" i="8"/>
  <c r="AC971" i="8"/>
  <c r="AC972" i="8"/>
  <c r="AC973" i="8"/>
  <c r="AC974" i="8"/>
  <c r="AC975" i="8"/>
  <c r="AC976" i="8"/>
  <c r="AC977" i="8"/>
  <c r="AC978" i="8"/>
  <c r="AC979" i="8"/>
  <c r="AC980" i="8"/>
  <c r="AC981" i="8"/>
  <c r="AC982" i="8"/>
  <c r="AC983" i="8"/>
  <c r="AC984" i="8"/>
  <c r="AC985" i="8"/>
  <c r="AC986" i="8"/>
  <c r="AC987" i="8"/>
  <c r="AC988" i="8"/>
  <c r="AC989" i="8"/>
  <c r="AC990" i="8"/>
  <c r="AC991" i="8"/>
  <c r="AC992" i="8"/>
  <c r="AC993" i="8"/>
  <c r="AC994" i="8"/>
  <c r="AC995" i="8"/>
  <c r="AC996" i="8"/>
  <c r="AC997" i="8"/>
  <c r="AC998" i="8"/>
  <c r="AC999" i="8"/>
  <c r="AC1000" i="8"/>
  <c r="AC1001" i="8"/>
  <c r="AC1002" i="8"/>
  <c r="AC1003" i="8"/>
  <c r="AC1004" i="8"/>
  <c r="AC1005" i="8"/>
  <c r="AC1006" i="8"/>
  <c r="AC1007" i="8"/>
  <c r="AC1008" i="8"/>
  <c r="AC1009" i="8"/>
  <c r="AC1010" i="8"/>
  <c r="AC1011" i="8"/>
  <c r="AC1012" i="8"/>
  <c r="AC1013" i="8"/>
  <c r="AC1014" i="8"/>
  <c r="AC1015" i="8"/>
  <c r="AC1016" i="8"/>
  <c r="AC1017" i="8"/>
  <c r="AC1018" i="8"/>
  <c r="AC1019" i="8"/>
  <c r="AC1020" i="8"/>
  <c r="AC1021" i="8"/>
  <c r="AC1022" i="8"/>
  <c r="AC1023" i="8"/>
  <c r="AC1024" i="8"/>
  <c r="AC1025" i="8"/>
  <c r="AC1026" i="8"/>
  <c r="AC1027" i="8"/>
  <c r="AC1028" i="8"/>
  <c r="AC1029" i="8"/>
  <c r="AC1030" i="8"/>
  <c r="AC1031" i="8"/>
  <c r="AC1032" i="8"/>
  <c r="AC1033" i="8"/>
  <c r="AC1034" i="8"/>
  <c r="AC1035" i="8"/>
  <c r="AC1036" i="8"/>
  <c r="AC1037" i="8"/>
  <c r="AC1038" i="8"/>
  <c r="AC1039" i="8"/>
  <c r="AC1040" i="8"/>
  <c r="AC1041" i="8"/>
  <c r="AC1042" i="8"/>
  <c r="AC1043" i="8"/>
  <c r="AC1044" i="8"/>
  <c r="AC1045" i="8"/>
  <c r="AC1046" i="8"/>
  <c r="AC1047" i="8"/>
  <c r="AC1048" i="8"/>
  <c r="AC1049" i="8"/>
  <c r="AC1050" i="8"/>
  <c r="AC1051" i="8"/>
  <c r="AC1052" i="8"/>
  <c r="AC1053" i="8"/>
  <c r="AC1054" i="8"/>
  <c r="AC1055" i="8"/>
  <c r="AC1056" i="8"/>
  <c r="AC1057" i="8"/>
  <c r="AC1058" i="8"/>
  <c r="AC1059" i="8"/>
  <c r="AC1060" i="8"/>
  <c r="AC1061" i="8"/>
  <c r="AC1062" i="8"/>
  <c r="AC1063" i="8"/>
  <c r="AC1064" i="8"/>
  <c r="AC1065" i="8"/>
  <c r="AC1066" i="8"/>
  <c r="AC1067" i="8"/>
  <c r="AC1068" i="8"/>
  <c r="AC1069" i="8"/>
  <c r="AC1070" i="8"/>
  <c r="AC1071" i="8"/>
  <c r="AC1072" i="8"/>
  <c r="AC1073" i="8"/>
  <c r="AC1074" i="8"/>
  <c r="AC1075" i="8"/>
  <c r="AC1076" i="8"/>
  <c r="AC1077" i="8"/>
  <c r="AC1078" i="8"/>
  <c r="AC1079" i="8"/>
  <c r="AC1080" i="8"/>
  <c r="AC1081" i="8"/>
  <c r="AC1082" i="8"/>
  <c r="AC1083" i="8"/>
  <c r="AC1084" i="8"/>
  <c r="AC1085" i="8"/>
  <c r="AC1086" i="8"/>
  <c r="AC1087" i="8"/>
  <c r="AC1088" i="8"/>
  <c r="AC1089" i="8"/>
  <c r="AC1090" i="8"/>
  <c r="AC1091" i="8"/>
  <c r="AC1092" i="8"/>
  <c r="AC1093" i="8"/>
  <c r="AC1094" i="8"/>
  <c r="AC1095" i="8"/>
  <c r="AC1096" i="8"/>
  <c r="AC1097" i="8"/>
  <c r="AC1098" i="8"/>
  <c r="AC1099" i="8"/>
  <c r="AC1100" i="8"/>
  <c r="AC1101" i="8"/>
  <c r="AC1102" i="8"/>
  <c r="AC1103" i="8"/>
  <c r="AC1104" i="8"/>
  <c r="AC1105" i="8"/>
  <c r="AC1106" i="8"/>
  <c r="AC1107" i="8"/>
  <c r="AC1108" i="8"/>
  <c r="AC1109" i="8"/>
  <c r="AC1110" i="8"/>
  <c r="AC1111" i="8"/>
  <c r="AC1112" i="8"/>
  <c r="AC1113" i="8"/>
  <c r="AC1114" i="8"/>
  <c r="AC1115" i="8"/>
  <c r="AC1116" i="8"/>
  <c r="AC1117" i="8"/>
  <c r="AC1118" i="8"/>
  <c r="AC1119" i="8"/>
  <c r="AC1120" i="8"/>
  <c r="AC1121" i="8"/>
  <c r="AC1122" i="8"/>
  <c r="AC1123" i="8"/>
  <c r="AC1124" i="8"/>
  <c r="AC1125" i="8"/>
  <c r="AC1126" i="8"/>
  <c r="AC1127" i="8"/>
  <c r="AC1128" i="8"/>
  <c r="AC1129" i="8"/>
  <c r="AC1130" i="8"/>
  <c r="AC1131" i="8"/>
  <c r="AC1132" i="8"/>
  <c r="AC1133" i="8"/>
  <c r="AC1134" i="8"/>
  <c r="AC1135" i="8"/>
  <c r="AC1136" i="8"/>
  <c r="AC1137" i="8"/>
  <c r="AC1138" i="8"/>
  <c r="AC1139" i="8"/>
  <c r="AC1140" i="8"/>
  <c r="AC1141" i="8"/>
  <c r="AC1142" i="8"/>
  <c r="AC1143" i="8"/>
  <c r="AC1144" i="8"/>
  <c r="AC1145" i="8"/>
  <c r="AC1146" i="8"/>
  <c r="AC1147" i="8"/>
  <c r="AC1148" i="8"/>
  <c r="AC1149" i="8"/>
  <c r="AC1150" i="8"/>
  <c r="AC1151" i="8"/>
  <c r="AC1152" i="8"/>
  <c r="AC1153" i="8"/>
  <c r="AC1154" i="8"/>
  <c r="AC1155" i="8"/>
  <c r="AC1156" i="8"/>
  <c r="AC1157" i="8"/>
  <c r="AC1158" i="8"/>
  <c r="AC1159" i="8"/>
  <c r="AC1160" i="8"/>
  <c r="AC1161" i="8"/>
  <c r="AC1162" i="8"/>
  <c r="AC1163" i="8"/>
  <c r="AC1164" i="8"/>
  <c r="AC1165" i="8"/>
  <c r="AC1166" i="8"/>
  <c r="AC1167" i="8"/>
  <c r="AC1168" i="8"/>
  <c r="AC1169" i="8"/>
  <c r="AC1170" i="8"/>
  <c r="AC1171" i="8"/>
  <c r="AC1172" i="8"/>
  <c r="AC1173" i="8"/>
  <c r="AC1174" i="8"/>
  <c r="AC1175" i="8"/>
  <c r="AC1176" i="8"/>
  <c r="AC1177" i="8"/>
  <c r="AC1178" i="8"/>
  <c r="AC1179" i="8"/>
  <c r="AC1180" i="8"/>
  <c r="AC1181" i="8"/>
  <c r="AC1182" i="8"/>
  <c r="AC1183" i="8"/>
  <c r="AC1184" i="8"/>
  <c r="AC1185" i="8"/>
  <c r="AC1186" i="8"/>
  <c r="AC1187" i="8"/>
  <c r="AC1188" i="8"/>
  <c r="AC1189" i="8"/>
  <c r="AC1190" i="8"/>
  <c r="AC1191" i="8"/>
  <c r="AC1192" i="8"/>
  <c r="AC1193" i="8"/>
  <c r="AC1194" i="8"/>
  <c r="AC1195" i="8"/>
  <c r="AC1196" i="8"/>
  <c r="AC1197" i="8"/>
  <c r="AC1198" i="8"/>
  <c r="AC1199" i="8"/>
  <c r="AC1200" i="8"/>
  <c r="AC1201" i="8"/>
  <c r="AC1202" i="8"/>
  <c r="AC1203" i="8"/>
  <c r="AC1204" i="8"/>
  <c r="AC1205" i="8"/>
  <c r="AC1206" i="8"/>
  <c r="AC1207" i="8"/>
  <c r="AC1208" i="8"/>
  <c r="AC1209" i="8"/>
  <c r="AC1210" i="8"/>
  <c r="AC1211" i="8"/>
  <c r="AC1212" i="8"/>
  <c r="AC1213" i="8"/>
  <c r="AC1214" i="8"/>
  <c r="AC1215" i="8"/>
  <c r="AC1216" i="8"/>
  <c r="AC1217" i="8"/>
  <c r="AC1218" i="8"/>
  <c r="AC1219" i="8"/>
  <c r="AC1220" i="8"/>
  <c r="AC1221" i="8"/>
  <c r="AC1222" i="8"/>
  <c r="AC1223" i="8"/>
  <c r="AC1224" i="8"/>
  <c r="AC1225" i="8"/>
  <c r="AC1226" i="8"/>
  <c r="AC1227" i="8"/>
  <c r="AC1228" i="8"/>
  <c r="AC1229" i="8"/>
  <c r="AC1230" i="8"/>
  <c r="AC1231" i="8"/>
  <c r="AC1232" i="8"/>
  <c r="AC1233" i="8"/>
  <c r="AC1234" i="8"/>
  <c r="AC1235" i="8"/>
  <c r="AC1236" i="8"/>
  <c r="AC1237" i="8"/>
  <c r="AC1238" i="8"/>
  <c r="AC1239" i="8"/>
  <c r="AC1240" i="8"/>
  <c r="AC1241" i="8"/>
  <c r="AC1242" i="8"/>
  <c r="AC1243" i="8"/>
  <c r="AC1244" i="8"/>
  <c r="AC1245" i="8"/>
  <c r="AC1246" i="8"/>
  <c r="AC1247" i="8"/>
  <c r="AC1248" i="8"/>
  <c r="AC1249" i="8"/>
  <c r="AC1250" i="8"/>
  <c r="AC1251" i="8"/>
  <c r="AC1252" i="8"/>
  <c r="AC1253" i="8"/>
  <c r="AC1254" i="8"/>
  <c r="AC1255" i="8"/>
  <c r="AC1256" i="8"/>
  <c r="AC1257" i="8"/>
  <c r="AC1258" i="8"/>
  <c r="AC1259" i="8"/>
  <c r="AC1260" i="8"/>
  <c r="AC1261" i="8"/>
  <c r="AC1262" i="8"/>
  <c r="AC1263" i="8"/>
  <c r="AC1264" i="8"/>
  <c r="AC1265" i="8"/>
  <c r="AC1266" i="8"/>
  <c r="AC1267" i="8"/>
  <c r="AC1268" i="8"/>
  <c r="AC1269" i="8"/>
  <c r="AC1270" i="8"/>
  <c r="AC1271" i="8"/>
  <c r="AC1272" i="8"/>
  <c r="AC1273" i="8"/>
  <c r="AC1274" i="8"/>
  <c r="AC1275" i="8"/>
  <c r="AC1276" i="8"/>
  <c r="AC1277" i="8"/>
  <c r="AC1278" i="8"/>
  <c r="AC1279" i="8"/>
  <c r="AC1280" i="8"/>
  <c r="AC1281" i="8"/>
  <c r="AC1282" i="8"/>
  <c r="AC1283" i="8"/>
  <c r="AC1284" i="8"/>
  <c r="AC1285" i="8"/>
  <c r="AC1286" i="8"/>
  <c r="AC1287" i="8"/>
  <c r="AC1288" i="8"/>
  <c r="AC1289" i="8"/>
  <c r="AC1290" i="8"/>
  <c r="AC1291" i="8"/>
  <c r="AC1292" i="8"/>
  <c r="AC1293" i="8"/>
  <c r="AC1294" i="8"/>
  <c r="AC1295" i="8"/>
  <c r="AC1296" i="8"/>
  <c r="AC1297" i="8"/>
  <c r="AC1298" i="8"/>
  <c r="AC1299" i="8"/>
  <c r="AC1300" i="8"/>
  <c r="AC1301" i="8"/>
  <c r="AC1302" i="8"/>
  <c r="AC1303" i="8"/>
  <c r="AC1304" i="8"/>
  <c r="AC1305" i="8"/>
  <c r="AC1306" i="8"/>
  <c r="AC1307" i="8"/>
  <c r="AC1308" i="8"/>
  <c r="AC1309" i="8"/>
  <c r="AC1310" i="8"/>
  <c r="AC1311" i="8"/>
  <c r="AC1312" i="8"/>
  <c r="AC1313" i="8"/>
  <c r="AC1314" i="8"/>
  <c r="AC1315" i="8"/>
  <c r="AC1316" i="8"/>
  <c r="AC1317" i="8"/>
  <c r="AC1318" i="8"/>
  <c r="AC1319" i="8"/>
  <c r="AC1320" i="8"/>
  <c r="AC1321" i="8"/>
  <c r="AC1322" i="8"/>
  <c r="AC1323" i="8"/>
  <c r="AC1324" i="8"/>
  <c r="AC1325" i="8"/>
  <c r="AC1326" i="8"/>
  <c r="AC1327" i="8"/>
  <c r="AC1328" i="8"/>
  <c r="AC1329" i="8"/>
  <c r="AC1330" i="8"/>
  <c r="AC1331" i="8"/>
  <c r="AC1332" i="8"/>
  <c r="AC1333" i="8"/>
  <c r="AC1334" i="8"/>
  <c r="AC1335" i="8"/>
  <c r="AC1336" i="8"/>
  <c r="AC1337" i="8"/>
  <c r="AC1338" i="8"/>
  <c r="AC1339" i="8"/>
  <c r="AC1340" i="8"/>
  <c r="AC1341" i="8"/>
  <c r="AC1342" i="8"/>
  <c r="AC1343" i="8"/>
  <c r="AC1344" i="8"/>
  <c r="AC1345" i="8"/>
  <c r="AC1346" i="8"/>
  <c r="AC1347" i="8"/>
  <c r="AC1348" i="8"/>
  <c r="AC1349" i="8"/>
  <c r="AC1350" i="8"/>
  <c r="AC1351" i="8"/>
  <c r="AC1352" i="8"/>
  <c r="AC1353" i="8"/>
  <c r="AC1354" i="8"/>
  <c r="AC1355" i="8"/>
  <c r="AC1356" i="8"/>
  <c r="AC1357" i="8"/>
  <c r="AC1358" i="8"/>
  <c r="AC1359" i="8"/>
  <c r="AC1360" i="8"/>
  <c r="AC1361" i="8"/>
  <c r="AC1362" i="8"/>
  <c r="AC1363" i="8"/>
  <c r="AC1364" i="8"/>
  <c r="AC1365" i="8"/>
  <c r="AC1366" i="8"/>
  <c r="AC1367" i="8"/>
  <c r="AC1368" i="8"/>
  <c r="AC1369" i="8"/>
  <c r="AC1370" i="8"/>
  <c r="AC1371" i="8"/>
  <c r="AC1372" i="8"/>
  <c r="AC1373" i="8"/>
  <c r="AC1374" i="8"/>
  <c r="AC1375" i="8"/>
  <c r="AC1376" i="8"/>
  <c r="AC1377" i="8"/>
  <c r="AC1378" i="8"/>
  <c r="AC1379" i="8"/>
  <c r="AC1380" i="8"/>
  <c r="AC1381" i="8"/>
  <c r="AC1382" i="8"/>
  <c r="AC1383" i="8"/>
  <c r="AC1384" i="8"/>
  <c r="AC1385" i="8"/>
  <c r="AC1386" i="8"/>
  <c r="AC1387" i="8"/>
  <c r="AC1388" i="8"/>
  <c r="AC1389" i="8"/>
  <c r="AC1390" i="8"/>
  <c r="AC1391" i="8"/>
  <c r="AC1392" i="8"/>
  <c r="AC1393" i="8"/>
  <c r="AC1394" i="8"/>
  <c r="AC1395" i="8"/>
  <c r="AC1396" i="8"/>
  <c r="AC1397" i="8"/>
  <c r="AC1398" i="8"/>
  <c r="AC1399" i="8"/>
  <c r="AC1400" i="8"/>
  <c r="AC1401" i="8"/>
  <c r="AC1402" i="8"/>
  <c r="AC1403" i="8"/>
  <c r="AC1404" i="8"/>
  <c r="AC1405" i="8"/>
  <c r="AC1406" i="8"/>
  <c r="AC1407" i="8"/>
  <c r="AC1408" i="8"/>
  <c r="AC1409" i="8"/>
  <c r="AC1410" i="8"/>
  <c r="AC1411" i="8"/>
  <c r="AC1412" i="8"/>
  <c r="AC1413" i="8"/>
  <c r="AC1414" i="8"/>
  <c r="AC1415" i="8"/>
  <c r="AC1416" i="8"/>
  <c r="AC1417" i="8"/>
  <c r="AC1418" i="8"/>
  <c r="AC1419" i="8"/>
  <c r="AC1420" i="8"/>
  <c r="AC1421" i="8"/>
  <c r="AC1422" i="8"/>
  <c r="AC1423" i="8"/>
  <c r="AC1424" i="8"/>
  <c r="AC1425" i="8"/>
  <c r="AC1426" i="8"/>
  <c r="AC1427" i="8"/>
  <c r="AC1428" i="8"/>
  <c r="AC1429" i="8"/>
  <c r="AC1430" i="8"/>
  <c r="AC1431" i="8"/>
  <c r="AC1432" i="8"/>
  <c r="AC1433" i="8"/>
  <c r="AC1434" i="8"/>
  <c r="AC1435" i="8"/>
  <c r="AC1436" i="8"/>
  <c r="AC1437" i="8"/>
  <c r="AC1438" i="8"/>
  <c r="AC1439" i="8"/>
  <c r="AC1440" i="8"/>
  <c r="AC1441" i="8"/>
  <c r="AC1442" i="8"/>
  <c r="AC1443" i="8"/>
  <c r="AC1444" i="8"/>
  <c r="AC1445" i="8"/>
  <c r="AC1446" i="8"/>
  <c r="AC1447" i="8"/>
  <c r="AC1448" i="8"/>
  <c r="AC1449" i="8"/>
  <c r="AC1450" i="8"/>
  <c r="AC1451" i="8"/>
  <c r="AC1452" i="8"/>
  <c r="AC1453" i="8"/>
  <c r="AC1454" i="8"/>
  <c r="AC1455" i="8"/>
  <c r="AC1456" i="8"/>
  <c r="AC1457" i="8"/>
  <c r="AC1458" i="8"/>
  <c r="AC1459" i="8"/>
  <c r="AC1460" i="8"/>
  <c r="AC1461" i="8"/>
  <c r="AC1462" i="8"/>
  <c r="AC1463" i="8"/>
  <c r="AC1464" i="8"/>
  <c r="AC1465" i="8"/>
  <c r="AC1466" i="8"/>
  <c r="AC1467" i="8"/>
  <c r="AC1468" i="8"/>
  <c r="AC1469" i="8"/>
  <c r="AC1470" i="8"/>
  <c r="AC1471" i="8"/>
  <c r="AC1472" i="8"/>
  <c r="AC1473" i="8"/>
  <c r="AC1474" i="8"/>
  <c r="AC1475" i="8"/>
  <c r="AC1476" i="8"/>
  <c r="AC1477" i="8"/>
  <c r="AC1478" i="8"/>
  <c r="AC1479" i="8"/>
  <c r="AC1480" i="8"/>
  <c r="AC1481" i="8"/>
  <c r="AC1482" i="8"/>
  <c r="AC1483" i="8"/>
  <c r="AC1484" i="8"/>
  <c r="AC1485" i="8"/>
  <c r="AC1486" i="8"/>
  <c r="AC1487" i="8"/>
  <c r="AC1488" i="8"/>
  <c r="AC1489" i="8"/>
  <c r="AC1490" i="8"/>
  <c r="AC1491" i="8"/>
  <c r="AC1492" i="8"/>
  <c r="AC1493" i="8"/>
  <c r="AC1494" i="8"/>
  <c r="AC1495" i="8"/>
  <c r="AC1496" i="8"/>
  <c r="AC1497" i="8"/>
  <c r="AC1498" i="8"/>
  <c r="AC1499" i="8"/>
  <c r="AC1500" i="8"/>
  <c r="AC1501" i="8"/>
  <c r="AC1502" i="8"/>
  <c r="AC1503" i="8"/>
  <c r="AC1504" i="8"/>
  <c r="AC1505" i="8"/>
  <c r="AC1506" i="8"/>
  <c r="AC1507" i="8"/>
  <c r="AC1508" i="8"/>
  <c r="AC1509" i="8"/>
  <c r="AC1510" i="8"/>
  <c r="AC1511" i="8"/>
  <c r="AC1512" i="8"/>
  <c r="AC1513" i="8"/>
  <c r="AC1514" i="8"/>
  <c r="AC1515" i="8"/>
  <c r="AC1516" i="8"/>
  <c r="AC1517" i="8"/>
  <c r="AC1518" i="8"/>
  <c r="AC1519" i="8"/>
  <c r="AC1520" i="8"/>
  <c r="AC1521" i="8"/>
  <c r="AC1522" i="8"/>
  <c r="AC1523" i="8"/>
  <c r="AC1524" i="8"/>
  <c r="AC1525" i="8"/>
  <c r="AC1526" i="8"/>
  <c r="AC1527" i="8"/>
  <c r="AC1528" i="8"/>
  <c r="AC1529" i="8"/>
  <c r="AC1530" i="8"/>
  <c r="AC1531" i="8"/>
  <c r="AC1532" i="8"/>
  <c r="AC1533" i="8"/>
  <c r="AC1534" i="8"/>
  <c r="AC1535" i="8"/>
  <c r="AC1536" i="8"/>
  <c r="AC1537" i="8"/>
  <c r="AC1538" i="8"/>
  <c r="AC1539" i="8"/>
  <c r="AC1540" i="8"/>
  <c r="AC1541" i="8"/>
  <c r="AC1542" i="8"/>
  <c r="AC1543" i="8"/>
  <c r="AC1544" i="8"/>
  <c r="AC1545" i="8"/>
  <c r="AC1546" i="8"/>
  <c r="AC1547" i="8"/>
  <c r="AC1548" i="8"/>
  <c r="AC1549" i="8"/>
  <c r="AC1550" i="8"/>
  <c r="AC1551" i="8"/>
  <c r="AC1552" i="8"/>
  <c r="AC1553" i="8"/>
  <c r="AC1554" i="8"/>
  <c r="AC1555" i="8"/>
  <c r="AC1556" i="8"/>
  <c r="AC1557" i="8"/>
  <c r="AC1558" i="8"/>
  <c r="AC1559" i="8"/>
  <c r="AC1560" i="8"/>
  <c r="AC1561" i="8"/>
  <c r="AC1562" i="8"/>
  <c r="AC1563" i="8"/>
  <c r="AC1564" i="8"/>
  <c r="AC1565" i="8"/>
  <c r="AC1566" i="8"/>
  <c r="AC1567" i="8"/>
  <c r="AC1568" i="8"/>
  <c r="AC1569" i="8"/>
  <c r="AC1570" i="8"/>
  <c r="AC1571" i="8"/>
  <c r="AC1572" i="8"/>
  <c r="AC1573" i="8"/>
  <c r="AC1574" i="8"/>
  <c r="AC1575" i="8"/>
  <c r="AC1576" i="8"/>
  <c r="AC1577" i="8"/>
  <c r="AC1578" i="8"/>
  <c r="AC1579" i="8"/>
  <c r="AC1580" i="8"/>
  <c r="AC1581" i="8"/>
  <c r="AC1582" i="8"/>
  <c r="AC1583" i="8"/>
  <c r="AC1584" i="8"/>
  <c r="AC1585" i="8"/>
  <c r="AC1586" i="8"/>
  <c r="AC1587" i="8"/>
  <c r="AC1588" i="8"/>
  <c r="AC1589" i="8"/>
  <c r="AC1590" i="8"/>
  <c r="AC1591" i="8"/>
  <c r="AC1592" i="8"/>
  <c r="AC1593" i="8"/>
  <c r="AC1594" i="8"/>
  <c r="AC1595" i="8"/>
  <c r="AC1596" i="8"/>
  <c r="AC1597" i="8"/>
  <c r="AC1598" i="8"/>
  <c r="AC1599" i="8"/>
  <c r="AC1600" i="8"/>
  <c r="AC1601" i="8"/>
  <c r="AC1602" i="8"/>
  <c r="AC3" i="8"/>
  <c r="C43" i="5"/>
  <c r="D43" i="5"/>
  <c r="O4" i="8"/>
  <c r="S4" i="8"/>
  <c r="C44" i="5"/>
  <c r="D44" i="5"/>
  <c r="O5" i="8"/>
  <c r="S5" i="8"/>
  <c r="C45" i="5"/>
  <c r="D45" i="5"/>
  <c r="O6" i="8"/>
  <c r="S6" i="8"/>
  <c r="C46" i="5"/>
  <c r="D46" i="5"/>
  <c r="O7" i="8"/>
  <c r="S7" i="8"/>
  <c r="C47" i="5"/>
  <c r="D47" i="5"/>
  <c r="O8" i="8"/>
  <c r="S8" i="8"/>
  <c r="C48" i="5"/>
  <c r="D48" i="5"/>
  <c r="O9" i="8"/>
  <c r="S9" i="8"/>
  <c r="C49" i="5"/>
  <c r="D49" i="5"/>
  <c r="O10" i="8"/>
  <c r="S10" i="8"/>
  <c r="C50" i="5"/>
  <c r="D50" i="5"/>
  <c r="O11" i="8"/>
  <c r="S11" i="8"/>
  <c r="C51" i="5"/>
  <c r="D51" i="5"/>
  <c r="O12" i="8"/>
  <c r="S12" i="8"/>
  <c r="C52" i="5"/>
  <c r="D52" i="5"/>
  <c r="O13" i="8"/>
  <c r="S13" i="8"/>
  <c r="C53" i="5"/>
  <c r="D53" i="5"/>
  <c r="O14" i="8"/>
  <c r="S14" i="8"/>
  <c r="C54" i="5"/>
  <c r="D54" i="5"/>
  <c r="O15" i="8"/>
  <c r="S15" i="8"/>
  <c r="C55" i="5"/>
  <c r="D55" i="5"/>
  <c r="O16" i="8"/>
  <c r="S16" i="8"/>
  <c r="C56" i="5"/>
  <c r="D56" i="5"/>
  <c r="O17" i="8"/>
  <c r="S17" i="8"/>
  <c r="C57" i="5"/>
  <c r="D57" i="5"/>
  <c r="O18" i="8"/>
  <c r="S18" i="8"/>
  <c r="C58" i="5"/>
  <c r="D58" i="5"/>
  <c r="O19" i="8"/>
  <c r="S19" i="8"/>
  <c r="C59" i="5"/>
  <c r="D59" i="5"/>
  <c r="O20" i="8"/>
  <c r="S20" i="8"/>
  <c r="C60" i="5"/>
  <c r="D60" i="5"/>
  <c r="O21" i="8"/>
  <c r="S21" i="8"/>
  <c r="C61" i="5"/>
  <c r="D61" i="5"/>
  <c r="O22" i="8"/>
  <c r="S22" i="8"/>
  <c r="C62" i="5"/>
  <c r="D62" i="5"/>
  <c r="O23" i="8"/>
  <c r="S23" i="8"/>
  <c r="C63" i="5"/>
  <c r="D63" i="5"/>
  <c r="O24" i="8"/>
  <c r="S24" i="8"/>
  <c r="C64" i="5"/>
  <c r="D64" i="5"/>
  <c r="O25" i="8"/>
  <c r="S25" i="8"/>
  <c r="C65" i="5"/>
  <c r="D65" i="5"/>
  <c r="O26" i="8"/>
  <c r="S26" i="8"/>
  <c r="C66" i="5"/>
  <c r="D66" i="5"/>
  <c r="O27" i="8"/>
  <c r="S27" i="8"/>
  <c r="C67" i="5"/>
  <c r="D67" i="5"/>
  <c r="O28" i="8"/>
  <c r="S28" i="8"/>
  <c r="C68" i="5"/>
  <c r="D68" i="5"/>
  <c r="O29" i="8"/>
  <c r="S29" i="8"/>
  <c r="C69" i="5"/>
  <c r="D69" i="5"/>
  <c r="O30" i="8"/>
  <c r="S30" i="8"/>
  <c r="C70" i="5"/>
  <c r="D70" i="5"/>
  <c r="O31" i="8"/>
  <c r="S31" i="8"/>
  <c r="C71" i="5"/>
  <c r="D71" i="5"/>
  <c r="O32" i="8"/>
  <c r="S32" i="8"/>
  <c r="C72" i="5"/>
  <c r="D72" i="5"/>
  <c r="O33" i="8"/>
  <c r="S33" i="8"/>
  <c r="C73" i="5"/>
  <c r="D73" i="5"/>
  <c r="O34" i="8"/>
  <c r="S34" i="8"/>
  <c r="C74" i="5"/>
  <c r="D74" i="5"/>
  <c r="O35" i="8"/>
  <c r="S35" i="8"/>
  <c r="C75" i="5"/>
  <c r="D75" i="5"/>
  <c r="O36" i="8"/>
  <c r="S36" i="8"/>
  <c r="C76" i="5"/>
  <c r="D76" i="5"/>
  <c r="O37" i="8"/>
  <c r="S37" i="8"/>
  <c r="C77" i="5"/>
  <c r="D77" i="5"/>
  <c r="O38" i="8"/>
  <c r="S38" i="8"/>
  <c r="C78" i="5"/>
  <c r="D78" i="5"/>
  <c r="O39" i="8"/>
  <c r="S39" i="8"/>
  <c r="C79" i="5"/>
  <c r="D79" i="5"/>
  <c r="O40" i="8"/>
  <c r="S40" i="8"/>
  <c r="C80" i="5"/>
  <c r="D80" i="5"/>
  <c r="O41" i="8"/>
  <c r="S41" i="8"/>
  <c r="C81" i="5"/>
  <c r="D81" i="5"/>
  <c r="O42" i="8"/>
  <c r="S42" i="8"/>
  <c r="C82" i="5"/>
  <c r="D82" i="5"/>
  <c r="O43" i="8"/>
  <c r="S43" i="8"/>
  <c r="C83" i="5"/>
  <c r="D83" i="5"/>
  <c r="O44" i="8"/>
  <c r="S44" i="8"/>
  <c r="C84" i="5"/>
  <c r="D84" i="5"/>
  <c r="O45" i="8"/>
  <c r="S45" i="8"/>
  <c r="C85" i="5"/>
  <c r="D85" i="5"/>
  <c r="O46" i="8"/>
  <c r="S46" i="8"/>
  <c r="C86" i="5"/>
  <c r="D86" i="5"/>
  <c r="O47" i="8"/>
  <c r="S47" i="8"/>
  <c r="C87" i="5"/>
  <c r="D87" i="5"/>
  <c r="O48" i="8"/>
  <c r="S48" i="8"/>
  <c r="C88" i="5"/>
  <c r="D88" i="5"/>
  <c r="O49" i="8"/>
  <c r="S49" i="8"/>
  <c r="C89" i="5"/>
  <c r="D89" i="5"/>
  <c r="O50" i="8"/>
  <c r="S50" i="8"/>
  <c r="C90" i="5"/>
  <c r="D90" i="5"/>
  <c r="O51" i="8"/>
  <c r="S51" i="8"/>
  <c r="C91" i="5"/>
  <c r="D91" i="5"/>
  <c r="O52" i="8"/>
  <c r="S52" i="8"/>
  <c r="C92" i="5"/>
  <c r="D92" i="5"/>
  <c r="O53" i="8"/>
  <c r="S53" i="8"/>
  <c r="C93" i="5"/>
  <c r="D93" i="5"/>
  <c r="O54" i="8"/>
  <c r="S54" i="8"/>
  <c r="C94" i="5"/>
  <c r="D94" i="5"/>
  <c r="O55" i="8"/>
  <c r="S55" i="8"/>
  <c r="C95" i="5"/>
  <c r="D95" i="5"/>
  <c r="O56" i="8"/>
  <c r="S56" i="8"/>
  <c r="C96" i="5"/>
  <c r="D96" i="5"/>
  <c r="O57" i="8"/>
  <c r="S57" i="8"/>
  <c r="C97" i="5"/>
  <c r="D97" i="5"/>
  <c r="O58" i="8"/>
  <c r="S58" i="8"/>
  <c r="C98" i="5"/>
  <c r="D98" i="5"/>
  <c r="O59" i="8"/>
  <c r="S59" i="8"/>
  <c r="C99" i="5"/>
  <c r="D99" i="5"/>
  <c r="O60" i="8"/>
  <c r="S60" i="8"/>
  <c r="C100" i="5"/>
  <c r="D100" i="5"/>
  <c r="O61" i="8"/>
  <c r="S61" i="8"/>
  <c r="C101" i="5"/>
  <c r="D101" i="5"/>
  <c r="O62" i="8"/>
  <c r="S62" i="8"/>
  <c r="C102" i="5"/>
  <c r="D102" i="5"/>
  <c r="O63" i="8"/>
  <c r="S63" i="8"/>
  <c r="C103" i="5"/>
  <c r="D103" i="5"/>
  <c r="O64" i="8"/>
  <c r="S64" i="8"/>
  <c r="C104" i="5"/>
  <c r="D104" i="5"/>
  <c r="O65" i="8"/>
  <c r="S65" i="8"/>
  <c r="C105" i="5"/>
  <c r="D105" i="5"/>
  <c r="O66" i="8"/>
  <c r="S66" i="8"/>
  <c r="C106" i="5"/>
  <c r="D106" i="5"/>
  <c r="O67" i="8"/>
  <c r="S67" i="8"/>
  <c r="C107" i="5"/>
  <c r="D107" i="5"/>
  <c r="O68" i="8"/>
  <c r="S68" i="8"/>
  <c r="C108" i="5"/>
  <c r="D108" i="5"/>
  <c r="O69" i="8"/>
  <c r="S69" i="8"/>
  <c r="C109" i="5"/>
  <c r="D109" i="5"/>
  <c r="O70" i="8"/>
  <c r="S70" i="8"/>
  <c r="C110" i="5"/>
  <c r="D110" i="5"/>
  <c r="O71" i="8"/>
  <c r="S71" i="8"/>
  <c r="C111" i="5"/>
  <c r="D111" i="5"/>
  <c r="O72" i="8"/>
  <c r="S72" i="8"/>
  <c r="C112" i="5"/>
  <c r="D112" i="5"/>
  <c r="O73" i="8"/>
  <c r="S73" i="8"/>
  <c r="C113" i="5"/>
  <c r="D113" i="5"/>
  <c r="O74" i="8"/>
  <c r="S74" i="8"/>
  <c r="C114" i="5"/>
  <c r="D114" i="5"/>
  <c r="O75" i="8"/>
  <c r="S75" i="8"/>
  <c r="C115" i="5"/>
  <c r="D115" i="5"/>
  <c r="O76" i="8"/>
  <c r="S76" i="8"/>
  <c r="C116" i="5"/>
  <c r="D116" i="5"/>
  <c r="O77" i="8"/>
  <c r="S77" i="8"/>
  <c r="C117" i="5"/>
  <c r="D117" i="5"/>
  <c r="O78" i="8"/>
  <c r="S78" i="8"/>
  <c r="C118" i="5"/>
  <c r="D118" i="5"/>
  <c r="O79" i="8"/>
  <c r="S79" i="8"/>
  <c r="C119" i="5"/>
  <c r="D119" i="5"/>
  <c r="O80" i="8"/>
  <c r="S80" i="8"/>
  <c r="C120" i="5"/>
  <c r="D120" i="5"/>
  <c r="O81" i="8"/>
  <c r="S81" i="8"/>
  <c r="C121" i="5"/>
  <c r="D121" i="5"/>
  <c r="O82" i="8"/>
  <c r="S82" i="8"/>
  <c r="C122" i="5"/>
  <c r="D122" i="5"/>
  <c r="O83" i="8"/>
  <c r="S83" i="8"/>
  <c r="C123" i="5"/>
  <c r="D123" i="5"/>
  <c r="O84" i="8"/>
  <c r="S84" i="8"/>
  <c r="C124" i="5"/>
  <c r="D124" i="5"/>
  <c r="O85" i="8"/>
  <c r="S85" i="8"/>
  <c r="C125" i="5"/>
  <c r="D125" i="5"/>
  <c r="O86" i="8"/>
  <c r="S86" i="8"/>
  <c r="C126" i="5"/>
  <c r="D126" i="5"/>
  <c r="O87" i="8"/>
  <c r="S87" i="8"/>
  <c r="C127" i="5"/>
  <c r="D127" i="5"/>
  <c r="O88" i="8"/>
  <c r="S88" i="8"/>
  <c r="C128" i="5"/>
  <c r="D128" i="5"/>
  <c r="O89" i="8"/>
  <c r="S89" i="8"/>
  <c r="C129" i="5"/>
  <c r="D129" i="5"/>
  <c r="O90" i="8"/>
  <c r="S90" i="8"/>
  <c r="C130" i="5"/>
  <c r="D130" i="5"/>
  <c r="O91" i="8"/>
  <c r="S91" i="8"/>
  <c r="C131" i="5"/>
  <c r="D131" i="5"/>
  <c r="O92" i="8"/>
  <c r="S92" i="8"/>
  <c r="C132" i="5"/>
  <c r="D132" i="5"/>
  <c r="O93" i="8"/>
  <c r="S93" i="8"/>
  <c r="C133" i="5"/>
  <c r="D133" i="5"/>
  <c r="O94" i="8"/>
  <c r="S94" i="8"/>
  <c r="C134" i="5"/>
  <c r="D134" i="5"/>
  <c r="O95" i="8"/>
  <c r="S95" i="8"/>
  <c r="C135" i="5"/>
  <c r="D135" i="5"/>
  <c r="O96" i="8"/>
  <c r="S96" i="8"/>
  <c r="C136" i="5"/>
  <c r="D136" i="5"/>
  <c r="O97" i="8"/>
  <c r="S97" i="8"/>
  <c r="C137" i="5"/>
  <c r="D137" i="5"/>
  <c r="O98" i="8"/>
  <c r="S98" i="8"/>
  <c r="C138" i="5"/>
  <c r="D138" i="5"/>
  <c r="O99" i="8"/>
  <c r="S99" i="8"/>
  <c r="C139" i="5"/>
  <c r="D139" i="5"/>
  <c r="O100" i="8"/>
  <c r="S100" i="8"/>
  <c r="C140" i="5"/>
  <c r="D140" i="5"/>
  <c r="O101" i="8"/>
  <c r="S101" i="8"/>
  <c r="C141" i="5"/>
  <c r="D141" i="5"/>
  <c r="O102" i="8"/>
  <c r="S102" i="8"/>
  <c r="O203" i="8"/>
  <c r="S203" i="8"/>
  <c r="O204" i="8"/>
  <c r="S204" i="8"/>
  <c r="O205" i="8"/>
  <c r="S205" i="8"/>
  <c r="O206" i="8"/>
  <c r="S206" i="8"/>
  <c r="O207" i="8"/>
  <c r="S207" i="8"/>
  <c r="O208" i="8"/>
  <c r="S208" i="8"/>
  <c r="O209" i="8"/>
  <c r="S209" i="8"/>
  <c r="O210" i="8"/>
  <c r="S210" i="8"/>
  <c r="O211" i="8"/>
  <c r="S211" i="8"/>
  <c r="O212" i="8"/>
  <c r="S212" i="8"/>
  <c r="O213" i="8"/>
  <c r="S213" i="8"/>
  <c r="O214" i="8"/>
  <c r="S214" i="8"/>
  <c r="O215" i="8"/>
  <c r="S215" i="8"/>
  <c r="O216" i="8"/>
  <c r="S216" i="8"/>
  <c r="O217" i="8"/>
  <c r="S217" i="8"/>
  <c r="O218" i="8"/>
  <c r="S218" i="8"/>
  <c r="O219" i="8"/>
  <c r="S219" i="8"/>
  <c r="O220" i="8"/>
  <c r="S220" i="8"/>
  <c r="O221" i="8"/>
  <c r="S221" i="8"/>
  <c r="O222" i="8"/>
  <c r="S222" i="8"/>
  <c r="O223" i="8"/>
  <c r="S223" i="8"/>
  <c r="O224" i="8"/>
  <c r="S224" i="8"/>
  <c r="O225" i="8"/>
  <c r="S225" i="8"/>
  <c r="O226" i="8"/>
  <c r="S226" i="8"/>
  <c r="O227" i="8"/>
  <c r="S227" i="8"/>
  <c r="O228" i="8"/>
  <c r="S228" i="8"/>
  <c r="O229" i="8"/>
  <c r="S229" i="8"/>
  <c r="O230" i="8"/>
  <c r="S230" i="8"/>
  <c r="O231" i="8"/>
  <c r="S231" i="8"/>
  <c r="O232" i="8"/>
  <c r="S232" i="8"/>
  <c r="O233" i="8"/>
  <c r="S233" i="8"/>
  <c r="O234" i="8"/>
  <c r="S234" i="8"/>
  <c r="O235" i="8"/>
  <c r="S235" i="8"/>
  <c r="O236" i="8"/>
  <c r="S236" i="8"/>
  <c r="O237" i="8"/>
  <c r="S237" i="8"/>
  <c r="O238" i="8"/>
  <c r="S238" i="8"/>
  <c r="O239" i="8"/>
  <c r="S239" i="8"/>
  <c r="O240" i="8"/>
  <c r="S240" i="8"/>
  <c r="O241" i="8"/>
  <c r="S241" i="8"/>
  <c r="O242" i="8"/>
  <c r="S242" i="8"/>
  <c r="O243" i="8"/>
  <c r="S243" i="8"/>
  <c r="O244" i="8"/>
  <c r="S244" i="8"/>
  <c r="O245" i="8"/>
  <c r="S245" i="8"/>
  <c r="O246" i="8"/>
  <c r="S246" i="8"/>
  <c r="O247" i="8"/>
  <c r="S247" i="8"/>
  <c r="O248" i="8"/>
  <c r="S248" i="8"/>
  <c r="O249" i="8"/>
  <c r="S249" i="8"/>
  <c r="O250" i="8"/>
  <c r="S250" i="8"/>
  <c r="O251" i="8"/>
  <c r="S251" i="8"/>
  <c r="O252" i="8"/>
  <c r="S252" i="8"/>
  <c r="O253" i="8"/>
  <c r="S253" i="8"/>
  <c r="O254" i="8"/>
  <c r="S254" i="8"/>
  <c r="O255" i="8"/>
  <c r="S255" i="8"/>
  <c r="O256" i="8"/>
  <c r="S256" i="8"/>
  <c r="O257" i="8"/>
  <c r="S257" i="8"/>
  <c r="O258" i="8"/>
  <c r="S258" i="8"/>
  <c r="O259" i="8"/>
  <c r="S259" i="8"/>
  <c r="O260" i="8"/>
  <c r="S260" i="8"/>
  <c r="O261" i="8"/>
  <c r="S261" i="8"/>
  <c r="O262" i="8"/>
  <c r="S262" i="8"/>
  <c r="O263" i="8"/>
  <c r="S263" i="8"/>
  <c r="O264" i="8"/>
  <c r="S264" i="8"/>
  <c r="O265" i="8"/>
  <c r="S265" i="8"/>
  <c r="O266" i="8"/>
  <c r="S266" i="8"/>
  <c r="O267" i="8"/>
  <c r="S267" i="8"/>
  <c r="O268" i="8"/>
  <c r="S268" i="8"/>
  <c r="O269" i="8"/>
  <c r="S269" i="8"/>
  <c r="O270" i="8"/>
  <c r="S270" i="8"/>
  <c r="O271" i="8"/>
  <c r="S271" i="8"/>
  <c r="O272" i="8"/>
  <c r="S272" i="8"/>
  <c r="O273" i="8"/>
  <c r="S273" i="8"/>
  <c r="O274" i="8"/>
  <c r="S274" i="8"/>
  <c r="O275" i="8"/>
  <c r="S275" i="8"/>
  <c r="O276" i="8"/>
  <c r="S276" i="8"/>
  <c r="O277" i="8"/>
  <c r="S277" i="8"/>
  <c r="O278" i="8"/>
  <c r="S278" i="8"/>
  <c r="O279" i="8"/>
  <c r="S279" i="8"/>
  <c r="O280" i="8"/>
  <c r="S280" i="8"/>
  <c r="O281" i="8"/>
  <c r="S281" i="8"/>
  <c r="O282" i="8"/>
  <c r="S282" i="8"/>
  <c r="O283" i="8"/>
  <c r="S283" i="8"/>
  <c r="O284" i="8"/>
  <c r="S284" i="8"/>
  <c r="O285" i="8"/>
  <c r="S285" i="8"/>
  <c r="O286" i="8"/>
  <c r="S286" i="8"/>
  <c r="O287" i="8"/>
  <c r="S287" i="8"/>
  <c r="O288" i="8"/>
  <c r="S288" i="8"/>
  <c r="O289" i="8"/>
  <c r="S289" i="8"/>
  <c r="O290" i="8"/>
  <c r="S290" i="8"/>
  <c r="O291" i="8"/>
  <c r="S291" i="8"/>
  <c r="O292" i="8"/>
  <c r="S292" i="8"/>
  <c r="O293" i="8"/>
  <c r="S293" i="8"/>
  <c r="O294" i="8"/>
  <c r="S294" i="8"/>
  <c r="O295" i="8"/>
  <c r="S295" i="8"/>
  <c r="O296" i="8"/>
  <c r="S296" i="8"/>
  <c r="O297" i="8"/>
  <c r="S297" i="8"/>
  <c r="O298" i="8"/>
  <c r="S298" i="8"/>
  <c r="O299" i="8"/>
  <c r="S299" i="8"/>
  <c r="O300" i="8"/>
  <c r="S300" i="8"/>
  <c r="O301" i="8"/>
  <c r="S301" i="8"/>
  <c r="O302" i="8"/>
  <c r="S302" i="8"/>
  <c r="J42" i="5"/>
  <c r="O503" i="8"/>
  <c r="S503" i="8"/>
  <c r="J43" i="5"/>
  <c r="O504" i="8"/>
  <c r="S504" i="8"/>
  <c r="J44" i="5"/>
  <c r="O505" i="8"/>
  <c r="S505" i="8"/>
  <c r="J45" i="5"/>
  <c r="O506" i="8"/>
  <c r="S506" i="8"/>
  <c r="J46" i="5"/>
  <c r="O507" i="8"/>
  <c r="S507" i="8"/>
  <c r="J47" i="5"/>
  <c r="O508" i="8"/>
  <c r="S508" i="8"/>
  <c r="J48" i="5"/>
  <c r="O509" i="8"/>
  <c r="S509" i="8"/>
  <c r="J49" i="5"/>
  <c r="O510" i="8"/>
  <c r="S510" i="8"/>
  <c r="J50" i="5"/>
  <c r="O511" i="8"/>
  <c r="S511" i="8"/>
  <c r="J51" i="5"/>
  <c r="O512" i="8"/>
  <c r="S512" i="8"/>
  <c r="J52" i="5"/>
  <c r="O513" i="8"/>
  <c r="S513" i="8"/>
  <c r="J53" i="5"/>
  <c r="O514" i="8"/>
  <c r="S514" i="8"/>
  <c r="J54" i="5"/>
  <c r="O515" i="8"/>
  <c r="S515" i="8"/>
  <c r="J55" i="5"/>
  <c r="O516" i="8"/>
  <c r="S516" i="8"/>
  <c r="J56" i="5"/>
  <c r="O517" i="8"/>
  <c r="S517" i="8"/>
  <c r="J57" i="5"/>
  <c r="O518" i="8"/>
  <c r="S518" i="8"/>
  <c r="J58" i="5"/>
  <c r="O519" i="8"/>
  <c r="S519" i="8"/>
  <c r="J59" i="5"/>
  <c r="O520" i="8"/>
  <c r="S520" i="8"/>
  <c r="J60" i="5"/>
  <c r="O521" i="8"/>
  <c r="S521" i="8"/>
  <c r="J61" i="5"/>
  <c r="O522" i="8"/>
  <c r="S522" i="8"/>
  <c r="J62" i="5"/>
  <c r="O523" i="8"/>
  <c r="S523" i="8"/>
  <c r="J63" i="5"/>
  <c r="O524" i="8"/>
  <c r="S524" i="8"/>
  <c r="J64" i="5"/>
  <c r="O525" i="8"/>
  <c r="S525" i="8"/>
  <c r="J65" i="5"/>
  <c r="O526" i="8"/>
  <c r="S526" i="8"/>
  <c r="J66" i="5"/>
  <c r="O527" i="8"/>
  <c r="S527" i="8"/>
  <c r="J67" i="5"/>
  <c r="O528" i="8"/>
  <c r="S528" i="8"/>
  <c r="J68" i="5"/>
  <c r="O529" i="8"/>
  <c r="S529" i="8"/>
  <c r="J69" i="5"/>
  <c r="O530" i="8"/>
  <c r="S530" i="8"/>
  <c r="J70" i="5"/>
  <c r="O531" i="8"/>
  <c r="S531" i="8"/>
  <c r="J71" i="5"/>
  <c r="O532" i="8"/>
  <c r="S532" i="8"/>
  <c r="J72" i="5"/>
  <c r="O533" i="8"/>
  <c r="S533" i="8"/>
  <c r="J73" i="5"/>
  <c r="O534" i="8"/>
  <c r="S534" i="8"/>
  <c r="J74" i="5"/>
  <c r="O535" i="8"/>
  <c r="S535" i="8"/>
  <c r="J75" i="5"/>
  <c r="O536" i="8"/>
  <c r="S536" i="8"/>
  <c r="J76" i="5"/>
  <c r="O537" i="8"/>
  <c r="S537" i="8"/>
  <c r="J77" i="5"/>
  <c r="O538" i="8"/>
  <c r="S538" i="8"/>
  <c r="J78" i="5"/>
  <c r="O539" i="8"/>
  <c r="S539" i="8"/>
  <c r="J79" i="5"/>
  <c r="O540" i="8"/>
  <c r="S540" i="8"/>
  <c r="J80" i="5"/>
  <c r="O541" i="8"/>
  <c r="S541" i="8"/>
  <c r="J81" i="5"/>
  <c r="O542" i="8"/>
  <c r="S542" i="8"/>
  <c r="J82" i="5"/>
  <c r="O543" i="8"/>
  <c r="S543" i="8"/>
  <c r="J83" i="5"/>
  <c r="O544" i="8"/>
  <c r="S544" i="8"/>
  <c r="J84" i="5"/>
  <c r="O545" i="8"/>
  <c r="S545" i="8"/>
  <c r="J85" i="5"/>
  <c r="O546" i="8"/>
  <c r="S546" i="8"/>
  <c r="J86" i="5"/>
  <c r="O547" i="8"/>
  <c r="S547" i="8"/>
  <c r="J87" i="5"/>
  <c r="O548" i="8"/>
  <c r="S548" i="8"/>
  <c r="J88" i="5"/>
  <c r="O549" i="8"/>
  <c r="S549" i="8"/>
  <c r="J89" i="5"/>
  <c r="O550" i="8"/>
  <c r="S550" i="8"/>
  <c r="J90" i="5"/>
  <c r="O551" i="8"/>
  <c r="S551" i="8"/>
  <c r="J91" i="5"/>
  <c r="O552" i="8"/>
  <c r="S552" i="8"/>
  <c r="J92" i="5"/>
  <c r="O553" i="8"/>
  <c r="S553" i="8"/>
  <c r="J93" i="5"/>
  <c r="O554" i="8"/>
  <c r="S554" i="8"/>
  <c r="J94" i="5"/>
  <c r="O555" i="8"/>
  <c r="S555" i="8"/>
  <c r="J95" i="5"/>
  <c r="O556" i="8"/>
  <c r="S556" i="8"/>
  <c r="J96" i="5"/>
  <c r="O557" i="8"/>
  <c r="S557" i="8"/>
  <c r="J97" i="5"/>
  <c r="O558" i="8"/>
  <c r="S558" i="8"/>
  <c r="J98" i="5"/>
  <c r="O559" i="8"/>
  <c r="S559" i="8"/>
  <c r="J99" i="5"/>
  <c r="O560" i="8"/>
  <c r="S560" i="8"/>
  <c r="J100" i="5"/>
  <c r="O561" i="8"/>
  <c r="S561" i="8"/>
  <c r="J101" i="5"/>
  <c r="O562" i="8"/>
  <c r="S562" i="8"/>
  <c r="J102" i="5"/>
  <c r="O563" i="8"/>
  <c r="S563" i="8"/>
  <c r="J103" i="5"/>
  <c r="O564" i="8"/>
  <c r="S564" i="8"/>
  <c r="J104" i="5"/>
  <c r="O565" i="8"/>
  <c r="S565" i="8"/>
  <c r="J105" i="5"/>
  <c r="O566" i="8"/>
  <c r="S566" i="8"/>
  <c r="J106" i="5"/>
  <c r="O567" i="8"/>
  <c r="S567" i="8"/>
  <c r="J107" i="5"/>
  <c r="O568" i="8"/>
  <c r="S568" i="8"/>
  <c r="J108" i="5"/>
  <c r="O569" i="8"/>
  <c r="S569" i="8"/>
  <c r="J109" i="5"/>
  <c r="O570" i="8"/>
  <c r="S570" i="8"/>
  <c r="J110" i="5"/>
  <c r="O571" i="8"/>
  <c r="S571" i="8"/>
  <c r="J111" i="5"/>
  <c r="O572" i="8"/>
  <c r="S572" i="8"/>
  <c r="J112" i="5"/>
  <c r="O573" i="8"/>
  <c r="S573" i="8"/>
  <c r="J113" i="5"/>
  <c r="O574" i="8"/>
  <c r="S574" i="8"/>
  <c r="J114" i="5"/>
  <c r="O575" i="8"/>
  <c r="S575" i="8"/>
  <c r="J115" i="5"/>
  <c r="O576" i="8"/>
  <c r="S576" i="8"/>
  <c r="J116" i="5"/>
  <c r="O577" i="8"/>
  <c r="S577" i="8"/>
  <c r="J117" i="5"/>
  <c r="O578" i="8"/>
  <c r="S578" i="8"/>
  <c r="J118" i="5"/>
  <c r="O579" i="8"/>
  <c r="S579" i="8"/>
  <c r="J119" i="5"/>
  <c r="O580" i="8"/>
  <c r="S580" i="8"/>
  <c r="J120" i="5"/>
  <c r="O581" i="8"/>
  <c r="S581" i="8"/>
  <c r="J121" i="5"/>
  <c r="O582" i="8"/>
  <c r="S582" i="8"/>
  <c r="J122" i="5"/>
  <c r="O583" i="8"/>
  <c r="S583" i="8"/>
  <c r="J123" i="5"/>
  <c r="O584" i="8"/>
  <c r="S584" i="8"/>
  <c r="J124" i="5"/>
  <c r="O585" i="8"/>
  <c r="S585" i="8"/>
  <c r="J125" i="5"/>
  <c r="O586" i="8"/>
  <c r="S586" i="8"/>
  <c r="J126" i="5"/>
  <c r="O587" i="8"/>
  <c r="S587" i="8"/>
  <c r="J127" i="5"/>
  <c r="O588" i="8"/>
  <c r="S588" i="8"/>
  <c r="J128" i="5"/>
  <c r="O589" i="8"/>
  <c r="S589" i="8"/>
  <c r="J129" i="5"/>
  <c r="O590" i="8"/>
  <c r="S590" i="8"/>
  <c r="J130" i="5"/>
  <c r="O591" i="8"/>
  <c r="S591" i="8"/>
  <c r="J131" i="5"/>
  <c r="O592" i="8"/>
  <c r="S592" i="8"/>
  <c r="J132" i="5"/>
  <c r="O593" i="8"/>
  <c r="S593" i="8"/>
  <c r="J133" i="5"/>
  <c r="O594" i="8"/>
  <c r="S594" i="8"/>
  <c r="J134" i="5"/>
  <c r="O595" i="8"/>
  <c r="S595" i="8"/>
  <c r="J135" i="5"/>
  <c r="O596" i="8"/>
  <c r="S596" i="8"/>
  <c r="J136" i="5"/>
  <c r="O597" i="8"/>
  <c r="S597" i="8"/>
  <c r="J137" i="5"/>
  <c r="O598" i="8"/>
  <c r="S598" i="8"/>
  <c r="J138" i="5"/>
  <c r="O599" i="8"/>
  <c r="S599" i="8"/>
  <c r="J139" i="5"/>
  <c r="O600" i="8"/>
  <c r="S600" i="8"/>
  <c r="J140" i="5"/>
  <c r="O601" i="8"/>
  <c r="S601" i="8"/>
  <c r="J141" i="5"/>
  <c r="O602" i="8"/>
  <c r="S602" i="8"/>
  <c r="M42" i="5"/>
  <c r="O603" i="8"/>
  <c r="S603" i="8"/>
  <c r="M43" i="5"/>
  <c r="O604" i="8"/>
  <c r="S604" i="8"/>
  <c r="M44" i="5"/>
  <c r="O605" i="8"/>
  <c r="S605" i="8"/>
  <c r="M45" i="5"/>
  <c r="O606" i="8"/>
  <c r="S606" i="8"/>
  <c r="M46" i="5"/>
  <c r="O607" i="8"/>
  <c r="S607" i="8"/>
  <c r="M47" i="5"/>
  <c r="O608" i="8"/>
  <c r="S608" i="8"/>
  <c r="M48" i="5"/>
  <c r="O609" i="8"/>
  <c r="S609" i="8"/>
  <c r="M49" i="5"/>
  <c r="O610" i="8"/>
  <c r="S610" i="8"/>
  <c r="M50" i="5"/>
  <c r="O611" i="8"/>
  <c r="S611" i="8"/>
  <c r="M51" i="5"/>
  <c r="O612" i="8"/>
  <c r="S612" i="8"/>
  <c r="M52" i="5"/>
  <c r="O613" i="8"/>
  <c r="S613" i="8"/>
  <c r="M53" i="5"/>
  <c r="O614" i="8"/>
  <c r="S614" i="8"/>
  <c r="M54" i="5"/>
  <c r="O615" i="8"/>
  <c r="S615" i="8"/>
  <c r="M55" i="5"/>
  <c r="O616" i="8"/>
  <c r="S616" i="8"/>
  <c r="M56" i="5"/>
  <c r="O617" i="8"/>
  <c r="S617" i="8"/>
  <c r="M57" i="5"/>
  <c r="O618" i="8"/>
  <c r="S618" i="8"/>
  <c r="M58" i="5"/>
  <c r="O619" i="8"/>
  <c r="S619" i="8"/>
  <c r="M59" i="5"/>
  <c r="O620" i="8"/>
  <c r="S620" i="8"/>
  <c r="M60" i="5"/>
  <c r="O621" i="8"/>
  <c r="S621" i="8"/>
  <c r="M61" i="5"/>
  <c r="O622" i="8"/>
  <c r="S622" i="8"/>
  <c r="M62" i="5"/>
  <c r="O623" i="8"/>
  <c r="S623" i="8"/>
  <c r="M63" i="5"/>
  <c r="O624" i="8"/>
  <c r="S624" i="8"/>
  <c r="M64" i="5"/>
  <c r="O625" i="8"/>
  <c r="S625" i="8"/>
  <c r="M65" i="5"/>
  <c r="O626" i="8"/>
  <c r="S626" i="8"/>
  <c r="M66" i="5"/>
  <c r="O627" i="8"/>
  <c r="S627" i="8"/>
  <c r="M67" i="5"/>
  <c r="O628" i="8"/>
  <c r="S628" i="8"/>
  <c r="M68" i="5"/>
  <c r="O629" i="8"/>
  <c r="S629" i="8"/>
  <c r="M69" i="5"/>
  <c r="O630" i="8"/>
  <c r="S630" i="8"/>
  <c r="M70" i="5"/>
  <c r="O631" i="8"/>
  <c r="S631" i="8"/>
  <c r="M71" i="5"/>
  <c r="O632" i="8"/>
  <c r="S632" i="8"/>
  <c r="M72" i="5"/>
  <c r="O633" i="8"/>
  <c r="S633" i="8"/>
  <c r="M73" i="5"/>
  <c r="O634" i="8"/>
  <c r="S634" i="8"/>
  <c r="M74" i="5"/>
  <c r="O635" i="8"/>
  <c r="S635" i="8"/>
  <c r="M75" i="5"/>
  <c r="O636" i="8"/>
  <c r="S636" i="8"/>
  <c r="M76" i="5"/>
  <c r="O637" i="8"/>
  <c r="S637" i="8"/>
  <c r="M77" i="5"/>
  <c r="O638" i="8"/>
  <c r="S638" i="8"/>
  <c r="M78" i="5"/>
  <c r="O639" i="8"/>
  <c r="S639" i="8"/>
  <c r="M79" i="5"/>
  <c r="O640" i="8"/>
  <c r="S640" i="8"/>
  <c r="M80" i="5"/>
  <c r="O641" i="8"/>
  <c r="S641" i="8"/>
  <c r="M81" i="5"/>
  <c r="O642" i="8"/>
  <c r="S642" i="8"/>
  <c r="M82" i="5"/>
  <c r="O643" i="8"/>
  <c r="S643" i="8"/>
  <c r="M83" i="5"/>
  <c r="O644" i="8"/>
  <c r="S644" i="8"/>
  <c r="M84" i="5"/>
  <c r="O645" i="8"/>
  <c r="S645" i="8"/>
  <c r="M85" i="5"/>
  <c r="O646" i="8"/>
  <c r="S646" i="8"/>
  <c r="M86" i="5"/>
  <c r="O647" i="8"/>
  <c r="S647" i="8"/>
  <c r="M87" i="5"/>
  <c r="O648" i="8"/>
  <c r="S648" i="8"/>
  <c r="M88" i="5"/>
  <c r="O649" i="8"/>
  <c r="S649" i="8"/>
  <c r="M89" i="5"/>
  <c r="O650" i="8"/>
  <c r="S650" i="8"/>
  <c r="M90" i="5"/>
  <c r="O651" i="8"/>
  <c r="S651" i="8"/>
  <c r="M91" i="5"/>
  <c r="O652" i="8"/>
  <c r="S652" i="8"/>
  <c r="M92" i="5"/>
  <c r="O653" i="8"/>
  <c r="S653" i="8"/>
  <c r="M93" i="5"/>
  <c r="O654" i="8"/>
  <c r="S654" i="8"/>
  <c r="M94" i="5"/>
  <c r="O655" i="8"/>
  <c r="S655" i="8"/>
  <c r="M95" i="5"/>
  <c r="O656" i="8"/>
  <c r="S656" i="8"/>
  <c r="M96" i="5"/>
  <c r="O657" i="8"/>
  <c r="S657" i="8"/>
  <c r="M97" i="5"/>
  <c r="O658" i="8"/>
  <c r="S658" i="8"/>
  <c r="M98" i="5"/>
  <c r="O659" i="8"/>
  <c r="S659" i="8"/>
  <c r="M99" i="5"/>
  <c r="O660" i="8"/>
  <c r="S660" i="8"/>
  <c r="M100" i="5"/>
  <c r="O661" i="8"/>
  <c r="S661" i="8"/>
  <c r="M101" i="5"/>
  <c r="O662" i="8"/>
  <c r="S662" i="8"/>
  <c r="M102" i="5"/>
  <c r="O663" i="8"/>
  <c r="S663" i="8"/>
  <c r="M103" i="5"/>
  <c r="O664" i="8"/>
  <c r="S664" i="8"/>
  <c r="M104" i="5"/>
  <c r="O665" i="8"/>
  <c r="S665" i="8"/>
  <c r="M105" i="5"/>
  <c r="O666" i="8"/>
  <c r="S666" i="8"/>
  <c r="M106" i="5"/>
  <c r="O667" i="8"/>
  <c r="S667" i="8"/>
  <c r="M107" i="5"/>
  <c r="O668" i="8"/>
  <c r="S668" i="8"/>
  <c r="M108" i="5"/>
  <c r="O669" i="8"/>
  <c r="S669" i="8"/>
  <c r="M109" i="5"/>
  <c r="O670" i="8"/>
  <c r="S670" i="8"/>
  <c r="M110" i="5"/>
  <c r="O671" i="8"/>
  <c r="S671" i="8"/>
  <c r="M111" i="5"/>
  <c r="O672" i="8"/>
  <c r="S672" i="8"/>
  <c r="M112" i="5"/>
  <c r="O673" i="8"/>
  <c r="S673" i="8"/>
  <c r="M113" i="5"/>
  <c r="O674" i="8"/>
  <c r="S674" i="8"/>
  <c r="M114" i="5"/>
  <c r="O675" i="8"/>
  <c r="S675" i="8"/>
  <c r="M115" i="5"/>
  <c r="O676" i="8"/>
  <c r="S676" i="8"/>
  <c r="M116" i="5"/>
  <c r="O677" i="8"/>
  <c r="S677" i="8"/>
  <c r="M117" i="5"/>
  <c r="O678" i="8"/>
  <c r="S678" i="8"/>
  <c r="M118" i="5"/>
  <c r="O679" i="8"/>
  <c r="S679" i="8"/>
  <c r="M119" i="5"/>
  <c r="O680" i="8"/>
  <c r="S680" i="8"/>
  <c r="M120" i="5"/>
  <c r="O681" i="8"/>
  <c r="S681" i="8"/>
  <c r="M121" i="5"/>
  <c r="O682" i="8"/>
  <c r="S682" i="8"/>
  <c r="M122" i="5"/>
  <c r="O683" i="8"/>
  <c r="S683" i="8"/>
  <c r="M123" i="5"/>
  <c r="O684" i="8"/>
  <c r="S684" i="8"/>
  <c r="M124" i="5"/>
  <c r="O685" i="8"/>
  <c r="S685" i="8"/>
  <c r="M125" i="5"/>
  <c r="O686" i="8"/>
  <c r="S686" i="8"/>
  <c r="M126" i="5"/>
  <c r="O687" i="8"/>
  <c r="S687" i="8"/>
  <c r="M127" i="5"/>
  <c r="O688" i="8"/>
  <c r="S688" i="8"/>
  <c r="M128" i="5"/>
  <c r="O689" i="8"/>
  <c r="S689" i="8"/>
  <c r="M129" i="5"/>
  <c r="O690" i="8"/>
  <c r="S690" i="8"/>
  <c r="M130" i="5"/>
  <c r="O691" i="8"/>
  <c r="S691" i="8"/>
  <c r="M131" i="5"/>
  <c r="O692" i="8"/>
  <c r="S692" i="8"/>
  <c r="M132" i="5"/>
  <c r="O693" i="8"/>
  <c r="S693" i="8"/>
  <c r="M133" i="5"/>
  <c r="O694" i="8"/>
  <c r="S694" i="8"/>
  <c r="M134" i="5"/>
  <c r="O695" i="8"/>
  <c r="S695" i="8"/>
  <c r="M135" i="5"/>
  <c r="O696" i="8"/>
  <c r="S696" i="8"/>
  <c r="M136" i="5"/>
  <c r="O697" i="8"/>
  <c r="S697" i="8"/>
  <c r="M137" i="5"/>
  <c r="O698" i="8"/>
  <c r="S698" i="8"/>
  <c r="M138" i="5"/>
  <c r="O699" i="8"/>
  <c r="S699" i="8"/>
  <c r="M139" i="5"/>
  <c r="O700" i="8"/>
  <c r="S700" i="8"/>
  <c r="M140" i="5"/>
  <c r="O701" i="8"/>
  <c r="S701" i="8"/>
  <c r="M141" i="5"/>
  <c r="O702" i="8"/>
  <c r="S702" i="8"/>
  <c r="P42" i="5"/>
  <c r="O703" i="8"/>
  <c r="S703" i="8"/>
  <c r="P43" i="5"/>
  <c r="O704" i="8"/>
  <c r="S704" i="8"/>
  <c r="P44" i="5"/>
  <c r="O705" i="8"/>
  <c r="S705" i="8"/>
  <c r="P45" i="5"/>
  <c r="O706" i="8"/>
  <c r="S706" i="8"/>
  <c r="P46" i="5"/>
  <c r="O707" i="8"/>
  <c r="S707" i="8"/>
  <c r="P47" i="5"/>
  <c r="O708" i="8"/>
  <c r="S708" i="8"/>
  <c r="P48" i="5"/>
  <c r="O709" i="8"/>
  <c r="S709" i="8"/>
  <c r="P49" i="5"/>
  <c r="O710" i="8"/>
  <c r="S710" i="8"/>
  <c r="P50" i="5"/>
  <c r="O711" i="8"/>
  <c r="S711" i="8"/>
  <c r="P51" i="5"/>
  <c r="O712" i="8"/>
  <c r="S712" i="8"/>
  <c r="P52" i="5"/>
  <c r="O713" i="8"/>
  <c r="S713" i="8"/>
  <c r="P53" i="5"/>
  <c r="O714" i="8"/>
  <c r="S714" i="8"/>
  <c r="P54" i="5"/>
  <c r="O715" i="8"/>
  <c r="S715" i="8"/>
  <c r="P55" i="5"/>
  <c r="O716" i="8"/>
  <c r="S716" i="8"/>
  <c r="P56" i="5"/>
  <c r="O717" i="8"/>
  <c r="S717" i="8"/>
  <c r="P57" i="5"/>
  <c r="O718" i="8"/>
  <c r="S718" i="8"/>
  <c r="P58" i="5"/>
  <c r="O719" i="8"/>
  <c r="S719" i="8"/>
  <c r="P59" i="5"/>
  <c r="O720" i="8"/>
  <c r="S720" i="8"/>
  <c r="P60" i="5"/>
  <c r="O721" i="8"/>
  <c r="S721" i="8"/>
  <c r="P61" i="5"/>
  <c r="O722" i="8"/>
  <c r="S722" i="8"/>
  <c r="P62" i="5"/>
  <c r="O723" i="8"/>
  <c r="S723" i="8"/>
  <c r="P63" i="5"/>
  <c r="O724" i="8"/>
  <c r="S724" i="8"/>
  <c r="P64" i="5"/>
  <c r="O725" i="8"/>
  <c r="S725" i="8"/>
  <c r="P65" i="5"/>
  <c r="O726" i="8"/>
  <c r="S726" i="8"/>
  <c r="P66" i="5"/>
  <c r="O727" i="8"/>
  <c r="S727" i="8"/>
  <c r="P67" i="5"/>
  <c r="O728" i="8"/>
  <c r="S728" i="8"/>
  <c r="P68" i="5"/>
  <c r="O729" i="8"/>
  <c r="S729" i="8"/>
  <c r="P69" i="5"/>
  <c r="O730" i="8"/>
  <c r="S730" i="8"/>
  <c r="P70" i="5"/>
  <c r="O731" i="8"/>
  <c r="S731" i="8"/>
  <c r="P71" i="5"/>
  <c r="O732" i="8"/>
  <c r="S732" i="8"/>
  <c r="P72" i="5"/>
  <c r="O733" i="8"/>
  <c r="S733" i="8"/>
  <c r="P73" i="5"/>
  <c r="O734" i="8"/>
  <c r="S734" i="8"/>
  <c r="P74" i="5"/>
  <c r="O735" i="8"/>
  <c r="S735" i="8"/>
  <c r="P75" i="5"/>
  <c r="O736" i="8"/>
  <c r="S736" i="8"/>
  <c r="P76" i="5"/>
  <c r="O737" i="8"/>
  <c r="S737" i="8"/>
  <c r="P77" i="5"/>
  <c r="O738" i="8"/>
  <c r="S738" i="8"/>
  <c r="P78" i="5"/>
  <c r="O739" i="8"/>
  <c r="S739" i="8"/>
  <c r="P79" i="5"/>
  <c r="O740" i="8"/>
  <c r="S740" i="8"/>
  <c r="P80" i="5"/>
  <c r="O741" i="8"/>
  <c r="S741" i="8"/>
  <c r="P81" i="5"/>
  <c r="O742" i="8"/>
  <c r="S742" i="8"/>
  <c r="P82" i="5"/>
  <c r="O743" i="8"/>
  <c r="S743" i="8"/>
  <c r="P83" i="5"/>
  <c r="O744" i="8"/>
  <c r="S744" i="8"/>
  <c r="P84" i="5"/>
  <c r="O745" i="8"/>
  <c r="S745" i="8"/>
  <c r="P85" i="5"/>
  <c r="O746" i="8"/>
  <c r="S746" i="8"/>
  <c r="P86" i="5"/>
  <c r="O747" i="8"/>
  <c r="S747" i="8"/>
  <c r="P87" i="5"/>
  <c r="O748" i="8"/>
  <c r="S748" i="8"/>
  <c r="P88" i="5"/>
  <c r="O749" i="8"/>
  <c r="S749" i="8"/>
  <c r="P89" i="5"/>
  <c r="O750" i="8"/>
  <c r="S750" i="8"/>
  <c r="P90" i="5"/>
  <c r="O751" i="8"/>
  <c r="S751" i="8"/>
  <c r="P91" i="5"/>
  <c r="O752" i="8"/>
  <c r="S752" i="8"/>
  <c r="P92" i="5"/>
  <c r="O753" i="8"/>
  <c r="S753" i="8"/>
  <c r="P93" i="5"/>
  <c r="O754" i="8"/>
  <c r="S754" i="8"/>
  <c r="P94" i="5"/>
  <c r="O755" i="8"/>
  <c r="S755" i="8"/>
  <c r="P95" i="5"/>
  <c r="O756" i="8"/>
  <c r="S756" i="8"/>
  <c r="P96" i="5"/>
  <c r="O757" i="8"/>
  <c r="S757" i="8"/>
  <c r="P97" i="5"/>
  <c r="O758" i="8"/>
  <c r="S758" i="8"/>
  <c r="P98" i="5"/>
  <c r="O759" i="8"/>
  <c r="S759" i="8"/>
  <c r="P99" i="5"/>
  <c r="O760" i="8"/>
  <c r="S760" i="8"/>
  <c r="P100" i="5"/>
  <c r="O761" i="8"/>
  <c r="S761" i="8"/>
  <c r="P101" i="5"/>
  <c r="O762" i="8"/>
  <c r="S762" i="8"/>
  <c r="P102" i="5"/>
  <c r="O763" i="8"/>
  <c r="S763" i="8"/>
  <c r="P103" i="5"/>
  <c r="O764" i="8"/>
  <c r="S764" i="8"/>
  <c r="P104" i="5"/>
  <c r="O765" i="8"/>
  <c r="S765" i="8"/>
  <c r="P105" i="5"/>
  <c r="O766" i="8"/>
  <c r="S766" i="8"/>
  <c r="P106" i="5"/>
  <c r="O767" i="8"/>
  <c r="S767" i="8"/>
  <c r="P107" i="5"/>
  <c r="O768" i="8"/>
  <c r="S768" i="8"/>
  <c r="P108" i="5"/>
  <c r="O769" i="8"/>
  <c r="S769" i="8"/>
  <c r="P109" i="5"/>
  <c r="O770" i="8"/>
  <c r="S770" i="8"/>
  <c r="P110" i="5"/>
  <c r="O771" i="8"/>
  <c r="S771" i="8"/>
  <c r="P111" i="5"/>
  <c r="O772" i="8"/>
  <c r="S772" i="8"/>
  <c r="P112" i="5"/>
  <c r="O773" i="8"/>
  <c r="S773" i="8"/>
  <c r="P113" i="5"/>
  <c r="O774" i="8"/>
  <c r="S774" i="8"/>
  <c r="P114" i="5"/>
  <c r="O775" i="8"/>
  <c r="S775" i="8"/>
  <c r="P115" i="5"/>
  <c r="O776" i="8"/>
  <c r="S776" i="8"/>
  <c r="P116" i="5"/>
  <c r="O777" i="8"/>
  <c r="S777" i="8"/>
  <c r="P117" i="5"/>
  <c r="O778" i="8"/>
  <c r="S778" i="8"/>
  <c r="P118" i="5"/>
  <c r="O779" i="8"/>
  <c r="S779" i="8"/>
  <c r="P119" i="5"/>
  <c r="O780" i="8"/>
  <c r="S780" i="8"/>
  <c r="P120" i="5"/>
  <c r="O781" i="8"/>
  <c r="S781" i="8"/>
  <c r="P121" i="5"/>
  <c r="O782" i="8"/>
  <c r="S782" i="8"/>
  <c r="P122" i="5"/>
  <c r="O783" i="8"/>
  <c r="S783" i="8"/>
  <c r="P123" i="5"/>
  <c r="O784" i="8"/>
  <c r="S784" i="8"/>
  <c r="P124" i="5"/>
  <c r="O785" i="8"/>
  <c r="S785" i="8"/>
  <c r="P125" i="5"/>
  <c r="O786" i="8"/>
  <c r="S786" i="8"/>
  <c r="P126" i="5"/>
  <c r="O787" i="8"/>
  <c r="S787" i="8"/>
  <c r="P127" i="5"/>
  <c r="O788" i="8"/>
  <c r="S788" i="8"/>
  <c r="P128" i="5"/>
  <c r="O789" i="8"/>
  <c r="S789" i="8"/>
  <c r="P129" i="5"/>
  <c r="O790" i="8"/>
  <c r="S790" i="8"/>
  <c r="P130" i="5"/>
  <c r="O791" i="8"/>
  <c r="S791" i="8"/>
  <c r="P131" i="5"/>
  <c r="O792" i="8"/>
  <c r="S792" i="8"/>
  <c r="P132" i="5"/>
  <c r="O793" i="8"/>
  <c r="S793" i="8"/>
  <c r="P133" i="5"/>
  <c r="O794" i="8"/>
  <c r="S794" i="8"/>
  <c r="P134" i="5"/>
  <c r="O795" i="8"/>
  <c r="S795" i="8"/>
  <c r="P135" i="5"/>
  <c r="O796" i="8"/>
  <c r="S796" i="8"/>
  <c r="P136" i="5"/>
  <c r="O797" i="8"/>
  <c r="S797" i="8"/>
  <c r="P137" i="5"/>
  <c r="O798" i="8"/>
  <c r="S798" i="8"/>
  <c r="P138" i="5"/>
  <c r="O799" i="8"/>
  <c r="S799" i="8"/>
  <c r="P139" i="5"/>
  <c r="O800" i="8"/>
  <c r="S800" i="8"/>
  <c r="P140" i="5"/>
  <c r="O801" i="8"/>
  <c r="S801" i="8"/>
  <c r="P141" i="5"/>
  <c r="O802" i="8"/>
  <c r="S802" i="8"/>
  <c r="S42" i="5"/>
  <c r="O803" i="8"/>
  <c r="S803" i="8"/>
  <c r="S43" i="5"/>
  <c r="O804" i="8"/>
  <c r="S804" i="8"/>
  <c r="S44" i="5"/>
  <c r="O805" i="8"/>
  <c r="S805" i="8"/>
  <c r="S45" i="5"/>
  <c r="O806" i="8"/>
  <c r="S806" i="8"/>
  <c r="S46" i="5"/>
  <c r="O807" i="8"/>
  <c r="S807" i="8"/>
  <c r="S47" i="5"/>
  <c r="O808" i="8"/>
  <c r="S808" i="8"/>
  <c r="S48" i="5"/>
  <c r="O809" i="8"/>
  <c r="S809" i="8"/>
  <c r="S49" i="5"/>
  <c r="O810" i="8"/>
  <c r="S810" i="8"/>
  <c r="S50" i="5"/>
  <c r="O811" i="8"/>
  <c r="S811" i="8"/>
  <c r="S51" i="5"/>
  <c r="O812" i="8"/>
  <c r="S812" i="8"/>
  <c r="S52" i="5"/>
  <c r="O813" i="8"/>
  <c r="S813" i="8"/>
  <c r="S53" i="5"/>
  <c r="O814" i="8"/>
  <c r="S814" i="8"/>
  <c r="S54" i="5"/>
  <c r="O815" i="8"/>
  <c r="S815" i="8"/>
  <c r="S55" i="5"/>
  <c r="O816" i="8"/>
  <c r="S816" i="8"/>
  <c r="S56" i="5"/>
  <c r="O817" i="8"/>
  <c r="S817" i="8"/>
  <c r="S57" i="5"/>
  <c r="O818" i="8"/>
  <c r="S818" i="8"/>
  <c r="S58" i="5"/>
  <c r="O819" i="8"/>
  <c r="S819" i="8"/>
  <c r="S59" i="5"/>
  <c r="O820" i="8"/>
  <c r="S820" i="8"/>
  <c r="S60" i="5"/>
  <c r="O821" i="8"/>
  <c r="S821" i="8"/>
  <c r="S61" i="5"/>
  <c r="O822" i="8"/>
  <c r="S822" i="8"/>
  <c r="S62" i="5"/>
  <c r="O823" i="8"/>
  <c r="S823" i="8"/>
  <c r="S63" i="5"/>
  <c r="O824" i="8"/>
  <c r="S824" i="8"/>
  <c r="S64" i="5"/>
  <c r="O825" i="8"/>
  <c r="S825" i="8"/>
  <c r="S65" i="5"/>
  <c r="O826" i="8"/>
  <c r="S826" i="8"/>
  <c r="S66" i="5"/>
  <c r="O827" i="8"/>
  <c r="S827" i="8"/>
  <c r="S67" i="5"/>
  <c r="O828" i="8"/>
  <c r="S828" i="8"/>
  <c r="S68" i="5"/>
  <c r="O829" i="8"/>
  <c r="S829" i="8"/>
  <c r="S69" i="5"/>
  <c r="O830" i="8"/>
  <c r="S830" i="8"/>
  <c r="S70" i="5"/>
  <c r="O831" i="8"/>
  <c r="S831" i="8"/>
  <c r="S71" i="5"/>
  <c r="O832" i="8"/>
  <c r="S832" i="8"/>
  <c r="S72" i="5"/>
  <c r="O833" i="8"/>
  <c r="S833" i="8"/>
  <c r="S73" i="5"/>
  <c r="O834" i="8"/>
  <c r="S834" i="8"/>
  <c r="S74" i="5"/>
  <c r="O835" i="8"/>
  <c r="S835" i="8"/>
  <c r="S75" i="5"/>
  <c r="O836" i="8"/>
  <c r="S836" i="8"/>
  <c r="S76" i="5"/>
  <c r="O837" i="8"/>
  <c r="S837" i="8"/>
  <c r="S77" i="5"/>
  <c r="O838" i="8"/>
  <c r="S838" i="8"/>
  <c r="S78" i="5"/>
  <c r="O839" i="8"/>
  <c r="S839" i="8"/>
  <c r="S79" i="5"/>
  <c r="O840" i="8"/>
  <c r="S840" i="8"/>
  <c r="S80" i="5"/>
  <c r="O841" i="8"/>
  <c r="S841" i="8"/>
  <c r="S81" i="5"/>
  <c r="O842" i="8"/>
  <c r="S842" i="8"/>
  <c r="S82" i="5"/>
  <c r="O843" i="8"/>
  <c r="S843" i="8"/>
  <c r="S83" i="5"/>
  <c r="O844" i="8"/>
  <c r="S844" i="8"/>
  <c r="S84" i="5"/>
  <c r="O845" i="8"/>
  <c r="S845" i="8"/>
  <c r="S85" i="5"/>
  <c r="O846" i="8"/>
  <c r="S846" i="8"/>
  <c r="S86" i="5"/>
  <c r="O847" i="8"/>
  <c r="S847" i="8"/>
  <c r="S87" i="5"/>
  <c r="O848" i="8"/>
  <c r="S848" i="8"/>
  <c r="S88" i="5"/>
  <c r="O849" i="8"/>
  <c r="S849" i="8"/>
  <c r="S89" i="5"/>
  <c r="O850" i="8"/>
  <c r="S850" i="8"/>
  <c r="S90" i="5"/>
  <c r="O851" i="8"/>
  <c r="S851" i="8"/>
  <c r="S91" i="5"/>
  <c r="O852" i="8"/>
  <c r="S852" i="8"/>
  <c r="S92" i="5"/>
  <c r="O853" i="8"/>
  <c r="S853" i="8"/>
  <c r="S93" i="5"/>
  <c r="O854" i="8"/>
  <c r="S854" i="8"/>
  <c r="S94" i="5"/>
  <c r="O855" i="8"/>
  <c r="S855" i="8"/>
  <c r="S95" i="5"/>
  <c r="O856" i="8"/>
  <c r="S856" i="8"/>
  <c r="S96" i="5"/>
  <c r="O857" i="8"/>
  <c r="S857" i="8"/>
  <c r="S97" i="5"/>
  <c r="O858" i="8"/>
  <c r="S858" i="8"/>
  <c r="S98" i="5"/>
  <c r="O859" i="8"/>
  <c r="S859" i="8"/>
  <c r="S99" i="5"/>
  <c r="O860" i="8"/>
  <c r="S860" i="8"/>
  <c r="S100" i="5"/>
  <c r="O861" i="8"/>
  <c r="S861" i="8"/>
  <c r="S101" i="5"/>
  <c r="O862" i="8"/>
  <c r="S862" i="8"/>
  <c r="S102" i="5"/>
  <c r="O863" i="8"/>
  <c r="S863" i="8"/>
  <c r="S103" i="5"/>
  <c r="O864" i="8"/>
  <c r="S864" i="8"/>
  <c r="S104" i="5"/>
  <c r="O865" i="8"/>
  <c r="S865" i="8"/>
  <c r="S105" i="5"/>
  <c r="O866" i="8"/>
  <c r="S866" i="8"/>
  <c r="S106" i="5"/>
  <c r="O867" i="8"/>
  <c r="S867" i="8"/>
  <c r="S107" i="5"/>
  <c r="O868" i="8"/>
  <c r="S868" i="8"/>
  <c r="S108" i="5"/>
  <c r="O869" i="8"/>
  <c r="S869" i="8"/>
  <c r="S109" i="5"/>
  <c r="O870" i="8"/>
  <c r="S870" i="8"/>
  <c r="S110" i="5"/>
  <c r="O871" i="8"/>
  <c r="S871" i="8"/>
  <c r="S111" i="5"/>
  <c r="O872" i="8"/>
  <c r="S872" i="8"/>
  <c r="S112" i="5"/>
  <c r="O873" i="8"/>
  <c r="S873" i="8"/>
  <c r="S113" i="5"/>
  <c r="O874" i="8"/>
  <c r="S874" i="8"/>
  <c r="S114" i="5"/>
  <c r="O875" i="8"/>
  <c r="S875" i="8"/>
  <c r="S115" i="5"/>
  <c r="O876" i="8"/>
  <c r="S876" i="8"/>
  <c r="S116" i="5"/>
  <c r="O877" i="8"/>
  <c r="S877" i="8"/>
  <c r="S117" i="5"/>
  <c r="O878" i="8"/>
  <c r="S878" i="8"/>
  <c r="S118" i="5"/>
  <c r="O879" i="8"/>
  <c r="S879" i="8"/>
  <c r="S119" i="5"/>
  <c r="O880" i="8"/>
  <c r="S880" i="8"/>
  <c r="S120" i="5"/>
  <c r="O881" i="8"/>
  <c r="S881" i="8"/>
  <c r="S121" i="5"/>
  <c r="O882" i="8"/>
  <c r="S882" i="8"/>
  <c r="S122" i="5"/>
  <c r="O883" i="8"/>
  <c r="S883" i="8"/>
  <c r="S123" i="5"/>
  <c r="O884" i="8"/>
  <c r="S884" i="8"/>
  <c r="S124" i="5"/>
  <c r="O885" i="8"/>
  <c r="S885" i="8"/>
  <c r="S125" i="5"/>
  <c r="O886" i="8"/>
  <c r="S886" i="8"/>
  <c r="S126" i="5"/>
  <c r="O887" i="8"/>
  <c r="S887" i="8"/>
  <c r="S127" i="5"/>
  <c r="O888" i="8"/>
  <c r="S888" i="8"/>
  <c r="S128" i="5"/>
  <c r="O889" i="8"/>
  <c r="S889" i="8"/>
  <c r="S129" i="5"/>
  <c r="O890" i="8"/>
  <c r="S890" i="8"/>
  <c r="S130" i="5"/>
  <c r="O891" i="8"/>
  <c r="S891" i="8"/>
  <c r="S131" i="5"/>
  <c r="O892" i="8"/>
  <c r="S892" i="8"/>
  <c r="S132" i="5"/>
  <c r="O893" i="8"/>
  <c r="S893" i="8"/>
  <c r="S133" i="5"/>
  <c r="O894" i="8"/>
  <c r="S894" i="8"/>
  <c r="S134" i="5"/>
  <c r="O895" i="8"/>
  <c r="S895" i="8"/>
  <c r="S135" i="5"/>
  <c r="O896" i="8"/>
  <c r="S896" i="8"/>
  <c r="S136" i="5"/>
  <c r="O897" i="8"/>
  <c r="S897" i="8"/>
  <c r="S137" i="5"/>
  <c r="O898" i="8"/>
  <c r="S898" i="8"/>
  <c r="S138" i="5"/>
  <c r="O899" i="8"/>
  <c r="S899" i="8"/>
  <c r="S139" i="5"/>
  <c r="O900" i="8"/>
  <c r="S900" i="8"/>
  <c r="S140" i="5"/>
  <c r="O901" i="8"/>
  <c r="S901" i="8"/>
  <c r="S141" i="5"/>
  <c r="O902" i="8"/>
  <c r="S902" i="8"/>
  <c r="V42" i="5"/>
  <c r="O903" i="8"/>
  <c r="S903" i="8"/>
  <c r="V43" i="5"/>
  <c r="O904" i="8"/>
  <c r="S904" i="8"/>
  <c r="V44" i="5"/>
  <c r="O905" i="8"/>
  <c r="S905" i="8"/>
  <c r="V45" i="5"/>
  <c r="O906" i="8"/>
  <c r="S906" i="8"/>
  <c r="V46" i="5"/>
  <c r="O907" i="8"/>
  <c r="S907" i="8"/>
  <c r="V47" i="5"/>
  <c r="O908" i="8"/>
  <c r="S908" i="8"/>
  <c r="V48" i="5"/>
  <c r="O909" i="8"/>
  <c r="S909" i="8"/>
  <c r="V49" i="5"/>
  <c r="O910" i="8"/>
  <c r="S910" i="8"/>
  <c r="V50" i="5"/>
  <c r="O911" i="8"/>
  <c r="S911" i="8"/>
  <c r="V51" i="5"/>
  <c r="O912" i="8"/>
  <c r="S912" i="8"/>
  <c r="V52" i="5"/>
  <c r="O913" i="8"/>
  <c r="S913" i="8"/>
  <c r="V53" i="5"/>
  <c r="O914" i="8"/>
  <c r="S914" i="8"/>
  <c r="V54" i="5"/>
  <c r="O915" i="8"/>
  <c r="S915" i="8"/>
  <c r="V55" i="5"/>
  <c r="O916" i="8"/>
  <c r="S916" i="8"/>
  <c r="V56" i="5"/>
  <c r="O917" i="8"/>
  <c r="S917" i="8"/>
  <c r="V57" i="5"/>
  <c r="O918" i="8"/>
  <c r="S918" i="8"/>
  <c r="V58" i="5"/>
  <c r="O919" i="8"/>
  <c r="S919" i="8"/>
  <c r="V59" i="5"/>
  <c r="O920" i="8"/>
  <c r="S920" i="8"/>
  <c r="V60" i="5"/>
  <c r="O921" i="8"/>
  <c r="S921" i="8"/>
  <c r="V61" i="5"/>
  <c r="O922" i="8"/>
  <c r="S922" i="8"/>
  <c r="V62" i="5"/>
  <c r="O923" i="8"/>
  <c r="S923" i="8"/>
  <c r="V63" i="5"/>
  <c r="O924" i="8"/>
  <c r="S924" i="8"/>
  <c r="V64" i="5"/>
  <c r="O925" i="8"/>
  <c r="S925" i="8"/>
  <c r="V65" i="5"/>
  <c r="O926" i="8"/>
  <c r="S926" i="8"/>
  <c r="V66" i="5"/>
  <c r="O927" i="8"/>
  <c r="S927" i="8"/>
  <c r="V67" i="5"/>
  <c r="O928" i="8"/>
  <c r="S928" i="8"/>
  <c r="V68" i="5"/>
  <c r="O929" i="8"/>
  <c r="S929" i="8"/>
  <c r="V69" i="5"/>
  <c r="O930" i="8"/>
  <c r="S930" i="8"/>
  <c r="V70" i="5"/>
  <c r="O931" i="8"/>
  <c r="S931" i="8"/>
  <c r="V71" i="5"/>
  <c r="O932" i="8"/>
  <c r="S932" i="8"/>
  <c r="V72" i="5"/>
  <c r="O933" i="8"/>
  <c r="S933" i="8"/>
  <c r="V73" i="5"/>
  <c r="O934" i="8"/>
  <c r="S934" i="8"/>
  <c r="V74" i="5"/>
  <c r="O935" i="8"/>
  <c r="S935" i="8"/>
  <c r="V75" i="5"/>
  <c r="O936" i="8"/>
  <c r="S936" i="8"/>
  <c r="V76" i="5"/>
  <c r="O937" i="8"/>
  <c r="S937" i="8"/>
  <c r="V77" i="5"/>
  <c r="O938" i="8"/>
  <c r="S938" i="8"/>
  <c r="V78" i="5"/>
  <c r="O939" i="8"/>
  <c r="S939" i="8"/>
  <c r="V79" i="5"/>
  <c r="O940" i="8"/>
  <c r="S940" i="8"/>
  <c r="V80" i="5"/>
  <c r="O941" i="8"/>
  <c r="S941" i="8"/>
  <c r="V81" i="5"/>
  <c r="O942" i="8"/>
  <c r="S942" i="8"/>
  <c r="V82" i="5"/>
  <c r="O943" i="8"/>
  <c r="S943" i="8"/>
  <c r="V83" i="5"/>
  <c r="O944" i="8"/>
  <c r="S944" i="8"/>
  <c r="V84" i="5"/>
  <c r="O945" i="8"/>
  <c r="S945" i="8"/>
  <c r="V85" i="5"/>
  <c r="O946" i="8"/>
  <c r="S946" i="8"/>
  <c r="V86" i="5"/>
  <c r="O947" i="8"/>
  <c r="S947" i="8"/>
  <c r="V87" i="5"/>
  <c r="O948" i="8"/>
  <c r="S948" i="8"/>
  <c r="V88" i="5"/>
  <c r="O949" i="8"/>
  <c r="S949" i="8"/>
  <c r="V89" i="5"/>
  <c r="O950" i="8"/>
  <c r="S950" i="8"/>
  <c r="V90" i="5"/>
  <c r="O951" i="8"/>
  <c r="S951" i="8"/>
  <c r="V91" i="5"/>
  <c r="O952" i="8"/>
  <c r="S952" i="8"/>
  <c r="V92" i="5"/>
  <c r="O953" i="8"/>
  <c r="S953" i="8"/>
  <c r="V93" i="5"/>
  <c r="O954" i="8"/>
  <c r="S954" i="8"/>
  <c r="V94" i="5"/>
  <c r="O955" i="8"/>
  <c r="S955" i="8"/>
  <c r="V95" i="5"/>
  <c r="O956" i="8"/>
  <c r="S956" i="8"/>
  <c r="V96" i="5"/>
  <c r="O957" i="8"/>
  <c r="S957" i="8"/>
  <c r="V97" i="5"/>
  <c r="O958" i="8"/>
  <c r="S958" i="8"/>
  <c r="V98" i="5"/>
  <c r="O959" i="8"/>
  <c r="S959" i="8"/>
  <c r="V99" i="5"/>
  <c r="O960" i="8"/>
  <c r="S960" i="8"/>
  <c r="V100" i="5"/>
  <c r="O961" i="8"/>
  <c r="S961" i="8"/>
  <c r="V101" i="5"/>
  <c r="O962" i="8"/>
  <c r="S962" i="8"/>
  <c r="V102" i="5"/>
  <c r="O963" i="8"/>
  <c r="S963" i="8"/>
  <c r="V103" i="5"/>
  <c r="O964" i="8"/>
  <c r="S964" i="8"/>
  <c r="V104" i="5"/>
  <c r="O965" i="8"/>
  <c r="S965" i="8"/>
  <c r="V105" i="5"/>
  <c r="O966" i="8"/>
  <c r="S966" i="8"/>
  <c r="V106" i="5"/>
  <c r="O967" i="8"/>
  <c r="S967" i="8"/>
  <c r="V107" i="5"/>
  <c r="O968" i="8"/>
  <c r="S968" i="8"/>
  <c r="V108" i="5"/>
  <c r="O969" i="8"/>
  <c r="S969" i="8"/>
  <c r="V109" i="5"/>
  <c r="O970" i="8"/>
  <c r="S970" i="8"/>
  <c r="V110" i="5"/>
  <c r="O971" i="8"/>
  <c r="S971" i="8"/>
  <c r="V111" i="5"/>
  <c r="O972" i="8"/>
  <c r="S972" i="8"/>
  <c r="V112" i="5"/>
  <c r="O973" i="8"/>
  <c r="S973" i="8"/>
  <c r="V113" i="5"/>
  <c r="O974" i="8"/>
  <c r="S974" i="8"/>
  <c r="V114" i="5"/>
  <c r="O975" i="8"/>
  <c r="S975" i="8"/>
  <c r="V115" i="5"/>
  <c r="O976" i="8"/>
  <c r="S976" i="8"/>
  <c r="V116" i="5"/>
  <c r="O977" i="8"/>
  <c r="S977" i="8"/>
  <c r="V117" i="5"/>
  <c r="O978" i="8"/>
  <c r="S978" i="8"/>
  <c r="V118" i="5"/>
  <c r="O979" i="8"/>
  <c r="S979" i="8"/>
  <c r="V119" i="5"/>
  <c r="O980" i="8"/>
  <c r="S980" i="8"/>
  <c r="V120" i="5"/>
  <c r="O981" i="8"/>
  <c r="S981" i="8"/>
  <c r="V121" i="5"/>
  <c r="O982" i="8"/>
  <c r="S982" i="8"/>
  <c r="V122" i="5"/>
  <c r="O983" i="8"/>
  <c r="S983" i="8"/>
  <c r="V123" i="5"/>
  <c r="O984" i="8"/>
  <c r="S984" i="8"/>
  <c r="V124" i="5"/>
  <c r="O985" i="8"/>
  <c r="S985" i="8"/>
  <c r="V125" i="5"/>
  <c r="O986" i="8"/>
  <c r="S986" i="8"/>
  <c r="V126" i="5"/>
  <c r="O987" i="8"/>
  <c r="S987" i="8"/>
  <c r="V127" i="5"/>
  <c r="O988" i="8"/>
  <c r="S988" i="8"/>
  <c r="V128" i="5"/>
  <c r="O989" i="8"/>
  <c r="S989" i="8"/>
  <c r="V129" i="5"/>
  <c r="O990" i="8"/>
  <c r="S990" i="8"/>
  <c r="V130" i="5"/>
  <c r="O991" i="8"/>
  <c r="S991" i="8"/>
  <c r="V131" i="5"/>
  <c r="O992" i="8"/>
  <c r="S992" i="8"/>
  <c r="V132" i="5"/>
  <c r="O993" i="8"/>
  <c r="S993" i="8"/>
  <c r="V133" i="5"/>
  <c r="O994" i="8"/>
  <c r="S994" i="8"/>
  <c r="V134" i="5"/>
  <c r="O995" i="8"/>
  <c r="S995" i="8"/>
  <c r="V135" i="5"/>
  <c r="O996" i="8"/>
  <c r="S996" i="8"/>
  <c r="V136" i="5"/>
  <c r="O997" i="8"/>
  <c r="S997" i="8"/>
  <c r="V137" i="5"/>
  <c r="O998" i="8"/>
  <c r="S998" i="8"/>
  <c r="V138" i="5"/>
  <c r="O999" i="8"/>
  <c r="S999" i="8"/>
  <c r="V139" i="5"/>
  <c r="O1000" i="8"/>
  <c r="S1000" i="8"/>
  <c r="V140" i="5"/>
  <c r="O1001" i="8"/>
  <c r="S1001" i="8"/>
  <c r="V141" i="5"/>
  <c r="O1002" i="8"/>
  <c r="S1002" i="8"/>
  <c r="Y42" i="5"/>
  <c r="O1003" i="8"/>
  <c r="S1003" i="8"/>
  <c r="Y43" i="5"/>
  <c r="O1004" i="8"/>
  <c r="S1004" i="8"/>
  <c r="Y44" i="5"/>
  <c r="O1005" i="8"/>
  <c r="S1005" i="8"/>
  <c r="Y45" i="5"/>
  <c r="O1006" i="8"/>
  <c r="S1006" i="8"/>
  <c r="Y46" i="5"/>
  <c r="O1007" i="8"/>
  <c r="S1007" i="8"/>
  <c r="Y47" i="5"/>
  <c r="O1008" i="8"/>
  <c r="S1008" i="8"/>
  <c r="Y48" i="5"/>
  <c r="O1009" i="8"/>
  <c r="S1009" i="8"/>
  <c r="Y49" i="5"/>
  <c r="O1010" i="8"/>
  <c r="S1010" i="8"/>
  <c r="Y50" i="5"/>
  <c r="O1011" i="8"/>
  <c r="S1011" i="8"/>
  <c r="Y51" i="5"/>
  <c r="O1012" i="8"/>
  <c r="S1012" i="8"/>
  <c r="Y52" i="5"/>
  <c r="O1013" i="8"/>
  <c r="S1013" i="8"/>
  <c r="Y53" i="5"/>
  <c r="O1014" i="8"/>
  <c r="S1014" i="8"/>
  <c r="Y54" i="5"/>
  <c r="O1015" i="8"/>
  <c r="S1015" i="8"/>
  <c r="Y55" i="5"/>
  <c r="O1016" i="8"/>
  <c r="S1016" i="8"/>
  <c r="Y56" i="5"/>
  <c r="O1017" i="8"/>
  <c r="S1017" i="8"/>
  <c r="Y57" i="5"/>
  <c r="O1018" i="8"/>
  <c r="S1018" i="8"/>
  <c r="Y58" i="5"/>
  <c r="O1019" i="8"/>
  <c r="S1019" i="8"/>
  <c r="Y59" i="5"/>
  <c r="O1020" i="8"/>
  <c r="S1020" i="8"/>
  <c r="Y60" i="5"/>
  <c r="O1021" i="8"/>
  <c r="S1021" i="8"/>
  <c r="Y61" i="5"/>
  <c r="O1022" i="8"/>
  <c r="S1022" i="8"/>
  <c r="Y62" i="5"/>
  <c r="O1023" i="8"/>
  <c r="S1023" i="8"/>
  <c r="Y63" i="5"/>
  <c r="O1024" i="8"/>
  <c r="S1024" i="8"/>
  <c r="Y64" i="5"/>
  <c r="O1025" i="8"/>
  <c r="S1025" i="8"/>
  <c r="Y65" i="5"/>
  <c r="O1026" i="8"/>
  <c r="S1026" i="8"/>
  <c r="Y66" i="5"/>
  <c r="O1027" i="8"/>
  <c r="S1027" i="8"/>
  <c r="Y67" i="5"/>
  <c r="O1028" i="8"/>
  <c r="S1028" i="8"/>
  <c r="Y68" i="5"/>
  <c r="O1029" i="8"/>
  <c r="S1029" i="8"/>
  <c r="Y69" i="5"/>
  <c r="O1030" i="8"/>
  <c r="S1030" i="8"/>
  <c r="Y70" i="5"/>
  <c r="O1031" i="8"/>
  <c r="S1031" i="8"/>
  <c r="Y71" i="5"/>
  <c r="O1032" i="8"/>
  <c r="S1032" i="8"/>
  <c r="Y72" i="5"/>
  <c r="O1033" i="8"/>
  <c r="S1033" i="8"/>
  <c r="Y73" i="5"/>
  <c r="O1034" i="8"/>
  <c r="S1034" i="8"/>
  <c r="Y74" i="5"/>
  <c r="O1035" i="8"/>
  <c r="S1035" i="8"/>
  <c r="Y75" i="5"/>
  <c r="O1036" i="8"/>
  <c r="S1036" i="8"/>
  <c r="Y76" i="5"/>
  <c r="O1037" i="8"/>
  <c r="S1037" i="8"/>
  <c r="Y77" i="5"/>
  <c r="O1038" i="8"/>
  <c r="S1038" i="8"/>
  <c r="Y78" i="5"/>
  <c r="O1039" i="8"/>
  <c r="S1039" i="8"/>
  <c r="Y79" i="5"/>
  <c r="O1040" i="8"/>
  <c r="S1040" i="8"/>
  <c r="Y80" i="5"/>
  <c r="O1041" i="8"/>
  <c r="S1041" i="8"/>
  <c r="Y81" i="5"/>
  <c r="O1042" i="8"/>
  <c r="S1042" i="8"/>
  <c r="Y82" i="5"/>
  <c r="O1043" i="8"/>
  <c r="S1043" i="8"/>
  <c r="Y83" i="5"/>
  <c r="O1044" i="8"/>
  <c r="S1044" i="8"/>
  <c r="Y84" i="5"/>
  <c r="O1045" i="8"/>
  <c r="S1045" i="8"/>
  <c r="Y85" i="5"/>
  <c r="O1046" i="8"/>
  <c r="S1046" i="8"/>
  <c r="Y86" i="5"/>
  <c r="O1047" i="8"/>
  <c r="S1047" i="8"/>
  <c r="Y87" i="5"/>
  <c r="O1048" i="8"/>
  <c r="S1048" i="8"/>
  <c r="Y88" i="5"/>
  <c r="O1049" i="8"/>
  <c r="S1049" i="8"/>
  <c r="Y89" i="5"/>
  <c r="O1050" i="8"/>
  <c r="S1050" i="8"/>
  <c r="Y90" i="5"/>
  <c r="O1051" i="8"/>
  <c r="S1051" i="8"/>
  <c r="Y91" i="5"/>
  <c r="O1052" i="8"/>
  <c r="S1052" i="8"/>
  <c r="Y92" i="5"/>
  <c r="O1053" i="8"/>
  <c r="S1053" i="8"/>
  <c r="Y93" i="5"/>
  <c r="O1054" i="8"/>
  <c r="S1054" i="8"/>
  <c r="Y94" i="5"/>
  <c r="O1055" i="8"/>
  <c r="S1055" i="8"/>
  <c r="Y95" i="5"/>
  <c r="O1056" i="8"/>
  <c r="S1056" i="8"/>
  <c r="Y96" i="5"/>
  <c r="O1057" i="8"/>
  <c r="S1057" i="8"/>
  <c r="Y97" i="5"/>
  <c r="O1058" i="8"/>
  <c r="S1058" i="8"/>
  <c r="Y98" i="5"/>
  <c r="O1059" i="8"/>
  <c r="S1059" i="8"/>
  <c r="Y99" i="5"/>
  <c r="O1060" i="8"/>
  <c r="S1060" i="8"/>
  <c r="Y100" i="5"/>
  <c r="O1061" i="8"/>
  <c r="S1061" i="8"/>
  <c r="Y101" i="5"/>
  <c r="O1062" i="8"/>
  <c r="S1062" i="8"/>
  <c r="Y102" i="5"/>
  <c r="O1063" i="8"/>
  <c r="S1063" i="8"/>
  <c r="Y103" i="5"/>
  <c r="O1064" i="8"/>
  <c r="S1064" i="8"/>
  <c r="Y104" i="5"/>
  <c r="O1065" i="8"/>
  <c r="S1065" i="8"/>
  <c r="Y105" i="5"/>
  <c r="O1066" i="8"/>
  <c r="S1066" i="8"/>
  <c r="Y106" i="5"/>
  <c r="O1067" i="8"/>
  <c r="S1067" i="8"/>
  <c r="Y107" i="5"/>
  <c r="O1068" i="8"/>
  <c r="S1068" i="8"/>
  <c r="Y108" i="5"/>
  <c r="O1069" i="8"/>
  <c r="S1069" i="8"/>
  <c r="Y109" i="5"/>
  <c r="O1070" i="8"/>
  <c r="S1070" i="8"/>
  <c r="Y110" i="5"/>
  <c r="O1071" i="8"/>
  <c r="S1071" i="8"/>
  <c r="Y111" i="5"/>
  <c r="O1072" i="8"/>
  <c r="S1072" i="8"/>
  <c r="Y112" i="5"/>
  <c r="O1073" i="8"/>
  <c r="S1073" i="8"/>
  <c r="Y113" i="5"/>
  <c r="O1074" i="8"/>
  <c r="S1074" i="8"/>
  <c r="Y114" i="5"/>
  <c r="O1075" i="8"/>
  <c r="S1075" i="8"/>
  <c r="Y115" i="5"/>
  <c r="O1076" i="8"/>
  <c r="S1076" i="8"/>
  <c r="Y116" i="5"/>
  <c r="O1077" i="8"/>
  <c r="S1077" i="8"/>
  <c r="Y117" i="5"/>
  <c r="O1078" i="8"/>
  <c r="S1078" i="8"/>
  <c r="Y118" i="5"/>
  <c r="O1079" i="8"/>
  <c r="S1079" i="8"/>
  <c r="Y119" i="5"/>
  <c r="O1080" i="8"/>
  <c r="S1080" i="8"/>
  <c r="Y120" i="5"/>
  <c r="O1081" i="8"/>
  <c r="S1081" i="8"/>
  <c r="Y121" i="5"/>
  <c r="O1082" i="8"/>
  <c r="S1082" i="8"/>
  <c r="Y122" i="5"/>
  <c r="O1083" i="8"/>
  <c r="S1083" i="8"/>
  <c r="Y123" i="5"/>
  <c r="O1084" i="8"/>
  <c r="S1084" i="8"/>
  <c r="Y124" i="5"/>
  <c r="O1085" i="8"/>
  <c r="S1085" i="8"/>
  <c r="Y125" i="5"/>
  <c r="O1086" i="8"/>
  <c r="S1086" i="8"/>
  <c r="Y126" i="5"/>
  <c r="O1087" i="8"/>
  <c r="S1087" i="8"/>
  <c r="Y127" i="5"/>
  <c r="O1088" i="8"/>
  <c r="S1088" i="8"/>
  <c r="Y128" i="5"/>
  <c r="O1089" i="8"/>
  <c r="S1089" i="8"/>
  <c r="Y129" i="5"/>
  <c r="O1090" i="8"/>
  <c r="S1090" i="8"/>
  <c r="Y130" i="5"/>
  <c r="O1091" i="8"/>
  <c r="S1091" i="8"/>
  <c r="Y131" i="5"/>
  <c r="O1092" i="8"/>
  <c r="S1092" i="8"/>
  <c r="Y132" i="5"/>
  <c r="O1093" i="8"/>
  <c r="S1093" i="8"/>
  <c r="Y133" i="5"/>
  <c r="O1094" i="8"/>
  <c r="S1094" i="8"/>
  <c r="Y134" i="5"/>
  <c r="O1095" i="8"/>
  <c r="S1095" i="8"/>
  <c r="Y135" i="5"/>
  <c r="O1096" i="8"/>
  <c r="S1096" i="8"/>
  <c r="Y136" i="5"/>
  <c r="O1097" i="8"/>
  <c r="S1097" i="8"/>
  <c r="Y137" i="5"/>
  <c r="O1098" i="8"/>
  <c r="S1098" i="8"/>
  <c r="Y138" i="5"/>
  <c r="O1099" i="8"/>
  <c r="S1099" i="8"/>
  <c r="Y139" i="5"/>
  <c r="O1100" i="8"/>
  <c r="S1100" i="8"/>
  <c r="Y140" i="5"/>
  <c r="O1101" i="8"/>
  <c r="S1101" i="8"/>
  <c r="Y141" i="5"/>
  <c r="O1102" i="8"/>
  <c r="S1102" i="8"/>
  <c r="AB42" i="5"/>
  <c r="O1103" i="8"/>
  <c r="S1103" i="8"/>
  <c r="AB43" i="5"/>
  <c r="O1104" i="8"/>
  <c r="S1104" i="8"/>
  <c r="AB44" i="5"/>
  <c r="O1105" i="8"/>
  <c r="S1105" i="8"/>
  <c r="AB45" i="5"/>
  <c r="O1106" i="8"/>
  <c r="S1106" i="8"/>
  <c r="AB46" i="5"/>
  <c r="O1107" i="8"/>
  <c r="S1107" i="8"/>
  <c r="AB47" i="5"/>
  <c r="O1108" i="8"/>
  <c r="S1108" i="8"/>
  <c r="AB48" i="5"/>
  <c r="O1109" i="8"/>
  <c r="S1109" i="8"/>
  <c r="AB49" i="5"/>
  <c r="O1110" i="8"/>
  <c r="S1110" i="8"/>
  <c r="AB50" i="5"/>
  <c r="O1111" i="8"/>
  <c r="S1111" i="8"/>
  <c r="AB51" i="5"/>
  <c r="O1112" i="8"/>
  <c r="S1112" i="8"/>
  <c r="AB52" i="5"/>
  <c r="O1113" i="8"/>
  <c r="S1113" i="8"/>
  <c r="AB53" i="5"/>
  <c r="O1114" i="8"/>
  <c r="S1114" i="8"/>
  <c r="AB54" i="5"/>
  <c r="O1115" i="8"/>
  <c r="S1115" i="8"/>
  <c r="AB55" i="5"/>
  <c r="O1116" i="8"/>
  <c r="S1116" i="8"/>
  <c r="AB56" i="5"/>
  <c r="O1117" i="8"/>
  <c r="S1117" i="8"/>
  <c r="AB57" i="5"/>
  <c r="O1118" i="8"/>
  <c r="S1118" i="8"/>
  <c r="AB58" i="5"/>
  <c r="O1119" i="8"/>
  <c r="S1119" i="8"/>
  <c r="AB59" i="5"/>
  <c r="O1120" i="8"/>
  <c r="S1120" i="8"/>
  <c r="AB60" i="5"/>
  <c r="O1121" i="8"/>
  <c r="S1121" i="8"/>
  <c r="AB61" i="5"/>
  <c r="O1122" i="8"/>
  <c r="S1122" i="8"/>
  <c r="AB62" i="5"/>
  <c r="O1123" i="8"/>
  <c r="S1123" i="8"/>
  <c r="AB63" i="5"/>
  <c r="O1124" i="8"/>
  <c r="S1124" i="8"/>
  <c r="AB64" i="5"/>
  <c r="O1125" i="8"/>
  <c r="S1125" i="8"/>
  <c r="AB65" i="5"/>
  <c r="O1126" i="8"/>
  <c r="S1126" i="8"/>
  <c r="AB66" i="5"/>
  <c r="O1127" i="8"/>
  <c r="S1127" i="8"/>
  <c r="AB67" i="5"/>
  <c r="O1128" i="8"/>
  <c r="S1128" i="8"/>
  <c r="AB68" i="5"/>
  <c r="O1129" i="8"/>
  <c r="S1129" i="8"/>
  <c r="AB69" i="5"/>
  <c r="O1130" i="8"/>
  <c r="S1130" i="8"/>
  <c r="AB70" i="5"/>
  <c r="O1131" i="8"/>
  <c r="S1131" i="8"/>
  <c r="AB71" i="5"/>
  <c r="O1132" i="8"/>
  <c r="S1132" i="8"/>
  <c r="AB72" i="5"/>
  <c r="O1133" i="8"/>
  <c r="S1133" i="8"/>
  <c r="AB73" i="5"/>
  <c r="O1134" i="8"/>
  <c r="S1134" i="8"/>
  <c r="AB74" i="5"/>
  <c r="O1135" i="8"/>
  <c r="S1135" i="8"/>
  <c r="AB75" i="5"/>
  <c r="O1136" i="8"/>
  <c r="S1136" i="8"/>
  <c r="AB76" i="5"/>
  <c r="O1137" i="8"/>
  <c r="S1137" i="8"/>
  <c r="AB77" i="5"/>
  <c r="O1138" i="8"/>
  <c r="S1138" i="8"/>
  <c r="AB78" i="5"/>
  <c r="O1139" i="8"/>
  <c r="S1139" i="8"/>
  <c r="AB79" i="5"/>
  <c r="O1140" i="8"/>
  <c r="S1140" i="8"/>
  <c r="AB80" i="5"/>
  <c r="O1141" i="8"/>
  <c r="S1141" i="8"/>
  <c r="AB81" i="5"/>
  <c r="O1142" i="8"/>
  <c r="S1142" i="8"/>
  <c r="AB82" i="5"/>
  <c r="O1143" i="8"/>
  <c r="S1143" i="8"/>
  <c r="AB83" i="5"/>
  <c r="O1144" i="8"/>
  <c r="S1144" i="8"/>
  <c r="AB84" i="5"/>
  <c r="O1145" i="8"/>
  <c r="S1145" i="8"/>
  <c r="AB85" i="5"/>
  <c r="O1146" i="8"/>
  <c r="S1146" i="8"/>
  <c r="AB86" i="5"/>
  <c r="O1147" i="8"/>
  <c r="S1147" i="8"/>
  <c r="AB87" i="5"/>
  <c r="O1148" i="8"/>
  <c r="S1148" i="8"/>
  <c r="AB88" i="5"/>
  <c r="O1149" i="8"/>
  <c r="S1149" i="8"/>
  <c r="AB89" i="5"/>
  <c r="O1150" i="8"/>
  <c r="S1150" i="8"/>
  <c r="AB90" i="5"/>
  <c r="O1151" i="8"/>
  <c r="S1151" i="8"/>
  <c r="AB91" i="5"/>
  <c r="O1152" i="8"/>
  <c r="S1152" i="8"/>
  <c r="AB92" i="5"/>
  <c r="O1153" i="8"/>
  <c r="S1153" i="8"/>
  <c r="AB93" i="5"/>
  <c r="O1154" i="8"/>
  <c r="S1154" i="8"/>
  <c r="AB94" i="5"/>
  <c r="O1155" i="8"/>
  <c r="S1155" i="8"/>
  <c r="AB95" i="5"/>
  <c r="O1156" i="8"/>
  <c r="S1156" i="8"/>
  <c r="AB96" i="5"/>
  <c r="O1157" i="8"/>
  <c r="S1157" i="8"/>
  <c r="AB97" i="5"/>
  <c r="O1158" i="8"/>
  <c r="S1158" i="8"/>
  <c r="AB98" i="5"/>
  <c r="O1159" i="8"/>
  <c r="S1159" i="8"/>
  <c r="AB99" i="5"/>
  <c r="O1160" i="8"/>
  <c r="S1160" i="8"/>
  <c r="AB100" i="5"/>
  <c r="O1161" i="8"/>
  <c r="S1161" i="8"/>
  <c r="AB101" i="5"/>
  <c r="O1162" i="8"/>
  <c r="S1162" i="8"/>
  <c r="AB102" i="5"/>
  <c r="O1163" i="8"/>
  <c r="S1163" i="8"/>
  <c r="AB103" i="5"/>
  <c r="O1164" i="8"/>
  <c r="S1164" i="8"/>
  <c r="AB104" i="5"/>
  <c r="O1165" i="8"/>
  <c r="S1165" i="8"/>
  <c r="AB105" i="5"/>
  <c r="O1166" i="8"/>
  <c r="S1166" i="8"/>
  <c r="AB106" i="5"/>
  <c r="O1167" i="8"/>
  <c r="S1167" i="8"/>
  <c r="AB107" i="5"/>
  <c r="O1168" i="8"/>
  <c r="S1168" i="8"/>
  <c r="AB108" i="5"/>
  <c r="O1169" i="8"/>
  <c r="S1169" i="8"/>
  <c r="AB109" i="5"/>
  <c r="O1170" i="8"/>
  <c r="S1170" i="8"/>
  <c r="AB110" i="5"/>
  <c r="O1171" i="8"/>
  <c r="S1171" i="8"/>
  <c r="AB111" i="5"/>
  <c r="O1172" i="8"/>
  <c r="S1172" i="8"/>
  <c r="AB112" i="5"/>
  <c r="O1173" i="8"/>
  <c r="S1173" i="8"/>
  <c r="AB113" i="5"/>
  <c r="O1174" i="8"/>
  <c r="S1174" i="8"/>
  <c r="AB114" i="5"/>
  <c r="O1175" i="8"/>
  <c r="S1175" i="8"/>
  <c r="AB115" i="5"/>
  <c r="O1176" i="8"/>
  <c r="S1176" i="8"/>
  <c r="AB116" i="5"/>
  <c r="O1177" i="8"/>
  <c r="S1177" i="8"/>
  <c r="AB117" i="5"/>
  <c r="O1178" i="8"/>
  <c r="S1178" i="8"/>
  <c r="AB118" i="5"/>
  <c r="O1179" i="8"/>
  <c r="S1179" i="8"/>
  <c r="AB119" i="5"/>
  <c r="O1180" i="8"/>
  <c r="S1180" i="8"/>
  <c r="AB120" i="5"/>
  <c r="O1181" i="8"/>
  <c r="S1181" i="8"/>
  <c r="AB121" i="5"/>
  <c r="O1182" i="8"/>
  <c r="S1182" i="8"/>
  <c r="AB122" i="5"/>
  <c r="O1183" i="8"/>
  <c r="S1183" i="8"/>
  <c r="AB123" i="5"/>
  <c r="O1184" i="8"/>
  <c r="S1184" i="8"/>
  <c r="AB124" i="5"/>
  <c r="O1185" i="8"/>
  <c r="S1185" i="8"/>
  <c r="AB125" i="5"/>
  <c r="O1186" i="8"/>
  <c r="S1186" i="8"/>
  <c r="AB126" i="5"/>
  <c r="O1187" i="8"/>
  <c r="S1187" i="8"/>
  <c r="AB127" i="5"/>
  <c r="O1188" i="8"/>
  <c r="S1188" i="8"/>
  <c r="AB128" i="5"/>
  <c r="O1189" i="8"/>
  <c r="S1189" i="8"/>
  <c r="AB129" i="5"/>
  <c r="O1190" i="8"/>
  <c r="S1190" i="8"/>
  <c r="AB130" i="5"/>
  <c r="O1191" i="8"/>
  <c r="S1191" i="8"/>
  <c r="AB131" i="5"/>
  <c r="O1192" i="8"/>
  <c r="S1192" i="8"/>
  <c r="AB132" i="5"/>
  <c r="O1193" i="8"/>
  <c r="S1193" i="8"/>
  <c r="AB133" i="5"/>
  <c r="O1194" i="8"/>
  <c r="S1194" i="8"/>
  <c r="AB134" i="5"/>
  <c r="O1195" i="8"/>
  <c r="S1195" i="8"/>
  <c r="AB135" i="5"/>
  <c r="O1196" i="8"/>
  <c r="S1196" i="8"/>
  <c r="AB136" i="5"/>
  <c r="O1197" i="8"/>
  <c r="S1197" i="8"/>
  <c r="AB137" i="5"/>
  <c r="O1198" i="8"/>
  <c r="S1198" i="8"/>
  <c r="AB138" i="5"/>
  <c r="O1199" i="8"/>
  <c r="S1199" i="8"/>
  <c r="AB139" i="5"/>
  <c r="O1200" i="8"/>
  <c r="S1200" i="8"/>
  <c r="AB140" i="5"/>
  <c r="O1201" i="8"/>
  <c r="S1201" i="8"/>
  <c r="AB141" i="5"/>
  <c r="O1202" i="8"/>
  <c r="S1202" i="8"/>
  <c r="AE42" i="5"/>
  <c r="O1203" i="8"/>
  <c r="S1203" i="8"/>
  <c r="AE43" i="5"/>
  <c r="O1204" i="8"/>
  <c r="S1204" i="8"/>
  <c r="AE44" i="5"/>
  <c r="O1205" i="8"/>
  <c r="S1205" i="8"/>
  <c r="AE45" i="5"/>
  <c r="O1206" i="8"/>
  <c r="S1206" i="8"/>
  <c r="AE46" i="5"/>
  <c r="O1207" i="8"/>
  <c r="S1207" i="8"/>
  <c r="AE47" i="5"/>
  <c r="O1208" i="8"/>
  <c r="S1208" i="8"/>
  <c r="AE48" i="5"/>
  <c r="O1209" i="8"/>
  <c r="S1209" i="8"/>
  <c r="AE49" i="5"/>
  <c r="O1210" i="8"/>
  <c r="S1210" i="8"/>
  <c r="AE50" i="5"/>
  <c r="O1211" i="8"/>
  <c r="S1211" i="8"/>
  <c r="AE51" i="5"/>
  <c r="O1212" i="8"/>
  <c r="S1212" i="8"/>
  <c r="AE52" i="5"/>
  <c r="O1213" i="8"/>
  <c r="S1213" i="8"/>
  <c r="AE53" i="5"/>
  <c r="O1214" i="8"/>
  <c r="S1214" i="8"/>
  <c r="AE54" i="5"/>
  <c r="O1215" i="8"/>
  <c r="S1215" i="8"/>
  <c r="AE55" i="5"/>
  <c r="O1216" i="8"/>
  <c r="S1216" i="8"/>
  <c r="AE56" i="5"/>
  <c r="O1217" i="8"/>
  <c r="S1217" i="8"/>
  <c r="AE57" i="5"/>
  <c r="O1218" i="8"/>
  <c r="S1218" i="8"/>
  <c r="AE58" i="5"/>
  <c r="O1219" i="8"/>
  <c r="S1219" i="8"/>
  <c r="AE59" i="5"/>
  <c r="O1220" i="8"/>
  <c r="S1220" i="8"/>
  <c r="AE60" i="5"/>
  <c r="O1221" i="8"/>
  <c r="S1221" i="8"/>
  <c r="AE61" i="5"/>
  <c r="O1222" i="8"/>
  <c r="S1222" i="8"/>
  <c r="AE62" i="5"/>
  <c r="O1223" i="8"/>
  <c r="S1223" i="8"/>
  <c r="AE63" i="5"/>
  <c r="O1224" i="8"/>
  <c r="S1224" i="8"/>
  <c r="AE64" i="5"/>
  <c r="O1225" i="8"/>
  <c r="S1225" i="8"/>
  <c r="AE65" i="5"/>
  <c r="O1226" i="8"/>
  <c r="S1226" i="8"/>
  <c r="AE66" i="5"/>
  <c r="O1227" i="8"/>
  <c r="S1227" i="8"/>
  <c r="AE67" i="5"/>
  <c r="O1228" i="8"/>
  <c r="S1228" i="8"/>
  <c r="AE68" i="5"/>
  <c r="O1229" i="8"/>
  <c r="S1229" i="8"/>
  <c r="AE69" i="5"/>
  <c r="O1230" i="8"/>
  <c r="S1230" i="8"/>
  <c r="AE70" i="5"/>
  <c r="O1231" i="8"/>
  <c r="S1231" i="8"/>
  <c r="AE71" i="5"/>
  <c r="O1232" i="8"/>
  <c r="S1232" i="8"/>
  <c r="AE72" i="5"/>
  <c r="O1233" i="8"/>
  <c r="S1233" i="8"/>
  <c r="AE73" i="5"/>
  <c r="O1234" i="8"/>
  <c r="S1234" i="8"/>
  <c r="AE74" i="5"/>
  <c r="O1235" i="8"/>
  <c r="S1235" i="8"/>
  <c r="AE75" i="5"/>
  <c r="O1236" i="8"/>
  <c r="S1236" i="8"/>
  <c r="AE76" i="5"/>
  <c r="O1237" i="8"/>
  <c r="S1237" i="8"/>
  <c r="AE77" i="5"/>
  <c r="O1238" i="8"/>
  <c r="S1238" i="8"/>
  <c r="AE78" i="5"/>
  <c r="O1239" i="8"/>
  <c r="S1239" i="8"/>
  <c r="AE79" i="5"/>
  <c r="O1240" i="8"/>
  <c r="S1240" i="8"/>
  <c r="AE80" i="5"/>
  <c r="O1241" i="8"/>
  <c r="S1241" i="8"/>
  <c r="AE81" i="5"/>
  <c r="O1242" i="8"/>
  <c r="S1242" i="8"/>
  <c r="AE82" i="5"/>
  <c r="O1243" i="8"/>
  <c r="S1243" i="8"/>
  <c r="AE83" i="5"/>
  <c r="O1244" i="8"/>
  <c r="S1244" i="8"/>
  <c r="AE84" i="5"/>
  <c r="O1245" i="8"/>
  <c r="S1245" i="8"/>
  <c r="AE85" i="5"/>
  <c r="O1246" i="8"/>
  <c r="S1246" i="8"/>
  <c r="AE86" i="5"/>
  <c r="O1247" i="8"/>
  <c r="S1247" i="8"/>
  <c r="AE87" i="5"/>
  <c r="O1248" i="8"/>
  <c r="S1248" i="8"/>
  <c r="AE88" i="5"/>
  <c r="O1249" i="8"/>
  <c r="S1249" i="8"/>
  <c r="AE89" i="5"/>
  <c r="O1250" i="8"/>
  <c r="S1250" i="8"/>
  <c r="AE90" i="5"/>
  <c r="O1251" i="8"/>
  <c r="S1251" i="8"/>
  <c r="AE91" i="5"/>
  <c r="O1252" i="8"/>
  <c r="S1252" i="8"/>
  <c r="AE92" i="5"/>
  <c r="O1253" i="8"/>
  <c r="S1253" i="8"/>
  <c r="AE93" i="5"/>
  <c r="O1254" i="8"/>
  <c r="S1254" i="8"/>
  <c r="AE94" i="5"/>
  <c r="O1255" i="8"/>
  <c r="S1255" i="8"/>
  <c r="AE95" i="5"/>
  <c r="O1256" i="8"/>
  <c r="S1256" i="8"/>
  <c r="AE96" i="5"/>
  <c r="O1257" i="8"/>
  <c r="S1257" i="8"/>
  <c r="AE97" i="5"/>
  <c r="O1258" i="8"/>
  <c r="S1258" i="8"/>
  <c r="AE98" i="5"/>
  <c r="O1259" i="8"/>
  <c r="S1259" i="8"/>
  <c r="AE99" i="5"/>
  <c r="O1260" i="8"/>
  <c r="S1260" i="8"/>
  <c r="AE100" i="5"/>
  <c r="O1261" i="8"/>
  <c r="S1261" i="8"/>
  <c r="AE101" i="5"/>
  <c r="O1262" i="8"/>
  <c r="S1262" i="8"/>
  <c r="AE102" i="5"/>
  <c r="O1263" i="8"/>
  <c r="S1263" i="8"/>
  <c r="AE103" i="5"/>
  <c r="O1264" i="8"/>
  <c r="S1264" i="8"/>
  <c r="AE104" i="5"/>
  <c r="O1265" i="8"/>
  <c r="S1265" i="8"/>
  <c r="AE105" i="5"/>
  <c r="O1266" i="8"/>
  <c r="S1266" i="8"/>
  <c r="AE106" i="5"/>
  <c r="O1267" i="8"/>
  <c r="S1267" i="8"/>
  <c r="AE107" i="5"/>
  <c r="O1268" i="8"/>
  <c r="S1268" i="8"/>
  <c r="AE108" i="5"/>
  <c r="O1269" i="8"/>
  <c r="S1269" i="8"/>
  <c r="AE109" i="5"/>
  <c r="O1270" i="8"/>
  <c r="S1270" i="8"/>
  <c r="AE110" i="5"/>
  <c r="O1271" i="8"/>
  <c r="S1271" i="8"/>
  <c r="AE111" i="5"/>
  <c r="O1272" i="8"/>
  <c r="S1272" i="8"/>
  <c r="AE112" i="5"/>
  <c r="O1273" i="8"/>
  <c r="S1273" i="8"/>
  <c r="AE113" i="5"/>
  <c r="O1274" i="8"/>
  <c r="S1274" i="8"/>
  <c r="AE114" i="5"/>
  <c r="O1275" i="8"/>
  <c r="S1275" i="8"/>
  <c r="AE115" i="5"/>
  <c r="O1276" i="8"/>
  <c r="S1276" i="8"/>
  <c r="AE116" i="5"/>
  <c r="O1277" i="8"/>
  <c r="S1277" i="8"/>
  <c r="AE117" i="5"/>
  <c r="O1278" i="8"/>
  <c r="S1278" i="8"/>
  <c r="AE118" i="5"/>
  <c r="O1279" i="8"/>
  <c r="S1279" i="8"/>
  <c r="AE119" i="5"/>
  <c r="O1280" i="8"/>
  <c r="S1280" i="8"/>
  <c r="AE120" i="5"/>
  <c r="O1281" i="8"/>
  <c r="S1281" i="8"/>
  <c r="AE121" i="5"/>
  <c r="O1282" i="8"/>
  <c r="S1282" i="8"/>
  <c r="AE122" i="5"/>
  <c r="O1283" i="8"/>
  <c r="S1283" i="8"/>
  <c r="AE123" i="5"/>
  <c r="O1284" i="8"/>
  <c r="S1284" i="8"/>
  <c r="AE124" i="5"/>
  <c r="O1285" i="8"/>
  <c r="S1285" i="8"/>
  <c r="AE125" i="5"/>
  <c r="O1286" i="8"/>
  <c r="S1286" i="8"/>
  <c r="AE126" i="5"/>
  <c r="O1287" i="8"/>
  <c r="S1287" i="8"/>
  <c r="AE127" i="5"/>
  <c r="O1288" i="8"/>
  <c r="S1288" i="8"/>
  <c r="AE128" i="5"/>
  <c r="O1289" i="8"/>
  <c r="S1289" i="8"/>
  <c r="AE129" i="5"/>
  <c r="O1290" i="8"/>
  <c r="S1290" i="8"/>
  <c r="AE130" i="5"/>
  <c r="O1291" i="8"/>
  <c r="S1291" i="8"/>
  <c r="AE131" i="5"/>
  <c r="O1292" i="8"/>
  <c r="S1292" i="8"/>
  <c r="AE132" i="5"/>
  <c r="O1293" i="8"/>
  <c r="S1293" i="8"/>
  <c r="AE133" i="5"/>
  <c r="O1294" i="8"/>
  <c r="S1294" i="8"/>
  <c r="AE134" i="5"/>
  <c r="O1295" i="8"/>
  <c r="S1295" i="8"/>
  <c r="AE135" i="5"/>
  <c r="O1296" i="8"/>
  <c r="S1296" i="8"/>
  <c r="AE136" i="5"/>
  <c r="O1297" i="8"/>
  <c r="S1297" i="8"/>
  <c r="AE137" i="5"/>
  <c r="O1298" i="8"/>
  <c r="S1298" i="8"/>
  <c r="AE138" i="5"/>
  <c r="O1299" i="8"/>
  <c r="S1299" i="8"/>
  <c r="AE139" i="5"/>
  <c r="O1300" i="8"/>
  <c r="S1300" i="8"/>
  <c r="AE140" i="5"/>
  <c r="O1301" i="8"/>
  <c r="S1301" i="8"/>
  <c r="AE141" i="5"/>
  <c r="O1302" i="8"/>
  <c r="S1302" i="8"/>
  <c r="AG42" i="5"/>
  <c r="AH42" i="5"/>
  <c r="O1303" i="8"/>
  <c r="S1303" i="8"/>
  <c r="AG43" i="5"/>
  <c r="AH43" i="5"/>
  <c r="O1304" i="8"/>
  <c r="S1304" i="8"/>
  <c r="AG44" i="5"/>
  <c r="AH44" i="5"/>
  <c r="O1305" i="8"/>
  <c r="S1305" i="8"/>
  <c r="AG45" i="5"/>
  <c r="AH45" i="5"/>
  <c r="O1306" i="8"/>
  <c r="S1306" i="8"/>
  <c r="AG46" i="5"/>
  <c r="AH46" i="5"/>
  <c r="O1307" i="8"/>
  <c r="S1307" i="8"/>
  <c r="AG47" i="5"/>
  <c r="AH47" i="5"/>
  <c r="O1308" i="8"/>
  <c r="S1308" i="8"/>
  <c r="AG48" i="5"/>
  <c r="AH48" i="5"/>
  <c r="O1309" i="8"/>
  <c r="S1309" i="8"/>
  <c r="AG49" i="5"/>
  <c r="AH49" i="5"/>
  <c r="O1310" i="8"/>
  <c r="S1310" i="8"/>
  <c r="AG50" i="5"/>
  <c r="AH50" i="5"/>
  <c r="O1311" i="8"/>
  <c r="S1311" i="8"/>
  <c r="AG51" i="5"/>
  <c r="AH51" i="5"/>
  <c r="O1312" i="8"/>
  <c r="S1312" i="8"/>
  <c r="AG52" i="5"/>
  <c r="AH52" i="5"/>
  <c r="O1313" i="8"/>
  <c r="S1313" i="8"/>
  <c r="AG53" i="5"/>
  <c r="AH53" i="5"/>
  <c r="O1314" i="8"/>
  <c r="S1314" i="8"/>
  <c r="AG54" i="5"/>
  <c r="AH54" i="5"/>
  <c r="O1315" i="8"/>
  <c r="S1315" i="8"/>
  <c r="AG55" i="5"/>
  <c r="AH55" i="5"/>
  <c r="O1316" i="8"/>
  <c r="S1316" i="8"/>
  <c r="AG56" i="5"/>
  <c r="AH56" i="5"/>
  <c r="O1317" i="8"/>
  <c r="S1317" i="8"/>
  <c r="AG57" i="5"/>
  <c r="AH57" i="5"/>
  <c r="O1318" i="8"/>
  <c r="S1318" i="8"/>
  <c r="AG58" i="5"/>
  <c r="AH58" i="5"/>
  <c r="O1319" i="8"/>
  <c r="S1319" i="8"/>
  <c r="AG59" i="5"/>
  <c r="AH59" i="5"/>
  <c r="O1320" i="8"/>
  <c r="S1320" i="8"/>
  <c r="AG60" i="5"/>
  <c r="AH60" i="5"/>
  <c r="O1321" i="8"/>
  <c r="S1321" i="8"/>
  <c r="AG61" i="5"/>
  <c r="AH61" i="5"/>
  <c r="O1322" i="8"/>
  <c r="S1322" i="8"/>
  <c r="AG62" i="5"/>
  <c r="AH62" i="5"/>
  <c r="O1323" i="8"/>
  <c r="S1323" i="8"/>
  <c r="AG63" i="5"/>
  <c r="AH63" i="5"/>
  <c r="O1324" i="8"/>
  <c r="S1324" i="8"/>
  <c r="AG64" i="5"/>
  <c r="AH64" i="5"/>
  <c r="O1325" i="8"/>
  <c r="S1325" i="8"/>
  <c r="AG65" i="5"/>
  <c r="AH65" i="5"/>
  <c r="O1326" i="8"/>
  <c r="S1326" i="8"/>
  <c r="AG66" i="5"/>
  <c r="AH66" i="5"/>
  <c r="O1327" i="8"/>
  <c r="S1327" i="8"/>
  <c r="AG67" i="5"/>
  <c r="AH67" i="5"/>
  <c r="O1328" i="8"/>
  <c r="S1328" i="8"/>
  <c r="AG68" i="5"/>
  <c r="AH68" i="5"/>
  <c r="O1329" i="8"/>
  <c r="S1329" i="8"/>
  <c r="AG69" i="5"/>
  <c r="AH69" i="5"/>
  <c r="O1330" i="8"/>
  <c r="S1330" i="8"/>
  <c r="AG70" i="5"/>
  <c r="AH70" i="5"/>
  <c r="O1331" i="8"/>
  <c r="S1331" i="8"/>
  <c r="AG71" i="5"/>
  <c r="AH71" i="5"/>
  <c r="O1332" i="8"/>
  <c r="S1332" i="8"/>
  <c r="AG72" i="5"/>
  <c r="AH72" i="5"/>
  <c r="O1333" i="8"/>
  <c r="S1333" i="8"/>
  <c r="AG73" i="5"/>
  <c r="AH73" i="5"/>
  <c r="O1334" i="8"/>
  <c r="S1334" i="8"/>
  <c r="AG74" i="5"/>
  <c r="AH74" i="5"/>
  <c r="O1335" i="8"/>
  <c r="S1335" i="8"/>
  <c r="AG75" i="5"/>
  <c r="AH75" i="5"/>
  <c r="O1336" i="8"/>
  <c r="S1336" i="8"/>
  <c r="AG76" i="5"/>
  <c r="AH76" i="5"/>
  <c r="O1337" i="8"/>
  <c r="S1337" i="8"/>
  <c r="AG77" i="5"/>
  <c r="AH77" i="5"/>
  <c r="O1338" i="8"/>
  <c r="S1338" i="8"/>
  <c r="AG78" i="5"/>
  <c r="AH78" i="5"/>
  <c r="O1339" i="8"/>
  <c r="S1339" i="8"/>
  <c r="AG79" i="5"/>
  <c r="AH79" i="5"/>
  <c r="O1340" i="8"/>
  <c r="S1340" i="8"/>
  <c r="AG80" i="5"/>
  <c r="AH80" i="5"/>
  <c r="O1341" i="8"/>
  <c r="S1341" i="8"/>
  <c r="AG81" i="5"/>
  <c r="AH81" i="5"/>
  <c r="O1342" i="8"/>
  <c r="S1342" i="8"/>
  <c r="AG82" i="5"/>
  <c r="AH82" i="5"/>
  <c r="O1343" i="8"/>
  <c r="S1343" i="8"/>
  <c r="AG83" i="5"/>
  <c r="AH83" i="5"/>
  <c r="O1344" i="8"/>
  <c r="S1344" i="8"/>
  <c r="AG84" i="5"/>
  <c r="AH84" i="5"/>
  <c r="O1345" i="8"/>
  <c r="S1345" i="8"/>
  <c r="AG85" i="5"/>
  <c r="AH85" i="5"/>
  <c r="O1346" i="8"/>
  <c r="S1346" i="8"/>
  <c r="AG86" i="5"/>
  <c r="AH86" i="5"/>
  <c r="O1347" i="8"/>
  <c r="S1347" i="8"/>
  <c r="AG87" i="5"/>
  <c r="AH87" i="5"/>
  <c r="O1348" i="8"/>
  <c r="S1348" i="8"/>
  <c r="AG88" i="5"/>
  <c r="AH88" i="5"/>
  <c r="O1349" i="8"/>
  <c r="S1349" i="8"/>
  <c r="AG89" i="5"/>
  <c r="AH89" i="5"/>
  <c r="O1350" i="8"/>
  <c r="S1350" i="8"/>
  <c r="AG90" i="5"/>
  <c r="AH90" i="5"/>
  <c r="O1351" i="8"/>
  <c r="S1351" i="8"/>
  <c r="AG91" i="5"/>
  <c r="AH91" i="5"/>
  <c r="O1352" i="8"/>
  <c r="S1352" i="8"/>
  <c r="AG92" i="5"/>
  <c r="AH92" i="5"/>
  <c r="O1353" i="8"/>
  <c r="S1353" i="8"/>
  <c r="AG93" i="5"/>
  <c r="AH93" i="5"/>
  <c r="O1354" i="8"/>
  <c r="S1354" i="8"/>
  <c r="AG94" i="5"/>
  <c r="AH94" i="5"/>
  <c r="O1355" i="8"/>
  <c r="S1355" i="8"/>
  <c r="AG95" i="5"/>
  <c r="AH95" i="5"/>
  <c r="O1356" i="8"/>
  <c r="S1356" i="8"/>
  <c r="AG96" i="5"/>
  <c r="AH96" i="5"/>
  <c r="O1357" i="8"/>
  <c r="S1357" i="8"/>
  <c r="AG97" i="5"/>
  <c r="AH97" i="5"/>
  <c r="O1358" i="8"/>
  <c r="S1358" i="8"/>
  <c r="AG98" i="5"/>
  <c r="AH98" i="5"/>
  <c r="O1359" i="8"/>
  <c r="S1359" i="8"/>
  <c r="AG99" i="5"/>
  <c r="AH99" i="5"/>
  <c r="O1360" i="8"/>
  <c r="S1360" i="8"/>
  <c r="AG100" i="5"/>
  <c r="AH100" i="5"/>
  <c r="O1361" i="8"/>
  <c r="S1361" i="8"/>
  <c r="AG101" i="5"/>
  <c r="AH101" i="5"/>
  <c r="O1362" i="8"/>
  <c r="S1362" i="8"/>
  <c r="AG102" i="5"/>
  <c r="AH102" i="5"/>
  <c r="O1363" i="8"/>
  <c r="S1363" i="8"/>
  <c r="AG103" i="5"/>
  <c r="AH103" i="5"/>
  <c r="O1364" i="8"/>
  <c r="S1364" i="8"/>
  <c r="AG104" i="5"/>
  <c r="AH104" i="5"/>
  <c r="O1365" i="8"/>
  <c r="S1365" i="8"/>
  <c r="AG105" i="5"/>
  <c r="AH105" i="5"/>
  <c r="O1366" i="8"/>
  <c r="S1366" i="8"/>
  <c r="AG106" i="5"/>
  <c r="AH106" i="5"/>
  <c r="O1367" i="8"/>
  <c r="S1367" i="8"/>
  <c r="AG107" i="5"/>
  <c r="AH107" i="5"/>
  <c r="O1368" i="8"/>
  <c r="S1368" i="8"/>
  <c r="AG108" i="5"/>
  <c r="AH108" i="5"/>
  <c r="O1369" i="8"/>
  <c r="S1369" i="8"/>
  <c r="AG109" i="5"/>
  <c r="AH109" i="5"/>
  <c r="O1370" i="8"/>
  <c r="S1370" i="8"/>
  <c r="AG110" i="5"/>
  <c r="AH110" i="5"/>
  <c r="O1371" i="8"/>
  <c r="S1371" i="8"/>
  <c r="AG111" i="5"/>
  <c r="AH111" i="5"/>
  <c r="O1372" i="8"/>
  <c r="S1372" i="8"/>
  <c r="AG112" i="5"/>
  <c r="AH112" i="5"/>
  <c r="O1373" i="8"/>
  <c r="S1373" i="8"/>
  <c r="AG113" i="5"/>
  <c r="AH113" i="5"/>
  <c r="O1374" i="8"/>
  <c r="S1374" i="8"/>
  <c r="AG114" i="5"/>
  <c r="AH114" i="5"/>
  <c r="O1375" i="8"/>
  <c r="S1375" i="8"/>
  <c r="AG115" i="5"/>
  <c r="AH115" i="5"/>
  <c r="O1376" i="8"/>
  <c r="S1376" i="8"/>
  <c r="AG116" i="5"/>
  <c r="AH116" i="5"/>
  <c r="O1377" i="8"/>
  <c r="S1377" i="8"/>
  <c r="AG117" i="5"/>
  <c r="AH117" i="5"/>
  <c r="O1378" i="8"/>
  <c r="S1378" i="8"/>
  <c r="AG118" i="5"/>
  <c r="AH118" i="5"/>
  <c r="O1379" i="8"/>
  <c r="S1379" i="8"/>
  <c r="AG119" i="5"/>
  <c r="AH119" i="5"/>
  <c r="O1380" i="8"/>
  <c r="S1380" i="8"/>
  <c r="AG120" i="5"/>
  <c r="AH120" i="5"/>
  <c r="O1381" i="8"/>
  <c r="S1381" i="8"/>
  <c r="AG121" i="5"/>
  <c r="AH121" i="5"/>
  <c r="O1382" i="8"/>
  <c r="S1382" i="8"/>
  <c r="AG122" i="5"/>
  <c r="AH122" i="5"/>
  <c r="O1383" i="8"/>
  <c r="S1383" i="8"/>
  <c r="AG123" i="5"/>
  <c r="AH123" i="5"/>
  <c r="O1384" i="8"/>
  <c r="S1384" i="8"/>
  <c r="AG124" i="5"/>
  <c r="AH124" i="5"/>
  <c r="O1385" i="8"/>
  <c r="S1385" i="8"/>
  <c r="AG125" i="5"/>
  <c r="AH125" i="5"/>
  <c r="O1386" i="8"/>
  <c r="S1386" i="8"/>
  <c r="AG126" i="5"/>
  <c r="AH126" i="5"/>
  <c r="O1387" i="8"/>
  <c r="S1387" i="8"/>
  <c r="AG127" i="5"/>
  <c r="AH127" i="5"/>
  <c r="O1388" i="8"/>
  <c r="S1388" i="8"/>
  <c r="AG128" i="5"/>
  <c r="AH128" i="5"/>
  <c r="O1389" i="8"/>
  <c r="S1389" i="8"/>
  <c r="AG129" i="5"/>
  <c r="AH129" i="5"/>
  <c r="O1390" i="8"/>
  <c r="S1390" i="8"/>
  <c r="AG130" i="5"/>
  <c r="AH130" i="5"/>
  <c r="O1391" i="8"/>
  <c r="S1391" i="8"/>
  <c r="AG131" i="5"/>
  <c r="AH131" i="5"/>
  <c r="O1392" i="8"/>
  <c r="S1392" i="8"/>
  <c r="AG132" i="5"/>
  <c r="AH132" i="5"/>
  <c r="O1393" i="8"/>
  <c r="S1393" i="8"/>
  <c r="AG133" i="5"/>
  <c r="AH133" i="5"/>
  <c r="O1394" i="8"/>
  <c r="S1394" i="8"/>
  <c r="AG134" i="5"/>
  <c r="AH134" i="5"/>
  <c r="O1395" i="8"/>
  <c r="S1395" i="8"/>
  <c r="AG135" i="5"/>
  <c r="AH135" i="5"/>
  <c r="O1396" i="8"/>
  <c r="S1396" i="8"/>
  <c r="AG136" i="5"/>
  <c r="AH136" i="5"/>
  <c r="O1397" i="8"/>
  <c r="S1397" i="8"/>
  <c r="AG137" i="5"/>
  <c r="AH137" i="5"/>
  <c r="O1398" i="8"/>
  <c r="S1398" i="8"/>
  <c r="AG138" i="5"/>
  <c r="AH138" i="5"/>
  <c r="O1399" i="8"/>
  <c r="S1399" i="8"/>
  <c r="AG139" i="5"/>
  <c r="AH139" i="5"/>
  <c r="O1400" i="8"/>
  <c r="S1400" i="8"/>
  <c r="AG140" i="5"/>
  <c r="AH140" i="5"/>
  <c r="O1401" i="8"/>
  <c r="S1401" i="8"/>
  <c r="AG141" i="5"/>
  <c r="AH141" i="5"/>
  <c r="O1402" i="8"/>
  <c r="S1402" i="8"/>
  <c r="AJ42" i="5"/>
  <c r="AK42" i="5"/>
  <c r="O1403" i="8"/>
  <c r="S1403" i="8"/>
  <c r="AJ43" i="5"/>
  <c r="AK43" i="5"/>
  <c r="O1404" i="8"/>
  <c r="S1404" i="8"/>
  <c r="AJ44" i="5"/>
  <c r="AK44" i="5"/>
  <c r="O1405" i="8"/>
  <c r="S1405" i="8"/>
  <c r="AJ45" i="5"/>
  <c r="AK45" i="5"/>
  <c r="O1406" i="8"/>
  <c r="S1406" i="8"/>
  <c r="AJ46" i="5"/>
  <c r="AK46" i="5"/>
  <c r="O1407" i="8"/>
  <c r="S1407" i="8"/>
  <c r="AJ47" i="5"/>
  <c r="AK47" i="5"/>
  <c r="O1408" i="8"/>
  <c r="S1408" i="8"/>
  <c r="AJ48" i="5"/>
  <c r="AK48" i="5"/>
  <c r="O1409" i="8"/>
  <c r="S1409" i="8"/>
  <c r="AJ49" i="5"/>
  <c r="AK49" i="5"/>
  <c r="O1410" i="8"/>
  <c r="S1410" i="8"/>
  <c r="AJ50" i="5"/>
  <c r="AK50" i="5"/>
  <c r="O1411" i="8"/>
  <c r="S1411" i="8"/>
  <c r="AJ51" i="5"/>
  <c r="AK51" i="5"/>
  <c r="O1412" i="8"/>
  <c r="S1412" i="8"/>
  <c r="AJ52" i="5"/>
  <c r="AK52" i="5"/>
  <c r="O1413" i="8"/>
  <c r="S1413" i="8"/>
  <c r="AJ53" i="5"/>
  <c r="AK53" i="5"/>
  <c r="O1414" i="8"/>
  <c r="S1414" i="8"/>
  <c r="AJ54" i="5"/>
  <c r="AK54" i="5"/>
  <c r="O1415" i="8"/>
  <c r="S1415" i="8"/>
  <c r="AJ55" i="5"/>
  <c r="AK55" i="5"/>
  <c r="O1416" i="8"/>
  <c r="S1416" i="8"/>
  <c r="AJ56" i="5"/>
  <c r="AK56" i="5"/>
  <c r="O1417" i="8"/>
  <c r="S1417" i="8"/>
  <c r="AJ57" i="5"/>
  <c r="AK57" i="5"/>
  <c r="O1418" i="8"/>
  <c r="S1418" i="8"/>
  <c r="AJ58" i="5"/>
  <c r="AK58" i="5"/>
  <c r="O1419" i="8"/>
  <c r="S1419" i="8"/>
  <c r="AJ59" i="5"/>
  <c r="AK59" i="5"/>
  <c r="O1420" i="8"/>
  <c r="S1420" i="8"/>
  <c r="AJ60" i="5"/>
  <c r="AK60" i="5"/>
  <c r="O1421" i="8"/>
  <c r="S1421" i="8"/>
  <c r="AJ61" i="5"/>
  <c r="AK61" i="5"/>
  <c r="O1422" i="8"/>
  <c r="S1422" i="8"/>
  <c r="AJ62" i="5"/>
  <c r="AK62" i="5"/>
  <c r="O1423" i="8"/>
  <c r="S1423" i="8"/>
  <c r="AJ63" i="5"/>
  <c r="AK63" i="5"/>
  <c r="O1424" i="8"/>
  <c r="S1424" i="8"/>
  <c r="AJ64" i="5"/>
  <c r="AK64" i="5"/>
  <c r="O1425" i="8"/>
  <c r="S1425" i="8"/>
  <c r="AJ65" i="5"/>
  <c r="AK65" i="5"/>
  <c r="O1426" i="8"/>
  <c r="S1426" i="8"/>
  <c r="AJ66" i="5"/>
  <c r="AK66" i="5"/>
  <c r="O1427" i="8"/>
  <c r="S1427" i="8"/>
  <c r="AJ67" i="5"/>
  <c r="AK67" i="5"/>
  <c r="O1428" i="8"/>
  <c r="S1428" i="8"/>
  <c r="AJ68" i="5"/>
  <c r="AK68" i="5"/>
  <c r="O1429" i="8"/>
  <c r="S1429" i="8"/>
  <c r="AJ69" i="5"/>
  <c r="AK69" i="5"/>
  <c r="O1430" i="8"/>
  <c r="S1430" i="8"/>
  <c r="AJ70" i="5"/>
  <c r="AK70" i="5"/>
  <c r="O1431" i="8"/>
  <c r="S1431" i="8"/>
  <c r="AJ71" i="5"/>
  <c r="AK71" i="5"/>
  <c r="O1432" i="8"/>
  <c r="S1432" i="8"/>
  <c r="AJ72" i="5"/>
  <c r="AK72" i="5"/>
  <c r="O1433" i="8"/>
  <c r="S1433" i="8"/>
  <c r="AJ73" i="5"/>
  <c r="AK73" i="5"/>
  <c r="O1434" i="8"/>
  <c r="S1434" i="8"/>
  <c r="AJ74" i="5"/>
  <c r="AK74" i="5"/>
  <c r="O1435" i="8"/>
  <c r="S1435" i="8"/>
  <c r="AJ75" i="5"/>
  <c r="AK75" i="5"/>
  <c r="O1436" i="8"/>
  <c r="S1436" i="8"/>
  <c r="AJ76" i="5"/>
  <c r="AK76" i="5"/>
  <c r="O1437" i="8"/>
  <c r="S1437" i="8"/>
  <c r="AJ77" i="5"/>
  <c r="AK77" i="5"/>
  <c r="O1438" i="8"/>
  <c r="S1438" i="8"/>
  <c r="AJ78" i="5"/>
  <c r="AK78" i="5"/>
  <c r="O1439" i="8"/>
  <c r="S1439" i="8"/>
  <c r="AJ79" i="5"/>
  <c r="AK79" i="5"/>
  <c r="O1440" i="8"/>
  <c r="S1440" i="8"/>
  <c r="AJ80" i="5"/>
  <c r="AK80" i="5"/>
  <c r="O1441" i="8"/>
  <c r="S1441" i="8"/>
  <c r="AJ81" i="5"/>
  <c r="AK81" i="5"/>
  <c r="O1442" i="8"/>
  <c r="S1442" i="8"/>
  <c r="AJ82" i="5"/>
  <c r="AK82" i="5"/>
  <c r="O1443" i="8"/>
  <c r="S1443" i="8"/>
  <c r="AJ83" i="5"/>
  <c r="AK83" i="5"/>
  <c r="O1444" i="8"/>
  <c r="S1444" i="8"/>
  <c r="AJ84" i="5"/>
  <c r="AK84" i="5"/>
  <c r="O1445" i="8"/>
  <c r="S1445" i="8"/>
  <c r="AJ85" i="5"/>
  <c r="AK85" i="5"/>
  <c r="O1446" i="8"/>
  <c r="S1446" i="8"/>
  <c r="AJ86" i="5"/>
  <c r="AK86" i="5"/>
  <c r="O1447" i="8"/>
  <c r="S1447" i="8"/>
  <c r="AJ87" i="5"/>
  <c r="AK87" i="5"/>
  <c r="O1448" i="8"/>
  <c r="S1448" i="8"/>
  <c r="AJ88" i="5"/>
  <c r="AK88" i="5"/>
  <c r="O1449" i="8"/>
  <c r="S1449" i="8"/>
  <c r="AJ89" i="5"/>
  <c r="AK89" i="5"/>
  <c r="O1450" i="8"/>
  <c r="S1450" i="8"/>
  <c r="AJ90" i="5"/>
  <c r="AK90" i="5"/>
  <c r="O1451" i="8"/>
  <c r="S1451" i="8"/>
  <c r="AJ91" i="5"/>
  <c r="AK91" i="5"/>
  <c r="O1452" i="8"/>
  <c r="S1452" i="8"/>
  <c r="AJ92" i="5"/>
  <c r="AK92" i="5"/>
  <c r="O1453" i="8"/>
  <c r="S1453" i="8"/>
  <c r="AJ93" i="5"/>
  <c r="AK93" i="5"/>
  <c r="O1454" i="8"/>
  <c r="S1454" i="8"/>
  <c r="AJ94" i="5"/>
  <c r="AK94" i="5"/>
  <c r="O1455" i="8"/>
  <c r="S1455" i="8"/>
  <c r="AJ95" i="5"/>
  <c r="AK95" i="5"/>
  <c r="O1456" i="8"/>
  <c r="S1456" i="8"/>
  <c r="AJ96" i="5"/>
  <c r="AK96" i="5"/>
  <c r="O1457" i="8"/>
  <c r="S1457" i="8"/>
  <c r="AJ97" i="5"/>
  <c r="AK97" i="5"/>
  <c r="O1458" i="8"/>
  <c r="S1458" i="8"/>
  <c r="AJ98" i="5"/>
  <c r="AK98" i="5"/>
  <c r="O1459" i="8"/>
  <c r="S1459" i="8"/>
  <c r="AJ99" i="5"/>
  <c r="AK99" i="5"/>
  <c r="O1460" i="8"/>
  <c r="S1460" i="8"/>
  <c r="AJ100" i="5"/>
  <c r="AK100" i="5"/>
  <c r="O1461" i="8"/>
  <c r="S1461" i="8"/>
  <c r="AJ101" i="5"/>
  <c r="AK101" i="5"/>
  <c r="O1462" i="8"/>
  <c r="S1462" i="8"/>
  <c r="AJ102" i="5"/>
  <c r="AK102" i="5"/>
  <c r="O1463" i="8"/>
  <c r="S1463" i="8"/>
  <c r="AJ103" i="5"/>
  <c r="AK103" i="5"/>
  <c r="O1464" i="8"/>
  <c r="S1464" i="8"/>
  <c r="AJ104" i="5"/>
  <c r="AK104" i="5"/>
  <c r="O1465" i="8"/>
  <c r="S1465" i="8"/>
  <c r="AJ105" i="5"/>
  <c r="AK105" i="5"/>
  <c r="O1466" i="8"/>
  <c r="S1466" i="8"/>
  <c r="AJ106" i="5"/>
  <c r="AK106" i="5"/>
  <c r="O1467" i="8"/>
  <c r="S1467" i="8"/>
  <c r="AJ107" i="5"/>
  <c r="AK107" i="5"/>
  <c r="O1468" i="8"/>
  <c r="S1468" i="8"/>
  <c r="AJ108" i="5"/>
  <c r="AK108" i="5"/>
  <c r="O1469" i="8"/>
  <c r="S1469" i="8"/>
  <c r="AJ109" i="5"/>
  <c r="AK109" i="5"/>
  <c r="O1470" i="8"/>
  <c r="S1470" i="8"/>
  <c r="AJ110" i="5"/>
  <c r="AK110" i="5"/>
  <c r="O1471" i="8"/>
  <c r="S1471" i="8"/>
  <c r="AJ111" i="5"/>
  <c r="AK111" i="5"/>
  <c r="O1472" i="8"/>
  <c r="S1472" i="8"/>
  <c r="AJ112" i="5"/>
  <c r="AK112" i="5"/>
  <c r="O1473" i="8"/>
  <c r="S1473" i="8"/>
  <c r="AJ113" i="5"/>
  <c r="AK113" i="5"/>
  <c r="O1474" i="8"/>
  <c r="S1474" i="8"/>
  <c r="AJ114" i="5"/>
  <c r="AK114" i="5"/>
  <c r="O1475" i="8"/>
  <c r="S1475" i="8"/>
  <c r="AJ115" i="5"/>
  <c r="AK115" i="5"/>
  <c r="O1476" i="8"/>
  <c r="S1476" i="8"/>
  <c r="AJ116" i="5"/>
  <c r="AK116" i="5"/>
  <c r="O1477" i="8"/>
  <c r="S1477" i="8"/>
  <c r="AJ117" i="5"/>
  <c r="AK117" i="5"/>
  <c r="O1478" i="8"/>
  <c r="S1478" i="8"/>
  <c r="AJ118" i="5"/>
  <c r="AK118" i="5"/>
  <c r="O1479" i="8"/>
  <c r="S1479" i="8"/>
  <c r="AJ119" i="5"/>
  <c r="AK119" i="5"/>
  <c r="O1480" i="8"/>
  <c r="S1480" i="8"/>
  <c r="AJ120" i="5"/>
  <c r="AK120" i="5"/>
  <c r="O1481" i="8"/>
  <c r="S1481" i="8"/>
  <c r="AJ121" i="5"/>
  <c r="AK121" i="5"/>
  <c r="O1482" i="8"/>
  <c r="S1482" i="8"/>
  <c r="AJ122" i="5"/>
  <c r="AK122" i="5"/>
  <c r="O1483" i="8"/>
  <c r="S1483" i="8"/>
  <c r="AJ123" i="5"/>
  <c r="AK123" i="5"/>
  <c r="O1484" i="8"/>
  <c r="S1484" i="8"/>
  <c r="AJ124" i="5"/>
  <c r="AK124" i="5"/>
  <c r="O1485" i="8"/>
  <c r="S1485" i="8"/>
  <c r="AJ125" i="5"/>
  <c r="AK125" i="5"/>
  <c r="O1486" i="8"/>
  <c r="S1486" i="8"/>
  <c r="AJ126" i="5"/>
  <c r="AK126" i="5"/>
  <c r="O1487" i="8"/>
  <c r="S1487" i="8"/>
  <c r="AJ127" i="5"/>
  <c r="AK127" i="5"/>
  <c r="O1488" i="8"/>
  <c r="S1488" i="8"/>
  <c r="AJ128" i="5"/>
  <c r="AK128" i="5"/>
  <c r="O1489" i="8"/>
  <c r="S1489" i="8"/>
  <c r="AJ129" i="5"/>
  <c r="AK129" i="5"/>
  <c r="O1490" i="8"/>
  <c r="S1490" i="8"/>
  <c r="AJ130" i="5"/>
  <c r="AK130" i="5"/>
  <c r="O1491" i="8"/>
  <c r="S1491" i="8"/>
  <c r="AJ131" i="5"/>
  <c r="AK131" i="5"/>
  <c r="O1492" i="8"/>
  <c r="S1492" i="8"/>
  <c r="AJ132" i="5"/>
  <c r="AK132" i="5"/>
  <c r="O1493" i="8"/>
  <c r="S1493" i="8"/>
  <c r="AJ133" i="5"/>
  <c r="AK133" i="5"/>
  <c r="O1494" i="8"/>
  <c r="S1494" i="8"/>
  <c r="AJ134" i="5"/>
  <c r="AK134" i="5"/>
  <c r="O1495" i="8"/>
  <c r="S1495" i="8"/>
  <c r="AJ135" i="5"/>
  <c r="AK135" i="5"/>
  <c r="O1496" i="8"/>
  <c r="S1496" i="8"/>
  <c r="AJ136" i="5"/>
  <c r="AK136" i="5"/>
  <c r="O1497" i="8"/>
  <c r="S1497" i="8"/>
  <c r="AJ137" i="5"/>
  <c r="AK137" i="5"/>
  <c r="O1498" i="8"/>
  <c r="S1498" i="8"/>
  <c r="AJ138" i="5"/>
  <c r="AK138" i="5"/>
  <c r="O1499" i="8"/>
  <c r="S1499" i="8"/>
  <c r="AJ139" i="5"/>
  <c r="AK139" i="5"/>
  <c r="O1500" i="8"/>
  <c r="S1500" i="8"/>
  <c r="AJ140" i="5"/>
  <c r="AK140" i="5"/>
  <c r="O1501" i="8"/>
  <c r="S1501" i="8"/>
  <c r="AJ141" i="5"/>
  <c r="AK141" i="5"/>
  <c r="O1502" i="8"/>
  <c r="S1502" i="8"/>
  <c r="AM42" i="5"/>
  <c r="AN42" i="5"/>
  <c r="O1503" i="8"/>
  <c r="S1503" i="8"/>
  <c r="AM43" i="5"/>
  <c r="AN43" i="5"/>
  <c r="O1504" i="8"/>
  <c r="S1504" i="8"/>
  <c r="AM44" i="5"/>
  <c r="AN44" i="5"/>
  <c r="O1505" i="8"/>
  <c r="S1505" i="8"/>
  <c r="AM45" i="5"/>
  <c r="AN45" i="5"/>
  <c r="O1506" i="8"/>
  <c r="S1506" i="8"/>
  <c r="AM46" i="5"/>
  <c r="AN46" i="5"/>
  <c r="O1507" i="8"/>
  <c r="S1507" i="8"/>
  <c r="AM47" i="5"/>
  <c r="AN47" i="5"/>
  <c r="O1508" i="8"/>
  <c r="S1508" i="8"/>
  <c r="AM48" i="5"/>
  <c r="AN48" i="5"/>
  <c r="O1509" i="8"/>
  <c r="S1509" i="8"/>
  <c r="AM49" i="5"/>
  <c r="AN49" i="5"/>
  <c r="O1510" i="8"/>
  <c r="S1510" i="8"/>
  <c r="AM50" i="5"/>
  <c r="AN50" i="5"/>
  <c r="O1511" i="8"/>
  <c r="S1511" i="8"/>
  <c r="AM51" i="5"/>
  <c r="AN51" i="5"/>
  <c r="O1512" i="8"/>
  <c r="S1512" i="8"/>
  <c r="AM52" i="5"/>
  <c r="AN52" i="5"/>
  <c r="O1513" i="8"/>
  <c r="S1513" i="8"/>
  <c r="AM53" i="5"/>
  <c r="AN53" i="5"/>
  <c r="O1514" i="8"/>
  <c r="S1514" i="8"/>
  <c r="AM54" i="5"/>
  <c r="AN54" i="5"/>
  <c r="O1515" i="8"/>
  <c r="S1515" i="8"/>
  <c r="AM55" i="5"/>
  <c r="AN55" i="5"/>
  <c r="O1516" i="8"/>
  <c r="S1516" i="8"/>
  <c r="AM56" i="5"/>
  <c r="AN56" i="5"/>
  <c r="O1517" i="8"/>
  <c r="S1517" i="8"/>
  <c r="AM57" i="5"/>
  <c r="AN57" i="5"/>
  <c r="O1518" i="8"/>
  <c r="S1518" i="8"/>
  <c r="AM58" i="5"/>
  <c r="AN58" i="5"/>
  <c r="O1519" i="8"/>
  <c r="S1519" i="8"/>
  <c r="AM59" i="5"/>
  <c r="AN59" i="5"/>
  <c r="O1520" i="8"/>
  <c r="S1520" i="8"/>
  <c r="AM60" i="5"/>
  <c r="AN60" i="5"/>
  <c r="O1521" i="8"/>
  <c r="S1521" i="8"/>
  <c r="AM61" i="5"/>
  <c r="AN61" i="5"/>
  <c r="O1522" i="8"/>
  <c r="S1522" i="8"/>
  <c r="AM62" i="5"/>
  <c r="AN62" i="5"/>
  <c r="O1523" i="8"/>
  <c r="S1523" i="8"/>
  <c r="AM63" i="5"/>
  <c r="AN63" i="5"/>
  <c r="O1524" i="8"/>
  <c r="S1524" i="8"/>
  <c r="AM64" i="5"/>
  <c r="AN64" i="5"/>
  <c r="O1525" i="8"/>
  <c r="S1525" i="8"/>
  <c r="AM65" i="5"/>
  <c r="AN65" i="5"/>
  <c r="O1526" i="8"/>
  <c r="S1526" i="8"/>
  <c r="AM66" i="5"/>
  <c r="AN66" i="5"/>
  <c r="O1527" i="8"/>
  <c r="S1527" i="8"/>
  <c r="AM67" i="5"/>
  <c r="AN67" i="5"/>
  <c r="O1528" i="8"/>
  <c r="S1528" i="8"/>
  <c r="AM68" i="5"/>
  <c r="AN68" i="5"/>
  <c r="O1529" i="8"/>
  <c r="S1529" i="8"/>
  <c r="AM69" i="5"/>
  <c r="AN69" i="5"/>
  <c r="O1530" i="8"/>
  <c r="S1530" i="8"/>
  <c r="AM70" i="5"/>
  <c r="AN70" i="5"/>
  <c r="O1531" i="8"/>
  <c r="S1531" i="8"/>
  <c r="AM71" i="5"/>
  <c r="AN71" i="5"/>
  <c r="O1532" i="8"/>
  <c r="S1532" i="8"/>
  <c r="AM72" i="5"/>
  <c r="AN72" i="5"/>
  <c r="O1533" i="8"/>
  <c r="S1533" i="8"/>
  <c r="AM73" i="5"/>
  <c r="AN73" i="5"/>
  <c r="O1534" i="8"/>
  <c r="S1534" i="8"/>
  <c r="AM74" i="5"/>
  <c r="AN74" i="5"/>
  <c r="O1535" i="8"/>
  <c r="S1535" i="8"/>
  <c r="AM75" i="5"/>
  <c r="AN75" i="5"/>
  <c r="O1536" i="8"/>
  <c r="S1536" i="8"/>
  <c r="AM76" i="5"/>
  <c r="AN76" i="5"/>
  <c r="O1537" i="8"/>
  <c r="S1537" i="8"/>
  <c r="AM77" i="5"/>
  <c r="AN77" i="5"/>
  <c r="O1538" i="8"/>
  <c r="S1538" i="8"/>
  <c r="AM78" i="5"/>
  <c r="AN78" i="5"/>
  <c r="O1539" i="8"/>
  <c r="S1539" i="8"/>
  <c r="AM79" i="5"/>
  <c r="AN79" i="5"/>
  <c r="O1540" i="8"/>
  <c r="S1540" i="8"/>
  <c r="AM80" i="5"/>
  <c r="AN80" i="5"/>
  <c r="O1541" i="8"/>
  <c r="S1541" i="8"/>
  <c r="AM81" i="5"/>
  <c r="AN81" i="5"/>
  <c r="O1542" i="8"/>
  <c r="S1542" i="8"/>
  <c r="AM82" i="5"/>
  <c r="AN82" i="5"/>
  <c r="O1543" i="8"/>
  <c r="S1543" i="8"/>
  <c r="AM83" i="5"/>
  <c r="AN83" i="5"/>
  <c r="O1544" i="8"/>
  <c r="S1544" i="8"/>
  <c r="AM84" i="5"/>
  <c r="AN84" i="5"/>
  <c r="O1545" i="8"/>
  <c r="S1545" i="8"/>
  <c r="AM85" i="5"/>
  <c r="AN85" i="5"/>
  <c r="O1546" i="8"/>
  <c r="S1546" i="8"/>
  <c r="AM86" i="5"/>
  <c r="AN86" i="5"/>
  <c r="O1547" i="8"/>
  <c r="S1547" i="8"/>
  <c r="AM87" i="5"/>
  <c r="AN87" i="5"/>
  <c r="O1548" i="8"/>
  <c r="S1548" i="8"/>
  <c r="AM88" i="5"/>
  <c r="AN88" i="5"/>
  <c r="O1549" i="8"/>
  <c r="S1549" i="8"/>
  <c r="AM89" i="5"/>
  <c r="AN89" i="5"/>
  <c r="O1550" i="8"/>
  <c r="S1550" i="8"/>
  <c r="AM90" i="5"/>
  <c r="AN90" i="5"/>
  <c r="O1551" i="8"/>
  <c r="S1551" i="8"/>
  <c r="AM91" i="5"/>
  <c r="AN91" i="5"/>
  <c r="O1552" i="8"/>
  <c r="S1552" i="8"/>
  <c r="AM92" i="5"/>
  <c r="AN92" i="5"/>
  <c r="O1553" i="8"/>
  <c r="S1553" i="8"/>
  <c r="AM93" i="5"/>
  <c r="AN93" i="5"/>
  <c r="O1554" i="8"/>
  <c r="S1554" i="8"/>
  <c r="AM94" i="5"/>
  <c r="AN94" i="5"/>
  <c r="O1555" i="8"/>
  <c r="S1555" i="8"/>
  <c r="AM95" i="5"/>
  <c r="AN95" i="5"/>
  <c r="O1556" i="8"/>
  <c r="S1556" i="8"/>
  <c r="AM96" i="5"/>
  <c r="AN96" i="5"/>
  <c r="O1557" i="8"/>
  <c r="S1557" i="8"/>
  <c r="AM97" i="5"/>
  <c r="AN97" i="5"/>
  <c r="O1558" i="8"/>
  <c r="S1558" i="8"/>
  <c r="AM98" i="5"/>
  <c r="AN98" i="5"/>
  <c r="O1559" i="8"/>
  <c r="S1559" i="8"/>
  <c r="AM99" i="5"/>
  <c r="AN99" i="5"/>
  <c r="O1560" i="8"/>
  <c r="S1560" i="8"/>
  <c r="AM100" i="5"/>
  <c r="AN100" i="5"/>
  <c r="O1561" i="8"/>
  <c r="S1561" i="8"/>
  <c r="AM101" i="5"/>
  <c r="AN101" i="5"/>
  <c r="O1562" i="8"/>
  <c r="S1562" i="8"/>
  <c r="AM102" i="5"/>
  <c r="AN102" i="5"/>
  <c r="O1563" i="8"/>
  <c r="S1563" i="8"/>
  <c r="AM103" i="5"/>
  <c r="AN103" i="5"/>
  <c r="O1564" i="8"/>
  <c r="S1564" i="8"/>
  <c r="AM104" i="5"/>
  <c r="AN104" i="5"/>
  <c r="O1565" i="8"/>
  <c r="S1565" i="8"/>
  <c r="AM105" i="5"/>
  <c r="AN105" i="5"/>
  <c r="O1566" i="8"/>
  <c r="S1566" i="8"/>
  <c r="AM106" i="5"/>
  <c r="AN106" i="5"/>
  <c r="O1567" i="8"/>
  <c r="S1567" i="8"/>
  <c r="AM107" i="5"/>
  <c r="AN107" i="5"/>
  <c r="O1568" i="8"/>
  <c r="S1568" i="8"/>
  <c r="AM108" i="5"/>
  <c r="AN108" i="5"/>
  <c r="O1569" i="8"/>
  <c r="S1569" i="8"/>
  <c r="AM109" i="5"/>
  <c r="AN109" i="5"/>
  <c r="O1570" i="8"/>
  <c r="S1570" i="8"/>
  <c r="AM110" i="5"/>
  <c r="AN110" i="5"/>
  <c r="O1571" i="8"/>
  <c r="S1571" i="8"/>
  <c r="AM111" i="5"/>
  <c r="AN111" i="5"/>
  <c r="O1572" i="8"/>
  <c r="S1572" i="8"/>
  <c r="AM112" i="5"/>
  <c r="AN112" i="5"/>
  <c r="O1573" i="8"/>
  <c r="S1573" i="8"/>
  <c r="AM113" i="5"/>
  <c r="AN113" i="5"/>
  <c r="O1574" i="8"/>
  <c r="S1574" i="8"/>
  <c r="AM114" i="5"/>
  <c r="AN114" i="5"/>
  <c r="O1575" i="8"/>
  <c r="S1575" i="8"/>
  <c r="AM115" i="5"/>
  <c r="AN115" i="5"/>
  <c r="O1576" i="8"/>
  <c r="S1576" i="8"/>
  <c r="AM116" i="5"/>
  <c r="AN116" i="5"/>
  <c r="O1577" i="8"/>
  <c r="S1577" i="8"/>
  <c r="AM117" i="5"/>
  <c r="AN117" i="5"/>
  <c r="O1578" i="8"/>
  <c r="S1578" i="8"/>
  <c r="AM118" i="5"/>
  <c r="AN118" i="5"/>
  <c r="O1579" i="8"/>
  <c r="S1579" i="8"/>
  <c r="AM119" i="5"/>
  <c r="AN119" i="5"/>
  <c r="O1580" i="8"/>
  <c r="S1580" i="8"/>
  <c r="AM120" i="5"/>
  <c r="AN120" i="5"/>
  <c r="O1581" i="8"/>
  <c r="S1581" i="8"/>
  <c r="AM121" i="5"/>
  <c r="AN121" i="5"/>
  <c r="O1582" i="8"/>
  <c r="S1582" i="8"/>
  <c r="AM122" i="5"/>
  <c r="AN122" i="5"/>
  <c r="O1583" i="8"/>
  <c r="S1583" i="8"/>
  <c r="AM123" i="5"/>
  <c r="AN123" i="5"/>
  <c r="O1584" i="8"/>
  <c r="S1584" i="8"/>
  <c r="AM124" i="5"/>
  <c r="AN124" i="5"/>
  <c r="O1585" i="8"/>
  <c r="S1585" i="8"/>
  <c r="AM125" i="5"/>
  <c r="AN125" i="5"/>
  <c r="O1586" i="8"/>
  <c r="S1586" i="8"/>
  <c r="AM126" i="5"/>
  <c r="AN126" i="5"/>
  <c r="O1587" i="8"/>
  <c r="S1587" i="8"/>
  <c r="AM127" i="5"/>
  <c r="AN127" i="5"/>
  <c r="O1588" i="8"/>
  <c r="S1588" i="8"/>
  <c r="AM128" i="5"/>
  <c r="AN128" i="5"/>
  <c r="O1589" i="8"/>
  <c r="S1589" i="8"/>
  <c r="AM129" i="5"/>
  <c r="AN129" i="5"/>
  <c r="O1590" i="8"/>
  <c r="S1590" i="8"/>
  <c r="AM130" i="5"/>
  <c r="AN130" i="5"/>
  <c r="O1591" i="8"/>
  <c r="S1591" i="8"/>
  <c r="AM131" i="5"/>
  <c r="AN131" i="5"/>
  <c r="O1592" i="8"/>
  <c r="S1592" i="8"/>
  <c r="AM132" i="5"/>
  <c r="AN132" i="5"/>
  <c r="O1593" i="8"/>
  <c r="S1593" i="8"/>
  <c r="AM133" i="5"/>
  <c r="AN133" i="5"/>
  <c r="O1594" i="8"/>
  <c r="S1594" i="8"/>
  <c r="AM134" i="5"/>
  <c r="AN134" i="5"/>
  <c r="O1595" i="8"/>
  <c r="S1595" i="8"/>
  <c r="AM135" i="5"/>
  <c r="AN135" i="5"/>
  <c r="O1596" i="8"/>
  <c r="S1596" i="8"/>
  <c r="AM136" i="5"/>
  <c r="AN136" i="5"/>
  <c r="O1597" i="8"/>
  <c r="S1597" i="8"/>
  <c r="AM137" i="5"/>
  <c r="AN137" i="5"/>
  <c r="O1598" i="8"/>
  <c r="S1598" i="8"/>
  <c r="AM138" i="5"/>
  <c r="AN138" i="5"/>
  <c r="O1599" i="8"/>
  <c r="S1599" i="8"/>
  <c r="AM139" i="5"/>
  <c r="AN139" i="5"/>
  <c r="O1600" i="8"/>
  <c r="S1600" i="8"/>
  <c r="AM140" i="5"/>
  <c r="AN140" i="5"/>
  <c r="O1601" i="8"/>
  <c r="S1601" i="8"/>
  <c r="AM141" i="5"/>
  <c r="AN141" i="5"/>
  <c r="O1602" i="8"/>
  <c r="S1602" i="8"/>
  <c r="AP42" i="5"/>
  <c r="AQ42" i="5"/>
  <c r="O1603" i="8"/>
  <c r="S1603" i="8"/>
  <c r="AP43" i="5"/>
  <c r="AQ43" i="5"/>
  <c r="O1604" i="8"/>
  <c r="S1604" i="8"/>
  <c r="AP44" i="5"/>
  <c r="AQ44" i="5"/>
  <c r="O1605" i="8"/>
  <c r="S1605" i="8"/>
  <c r="AP45" i="5"/>
  <c r="AQ45" i="5"/>
  <c r="O1606" i="8"/>
  <c r="S1606" i="8"/>
  <c r="AP46" i="5"/>
  <c r="AQ46" i="5"/>
  <c r="O1607" i="8"/>
  <c r="S1607" i="8"/>
  <c r="AP47" i="5"/>
  <c r="AQ47" i="5"/>
  <c r="O1608" i="8"/>
  <c r="S1608" i="8"/>
  <c r="AP48" i="5"/>
  <c r="AQ48" i="5"/>
  <c r="O1609" i="8"/>
  <c r="S1609" i="8"/>
  <c r="AP49" i="5"/>
  <c r="AQ49" i="5"/>
  <c r="O1610" i="8"/>
  <c r="S1610" i="8"/>
  <c r="AP50" i="5"/>
  <c r="AQ50" i="5"/>
  <c r="O1611" i="8"/>
  <c r="S1611" i="8"/>
  <c r="AP51" i="5"/>
  <c r="AQ51" i="5"/>
  <c r="O1612" i="8"/>
  <c r="S1612" i="8"/>
  <c r="AP52" i="5"/>
  <c r="AQ52" i="5"/>
  <c r="O1613" i="8"/>
  <c r="S1613" i="8"/>
  <c r="AP53" i="5"/>
  <c r="AQ53" i="5"/>
  <c r="O1614" i="8"/>
  <c r="S1614" i="8"/>
  <c r="AP54" i="5"/>
  <c r="AQ54" i="5"/>
  <c r="O1615" i="8"/>
  <c r="S1615" i="8"/>
  <c r="AP55" i="5"/>
  <c r="AQ55" i="5"/>
  <c r="O1616" i="8"/>
  <c r="S1616" i="8"/>
  <c r="AP56" i="5"/>
  <c r="AQ56" i="5"/>
  <c r="O1617" i="8"/>
  <c r="S1617" i="8"/>
  <c r="AP57" i="5"/>
  <c r="AQ57" i="5"/>
  <c r="O1618" i="8"/>
  <c r="S1618" i="8"/>
  <c r="AP58" i="5"/>
  <c r="AQ58" i="5"/>
  <c r="O1619" i="8"/>
  <c r="S1619" i="8"/>
  <c r="AP59" i="5"/>
  <c r="AQ59" i="5"/>
  <c r="O1620" i="8"/>
  <c r="S1620" i="8"/>
  <c r="AP60" i="5"/>
  <c r="AQ60" i="5"/>
  <c r="O1621" i="8"/>
  <c r="S1621" i="8"/>
  <c r="AP61" i="5"/>
  <c r="AQ61" i="5"/>
  <c r="O1622" i="8"/>
  <c r="S1622" i="8"/>
  <c r="AP62" i="5"/>
  <c r="AQ62" i="5"/>
  <c r="O1623" i="8"/>
  <c r="S1623" i="8"/>
  <c r="AP63" i="5"/>
  <c r="AQ63" i="5"/>
  <c r="O1624" i="8"/>
  <c r="S1624" i="8"/>
  <c r="AP64" i="5"/>
  <c r="AQ64" i="5"/>
  <c r="O1625" i="8"/>
  <c r="S1625" i="8"/>
  <c r="AP65" i="5"/>
  <c r="AQ65" i="5"/>
  <c r="O1626" i="8"/>
  <c r="S1626" i="8"/>
  <c r="AP66" i="5"/>
  <c r="AQ66" i="5"/>
  <c r="O1627" i="8"/>
  <c r="S1627" i="8"/>
  <c r="AP67" i="5"/>
  <c r="AQ67" i="5"/>
  <c r="O1628" i="8"/>
  <c r="S1628" i="8"/>
  <c r="AP68" i="5"/>
  <c r="AQ68" i="5"/>
  <c r="O1629" i="8"/>
  <c r="S1629" i="8"/>
  <c r="AP69" i="5"/>
  <c r="AQ69" i="5"/>
  <c r="O1630" i="8"/>
  <c r="S1630" i="8"/>
  <c r="AP70" i="5"/>
  <c r="AQ70" i="5"/>
  <c r="O1631" i="8"/>
  <c r="S1631" i="8"/>
  <c r="AP71" i="5"/>
  <c r="AQ71" i="5"/>
  <c r="O1632" i="8"/>
  <c r="S1632" i="8"/>
  <c r="AP72" i="5"/>
  <c r="AQ72" i="5"/>
  <c r="O1633" i="8"/>
  <c r="S1633" i="8"/>
  <c r="AP73" i="5"/>
  <c r="AQ73" i="5"/>
  <c r="O1634" i="8"/>
  <c r="S1634" i="8"/>
  <c r="AP74" i="5"/>
  <c r="AQ74" i="5"/>
  <c r="O1635" i="8"/>
  <c r="S1635" i="8"/>
  <c r="AP75" i="5"/>
  <c r="AQ75" i="5"/>
  <c r="O1636" i="8"/>
  <c r="S1636" i="8"/>
  <c r="AP76" i="5"/>
  <c r="AQ76" i="5"/>
  <c r="O1637" i="8"/>
  <c r="S1637" i="8"/>
  <c r="AP77" i="5"/>
  <c r="AQ77" i="5"/>
  <c r="O1638" i="8"/>
  <c r="S1638" i="8"/>
  <c r="AP78" i="5"/>
  <c r="AQ78" i="5"/>
  <c r="O1639" i="8"/>
  <c r="S1639" i="8"/>
  <c r="AP79" i="5"/>
  <c r="AQ79" i="5"/>
  <c r="O1640" i="8"/>
  <c r="S1640" i="8"/>
  <c r="AP80" i="5"/>
  <c r="AQ80" i="5"/>
  <c r="O1641" i="8"/>
  <c r="S1641" i="8"/>
  <c r="AP81" i="5"/>
  <c r="AQ81" i="5"/>
  <c r="O1642" i="8"/>
  <c r="S1642" i="8"/>
  <c r="AP82" i="5"/>
  <c r="AQ82" i="5"/>
  <c r="O1643" i="8"/>
  <c r="S1643" i="8"/>
  <c r="AP83" i="5"/>
  <c r="AQ83" i="5"/>
  <c r="O1644" i="8"/>
  <c r="S1644" i="8"/>
  <c r="AP84" i="5"/>
  <c r="AQ84" i="5"/>
  <c r="O1645" i="8"/>
  <c r="S1645" i="8"/>
  <c r="AP85" i="5"/>
  <c r="AQ85" i="5"/>
  <c r="O1646" i="8"/>
  <c r="S1646" i="8"/>
  <c r="AP86" i="5"/>
  <c r="AQ86" i="5"/>
  <c r="O1647" i="8"/>
  <c r="S1647" i="8"/>
  <c r="AP87" i="5"/>
  <c r="AQ87" i="5"/>
  <c r="O1648" i="8"/>
  <c r="S1648" i="8"/>
  <c r="AP88" i="5"/>
  <c r="AQ88" i="5"/>
  <c r="O1649" i="8"/>
  <c r="S1649" i="8"/>
  <c r="AP89" i="5"/>
  <c r="AQ89" i="5"/>
  <c r="O1650" i="8"/>
  <c r="S1650" i="8"/>
  <c r="AP90" i="5"/>
  <c r="AQ90" i="5"/>
  <c r="O1651" i="8"/>
  <c r="S1651" i="8"/>
  <c r="AP91" i="5"/>
  <c r="AQ91" i="5"/>
  <c r="O1652" i="8"/>
  <c r="S1652" i="8"/>
  <c r="AP92" i="5"/>
  <c r="AQ92" i="5"/>
  <c r="O1653" i="8"/>
  <c r="S1653" i="8"/>
  <c r="AP93" i="5"/>
  <c r="AQ93" i="5"/>
  <c r="O1654" i="8"/>
  <c r="S1654" i="8"/>
  <c r="AP94" i="5"/>
  <c r="AQ94" i="5"/>
  <c r="O1655" i="8"/>
  <c r="S1655" i="8"/>
  <c r="AP95" i="5"/>
  <c r="AQ95" i="5"/>
  <c r="O1656" i="8"/>
  <c r="S1656" i="8"/>
  <c r="AP96" i="5"/>
  <c r="AQ96" i="5"/>
  <c r="O1657" i="8"/>
  <c r="S1657" i="8"/>
  <c r="AP97" i="5"/>
  <c r="AQ97" i="5"/>
  <c r="O1658" i="8"/>
  <c r="S1658" i="8"/>
  <c r="AP98" i="5"/>
  <c r="AQ98" i="5"/>
  <c r="O1659" i="8"/>
  <c r="S1659" i="8"/>
  <c r="AP99" i="5"/>
  <c r="AQ99" i="5"/>
  <c r="O1660" i="8"/>
  <c r="S1660" i="8"/>
  <c r="AP100" i="5"/>
  <c r="AQ100" i="5"/>
  <c r="O1661" i="8"/>
  <c r="S1661" i="8"/>
  <c r="AP101" i="5"/>
  <c r="AQ101" i="5"/>
  <c r="O1662" i="8"/>
  <c r="S1662" i="8"/>
  <c r="AP102" i="5"/>
  <c r="AQ102" i="5"/>
  <c r="O1663" i="8"/>
  <c r="S1663" i="8"/>
  <c r="AP103" i="5"/>
  <c r="AQ103" i="5"/>
  <c r="O1664" i="8"/>
  <c r="S1664" i="8"/>
  <c r="AP104" i="5"/>
  <c r="AQ104" i="5"/>
  <c r="O1665" i="8"/>
  <c r="S1665" i="8"/>
  <c r="AP105" i="5"/>
  <c r="AQ105" i="5"/>
  <c r="O1666" i="8"/>
  <c r="S1666" i="8"/>
  <c r="AP106" i="5"/>
  <c r="AQ106" i="5"/>
  <c r="O1667" i="8"/>
  <c r="S1667" i="8"/>
  <c r="AP107" i="5"/>
  <c r="AQ107" i="5"/>
  <c r="O1668" i="8"/>
  <c r="S1668" i="8"/>
  <c r="AP108" i="5"/>
  <c r="AQ108" i="5"/>
  <c r="O1669" i="8"/>
  <c r="S1669" i="8"/>
  <c r="AP109" i="5"/>
  <c r="AQ109" i="5"/>
  <c r="O1670" i="8"/>
  <c r="S1670" i="8"/>
  <c r="AP110" i="5"/>
  <c r="AQ110" i="5"/>
  <c r="O1671" i="8"/>
  <c r="S1671" i="8"/>
  <c r="AP111" i="5"/>
  <c r="AQ111" i="5"/>
  <c r="O1672" i="8"/>
  <c r="S1672" i="8"/>
  <c r="AP112" i="5"/>
  <c r="AQ112" i="5"/>
  <c r="O1673" i="8"/>
  <c r="S1673" i="8"/>
  <c r="AP113" i="5"/>
  <c r="AQ113" i="5"/>
  <c r="O1674" i="8"/>
  <c r="S1674" i="8"/>
  <c r="AP114" i="5"/>
  <c r="AQ114" i="5"/>
  <c r="O1675" i="8"/>
  <c r="S1675" i="8"/>
  <c r="AP115" i="5"/>
  <c r="AQ115" i="5"/>
  <c r="O1676" i="8"/>
  <c r="S1676" i="8"/>
  <c r="AP116" i="5"/>
  <c r="AQ116" i="5"/>
  <c r="O1677" i="8"/>
  <c r="S1677" i="8"/>
  <c r="AP117" i="5"/>
  <c r="AQ117" i="5"/>
  <c r="O1678" i="8"/>
  <c r="S1678" i="8"/>
  <c r="AP118" i="5"/>
  <c r="AQ118" i="5"/>
  <c r="O1679" i="8"/>
  <c r="S1679" i="8"/>
  <c r="AP119" i="5"/>
  <c r="AQ119" i="5"/>
  <c r="O1680" i="8"/>
  <c r="S1680" i="8"/>
  <c r="AP120" i="5"/>
  <c r="AQ120" i="5"/>
  <c r="O1681" i="8"/>
  <c r="S1681" i="8"/>
  <c r="AP121" i="5"/>
  <c r="AQ121" i="5"/>
  <c r="O1682" i="8"/>
  <c r="S1682" i="8"/>
  <c r="AP122" i="5"/>
  <c r="AQ122" i="5"/>
  <c r="O1683" i="8"/>
  <c r="S1683" i="8"/>
  <c r="AP123" i="5"/>
  <c r="AQ123" i="5"/>
  <c r="O1684" i="8"/>
  <c r="S1684" i="8"/>
  <c r="AP124" i="5"/>
  <c r="AQ124" i="5"/>
  <c r="O1685" i="8"/>
  <c r="S1685" i="8"/>
  <c r="AP125" i="5"/>
  <c r="AQ125" i="5"/>
  <c r="O1686" i="8"/>
  <c r="S1686" i="8"/>
  <c r="AP126" i="5"/>
  <c r="AQ126" i="5"/>
  <c r="O1687" i="8"/>
  <c r="S1687" i="8"/>
  <c r="AP127" i="5"/>
  <c r="AQ127" i="5"/>
  <c r="O1688" i="8"/>
  <c r="S1688" i="8"/>
  <c r="AP128" i="5"/>
  <c r="AQ128" i="5"/>
  <c r="O1689" i="8"/>
  <c r="S1689" i="8"/>
  <c r="AP129" i="5"/>
  <c r="AQ129" i="5"/>
  <c r="O1690" i="8"/>
  <c r="S1690" i="8"/>
  <c r="AP130" i="5"/>
  <c r="AQ130" i="5"/>
  <c r="O1691" i="8"/>
  <c r="S1691" i="8"/>
  <c r="AP131" i="5"/>
  <c r="AQ131" i="5"/>
  <c r="O1692" i="8"/>
  <c r="S1692" i="8"/>
  <c r="AP132" i="5"/>
  <c r="AQ132" i="5"/>
  <c r="O1693" i="8"/>
  <c r="S1693" i="8"/>
  <c r="AP133" i="5"/>
  <c r="AQ133" i="5"/>
  <c r="O1694" i="8"/>
  <c r="S1694" i="8"/>
  <c r="AP134" i="5"/>
  <c r="AQ134" i="5"/>
  <c r="O1695" i="8"/>
  <c r="S1695" i="8"/>
  <c r="AP135" i="5"/>
  <c r="AQ135" i="5"/>
  <c r="O1696" i="8"/>
  <c r="S1696" i="8"/>
  <c r="AP136" i="5"/>
  <c r="AQ136" i="5"/>
  <c r="O1697" i="8"/>
  <c r="S1697" i="8"/>
  <c r="AP137" i="5"/>
  <c r="AQ137" i="5"/>
  <c r="O1698" i="8"/>
  <c r="S1698" i="8"/>
  <c r="AP138" i="5"/>
  <c r="AQ138" i="5"/>
  <c r="O1699" i="8"/>
  <c r="S1699" i="8"/>
  <c r="AP139" i="5"/>
  <c r="AQ139" i="5"/>
  <c r="O1700" i="8"/>
  <c r="S1700" i="8"/>
  <c r="AP140" i="5"/>
  <c r="AQ140" i="5"/>
  <c r="O1701" i="8"/>
  <c r="S1701" i="8"/>
  <c r="AP141" i="5"/>
  <c r="AQ141" i="5"/>
  <c r="O1702" i="8"/>
  <c r="S1702" i="8"/>
  <c r="AS42" i="5"/>
  <c r="AT42" i="5"/>
  <c r="O1703" i="8"/>
  <c r="S1703" i="8"/>
  <c r="AS43" i="5"/>
  <c r="AT43" i="5"/>
  <c r="O1704" i="8"/>
  <c r="S1704" i="8"/>
  <c r="AS44" i="5"/>
  <c r="AT44" i="5"/>
  <c r="O1705" i="8"/>
  <c r="S1705" i="8"/>
  <c r="AS45" i="5"/>
  <c r="AT45" i="5"/>
  <c r="O1706" i="8"/>
  <c r="S1706" i="8"/>
  <c r="AS46" i="5"/>
  <c r="AT46" i="5"/>
  <c r="O1707" i="8"/>
  <c r="S1707" i="8"/>
  <c r="AS47" i="5"/>
  <c r="AT47" i="5"/>
  <c r="O1708" i="8"/>
  <c r="S1708" i="8"/>
  <c r="AS48" i="5"/>
  <c r="AT48" i="5"/>
  <c r="O1709" i="8"/>
  <c r="S1709" i="8"/>
  <c r="AS49" i="5"/>
  <c r="AT49" i="5"/>
  <c r="O1710" i="8"/>
  <c r="S1710" i="8"/>
  <c r="AS50" i="5"/>
  <c r="AT50" i="5"/>
  <c r="O1711" i="8"/>
  <c r="S1711" i="8"/>
  <c r="AS51" i="5"/>
  <c r="AT51" i="5"/>
  <c r="O1712" i="8"/>
  <c r="S1712" i="8"/>
  <c r="AS52" i="5"/>
  <c r="AT52" i="5"/>
  <c r="O1713" i="8"/>
  <c r="S1713" i="8"/>
  <c r="AS53" i="5"/>
  <c r="AT53" i="5"/>
  <c r="O1714" i="8"/>
  <c r="S1714" i="8"/>
  <c r="AS54" i="5"/>
  <c r="AT54" i="5"/>
  <c r="O1715" i="8"/>
  <c r="S1715" i="8"/>
  <c r="AS55" i="5"/>
  <c r="AT55" i="5"/>
  <c r="O1716" i="8"/>
  <c r="S1716" i="8"/>
  <c r="AS56" i="5"/>
  <c r="AT56" i="5"/>
  <c r="O1717" i="8"/>
  <c r="S1717" i="8"/>
  <c r="AS57" i="5"/>
  <c r="AT57" i="5"/>
  <c r="O1718" i="8"/>
  <c r="S1718" i="8"/>
  <c r="AS58" i="5"/>
  <c r="AT58" i="5"/>
  <c r="O1719" i="8"/>
  <c r="S1719" i="8"/>
  <c r="AS59" i="5"/>
  <c r="AT59" i="5"/>
  <c r="O1720" i="8"/>
  <c r="S1720" i="8"/>
  <c r="AS60" i="5"/>
  <c r="AT60" i="5"/>
  <c r="O1721" i="8"/>
  <c r="S1721" i="8"/>
  <c r="AS61" i="5"/>
  <c r="AT61" i="5"/>
  <c r="O1722" i="8"/>
  <c r="S1722" i="8"/>
  <c r="AS62" i="5"/>
  <c r="AT62" i="5"/>
  <c r="O1723" i="8"/>
  <c r="S1723" i="8"/>
  <c r="AS63" i="5"/>
  <c r="AT63" i="5"/>
  <c r="O1724" i="8"/>
  <c r="S1724" i="8"/>
  <c r="AS64" i="5"/>
  <c r="AT64" i="5"/>
  <c r="O1725" i="8"/>
  <c r="S1725" i="8"/>
  <c r="AS65" i="5"/>
  <c r="AT65" i="5"/>
  <c r="O1726" i="8"/>
  <c r="S1726" i="8"/>
  <c r="AS66" i="5"/>
  <c r="AT66" i="5"/>
  <c r="O1727" i="8"/>
  <c r="S1727" i="8"/>
  <c r="AS67" i="5"/>
  <c r="AT67" i="5"/>
  <c r="O1728" i="8"/>
  <c r="S1728" i="8"/>
  <c r="AS68" i="5"/>
  <c r="AT68" i="5"/>
  <c r="O1729" i="8"/>
  <c r="S1729" i="8"/>
  <c r="AS69" i="5"/>
  <c r="AT69" i="5"/>
  <c r="O1730" i="8"/>
  <c r="S1730" i="8"/>
  <c r="AS70" i="5"/>
  <c r="AT70" i="5"/>
  <c r="O1731" i="8"/>
  <c r="S1731" i="8"/>
  <c r="AS71" i="5"/>
  <c r="AT71" i="5"/>
  <c r="O1732" i="8"/>
  <c r="S1732" i="8"/>
  <c r="AS72" i="5"/>
  <c r="AT72" i="5"/>
  <c r="O1733" i="8"/>
  <c r="S1733" i="8"/>
  <c r="AS73" i="5"/>
  <c r="AT73" i="5"/>
  <c r="O1734" i="8"/>
  <c r="S1734" i="8"/>
  <c r="AS74" i="5"/>
  <c r="AT74" i="5"/>
  <c r="O1735" i="8"/>
  <c r="S1735" i="8"/>
  <c r="AS75" i="5"/>
  <c r="AT75" i="5"/>
  <c r="O1736" i="8"/>
  <c r="S1736" i="8"/>
  <c r="AS76" i="5"/>
  <c r="AT76" i="5"/>
  <c r="O1737" i="8"/>
  <c r="S1737" i="8"/>
  <c r="AS77" i="5"/>
  <c r="AT77" i="5"/>
  <c r="O1738" i="8"/>
  <c r="S1738" i="8"/>
  <c r="AS78" i="5"/>
  <c r="AT78" i="5"/>
  <c r="O1739" i="8"/>
  <c r="S1739" i="8"/>
  <c r="AS79" i="5"/>
  <c r="AT79" i="5"/>
  <c r="O1740" i="8"/>
  <c r="S1740" i="8"/>
  <c r="AS80" i="5"/>
  <c r="AT80" i="5"/>
  <c r="O1741" i="8"/>
  <c r="S1741" i="8"/>
  <c r="AS81" i="5"/>
  <c r="AT81" i="5"/>
  <c r="O1742" i="8"/>
  <c r="S1742" i="8"/>
  <c r="AS82" i="5"/>
  <c r="AT82" i="5"/>
  <c r="O1743" i="8"/>
  <c r="S1743" i="8"/>
  <c r="AS83" i="5"/>
  <c r="AT83" i="5"/>
  <c r="O1744" i="8"/>
  <c r="S1744" i="8"/>
  <c r="AS84" i="5"/>
  <c r="AT84" i="5"/>
  <c r="O1745" i="8"/>
  <c r="S1745" i="8"/>
  <c r="AS85" i="5"/>
  <c r="AT85" i="5"/>
  <c r="O1746" i="8"/>
  <c r="S1746" i="8"/>
  <c r="AS86" i="5"/>
  <c r="AT86" i="5"/>
  <c r="O1747" i="8"/>
  <c r="S1747" i="8"/>
  <c r="AS87" i="5"/>
  <c r="AT87" i="5"/>
  <c r="O1748" i="8"/>
  <c r="S1748" i="8"/>
  <c r="AS88" i="5"/>
  <c r="AT88" i="5"/>
  <c r="O1749" i="8"/>
  <c r="S1749" i="8"/>
  <c r="AS89" i="5"/>
  <c r="AT89" i="5"/>
  <c r="O1750" i="8"/>
  <c r="S1750" i="8"/>
  <c r="AS90" i="5"/>
  <c r="AT90" i="5"/>
  <c r="O1751" i="8"/>
  <c r="S1751" i="8"/>
  <c r="AS91" i="5"/>
  <c r="AT91" i="5"/>
  <c r="O1752" i="8"/>
  <c r="S1752" i="8"/>
  <c r="AS92" i="5"/>
  <c r="AT92" i="5"/>
  <c r="O1753" i="8"/>
  <c r="S1753" i="8"/>
  <c r="AS93" i="5"/>
  <c r="AT93" i="5"/>
  <c r="O1754" i="8"/>
  <c r="S1754" i="8"/>
  <c r="AS94" i="5"/>
  <c r="AT94" i="5"/>
  <c r="O1755" i="8"/>
  <c r="S1755" i="8"/>
  <c r="AS95" i="5"/>
  <c r="AT95" i="5"/>
  <c r="O1756" i="8"/>
  <c r="S1756" i="8"/>
  <c r="AS96" i="5"/>
  <c r="AT96" i="5"/>
  <c r="O1757" i="8"/>
  <c r="S1757" i="8"/>
  <c r="AS97" i="5"/>
  <c r="AT97" i="5"/>
  <c r="O1758" i="8"/>
  <c r="S1758" i="8"/>
  <c r="AS98" i="5"/>
  <c r="AT98" i="5"/>
  <c r="O1759" i="8"/>
  <c r="S1759" i="8"/>
  <c r="AS99" i="5"/>
  <c r="AT99" i="5"/>
  <c r="O1760" i="8"/>
  <c r="S1760" i="8"/>
  <c r="AS100" i="5"/>
  <c r="AT100" i="5"/>
  <c r="O1761" i="8"/>
  <c r="S1761" i="8"/>
  <c r="AS101" i="5"/>
  <c r="AT101" i="5"/>
  <c r="O1762" i="8"/>
  <c r="S1762" i="8"/>
  <c r="AS102" i="5"/>
  <c r="AT102" i="5"/>
  <c r="O1763" i="8"/>
  <c r="S1763" i="8"/>
  <c r="AS103" i="5"/>
  <c r="AT103" i="5"/>
  <c r="O1764" i="8"/>
  <c r="S1764" i="8"/>
  <c r="AS104" i="5"/>
  <c r="AT104" i="5"/>
  <c r="O1765" i="8"/>
  <c r="S1765" i="8"/>
  <c r="AS105" i="5"/>
  <c r="AT105" i="5"/>
  <c r="O1766" i="8"/>
  <c r="S1766" i="8"/>
  <c r="AS106" i="5"/>
  <c r="AT106" i="5"/>
  <c r="O1767" i="8"/>
  <c r="S1767" i="8"/>
  <c r="AS107" i="5"/>
  <c r="AT107" i="5"/>
  <c r="O1768" i="8"/>
  <c r="S1768" i="8"/>
  <c r="AS108" i="5"/>
  <c r="AT108" i="5"/>
  <c r="O1769" i="8"/>
  <c r="S1769" i="8"/>
  <c r="AS109" i="5"/>
  <c r="AT109" i="5"/>
  <c r="O1770" i="8"/>
  <c r="S1770" i="8"/>
  <c r="AS110" i="5"/>
  <c r="AT110" i="5"/>
  <c r="O1771" i="8"/>
  <c r="S1771" i="8"/>
  <c r="AS111" i="5"/>
  <c r="AT111" i="5"/>
  <c r="O1772" i="8"/>
  <c r="S1772" i="8"/>
  <c r="AS112" i="5"/>
  <c r="AT112" i="5"/>
  <c r="O1773" i="8"/>
  <c r="S1773" i="8"/>
  <c r="AS113" i="5"/>
  <c r="AT113" i="5"/>
  <c r="O1774" i="8"/>
  <c r="S1774" i="8"/>
  <c r="AS114" i="5"/>
  <c r="AT114" i="5"/>
  <c r="O1775" i="8"/>
  <c r="S1775" i="8"/>
  <c r="AS115" i="5"/>
  <c r="AT115" i="5"/>
  <c r="O1776" i="8"/>
  <c r="S1776" i="8"/>
  <c r="AS116" i="5"/>
  <c r="AT116" i="5"/>
  <c r="O1777" i="8"/>
  <c r="S1777" i="8"/>
  <c r="AS117" i="5"/>
  <c r="AT117" i="5"/>
  <c r="O1778" i="8"/>
  <c r="S1778" i="8"/>
  <c r="AS118" i="5"/>
  <c r="AT118" i="5"/>
  <c r="O1779" i="8"/>
  <c r="S1779" i="8"/>
  <c r="AS119" i="5"/>
  <c r="AT119" i="5"/>
  <c r="O1780" i="8"/>
  <c r="S1780" i="8"/>
  <c r="AS120" i="5"/>
  <c r="AT120" i="5"/>
  <c r="O1781" i="8"/>
  <c r="S1781" i="8"/>
  <c r="AS121" i="5"/>
  <c r="AT121" i="5"/>
  <c r="O1782" i="8"/>
  <c r="S1782" i="8"/>
  <c r="AS122" i="5"/>
  <c r="AT122" i="5"/>
  <c r="O1783" i="8"/>
  <c r="S1783" i="8"/>
  <c r="AS123" i="5"/>
  <c r="AT123" i="5"/>
  <c r="O1784" i="8"/>
  <c r="S1784" i="8"/>
  <c r="AS124" i="5"/>
  <c r="AT124" i="5"/>
  <c r="O1785" i="8"/>
  <c r="S1785" i="8"/>
  <c r="AS125" i="5"/>
  <c r="AT125" i="5"/>
  <c r="O1786" i="8"/>
  <c r="S1786" i="8"/>
  <c r="AS126" i="5"/>
  <c r="AT126" i="5"/>
  <c r="O1787" i="8"/>
  <c r="S1787" i="8"/>
  <c r="AS127" i="5"/>
  <c r="AT127" i="5"/>
  <c r="O1788" i="8"/>
  <c r="S1788" i="8"/>
  <c r="AS128" i="5"/>
  <c r="AT128" i="5"/>
  <c r="O1789" i="8"/>
  <c r="S1789" i="8"/>
  <c r="AS129" i="5"/>
  <c r="AT129" i="5"/>
  <c r="O1790" i="8"/>
  <c r="S1790" i="8"/>
  <c r="AS130" i="5"/>
  <c r="AT130" i="5"/>
  <c r="O1791" i="8"/>
  <c r="S1791" i="8"/>
  <c r="AS131" i="5"/>
  <c r="AT131" i="5"/>
  <c r="O1792" i="8"/>
  <c r="S1792" i="8"/>
  <c r="AS132" i="5"/>
  <c r="AT132" i="5"/>
  <c r="O1793" i="8"/>
  <c r="S1793" i="8"/>
  <c r="AS133" i="5"/>
  <c r="AT133" i="5"/>
  <c r="O1794" i="8"/>
  <c r="S1794" i="8"/>
  <c r="AS134" i="5"/>
  <c r="AT134" i="5"/>
  <c r="O1795" i="8"/>
  <c r="S1795" i="8"/>
  <c r="AS135" i="5"/>
  <c r="AT135" i="5"/>
  <c r="O1796" i="8"/>
  <c r="S1796" i="8"/>
  <c r="AS136" i="5"/>
  <c r="AT136" i="5"/>
  <c r="O1797" i="8"/>
  <c r="S1797" i="8"/>
  <c r="AS137" i="5"/>
  <c r="AT137" i="5"/>
  <c r="O1798" i="8"/>
  <c r="S1798" i="8"/>
  <c r="AS138" i="5"/>
  <c r="AT138" i="5"/>
  <c r="O1799" i="8"/>
  <c r="S1799" i="8"/>
  <c r="AS139" i="5"/>
  <c r="AT139" i="5"/>
  <c r="O1800" i="8"/>
  <c r="S1800" i="8"/>
  <c r="AS140" i="5"/>
  <c r="AT140" i="5"/>
  <c r="O1801" i="8"/>
  <c r="S1801" i="8"/>
  <c r="AS141" i="5"/>
  <c r="AT141" i="5"/>
  <c r="O1802" i="8"/>
  <c r="S1802" i="8"/>
  <c r="AV42" i="5"/>
  <c r="AW42" i="5"/>
  <c r="O1803" i="8"/>
  <c r="S1803" i="8"/>
  <c r="AV43" i="5"/>
  <c r="AW43" i="5"/>
  <c r="O1804" i="8"/>
  <c r="S1804" i="8"/>
  <c r="AV44" i="5"/>
  <c r="AW44" i="5"/>
  <c r="O1805" i="8"/>
  <c r="S1805" i="8"/>
  <c r="AV45" i="5"/>
  <c r="AW45" i="5"/>
  <c r="O1806" i="8"/>
  <c r="S1806" i="8"/>
  <c r="AV46" i="5"/>
  <c r="AW46" i="5"/>
  <c r="O1807" i="8"/>
  <c r="S1807" i="8"/>
  <c r="AV47" i="5"/>
  <c r="AW47" i="5"/>
  <c r="O1808" i="8"/>
  <c r="S1808" i="8"/>
  <c r="AV48" i="5"/>
  <c r="AW48" i="5"/>
  <c r="O1809" i="8"/>
  <c r="S1809" i="8"/>
  <c r="AV49" i="5"/>
  <c r="AW49" i="5"/>
  <c r="O1810" i="8"/>
  <c r="S1810" i="8"/>
  <c r="AV50" i="5"/>
  <c r="AW50" i="5"/>
  <c r="O1811" i="8"/>
  <c r="S1811" i="8"/>
  <c r="AV51" i="5"/>
  <c r="AW51" i="5"/>
  <c r="O1812" i="8"/>
  <c r="S1812" i="8"/>
  <c r="AV52" i="5"/>
  <c r="AW52" i="5"/>
  <c r="O1813" i="8"/>
  <c r="S1813" i="8"/>
  <c r="AV53" i="5"/>
  <c r="AW53" i="5"/>
  <c r="O1814" i="8"/>
  <c r="S1814" i="8"/>
  <c r="AV54" i="5"/>
  <c r="AW54" i="5"/>
  <c r="O1815" i="8"/>
  <c r="S1815" i="8"/>
  <c r="AV55" i="5"/>
  <c r="AW55" i="5"/>
  <c r="O1816" i="8"/>
  <c r="S1816" i="8"/>
  <c r="AV56" i="5"/>
  <c r="AW56" i="5"/>
  <c r="O1817" i="8"/>
  <c r="S1817" i="8"/>
  <c r="AV57" i="5"/>
  <c r="AW57" i="5"/>
  <c r="O1818" i="8"/>
  <c r="S1818" i="8"/>
  <c r="AV58" i="5"/>
  <c r="AW58" i="5"/>
  <c r="O1819" i="8"/>
  <c r="S1819" i="8"/>
  <c r="AV59" i="5"/>
  <c r="AW59" i="5"/>
  <c r="O1820" i="8"/>
  <c r="S1820" i="8"/>
  <c r="AV60" i="5"/>
  <c r="AW60" i="5"/>
  <c r="O1821" i="8"/>
  <c r="S1821" i="8"/>
  <c r="AV61" i="5"/>
  <c r="AW61" i="5"/>
  <c r="O1822" i="8"/>
  <c r="S1822" i="8"/>
  <c r="AV62" i="5"/>
  <c r="AW62" i="5"/>
  <c r="O1823" i="8"/>
  <c r="S1823" i="8"/>
  <c r="AV63" i="5"/>
  <c r="AW63" i="5"/>
  <c r="O1824" i="8"/>
  <c r="S1824" i="8"/>
  <c r="AV64" i="5"/>
  <c r="AW64" i="5"/>
  <c r="O1825" i="8"/>
  <c r="S1825" i="8"/>
  <c r="AV65" i="5"/>
  <c r="AW65" i="5"/>
  <c r="O1826" i="8"/>
  <c r="S1826" i="8"/>
  <c r="AV66" i="5"/>
  <c r="AW66" i="5"/>
  <c r="O1827" i="8"/>
  <c r="S1827" i="8"/>
  <c r="AV67" i="5"/>
  <c r="AW67" i="5"/>
  <c r="O1828" i="8"/>
  <c r="S1828" i="8"/>
  <c r="AV68" i="5"/>
  <c r="AW68" i="5"/>
  <c r="O1829" i="8"/>
  <c r="S1829" i="8"/>
  <c r="AV69" i="5"/>
  <c r="AW69" i="5"/>
  <c r="O1830" i="8"/>
  <c r="S1830" i="8"/>
  <c r="AV70" i="5"/>
  <c r="AW70" i="5"/>
  <c r="O1831" i="8"/>
  <c r="S1831" i="8"/>
  <c r="AV71" i="5"/>
  <c r="AW71" i="5"/>
  <c r="O1832" i="8"/>
  <c r="S1832" i="8"/>
  <c r="AV72" i="5"/>
  <c r="AW72" i="5"/>
  <c r="O1833" i="8"/>
  <c r="S1833" i="8"/>
  <c r="AV73" i="5"/>
  <c r="AW73" i="5"/>
  <c r="O1834" i="8"/>
  <c r="S1834" i="8"/>
  <c r="AV74" i="5"/>
  <c r="AW74" i="5"/>
  <c r="O1835" i="8"/>
  <c r="S1835" i="8"/>
  <c r="AV75" i="5"/>
  <c r="AW75" i="5"/>
  <c r="O1836" i="8"/>
  <c r="S1836" i="8"/>
  <c r="AV76" i="5"/>
  <c r="AW76" i="5"/>
  <c r="O1837" i="8"/>
  <c r="S1837" i="8"/>
  <c r="AV77" i="5"/>
  <c r="AW77" i="5"/>
  <c r="O1838" i="8"/>
  <c r="S1838" i="8"/>
  <c r="AV78" i="5"/>
  <c r="AW78" i="5"/>
  <c r="O1839" i="8"/>
  <c r="S1839" i="8"/>
  <c r="AV79" i="5"/>
  <c r="AW79" i="5"/>
  <c r="O1840" i="8"/>
  <c r="S1840" i="8"/>
  <c r="AV80" i="5"/>
  <c r="AW80" i="5"/>
  <c r="O1841" i="8"/>
  <c r="S1841" i="8"/>
  <c r="AV81" i="5"/>
  <c r="AW81" i="5"/>
  <c r="O1842" i="8"/>
  <c r="S1842" i="8"/>
  <c r="AV82" i="5"/>
  <c r="AW82" i="5"/>
  <c r="O1843" i="8"/>
  <c r="S1843" i="8"/>
  <c r="AV83" i="5"/>
  <c r="AW83" i="5"/>
  <c r="O1844" i="8"/>
  <c r="S1844" i="8"/>
  <c r="AV84" i="5"/>
  <c r="AW84" i="5"/>
  <c r="O1845" i="8"/>
  <c r="S1845" i="8"/>
  <c r="AV85" i="5"/>
  <c r="AW85" i="5"/>
  <c r="O1846" i="8"/>
  <c r="S1846" i="8"/>
  <c r="AV86" i="5"/>
  <c r="AW86" i="5"/>
  <c r="O1847" i="8"/>
  <c r="S1847" i="8"/>
  <c r="AV87" i="5"/>
  <c r="AW87" i="5"/>
  <c r="O1848" i="8"/>
  <c r="S1848" i="8"/>
  <c r="AV88" i="5"/>
  <c r="AW88" i="5"/>
  <c r="O1849" i="8"/>
  <c r="S1849" i="8"/>
  <c r="AV89" i="5"/>
  <c r="AW89" i="5"/>
  <c r="O1850" i="8"/>
  <c r="S1850" i="8"/>
  <c r="AV90" i="5"/>
  <c r="AW90" i="5"/>
  <c r="O1851" i="8"/>
  <c r="S1851" i="8"/>
  <c r="AV91" i="5"/>
  <c r="AW91" i="5"/>
  <c r="O1852" i="8"/>
  <c r="S1852" i="8"/>
  <c r="AV92" i="5"/>
  <c r="AW92" i="5"/>
  <c r="O1853" i="8"/>
  <c r="S1853" i="8"/>
  <c r="AV93" i="5"/>
  <c r="AW93" i="5"/>
  <c r="O1854" i="8"/>
  <c r="S1854" i="8"/>
  <c r="AV94" i="5"/>
  <c r="AW94" i="5"/>
  <c r="O1855" i="8"/>
  <c r="S1855" i="8"/>
  <c r="AV95" i="5"/>
  <c r="AW95" i="5"/>
  <c r="O1856" i="8"/>
  <c r="S1856" i="8"/>
  <c r="AV96" i="5"/>
  <c r="AW96" i="5"/>
  <c r="O1857" i="8"/>
  <c r="S1857" i="8"/>
  <c r="AV97" i="5"/>
  <c r="AW97" i="5"/>
  <c r="O1858" i="8"/>
  <c r="S1858" i="8"/>
  <c r="AV98" i="5"/>
  <c r="AW98" i="5"/>
  <c r="O1859" i="8"/>
  <c r="S1859" i="8"/>
  <c r="AV99" i="5"/>
  <c r="AW99" i="5"/>
  <c r="O1860" i="8"/>
  <c r="S1860" i="8"/>
  <c r="AV100" i="5"/>
  <c r="AW100" i="5"/>
  <c r="O1861" i="8"/>
  <c r="S1861" i="8"/>
  <c r="AV101" i="5"/>
  <c r="AW101" i="5"/>
  <c r="O1862" i="8"/>
  <c r="S1862" i="8"/>
  <c r="AV102" i="5"/>
  <c r="AW102" i="5"/>
  <c r="O1863" i="8"/>
  <c r="S1863" i="8"/>
  <c r="AV103" i="5"/>
  <c r="AW103" i="5"/>
  <c r="O1864" i="8"/>
  <c r="S1864" i="8"/>
  <c r="AV104" i="5"/>
  <c r="AW104" i="5"/>
  <c r="O1865" i="8"/>
  <c r="S1865" i="8"/>
  <c r="AV105" i="5"/>
  <c r="AW105" i="5"/>
  <c r="O1866" i="8"/>
  <c r="S1866" i="8"/>
  <c r="AV106" i="5"/>
  <c r="AW106" i="5"/>
  <c r="O1867" i="8"/>
  <c r="S1867" i="8"/>
  <c r="AV107" i="5"/>
  <c r="AW107" i="5"/>
  <c r="O1868" i="8"/>
  <c r="S1868" i="8"/>
  <c r="AV108" i="5"/>
  <c r="AW108" i="5"/>
  <c r="O1869" i="8"/>
  <c r="S1869" i="8"/>
  <c r="AV109" i="5"/>
  <c r="AW109" i="5"/>
  <c r="O1870" i="8"/>
  <c r="S1870" i="8"/>
  <c r="AV110" i="5"/>
  <c r="AW110" i="5"/>
  <c r="O1871" i="8"/>
  <c r="S1871" i="8"/>
  <c r="AV111" i="5"/>
  <c r="AW111" i="5"/>
  <c r="O1872" i="8"/>
  <c r="S1872" i="8"/>
  <c r="AV112" i="5"/>
  <c r="AW112" i="5"/>
  <c r="O1873" i="8"/>
  <c r="S1873" i="8"/>
  <c r="AV113" i="5"/>
  <c r="AW113" i="5"/>
  <c r="O1874" i="8"/>
  <c r="S1874" i="8"/>
  <c r="AV114" i="5"/>
  <c r="AW114" i="5"/>
  <c r="O1875" i="8"/>
  <c r="S1875" i="8"/>
  <c r="AV115" i="5"/>
  <c r="AW115" i="5"/>
  <c r="O1876" i="8"/>
  <c r="S1876" i="8"/>
  <c r="AV116" i="5"/>
  <c r="AW116" i="5"/>
  <c r="O1877" i="8"/>
  <c r="S1877" i="8"/>
  <c r="AV117" i="5"/>
  <c r="AW117" i="5"/>
  <c r="O1878" i="8"/>
  <c r="S1878" i="8"/>
  <c r="AV118" i="5"/>
  <c r="AW118" i="5"/>
  <c r="O1879" i="8"/>
  <c r="S1879" i="8"/>
  <c r="AV119" i="5"/>
  <c r="AW119" i="5"/>
  <c r="O1880" i="8"/>
  <c r="S1880" i="8"/>
  <c r="AV120" i="5"/>
  <c r="AW120" i="5"/>
  <c r="O1881" i="8"/>
  <c r="S1881" i="8"/>
  <c r="AV121" i="5"/>
  <c r="AW121" i="5"/>
  <c r="O1882" i="8"/>
  <c r="S1882" i="8"/>
  <c r="AV122" i="5"/>
  <c r="AW122" i="5"/>
  <c r="O1883" i="8"/>
  <c r="S1883" i="8"/>
  <c r="AV123" i="5"/>
  <c r="AW123" i="5"/>
  <c r="O1884" i="8"/>
  <c r="S1884" i="8"/>
  <c r="AV124" i="5"/>
  <c r="AW124" i="5"/>
  <c r="O1885" i="8"/>
  <c r="S1885" i="8"/>
  <c r="AV125" i="5"/>
  <c r="AW125" i="5"/>
  <c r="O1886" i="8"/>
  <c r="S1886" i="8"/>
  <c r="AV126" i="5"/>
  <c r="AW126" i="5"/>
  <c r="O1887" i="8"/>
  <c r="S1887" i="8"/>
  <c r="AV127" i="5"/>
  <c r="AW127" i="5"/>
  <c r="O1888" i="8"/>
  <c r="S1888" i="8"/>
  <c r="AV128" i="5"/>
  <c r="AW128" i="5"/>
  <c r="O1889" i="8"/>
  <c r="S1889" i="8"/>
  <c r="AV129" i="5"/>
  <c r="AW129" i="5"/>
  <c r="O1890" i="8"/>
  <c r="S1890" i="8"/>
  <c r="AV130" i="5"/>
  <c r="AW130" i="5"/>
  <c r="O1891" i="8"/>
  <c r="S1891" i="8"/>
  <c r="AV131" i="5"/>
  <c r="AW131" i="5"/>
  <c r="O1892" i="8"/>
  <c r="S1892" i="8"/>
  <c r="AV132" i="5"/>
  <c r="AW132" i="5"/>
  <c r="O1893" i="8"/>
  <c r="S1893" i="8"/>
  <c r="AV133" i="5"/>
  <c r="AW133" i="5"/>
  <c r="O1894" i="8"/>
  <c r="S1894" i="8"/>
  <c r="AV134" i="5"/>
  <c r="AW134" i="5"/>
  <c r="O1895" i="8"/>
  <c r="S1895" i="8"/>
  <c r="AV135" i="5"/>
  <c r="AW135" i="5"/>
  <c r="O1896" i="8"/>
  <c r="S1896" i="8"/>
  <c r="AV136" i="5"/>
  <c r="AW136" i="5"/>
  <c r="O1897" i="8"/>
  <c r="S1897" i="8"/>
  <c r="AV137" i="5"/>
  <c r="AW137" i="5"/>
  <c r="O1898" i="8"/>
  <c r="S1898" i="8"/>
  <c r="AV138" i="5"/>
  <c r="AW138" i="5"/>
  <c r="O1899" i="8"/>
  <c r="S1899" i="8"/>
  <c r="AV139" i="5"/>
  <c r="AW139" i="5"/>
  <c r="O1900" i="8"/>
  <c r="S1900" i="8"/>
  <c r="AV140" i="5"/>
  <c r="AW140" i="5"/>
  <c r="O1901" i="8"/>
  <c r="S1901" i="8"/>
  <c r="AV141" i="5"/>
  <c r="AW141" i="5"/>
  <c r="O1902" i="8"/>
  <c r="S1902" i="8"/>
  <c r="AY42" i="5"/>
  <c r="AZ42" i="5"/>
  <c r="O1903" i="8"/>
  <c r="S1903" i="8"/>
  <c r="AY43" i="5"/>
  <c r="AZ43" i="5"/>
  <c r="O1904" i="8"/>
  <c r="S1904" i="8"/>
  <c r="AY44" i="5"/>
  <c r="AZ44" i="5"/>
  <c r="O1905" i="8"/>
  <c r="S1905" i="8"/>
  <c r="AY45" i="5"/>
  <c r="AZ45" i="5"/>
  <c r="O1906" i="8"/>
  <c r="S1906" i="8"/>
  <c r="AY46" i="5"/>
  <c r="AZ46" i="5"/>
  <c r="O1907" i="8"/>
  <c r="S1907" i="8"/>
  <c r="AY47" i="5"/>
  <c r="AZ47" i="5"/>
  <c r="O1908" i="8"/>
  <c r="S1908" i="8"/>
  <c r="AY48" i="5"/>
  <c r="AZ48" i="5"/>
  <c r="O1909" i="8"/>
  <c r="S1909" i="8"/>
  <c r="AY49" i="5"/>
  <c r="AZ49" i="5"/>
  <c r="O1910" i="8"/>
  <c r="S1910" i="8"/>
  <c r="AY50" i="5"/>
  <c r="AZ50" i="5"/>
  <c r="O1911" i="8"/>
  <c r="S1911" i="8"/>
  <c r="AY51" i="5"/>
  <c r="AZ51" i="5"/>
  <c r="O1912" i="8"/>
  <c r="S1912" i="8"/>
  <c r="AY52" i="5"/>
  <c r="AZ52" i="5"/>
  <c r="O1913" i="8"/>
  <c r="S1913" i="8"/>
  <c r="AY53" i="5"/>
  <c r="AZ53" i="5"/>
  <c r="O1914" i="8"/>
  <c r="S1914" i="8"/>
  <c r="AY54" i="5"/>
  <c r="AZ54" i="5"/>
  <c r="O1915" i="8"/>
  <c r="S1915" i="8"/>
  <c r="AY55" i="5"/>
  <c r="AZ55" i="5"/>
  <c r="O1916" i="8"/>
  <c r="S1916" i="8"/>
  <c r="AY56" i="5"/>
  <c r="AZ56" i="5"/>
  <c r="O1917" i="8"/>
  <c r="S1917" i="8"/>
  <c r="AY57" i="5"/>
  <c r="AZ57" i="5"/>
  <c r="O1918" i="8"/>
  <c r="S1918" i="8"/>
  <c r="AY58" i="5"/>
  <c r="AZ58" i="5"/>
  <c r="O1919" i="8"/>
  <c r="S1919" i="8"/>
  <c r="AY59" i="5"/>
  <c r="AZ59" i="5"/>
  <c r="O1920" i="8"/>
  <c r="S1920" i="8"/>
  <c r="AY60" i="5"/>
  <c r="AZ60" i="5"/>
  <c r="O1921" i="8"/>
  <c r="S1921" i="8"/>
  <c r="AY61" i="5"/>
  <c r="AZ61" i="5"/>
  <c r="O1922" i="8"/>
  <c r="S1922" i="8"/>
  <c r="AY62" i="5"/>
  <c r="AZ62" i="5"/>
  <c r="O1923" i="8"/>
  <c r="S1923" i="8"/>
  <c r="AY63" i="5"/>
  <c r="AZ63" i="5"/>
  <c r="O1924" i="8"/>
  <c r="S1924" i="8"/>
  <c r="AY64" i="5"/>
  <c r="AZ64" i="5"/>
  <c r="O1925" i="8"/>
  <c r="S1925" i="8"/>
  <c r="AY65" i="5"/>
  <c r="AZ65" i="5"/>
  <c r="O1926" i="8"/>
  <c r="S1926" i="8"/>
  <c r="AY66" i="5"/>
  <c r="AZ66" i="5"/>
  <c r="O1927" i="8"/>
  <c r="S1927" i="8"/>
  <c r="AY67" i="5"/>
  <c r="AZ67" i="5"/>
  <c r="O1928" i="8"/>
  <c r="S1928" i="8"/>
  <c r="AY68" i="5"/>
  <c r="AZ68" i="5"/>
  <c r="O1929" i="8"/>
  <c r="S1929" i="8"/>
  <c r="AY69" i="5"/>
  <c r="AZ69" i="5"/>
  <c r="O1930" i="8"/>
  <c r="S1930" i="8"/>
  <c r="AY70" i="5"/>
  <c r="AZ70" i="5"/>
  <c r="O1931" i="8"/>
  <c r="S1931" i="8"/>
  <c r="AY71" i="5"/>
  <c r="AZ71" i="5"/>
  <c r="O1932" i="8"/>
  <c r="S1932" i="8"/>
  <c r="AY72" i="5"/>
  <c r="AZ72" i="5"/>
  <c r="O1933" i="8"/>
  <c r="S1933" i="8"/>
  <c r="AY73" i="5"/>
  <c r="AZ73" i="5"/>
  <c r="O1934" i="8"/>
  <c r="S1934" i="8"/>
  <c r="AY74" i="5"/>
  <c r="AZ74" i="5"/>
  <c r="O1935" i="8"/>
  <c r="S1935" i="8"/>
  <c r="AY75" i="5"/>
  <c r="AZ75" i="5"/>
  <c r="O1936" i="8"/>
  <c r="S1936" i="8"/>
  <c r="AY76" i="5"/>
  <c r="AZ76" i="5"/>
  <c r="O1937" i="8"/>
  <c r="S1937" i="8"/>
  <c r="AY77" i="5"/>
  <c r="AZ77" i="5"/>
  <c r="O1938" i="8"/>
  <c r="S1938" i="8"/>
  <c r="AY78" i="5"/>
  <c r="AZ78" i="5"/>
  <c r="O1939" i="8"/>
  <c r="S1939" i="8"/>
  <c r="AY79" i="5"/>
  <c r="AZ79" i="5"/>
  <c r="O1940" i="8"/>
  <c r="S1940" i="8"/>
  <c r="AY80" i="5"/>
  <c r="AZ80" i="5"/>
  <c r="O1941" i="8"/>
  <c r="S1941" i="8"/>
  <c r="AY81" i="5"/>
  <c r="AZ81" i="5"/>
  <c r="O1942" i="8"/>
  <c r="S1942" i="8"/>
  <c r="AY82" i="5"/>
  <c r="AZ82" i="5"/>
  <c r="O1943" i="8"/>
  <c r="S1943" i="8"/>
  <c r="AY83" i="5"/>
  <c r="AZ83" i="5"/>
  <c r="O1944" i="8"/>
  <c r="S1944" i="8"/>
  <c r="AY84" i="5"/>
  <c r="AZ84" i="5"/>
  <c r="O1945" i="8"/>
  <c r="S1945" i="8"/>
  <c r="AY85" i="5"/>
  <c r="AZ85" i="5"/>
  <c r="O1946" i="8"/>
  <c r="S1946" i="8"/>
  <c r="AY86" i="5"/>
  <c r="AZ86" i="5"/>
  <c r="O1947" i="8"/>
  <c r="S1947" i="8"/>
  <c r="AY87" i="5"/>
  <c r="AZ87" i="5"/>
  <c r="O1948" i="8"/>
  <c r="S1948" i="8"/>
  <c r="AY88" i="5"/>
  <c r="AZ88" i="5"/>
  <c r="O1949" i="8"/>
  <c r="S1949" i="8"/>
  <c r="AY89" i="5"/>
  <c r="AZ89" i="5"/>
  <c r="O1950" i="8"/>
  <c r="S1950" i="8"/>
  <c r="AY90" i="5"/>
  <c r="AZ90" i="5"/>
  <c r="O1951" i="8"/>
  <c r="S1951" i="8"/>
  <c r="AY91" i="5"/>
  <c r="AZ91" i="5"/>
  <c r="O1952" i="8"/>
  <c r="S1952" i="8"/>
  <c r="AY92" i="5"/>
  <c r="AZ92" i="5"/>
  <c r="O1953" i="8"/>
  <c r="S1953" i="8"/>
  <c r="AY93" i="5"/>
  <c r="AZ93" i="5"/>
  <c r="O1954" i="8"/>
  <c r="S1954" i="8"/>
  <c r="AY94" i="5"/>
  <c r="AZ94" i="5"/>
  <c r="O1955" i="8"/>
  <c r="S1955" i="8"/>
  <c r="AY95" i="5"/>
  <c r="AZ95" i="5"/>
  <c r="O1956" i="8"/>
  <c r="S1956" i="8"/>
  <c r="AY96" i="5"/>
  <c r="AZ96" i="5"/>
  <c r="O1957" i="8"/>
  <c r="S1957" i="8"/>
  <c r="AY97" i="5"/>
  <c r="AZ97" i="5"/>
  <c r="O1958" i="8"/>
  <c r="S1958" i="8"/>
  <c r="AY98" i="5"/>
  <c r="AZ98" i="5"/>
  <c r="O1959" i="8"/>
  <c r="S1959" i="8"/>
  <c r="AY99" i="5"/>
  <c r="AZ99" i="5"/>
  <c r="O1960" i="8"/>
  <c r="S1960" i="8"/>
  <c r="AY100" i="5"/>
  <c r="AZ100" i="5"/>
  <c r="O1961" i="8"/>
  <c r="S1961" i="8"/>
  <c r="AY101" i="5"/>
  <c r="AZ101" i="5"/>
  <c r="O1962" i="8"/>
  <c r="S1962" i="8"/>
  <c r="AY102" i="5"/>
  <c r="AZ102" i="5"/>
  <c r="O1963" i="8"/>
  <c r="S1963" i="8"/>
  <c r="AY103" i="5"/>
  <c r="AZ103" i="5"/>
  <c r="O1964" i="8"/>
  <c r="S1964" i="8"/>
  <c r="AY104" i="5"/>
  <c r="AZ104" i="5"/>
  <c r="O1965" i="8"/>
  <c r="S1965" i="8"/>
  <c r="AY105" i="5"/>
  <c r="AZ105" i="5"/>
  <c r="O1966" i="8"/>
  <c r="S1966" i="8"/>
  <c r="AY106" i="5"/>
  <c r="AZ106" i="5"/>
  <c r="O1967" i="8"/>
  <c r="S1967" i="8"/>
  <c r="AY107" i="5"/>
  <c r="AZ107" i="5"/>
  <c r="O1968" i="8"/>
  <c r="S1968" i="8"/>
  <c r="AY108" i="5"/>
  <c r="AZ108" i="5"/>
  <c r="O1969" i="8"/>
  <c r="S1969" i="8"/>
  <c r="AY109" i="5"/>
  <c r="AZ109" i="5"/>
  <c r="O1970" i="8"/>
  <c r="S1970" i="8"/>
  <c r="AY110" i="5"/>
  <c r="AZ110" i="5"/>
  <c r="O1971" i="8"/>
  <c r="S1971" i="8"/>
  <c r="AY111" i="5"/>
  <c r="AZ111" i="5"/>
  <c r="O1972" i="8"/>
  <c r="S1972" i="8"/>
  <c r="AY112" i="5"/>
  <c r="AZ112" i="5"/>
  <c r="O1973" i="8"/>
  <c r="S1973" i="8"/>
  <c r="AY113" i="5"/>
  <c r="AZ113" i="5"/>
  <c r="O1974" i="8"/>
  <c r="S1974" i="8"/>
  <c r="AY114" i="5"/>
  <c r="AZ114" i="5"/>
  <c r="O1975" i="8"/>
  <c r="S1975" i="8"/>
  <c r="AY115" i="5"/>
  <c r="AZ115" i="5"/>
  <c r="O1976" i="8"/>
  <c r="S1976" i="8"/>
  <c r="AY116" i="5"/>
  <c r="AZ116" i="5"/>
  <c r="O1977" i="8"/>
  <c r="S1977" i="8"/>
  <c r="AY117" i="5"/>
  <c r="AZ117" i="5"/>
  <c r="O1978" i="8"/>
  <c r="S1978" i="8"/>
  <c r="AY118" i="5"/>
  <c r="AZ118" i="5"/>
  <c r="O1979" i="8"/>
  <c r="S1979" i="8"/>
  <c r="AY119" i="5"/>
  <c r="AZ119" i="5"/>
  <c r="O1980" i="8"/>
  <c r="S1980" i="8"/>
  <c r="AY120" i="5"/>
  <c r="AZ120" i="5"/>
  <c r="O1981" i="8"/>
  <c r="S1981" i="8"/>
  <c r="AY121" i="5"/>
  <c r="AZ121" i="5"/>
  <c r="O1982" i="8"/>
  <c r="S1982" i="8"/>
  <c r="AY122" i="5"/>
  <c r="AZ122" i="5"/>
  <c r="O1983" i="8"/>
  <c r="S1983" i="8"/>
  <c r="AY123" i="5"/>
  <c r="AZ123" i="5"/>
  <c r="O1984" i="8"/>
  <c r="S1984" i="8"/>
  <c r="AY124" i="5"/>
  <c r="AZ124" i="5"/>
  <c r="O1985" i="8"/>
  <c r="S1985" i="8"/>
  <c r="AY125" i="5"/>
  <c r="AZ125" i="5"/>
  <c r="O1986" i="8"/>
  <c r="S1986" i="8"/>
  <c r="AY126" i="5"/>
  <c r="AZ126" i="5"/>
  <c r="O1987" i="8"/>
  <c r="S1987" i="8"/>
  <c r="AY127" i="5"/>
  <c r="AZ127" i="5"/>
  <c r="O1988" i="8"/>
  <c r="S1988" i="8"/>
  <c r="AY128" i="5"/>
  <c r="AZ128" i="5"/>
  <c r="O1989" i="8"/>
  <c r="S1989" i="8"/>
  <c r="AY129" i="5"/>
  <c r="AZ129" i="5"/>
  <c r="O1990" i="8"/>
  <c r="S1990" i="8"/>
  <c r="AY130" i="5"/>
  <c r="AZ130" i="5"/>
  <c r="O1991" i="8"/>
  <c r="S1991" i="8"/>
  <c r="AY131" i="5"/>
  <c r="AZ131" i="5"/>
  <c r="O1992" i="8"/>
  <c r="S1992" i="8"/>
  <c r="AY132" i="5"/>
  <c r="AZ132" i="5"/>
  <c r="O1993" i="8"/>
  <c r="S1993" i="8"/>
  <c r="AY133" i="5"/>
  <c r="AZ133" i="5"/>
  <c r="O1994" i="8"/>
  <c r="S1994" i="8"/>
  <c r="AY134" i="5"/>
  <c r="AZ134" i="5"/>
  <c r="O1995" i="8"/>
  <c r="S1995" i="8"/>
  <c r="AY135" i="5"/>
  <c r="AZ135" i="5"/>
  <c r="O1996" i="8"/>
  <c r="S1996" i="8"/>
  <c r="AY136" i="5"/>
  <c r="AZ136" i="5"/>
  <c r="O1997" i="8"/>
  <c r="S1997" i="8"/>
  <c r="AY137" i="5"/>
  <c r="AZ137" i="5"/>
  <c r="O1998" i="8"/>
  <c r="S1998" i="8"/>
  <c r="AY138" i="5"/>
  <c r="AZ138" i="5"/>
  <c r="O1999" i="8"/>
  <c r="S1999" i="8"/>
  <c r="AY139" i="5"/>
  <c r="AZ139" i="5"/>
  <c r="O2000" i="8"/>
  <c r="S2000" i="8"/>
  <c r="AY140" i="5"/>
  <c r="AZ140" i="5"/>
  <c r="O2001" i="8"/>
  <c r="S2001" i="8"/>
  <c r="AY141" i="5"/>
  <c r="AZ141" i="5"/>
  <c r="O2002" i="8"/>
  <c r="S2002" i="8"/>
  <c r="BB42" i="5"/>
  <c r="BC42" i="5"/>
  <c r="O2003" i="8"/>
  <c r="S2003" i="8"/>
  <c r="BB43" i="5"/>
  <c r="BC43" i="5"/>
  <c r="O2004" i="8"/>
  <c r="S2004" i="8"/>
  <c r="BB44" i="5"/>
  <c r="BC44" i="5"/>
  <c r="O2005" i="8"/>
  <c r="S2005" i="8"/>
  <c r="BB45" i="5"/>
  <c r="BC45" i="5"/>
  <c r="O2006" i="8"/>
  <c r="S2006" i="8"/>
  <c r="BB46" i="5"/>
  <c r="BC46" i="5"/>
  <c r="O2007" i="8"/>
  <c r="S2007" i="8"/>
  <c r="BB47" i="5"/>
  <c r="BC47" i="5"/>
  <c r="O2008" i="8"/>
  <c r="S2008" i="8"/>
  <c r="BB48" i="5"/>
  <c r="BC48" i="5"/>
  <c r="O2009" i="8"/>
  <c r="S2009" i="8"/>
  <c r="BB49" i="5"/>
  <c r="BC49" i="5"/>
  <c r="O2010" i="8"/>
  <c r="S2010" i="8"/>
  <c r="BB50" i="5"/>
  <c r="BC50" i="5"/>
  <c r="O2011" i="8"/>
  <c r="S2011" i="8"/>
  <c r="BB51" i="5"/>
  <c r="BC51" i="5"/>
  <c r="O2012" i="8"/>
  <c r="S2012" i="8"/>
  <c r="BB52" i="5"/>
  <c r="BC52" i="5"/>
  <c r="O2013" i="8"/>
  <c r="S2013" i="8"/>
  <c r="BB53" i="5"/>
  <c r="BC53" i="5"/>
  <c r="O2014" i="8"/>
  <c r="S2014" i="8"/>
  <c r="BB54" i="5"/>
  <c r="BC54" i="5"/>
  <c r="O2015" i="8"/>
  <c r="S2015" i="8"/>
  <c r="BB55" i="5"/>
  <c r="BC55" i="5"/>
  <c r="O2016" i="8"/>
  <c r="S2016" i="8"/>
  <c r="BB56" i="5"/>
  <c r="BC56" i="5"/>
  <c r="O2017" i="8"/>
  <c r="S2017" i="8"/>
  <c r="BB57" i="5"/>
  <c r="BC57" i="5"/>
  <c r="O2018" i="8"/>
  <c r="S2018" i="8"/>
  <c r="BB58" i="5"/>
  <c r="BC58" i="5"/>
  <c r="O2019" i="8"/>
  <c r="S2019" i="8"/>
  <c r="BB59" i="5"/>
  <c r="BC59" i="5"/>
  <c r="O2020" i="8"/>
  <c r="S2020" i="8"/>
  <c r="BB60" i="5"/>
  <c r="BC60" i="5"/>
  <c r="O2021" i="8"/>
  <c r="S2021" i="8"/>
  <c r="BB61" i="5"/>
  <c r="BC61" i="5"/>
  <c r="O2022" i="8"/>
  <c r="S2022" i="8"/>
  <c r="BB62" i="5"/>
  <c r="BC62" i="5"/>
  <c r="O2023" i="8"/>
  <c r="S2023" i="8"/>
  <c r="BB63" i="5"/>
  <c r="BC63" i="5"/>
  <c r="O2024" i="8"/>
  <c r="S2024" i="8"/>
  <c r="BB64" i="5"/>
  <c r="BC64" i="5"/>
  <c r="O2025" i="8"/>
  <c r="S2025" i="8"/>
  <c r="BB65" i="5"/>
  <c r="BC65" i="5"/>
  <c r="O2026" i="8"/>
  <c r="S2026" i="8"/>
  <c r="BB66" i="5"/>
  <c r="BC66" i="5"/>
  <c r="O2027" i="8"/>
  <c r="S2027" i="8"/>
  <c r="BB67" i="5"/>
  <c r="BC67" i="5"/>
  <c r="O2028" i="8"/>
  <c r="S2028" i="8"/>
  <c r="BB68" i="5"/>
  <c r="BC68" i="5"/>
  <c r="O2029" i="8"/>
  <c r="S2029" i="8"/>
  <c r="BB69" i="5"/>
  <c r="BC69" i="5"/>
  <c r="O2030" i="8"/>
  <c r="S2030" i="8"/>
  <c r="BB70" i="5"/>
  <c r="BC70" i="5"/>
  <c r="O2031" i="8"/>
  <c r="S2031" i="8"/>
  <c r="BB71" i="5"/>
  <c r="BC71" i="5"/>
  <c r="O2032" i="8"/>
  <c r="S2032" i="8"/>
  <c r="BB72" i="5"/>
  <c r="BC72" i="5"/>
  <c r="O2033" i="8"/>
  <c r="S2033" i="8"/>
  <c r="BB73" i="5"/>
  <c r="BC73" i="5"/>
  <c r="O2034" i="8"/>
  <c r="S2034" i="8"/>
  <c r="BB74" i="5"/>
  <c r="BC74" i="5"/>
  <c r="O2035" i="8"/>
  <c r="S2035" i="8"/>
  <c r="BB75" i="5"/>
  <c r="BC75" i="5"/>
  <c r="O2036" i="8"/>
  <c r="S2036" i="8"/>
  <c r="BB76" i="5"/>
  <c r="BC76" i="5"/>
  <c r="O2037" i="8"/>
  <c r="S2037" i="8"/>
  <c r="BB77" i="5"/>
  <c r="BC77" i="5"/>
  <c r="O2038" i="8"/>
  <c r="S2038" i="8"/>
  <c r="BB78" i="5"/>
  <c r="BC78" i="5"/>
  <c r="O2039" i="8"/>
  <c r="S2039" i="8"/>
  <c r="BB79" i="5"/>
  <c r="BC79" i="5"/>
  <c r="O2040" i="8"/>
  <c r="S2040" i="8"/>
  <c r="BB80" i="5"/>
  <c r="BC80" i="5"/>
  <c r="O2041" i="8"/>
  <c r="S2041" i="8"/>
  <c r="BB81" i="5"/>
  <c r="BC81" i="5"/>
  <c r="O2042" i="8"/>
  <c r="S2042" i="8"/>
  <c r="BB82" i="5"/>
  <c r="BC82" i="5"/>
  <c r="O2043" i="8"/>
  <c r="S2043" i="8"/>
  <c r="BB83" i="5"/>
  <c r="BC83" i="5"/>
  <c r="O2044" i="8"/>
  <c r="S2044" i="8"/>
  <c r="BB84" i="5"/>
  <c r="BC84" i="5"/>
  <c r="O2045" i="8"/>
  <c r="S2045" i="8"/>
  <c r="BB85" i="5"/>
  <c r="BC85" i="5"/>
  <c r="O2046" i="8"/>
  <c r="S2046" i="8"/>
  <c r="BB86" i="5"/>
  <c r="BC86" i="5"/>
  <c r="O2047" i="8"/>
  <c r="S2047" i="8"/>
  <c r="BB87" i="5"/>
  <c r="BC87" i="5"/>
  <c r="O2048" i="8"/>
  <c r="S2048" i="8"/>
  <c r="BB88" i="5"/>
  <c r="BC88" i="5"/>
  <c r="O2049" i="8"/>
  <c r="S2049" i="8"/>
  <c r="BB89" i="5"/>
  <c r="BC89" i="5"/>
  <c r="O2050" i="8"/>
  <c r="S2050" i="8"/>
  <c r="BB90" i="5"/>
  <c r="BC90" i="5"/>
  <c r="O2051" i="8"/>
  <c r="S2051" i="8"/>
  <c r="BB91" i="5"/>
  <c r="BC91" i="5"/>
  <c r="O2052" i="8"/>
  <c r="S2052" i="8"/>
  <c r="BB92" i="5"/>
  <c r="BC92" i="5"/>
  <c r="O2053" i="8"/>
  <c r="S2053" i="8"/>
  <c r="BB93" i="5"/>
  <c r="BC93" i="5"/>
  <c r="O2054" i="8"/>
  <c r="S2054" i="8"/>
  <c r="BB94" i="5"/>
  <c r="BC94" i="5"/>
  <c r="O2055" i="8"/>
  <c r="S2055" i="8"/>
  <c r="BB95" i="5"/>
  <c r="BC95" i="5"/>
  <c r="O2056" i="8"/>
  <c r="S2056" i="8"/>
  <c r="BB96" i="5"/>
  <c r="BC96" i="5"/>
  <c r="O2057" i="8"/>
  <c r="S2057" i="8"/>
  <c r="BB97" i="5"/>
  <c r="BC97" i="5"/>
  <c r="O2058" i="8"/>
  <c r="S2058" i="8"/>
  <c r="BB98" i="5"/>
  <c r="BC98" i="5"/>
  <c r="O2059" i="8"/>
  <c r="S2059" i="8"/>
  <c r="BB99" i="5"/>
  <c r="BC99" i="5"/>
  <c r="O2060" i="8"/>
  <c r="S2060" i="8"/>
  <c r="BB100" i="5"/>
  <c r="BC100" i="5"/>
  <c r="O2061" i="8"/>
  <c r="S2061" i="8"/>
  <c r="BB101" i="5"/>
  <c r="BC101" i="5"/>
  <c r="O2062" i="8"/>
  <c r="S2062" i="8"/>
  <c r="BB102" i="5"/>
  <c r="BC102" i="5"/>
  <c r="O2063" i="8"/>
  <c r="S2063" i="8"/>
  <c r="BB103" i="5"/>
  <c r="BC103" i="5"/>
  <c r="O2064" i="8"/>
  <c r="S2064" i="8"/>
  <c r="BB104" i="5"/>
  <c r="BC104" i="5"/>
  <c r="O2065" i="8"/>
  <c r="S2065" i="8"/>
  <c r="BB105" i="5"/>
  <c r="BC105" i="5"/>
  <c r="O2066" i="8"/>
  <c r="S2066" i="8"/>
  <c r="BB106" i="5"/>
  <c r="BC106" i="5"/>
  <c r="O2067" i="8"/>
  <c r="S2067" i="8"/>
  <c r="BB107" i="5"/>
  <c r="BC107" i="5"/>
  <c r="O2068" i="8"/>
  <c r="S2068" i="8"/>
  <c r="BB108" i="5"/>
  <c r="BC108" i="5"/>
  <c r="O2069" i="8"/>
  <c r="S2069" i="8"/>
  <c r="BB109" i="5"/>
  <c r="BC109" i="5"/>
  <c r="O2070" i="8"/>
  <c r="S2070" i="8"/>
  <c r="BB110" i="5"/>
  <c r="BC110" i="5"/>
  <c r="O2071" i="8"/>
  <c r="S2071" i="8"/>
  <c r="BB111" i="5"/>
  <c r="BC111" i="5"/>
  <c r="O2072" i="8"/>
  <c r="S2072" i="8"/>
  <c r="BB112" i="5"/>
  <c r="BC112" i="5"/>
  <c r="O2073" i="8"/>
  <c r="S2073" i="8"/>
  <c r="BB113" i="5"/>
  <c r="BC113" i="5"/>
  <c r="O2074" i="8"/>
  <c r="S2074" i="8"/>
  <c r="BB114" i="5"/>
  <c r="BC114" i="5"/>
  <c r="O2075" i="8"/>
  <c r="S2075" i="8"/>
  <c r="BB115" i="5"/>
  <c r="BC115" i="5"/>
  <c r="O2076" i="8"/>
  <c r="S2076" i="8"/>
  <c r="BB116" i="5"/>
  <c r="BC116" i="5"/>
  <c r="O2077" i="8"/>
  <c r="S2077" i="8"/>
  <c r="BB117" i="5"/>
  <c r="BC117" i="5"/>
  <c r="O2078" i="8"/>
  <c r="S2078" i="8"/>
  <c r="BB118" i="5"/>
  <c r="BC118" i="5"/>
  <c r="O2079" i="8"/>
  <c r="S2079" i="8"/>
  <c r="BB119" i="5"/>
  <c r="BC119" i="5"/>
  <c r="O2080" i="8"/>
  <c r="S2080" i="8"/>
  <c r="BB120" i="5"/>
  <c r="BC120" i="5"/>
  <c r="O2081" i="8"/>
  <c r="S2081" i="8"/>
  <c r="BB121" i="5"/>
  <c r="BC121" i="5"/>
  <c r="O2082" i="8"/>
  <c r="S2082" i="8"/>
  <c r="BB122" i="5"/>
  <c r="BC122" i="5"/>
  <c r="O2083" i="8"/>
  <c r="S2083" i="8"/>
  <c r="BB123" i="5"/>
  <c r="BC123" i="5"/>
  <c r="O2084" i="8"/>
  <c r="S2084" i="8"/>
  <c r="BB124" i="5"/>
  <c r="BC124" i="5"/>
  <c r="O2085" i="8"/>
  <c r="S2085" i="8"/>
  <c r="BB125" i="5"/>
  <c r="BC125" i="5"/>
  <c r="O2086" i="8"/>
  <c r="S2086" i="8"/>
  <c r="BB126" i="5"/>
  <c r="BC126" i="5"/>
  <c r="O2087" i="8"/>
  <c r="S2087" i="8"/>
  <c r="BB127" i="5"/>
  <c r="BC127" i="5"/>
  <c r="O2088" i="8"/>
  <c r="S2088" i="8"/>
  <c r="BB128" i="5"/>
  <c r="BC128" i="5"/>
  <c r="O2089" i="8"/>
  <c r="S2089" i="8"/>
  <c r="BB129" i="5"/>
  <c r="BC129" i="5"/>
  <c r="O2090" i="8"/>
  <c r="S2090" i="8"/>
  <c r="BB130" i="5"/>
  <c r="BC130" i="5"/>
  <c r="O2091" i="8"/>
  <c r="S2091" i="8"/>
  <c r="BB131" i="5"/>
  <c r="BC131" i="5"/>
  <c r="O2092" i="8"/>
  <c r="S2092" i="8"/>
  <c r="BB132" i="5"/>
  <c r="BC132" i="5"/>
  <c r="O2093" i="8"/>
  <c r="S2093" i="8"/>
  <c r="BB133" i="5"/>
  <c r="BC133" i="5"/>
  <c r="O2094" i="8"/>
  <c r="S2094" i="8"/>
  <c r="BB134" i="5"/>
  <c r="BC134" i="5"/>
  <c r="O2095" i="8"/>
  <c r="S2095" i="8"/>
  <c r="BB135" i="5"/>
  <c r="BC135" i="5"/>
  <c r="O2096" i="8"/>
  <c r="S2096" i="8"/>
  <c r="BB136" i="5"/>
  <c r="BC136" i="5"/>
  <c r="O2097" i="8"/>
  <c r="S2097" i="8"/>
  <c r="BB137" i="5"/>
  <c r="BC137" i="5"/>
  <c r="O2098" i="8"/>
  <c r="S2098" i="8"/>
  <c r="BB138" i="5"/>
  <c r="BC138" i="5"/>
  <c r="O2099" i="8"/>
  <c r="S2099" i="8"/>
  <c r="BB139" i="5"/>
  <c r="BC139" i="5"/>
  <c r="O2100" i="8"/>
  <c r="S2100" i="8"/>
  <c r="BB140" i="5"/>
  <c r="BC140" i="5"/>
  <c r="O2101" i="8"/>
  <c r="S2101" i="8"/>
  <c r="BB141" i="5"/>
  <c r="BC141" i="5"/>
  <c r="O2102" i="8"/>
  <c r="S2102" i="8"/>
  <c r="BE42" i="5"/>
  <c r="BF42" i="5"/>
  <c r="O2103" i="8"/>
  <c r="S2103" i="8"/>
  <c r="BE43" i="5"/>
  <c r="BF43" i="5"/>
  <c r="O2104" i="8"/>
  <c r="S2104" i="8"/>
  <c r="BE44" i="5"/>
  <c r="BF44" i="5"/>
  <c r="O2105" i="8"/>
  <c r="S2105" i="8"/>
  <c r="BE45" i="5"/>
  <c r="BF45" i="5"/>
  <c r="O2106" i="8"/>
  <c r="S2106" i="8"/>
  <c r="BE46" i="5"/>
  <c r="BF46" i="5"/>
  <c r="O2107" i="8"/>
  <c r="S2107" i="8"/>
  <c r="BE47" i="5"/>
  <c r="BF47" i="5"/>
  <c r="O2108" i="8"/>
  <c r="S2108" i="8"/>
  <c r="BE48" i="5"/>
  <c r="BF48" i="5"/>
  <c r="O2109" i="8"/>
  <c r="S2109" i="8"/>
  <c r="BE49" i="5"/>
  <c r="BF49" i="5"/>
  <c r="O2110" i="8"/>
  <c r="S2110" i="8"/>
  <c r="BE50" i="5"/>
  <c r="BF50" i="5"/>
  <c r="O2111" i="8"/>
  <c r="S2111" i="8"/>
  <c r="BE51" i="5"/>
  <c r="BF51" i="5"/>
  <c r="O2112" i="8"/>
  <c r="S2112" i="8"/>
  <c r="BE52" i="5"/>
  <c r="BF52" i="5"/>
  <c r="O2113" i="8"/>
  <c r="S2113" i="8"/>
  <c r="BE53" i="5"/>
  <c r="BF53" i="5"/>
  <c r="O2114" i="8"/>
  <c r="S2114" i="8"/>
  <c r="BE54" i="5"/>
  <c r="BF54" i="5"/>
  <c r="O2115" i="8"/>
  <c r="S2115" i="8"/>
  <c r="BE55" i="5"/>
  <c r="BF55" i="5"/>
  <c r="O2116" i="8"/>
  <c r="S2116" i="8"/>
  <c r="BE56" i="5"/>
  <c r="BF56" i="5"/>
  <c r="O2117" i="8"/>
  <c r="S2117" i="8"/>
  <c r="BE57" i="5"/>
  <c r="BF57" i="5"/>
  <c r="O2118" i="8"/>
  <c r="S2118" i="8"/>
  <c r="BE58" i="5"/>
  <c r="BF58" i="5"/>
  <c r="O2119" i="8"/>
  <c r="S2119" i="8"/>
  <c r="BE59" i="5"/>
  <c r="BF59" i="5"/>
  <c r="O2120" i="8"/>
  <c r="S2120" i="8"/>
  <c r="BE60" i="5"/>
  <c r="BF60" i="5"/>
  <c r="O2121" i="8"/>
  <c r="S2121" i="8"/>
  <c r="BE61" i="5"/>
  <c r="BF61" i="5"/>
  <c r="O2122" i="8"/>
  <c r="S2122" i="8"/>
  <c r="BE62" i="5"/>
  <c r="BF62" i="5"/>
  <c r="O2123" i="8"/>
  <c r="S2123" i="8"/>
  <c r="BE63" i="5"/>
  <c r="BF63" i="5"/>
  <c r="O2124" i="8"/>
  <c r="S2124" i="8"/>
  <c r="BE64" i="5"/>
  <c r="BF64" i="5"/>
  <c r="O2125" i="8"/>
  <c r="S2125" i="8"/>
  <c r="BE65" i="5"/>
  <c r="BF65" i="5"/>
  <c r="O2126" i="8"/>
  <c r="S2126" i="8"/>
  <c r="BE66" i="5"/>
  <c r="BF66" i="5"/>
  <c r="O2127" i="8"/>
  <c r="S2127" i="8"/>
  <c r="BE67" i="5"/>
  <c r="BF67" i="5"/>
  <c r="O2128" i="8"/>
  <c r="S2128" i="8"/>
  <c r="BE68" i="5"/>
  <c r="BF68" i="5"/>
  <c r="O2129" i="8"/>
  <c r="S2129" i="8"/>
  <c r="BE69" i="5"/>
  <c r="BF69" i="5"/>
  <c r="O2130" i="8"/>
  <c r="S2130" i="8"/>
  <c r="BE70" i="5"/>
  <c r="BF70" i="5"/>
  <c r="O2131" i="8"/>
  <c r="S2131" i="8"/>
  <c r="BE71" i="5"/>
  <c r="BF71" i="5"/>
  <c r="O2132" i="8"/>
  <c r="S2132" i="8"/>
  <c r="BE72" i="5"/>
  <c r="BF72" i="5"/>
  <c r="O2133" i="8"/>
  <c r="S2133" i="8"/>
  <c r="BE73" i="5"/>
  <c r="BF73" i="5"/>
  <c r="O2134" i="8"/>
  <c r="S2134" i="8"/>
  <c r="BE74" i="5"/>
  <c r="BF74" i="5"/>
  <c r="O2135" i="8"/>
  <c r="S2135" i="8"/>
  <c r="BE75" i="5"/>
  <c r="BF75" i="5"/>
  <c r="O2136" i="8"/>
  <c r="S2136" i="8"/>
  <c r="BE76" i="5"/>
  <c r="BF76" i="5"/>
  <c r="O2137" i="8"/>
  <c r="S2137" i="8"/>
  <c r="BE77" i="5"/>
  <c r="BF77" i="5"/>
  <c r="O2138" i="8"/>
  <c r="S2138" i="8"/>
  <c r="BE78" i="5"/>
  <c r="BF78" i="5"/>
  <c r="O2139" i="8"/>
  <c r="S2139" i="8"/>
  <c r="BE79" i="5"/>
  <c r="BF79" i="5"/>
  <c r="O2140" i="8"/>
  <c r="S2140" i="8"/>
  <c r="BE80" i="5"/>
  <c r="BF80" i="5"/>
  <c r="O2141" i="8"/>
  <c r="S2141" i="8"/>
  <c r="BE81" i="5"/>
  <c r="BF81" i="5"/>
  <c r="O2142" i="8"/>
  <c r="S2142" i="8"/>
  <c r="BE82" i="5"/>
  <c r="BF82" i="5"/>
  <c r="O2143" i="8"/>
  <c r="S2143" i="8"/>
  <c r="BE83" i="5"/>
  <c r="BF83" i="5"/>
  <c r="O2144" i="8"/>
  <c r="S2144" i="8"/>
  <c r="BE84" i="5"/>
  <c r="BF84" i="5"/>
  <c r="O2145" i="8"/>
  <c r="S2145" i="8"/>
  <c r="BE85" i="5"/>
  <c r="BF85" i="5"/>
  <c r="O2146" i="8"/>
  <c r="S2146" i="8"/>
  <c r="BE86" i="5"/>
  <c r="BF86" i="5"/>
  <c r="O2147" i="8"/>
  <c r="S2147" i="8"/>
  <c r="BE87" i="5"/>
  <c r="BF87" i="5"/>
  <c r="O2148" i="8"/>
  <c r="S2148" i="8"/>
  <c r="BE88" i="5"/>
  <c r="BF88" i="5"/>
  <c r="O2149" i="8"/>
  <c r="S2149" i="8"/>
  <c r="BE89" i="5"/>
  <c r="BF89" i="5"/>
  <c r="O2150" i="8"/>
  <c r="S2150" i="8"/>
  <c r="BE90" i="5"/>
  <c r="BF90" i="5"/>
  <c r="O2151" i="8"/>
  <c r="S2151" i="8"/>
  <c r="BE91" i="5"/>
  <c r="BF91" i="5"/>
  <c r="O2152" i="8"/>
  <c r="S2152" i="8"/>
  <c r="BE92" i="5"/>
  <c r="BF92" i="5"/>
  <c r="O2153" i="8"/>
  <c r="S2153" i="8"/>
  <c r="BE93" i="5"/>
  <c r="BF93" i="5"/>
  <c r="O2154" i="8"/>
  <c r="S2154" i="8"/>
  <c r="BE94" i="5"/>
  <c r="BF94" i="5"/>
  <c r="O2155" i="8"/>
  <c r="S2155" i="8"/>
  <c r="BE95" i="5"/>
  <c r="BF95" i="5"/>
  <c r="O2156" i="8"/>
  <c r="S2156" i="8"/>
  <c r="BE96" i="5"/>
  <c r="BF96" i="5"/>
  <c r="O2157" i="8"/>
  <c r="S2157" i="8"/>
  <c r="BE97" i="5"/>
  <c r="BF97" i="5"/>
  <c r="O2158" i="8"/>
  <c r="S2158" i="8"/>
  <c r="BE98" i="5"/>
  <c r="BF98" i="5"/>
  <c r="O2159" i="8"/>
  <c r="S2159" i="8"/>
  <c r="BE99" i="5"/>
  <c r="BF99" i="5"/>
  <c r="O2160" i="8"/>
  <c r="S2160" i="8"/>
  <c r="BE100" i="5"/>
  <c r="BF100" i="5"/>
  <c r="O2161" i="8"/>
  <c r="S2161" i="8"/>
  <c r="BE101" i="5"/>
  <c r="BF101" i="5"/>
  <c r="O2162" i="8"/>
  <c r="S2162" i="8"/>
  <c r="BE102" i="5"/>
  <c r="BF102" i="5"/>
  <c r="O2163" i="8"/>
  <c r="S2163" i="8"/>
  <c r="BE103" i="5"/>
  <c r="BF103" i="5"/>
  <c r="O2164" i="8"/>
  <c r="S2164" i="8"/>
  <c r="BE104" i="5"/>
  <c r="BF104" i="5"/>
  <c r="O2165" i="8"/>
  <c r="S2165" i="8"/>
  <c r="BE105" i="5"/>
  <c r="BF105" i="5"/>
  <c r="O2166" i="8"/>
  <c r="S2166" i="8"/>
  <c r="BE106" i="5"/>
  <c r="BF106" i="5"/>
  <c r="O2167" i="8"/>
  <c r="S2167" i="8"/>
  <c r="BE107" i="5"/>
  <c r="BF107" i="5"/>
  <c r="O2168" i="8"/>
  <c r="S2168" i="8"/>
  <c r="BE108" i="5"/>
  <c r="BF108" i="5"/>
  <c r="O2169" i="8"/>
  <c r="S2169" i="8"/>
  <c r="BE109" i="5"/>
  <c r="BF109" i="5"/>
  <c r="O2170" i="8"/>
  <c r="S2170" i="8"/>
  <c r="BE110" i="5"/>
  <c r="BF110" i="5"/>
  <c r="O2171" i="8"/>
  <c r="S2171" i="8"/>
  <c r="BE111" i="5"/>
  <c r="BF111" i="5"/>
  <c r="O2172" i="8"/>
  <c r="S2172" i="8"/>
  <c r="BE112" i="5"/>
  <c r="BF112" i="5"/>
  <c r="O2173" i="8"/>
  <c r="S2173" i="8"/>
  <c r="BE113" i="5"/>
  <c r="BF113" i="5"/>
  <c r="O2174" i="8"/>
  <c r="S2174" i="8"/>
  <c r="BE114" i="5"/>
  <c r="BF114" i="5"/>
  <c r="O2175" i="8"/>
  <c r="S2175" i="8"/>
  <c r="BE115" i="5"/>
  <c r="BF115" i="5"/>
  <c r="O2176" i="8"/>
  <c r="S2176" i="8"/>
  <c r="BE116" i="5"/>
  <c r="BF116" i="5"/>
  <c r="O2177" i="8"/>
  <c r="S2177" i="8"/>
  <c r="BE117" i="5"/>
  <c r="BF117" i="5"/>
  <c r="O2178" i="8"/>
  <c r="S2178" i="8"/>
  <c r="BE118" i="5"/>
  <c r="BF118" i="5"/>
  <c r="O2179" i="8"/>
  <c r="S2179" i="8"/>
  <c r="BE119" i="5"/>
  <c r="BF119" i="5"/>
  <c r="O2180" i="8"/>
  <c r="S2180" i="8"/>
  <c r="BE120" i="5"/>
  <c r="BF120" i="5"/>
  <c r="O2181" i="8"/>
  <c r="S2181" i="8"/>
  <c r="BE121" i="5"/>
  <c r="BF121" i="5"/>
  <c r="O2182" i="8"/>
  <c r="S2182" i="8"/>
  <c r="BE122" i="5"/>
  <c r="BF122" i="5"/>
  <c r="O2183" i="8"/>
  <c r="S2183" i="8"/>
  <c r="BE123" i="5"/>
  <c r="BF123" i="5"/>
  <c r="O2184" i="8"/>
  <c r="S2184" i="8"/>
  <c r="BE124" i="5"/>
  <c r="BF124" i="5"/>
  <c r="O2185" i="8"/>
  <c r="S2185" i="8"/>
  <c r="BE125" i="5"/>
  <c r="BF125" i="5"/>
  <c r="O2186" i="8"/>
  <c r="S2186" i="8"/>
  <c r="BE126" i="5"/>
  <c r="BF126" i="5"/>
  <c r="O2187" i="8"/>
  <c r="S2187" i="8"/>
  <c r="BE127" i="5"/>
  <c r="BF127" i="5"/>
  <c r="O2188" i="8"/>
  <c r="S2188" i="8"/>
  <c r="BE128" i="5"/>
  <c r="BF128" i="5"/>
  <c r="O2189" i="8"/>
  <c r="S2189" i="8"/>
  <c r="BE129" i="5"/>
  <c r="BF129" i="5"/>
  <c r="O2190" i="8"/>
  <c r="S2190" i="8"/>
  <c r="BE130" i="5"/>
  <c r="BF130" i="5"/>
  <c r="O2191" i="8"/>
  <c r="S2191" i="8"/>
  <c r="BE131" i="5"/>
  <c r="BF131" i="5"/>
  <c r="O2192" i="8"/>
  <c r="S2192" i="8"/>
  <c r="BE132" i="5"/>
  <c r="BF132" i="5"/>
  <c r="O2193" i="8"/>
  <c r="S2193" i="8"/>
  <c r="BE133" i="5"/>
  <c r="BF133" i="5"/>
  <c r="O2194" i="8"/>
  <c r="S2194" i="8"/>
  <c r="BE134" i="5"/>
  <c r="BF134" i="5"/>
  <c r="O2195" i="8"/>
  <c r="S2195" i="8"/>
  <c r="BE135" i="5"/>
  <c r="BF135" i="5"/>
  <c r="O2196" i="8"/>
  <c r="S2196" i="8"/>
  <c r="BE136" i="5"/>
  <c r="BF136" i="5"/>
  <c r="O2197" i="8"/>
  <c r="S2197" i="8"/>
  <c r="BE137" i="5"/>
  <c r="BF137" i="5"/>
  <c r="O2198" i="8"/>
  <c r="S2198" i="8"/>
  <c r="BE138" i="5"/>
  <c r="BF138" i="5"/>
  <c r="O2199" i="8"/>
  <c r="S2199" i="8"/>
  <c r="BE139" i="5"/>
  <c r="BF139" i="5"/>
  <c r="O2200" i="8"/>
  <c r="S2200" i="8"/>
  <c r="BE140" i="5"/>
  <c r="BF140" i="5"/>
  <c r="O2201" i="8"/>
  <c r="S2201" i="8"/>
  <c r="BE141" i="5"/>
  <c r="BF141" i="5"/>
  <c r="O2202" i="8"/>
  <c r="S2202" i="8"/>
  <c r="BH42" i="5"/>
  <c r="BI42" i="5"/>
  <c r="O2203" i="8"/>
  <c r="S2203" i="8"/>
  <c r="BH43" i="5"/>
  <c r="BI43" i="5"/>
  <c r="O2204" i="8"/>
  <c r="S2204" i="8"/>
  <c r="BH44" i="5"/>
  <c r="BI44" i="5"/>
  <c r="O2205" i="8"/>
  <c r="S2205" i="8"/>
  <c r="BH45" i="5"/>
  <c r="BI45" i="5"/>
  <c r="O2206" i="8"/>
  <c r="S2206" i="8"/>
  <c r="BH46" i="5"/>
  <c r="BI46" i="5"/>
  <c r="O2207" i="8"/>
  <c r="S2207" i="8"/>
  <c r="BH47" i="5"/>
  <c r="BI47" i="5"/>
  <c r="O2208" i="8"/>
  <c r="S2208" i="8"/>
  <c r="BH48" i="5"/>
  <c r="BI48" i="5"/>
  <c r="O2209" i="8"/>
  <c r="S2209" i="8"/>
  <c r="BH49" i="5"/>
  <c r="BI49" i="5"/>
  <c r="O2210" i="8"/>
  <c r="S2210" i="8"/>
  <c r="BH50" i="5"/>
  <c r="BI50" i="5"/>
  <c r="O2211" i="8"/>
  <c r="S2211" i="8"/>
  <c r="BH51" i="5"/>
  <c r="BI51" i="5"/>
  <c r="O2212" i="8"/>
  <c r="S2212" i="8"/>
  <c r="BH52" i="5"/>
  <c r="BI52" i="5"/>
  <c r="O2213" i="8"/>
  <c r="S2213" i="8"/>
  <c r="BH53" i="5"/>
  <c r="BI53" i="5"/>
  <c r="O2214" i="8"/>
  <c r="S2214" i="8"/>
  <c r="BH54" i="5"/>
  <c r="BI54" i="5"/>
  <c r="O2215" i="8"/>
  <c r="S2215" i="8"/>
  <c r="BH55" i="5"/>
  <c r="BI55" i="5"/>
  <c r="O2216" i="8"/>
  <c r="S2216" i="8"/>
  <c r="BH56" i="5"/>
  <c r="BI56" i="5"/>
  <c r="O2217" i="8"/>
  <c r="S2217" i="8"/>
  <c r="BH57" i="5"/>
  <c r="BI57" i="5"/>
  <c r="O2218" i="8"/>
  <c r="S2218" i="8"/>
  <c r="BH58" i="5"/>
  <c r="BI58" i="5"/>
  <c r="O2219" i="8"/>
  <c r="S2219" i="8"/>
  <c r="BH59" i="5"/>
  <c r="BI59" i="5"/>
  <c r="O2220" i="8"/>
  <c r="S2220" i="8"/>
  <c r="BH60" i="5"/>
  <c r="BI60" i="5"/>
  <c r="O2221" i="8"/>
  <c r="S2221" i="8"/>
  <c r="BH61" i="5"/>
  <c r="BI61" i="5"/>
  <c r="O2222" i="8"/>
  <c r="S2222" i="8"/>
  <c r="BH62" i="5"/>
  <c r="BI62" i="5"/>
  <c r="O2223" i="8"/>
  <c r="S2223" i="8"/>
  <c r="BH63" i="5"/>
  <c r="BI63" i="5"/>
  <c r="O2224" i="8"/>
  <c r="S2224" i="8"/>
  <c r="BH64" i="5"/>
  <c r="BI64" i="5"/>
  <c r="O2225" i="8"/>
  <c r="S2225" i="8"/>
  <c r="BH65" i="5"/>
  <c r="BI65" i="5"/>
  <c r="O2226" i="8"/>
  <c r="S2226" i="8"/>
  <c r="BH66" i="5"/>
  <c r="BI66" i="5"/>
  <c r="O2227" i="8"/>
  <c r="S2227" i="8"/>
  <c r="BH67" i="5"/>
  <c r="BI67" i="5"/>
  <c r="O2228" i="8"/>
  <c r="S2228" i="8"/>
  <c r="BH68" i="5"/>
  <c r="BI68" i="5"/>
  <c r="O2229" i="8"/>
  <c r="S2229" i="8"/>
  <c r="BH69" i="5"/>
  <c r="BI69" i="5"/>
  <c r="O2230" i="8"/>
  <c r="S2230" i="8"/>
  <c r="BH70" i="5"/>
  <c r="BI70" i="5"/>
  <c r="O2231" i="8"/>
  <c r="S2231" i="8"/>
  <c r="BH71" i="5"/>
  <c r="BI71" i="5"/>
  <c r="O2232" i="8"/>
  <c r="S2232" i="8"/>
  <c r="BH72" i="5"/>
  <c r="BI72" i="5"/>
  <c r="O2233" i="8"/>
  <c r="S2233" i="8"/>
  <c r="BH73" i="5"/>
  <c r="BI73" i="5"/>
  <c r="O2234" i="8"/>
  <c r="S2234" i="8"/>
  <c r="BH74" i="5"/>
  <c r="BI74" i="5"/>
  <c r="O2235" i="8"/>
  <c r="S2235" i="8"/>
  <c r="BH75" i="5"/>
  <c r="BI75" i="5"/>
  <c r="O2236" i="8"/>
  <c r="S2236" i="8"/>
  <c r="BH76" i="5"/>
  <c r="BI76" i="5"/>
  <c r="O2237" i="8"/>
  <c r="S2237" i="8"/>
  <c r="BH77" i="5"/>
  <c r="BI77" i="5"/>
  <c r="O2238" i="8"/>
  <c r="S2238" i="8"/>
  <c r="BH78" i="5"/>
  <c r="BI78" i="5"/>
  <c r="O2239" i="8"/>
  <c r="S2239" i="8"/>
  <c r="BH79" i="5"/>
  <c r="BI79" i="5"/>
  <c r="O2240" i="8"/>
  <c r="S2240" i="8"/>
  <c r="BH80" i="5"/>
  <c r="BI80" i="5"/>
  <c r="O2241" i="8"/>
  <c r="S2241" i="8"/>
  <c r="BH81" i="5"/>
  <c r="BI81" i="5"/>
  <c r="O2242" i="8"/>
  <c r="S2242" i="8"/>
  <c r="BH82" i="5"/>
  <c r="BI82" i="5"/>
  <c r="O2243" i="8"/>
  <c r="S2243" i="8"/>
  <c r="BH83" i="5"/>
  <c r="BI83" i="5"/>
  <c r="O2244" i="8"/>
  <c r="S2244" i="8"/>
  <c r="BH84" i="5"/>
  <c r="BI84" i="5"/>
  <c r="O2245" i="8"/>
  <c r="S2245" i="8"/>
  <c r="BH85" i="5"/>
  <c r="BI85" i="5"/>
  <c r="O2246" i="8"/>
  <c r="S2246" i="8"/>
  <c r="BH86" i="5"/>
  <c r="BI86" i="5"/>
  <c r="O2247" i="8"/>
  <c r="S2247" i="8"/>
  <c r="BH87" i="5"/>
  <c r="BI87" i="5"/>
  <c r="O2248" i="8"/>
  <c r="S2248" i="8"/>
  <c r="BH88" i="5"/>
  <c r="BI88" i="5"/>
  <c r="O2249" i="8"/>
  <c r="S2249" i="8"/>
  <c r="BH89" i="5"/>
  <c r="BI89" i="5"/>
  <c r="O2250" i="8"/>
  <c r="S2250" i="8"/>
  <c r="BH90" i="5"/>
  <c r="BI90" i="5"/>
  <c r="O2251" i="8"/>
  <c r="S2251" i="8"/>
  <c r="BH91" i="5"/>
  <c r="BI91" i="5"/>
  <c r="O2252" i="8"/>
  <c r="S2252" i="8"/>
  <c r="BH92" i="5"/>
  <c r="BI92" i="5"/>
  <c r="O2253" i="8"/>
  <c r="S2253" i="8"/>
  <c r="BH93" i="5"/>
  <c r="BI93" i="5"/>
  <c r="O2254" i="8"/>
  <c r="S2254" i="8"/>
  <c r="BH94" i="5"/>
  <c r="BI94" i="5"/>
  <c r="O2255" i="8"/>
  <c r="S2255" i="8"/>
  <c r="BH95" i="5"/>
  <c r="BI95" i="5"/>
  <c r="O2256" i="8"/>
  <c r="S2256" i="8"/>
  <c r="BH96" i="5"/>
  <c r="BI96" i="5"/>
  <c r="O2257" i="8"/>
  <c r="S2257" i="8"/>
  <c r="BH97" i="5"/>
  <c r="BI97" i="5"/>
  <c r="O2258" i="8"/>
  <c r="S2258" i="8"/>
  <c r="BH98" i="5"/>
  <c r="BI98" i="5"/>
  <c r="O2259" i="8"/>
  <c r="S2259" i="8"/>
  <c r="BH99" i="5"/>
  <c r="BI99" i="5"/>
  <c r="O2260" i="8"/>
  <c r="S2260" i="8"/>
  <c r="BH100" i="5"/>
  <c r="BI100" i="5"/>
  <c r="O2261" i="8"/>
  <c r="S2261" i="8"/>
  <c r="BH101" i="5"/>
  <c r="BI101" i="5"/>
  <c r="O2262" i="8"/>
  <c r="S2262" i="8"/>
  <c r="BH102" i="5"/>
  <c r="BI102" i="5"/>
  <c r="O2263" i="8"/>
  <c r="S2263" i="8"/>
  <c r="BH103" i="5"/>
  <c r="BI103" i="5"/>
  <c r="O2264" i="8"/>
  <c r="S2264" i="8"/>
  <c r="BH104" i="5"/>
  <c r="BI104" i="5"/>
  <c r="O2265" i="8"/>
  <c r="S2265" i="8"/>
  <c r="BH105" i="5"/>
  <c r="BI105" i="5"/>
  <c r="O2266" i="8"/>
  <c r="S2266" i="8"/>
  <c r="BH106" i="5"/>
  <c r="BI106" i="5"/>
  <c r="O2267" i="8"/>
  <c r="S2267" i="8"/>
  <c r="BH107" i="5"/>
  <c r="BI107" i="5"/>
  <c r="O2268" i="8"/>
  <c r="S2268" i="8"/>
  <c r="BH108" i="5"/>
  <c r="BI108" i="5"/>
  <c r="O2269" i="8"/>
  <c r="S2269" i="8"/>
  <c r="BH109" i="5"/>
  <c r="BI109" i="5"/>
  <c r="O2270" i="8"/>
  <c r="S2270" i="8"/>
  <c r="BH110" i="5"/>
  <c r="BI110" i="5"/>
  <c r="O2271" i="8"/>
  <c r="S2271" i="8"/>
  <c r="BH111" i="5"/>
  <c r="BI111" i="5"/>
  <c r="O2272" i="8"/>
  <c r="S2272" i="8"/>
  <c r="BH112" i="5"/>
  <c r="BI112" i="5"/>
  <c r="O2273" i="8"/>
  <c r="S2273" i="8"/>
  <c r="BH113" i="5"/>
  <c r="BI113" i="5"/>
  <c r="O2274" i="8"/>
  <c r="S2274" i="8"/>
  <c r="BH114" i="5"/>
  <c r="BI114" i="5"/>
  <c r="O2275" i="8"/>
  <c r="S2275" i="8"/>
  <c r="BH115" i="5"/>
  <c r="BI115" i="5"/>
  <c r="O2276" i="8"/>
  <c r="S2276" i="8"/>
  <c r="BH116" i="5"/>
  <c r="BI116" i="5"/>
  <c r="O2277" i="8"/>
  <c r="S2277" i="8"/>
  <c r="BH117" i="5"/>
  <c r="BI117" i="5"/>
  <c r="O2278" i="8"/>
  <c r="S2278" i="8"/>
  <c r="BH118" i="5"/>
  <c r="BI118" i="5"/>
  <c r="O2279" i="8"/>
  <c r="S2279" i="8"/>
  <c r="BH119" i="5"/>
  <c r="BI119" i="5"/>
  <c r="O2280" i="8"/>
  <c r="S2280" i="8"/>
  <c r="BH120" i="5"/>
  <c r="BI120" i="5"/>
  <c r="O2281" i="8"/>
  <c r="S2281" i="8"/>
  <c r="BH121" i="5"/>
  <c r="BI121" i="5"/>
  <c r="O2282" i="8"/>
  <c r="S2282" i="8"/>
  <c r="BH122" i="5"/>
  <c r="BI122" i="5"/>
  <c r="O2283" i="8"/>
  <c r="S2283" i="8"/>
  <c r="BH123" i="5"/>
  <c r="BI123" i="5"/>
  <c r="O2284" i="8"/>
  <c r="S2284" i="8"/>
  <c r="BH124" i="5"/>
  <c r="BI124" i="5"/>
  <c r="O2285" i="8"/>
  <c r="S2285" i="8"/>
  <c r="BH125" i="5"/>
  <c r="BI125" i="5"/>
  <c r="O2286" i="8"/>
  <c r="S2286" i="8"/>
  <c r="BH126" i="5"/>
  <c r="BI126" i="5"/>
  <c r="O2287" i="8"/>
  <c r="S2287" i="8"/>
  <c r="BH127" i="5"/>
  <c r="BI127" i="5"/>
  <c r="O2288" i="8"/>
  <c r="S2288" i="8"/>
  <c r="BH128" i="5"/>
  <c r="BI128" i="5"/>
  <c r="O2289" i="8"/>
  <c r="S2289" i="8"/>
  <c r="BH129" i="5"/>
  <c r="BI129" i="5"/>
  <c r="O2290" i="8"/>
  <c r="S2290" i="8"/>
  <c r="BH130" i="5"/>
  <c r="BI130" i="5"/>
  <c r="O2291" i="8"/>
  <c r="S2291" i="8"/>
  <c r="BH131" i="5"/>
  <c r="BI131" i="5"/>
  <c r="O2292" i="8"/>
  <c r="S2292" i="8"/>
  <c r="BH132" i="5"/>
  <c r="BI132" i="5"/>
  <c r="O2293" i="8"/>
  <c r="S2293" i="8"/>
  <c r="BH133" i="5"/>
  <c r="BI133" i="5"/>
  <c r="O2294" i="8"/>
  <c r="S2294" i="8"/>
  <c r="BH134" i="5"/>
  <c r="BI134" i="5"/>
  <c r="O2295" i="8"/>
  <c r="S2295" i="8"/>
  <c r="BH135" i="5"/>
  <c r="BI135" i="5"/>
  <c r="O2296" i="8"/>
  <c r="S2296" i="8"/>
  <c r="BH136" i="5"/>
  <c r="BI136" i="5"/>
  <c r="O2297" i="8"/>
  <c r="S2297" i="8"/>
  <c r="BH137" i="5"/>
  <c r="BI137" i="5"/>
  <c r="O2298" i="8"/>
  <c r="S2298" i="8"/>
  <c r="BH138" i="5"/>
  <c r="BI138" i="5"/>
  <c r="O2299" i="8"/>
  <c r="S2299" i="8"/>
  <c r="BH139" i="5"/>
  <c r="BI139" i="5"/>
  <c r="O2300" i="8"/>
  <c r="S2300" i="8"/>
  <c r="BH140" i="5"/>
  <c r="BI140" i="5"/>
  <c r="O2301" i="8"/>
  <c r="S2301" i="8"/>
  <c r="BH141" i="5"/>
  <c r="BI141" i="5"/>
  <c r="O2302" i="8"/>
  <c r="S2302" i="8"/>
  <c r="BK42" i="5"/>
  <c r="BL42" i="5"/>
  <c r="O2303" i="8"/>
  <c r="S2303" i="8"/>
  <c r="BK43" i="5"/>
  <c r="BL43" i="5"/>
  <c r="O2304" i="8"/>
  <c r="S2304" i="8"/>
  <c r="BK44" i="5"/>
  <c r="BL44" i="5"/>
  <c r="O2305" i="8"/>
  <c r="S2305" i="8"/>
  <c r="BK45" i="5"/>
  <c r="BL45" i="5"/>
  <c r="O2306" i="8"/>
  <c r="S2306" i="8"/>
  <c r="BK46" i="5"/>
  <c r="BL46" i="5"/>
  <c r="O2307" i="8"/>
  <c r="S2307" i="8"/>
  <c r="BK47" i="5"/>
  <c r="BL47" i="5"/>
  <c r="O2308" i="8"/>
  <c r="S2308" i="8"/>
  <c r="BK48" i="5"/>
  <c r="BL48" i="5"/>
  <c r="O2309" i="8"/>
  <c r="S2309" i="8"/>
  <c r="BK49" i="5"/>
  <c r="BL49" i="5"/>
  <c r="O2310" i="8"/>
  <c r="S2310" i="8"/>
  <c r="BK50" i="5"/>
  <c r="BL50" i="5"/>
  <c r="O2311" i="8"/>
  <c r="S2311" i="8"/>
  <c r="BK51" i="5"/>
  <c r="BL51" i="5"/>
  <c r="O2312" i="8"/>
  <c r="S2312" i="8"/>
  <c r="BK52" i="5"/>
  <c r="BL52" i="5"/>
  <c r="O2313" i="8"/>
  <c r="S2313" i="8"/>
  <c r="BK53" i="5"/>
  <c r="BL53" i="5"/>
  <c r="O2314" i="8"/>
  <c r="S2314" i="8"/>
  <c r="BK54" i="5"/>
  <c r="BL54" i="5"/>
  <c r="O2315" i="8"/>
  <c r="S2315" i="8"/>
  <c r="BK55" i="5"/>
  <c r="BL55" i="5"/>
  <c r="O2316" i="8"/>
  <c r="S2316" i="8"/>
  <c r="BK56" i="5"/>
  <c r="BL56" i="5"/>
  <c r="O2317" i="8"/>
  <c r="S2317" i="8"/>
  <c r="BK57" i="5"/>
  <c r="BL57" i="5"/>
  <c r="O2318" i="8"/>
  <c r="S2318" i="8"/>
  <c r="BK58" i="5"/>
  <c r="BL58" i="5"/>
  <c r="O2319" i="8"/>
  <c r="S2319" i="8"/>
  <c r="BK59" i="5"/>
  <c r="BL59" i="5"/>
  <c r="O2320" i="8"/>
  <c r="S2320" i="8"/>
  <c r="BK60" i="5"/>
  <c r="BL60" i="5"/>
  <c r="O2321" i="8"/>
  <c r="S2321" i="8"/>
  <c r="BK61" i="5"/>
  <c r="BL61" i="5"/>
  <c r="O2322" i="8"/>
  <c r="S2322" i="8"/>
  <c r="BK62" i="5"/>
  <c r="BL62" i="5"/>
  <c r="O2323" i="8"/>
  <c r="S2323" i="8"/>
  <c r="BK63" i="5"/>
  <c r="BL63" i="5"/>
  <c r="O2324" i="8"/>
  <c r="S2324" i="8"/>
  <c r="BK64" i="5"/>
  <c r="BL64" i="5"/>
  <c r="O2325" i="8"/>
  <c r="S2325" i="8"/>
  <c r="BK65" i="5"/>
  <c r="BL65" i="5"/>
  <c r="O2326" i="8"/>
  <c r="S2326" i="8"/>
  <c r="BK66" i="5"/>
  <c r="BL66" i="5"/>
  <c r="O2327" i="8"/>
  <c r="S2327" i="8"/>
  <c r="BK67" i="5"/>
  <c r="BL67" i="5"/>
  <c r="O2328" i="8"/>
  <c r="S2328" i="8"/>
  <c r="BK68" i="5"/>
  <c r="BL68" i="5"/>
  <c r="O2329" i="8"/>
  <c r="S2329" i="8"/>
  <c r="BK69" i="5"/>
  <c r="BL69" i="5"/>
  <c r="O2330" i="8"/>
  <c r="S2330" i="8"/>
  <c r="BK70" i="5"/>
  <c r="BL70" i="5"/>
  <c r="O2331" i="8"/>
  <c r="S2331" i="8"/>
  <c r="BK71" i="5"/>
  <c r="BL71" i="5"/>
  <c r="O2332" i="8"/>
  <c r="S2332" i="8"/>
  <c r="BK72" i="5"/>
  <c r="BL72" i="5"/>
  <c r="O2333" i="8"/>
  <c r="S2333" i="8"/>
  <c r="BK73" i="5"/>
  <c r="BL73" i="5"/>
  <c r="O2334" i="8"/>
  <c r="S2334" i="8"/>
  <c r="BK74" i="5"/>
  <c r="BL74" i="5"/>
  <c r="O2335" i="8"/>
  <c r="S2335" i="8"/>
  <c r="BK75" i="5"/>
  <c r="BL75" i="5"/>
  <c r="O2336" i="8"/>
  <c r="S2336" i="8"/>
  <c r="BK76" i="5"/>
  <c r="BL76" i="5"/>
  <c r="O2337" i="8"/>
  <c r="S2337" i="8"/>
  <c r="BK77" i="5"/>
  <c r="BL77" i="5"/>
  <c r="O2338" i="8"/>
  <c r="S2338" i="8"/>
  <c r="BK78" i="5"/>
  <c r="BL78" i="5"/>
  <c r="O2339" i="8"/>
  <c r="S2339" i="8"/>
  <c r="BK79" i="5"/>
  <c r="BL79" i="5"/>
  <c r="O2340" i="8"/>
  <c r="S2340" i="8"/>
  <c r="BK80" i="5"/>
  <c r="BL80" i="5"/>
  <c r="O2341" i="8"/>
  <c r="S2341" i="8"/>
  <c r="BK81" i="5"/>
  <c r="BL81" i="5"/>
  <c r="O2342" i="8"/>
  <c r="S2342" i="8"/>
  <c r="BK82" i="5"/>
  <c r="BL82" i="5"/>
  <c r="O2343" i="8"/>
  <c r="S2343" i="8"/>
  <c r="BK83" i="5"/>
  <c r="BL83" i="5"/>
  <c r="O2344" i="8"/>
  <c r="S2344" i="8"/>
  <c r="BK84" i="5"/>
  <c r="BL84" i="5"/>
  <c r="O2345" i="8"/>
  <c r="S2345" i="8"/>
  <c r="BK85" i="5"/>
  <c r="BL85" i="5"/>
  <c r="O2346" i="8"/>
  <c r="S2346" i="8"/>
  <c r="BK86" i="5"/>
  <c r="BL86" i="5"/>
  <c r="O2347" i="8"/>
  <c r="S2347" i="8"/>
  <c r="BK87" i="5"/>
  <c r="BL87" i="5"/>
  <c r="O2348" i="8"/>
  <c r="S2348" i="8"/>
  <c r="BK88" i="5"/>
  <c r="BL88" i="5"/>
  <c r="O2349" i="8"/>
  <c r="S2349" i="8"/>
  <c r="BK89" i="5"/>
  <c r="BL89" i="5"/>
  <c r="O2350" i="8"/>
  <c r="S2350" i="8"/>
  <c r="BK90" i="5"/>
  <c r="BL90" i="5"/>
  <c r="O2351" i="8"/>
  <c r="S2351" i="8"/>
  <c r="BK91" i="5"/>
  <c r="BL91" i="5"/>
  <c r="O2352" i="8"/>
  <c r="S2352" i="8"/>
  <c r="BK92" i="5"/>
  <c r="BL92" i="5"/>
  <c r="O2353" i="8"/>
  <c r="S2353" i="8"/>
  <c r="BK93" i="5"/>
  <c r="BL93" i="5"/>
  <c r="O2354" i="8"/>
  <c r="S2354" i="8"/>
  <c r="BK94" i="5"/>
  <c r="BL94" i="5"/>
  <c r="O2355" i="8"/>
  <c r="S2355" i="8"/>
  <c r="BK95" i="5"/>
  <c r="BL95" i="5"/>
  <c r="O2356" i="8"/>
  <c r="S2356" i="8"/>
  <c r="BK96" i="5"/>
  <c r="BL96" i="5"/>
  <c r="O2357" i="8"/>
  <c r="S2357" i="8"/>
  <c r="BK97" i="5"/>
  <c r="BL97" i="5"/>
  <c r="O2358" i="8"/>
  <c r="S2358" i="8"/>
  <c r="BK98" i="5"/>
  <c r="BL98" i="5"/>
  <c r="O2359" i="8"/>
  <c r="S2359" i="8"/>
  <c r="BK99" i="5"/>
  <c r="BL99" i="5"/>
  <c r="O2360" i="8"/>
  <c r="S2360" i="8"/>
  <c r="BK100" i="5"/>
  <c r="BL100" i="5"/>
  <c r="O2361" i="8"/>
  <c r="S2361" i="8"/>
  <c r="BK101" i="5"/>
  <c r="BL101" i="5"/>
  <c r="O2362" i="8"/>
  <c r="S2362" i="8"/>
  <c r="BK102" i="5"/>
  <c r="BL102" i="5"/>
  <c r="O2363" i="8"/>
  <c r="S2363" i="8"/>
  <c r="BK103" i="5"/>
  <c r="BL103" i="5"/>
  <c r="O2364" i="8"/>
  <c r="S2364" i="8"/>
  <c r="BK104" i="5"/>
  <c r="BL104" i="5"/>
  <c r="O2365" i="8"/>
  <c r="S2365" i="8"/>
  <c r="BK105" i="5"/>
  <c r="BL105" i="5"/>
  <c r="O2366" i="8"/>
  <c r="S2366" i="8"/>
  <c r="BK106" i="5"/>
  <c r="BL106" i="5"/>
  <c r="O2367" i="8"/>
  <c r="S2367" i="8"/>
  <c r="BK107" i="5"/>
  <c r="BL107" i="5"/>
  <c r="O2368" i="8"/>
  <c r="S2368" i="8"/>
  <c r="BK108" i="5"/>
  <c r="BL108" i="5"/>
  <c r="O2369" i="8"/>
  <c r="S2369" i="8"/>
  <c r="BK109" i="5"/>
  <c r="BL109" i="5"/>
  <c r="O2370" i="8"/>
  <c r="S2370" i="8"/>
  <c r="BK110" i="5"/>
  <c r="BL110" i="5"/>
  <c r="O2371" i="8"/>
  <c r="S2371" i="8"/>
  <c r="BK111" i="5"/>
  <c r="BL111" i="5"/>
  <c r="O2372" i="8"/>
  <c r="S2372" i="8"/>
  <c r="BK112" i="5"/>
  <c r="BL112" i="5"/>
  <c r="O2373" i="8"/>
  <c r="S2373" i="8"/>
  <c r="BK113" i="5"/>
  <c r="BL113" i="5"/>
  <c r="O2374" i="8"/>
  <c r="S2374" i="8"/>
  <c r="BK114" i="5"/>
  <c r="BL114" i="5"/>
  <c r="O2375" i="8"/>
  <c r="S2375" i="8"/>
  <c r="BK115" i="5"/>
  <c r="BL115" i="5"/>
  <c r="O2376" i="8"/>
  <c r="S2376" i="8"/>
  <c r="BK116" i="5"/>
  <c r="BL116" i="5"/>
  <c r="O2377" i="8"/>
  <c r="S2377" i="8"/>
  <c r="BK117" i="5"/>
  <c r="BL117" i="5"/>
  <c r="O2378" i="8"/>
  <c r="S2378" i="8"/>
  <c r="BK118" i="5"/>
  <c r="BL118" i="5"/>
  <c r="O2379" i="8"/>
  <c r="S2379" i="8"/>
  <c r="BK119" i="5"/>
  <c r="BL119" i="5"/>
  <c r="O2380" i="8"/>
  <c r="S2380" i="8"/>
  <c r="BK120" i="5"/>
  <c r="BL120" i="5"/>
  <c r="O2381" i="8"/>
  <c r="S2381" i="8"/>
  <c r="BK121" i="5"/>
  <c r="BL121" i="5"/>
  <c r="O2382" i="8"/>
  <c r="S2382" i="8"/>
  <c r="BK122" i="5"/>
  <c r="BL122" i="5"/>
  <c r="O2383" i="8"/>
  <c r="S2383" i="8"/>
  <c r="BK123" i="5"/>
  <c r="BL123" i="5"/>
  <c r="O2384" i="8"/>
  <c r="S2384" i="8"/>
  <c r="BK124" i="5"/>
  <c r="BL124" i="5"/>
  <c r="O2385" i="8"/>
  <c r="S2385" i="8"/>
  <c r="BK125" i="5"/>
  <c r="BL125" i="5"/>
  <c r="O2386" i="8"/>
  <c r="S2386" i="8"/>
  <c r="BK126" i="5"/>
  <c r="BL126" i="5"/>
  <c r="O2387" i="8"/>
  <c r="S2387" i="8"/>
  <c r="BK127" i="5"/>
  <c r="BL127" i="5"/>
  <c r="O2388" i="8"/>
  <c r="S2388" i="8"/>
  <c r="BK128" i="5"/>
  <c r="BL128" i="5"/>
  <c r="O2389" i="8"/>
  <c r="S2389" i="8"/>
  <c r="BK129" i="5"/>
  <c r="BL129" i="5"/>
  <c r="O2390" i="8"/>
  <c r="S2390" i="8"/>
  <c r="BK130" i="5"/>
  <c r="BL130" i="5"/>
  <c r="O2391" i="8"/>
  <c r="S2391" i="8"/>
  <c r="BK131" i="5"/>
  <c r="BL131" i="5"/>
  <c r="O2392" i="8"/>
  <c r="S2392" i="8"/>
  <c r="BK132" i="5"/>
  <c r="BL132" i="5"/>
  <c r="O2393" i="8"/>
  <c r="S2393" i="8"/>
  <c r="BK133" i="5"/>
  <c r="BL133" i="5"/>
  <c r="O2394" i="8"/>
  <c r="S2394" i="8"/>
  <c r="BK134" i="5"/>
  <c r="BL134" i="5"/>
  <c r="O2395" i="8"/>
  <c r="S2395" i="8"/>
  <c r="BK135" i="5"/>
  <c r="BL135" i="5"/>
  <c r="O2396" i="8"/>
  <c r="S2396" i="8"/>
  <c r="BK136" i="5"/>
  <c r="BL136" i="5"/>
  <c r="O2397" i="8"/>
  <c r="S2397" i="8"/>
  <c r="BK137" i="5"/>
  <c r="BL137" i="5"/>
  <c r="O2398" i="8"/>
  <c r="S2398" i="8"/>
  <c r="BK138" i="5"/>
  <c r="BL138" i="5"/>
  <c r="O2399" i="8"/>
  <c r="S2399" i="8"/>
  <c r="BK139" i="5"/>
  <c r="BL139" i="5"/>
  <c r="O2400" i="8"/>
  <c r="S2400" i="8"/>
  <c r="BK140" i="5"/>
  <c r="BL140" i="5"/>
  <c r="O2401" i="8"/>
  <c r="S2401" i="8"/>
  <c r="BK141" i="5"/>
  <c r="BL141" i="5"/>
  <c r="O2402" i="8"/>
  <c r="S2402" i="8"/>
  <c r="BN42" i="5"/>
  <c r="BO42" i="5"/>
  <c r="O2403" i="8"/>
  <c r="S2403" i="8"/>
  <c r="BN43" i="5"/>
  <c r="BO43" i="5"/>
  <c r="O2404" i="8"/>
  <c r="S2404" i="8"/>
  <c r="BN44" i="5"/>
  <c r="BO44" i="5"/>
  <c r="O2405" i="8"/>
  <c r="S2405" i="8"/>
  <c r="BN45" i="5"/>
  <c r="BO45" i="5"/>
  <c r="O2406" i="8"/>
  <c r="S2406" i="8"/>
  <c r="BN46" i="5"/>
  <c r="BO46" i="5"/>
  <c r="O2407" i="8"/>
  <c r="S2407" i="8"/>
  <c r="BN47" i="5"/>
  <c r="BO47" i="5"/>
  <c r="O2408" i="8"/>
  <c r="S2408" i="8"/>
  <c r="BN48" i="5"/>
  <c r="BO48" i="5"/>
  <c r="O2409" i="8"/>
  <c r="S2409" i="8"/>
  <c r="BN49" i="5"/>
  <c r="BO49" i="5"/>
  <c r="O2410" i="8"/>
  <c r="S2410" i="8"/>
  <c r="BN50" i="5"/>
  <c r="BO50" i="5"/>
  <c r="O2411" i="8"/>
  <c r="S2411" i="8"/>
  <c r="BN51" i="5"/>
  <c r="BO51" i="5"/>
  <c r="O2412" i="8"/>
  <c r="S2412" i="8"/>
  <c r="BN52" i="5"/>
  <c r="BO52" i="5"/>
  <c r="O2413" i="8"/>
  <c r="S2413" i="8"/>
  <c r="BN53" i="5"/>
  <c r="BO53" i="5"/>
  <c r="O2414" i="8"/>
  <c r="S2414" i="8"/>
  <c r="BN54" i="5"/>
  <c r="BO54" i="5"/>
  <c r="O2415" i="8"/>
  <c r="S2415" i="8"/>
  <c r="BN55" i="5"/>
  <c r="BO55" i="5"/>
  <c r="O2416" i="8"/>
  <c r="S2416" i="8"/>
  <c r="BN56" i="5"/>
  <c r="BO56" i="5"/>
  <c r="O2417" i="8"/>
  <c r="S2417" i="8"/>
  <c r="BN57" i="5"/>
  <c r="BO57" i="5"/>
  <c r="O2418" i="8"/>
  <c r="S2418" i="8"/>
  <c r="BN58" i="5"/>
  <c r="BO58" i="5"/>
  <c r="O2419" i="8"/>
  <c r="S2419" i="8"/>
  <c r="BN59" i="5"/>
  <c r="BO59" i="5"/>
  <c r="O2420" i="8"/>
  <c r="S2420" i="8"/>
  <c r="BN60" i="5"/>
  <c r="BO60" i="5"/>
  <c r="O2421" i="8"/>
  <c r="S2421" i="8"/>
  <c r="BN61" i="5"/>
  <c r="BO61" i="5"/>
  <c r="O2422" i="8"/>
  <c r="S2422" i="8"/>
  <c r="BN62" i="5"/>
  <c r="BO62" i="5"/>
  <c r="O2423" i="8"/>
  <c r="S2423" i="8"/>
  <c r="BN63" i="5"/>
  <c r="BO63" i="5"/>
  <c r="O2424" i="8"/>
  <c r="S2424" i="8"/>
  <c r="BN64" i="5"/>
  <c r="BO64" i="5"/>
  <c r="O2425" i="8"/>
  <c r="S2425" i="8"/>
  <c r="BN65" i="5"/>
  <c r="BO65" i="5"/>
  <c r="O2426" i="8"/>
  <c r="S2426" i="8"/>
  <c r="BN66" i="5"/>
  <c r="BO66" i="5"/>
  <c r="O2427" i="8"/>
  <c r="S2427" i="8"/>
  <c r="BN67" i="5"/>
  <c r="BO67" i="5"/>
  <c r="O2428" i="8"/>
  <c r="S2428" i="8"/>
  <c r="BN68" i="5"/>
  <c r="BO68" i="5"/>
  <c r="O2429" i="8"/>
  <c r="S2429" i="8"/>
  <c r="BN69" i="5"/>
  <c r="BO69" i="5"/>
  <c r="O2430" i="8"/>
  <c r="S2430" i="8"/>
  <c r="BN70" i="5"/>
  <c r="BO70" i="5"/>
  <c r="O2431" i="8"/>
  <c r="S2431" i="8"/>
  <c r="BN71" i="5"/>
  <c r="BO71" i="5"/>
  <c r="O2432" i="8"/>
  <c r="S2432" i="8"/>
  <c r="BN72" i="5"/>
  <c r="BO72" i="5"/>
  <c r="O2433" i="8"/>
  <c r="S2433" i="8"/>
  <c r="BN73" i="5"/>
  <c r="BO73" i="5"/>
  <c r="O2434" i="8"/>
  <c r="S2434" i="8"/>
  <c r="BN74" i="5"/>
  <c r="BO74" i="5"/>
  <c r="O2435" i="8"/>
  <c r="S2435" i="8"/>
  <c r="BN75" i="5"/>
  <c r="BO75" i="5"/>
  <c r="O2436" i="8"/>
  <c r="S2436" i="8"/>
  <c r="BN76" i="5"/>
  <c r="BO76" i="5"/>
  <c r="O2437" i="8"/>
  <c r="S2437" i="8"/>
  <c r="BN77" i="5"/>
  <c r="BO77" i="5"/>
  <c r="O2438" i="8"/>
  <c r="S2438" i="8"/>
  <c r="BN78" i="5"/>
  <c r="BO78" i="5"/>
  <c r="O2439" i="8"/>
  <c r="S2439" i="8"/>
  <c r="BN79" i="5"/>
  <c r="BO79" i="5"/>
  <c r="O2440" i="8"/>
  <c r="S2440" i="8"/>
  <c r="BN80" i="5"/>
  <c r="BO80" i="5"/>
  <c r="O2441" i="8"/>
  <c r="S2441" i="8"/>
  <c r="BN81" i="5"/>
  <c r="BO81" i="5"/>
  <c r="O2442" i="8"/>
  <c r="S2442" i="8"/>
  <c r="BN82" i="5"/>
  <c r="BO82" i="5"/>
  <c r="O2443" i="8"/>
  <c r="S2443" i="8"/>
  <c r="BN83" i="5"/>
  <c r="BO83" i="5"/>
  <c r="O2444" i="8"/>
  <c r="S2444" i="8"/>
  <c r="BN84" i="5"/>
  <c r="BO84" i="5"/>
  <c r="O2445" i="8"/>
  <c r="S2445" i="8"/>
  <c r="BN85" i="5"/>
  <c r="BO85" i="5"/>
  <c r="O2446" i="8"/>
  <c r="S2446" i="8"/>
  <c r="BN86" i="5"/>
  <c r="BO86" i="5"/>
  <c r="O2447" i="8"/>
  <c r="S2447" i="8"/>
  <c r="BN87" i="5"/>
  <c r="BO87" i="5"/>
  <c r="O2448" i="8"/>
  <c r="S2448" i="8"/>
  <c r="BN88" i="5"/>
  <c r="BO88" i="5"/>
  <c r="O2449" i="8"/>
  <c r="S2449" i="8"/>
  <c r="BN89" i="5"/>
  <c r="BO89" i="5"/>
  <c r="O2450" i="8"/>
  <c r="S2450" i="8"/>
  <c r="BN90" i="5"/>
  <c r="BO90" i="5"/>
  <c r="O2451" i="8"/>
  <c r="S2451" i="8"/>
  <c r="BN91" i="5"/>
  <c r="BO91" i="5"/>
  <c r="O2452" i="8"/>
  <c r="S2452" i="8"/>
  <c r="BN92" i="5"/>
  <c r="BO92" i="5"/>
  <c r="O2453" i="8"/>
  <c r="S2453" i="8"/>
  <c r="BN93" i="5"/>
  <c r="BO93" i="5"/>
  <c r="O2454" i="8"/>
  <c r="S2454" i="8"/>
  <c r="BN94" i="5"/>
  <c r="BO94" i="5"/>
  <c r="O2455" i="8"/>
  <c r="S2455" i="8"/>
  <c r="BN95" i="5"/>
  <c r="BO95" i="5"/>
  <c r="O2456" i="8"/>
  <c r="S2456" i="8"/>
  <c r="BN96" i="5"/>
  <c r="BO96" i="5"/>
  <c r="O2457" i="8"/>
  <c r="S2457" i="8"/>
  <c r="BN97" i="5"/>
  <c r="BO97" i="5"/>
  <c r="O2458" i="8"/>
  <c r="S2458" i="8"/>
  <c r="BN98" i="5"/>
  <c r="BO98" i="5"/>
  <c r="O2459" i="8"/>
  <c r="S2459" i="8"/>
  <c r="BN99" i="5"/>
  <c r="BO99" i="5"/>
  <c r="O2460" i="8"/>
  <c r="S2460" i="8"/>
  <c r="BN100" i="5"/>
  <c r="BO100" i="5"/>
  <c r="O2461" i="8"/>
  <c r="S2461" i="8"/>
  <c r="BN101" i="5"/>
  <c r="BO101" i="5"/>
  <c r="O2462" i="8"/>
  <c r="S2462" i="8"/>
  <c r="BN102" i="5"/>
  <c r="BO102" i="5"/>
  <c r="O2463" i="8"/>
  <c r="S2463" i="8"/>
  <c r="BN103" i="5"/>
  <c r="BO103" i="5"/>
  <c r="O2464" i="8"/>
  <c r="S2464" i="8"/>
  <c r="BN104" i="5"/>
  <c r="BO104" i="5"/>
  <c r="O2465" i="8"/>
  <c r="S2465" i="8"/>
  <c r="BN105" i="5"/>
  <c r="BO105" i="5"/>
  <c r="O2466" i="8"/>
  <c r="S2466" i="8"/>
  <c r="BN106" i="5"/>
  <c r="BO106" i="5"/>
  <c r="O2467" i="8"/>
  <c r="S2467" i="8"/>
  <c r="BN107" i="5"/>
  <c r="BO107" i="5"/>
  <c r="O2468" i="8"/>
  <c r="S2468" i="8"/>
  <c r="BN108" i="5"/>
  <c r="BO108" i="5"/>
  <c r="O2469" i="8"/>
  <c r="S2469" i="8"/>
  <c r="BN109" i="5"/>
  <c r="BO109" i="5"/>
  <c r="O2470" i="8"/>
  <c r="S2470" i="8"/>
  <c r="BN110" i="5"/>
  <c r="BO110" i="5"/>
  <c r="O2471" i="8"/>
  <c r="S2471" i="8"/>
  <c r="BN111" i="5"/>
  <c r="BO111" i="5"/>
  <c r="O2472" i="8"/>
  <c r="S2472" i="8"/>
  <c r="BN112" i="5"/>
  <c r="BO112" i="5"/>
  <c r="O2473" i="8"/>
  <c r="S2473" i="8"/>
  <c r="BN113" i="5"/>
  <c r="BO113" i="5"/>
  <c r="O2474" i="8"/>
  <c r="S2474" i="8"/>
  <c r="BN114" i="5"/>
  <c r="BO114" i="5"/>
  <c r="O2475" i="8"/>
  <c r="S2475" i="8"/>
  <c r="BN115" i="5"/>
  <c r="BO115" i="5"/>
  <c r="O2476" i="8"/>
  <c r="S2476" i="8"/>
  <c r="BN116" i="5"/>
  <c r="BO116" i="5"/>
  <c r="O2477" i="8"/>
  <c r="S2477" i="8"/>
  <c r="BN117" i="5"/>
  <c r="BO117" i="5"/>
  <c r="O2478" i="8"/>
  <c r="S2478" i="8"/>
  <c r="BN118" i="5"/>
  <c r="BO118" i="5"/>
  <c r="O2479" i="8"/>
  <c r="S2479" i="8"/>
  <c r="BN119" i="5"/>
  <c r="BO119" i="5"/>
  <c r="O2480" i="8"/>
  <c r="S2480" i="8"/>
  <c r="BN120" i="5"/>
  <c r="BO120" i="5"/>
  <c r="O2481" i="8"/>
  <c r="S2481" i="8"/>
  <c r="BN121" i="5"/>
  <c r="BO121" i="5"/>
  <c r="O2482" i="8"/>
  <c r="S2482" i="8"/>
  <c r="BN122" i="5"/>
  <c r="BO122" i="5"/>
  <c r="O2483" i="8"/>
  <c r="S2483" i="8"/>
  <c r="BN123" i="5"/>
  <c r="BO123" i="5"/>
  <c r="O2484" i="8"/>
  <c r="S2484" i="8"/>
  <c r="BN124" i="5"/>
  <c r="BO124" i="5"/>
  <c r="O2485" i="8"/>
  <c r="S2485" i="8"/>
  <c r="BN125" i="5"/>
  <c r="BO125" i="5"/>
  <c r="O2486" i="8"/>
  <c r="S2486" i="8"/>
  <c r="BN126" i="5"/>
  <c r="BO126" i="5"/>
  <c r="O2487" i="8"/>
  <c r="S2487" i="8"/>
  <c r="BN127" i="5"/>
  <c r="BO127" i="5"/>
  <c r="O2488" i="8"/>
  <c r="S2488" i="8"/>
  <c r="BN128" i="5"/>
  <c r="BO128" i="5"/>
  <c r="O2489" i="8"/>
  <c r="S2489" i="8"/>
  <c r="BN129" i="5"/>
  <c r="BO129" i="5"/>
  <c r="O2490" i="8"/>
  <c r="S2490" i="8"/>
  <c r="BN130" i="5"/>
  <c r="BO130" i="5"/>
  <c r="O2491" i="8"/>
  <c r="S2491" i="8"/>
  <c r="BN131" i="5"/>
  <c r="BO131" i="5"/>
  <c r="O2492" i="8"/>
  <c r="S2492" i="8"/>
  <c r="BN132" i="5"/>
  <c r="BO132" i="5"/>
  <c r="O2493" i="8"/>
  <c r="S2493" i="8"/>
  <c r="BN133" i="5"/>
  <c r="BO133" i="5"/>
  <c r="O2494" i="8"/>
  <c r="S2494" i="8"/>
  <c r="BN134" i="5"/>
  <c r="BO134" i="5"/>
  <c r="O2495" i="8"/>
  <c r="S2495" i="8"/>
  <c r="BN135" i="5"/>
  <c r="BO135" i="5"/>
  <c r="O2496" i="8"/>
  <c r="S2496" i="8"/>
  <c r="BN136" i="5"/>
  <c r="BO136" i="5"/>
  <c r="O2497" i="8"/>
  <c r="S2497" i="8"/>
  <c r="BN137" i="5"/>
  <c r="BO137" i="5"/>
  <c r="O2498" i="8"/>
  <c r="S2498" i="8"/>
  <c r="BN138" i="5"/>
  <c r="BO138" i="5"/>
  <c r="O2499" i="8"/>
  <c r="S2499" i="8"/>
  <c r="BN139" i="5"/>
  <c r="BO139" i="5"/>
  <c r="O2500" i="8"/>
  <c r="S2500" i="8"/>
  <c r="BN140" i="5"/>
  <c r="BO140" i="5"/>
  <c r="O2501" i="8"/>
  <c r="S2501" i="8"/>
  <c r="BN141" i="5"/>
  <c r="BO141" i="5"/>
  <c r="O2502" i="8"/>
  <c r="S2502" i="8"/>
  <c r="BQ42" i="5"/>
  <c r="BR42" i="5"/>
  <c r="O2503" i="8"/>
  <c r="S2503" i="8"/>
  <c r="BQ43" i="5"/>
  <c r="BR43" i="5"/>
  <c r="O2504" i="8"/>
  <c r="S2504" i="8"/>
  <c r="BQ44" i="5"/>
  <c r="BR44" i="5"/>
  <c r="O2505" i="8"/>
  <c r="S2505" i="8"/>
  <c r="BQ45" i="5"/>
  <c r="BR45" i="5"/>
  <c r="O2506" i="8"/>
  <c r="S2506" i="8"/>
  <c r="BQ46" i="5"/>
  <c r="BR46" i="5"/>
  <c r="O2507" i="8"/>
  <c r="S2507" i="8"/>
  <c r="BQ47" i="5"/>
  <c r="BR47" i="5"/>
  <c r="O2508" i="8"/>
  <c r="S2508" i="8"/>
  <c r="BQ48" i="5"/>
  <c r="BR48" i="5"/>
  <c r="O2509" i="8"/>
  <c r="S2509" i="8"/>
  <c r="BQ49" i="5"/>
  <c r="BR49" i="5"/>
  <c r="O2510" i="8"/>
  <c r="S2510" i="8"/>
  <c r="BQ50" i="5"/>
  <c r="BR50" i="5"/>
  <c r="O2511" i="8"/>
  <c r="S2511" i="8"/>
  <c r="BQ51" i="5"/>
  <c r="BR51" i="5"/>
  <c r="O2512" i="8"/>
  <c r="S2512" i="8"/>
  <c r="BQ52" i="5"/>
  <c r="BR52" i="5"/>
  <c r="O2513" i="8"/>
  <c r="S2513" i="8"/>
  <c r="BQ53" i="5"/>
  <c r="BR53" i="5"/>
  <c r="O2514" i="8"/>
  <c r="S2514" i="8"/>
  <c r="BQ54" i="5"/>
  <c r="BR54" i="5"/>
  <c r="O2515" i="8"/>
  <c r="S2515" i="8"/>
  <c r="BQ55" i="5"/>
  <c r="BR55" i="5"/>
  <c r="O2516" i="8"/>
  <c r="S2516" i="8"/>
  <c r="BQ56" i="5"/>
  <c r="BR56" i="5"/>
  <c r="O2517" i="8"/>
  <c r="S2517" i="8"/>
  <c r="BQ57" i="5"/>
  <c r="BR57" i="5"/>
  <c r="O2518" i="8"/>
  <c r="S2518" i="8"/>
  <c r="BQ58" i="5"/>
  <c r="BR58" i="5"/>
  <c r="O2519" i="8"/>
  <c r="S2519" i="8"/>
  <c r="BQ59" i="5"/>
  <c r="BR59" i="5"/>
  <c r="O2520" i="8"/>
  <c r="S2520" i="8"/>
  <c r="BQ60" i="5"/>
  <c r="BR60" i="5"/>
  <c r="O2521" i="8"/>
  <c r="S2521" i="8"/>
  <c r="BQ61" i="5"/>
  <c r="BR61" i="5"/>
  <c r="O2522" i="8"/>
  <c r="S2522" i="8"/>
  <c r="BQ62" i="5"/>
  <c r="BR62" i="5"/>
  <c r="O2523" i="8"/>
  <c r="S2523" i="8"/>
  <c r="BQ63" i="5"/>
  <c r="BR63" i="5"/>
  <c r="O2524" i="8"/>
  <c r="S2524" i="8"/>
  <c r="BQ64" i="5"/>
  <c r="BR64" i="5"/>
  <c r="O2525" i="8"/>
  <c r="S2525" i="8"/>
  <c r="BQ65" i="5"/>
  <c r="BR65" i="5"/>
  <c r="O2526" i="8"/>
  <c r="S2526" i="8"/>
  <c r="BQ66" i="5"/>
  <c r="BR66" i="5"/>
  <c r="O2527" i="8"/>
  <c r="S2527" i="8"/>
  <c r="BQ67" i="5"/>
  <c r="BR67" i="5"/>
  <c r="O2528" i="8"/>
  <c r="S2528" i="8"/>
  <c r="BQ68" i="5"/>
  <c r="BR68" i="5"/>
  <c r="O2529" i="8"/>
  <c r="S2529" i="8"/>
  <c r="BQ69" i="5"/>
  <c r="BR69" i="5"/>
  <c r="O2530" i="8"/>
  <c r="S2530" i="8"/>
  <c r="BQ70" i="5"/>
  <c r="BR70" i="5"/>
  <c r="O2531" i="8"/>
  <c r="S2531" i="8"/>
  <c r="BQ71" i="5"/>
  <c r="BR71" i="5"/>
  <c r="O2532" i="8"/>
  <c r="S2532" i="8"/>
  <c r="BQ72" i="5"/>
  <c r="BR72" i="5"/>
  <c r="O2533" i="8"/>
  <c r="S2533" i="8"/>
  <c r="BQ73" i="5"/>
  <c r="BR73" i="5"/>
  <c r="O2534" i="8"/>
  <c r="S2534" i="8"/>
  <c r="BQ74" i="5"/>
  <c r="BR74" i="5"/>
  <c r="O2535" i="8"/>
  <c r="S2535" i="8"/>
  <c r="BQ75" i="5"/>
  <c r="BR75" i="5"/>
  <c r="O2536" i="8"/>
  <c r="S2536" i="8"/>
  <c r="BQ76" i="5"/>
  <c r="BR76" i="5"/>
  <c r="O2537" i="8"/>
  <c r="S2537" i="8"/>
  <c r="BQ77" i="5"/>
  <c r="BR77" i="5"/>
  <c r="O2538" i="8"/>
  <c r="S2538" i="8"/>
  <c r="BQ78" i="5"/>
  <c r="BR78" i="5"/>
  <c r="O2539" i="8"/>
  <c r="S2539" i="8"/>
  <c r="BQ79" i="5"/>
  <c r="BR79" i="5"/>
  <c r="O2540" i="8"/>
  <c r="S2540" i="8"/>
  <c r="BQ80" i="5"/>
  <c r="BR80" i="5"/>
  <c r="O2541" i="8"/>
  <c r="S2541" i="8"/>
  <c r="BQ81" i="5"/>
  <c r="BR81" i="5"/>
  <c r="O2542" i="8"/>
  <c r="S2542" i="8"/>
  <c r="BQ82" i="5"/>
  <c r="BR82" i="5"/>
  <c r="O2543" i="8"/>
  <c r="S2543" i="8"/>
  <c r="BQ83" i="5"/>
  <c r="BR83" i="5"/>
  <c r="O2544" i="8"/>
  <c r="S2544" i="8"/>
  <c r="BQ84" i="5"/>
  <c r="BR84" i="5"/>
  <c r="O2545" i="8"/>
  <c r="S2545" i="8"/>
  <c r="BQ85" i="5"/>
  <c r="BR85" i="5"/>
  <c r="O2546" i="8"/>
  <c r="S2546" i="8"/>
  <c r="BQ86" i="5"/>
  <c r="BR86" i="5"/>
  <c r="O2547" i="8"/>
  <c r="S2547" i="8"/>
  <c r="BQ87" i="5"/>
  <c r="BR87" i="5"/>
  <c r="O2548" i="8"/>
  <c r="S2548" i="8"/>
  <c r="BQ88" i="5"/>
  <c r="BR88" i="5"/>
  <c r="O2549" i="8"/>
  <c r="S2549" i="8"/>
  <c r="BQ89" i="5"/>
  <c r="BR89" i="5"/>
  <c r="O2550" i="8"/>
  <c r="S2550" i="8"/>
  <c r="BQ90" i="5"/>
  <c r="BR90" i="5"/>
  <c r="O2551" i="8"/>
  <c r="S2551" i="8"/>
  <c r="BQ91" i="5"/>
  <c r="BR91" i="5"/>
  <c r="O2552" i="8"/>
  <c r="S2552" i="8"/>
  <c r="BQ92" i="5"/>
  <c r="BR92" i="5"/>
  <c r="O2553" i="8"/>
  <c r="S2553" i="8"/>
  <c r="BQ93" i="5"/>
  <c r="BR93" i="5"/>
  <c r="O2554" i="8"/>
  <c r="S2554" i="8"/>
  <c r="BQ94" i="5"/>
  <c r="BR94" i="5"/>
  <c r="O2555" i="8"/>
  <c r="S2555" i="8"/>
  <c r="BQ95" i="5"/>
  <c r="BR95" i="5"/>
  <c r="O2556" i="8"/>
  <c r="S2556" i="8"/>
  <c r="BQ96" i="5"/>
  <c r="BR96" i="5"/>
  <c r="O2557" i="8"/>
  <c r="S2557" i="8"/>
  <c r="BQ97" i="5"/>
  <c r="BR97" i="5"/>
  <c r="O2558" i="8"/>
  <c r="S2558" i="8"/>
  <c r="BQ98" i="5"/>
  <c r="BR98" i="5"/>
  <c r="O2559" i="8"/>
  <c r="S2559" i="8"/>
  <c r="BQ99" i="5"/>
  <c r="BR99" i="5"/>
  <c r="O2560" i="8"/>
  <c r="S2560" i="8"/>
  <c r="BQ100" i="5"/>
  <c r="BR100" i="5"/>
  <c r="O2561" i="8"/>
  <c r="S2561" i="8"/>
  <c r="BQ101" i="5"/>
  <c r="BR101" i="5"/>
  <c r="O2562" i="8"/>
  <c r="S2562" i="8"/>
  <c r="BQ102" i="5"/>
  <c r="BR102" i="5"/>
  <c r="O2563" i="8"/>
  <c r="S2563" i="8"/>
  <c r="BQ103" i="5"/>
  <c r="BR103" i="5"/>
  <c r="O2564" i="8"/>
  <c r="S2564" i="8"/>
  <c r="BQ104" i="5"/>
  <c r="BR104" i="5"/>
  <c r="O2565" i="8"/>
  <c r="S2565" i="8"/>
  <c r="BQ105" i="5"/>
  <c r="BR105" i="5"/>
  <c r="O2566" i="8"/>
  <c r="S2566" i="8"/>
  <c r="BQ106" i="5"/>
  <c r="BR106" i="5"/>
  <c r="O2567" i="8"/>
  <c r="S2567" i="8"/>
  <c r="BQ107" i="5"/>
  <c r="BR107" i="5"/>
  <c r="O2568" i="8"/>
  <c r="S2568" i="8"/>
  <c r="BQ108" i="5"/>
  <c r="BR108" i="5"/>
  <c r="O2569" i="8"/>
  <c r="S2569" i="8"/>
  <c r="BQ109" i="5"/>
  <c r="BR109" i="5"/>
  <c r="O2570" i="8"/>
  <c r="S2570" i="8"/>
  <c r="BQ110" i="5"/>
  <c r="BR110" i="5"/>
  <c r="O2571" i="8"/>
  <c r="S2571" i="8"/>
  <c r="BQ111" i="5"/>
  <c r="BR111" i="5"/>
  <c r="O2572" i="8"/>
  <c r="S2572" i="8"/>
  <c r="BQ112" i="5"/>
  <c r="BR112" i="5"/>
  <c r="O2573" i="8"/>
  <c r="S2573" i="8"/>
  <c r="BQ113" i="5"/>
  <c r="BR113" i="5"/>
  <c r="O2574" i="8"/>
  <c r="S2574" i="8"/>
  <c r="BQ114" i="5"/>
  <c r="BR114" i="5"/>
  <c r="O2575" i="8"/>
  <c r="S2575" i="8"/>
  <c r="BQ115" i="5"/>
  <c r="BR115" i="5"/>
  <c r="O2576" i="8"/>
  <c r="S2576" i="8"/>
  <c r="BQ116" i="5"/>
  <c r="BR116" i="5"/>
  <c r="O2577" i="8"/>
  <c r="S2577" i="8"/>
  <c r="BQ117" i="5"/>
  <c r="BR117" i="5"/>
  <c r="O2578" i="8"/>
  <c r="S2578" i="8"/>
  <c r="BQ118" i="5"/>
  <c r="BR118" i="5"/>
  <c r="O2579" i="8"/>
  <c r="S2579" i="8"/>
  <c r="BQ119" i="5"/>
  <c r="BR119" i="5"/>
  <c r="O2580" i="8"/>
  <c r="S2580" i="8"/>
  <c r="BQ120" i="5"/>
  <c r="BR120" i="5"/>
  <c r="O2581" i="8"/>
  <c r="S2581" i="8"/>
  <c r="BQ121" i="5"/>
  <c r="BR121" i="5"/>
  <c r="O2582" i="8"/>
  <c r="S2582" i="8"/>
  <c r="BQ122" i="5"/>
  <c r="BR122" i="5"/>
  <c r="O2583" i="8"/>
  <c r="S2583" i="8"/>
  <c r="BQ123" i="5"/>
  <c r="BR123" i="5"/>
  <c r="O2584" i="8"/>
  <c r="S2584" i="8"/>
  <c r="BQ124" i="5"/>
  <c r="BR124" i="5"/>
  <c r="O2585" i="8"/>
  <c r="S2585" i="8"/>
  <c r="BQ125" i="5"/>
  <c r="BR125" i="5"/>
  <c r="O2586" i="8"/>
  <c r="S2586" i="8"/>
  <c r="BQ126" i="5"/>
  <c r="BR126" i="5"/>
  <c r="O2587" i="8"/>
  <c r="S2587" i="8"/>
  <c r="BQ127" i="5"/>
  <c r="BR127" i="5"/>
  <c r="O2588" i="8"/>
  <c r="S2588" i="8"/>
  <c r="BQ128" i="5"/>
  <c r="BR128" i="5"/>
  <c r="O2589" i="8"/>
  <c r="S2589" i="8"/>
  <c r="BQ129" i="5"/>
  <c r="BR129" i="5"/>
  <c r="O2590" i="8"/>
  <c r="S2590" i="8"/>
  <c r="BQ130" i="5"/>
  <c r="BR130" i="5"/>
  <c r="O2591" i="8"/>
  <c r="S2591" i="8"/>
  <c r="BQ131" i="5"/>
  <c r="BR131" i="5"/>
  <c r="O2592" i="8"/>
  <c r="S2592" i="8"/>
  <c r="BQ132" i="5"/>
  <c r="BR132" i="5"/>
  <c r="O2593" i="8"/>
  <c r="S2593" i="8"/>
  <c r="BQ133" i="5"/>
  <c r="BR133" i="5"/>
  <c r="O2594" i="8"/>
  <c r="S2594" i="8"/>
  <c r="BQ134" i="5"/>
  <c r="BR134" i="5"/>
  <c r="O2595" i="8"/>
  <c r="S2595" i="8"/>
  <c r="BQ135" i="5"/>
  <c r="BR135" i="5"/>
  <c r="O2596" i="8"/>
  <c r="S2596" i="8"/>
  <c r="BQ136" i="5"/>
  <c r="BR136" i="5"/>
  <c r="O2597" i="8"/>
  <c r="S2597" i="8"/>
  <c r="BQ137" i="5"/>
  <c r="BR137" i="5"/>
  <c r="O2598" i="8"/>
  <c r="S2598" i="8"/>
  <c r="BQ138" i="5"/>
  <c r="BR138" i="5"/>
  <c r="O2599" i="8"/>
  <c r="S2599" i="8"/>
  <c r="BQ139" i="5"/>
  <c r="BR139" i="5"/>
  <c r="O2600" i="8"/>
  <c r="S2600" i="8"/>
  <c r="BQ140" i="5"/>
  <c r="BR140" i="5"/>
  <c r="O2601" i="8"/>
  <c r="S2601" i="8"/>
  <c r="BQ141" i="5"/>
  <c r="BR141" i="5"/>
  <c r="O2602" i="8"/>
  <c r="S2602" i="8"/>
  <c r="BT42" i="5"/>
  <c r="BU42" i="5"/>
  <c r="O2603" i="8"/>
  <c r="S2603" i="8"/>
  <c r="BT43" i="5"/>
  <c r="BU43" i="5"/>
  <c r="O2604" i="8"/>
  <c r="S2604" i="8"/>
  <c r="BT44" i="5"/>
  <c r="BU44" i="5"/>
  <c r="O2605" i="8"/>
  <c r="S2605" i="8"/>
  <c r="BT45" i="5"/>
  <c r="BU45" i="5"/>
  <c r="O2606" i="8"/>
  <c r="S2606" i="8"/>
  <c r="BT46" i="5"/>
  <c r="BU46" i="5"/>
  <c r="O2607" i="8"/>
  <c r="S2607" i="8"/>
  <c r="BT47" i="5"/>
  <c r="BU47" i="5"/>
  <c r="O2608" i="8"/>
  <c r="S2608" i="8"/>
  <c r="BT48" i="5"/>
  <c r="BU48" i="5"/>
  <c r="O2609" i="8"/>
  <c r="S2609" i="8"/>
  <c r="BT49" i="5"/>
  <c r="BU49" i="5"/>
  <c r="O2610" i="8"/>
  <c r="S2610" i="8"/>
  <c r="BT50" i="5"/>
  <c r="BU50" i="5"/>
  <c r="O2611" i="8"/>
  <c r="S2611" i="8"/>
  <c r="BT51" i="5"/>
  <c r="BU51" i="5"/>
  <c r="O2612" i="8"/>
  <c r="S2612" i="8"/>
  <c r="BT52" i="5"/>
  <c r="BU52" i="5"/>
  <c r="O2613" i="8"/>
  <c r="S2613" i="8"/>
  <c r="BT53" i="5"/>
  <c r="BU53" i="5"/>
  <c r="O2614" i="8"/>
  <c r="S2614" i="8"/>
  <c r="BT54" i="5"/>
  <c r="BU54" i="5"/>
  <c r="O2615" i="8"/>
  <c r="S2615" i="8"/>
  <c r="BT55" i="5"/>
  <c r="BU55" i="5"/>
  <c r="O2616" i="8"/>
  <c r="S2616" i="8"/>
  <c r="BT56" i="5"/>
  <c r="BU56" i="5"/>
  <c r="O2617" i="8"/>
  <c r="S2617" i="8"/>
  <c r="BT57" i="5"/>
  <c r="BU57" i="5"/>
  <c r="O2618" i="8"/>
  <c r="S2618" i="8"/>
  <c r="BT58" i="5"/>
  <c r="BU58" i="5"/>
  <c r="O2619" i="8"/>
  <c r="S2619" i="8"/>
  <c r="BT59" i="5"/>
  <c r="BU59" i="5"/>
  <c r="O2620" i="8"/>
  <c r="S2620" i="8"/>
  <c r="BT60" i="5"/>
  <c r="BU60" i="5"/>
  <c r="O2621" i="8"/>
  <c r="S2621" i="8"/>
  <c r="BT61" i="5"/>
  <c r="BU61" i="5"/>
  <c r="O2622" i="8"/>
  <c r="S2622" i="8"/>
  <c r="BT62" i="5"/>
  <c r="BU62" i="5"/>
  <c r="O2623" i="8"/>
  <c r="S2623" i="8"/>
  <c r="BT63" i="5"/>
  <c r="BU63" i="5"/>
  <c r="O2624" i="8"/>
  <c r="S2624" i="8"/>
  <c r="BT64" i="5"/>
  <c r="BU64" i="5"/>
  <c r="O2625" i="8"/>
  <c r="S2625" i="8"/>
  <c r="BT65" i="5"/>
  <c r="BU65" i="5"/>
  <c r="O2626" i="8"/>
  <c r="S2626" i="8"/>
  <c r="BT66" i="5"/>
  <c r="BU66" i="5"/>
  <c r="O2627" i="8"/>
  <c r="S2627" i="8"/>
  <c r="BT67" i="5"/>
  <c r="BU67" i="5"/>
  <c r="O2628" i="8"/>
  <c r="S2628" i="8"/>
  <c r="BT68" i="5"/>
  <c r="BU68" i="5"/>
  <c r="O2629" i="8"/>
  <c r="S2629" i="8"/>
  <c r="BT69" i="5"/>
  <c r="BU69" i="5"/>
  <c r="O2630" i="8"/>
  <c r="S2630" i="8"/>
  <c r="BT70" i="5"/>
  <c r="BU70" i="5"/>
  <c r="O2631" i="8"/>
  <c r="S2631" i="8"/>
  <c r="BT71" i="5"/>
  <c r="BU71" i="5"/>
  <c r="O2632" i="8"/>
  <c r="S2632" i="8"/>
  <c r="BT72" i="5"/>
  <c r="BU72" i="5"/>
  <c r="O2633" i="8"/>
  <c r="S2633" i="8"/>
  <c r="BT73" i="5"/>
  <c r="BU73" i="5"/>
  <c r="O2634" i="8"/>
  <c r="S2634" i="8"/>
  <c r="BT74" i="5"/>
  <c r="BU74" i="5"/>
  <c r="O2635" i="8"/>
  <c r="S2635" i="8"/>
  <c r="BT75" i="5"/>
  <c r="BU75" i="5"/>
  <c r="O2636" i="8"/>
  <c r="S2636" i="8"/>
  <c r="BT76" i="5"/>
  <c r="BU76" i="5"/>
  <c r="O2637" i="8"/>
  <c r="S2637" i="8"/>
  <c r="BT77" i="5"/>
  <c r="BU77" i="5"/>
  <c r="O2638" i="8"/>
  <c r="S2638" i="8"/>
  <c r="BT78" i="5"/>
  <c r="BU78" i="5"/>
  <c r="O2639" i="8"/>
  <c r="S2639" i="8"/>
  <c r="BT79" i="5"/>
  <c r="BU79" i="5"/>
  <c r="O2640" i="8"/>
  <c r="S2640" i="8"/>
  <c r="BT80" i="5"/>
  <c r="BU80" i="5"/>
  <c r="O2641" i="8"/>
  <c r="S2641" i="8"/>
  <c r="BT81" i="5"/>
  <c r="BU81" i="5"/>
  <c r="O2642" i="8"/>
  <c r="S2642" i="8"/>
  <c r="BT82" i="5"/>
  <c r="BU82" i="5"/>
  <c r="O2643" i="8"/>
  <c r="S2643" i="8"/>
  <c r="BT83" i="5"/>
  <c r="BU83" i="5"/>
  <c r="O2644" i="8"/>
  <c r="S2644" i="8"/>
  <c r="BT84" i="5"/>
  <c r="BU84" i="5"/>
  <c r="O2645" i="8"/>
  <c r="S2645" i="8"/>
  <c r="BT85" i="5"/>
  <c r="BU85" i="5"/>
  <c r="O2646" i="8"/>
  <c r="S2646" i="8"/>
  <c r="BT86" i="5"/>
  <c r="BU86" i="5"/>
  <c r="O2647" i="8"/>
  <c r="S2647" i="8"/>
  <c r="BT87" i="5"/>
  <c r="BU87" i="5"/>
  <c r="O2648" i="8"/>
  <c r="S2648" i="8"/>
  <c r="BT88" i="5"/>
  <c r="BU88" i="5"/>
  <c r="O2649" i="8"/>
  <c r="S2649" i="8"/>
  <c r="BT89" i="5"/>
  <c r="BU89" i="5"/>
  <c r="O2650" i="8"/>
  <c r="S2650" i="8"/>
  <c r="BT90" i="5"/>
  <c r="BU90" i="5"/>
  <c r="O2651" i="8"/>
  <c r="S2651" i="8"/>
  <c r="BT91" i="5"/>
  <c r="BU91" i="5"/>
  <c r="O2652" i="8"/>
  <c r="S2652" i="8"/>
  <c r="BT92" i="5"/>
  <c r="BU92" i="5"/>
  <c r="O2653" i="8"/>
  <c r="S2653" i="8"/>
  <c r="BT93" i="5"/>
  <c r="BU93" i="5"/>
  <c r="O2654" i="8"/>
  <c r="S2654" i="8"/>
  <c r="BT94" i="5"/>
  <c r="BU94" i="5"/>
  <c r="O2655" i="8"/>
  <c r="S2655" i="8"/>
  <c r="BT95" i="5"/>
  <c r="BU95" i="5"/>
  <c r="O2656" i="8"/>
  <c r="S2656" i="8"/>
  <c r="BT96" i="5"/>
  <c r="BU96" i="5"/>
  <c r="O2657" i="8"/>
  <c r="S2657" i="8"/>
  <c r="BT97" i="5"/>
  <c r="BU97" i="5"/>
  <c r="O2658" i="8"/>
  <c r="S2658" i="8"/>
  <c r="BT98" i="5"/>
  <c r="BU98" i="5"/>
  <c r="O2659" i="8"/>
  <c r="S2659" i="8"/>
  <c r="BT99" i="5"/>
  <c r="BU99" i="5"/>
  <c r="O2660" i="8"/>
  <c r="S2660" i="8"/>
  <c r="BT100" i="5"/>
  <c r="BU100" i="5"/>
  <c r="O2661" i="8"/>
  <c r="S2661" i="8"/>
  <c r="BT101" i="5"/>
  <c r="BU101" i="5"/>
  <c r="O2662" i="8"/>
  <c r="S2662" i="8"/>
  <c r="BT102" i="5"/>
  <c r="BU102" i="5"/>
  <c r="O2663" i="8"/>
  <c r="S2663" i="8"/>
  <c r="BT103" i="5"/>
  <c r="BU103" i="5"/>
  <c r="O2664" i="8"/>
  <c r="S2664" i="8"/>
  <c r="BT104" i="5"/>
  <c r="BU104" i="5"/>
  <c r="O2665" i="8"/>
  <c r="S2665" i="8"/>
  <c r="BT105" i="5"/>
  <c r="BU105" i="5"/>
  <c r="O2666" i="8"/>
  <c r="S2666" i="8"/>
  <c r="BT106" i="5"/>
  <c r="BU106" i="5"/>
  <c r="O2667" i="8"/>
  <c r="S2667" i="8"/>
  <c r="BT107" i="5"/>
  <c r="BU107" i="5"/>
  <c r="O2668" i="8"/>
  <c r="S2668" i="8"/>
  <c r="BT108" i="5"/>
  <c r="BU108" i="5"/>
  <c r="O2669" i="8"/>
  <c r="S2669" i="8"/>
  <c r="BT109" i="5"/>
  <c r="BU109" i="5"/>
  <c r="O2670" i="8"/>
  <c r="S2670" i="8"/>
  <c r="BT110" i="5"/>
  <c r="BU110" i="5"/>
  <c r="O2671" i="8"/>
  <c r="S2671" i="8"/>
  <c r="BT111" i="5"/>
  <c r="BU111" i="5"/>
  <c r="O2672" i="8"/>
  <c r="S2672" i="8"/>
  <c r="BT112" i="5"/>
  <c r="BU112" i="5"/>
  <c r="O2673" i="8"/>
  <c r="S2673" i="8"/>
  <c r="BT113" i="5"/>
  <c r="BU113" i="5"/>
  <c r="O2674" i="8"/>
  <c r="S2674" i="8"/>
  <c r="BT114" i="5"/>
  <c r="BU114" i="5"/>
  <c r="O2675" i="8"/>
  <c r="S2675" i="8"/>
  <c r="BT115" i="5"/>
  <c r="BU115" i="5"/>
  <c r="O2676" i="8"/>
  <c r="S2676" i="8"/>
  <c r="BT116" i="5"/>
  <c r="BU116" i="5"/>
  <c r="O2677" i="8"/>
  <c r="S2677" i="8"/>
  <c r="BT117" i="5"/>
  <c r="BU117" i="5"/>
  <c r="O2678" i="8"/>
  <c r="S2678" i="8"/>
  <c r="BT118" i="5"/>
  <c r="BU118" i="5"/>
  <c r="O2679" i="8"/>
  <c r="S2679" i="8"/>
  <c r="BT119" i="5"/>
  <c r="BU119" i="5"/>
  <c r="O2680" i="8"/>
  <c r="S2680" i="8"/>
  <c r="BT120" i="5"/>
  <c r="BU120" i="5"/>
  <c r="O2681" i="8"/>
  <c r="S2681" i="8"/>
  <c r="BT121" i="5"/>
  <c r="BU121" i="5"/>
  <c r="O2682" i="8"/>
  <c r="S2682" i="8"/>
  <c r="BT122" i="5"/>
  <c r="BU122" i="5"/>
  <c r="O2683" i="8"/>
  <c r="S2683" i="8"/>
  <c r="BT123" i="5"/>
  <c r="BU123" i="5"/>
  <c r="O2684" i="8"/>
  <c r="S2684" i="8"/>
  <c r="BT124" i="5"/>
  <c r="BU124" i="5"/>
  <c r="O2685" i="8"/>
  <c r="S2685" i="8"/>
  <c r="BT125" i="5"/>
  <c r="BU125" i="5"/>
  <c r="O2686" i="8"/>
  <c r="S2686" i="8"/>
  <c r="BT126" i="5"/>
  <c r="BU126" i="5"/>
  <c r="O2687" i="8"/>
  <c r="S2687" i="8"/>
  <c r="BT127" i="5"/>
  <c r="BU127" i="5"/>
  <c r="O2688" i="8"/>
  <c r="S2688" i="8"/>
  <c r="BT128" i="5"/>
  <c r="BU128" i="5"/>
  <c r="O2689" i="8"/>
  <c r="S2689" i="8"/>
  <c r="BT129" i="5"/>
  <c r="BU129" i="5"/>
  <c r="O2690" i="8"/>
  <c r="S2690" i="8"/>
  <c r="BT130" i="5"/>
  <c r="BU130" i="5"/>
  <c r="O2691" i="8"/>
  <c r="S2691" i="8"/>
  <c r="BT131" i="5"/>
  <c r="BU131" i="5"/>
  <c r="O2692" i="8"/>
  <c r="S2692" i="8"/>
  <c r="BT132" i="5"/>
  <c r="BU132" i="5"/>
  <c r="O2693" i="8"/>
  <c r="S2693" i="8"/>
  <c r="BT133" i="5"/>
  <c r="BU133" i="5"/>
  <c r="O2694" i="8"/>
  <c r="S2694" i="8"/>
  <c r="BT134" i="5"/>
  <c r="BU134" i="5"/>
  <c r="O2695" i="8"/>
  <c r="S2695" i="8"/>
  <c r="BT135" i="5"/>
  <c r="BU135" i="5"/>
  <c r="O2696" i="8"/>
  <c r="S2696" i="8"/>
  <c r="BT136" i="5"/>
  <c r="BU136" i="5"/>
  <c r="O2697" i="8"/>
  <c r="S2697" i="8"/>
  <c r="BT137" i="5"/>
  <c r="BU137" i="5"/>
  <c r="O2698" i="8"/>
  <c r="S2698" i="8"/>
  <c r="BT138" i="5"/>
  <c r="BU138" i="5"/>
  <c r="O2699" i="8"/>
  <c r="S2699" i="8"/>
  <c r="BT139" i="5"/>
  <c r="BU139" i="5"/>
  <c r="O2700" i="8"/>
  <c r="S2700" i="8"/>
  <c r="BT140" i="5"/>
  <c r="BU140" i="5"/>
  <c r="O2701" i="8"/>
  <c r="S2701" i="8"/>
  <c r="BT141" i="5"/>
  <c r="BU141" i="5"/>
  <c r="O2702" i="8"/>
  <c r="S2702" i="8"/>
  <c r="BW42" i="5"/>
  <c r="BX42" i="5"/>
  <c r="O2703" i="8"/>
  <c r="S2703" i="8"/>
  <c r="BW43" i="5"/>
  <c r="BX43" i="5"/>
  <c r="O2704" i="8"/>
  <c r="S2704" i="8"/>
  <c r="BW44" i="5"/>
  <c r="BX44" i="5"/>
  <c r="O2705" i="8"/>
  <c r="S2705" i="8"/>
  <c r="BW45" i="5"/>
  <c r="BX45" i="5"/>
  <c r="O2706" i="8"/>
  <c r="S2706" i="8"/>
  <c r="BW46" i="5"/>
  <c r="BX46" i="5"/>
  <c r="O2707" i="8"/>
  <c r="S2707" i="8"/>
  <c r="BW47" i="5"/>
  <c r="BX47" i="5"/>
  <c r="O2708" i="8"/>
  <c r="S2708" i="8"/>
  <c r="BW48" i="5"/>
  <c r="BX48" i="5"/>
  <c r="O2709" i="8"/>
  <c r="S2709" i="8"/>
  <c r="BW49" i="5"/>
  <c r="BX49" i="5"/>
  <c r="O2710" i="8"/>
  <c r="S2710" i="8"/>
  <c r="BW50" i="5"/>
  <c r="BX50" i="5"/>
  <c r="O2711" i="8"/>
  <c r="S2711" i="8"/>
  <c r="BW51" i="5"/>
  <c r="BX51" i="5"/>
  <c r="O2712" i="8"/>
  <c r="S2712" i="8"/>
  <c r="BW52" i="5"/>
  <c r="BX52" i="5"/>
  <c r="O2713" i="8"/>
  <c r="S2713" i="8"/>
  <c r="BW53" i="5"/>
  <c r="BX53" i="5"/>
  <c r="O2714" i="8"/>
  <c r="S2714" i="8"/>
  <c r="BW54" i="5"/>
  <c r="BX54" i="5"/>
  <c r="O2715" i="8"/>
  <c r="S2715" i="8"/>
  <c r="BW55" i="5"/>
  <c r="BX55" i="5"/>
  <c r="O2716" i="8"/>
  <c r="S2716" i="8"/>
  <c r="BW56" i="5"/>
  <c r="BX56" i="5"/>
  <c r="O2717" i="8"/>
  <c r="S2717" i="8"/>
  <c r="BW57" i="5"/>
  <c r="BX57" i="5"/>
  <c r="O2718" i="8"/>
  <c r="S2718" i="8"/>
  <c r="BW58" i="5"/>
  <c r="BX58" i="5"/>
  <c r="O2719" i="8"/>
  <c r="S2719" i="8"/>
  <c r="BW59" i="5"/>
  <c r="BX59" i="5"/>
  <c r="O2720" i="8"/>
  <c r="S2720" i="8"/>
  <c r="BW60" i="5"/>
  <c r="BX60" i="5"/>
  <c r="O2721" i="8"/>
  <c r="S2721" i="8"/>
  <c r="BW61" i="5"/>
  <c r="BX61" i="5"/>
  <c r="O2722" i="8"/>
  <c r="S2722" i="8"/>
  <c r="BW62" i="5"/>
  <c r="BX62" i="5"/>
  <c r="O2723" i="8"/>
  <c r="S2723" i="8"/>
  <c r="BW63" i="5"/>
  <c r="BX63" i="5"/>
  <c r="O2724" i="8"/>
  <c r="S2724" i="8"/>
  <c r="BW64" i="5"/>
  <c r="BX64" i="5"/>
  <c r="O2725" i="8"/>
  <c r="S2725" i="8"/>
  <c r="BW65" i="5"/>
  <c r="BX65" i="5"/>
  <c r="O2726" i="8"/>
  <c r="S2726" i="8"/>
  <c r="BW66" i="5"/>
  <c r="BX66" i="5"/>
  <c r="O2727" i="8"/>
  <c r="S2727" i="8"/>
  <c r="BW67" i="5"/>
  <c r="BX67" i="5"/>
  <c r="O2728" i="8"/>
  <c r="S2728" i="8"/>
  <c r="BW68" i="5"/>
  <c r="BX68" i="5"/>
  <c r="O2729" i="8"/>
  <c r="S2729" i="8"/>
  <c r="BW69" i="5"/>
  <c r="BX69" i="5"/>
  <c r="O2730" i="8"/>
  <c r="S2730" i="8"/>
  <c r="BW70" i="5"/>
  <c r="BX70" i="5"/>
  <c r="O2731" i="8"/>
  <c r="S2731" i="8"/>
  <c r="BW71" i="5"/>
  <c r="BX71" i="5"/>
  <c r="O2732" i="8"/>
  <c r="S2732" i="8"/>
  <c r="BW72" i="5"/>
  <c r="BX72" i="5"/>
  <c r="O2733" i="8"/>
  <c r="S2733" i="8"/>
  <c r="BW73" i="5"/>
  <c r="BX73" i="5"/>
  <c r="O2734" i="8"/>
  <c r="S2734" i="8"/>
  <c r="BW74" i="5"/>
  <c r="BX74" i="5"/>
  <c r="O2735" i="8"/>
  <c r="S2735" i="8"/>
  <c r="BW75" i="5"/>
  <c r="BX75" i="5"/>
  <c r="O2736" i="8"/>
  <c r="S2736" i="8"/>
  <c r="BW76" i="5"/>
  <c r="BX76" i="5"/>
  <c r="O2737" i="8"/>
  <c r="S2737" i="8"/>
  <c r="BW77" i="5"/>
  <c r="BX77" i="5"/>
  <c r="O2738" i="8"/>
  <c r="S2738" i="8"/>
  <c r="BW78" i="5"/>
  <c r="BX78" i="5"/>
  <c r="O2739" i="8"/>
  <c r="S2739" i="8"/>
  <c r="BW79" i="5"/>
  <c r="BX79" i="5"/>
  <c r="O2740" i="8"/>
  <c r="S2740" i="8"/>
  <c r="BW80" i="5"/>
  <c r="BX80" i="5"/>
  <c r="O2741" i="8"/>
  <c r="S2741" i="8"/>
  <c r="BW81" i="5"/>
  <c r="BX81" i="5"/>
  <c r="O2742" i="8"/>
  <c r="S2742" i="8"/>
  <c r="BW82" i="5"/>
  <c r="BX82" i="5"/>
  <c r="O2743" i="8"/>
  <c r="S2743" i="8"/>
  <c r="BW83" i="5"/>
  <c r="BX83" i="5"/>
  <c r="O2744" i="8"/>
  <c r="S2744" i="8"/>
  <c r="BW84" i="5"/>
  <c r="BX84" i="5"/>
  <c r="O2745" i="8"/>
  <c r="S2745" i="8"/>
  <c r="BW85" i="5"/>
  <c r="BX85" i="5"/>
  <c r="O2746" i="8"/>
  <c r="S2746" i="8"/>
  <c r="BW86" i="5"/>
  <c r="BX86" i="5"/>
  <c r="O2747" i="8"/>
  <c r="S2747" i="8"/>
  <c r="BW87" i="5"/>
  <c r="BX87" i="5"/>
  <c r="O2748" i="8"/>
  <c r="S2748" i="8"/>
  <c r="BW88" i="5"/>
  <c r="BX88" i="5"/>
  <c r="O2749" i="8"/>
  <c r="S2749" i="8"/>
  <c r="BW89" i="5"/>
  <c r="BX89" i="5"/>
  <c r="O2750" i="8"/>
  <c r="S2750" i="8"/>
  <c r="BW90" i="5"/>
  <c r="BX90" i="5"/>
  <c r="O2751" i="8"/>
  <c r="S2751" i="8"/>
  <c r="BW91" i="5"/>
  <c r="BX91" i="5"/>
  <c r="O2752" i="8"/>
  <c r="S2752" i="8"/>
  <c r="BW92" i="5"/>
  <c r="BX92" i="5"/>
  <c r="O2753" i="8"/>
  <c r="S2753" i="8"/>
  <c r="BW93" i="5"/>
  <c r="BX93" i="5"/>
  <c r="O2754" i="8"/>
  <c r="S2754" i="8"/>
  <c r="BW94" i="5"/>
  <c r="BX94" i="5"/>
  <c r="O2755" i="8"/>
  <c r="S2755" i="8"/>
  <c r="BW95" i="5"/>
  <c r="BX95" i="5"/>
  <c r="O2756" i="8"/>
  <c r="S2756" i="8"/>
  <c r="BW96" i="5"/>
  <c r="BX96" i="5"/>
  <c r="O2757" i="8"/>
  <c r="S2757" i="8"/>
  <c r="BW97" i="5"/>
  <c r="BX97" i="5"/>
  <c r="O2758" i="8"/>
  <c r="S2758" i="8"/>
  <c r="BW98" i="5"/>
  <c r="BX98" i="5"/>
  <c r="O2759" i="8"/>
  <c r="S2759" i="8"/>
  <c r="BW99" i="5"/>
  <c r="BX99" i="5"/>
  <c r="O2760" i="8"/>
  <c r="S2760" i="8"/>
  <c r="BW100" i="5"/>
  <c r="BX100" i="5"/>
  <c r="O2761" i="8"/>
  <c r="S2761" i="8"/>
  <c r="BW101" i="5"/>
  <c r="BX101" i="5"/>
  <c r="O2762" i="8"/>
  <c r="S2762" i="8"/>
  <c r="BW102" i="5"/>
  <c r="BX102" i="5"/>
  <c r="O2763" i="8"/>
  <c r="S2763" i="8"/>
  <c r="BW103" i="5"/>
  <c r="BX103" i="5"/>
  <c r="O2764" i="8"/>
  <c r="S2764" i="8"/>
  <c r="BW104" i="5"/>
  <c r="BX104" i="5"/>
  <c r="O2765" i="8"/>
  <c r="S2765" i="8"/>
  <c r="BW105" i="5"/>
  <c r="BX105" i="5"/>
  <c r="O2766" i="8"/>
  <c r="S2766" i="8"/>
  <c r="BW106" i="5"/>
  <c r="BX106" i="5"/>
  <c r="O2767" i="8"/>
  <c r="S2767" i="8"/>
  <c r="BW107" i="5"/>
  <c r="BX107" i="5"/>
  <c r="O2768" i="8"/>
  <c r="S2768" i="8"/>
  <c r="BW108" i="5"/>
  <c r="BX108" i="5"/>
  <c r="O2769" i="8"/>
  <c r="S2769" i="8"/>
  <c r="BW109" i="5"/>
  <c r="BX109" i="5"/>
  <c r="O2770" i="8"/>
  <c r="S2770" i="8"/>
  <c r="BW110" i="5"/>
  <c r="BX110" i="5"/>
  <c r="O2771" i="8"/>
  <c r="S2771" i="8"/>
  <c r="BW111" i="5"/>
  <c r="BX111" i="5"/>
  <c r="O2772" i="8"/>
  <c r="S2772" i="8"/>
  <c r="BW112" i="5"/>
  <c r="BX112" i="5"/>
  <c r="O2773" i="8"/>
  <c r="S2773" i="8"/>
  <c r="BW113" i="5"/>
  <c r="BX113" i="5"/>
  <c r="O2774" i="8"/>
  <c r="S2774" i="8"/>
  <c r="BW114" i="5"/>
  <c r="BX114" i="5"/>
  <c r="O2775" i="8"/>
  <c r="S2775" i="8"/>
  <c r="BW115" i="5"/>
  <c r="BX115" i="5"/>
  <c r="O2776" i="8"/>
  <c r="S2776" i="8"/>
  <c r="BW116" i="5"/>
  <c r="BX116" i="5"/>
  <c r="O2777" i="8"/>
  <c r="S2777" i="8"/>
  <c r="BW117" i="5"/>
  <c r="BX117" i="5"/>
  <c r="O2778" i="8"/>
  <c r="S2778" i="8"/>
  <c r="BW118" i="5"/>
  <c r="BX118" i="5"/>
  <c r="O2779" i="8"/>
  <c r="S2779" i="8"/>
  <c r="BW119" i="5"/>
  <c r="BX119" i="5"/>
  <c r="O2780" i="8"/>
  <c r="S2780" i="8"/>
  <c r="BW120" i="5"/>
  <c r="BX120" i="5"/>
  <c r="O2781" i="8"/>
  <c r="S2781" i="8"/>
  <c r="BW121" i="5"/>
  <c r="BX121" i="5"/>
  <c r="O2782" i="8"/>
  <c r="S2782" i="8"/>
  <c r="BW122" i="5"/>
  <c r="BX122" i="5"/>
  <c r="O2783" i="8"/>
  <c r="S2783" i="8"/>
  <c r="BW123" i="5"/>
  <c r="BX123" i="5"/>
  <c r="O2784" i="8"/>
  <c r="S2784" i="8"/>
  <c r="BW124" i="5"/>
  <c r="BX124" i="5"/>
  <c r="O2785" i="8"/>
  <c r="S2785" i="8"/>
  <c r="BW125" i="5"/>
  <c r="BX125" i="5"/>
  <c r="O2786" i="8"/>
  <c r="S2786" i="8"/>
  <c r="BW126" i="5"/>
  <c r="BX126" i="5"/>
  <c r="O2787" i="8"/>
  <c r="S2787" i="8"/>
  <c r="BW127" i="5"/>
  <c r="BX127" i="5"/>
  <c r="O2788" i="8"/>
  <c r="S2788" i="8"/>
  <c r="BW128" i="5"/>
  <c r="BX128" i="5"/>
  <c r="O2789" i="8"/>
  <c r="S2789" i="8"/>
  <c r="BW129" i="5"/>
  <c r="BX129" i="5"/>
  <c r="O2790" i="8"/>
  <c r="S2790" i="8"/>
  <c r="BW130" i="5"/>
  <c r="BX130" i="5"/>
  <c r="O2791" i="8"/>
  <c r="S2791" i="8"/>
  <c r="BW131" i="5"/>
  <c r="BX131" i="5"/>
  <c r="O2792" i="8"/>
  <c r="S2792" i="8"/>
  <c r="BW132" i="5"/>
  <c r="BX132" i="5"/>
  <c r="O2793" i="8"/>
  <c r="S2793" i="8"/>
  <c r="BW133" i="5"/>
  <c r="BX133" i="5"/>
  <c r="O2794" i="8"/>
  <c r="S2794" i="8"/>
  <c r="BW134" i="5"/>
  <c r="BX134" i="5"/>
  <c r="O2795" i="8"/>
  <c r="S2795" i="8"/>
  <c r="BW135" i="5"/>
  <c r="BX135" i="5"/>
  <c r="O2796" i="8"/>
  <c r="S2796" i="8"/>
  <c r="BW136" i="5"/>
  <c r="BX136" i="5"/>
  <c r="O2797" i="8"/>
  <c r="S2797" i="8"/>
  <c r="BW137" i="5"/>
  <c r="BX137" i="5"/>
  <c r="O2798" i="8"/>
  <c r="S2798" i="8"/>
  <c r="BW138" i="5"/>
  <c r="BX138" i="5"/>
  <c r="O2799" i="8"/>
  <c r="S2799" i="8"/>
  <c r="BW139" i="5"/>
  <c r="BX139" i="5"/>
  <c r="O2800" i="8"/>
  <c r="S2800" i="8"/>
  <c r="BW140" i="5"/>
  <c r="BX140" i="5"/>
  <c r="O2801" i="8"/>
  <c r="S2801" i="8"/>
  <c r="BW141" i="5"/>
  <c r="BX141" i="5"/>
  <c r="O2802" i="8"/>
  <c r="S2802" i="8"/>
  <c r="O2803" i="8"/>
  <c r="S2803" i="8"/>
  <c r="O2804" i="8"/>
  <c r="S2804" i="8"/>
  <c r="O2805" i="8"/>
  <c r="S2805" i="8"/>
  <c r="O2806" i="8"/>
  <c r="S2806" i="8"/>
  <c r="O2807" i="8"/>
  <c r="S2807" i="8"/>
  <c r="O2808" i="8"/>
  <c r="S2808" i="8"/>
  <c r="O2809" i="8"/>
  <c r="S2809" i="8"/>
  <c r="O2810" i="8"/>
  <c r="S2810" i="8"/>
  <c r="O2811" i="8"/>
  <c r="S2811" i="8"/>
  <c r="O2812" i="8"/>
  <c r="S2812" i="8"/>
  <c r="O2813" i="8"/>
  <c r="S2813" i="8"/>
  <c r="O2814" i="8"/>
  <c r="S2814" i="8"/>
  <c r="O2815" i="8"/>
  <c r="S2815" i="8"/>
  <c r="O2816" i="8"/>
  <c r="S2816" i="8"/>
  <c r="O2817" i="8"/>
  <c r="S2817" i="8"/>
  <c r="O2818" i="8"/>
  <c r="S2818" i="8"/>
  <c r="O2819" i="8"/>
  <c r="S2819" i="8"/>
  <c r="O2820" i="8"/>
  <c r="S2820" i="8"/>
  <c r="O2821" i="8"/>
  <c r="S2821" i="8"/>
  <c r="O2822" i="8"/>
  <c r="S2822" i="8"/>
  <c r="O2823" i="8"/>
  <c r="S2823" i="8"/>
  <c r="O2824" i="8"/>
  <c r="S2824" i="8"/>
  <c r="O2825" i="8"/>
  <c r="S2825" i="8"/>
  <c r="O2826" i="8"/>
  <c r="S2826" i="8"/>
  <c r="O2827" i="8"/>
  <c r="S2827" i="8"/>
  <c r="O2828" i="8"/>
  <c r="S2828" i="8"/>
  <c r="O2829" i="8"/>
  <c r="S2829" i="8"/>
  <c r="O2830" i="8"/>
  <c r="S2830" i="8"/>
  <c r="O2831" i="8"/>
  <c r="S2831" i="8"/>
  <c r="O2832" i="8"/>
  <c r="S2832" i="8"/>
  <c r="O2833" i="8"/>
  <c r="S2833" i="8"/>
  <c r="O2834" i="8"/>
  <c r="S2834" i="8"/>
  <c r="O2835" i="8"/>
  <c r="S2835" i="8"/>
  <c r="O2836" i="8"/>
  <c r="S2836" i="8"/>
  <c r="O2837" i="8"/>
  <c r="S2837" i="8"/>
  <c r="O2838" i="8"/>
  <c r="S2838" i="8"/>
  <c r="O2839" i="8"/>
  <c r="S2839" i="8"/>
  <c r="O2840" i="8"/>
  <c r="S2840" i="8"/>
  <c r="O2841" i="8"/>
  <c r="S2841" i="8"/>
  <c r="O2842" i="8"/>
  <c r="S2842" i="8"/>
  <c r="O2843" i="8"/>
  <c r="S2843" i="8"/>
  <c r="O2844" i="8"/>
  <c r="S2844" i="8"/>
  <c r="O2845" i="8"/>
  <c r="S2845" i="8"/>
  <c r="O2846" i="8"/>
  <c r="S2846" i="8"/>
  <c r="O2847" i="8"/>
  <c r="S2847" i="8"/>
  <c r="O2848" i="8"/>
  <c r="S2848" i="8"/>
  <c r="O2849" i="8"/>
  <c r="S2849" i="8"/>
  <c r="O2850" i="8"/>
  <c r="S2850" i="8"/>
  <c r="O2851" i="8"/>
  <c r="S2851" i="8"/>
  <c r="O2852" i="8"/>
  <c r="S2852" i="8"/>
  <c r="O2853" i="8"/>
  <c r="S2853" i="8"/>
  <c r="O2854" i="8"/>
  <c r="S2854" i="8"/>
  <c r="O2855" i="8"/>
  <c r="S2855" i="8"/>
  <c r="O2856" i="8"/>
  <c r="S2856" i="8"/>
  <c r="O2857" i="8"/>
  <c r="S2857" i="8"/>
  <c r="O2858" i="8"/>
  <c r="S2858" i="8"/>
  <c r="O2859" i="8"/>
  <c r="S2859" i="8"/>
  <c r="O2860" i="8"/>
  <c r="S2860" i="8"/>
  <c r="O2861" i="8"/>
  <c r="S2861" i="8"/>
  <c r="O2862" i="8"/>
  <c r="S2862" i="8"/>
  <c r="O2863" i="8"/>
  <c r="S2863" i="8"/>
  <c r="O2864" i="8"/>
  <c r="S2864" i="8"/>
  <c r="O2865" i="8"/>
  <c r="S2865" i="8"/>
  <c r="O2866" i="8"/>
  <c r="S2866" i="8"/>
  <c r="O2867" i="8"/>
  <c r="S2867" i="8"/>
  <c r="O2868" i="8"/>
  <c r="S2868" i="8"/>
  <c r="O2869" i="8"/>
  <c r="S2869" i="8"/>
  <c r="O2870" i="8"/>
  <c r="S2870" i="8"/>
  <c r="O2871" i="8"/>
  <c r="S2871" i="8"/>
  <c r="O2872" i="8"/>
  <c r="S2872" i="8"/>
  <c r="O2873" i="8"/>
  <c r="S2873" i="8"/>
  <c r="O2874" i="8"/>
  <c r="S2874" i="8"/>
  <c r="O2875" i="8"/>
  <c r="S2875" i="8"/>
  <c r="O2876" i="8"/>
  <c r="S2876" i="8"/>
  <c r="O2877" i="8"/>
  <c r="S2877" i="8"/>
  <c r="O2878" i="8"/>
  <c r="S2878" i="8"/>
  <c r="O2879" i="8"/>
  <c r="S2879" i="8"/>
  <c r="O2880" i="8"/>
  <c r="S2880" i="8"/>
  <c r="O2881" i="8"/>
  <c r="S2881" i="8"/>
  <c r="O2882" i="8"/>
  <c r="S2882" i="8"/>
  <c r="O2883" i="8"/>
  <c r="S2883" i="8"/>
  <c r="O2884" i="8"/>
  <c r="S2884" i="8"/>
  <c r="O2885" i="8"/>
  <c r="S2885" i="8"/>
  <c r="O2886" i="8"/>
  <c r="S2886" i="8"/>
  <c r="O2887" i="8"/>
  <c r="S2887" i="8"/>
  <c r="O2888" i="8"/>
  <c r="S2888" i="8"/>
  <c r="O2889" i="8"/>
  <c r="S2889" i="8"/>
  <c r="O2890" i="8"/>
  <c r="S2890" i="8"/>
  <c r="O2891" i="8"/>
  <c r="S2891" i="8"/>
  <c r="O2892" i="8"/>
  <c r="S2892" i="8"/>
  <c r="O2893" i="8"/>
  <c r="S2893" i="8"/>
  <c r="O2894" i="8"/>
  <c r="S2894" i="8"/>
  <c r="O2895" i="8"/>
  <c r="S2895" i="8"/>
  <c r="O2896" i="8"/>
  <c r="S2896" i="8"/>
  <c r="O2897" i="8"/>
  <c r="S2897" i="8"/>
  <c r="O2898" i="8"/>
  <c r="S2898" i="8"/>
  <c r="O2899" i="8"/>
  <c r="S2899" i="8"/>
  <c r="O2900" i="8"/>
  <c r="S2900" i="8"/>
  <c r="O2901" i="8"/>
  <c r="S2901" i="8"/>
  <c r="O2902" i="8"/>
  <c r="S2902" i="8"/>
  <c r="CC42" i="5"/>
  <c r="CD42" i="5"/>
  <c r="O2903" i="8"/>
  <c r="S2903" i="8"/>
  <c r="CC43" i="5"/>
  <c r="CD43" i="5"/>
  <c r="O2904" i="8"/>
  <c r="S2904" i="8"/>
  <c r="CC44" i="5"/>
  <c r="CD44" i="5"/>
  <c r="O2905" i="8"/>
  <c r="S2905" i="8"/>
  <c r="CC45" i="5"/>
  <c r="CD45" i="5"/>
  <c r="O2906" i="8"/>
  <c r="S2906" i="8"/>
  <c r="CC46" i="5"/>
  <c r="CD46" i="5"/>
  <c r="O2907" i="8"/>
  <c r="S2907" i="8"/>
  <c r="CC47" i="5"/>
  <c r="CD47" i="5"/>
  <c r="O2908" i="8"/>
  <c r="S2908" i="8"/>
  <c r="CC48" i="5"/>
  <c r="CD48" i="5"/>
  <c r="O2909" i="8"/>
  <c r="S2909" i="8"/>
  <c r="CC49" i="5"/>
  <c r="CD49" i="5"/>
  <c r="O2910" i="8"/>
  <c r="S2910" i="8"/>
  <c r="CC50" i="5"/>
  <c r="CD50" i="5"/>
  <c r="O2911" i="8"/>
  <c r="S2911" i="8"/>
  <c r="CC51" i="5"/>
  <c r="CD51" i="5"/>
  <c r="O2912" i="8"/>
  <c r="S2912" i="8"/>
  <c r="CC52" i="5"/>
  <c r="CD52" i="5"/>
  <c r="O2913" i="8"/>
  <c r="S2913" i="8"/>
  <c r="CC53" i="5"/>
  <c r="CD53" i="5"/>
  <c r="O2914" i="8"/>
  <c r="S2914" i="8"/>
  <c r="CC54" i="5"/>
  <c r="CD54" i="5"/>
  <c r="O2915" i="8"/>
  <c r="S2915" i="8"/>
  <c r="CC55" i="5"/>
  <c r="CD55" i="5"/>
  <c r="O2916" i="8"/>
  <c r="S2916" i="8"/>
  <c r="CC56" i="5"/>
  <c r="CD56" i="5"/>
  <c r="O2917" i="8"/>
  <c r="S2917" i="8"/>
  <c r="CC57" i="5"/>
  <c r="CD57" i="5"/>
  <c r="O2918" i="8"/>
  <c r="S2918" i="8"/>
  <c r="CC58" i="5"/>
  <c r="CD58" i="5"/>
  <c r="O2919" i="8"/>
  <c r="S2919" i="8"/>
  <c r="CC59" i="5"/>
  <c r="CD59" i="5"/>
  <c r="O2920" i="8"/>
  <c r="S2920" i="8"/>
  <c r="CC60" i="5"/>
  <c r="CD60" i="5"/>
  <c r="O2921" i="8"/>
  <c r="S2921" i="8"/>
  <c r="CC61" i="5"/>
  <c r="CD61" i="5"/>
  <c r="O2922" i="8"/>
  <c r="S2922" i="8"/>
  <c r="CC62" i="5"/>
  <c r="CD62" i="5"/>
  <c r="O2923" i="8"/>
  <c r="S2923" i="8"/>
  <c r="CC63" i="5"/>
  <c r="CD63" i="5"/>
  <c r="O2924" i="8"/>
  <c r="S2924" i="8"/>
  <c r="CC64" i="5"/>
  <c r="CD64" i="5"/>
  <c r="O2925" i="8"/>
  <c r="S2925" i="8"/>
  <c r="CC65" i="5"/>
  <c r="CD65" i="5"/>
  <c r="O2926" i="8"/>
  <c r="S2926" i="8"/>
  <c r="CC66" i="5"/>
  <c r="CD66" i="5"/>
  <c r="O2927" i="8"/>
  <c r="S2927" i="8"/>
  <c r="CC67" i="5"/>
  <c r="CD67" i="5"/>
  <c r="O2928" i="8"/>
  <c r="S2928" i="8"/>
  <c r="CC68" i="5"/>
  <c r="CD68" i="5"/>
  <c r="O2929" i="8"/>
  <c r="S2929" i="8"/>
  <c r="CC69" i="5"/>
  <c r="CD69" i="5"/>
  <c r="O2930" i="8"/>
  <c r="S2930" i="8"/>
  <c r="CC70" i="5"/>
  <c r="CD70" i="5"/>
  <c r="O2931" i="8"/>
  <c r="S2931" i="8"/>
  <c r="CC71" i="5"/>
  <c r="CD71" i="5"/>
  <c r="O2932" i="8"/>
  <c r="S2932" i="8"/>
  <c r="CC72" i="5"/>
  <c r="CD72" i="5"/>
  <c r="O2933" i="8"/>
  <c r="S2933" i="8"/>
  <c r="CC73" i="5"/>
  <c r="CD73" i="5"/>
  <c r="O2934" i="8"/>
  <c r="S2934" i="8"/>
  <c r="CC74" i="5"/>
  <c r="CD74" i="5"/>
  <c r="O2935" i="8"/>
  <c r="S2935" i="8"/>
  <c r="CC75" i="5"/>
  <c r="CD75" i="5"/>
  <c r="O2936" i="8"/>
  <c r="S2936" i="8"/>
  <c r="CC76" i="5"/>
  <c r="CD76" i="5"/>
  <c r="O2937" i="8"/>
  <c r="S2937" i="8"/>
  <c r="CC77" i="5"/>
  <c r="CD77" i="5"/>
  <c r="O2938" i="8"/>
  <c r="S2938" i="8"/>
  <c r="CC78" i="5"/>
  <c r="CD78" i="5"/>
  <c r="O2939" i="8"/>
  <c r="S2939" i="8"/>
  <c r="CC79" i="5"/>
  <c r="CD79" i="5"/>
  <c r="O2940" i="8"/>
  <c r="S2940" i="8"/>
  <c r="CC80" i="5"/>
  <c r="CD80" i="5"/>
  <c r="O2941" i="8"/>
  <c r="S2941" i="8"/>
  <c r="CC81" i="5"/>
  <c r="CD81" i="5"/>
  <c r="O2942" i="8"/>
  <c r="S2942" i="8"/>
  <c r="CC82" i="5"/>
  <c r="CD82" i="5"/>
  <c r="O2943" i="8"/>
  <c r="S2943" i="8"/>
  <c r="CC83" i="5"/>
  <c r="CD83" i="5"/>
  <c r="O2944" i="8"/>
  <c r="S2944" i="8"/>
  <c r="CC84" i="5"/>
  <c r="CD84" i="5"/>
  <c r="O2945" i="8"/>
  <c r="S2945" i="8"/>
  <c r="CC85" i="5"/>
  <c r="CD85" i="5"/>
  <c r="O2946" i="8"/>
  <c r="S2946" i="8"/>
  <c r="CC86" i="5"/>
  <c r="CD86" i="5"/>
  <c r="O2947" i="8"/>
  <c r="S2947" i="8"/>
  <c r="CC87" i="5"/>
  <c r="CD87" i="5"/>
  <c r="O2948" i="8"/>
  <c r="S2948" i="8"/>
  <c r="CC88" i="5"/>
  <c r="CD88" i="5"/>
  <c r="O2949" i="8"/>
  <c r="S2949" i="8"/>
  <c r="CC89" i="5"/>
  <c r="CD89" i="5"/>
  <c r="O2950" i="8"/>
  <c r="S2950" i="8"/>
  <c r="CC90" i="5"/>
  <c r="CD90" i="5"/>
  <c r="O2951" i="8"/>
  <c r="S2951" i="8"/>
  <c r="CC91" i="5"/>
  <c r="CD91" i="5"/>
  <c r="O2952" i="8"/>
  <c r="S2952" i="8"/>
  <c r="CC92" i="5"/>
  <c r="CD92" i="5"/>
  <c r="O2953" i="8"/>
  <c r="S2953" i="8"/>
  <c r="CC93" i="5"/>
  <c r="CD93" i="5"/>
  <c r="O2954" i="8"/>
  <c r="S2954" i="8"/>
  <c r="CC94" i="5"/>
  <c r="CD94" i="5"/>
  <c r="O2955" i="8"/>
  <c r="S2955" i="8"/>
  <c r="CC95" i="5"/>
  <c r="CD95" i="5"/>
  <c r="O2956" i="8"/>
  <c r="S2956" i="8"/>
  <c r="CC96" i="5"/>
  <c r="CD96" i="5"/>
  <c r="O2957" i="8"/>
  <c r="S2957" i="8"/>
  <c r="CC97" i="5"/>
  <c r="CD97" i="5"/>
  <c r="O2958" i="8"/>
  <c r="S2958" i="8"/>
  <c r="CC98" i="5"/>
  <c r="CD98" i="5"/>
  <c r="O2959" i="8"/>
  <c r="S2959" i="8"/>
  <c r="CC99" i="5"/>
  <c r="CD99" i="5"/>
  <c r="O2960" i="8"/>
  <c r="S2960" i="8"/>
  <c r="CC100" i="5"/>
  <c r="CD100" i="5"/>
  <c r="O2961" i="8"/>
  <c r="S2961" i="8"/>
  <c r="CC101" i="5"/>
  <c r="CD101" i="5"/>
  <c r="O2962" i="8"/>
  <c r="S2962" i="8"/>
  <c r="CC102" i="5"/>
  <c r="CD102" i="5"/>
  <c r="O2963" i="8"/>
  <c r="S2963" i="8"/>
  <c r="CC103" i="5"/>
  <c r="CD103" i="5"/>
  <c r="O2964" i="8"/>
  <c r="S2964" i="8"/>
  <c r="CC104" i="5"/>
  <c r="CD104" i="5"/>
  <c r="O2965" i="8"/>
  <c r="S2965" i="8"/>
  <c r="CC105" i="5"/>
  <c r="CD105" i="5"/>
  <c r="O2966" i="8"/>
  <c r="S2966" i="8"/>
  <c r="CC106" i="5"/>
  <c r="CD106" i="5"/>
  <c r="O2967" i="8"/>
  <c r="S2967" i="8"/>
  <c r="CC107" i="5"/>
  <c r="CD107" i="5"/>
  <c r="O2968" i="8"/>
  <c r="S2968" i="8"/>
  <c r="CC108" i="5"/>
  <c r="CD108" i="5"/>
  <c r="O2969" i="8"/>
  <c r="S2969" i="8"/>
  <c r="CC109" i="5"/>
  <c r="CD109" i="5"/>
  <c r="O2970" i="8"/>
  <c r="S2970" i="8"/>
  <c r="CC110" i="5"/>
  <c r="CD110" i="5"/>
  <c r="O2971" i="8"/>
  <c r="S2971" i="8"/>
  <c r="CC111" i="5"/>
  <c r="CD111" i="5"/>
  <c r="O2972" i="8"/>
  <c r="S2972" i="8"/>
  <c r="CC112" i="5"/>
  <c r="CD112" i="5"/>
  <c r="O2973" i="8"/>
  <c r="S2973" i="8"/>
  <c r="CC113" i="5"/>
  <c r="CD113" i="5"/>
  <c r="O2974" i="8"/>
  <c r="S2974" i="8"/>
  <c r="CC114" i="5"/>
  <c r="CD114" i="5"/>
  <c r="O2975" i="8"/>
  <c r="S2975" i="8"/>
  <c r="CC115" i="5"/>
  <c r="CD115" i="5"/>
  <c r="O2976" i="8"/>
  <c r="S2976" i="8"/>
  <c r="CC116" i="5"/>
  <c r="CD116" i="5"/>
  <c r="O2977" i="8"/>
  <c r="S2977" i="8"/>
  <c r="CC117" i="5"/>
  <c r="CD117" i="5"/>
  <c r="O2978" i="8"/>
  <c r="S2978" i="8"/>
  <c r="CC118" i="5"/>
  <c r="CD118" i="5"/>
  <c r="O2979" i="8"/>
  <c r="S2979" i="8"/>
  <c r="CC119" i="5"/>
  <c r="CD119" i="5"/>
  <c r="O2980" i="8"/>
  <c r="S2980" i="8"/>
  <c r="CC120" i="5"/>
  <c r="CD120" i="5"/>
  <c r="O2981" i="8"/>
  <c r="S2981" i="8"/>
  <c r="CC121" i="5"/>
  <c r="CD121" i="5"/>
  <c r="O2982" i="8"/>
  <c r="S2982" i="8"/>
  <c r="CC122" i="5"/>
  <c r="CD122" i="5"/>
  <c r="O2983" i="8"/>
  <c r="S2983" i="8"/>
  <c r="CC123" i="5"/>
  <c r="CD123" i="5"/>
  <c r="O2984" i="8"/>
  <c r="S2984" i="8"/>
  <c r="CC124" i="5"/>
  <c r="CD124" i="5"/>
  <c r="O2985" i="8"/>
  <c r="S2985" i="8"/>
  <c r="CC125" i="5"/>
  <c r="CD125" i="5"/>
  <c r="O2986" i="8"/>
  <c r="S2986" i="8"/>
  <c r="CC126" i="5"/>
  <c r="CD126" i="5"/>
  <c r="O2987" i="8"/>
  <c r="S2987" i="8"/>
  <c r="CC127" i="5"/>
  <c r="CD127" i="5"/>
  <c r="O2988" i="8"/>
  <c r="S2988" i="8"/>
  <c r="CC128" i="5"/>
  <c r="CD128" i="5"/>
  <c r="O2989" i="8"/>
  <c r="S2989" i="8"/>
  <c r="CC129" i="5"/>
  <c r="CD129" i="5"/>
  <c r="O2990" i="8"/>
  <c r="S2990" i="8"/>
  <c r="CC130" i="5"/>
  <c r="CD130" i="5"/>
  <c r="O2991" i="8"/>
  <c r="S2991" i="8"/>
  <c r="CC131" i="5"/>
  <c r="CD131" i="5"/>
  <c r="O2992" i="8"/>
  <c r="S2992" i="8"/>
  <c r="CC132" i="5"/>
  <c r="CD132" i="5"/>
  <c r="O2993" i="8"/>
  <c r="S2993" i="8"/>
  <c r="CC133" i="5"/>
  <c r="CD133" i="5"/>
  <c r="O2994" i="8"/>
  <c r="S2994" i="8"/>
  <c r="CC134" i="5"/>
  <c r="CD134" i="5"/>
  <c r="O2995" i="8"/>
  <c r="S2995" i="8"/>
  <c r="CC135" i="5"/>
  <c r="CD135" i="5"/>
  <c r="O2996" i="8"/>
  <c r="S2996" i="8"/>
  <c r="CC136" i="5"/>
  <c r="CD136" i="5"/>
  <c r="O2997" i="8"/>
  <c r="S2997" i="8"/>
  <c r="CC137" i="5"/>
  <c r="CD137" i="5"/>
  <c r="O2998" i="8"/>
  <c r="S2998" i="8"/>
  <c r="CC138" i="5"/>
  <c r="CD138" i="5"/>
  <c r="O2999" i="8"/>
  <c r="S2999" i="8"/>
  <c r="CC139" i="5"/>
  <c r="CD139" i="5"/>
  <c r="O3000" i="8"/>
  <c r="S3000" i="8"/>
  <c r="CC140" i="5"/>
  <c r="CD140" i="5"/>
  <c r="O3001" i="8"/>
  <c r="S3001" i="8"/>
  <c r="CC141" i="5"/>
  <c r="CD141" i="5"/>
  <c r="O3002" i="8"/>
  <c r="S3002" i="8"/>
  <c r="O3003" i="8"/>
  <c r="S3003" i="8"/>
  <c r="O3004" i="8"/>
  <c r="S3004" i="8"/>
  <c r="O3005" i="8"/>
  <c r="S3005" i="8"/>
  <c r="O3006" i="8"/>
  <c r="S3006" i="8"/>
  <c r="O3007" i="8"/>
  <c r="S3007" i="8"/>
  <c r="O3008" i="8"/>
  <c r="S3008" i="8"/>
  <c r="O3009" i="8"/>
  <c r="S3009" i="8"/>
  <c r="O3010" i="8"/>
  <c r="S3010" i="8"/>
  <c r="O3011" i="8"/>
  <c r="S3011" i="8"/>
  <c r="O3012" i="8"/>
  <c r="S3012" i="8"/>
  <c r="O3013" i="8"/>
  <c r="S3013" i="8"/>
  <c r="O3014" i="8"/>
  <c r="S3014" i="8"/>
  <c r="O3015" i="8"/>
  <c r="S3015" i="8"/>
  <c r="O3016" i="8"/>
  <c r="S3016" i="8"/>
  <c r="O3017" i="8"/>
  <c r="S3017" i="8"/>
  <c r="O3018" i="8"/>
  <c r="S3018" i="8"/>
  <c r="O3019" i="8"/>
  <c r="S3019" i="8"/>
  <c r="O3020" i="8"/>
  <c r="S3020" i="8"/>
  <c r="O3021" i="8"/>
  <c r="S3021" i="8"/>
  <c r="O3022" i="8"/>
  <c r="S3022" i="8"/>
  <c r="O3023" i="8"/>
  <c r="S3023" i="8"/>
  <c r="O3024" i="8"/>
  <c r="S3024" i="8"/>
  <c r="O3025" i="8"/>
  <c r="S3025" i="8"/>
  <c r="O3026" i="8"/>
  <c r="S3026" i="8"/>
  <c r="O3027" i="8"/>
  <c r="S3027" i="8"/>
  <c r="O3028" i="8"/>
  <c r="S3028" i="8"/>
  <c r="O3029" i="8"/>
  <c r="S3029" i="8"/>
  <c r="O3030" i="8"/>
  <c r="S3030" i="8"/>
  <c r="O3031" i="8"/>
  <c r="S3031" i="8"/>
  <c r="O3032" i="8"/>
  <c r="S3032" i="8"/>
  <c r="O3033" i="8"/>
  <c r="S3033" i="8"/>
  <c r="O3034" i="8"/>
  <c r="S3034" i="8"/>
  <c r="O3035" i="8"/>
  <c r="S3035" i="8"/>
  <c r="O3036" i="8"/>
  <c r="S3036" i="8"/>
  <c r="O3037" i="8"/>
  <c r="S3037" i="8"/>
  <c r="O3038" i="8"/>
  <c r="S3038" i="8"/>
  <c r="O3039" i="8"/>
  <c r="S3039" i="8"/>
  <c r="O3040" i="8"/>
  <c r="S3040" i="8"/>
  <c r="O3041" i="8"/>
  <c r="S3041" i="8"/>
  <c r="O3042" i="8"/>
  <c r="S3042" i="8"/>
  <c r="O3043" i="8"/>
  <c r="S3043" i="8"/>
  <c r="O3044" i="8"/>
  <c r="S3044" i="8"/>
  <c r="O3045" i="8"/>
  <c r="S3045" i="8"/>
  <c r="O3046" i="8"/>
  <c r="S3046" i="8"/>
  <c r="O3047" i="8"/>
  <c r="S3047" i="8"/>
  <c r="O3048" i="8"/>
  <c r="S3048" i="8"/>
  <c r="O3049" i="8"/>
  <c r="S3049" i="8"/>
  <c r="O3050" i="8"/>
  <c r="S3050" i="8"/>
  <c r="O3051" i="8"/>
  <c r="S3051" i="8"/>
  <c r="O3052" i="8"/>
  <c r="S3052" i="8"/>
  <c r="O3053" i="8"/>
  <c r="S3053" i="8"/>
  <c r="O3054" i="8"/>
  <c r="S3054" i="8"/>
  <c r="O3055" i="8"/>
  <c r="S3055" i="8"/>
  <c r="O3056" i="8"/>
  <c r="S3056" i="8"/>
  <c r="O3057" i="8"/>
  <c r="S3057" i="8"/>
  <c r="O3058" i="8"/>
  <c r="S3058" i="8"/>
  <c r="O3059" i="8"/>
  <c r="S3059" i="8"/>
  <c r="O3060" i="8"/>
  <c r="S3060" i="8"/>
  <c r="O3061" i="8"/>
  <c r="S3061" i="8"/>
  <c r="O3062" i="8"/>
  <c r="S3062" i="8"/>
  <c r="O3063" i="8"/>
  <c r="S3063" i="8"/>
  <c r="O3064" i="8"/>
  <c r="S3064" i="8"/>
  <c r="O3065" i="8"/>
  <c r="S3065" i="8"/>
  <c r="O3066" i="8"/>
  <c r="S3066" i="8"/>
  <c r="O3067" i="8"/>
  <c r="S3067" i="8"/>
  <c r="O3068" i="8"/>
  <c r="S3068" i="8"/>
  <c r="O3069" i="8"/>
  <c r="S3069" i="8"/>
  <c r="O3070" i="8"/>
  <c r="S3070" i="8"/>
  <c r="O3071" i="8"/>
  <c r="S3071" i="8"/>
  <c r="O3072" i="8"/>
  <c r="S3072" i="8"/>
  <c r="O3073" i="8"/>
  <c r="S3073" i="8"/>
  <c r="O3074" i="8"/>
  <c r="S3074" i="8"/>
  <c r="O3075" i="8"/>
  <c r="S3075" i="8"/>
  <c r="O3076" i="8"/>
  <c r="S3076" i="8"/>
  <c r="O3077" i="8"/>
  <c r="S3077" i="8"/>
  <c r="O3078" i="8"/>
  <c r="S3078" i="8"/>
  <c r="O3079" i="8"/>
  <c r="S3079" i="8"/>
  <c r="O3080" i="8"/>
  <c r="S3080" i="8"/>
  <c r="O3081" i="8"/>
  <c r="S3081" i="8"/>
  <c r="O3082" i="8"/>
  <c r="S3082" i="8"/>
  <c r="O3083" i="8"/>
  <c r="S3083" i="8"/>
  <c r="O3084" i="8"/>
  <c r="S3084" i="8"/>
  <c r="O3085" i="8"/>
  <c r="S3085" i="8"/>
  <c r="O3086" i="8"/>
  <c r="S3086" i="8"/>
  <c r="O3087" i="8"/>
  <c r="S3087" i="8"/>
  <c r="O3088" i="8"/>
  <c r="S3088" i="8"/>
  <c r="O3089" i="8"/>
  <c r="S3089" i="8"/>
  <c r="O3090" i="8"/>
  <c r="S3090" i="8"/>
  <c r="O3091" i="8"/>
  <c r="S3091" i="8"/>
  <c r="O3092" i="8"/>
  <c r="S3092" i="8"/>
  <c r="O3093" i="8"/>
  <c r="S3093" i="8"/>
  <c r="O3094" i="8"/>
  <c r="S3094" i="8"/>
  <c r="O3095" i="8"/>
  <c r="S3095" i="8"/>
  <c r="O3096" i="8"/>
  <c r="S3096" i="8"/>
  <c r="O3097" i="8"/>
  <c r="S3097" i="8"/>
  <c r="O3098" i="8"/>
  <c r="S3098" i="8"/>
  <c r="O3099" i="8"/>
  <c r="S3099" i="8"/>
  <c r="O3100" i="8"/>
  <c r="S3100" i="8"/>
  <c r="O3101" i="8"/>
  <c r="S3101" i="8"/>
  <c r="O3102" i="8"/>
  <c r="S3102" i="8"/>
  <c r="C42" i="5"/>
  <c r="D42" i="5"/>
  <c r="O3" i="8"/>
  <c r="S3" i="8"/>
  <c r="AB4" i="8"/>
  <c r="AB5" i="8"/>
  <c r="AB6" i="8"/>
  <c r="AB7" i="8"/>
  <c r="AB8" i="8"/>
  <c r="AB9" i="8"/>
  <c r="AB10" i="8"/>
  <c r="AB11" i="8"/>
  <c r="AB12" i="8"/>
  <c r="AB13" i="8"/>
  <c r="AB14" i="8"/>
  <c r="AB15" i="8"/>
  <c r="AB16" i="8"/>
  <c r="AB17" i="8"/>
  <c r="AB18" i="8"/>
  <c r="AB19" i="8"/>
  <c r="AB20" i="8"/>
  <c r="AB21" i="8"/>
  <c r="AB22" i="8"/>
  <c r="AB23" i="8"/>
  <c r="AB24" i="8"/>
  <c r="AB25" i="8"/>
  <c r="AB26" i="8"/>
  <c r="AB27" i="8"/>
  <c r="AB28" i="8"/>
  <c r="AB29" i="8"/>
  <c r="AB30" i="8"/>
  <c r="AB31" i="8"/>
  <c r="AB32" i="8"/>
  <c r="AB33" i="8"/>
  <c r="AB34" i="8"/>
  <c r="AB35" i="8"/>
  <c r="AB36" i="8"/>
  <c r="AB37" i="8"/>
  <c r="AB38" i="8"/>
  <c r="AB39" i="8"/>
  <c r="AB40" i="8"/>
  <c r="AB41" i="8"/>
  <c r="AB42" i="8"/>
  <c r="AB43" i="8"/>
  <c r="AB44" i="8"/>
  <c r="AB45" i="8"/>
  <c r="AB46" i="8"/>
  <c r="AB47" i="8"/>
  <c r="AB48" i="8"/>
  <c r="AB49" i="8"/>
  <c r="AB50" i="8"/>
  <c r="AB51" i="8"/>
  <c r="AB52" i="8"/>
  <c r="AB53" i="8"/>
  <c r="AB54" i="8"/>
  <c r="AB55" i="8"/>
  <c r="AB56" i="8"/>
  <c r="AB57" i="8"/>
  <c r="AB58" i="8"/>
  <c r="AB59" i="8"/>
  <c r="AB60" i="8"/>
  <c r="AB61" i="8"/>
  <c r="AB62" i="8"/>
  <c r="AB63" i="8"/>
  <c r="AB64" i="8"/>
  <c r="AB65" i="8"/>
  <c r="AB66" i="8"/>
  <c r="AB67" i="8"/>
  <c r="AB68" i="8"/>
  <c r="AB69" i="8"/>
  <c r="AB70" i="8"/>
  <c r="AB71" i="8"/>
  <c r="AB72" i="8"/>
  <c r="AB73" i="8"/>
  <c r="AB74" i="8"/>
  <c r="AB75" i="8"/>
  <c r="AB76" i="8"/>
  <c r="AB77" i="8"/>
  <c r="AB78" i="8"/>
  <c r="AB79" i="8"/>
  <c r="AB80" i="8"/>
  <c r="AB81" i="8"/>
  <c r="AB82" i="8"/>
  <c r="AB83" i="8"/>
  <c r="AB84" i="8"/>
  <c r="AB85" i="8"/>
  <c r="AB86" i="8"/>
  <c r="AB87" i="8"/>
  <c r="AB88" i="8"/>
  <c r="AB89" i="8"/>
  <c r="AB90" i="8"/>
  <c r="AB91" i="8"/>
  <c r="AB92" i="8"/>
  <c r="AB93" i="8"/>
  <c r="AB94" i="8"/>
  <c r="AB95" i="8"/>
  <c r="AB96" i="8"/>
  <c r="AB97" i="8"/>
  <c r="AB98" i="8"/>
  <c r="AB99" i="8"/>
  <c r="AB100" i="8"/>
  <c r="AB101" i="8"/>
  <c r="AB102" i="8"/>
  <c r="AB103" i="8"/>
  <c r="AB104" i="8"/>
  <c r="AB105" i="8"/>
  <c r="AB106" i="8"/>
  <c r="AB107" i="8"/>
  <c r="AB108" i="8"/>
  <c r="AB109" i="8"/>
  <c r="AB110" i="8"/>
  <c r="AB111" i="8"/>
  <c r="AB112" i="8"/>
  <c r="AB113" i="8"/>
  <c r="AB114" i="8"/>
  <c r="AB115" i="8"/>
  <c r="AB116" i="8"/>
  <c r="AB117" i="8"/>
  <c r="AB118" i="8"/>
  <c r="AB119" i="8"/>
  <c r="AB120" i="8"/>
  <c r="AB121" i="8"/>
  <c r="AB122" i="8"/>
  <c r="AB123" i="8"/>
  <c r="AB124" i="8"/>
  <c r="AB125" i="8"/>
  <c r="AB126" i="8"/>
  <c r="AB127" i="8"/>
  <c r="AB128" i="8"/>
  <c r="AB129" i="8"/>
  <c r="AB130" i="8"/>
  <c r="AB131" i="8"/>
  <c r="AB132" i="8"/>
  <c r="AB133" i="8"/>
  <c r="AB134" i="8"/>
  <c r="AB135" i="8"/>
  <c r="AB136" i="8"/>
  <c r="AB137" i="8"/>
  <c r="AB138" i="8"/>
  <c r="AB139" i="8"/>
  <c r="AB140" i="8"/>
  <c r="AB141" i="8"/>
  <c r="AB142" i="8"/>
  <c r="AB143" i="8"/>
  <c r="AB144" i="8"/>
  <c r="AB145" i="8"/>
  <c r="AB146" i="8"/>
  <c r="AB147" i="8"/>
  <c r="AB148" i="8"/>
  <c r="AB149" i="8"/>
  <c r="AB150" i="8"/>
  <c r="AB151" i="8"/>
  <c r="AB152" i="8"/>
  <c r="AB153" i="8"/>
  <c r="AB154" i="8"/>
  <c r="AB155" i="8"/>
  <c r="AB156" i="8"/>
  <c r="AB157" i="8"/>
  <c r="AB158" i="8"/>
  <c r="AB159" i="8"/>
  <c r="AB160" i="8"/>
  <c r="AB161" i="8"/>
  <c r="AB162" i="8"/>
  <c r="AB163" i="8"/>
  <c r="AB164" i="8"/>
  <c r="AB165" i="8"/>
  <c r="AB166" i="8"/>
  <c r="AB167" i="8"/>
  <c r="AB168" i="8"/>
  <c r="AB169" i="8"/>
  <c r="AB170" i="8"/>
  <c r="AB171" i="8"/>
  <c r="AB172" i="8"/>
  <c r="AB173" i="8"/>
  <c r="AB174" i="8"/>
  <c r="AB175" i="8"/>
  <c r="AB176" i="8"/>
  <c r="AB177" i="8"/>
  <c r="AB178" i="8"/>
  <c r="AB179" i="8"/>
  <c r="AB180" i="8"/>
  <c r="AB181" i="8"/>
  <c r="AB182" i="8"/>
  <c r="AB183" i="8"/>
  <c r="AB184" i="8"/>
  <c r="AB185" i="8"/>
  <c r="AB186" i="8"/>
  <c r="AB187" i="8"/>
  <c r="AB188" i="8"/>
  <c r="AB189" i="8"/>
  <c r="AB190" i="8"/>
  <c r="AB191" i="8"/>
  <c r="AB192" i="8"/>
  <c r="AB193" i="8"/>
  <c r="AB194" i="8"/>
  <c r="AB195" i="8"/>
  <c r="AB196" i="8"/>
  <c r="AB197" i="8"/>
  <c r="AB198" i="8"/>
  <c r="AB199" i="8"/>
  <c r="AB200" i="8"/>
  <c r="AB201" i="8"/>
  <c r="AB202" i="8"/>
  <c r="AB203" i="8"/>
  <c r="AB204" i="8"/>
  <c r="AB205" i="8"/>
  <c r="AB206" i="8"/>
  <c r="AB207" i="8"/>
  <c r="AB208" i="8"/>
  <c r="AB209" i="8"/>
  <c r="AB210" i="8"/>
  <c r="AB211" i="8"/>
  <c r="AB212" i="8"/>
  <c r="AB213" i="8"/>
  <c r="AB214" i="8"/>
  <c r="AB215" i="8"/>
  <c r="AB216" i="8"/>
  <c r="AB217" i="8"/>
  <c r="AB218" i="8"/>
  <c r="AB219" i="8"/>
  <c r="AB220" i="8"/>
  <c r="AB221" i="8"/>
  <c r="AB222" i="8"/>
  <c r="AB223" i="8"/>
  <c r="AB224" i="8"/>
  <c r="AB225" i="8"/>
  <c r="AB226" i="8"/>
  <c r="AB227" i="8"/>
  <c r="AB228" i="8"/>
  <c r="AB229" i="8"/>
  <c r="AB230" i="8"/>
  <c r="AB231" i="8"/>
  <c r="AB232" i="8"/>
  <c r="AB233" i="8"/>
  <c r="AB234" i="8"/>
  <c r="AB235" i="8"/>
  <c r="AB236" i="8"/>
  <c r="AB237" i="8"/>
  <c r="AB238" i="8"/>
  <c r="AB239" i="8"/>
  <c r="AB240" i="8"/>
  <c r="AB241" i="8"/>
  <c r="AB242" i="8"/>
  <c r="AB243" i="8"/>
  <c r="AB244" i="8"/>
  <c r="AB245" i="8"/>
  <c r="AB246" i="8"/>
  <c r="AB247" i="8"/>
  <c r="AB248" i="8"/>
  <c r="AB249" i="8"/>
  <c r="AB250" i="8"/>
  <c r="AB251" i="8"/>
  <c r="AB252" i="8"/>
  <c r="AB253" i="8"/>
  <c r="AB254" i="8"/>
  <c r="AB255" i="8"/>
  <c r="AB256" i="8"/>
  <c r="AB257" i="8"/>
  <c r="AB258" i="8"/>
  <c r="AB259" i="8"/>
  <c r="AB260" i="8"/>
  <c r="AB261" i="8"/>
  <c r="AB262" i="8"/>
  <c r="AB263" i="8"/>
  <c r="AB264" i="8"/>
  <c r="AB265" i="8"/>
  <c r="AB266" i="8"/>
  <c r="AB267" i="8"/>
  <c r="AB268" i="8"/>
  <c r="AB269" i="8"/>
  <c r="AB270" i="8"/>
  <c r="AB271" i="8"/>
  <c r="AB272" i="8"/>
  <c r="AB273" i="8"/>
  <c r="AB274" i="8"/>
  <c r="AB275" i="8"/>
  <c r="AB276" i="8"/>
  <c r="AB277" i="8"/>
  <c r="AB278" i="8"/>
  <c r="AB279" i="8"/>
  <c r="AB280" i="8"/>
  <c r="AB281" i="8"/>
  <c r="AB282" i="8"/>
  <c r="AB283" i="8"/>
  <c r="AB284" i="8"/>
  <c r="AB285" i="8"/>
  <c r="AB286" i="8"/>
  <c r="AB287" i="8"/>
  <c r="AB288" i="8"/>
  <c r="AB289" i="8"/>
  <c r="AB290" i="8"/>
  <c r="AB291" i="8"/>
  <c r="AB292" i="8"/>
  <c r="AB293" i="8"/>
  <c r="AB294" i="8"/>
  <c r="AB295" i="8"/>
  <c r="AB296" i="8"/>
  <c r="AB297" i="8"/>
  <c r="AB298" i="8"/>
  <c r="AB299" i="8"/>
  <c r="AB300" i="8"/>
  <c r="AB301" i="8"/>
  <c r="AB302" i="8"/>
  <c r="AB303" i="8"/>
  <c r="AB304" i="8"/>
  <c r="AB305" i="8"/>
  <c r="AB306" i="8"/>
  <c r="AB307" i="8"/>
  <c r="AB308" i="8"/>
  <c r="AB309" i="8"/>
  <c r="AB310" i="8"/>
  <c r="AB311" i="8"/>
  <c r="AB312" i="8"/>
  <c r="AB313" i="8"/>
  <c r="AB314" i="8"/>
  <c r="AB315" i="8"/>
  <c r="AB316" i="8"/>
  <c r="AB317" i="8"/>
  <c r="AB318" i="8"/>
  <c r="AB319" i="8"/>
  <c r="AB320" i="8"/>
  <c r="AB321" i="8"/>
  <c r="AB322" i="8"/>
  <c r="AB323" i="8"/>
  <c r="AB324" i="8"/>
  <c r="AB325" i="8"/>
  <c r="AB326" i="8"/>
  <c r="AB327" i="8"/>
  <c r="AB328" i="8"/>
  <c r="AB329" i="8"/>
  <c r="AB330" i="8"/>
  <c r="AB331" i="8"/>
  <c r="AB332" i="8"/>
  <c r="AB333" i="8"/>
  <c r="AB334" i="8"/>
  <c r="AB335" i="8"/>
  <c r="AB336" i="8"/>
  <c r="AB337" i="8"/>
  <c r="AB338" i="8"/>
  <c r="AB339" i="8"/>
  <c r="AB340" i="8"/>
  <c r="AB341" i="8"/>
  <c r="AB342" i="8"/>
  <c r="AB343" i="8"/>
  <c r="AB344" i="8"/>
  <c r="AB345" i="8"/>
  <c r="AB346" i="8"/>
  <c r="AB347" i="8"/>
  <c r="AB348" i="8"/>
  <c r="AB349" i="8"/>
  <c r="AB350" i="8"/>
  <c r="AB351" i="8"/>
  <c r="AB352" i="8"/>
  <c r="AB353" i="8"/>
  <c r="AB354" i="8"/>
  <c r="AB355" i="8"/>
  <c r="AB356" i="8"/>
  <c r="AB357" i="8"/>
  <c r="AB358" i="8"/>
  <c r="AB359" i="8"/>
  <c r="AB360" i="8"/>
  <c r="AB361" i="8"/>
  <c r="AB362" i="8"/>
  <c r="AB363" i="8"/>
  <c r="AB364" i="8"/>
  <c r="AB365" i="8"/>
  <c r="AB366" i="8"/>
  <c r="AB367" i="8"/>
  <c r="AB368" i="8"/>
  <c r="AB369" i="8"/>
  <c r="AB370" i="8"/>
  <c r="AB371" i="8"/>
  <c r="AB372" i="8"/>
  <c r="AB373" i="8"/>
  <c r="AB374" i="8"/>
  <c r="AB375" i="8"/>
  <c r="AB376" i="8"/>
  <c r="AB377" i="8"/>
  <c r="AB378" i="8"/>
  <c r="AB379" i="8"/>
  <c r="AB380" i="8"/>
  <c r="AB381" i="8"/>
  <c r="AB382" i="8"/>
  <c r="AB383" i="8"/>
  <c r="AB384" i="8"/>
  <c r="AB385" i="8"/>
  <c r="AB386" i="8"/>
  <c r="AB387" i="8"/>
  <c r="AB388" i="8"/>
  <c r="AB389" i="8"/>
  <c r="AB390" i="8"/>
  <c r="AB391" i="8"/>
  <c r="AB392" i="8"/>
  <c r="AB393" i="8"/>
  <c r="AB394" i="8"/>
  <c r="AB395" i="8"/>
  <c r="AB396" i="8"/>
  <c r="AB397" i="8"/>
  <c r="AB398" i="8"/>
  <c r="AB399" i="8"/>
  <c r="AB400" i="8"/>
  <c r="AB401" i="8"/>
  <c r="AB402" i="8"/>
  <c r="AB403" i="8"/>
  <c r="AB404" i="8"/>
  <c r="AB405" i="8"/>
  <c r="AB406" i="8"/>
  <c r="AB407" i="8"/>
  <c r="AB408" i="8"/>
  <c r="AB409" i="8"/>
  <c r="AB410" i="8"/>
  <c r="AB411" i="8"/>
  <c r="AB412" i="8"/>
  <c r="AB413" i="8"/>
  <c r="AB414" i="8"/>
  <c r="AB415" i="8"/>
  <c r="AB416" i="8"/>
  <c r="AB417" i="8"/>
  <c r="AB418" i="8"/>
  <c r="AB419" i="8"/>
  <c r="AB420" i="8"/>
  <c r="AB421" i="8"/>
  <c r="AB422" i="8"/>
  <c r="AB423" i="8"/>
  <c r="AB424" i="8"/>
  <c r="AB425" i="8"/>
  <c r="AB426" i="8"/>
  <c r="AB427" i="8"/>
  <c r="AB428" i="8"/>
  <c r="AB429" i="8"/>
  <c r="AB430" i="8"/>
  <c r="AB431" i="8"/>
  <c r="AB432" i="8"/>
  <c r="AB433" i="8"/>
  <c r="AB434" i="8"/>
  <c r="AB435" i="8"/>
  <c r="AB436" i="8"/>
  <c r="AB437" i="8"/>
  <c r="AB438" i="8"/>
  <c r="AB439" i="8"/>
  <c r="AB440" i="8"/>
  <c r="AB441" i="8"/>
  <c r="AB442" i="8"/>
  <c r="AB443" i="8"/>
  <c r="AB444" i="8"/>
  <c r="AB445" i="8"/>
  <c r="AB446" i="8"/>
  <c r="AB447" i="8"/>
  <c r="AB448" i="8"/>
  <c r="AB449" i="8"/>
  <c r="AB450" i="8"/>
  <c r="AB451" i="8"/>
  <c r="AB452" i="8"/>
  <c r="AB453" i="8"/>
  <c r="AB454" i="8"/>
  <c r="AB455" i="8"/>
  <c r="AB456" i="8"/>
  <c r="AB457" i="8"/>
  <c r="AB458" i="8"/>
  <c r="AB459" i="8"/>
  <c r="AB460" i="8"/>
  <c r="AB461" i="8"/>
  <c r="AB462" i="8"/>
  <c r="AB463" i="8"/>
  <c r="AB464" i="8"/>
  <c r="AB465" i="8"/>
  <c r="AB466" i="8"/>
  <c r="AB467" i="8"/>
  <c r="AB468" i="8"/>
  <c r="AB469" i="8"/>
  <c r="AB470" i="8"/>
  <c r="AB471" i="8"/>
  <c r="AB472" i="8"/>
  <c r="AB473" i="8"/>
  <c r="AB474" i="8"/>
  <c r="AB475" i="8"/>
  <c r="AB476" i="8"/>
  <c r="AB477" i="8"/>
  <c r="AB478" i="8"/>
  <c r="AB479" i="8"/>
  <c r="AB480" i="8"/>
  <c r="AB481" i="8"/>
  <c r="AB482" i="8"/>
  <c r="AB483" i="8"/>
  <c r="AB484" i="8"/>
  <c r="AB485" i="8"/>
  <c r="AB486" i="8"/>
  <c r="AB487" i="8"/>
  <c r="AB488" i="8"/>
  <c r="AB489" i="8"/>
  <c r="AB490" i="8"/>
  <c r="AB491" i="8"/>
  <c r="AB492" i="8"/>
  <c r="AB493" i="8"/>
  <c r="AB494" i="8"/>
  <c r="AB495" i="8"/>
  <c r="AB496" i="8"/>
  <c r="AB497" i="8"/>
  <c r="AB498" i="8"/>
  <c r="AB499" i="8"/>
  <c r="AB500" i="8"/>
  <c r="AB501" i="8"/>
  <c r="AB502" i="8"/>
  <c r="AB503" i="8"/>
  <c r="AB504" i="8"/>
  <c r="AB505" i="8"/>
  <c r="AB506" i="8"/>
  <c r="AB507" i="8"/>
  <c r="AB508" i="8"/>
  <c r="AB509" i="8"/>
  <c r="AB510" i="8"/>
  <c r="AB511" i="8"/>
  <c r="AB512" i="8"/>
  <c r="AB513" i="8"/>
  <c r="AB514" i="8"/>
  <c r="AB515" i="8"/>
  <c r="AB516" i="8"/>
  <c r="AB517" i="8"/>
  <c r="AB518" i="8"/>
  <c r="AB519" i="8"/>
  <c r="AB520" i="8"/>
  <c r="AB521" i="8"/>
  <c r="AB522" i="8"/>
  <c r="AB523" i="8"/>
  <c r="AB524" i="8"/>
  <c r="AB525" i="8"/>
  <c r="AB526" i="8"/>
  <c r="AB527" i="8"/>
  <c r="AB528" i="8"/>
  <c r="AB529" i="8"/>
  <c r="AB530" i="8"/>
  <c r="AB531" i="8"/>
  <c r="AB532" i="8"/>
  <c r="AB533" i="8"/>
  <c r="AB534" i="8"/>
  <c r="AB535" i="8"/>
  <c r="AB536" i="8"/>
  <c r="AB537" i="8"/>
  <c r="AB538" i="8"/>
  <c r="AB539" i="8"/>
  <c r="AB540" i="8"/>
  <c r="AB541" i="8"/>
  <c r="AB542" i="8"/>
  <c r="AB543" i="8"/>
  <c r="AB544" i="8"/>
  <c r="AB545" i="8"/>
  <c r="AB546" i="8"/>
  <c r="AB547" i="8"/>
  <c r="AB548" i="8"/>
  <c r="AB549" i="8"/>
  <c r="AB550" i="8"/>
  <c r="AB551" i="8"/>
  <c r="AB552" i="8"/>
  <c r="AB553" i="8"/>
  <c r="AB554" i="8"/>
  <c r="AB555" i="8"/>
  <c r="AB556" i="8"/>
  <c r="AB557" i="8"/>
  <c r="AB558" i="8"/>
  <c r="AB559" i="8"/>
  <c r="AB560" i="8"/>
  <c r="AB561" i="8"/>
  <c r="AB562" i="8"/>
  <c r="AB563" i="8"/>
  <c r="AB564" i="8"/>
  <c r="AB565" i="8"/>
  <c r="AB566" i="8"/>
  <c r="AB567" i="8"/>
  <c r="AB568" i="8"/>
  <c r="AB569" i="8"/>
  <c r="AB570" i="8"/>
  <c r="AB571" i="8"/>
  <c r="AB572" i="8"/>
  <c r="AB573" i="8"/>
  <c r="AB574" i="8"/>
  <c r="AB575" i="8"/>
  <c r="AB576" i="8"/>
  <c r="AB577" i="8"/>
  <c r="AB578" i="8"/>
  <c r="AB579" i="8"/>
  <c r="AB580" i="8"/>
  <c r="AB581" i="8"/>
  <c r="AB582" i="8"/>
  <c r="AB583" i="8"/>
  <c r="AB584" i="8"/>
  <c r="AB585" i="8"/>
  <c r="AB586" i="8"/>
  <c r="AB587" i="8"/>
  <c r="AB588" i="8"/>
  <c r="AB589" i="8"/>
  <c r="AB590" i="8"/>
  <c r="AB591" i="8"/>
  <c r="AB592" i="8"/>
  <c r="AB593" i="8"/>
  <c r="AB594" i="8"/>
  <c r="AB595" i="8"/>
  <c r="AB596" i="8"/>
  <c r="AB597" i="8"/>
  <c r="AB598" i="8"/>
  <c r="AB599" i="8"/>
  <c r="AB600" i="8"/>
  <c r="AB601" i="8"/>
  <c r="AB602" i="8"/>
  <c r="AB603" i="8"/>
  <c r="AB604" i="8"/>
  <c r="AB605" i="8"/>
  <c r="AB606" i="8"/>
  <c r="AB607" i="8"/>
  <c r="AB608" i="8"/>
  <c r="AB609" i="8"/>
  <c r="AB610" i="8"/>
  <c r="AB611" i="8"/>
  <c r="AB612" i="8"/>
  <c r="AB613" i="8"/>
  <c r="AB614" i="8"/>
  <c r="AB615" i="8"/>
  <c r="AB616" i="8"/>
  <c r="AB617" i="8"/>
  <c r="AB618" i="8"/>
  <c r="AB619" i="8"/>
  <c r="AB620" i="8"/>
  <c r="AB621" i="8"/>
  <c r="AB622" i="8"/>
  <c r="AB623" i="8"/>
  <c r="AB624" i="8"/>
  <c r="AB625" i="8"/>
  <c r="AB626" i="8"/>
  <c r="AB627" i="8"/>
  <c r="AB628" i="8"/>
  <c r="AB629" i="8"/>
  <c r="AB630" i="8"/>
  <c r="AB631" i="8"/>
  <c r="AB632" i="8"/>
  <c r="AB633" i="8"/>
  <c r="AB634" i="8"/>
  <c r="AB635" i="8"/>
  <c r="AB636" i="8"/>
  <c r="AB637" i="8"/>
  <c r="AB638" i="8"/>
  <c r="AB639" i="8"/>
  <c r="AB640" i="8"/>
  <c r="AB641" i="8"/>
  <c r="AB642" i="8"/>
  <c r="AB643" i="8"/>
  <c r="AB644" i="8"/>
  <c r="AB645" i="8"/>
  <c r="AB646" i="8"/>
  <c r="AB647" i="8"/>
  <c r="AB648" i="8"/>
  <c r="AB649" i="8"/>
  <c r="AB650" i="8"/>
  <c r="AB651" i="8"/>
  <c r="AB652" i="8"/>
  <c r="AB653" i="8"/>
  <c r="AB654" i="8"/>
  <c r="AB655" i="8"/>
  <c r="AB656" i="8"/>
  <c r="AB657" i="8"/>
  <c r="AB658" i="8"/>
  <c r="AB659" i="8"/>
  <c r="AB660" i="8"/>
  <c r="AB661" i="8"/>
  <c r="AB662" i="8"/>
  <c r="AB663" i="8"/>
  <c r="AB664" i="8"/>
  <c r="AB665" i="8"/>
  <c r="AB666" i="8"/>
  <c r="AB667" i="8"/>
  <c r="AB668" i="8"/>
  <c r="AB669" i="8"/>
  <c r="AB670" i="8"/>
  <c r="AB671" i="8"/>
  <c r="AB672" i="8"/>
  <c r="AB673" i="8"/>
  <c r="AB674" i="8"/>
  <c r="AB675" i="8"/>
  <c r="AB676" i="8"/>
  <c r="AB677" i="8"/>
  <c r="AB678" i="8"/>
  <c r="AB679" i="8"/>
  <c r="AB680" i="8"/>
  <c r="AB681" i="8"/>
  <c r="AB682" i="8"/>
  <c r="AB683" i="8"/>
  <c r="AB684" i="8"/>
  <c r="AB685" i="8"/>
  <c r="AB686" i="8"/>
  <c r="AB687" i="8"/>
  <c r="AB688" i="8"/>
  <c r="AB689" i="8"/>
  <c r="AB690" i="8"/>
  <c r="AB691" i="8"/>
  <c r="AB692" i="8"/>
  <c r="AB693" i="8"/>
  <c r="AB694" i="8"/>
  <c r="AB695" i="8"/>
  <c r="AB696" i="8"/>
  <c r="AB697" i="8"/>
  <c r="AB698" i="8"/>
  <c r="AB699" i="8"/>
  <c r="AB700" i="8"/>
  <c r="AB701" i="8"/>
  <c r="AB702" i="8"/>
  <c r="AB703" i="8"/>
  <c r="AB704" i="8"/>
  <c r="AB705" i="8"/>
  <c r="AB706" i="8"/>
  <c r="AB707" i="8"/>
  <c r="AB708" i="8"/>
  <c r="AB709" i="8"/>
  <c r="AB710" i="8"/>
  <c r="AB711" i="8"/>
  <c r="AB712" i="8"/>
  <c r="AB713" i="8"/>
  <c r="AB714" i="8"/>
  <c r="AB715" i="8"/>
  <c r="AB716" i="8"/>
  <c r="AB717" i="8"/>
  <c r="AB718" i="8"/>
  <c r="AB719" i="8"/>
  <c r="AB720" i="8"/>
  <c r="AB721" i="8"/>
  <c r="AB722" i="8"/>
  <c r="AB723" i="8"/>
  <c r="AB724" i="8"/>
  <c r="AB725" i="8"/>
  <c r="AB726" i="8"/>
  <c r="AB727" i="8"/>
  <c r="AB728" i="8"/>
  <c r="AB729" i="8"/>
  <c r="AB730" i="8"/>
  <c r="AB731" i="8"/>
  <c r="AB732" i="8"/>
  <c r="AB733" i="8"/>
  <c r="AB734" i="8"/>
  <c r="AB735" i="8"/>
  <c r="AB736" i="8"/>
  <c r="AB737" i="8"/>
  <c r="AB738" i="8"/>
  <c r="AB739" i="8"/>
  <c r="AB740" i="8"/>
  <c r="AB741" i="8"/>
  <c r="AB742" i="8"/>
  <c r="AB743" i="8"/>
  <c r="AB744" i="8"/>
  <c r="AB745" i="8"/>
  <c r="AB746" i="8"/>
  <c r="AB747" i="8"/>
  <c r="AB748" i="8"/>
  <c r="AB749" i="8"/>
  <c r="AB750" i="8"/>
  <c r="AB751" i="8"/>
  <c r="AB752" i="8"/>
  <c r="AB753" i="8"/>
  <c r="AB754" i="8"/>
  <c r="AB755" i="8"/>
  <c r="AB756" i="8"/>
  <c r="AB757" i="8"/>
  <c r="AB758" i="8"/>
  <c r="AB759" i="8"/>
  <c r="AB760" i="8"/>
  <c r="AB761" i="8"/>
  <c r="AB762" i="8"/>
  <c r="AB763" i="8"/>
  <c r="AB764" i="8"/>
  <c r="AB765" i="8"/>
  <c r="AB766" i="8"/>
  <c r="AB767" i="8"/>
  <c r="AB768" i="8"/>
  <c r="AB769" i="8"/>
  <c r="AB770" i="8"/>
  <c r="AB771" i="8"/>
  <c r="AB772" i="8"/>
  <c r="AB773" i="8"/>
  <c r="AB774" i="8"/>
  <c r="AB775" i="8"/>
  <c r="AB776" i="8"/>
  <c r="AB777" i="8"/>
  <c r="AB778" i="8"/>
  <c r="AB779" i="8"/>
  <c r="AB780" i="8"/>
  <c r="AB781" i="8"/>
  <c r="AB782" i="8"/>
  <c r="AB783" i="8"/>
  <c r="AB784" i="8"/>
  <c r="AB785" i="8"/>
  <c r="AB786" i="8"/>
  <c r="AB787" i="8"/>
  <c r="AB788" i="8"/>
  <c r="AB789" i="8"/>
  <c r="AB790" i="8"/>
  <c r="AB791" i="8"/>
  <c r="AB792" i="8"/>
  <c r="AB793" i="8"/>
  <c r="AB794" i="8"/>
  <c r="AB795" i="8"/>
  <c r="AB796" i="8"/>
  <c r="AB797" i="8"/>
  <c r="AB798" i="8"/>
  <c r="AB799" i="8"/>
  <c r="AB800" i="8"/>
  <c r="AB801" i="8"/>
  <c r="AB802" i="8"/>
  <c r="AB803" i="8"/>
  <c r="AB804" i="8"/>
  <c r="AB805" i="8"/>
  <c r="AB806" i="8"/>
  <c r="AB807" i="8"/>
  <c r="AB808" i="8"/>
  <c r="AB809" i="8"/>
  <c r="AB810" i="8"/>
  <c r="AB811" i="8"/>
  <c r="AB812" i="8"/>
  <c r="AB813" i="8"/>
  <c r="AB814" i="8"/>
  <c r="AB815" i="8"/>
  <c r="AB816" i="8"/>
  <c r="AB817" i="8"/>
  <c r="AB818" i="8"/>
  <c r="AB819" i="8"/>
  <c r="AB820" i="8"/>
  <c r="AB821" i="8"/>
  <c r="AB822" i="8"/>
  <c r="AB823" i="8"/>
  <c r="AB824" i="8"/>
  <c r="AB825" i="8"/>
  <c r="AB826" i="8"/>
  <c r="AB827" i="8"/>
  <c r="AB828" i="8"/>
  <c r="AB829" i="8"/>
  <c r="AB830" i="8"/>
  <c r="AB831" i="8"/>
  <c r="AB832" i="8"/>
  <c r="AB833" i="8"/>
  <c r="AB834" i="8"/>
  <c r="AB835" i="8"/>
  <c r="AB836" i="8"/>
  <c r="AB837" i="8"/>
  <c r="AB838" i="8"/>
  <c r="AB839" i="8"/>
  <c r="AB840" i="8"/>
  <c r="AB841" i="8"/>
  <c r="AB842" i="8"/>
  <c r="AB843" i="8"/>
  <c r="AB844" i="8"/>
  <c r="AB845" i="8"/>
  <c r="AB846" i="8"/>
  <c r="AB847" i="8"/>
  <c r="AB848" i="8"/>
  <c r="AB849" i="8"/>
  <c r="AB850" i="8"/>
  <c r="AB851" i="8"/>
  <c r="AB852" i="8"/>
  <c r="AB853" i="8"/>
  <c r="AB854" i="8"/>
  <c r="AB855" i="8"/>
  <c r="AB856" i="8"/>
  <c r="AB857" i="8"/>
  <c r="AB858" i="8"/>
  <c r="AB859" i="8"/>
  <c r="AB860" i="8"/>
  <c r="AB861" i="8"/>
  <c r="AB862" i="8"/>
  <c r="AB863" i="8"/>
  <c r="AB864" i="8"/>
  <c r="AB865" i="8"/>
  <c r="AB866" i="8"/>
  <c r="AB867" i="8"/>
  <c r="AB868" i="8"/>
  <c r="AB869" i="8"/>
  <c r="AB870" i="8"/>
  <c r="AB871" i="8"/>
  <c r="AB872" i="8"/>
  <c r="AB873" i="8"/>
  <c r="AB874" i="8"/>
  <c r="AB875" i="8"/>
  <c r="AB876" i="8"/>
  <c r="AB877" i="8"/>
  <c r="AB878" i="8"/>
  <c r="AB879" i="8"/>
  <c r="AB880" i="8"/>
  <c r="AB881" i="8"/>
  <c r="AB882" i="8"/>
  <c r="AB883" i="8"/>
  <c r="AB884" i="8"/>
  <c r="AB885" i="8"/>
  <c r="AB886" i="8"/>
  <c r="AB887" i="8"/>
  <c r="AB888" i="8"/>
  <c r="AB889" i="8"/>
  <c r="AB890" i="8"/>
  <c r="AB891" i="8"/>
  <c r="AB892" i="8"/>
  <c r="AB893" i="8"/>
  <c r="AB894" i="8"/>
  <c r="AB895" i="8"/>
  <c r="AB896" i="8"/>
  <c r="AB897" i="8"/>
  <c r="AB898" i="8"/>
  <c r="AB899" i="8"/>
  <c r="AB900" i="8"/>
  <c r="AB901" i="8"/>
  <c r="AB902" i="8"/>
  <c r="AB903" i="8"/>
  <c r="AB904" i="8"/>
  <c r="AB905" i="8"/>
  <c r="AB906" i="8"/>
  <c r="AB907" i="8"/>
  <c r="AB908" i="8"/>
  <c r="AB909" i="8"/>
  <c r="AB910" i="8"/>
  <c r="AB911" i="8"/>
  <c r="AB912" i="8"/>
  <c r="AB913" i="8"/>
  <c r="AB914" i="8"/>
  <c r="AB915" i="8"/>
  <c r="AB916" i="8"/>
  <c r="AB917" i="8"/>
  <c r="AB918" i="8"/>
  <c r="AB919" i="8"/>
  <c r="AB920" i="8"/>
  <c r="AB921" i="8"/>
  <c r="AB922" i="8"/>
  <c r="AB923" i="8"/>
  <c r="AB924" i="8"/>
  <c r="AB925" i="8"/>
  <c r="AB926" i="8"/>
  <c r="AB927" i="8"/>
  <c r="AB928" i="8"/>
  <c r="AB929" i="8"/>
  <c r="AB930" i="8"/>
  <c r="AB931" i="8"/>
  <c r="AB932" i="8"/>
  <c r="AB933" i="8"/>
  <c r="AB934" i="8"/>
  <c r="AB935" i="8"/>
  <c r="AB936" i="8"/>
  <c r="AB937" i="8"/>
  <c r="AB938" i="8"/>
  <c r="AB939" i="8"/>
  <c r="AB940" i="8"/>
  <c r="AB941" i="8"/>
  <c r="AB942" i="8"/>
  <c r="AB943" i="8"/>
  <c r="AB944" i="8"/>
  <c r="AB945" i="8"/>
  <c r="AB946" i="8"/>
  <c r="AB947" i="8"/>
  <c r="AB948" i="8"/>
  <c r="AB949" i="8"/>
  <c r="AB950" i="8"/>
  <c r="AB951" i="8"/>
  <c r="AB952" i="8"/>
  <c r="AB953" i="8"/>
  <c r="AB954" i="8"/>
  <c r="AB955" i="8"/>
  <c r="AB956" i="8"/>
  <c r="AB957" i="8"/>
  <c r="AB958" i="8"/>
  <c r="AB959" i="8"/>
  <c r="AB960" i="8"/>
  <c r="AB961" i="8"/>
  <c r="AB962" i="8"/>
  <c r="AB963" i="8"/>
  <c r="AB964" i="8"/>
  <c r="AB965" i="8"/>
  <c r="AB966" i="8"/>
  <c r="AB967" i="8"/>
  <c r="AB968" i="8"/>
  <c r="AB969" i="8"/>
  <c r="AB970" i="8"/>
  <c r="AB971" i="8"/>
  <c r="AB972" i="8"/>
  <c r="AB973" i="8"/>
  <c r="AB974" i="8"/>
  <c r="AB975" i="8"/>
  <c r="AB976" i="8"/>
  <c r="AB977" i="8"/>
  <c r="AB978" i="8"/>
  <c r="AB979" i="8"/>
  <c r="AB980" i="8"/>
  <c r="AB981" i="8"/>
  <c r="AB982" i="8"/>
  <c r="AB983" i="8"/>
  <c r="AB984" i="8"/>
  <c r="AB985" i="8"/>
  <c r="AB986" i="8"/>
  <c r="AB987" i="8"/>
  <c r="AB988" i="8"/>
  <c r="AB989" i="8"/>
  <c r="AB990" i="8"/>
  <c r="AB991" i="8"/>
  <c r="AB992" i="8"/>
  <c r="AB993" i="8"/>
  <c r="AB994" i="8"/>
  <c r="AB995" i="8"/>
  <c r="AB996" i="8"/>
  <c r="AB997" i="8"/>
  <c r="AB998" i="8"/>
  <c r="AB999" i="8"/>
  <c r="AB1000" i="8"/>
  <c r="AB1001" i="8"/>
  <c r="AB1002" i="8"/>
  <c r="AB1003" i="8"/>
  <c r="AB1004" i="8"/>
  <c r="AB1005" i="8"/>
  <c r="AB1006" i="8"/>
  <c r="AB1007" i="8"/>
  <c r="AB1008" i="8"/>
  <c r="AB1009" i="8"/>
  <c r="AB1010" i="8"/>
  <c r="AB1011" i="8"/>
  <c r="AB1012" i="8"/>
  <c r="AB1013" i="8"/>
  <c r="AB1014" i="8"/>
  <c r="AB1015" i="8"/>
  <c r="AB1016" i="8"/>
  <c r="AB1017" i="8"/>
  <c r="AB1018" i="8"/>
  <c r="AB1019" i="8"/>
  <c r="AB1020" i="8"/>
  <c r="AB1021" i="8"/>
  <c r="AB1022" i="8"/>
  <c r="AB1023" i="8"/>
  <c r="AB1024" i="8"/>
  <c r="AB1025" i="8"/>
  <c r="AB1026" i="8"/>
  <c r="AB1027" i="8"/>
  <c r="AB1028" i="8"/>
  <c r="AB1029" i="8"/>
  <c r="AB1030" i="8"/>
  <c r="AB1031" i="8"/>
  <c r="AB1032" i="8"/>
  <c r="AB1033" i="8"/>
  <c r="AB1034" i="8"/>
  <c r="AB1035" i="8"/>
  <c r="AB1036" i="8"/>
  <c r="AB1037" i="8"/>
  <c r="AB1038" i="8"/>
  <c r="AB1039" i="8"/>
  <c r="AB1040" i="8"/>
  <c r="AB1041" i="8"/>
  <c r="AB1042" i="8"/>
  <c r="AB1043" i="8"/>
  <c r="AB1044" i="8"/>
  <c r="AB1045" i="8"/>
  <c r="AB1046" i="8"/>
  <c r="AB1047" i="8"/>
  <c r="AB1048" i="8"/>
  <c r="AB1049" i="8"/>
  <c r="AB1050" i="8"/>
  <c r="AB1051" i="8"/>
  <c r="AB1052" i="8"/>
  <c r="AB1053" i="8"/>
  <c r="AB1054" i="8"/>
  <c r="AB1055" i="8"/>
  <c r="AB1056" i="8"/>
  <c r="AB1057" i="8"/>
  <c r="AB1058" i="8"/>
  <c r="AB1059" i="8"/>
  <c r="AB1060" i="8"/>
  <c r="AB1061" i="8"/>
  <c r="AB1062" i="8"/>
  <c r="AB1063" i="8"/>
  <c r="AB1064" i="8"/>
  <c r="AB1065" i="8"/>
  <c r="AB1066" i="8"/>
  <c r="AB1067" i="8"/>
  <c r="AB1068" i="8"/>
  <c r="AB1069" i="8"/>
  <c r="AB1070" i="8"/>
  <c r="AB1071" i="8"/>
  <c r="AB1072" i="8"/>
  <c r="AB1073" i="8"/>
  <c r="AB1074" i="8"/>
  <c r="AB1075" i="8"/>
  <c r="AB1076" i="8"/>
  <c r="AB1077" i="8"/>
  <c r="AB1078" i="8"/>
  <c r="AB1079" i="8"/>
  <c r="AB1080" i="8"/>
  <c r="AB1081" i="8"/>
  <c r="AB1082" i="8"/>
  <c r="AB1083" i="8"/>
  <c r="AB1084" i="8"/>
  <c r="AB1085" i="8"/>
  <c r="AB1086" i="8"/>
  <c r="AB1087" i="8"/>
  <c r="AB1088" i="8"/>
  <c r="AB1089" i="8"/>
  <c r="AB1090" i="8"/>
  <c r="AB1091" i="8"/>
  <c r="AB1092" i="8"/>
  <c r="AB1093" i="8"/>
  <c r="AB1094" i="8"/>
  <c r="AB1095" i="8"/>
  <c r="AB1096" i="8"/>
  <c r="AB1097" i="8"/>
  <c r="AB1098" i="8"/>
  <c r="AB1099" i="8"/>
  <c r="AB1100" i="8"/>
  <c r="AB1101" i="8"/>
  <c r="AB1102" i="8"/>
  <c r="AB1103" i="8"/>
  <c r="AB1104" i="8"/>
  <c r="AB1105" i="8"/>
  <c r="AB1106" i="8"/>
  <c r="AB1107" i="8"/>
  <c r="AB1108" i="8"/>
  <c r="AB1109" i="8"/>
  <c r="AB1110" i="8"/>
  <c r="AB1111" i="8"/>
  <c r="AB1112" i="8"/>
  <c r="AB1113" i="8"/>
  <c r="AB1114" i="8"/>
  <c r="AB1115" i="8"/>
  <c r="AB1116" i="8"/>
  <c r="AB1117" i="8"/>
  <c r="AB1118" i="8"/>
  <c r="AB1119" i="8"/>
  <c r="AB1120" i="8"/>
  <c r="AB1121" i="8"/>
  <c r="AB1122" i="8"/>
  <c r="AB1123" i="8"/>
  <c r="AB1124" i="8"/>
  <c r="AB1125" i="8"/>
  <c r="AB1126" i="8"/>
  <c r="AB1127" i="8"/>
  <c r="AB1128" i="8"/>
  <c r="AB1129" i="8"/>
  <c r="AB1130" i="8"/>
  <c r="AB1131" i="8"/>
  <c r="AB1132" i="8"/>
  <c r="AB1133" i="8"/>
  <c r="AB1134" i="8"/>
  <c r="AB1135" i="8"/>
  <c r="AB1136" i="8"/>
  <c r="AB1137" i="8"/>
  <c r="AB1138" i="8"/>
  <c r="AB1139" i="8"/>
  <c r="AB1140" i="8"/>
  <c r="AB1141" i="8"/>
  <c r="AB1142" i="8"/>
  <c r="AB1143" i="8"/>
  <c r="AB1144" i="8"/>
  <c r="AB1145" i="8"/>
  <c r="AB1146" i="8"/>
  <c r="AB1147" i="8"/>
  <c r="AB1148" i="8"/>
  <c r="AB1149" i="8"/>
  <c r="AB1150" i="8"/>
  <c r="AB1151" i="8"/>
  <c r="AB1152" i="8"/>
  <c r="AB1153" i="8"/>
  <c r="AB1154" i="8"/>
  <c r="AB1155" i="8"/>
  <c r="AB1156" i="8"/>
  <c r="AB1157" i="8"/>
  <c r="AB1158" i="8"/>
  <c r="AB1159" i="8"/>
  <c r="AB1160" i="8"/>
  <c r="AB1161" i="8"/>
  <c r="AB1162" i="8"/>
  <c r="AB1163" i="8"/>
  <c r="AB1164" i="8"/>
  <c r="AB1165" i="8"/>
  <c r="AB1166" i="8"/>
  <c r="AB1167" i="8"/>
  <c r="AB1168" i="8"/>
  <c r="AB1169" i="8"/>
  <c r="AB1170" i="8"/>
  <c r="AB1171" i="8"/>
  <c r="AB1172" i="8"/>
  <c r="AB1173" i="8"/>
  <c r="AB1174" i="8"/>
  <c r="AB1175" i="8"/>
  <c r="AB1176" i="8"/>
  <c r="AB1177" i="8"/>
  <c r="AB1178" i="8"/>
  <c r="AB1179" i="8"/>
  <c r="AB1180" i="8"/>
  <c r="AB1181" i="8"/>
  <c r="AB1182" i="8"/>
  <c r="AB1183" i="8"/>
  <c r="AB1184" i="8"/>
  <c r="AB1185" i="8"/>
  <c r="AB1186" i="8"/>
  <c r="AB1187" i="8"/>
  <c r="AB1188" i="8"/>
  <c r="AB1189" i="8"/>
  <c r="AB1190" i="8"/>
  <c r="AB1191" i="8"/>
  <c r="AB1192" i="8"/>
  <c r="AB1193" i="8"/>
  <c r="AB1194" i="8"/>
  <c r="AB1195" i="8"/>
  <c r="AB1196" i="8"/>
  <c r="AB1197" i="8"/>
  <c r="AB1198" i="8"/>
  <c r="AB1199" i="8"/>
  <c r="AB1200" i="8"/>
  <c r="AB1201" i="8"/>
  <c r="AB1202" i="8"/>
  <c r="AB1203" i="8"/>
  <c r="AB1204" i="8"/>
  <c r="AB1205" i="8"/>
  <c r="AB1206" i="8"/>
  <c r="AB1207" i="8"/>
  <c r="AB1208" i="8"/>
  <c r="AB1209" i="8"/>
  <c r="AB1210" i="8"/>
  <c r="AB1211" i="8"/>
  <c r="AB1212" i="8"/>
  <c r="AB1213" i="8"/>
  <c r="AB1214" i="8"/>
  <c r="AB1215" i="8"/>
  <c r="AB1216" i="8"/>
  <c r="AB1217" i="8"/>
  <c r="AB1218" i="8"/>
  <c r="AB1219" i="8"/>
  <c r="AB1220" i="8"/>
  <c r="AB1221" i="8"/>
  <c r="AB1222" i="8"/>
  <c r="AB1223" i="8"/>
  <c r="AB1224" i="8"/>
  <c r="AB1225" i="8"/>
  <c r="AB1226" i="8"/>
  <c r="AB1227" i="8"/>
  <c r="AB1228" i="8"/>
  <c r="AB1229" i="8"/>
  <c r="AB1230" i="8"/>
  <c r="AB1231" i="8"/>
  <c r="AB1232" i="8"/>
  <c r="AB1233" i="8"/>
  <c r="AB1234" i="8"/>
  <c r="AB1235" i="8"/>
  <c r="AB1236" i="8"/>
  <c r="AB1237" i="8"/>
  <c r="AB1238" i="8"/>
  <c r="AB1239" i="8"/>
  <c r="AB1240" i="8"/>
  <c r="AB1241" i="8"/>
  <c r="AB1242" i="8"/>
  <c r="AB1243" i="8"/>
  <c r="AB1244" i="8"/>
  <c r="AB1245" i="8"/>
  <c r="AB1246" i="8"/>
  <c r="AB1247" i="8"/>
  <c r="AB1248" i="8"/>
  <c r="AB1249" i="8"/>
  <c r="AB1250" i="8"/>
  <c r="AB1251" i="8"/>
  <c r="AB1252" i="8"/>
  <c r="AB1253" i="8"/>
  <c r="AB1254" i="8"/>
  <c r="AB1255" i="8"/>
  <c r="AB1256" i="8"/>
  <c r="AB1257" i="8"/>
  <c r="AB1258" i="8"/>
  <c r="AB1259" i="8"/>
  <c r="AB1260" i="8"/>
  <c r="AB1261" i="8"/>
  <c r="AB1262" i="8"/>
  <c r="AB1263" i="8"/>
  <c r="AB1264" i="8"/>
  <c r="AB1265" i="8"/>
  <c r="AB1266" i="8"/>
  <c r="AB1267" i="8"/>
  <c r="AB1268" i="8"/>
  <c r="AB1269" i="8"/>
  <c r="AB1270" i="8"/>
  <c r="AB1271" i="8"/>
  <c r="AB1272" i="8"/>
  <c r="AB1273" i="8"/>
  <c r="AB1274" i="8"/>
  <c r="AB1275" i="8"/>
  <c r="AB1276" i="8"/>
  <c r="AB1277" i="8"/>
  <c r="AB1278" i="8"/>
  <c r="AB1279" i="8"/>
  <c r="AB1280" i="8"/>
  <c r="AB1281" i="8"/>
  <c r="AB1282" i="8"/>
  <c r="AB1283" i="8"/>
  <c r="AB1284" i="8"/>
  <c r="AB1285" i="8"/>
  <c r="AB1286" i="8"/>
  <c r="AB1287" i="8"/>
  <c r="AB1288" i="8"/>
  <c r="AB1289" i="8"/>
  <c r="AB1290" i="8"/>
  <c r="AB1291" i="8"/>
  <c r="AB1292" i="8"/>
  <c r="AB1293" i="8"/>
  <c r="AB1294" i="8"/>
  <c r="AB1295" i="8"/>
  <c r="AB1296" i="8"/>
  <c r="AB1297" i="8"/>
  <c r="AB1298" i="8"/>
  <c r="AB1299" i="8"/>
  <c r="AB1300" i="8"/>
  <c r="AB1301" i="8"/>
  <c r="AB1302" i="8"/>
  <c r="AB1303" i="8"/>
  <c r="AB1304" i="8"/>
  <c r="AB1305" i="8"/>
  <c r="AB1306" i="8"/>
  <c r="AB1307" i="8"/>
  <c r="AB1308" i="8"/>
  <c r="AB1309" i="8"/>
  <c r="AB1310" i="8"/>
  <c r="AB1311" i="8"/>
  <c r="AB1312" i="8"/>
  <c r="AB1313" i="8"/>
  <c r="AB1314" i="8"/>
  <c r="AB1315" i="8"/>
  <c r="AB1316" i="8"/>
  <c r="AB1317" i="8"/>
  <c r="AB1318" i="8"/>
  <c r="AB1319" i="8"/>
  <c r="AB1320" i="8"/>
  <c r="AB1321" i="8"/>
  <c r="AB1322" i="8"/>
  <c r="AB1323" i="8"/>
  <c r="AB1324" i="8"/>
  <c r="AB1325" i="8"/>
  <c r="AB1326" i="8"/>
  <c r="AB1327" i="8"/>
  <c r="AB1328" i="8"/>
  <c r="AB1329" i="8"/>
  <c r="AB1330" i="8"/>
  <c r="AB1331" i="8"/>
  <c r="AB1332" i="8"/>
  <c r="AB1333" i="8"/>
  <c r="AB1334" i="8"/>
  <c r="AB1335" i="8"/>
  <c r="AB1336" i="8"/>
  <c r="AB1337" i="8"/>
  <c r="AB1338" i="8"/>
  <c r="AB1339" i="8"/>
  <c r="AB1340" i="8"/>
  <c r="AB1341" i="8"/>
  <c r="AB1342" i="8"/>
  <c r="AB1343" i="8"/>
  <c r="AB1344" i="8"/>
  <c r="AB1345" i="8"/>
  <c r="AB1346" i="8"/>
  <c r="AB1347" i="8"/>
  <c r="AB1348" i="8"/>
  <c r="AB1349" i="8"/>
  <c r="AB1350" i="8"/>
  <c r="AB1351" i="8"/>
  <c r="AB1352" i="8"/>
  <c r="AB1353" i="8"/>
  <c r="AB1354" i="8"/>
  <c r="AB1355" i="8"/>
  <c r="AB1356" i="8"/>
  <c r="AB1357" i="8"/>
  <c r="AB1358" i="8"/>
  <c r="AB1359" i="8"/>
  <c r="AB1360" i="8"/>
  <c r="AB1361" i="8"/>
  <c r="AB1362" i="8"/>
  <c r="AB1363" i="8"/>
  <c r="AB1364" i="8"/>
  <c r="AB1365" i="8"/>
  <c r="AB1366" i="8"/>
  <c r="AB1367" i="8"/>
  <c r="AB1368" i="8"/>
  <c r="AB1369" i="8"/>
  <c r="AB1370" i="8"/>
  <c r="AB1371" i="8"/>
  <c r="AB1372" i="8"/>
  <c r="AB1373" i="8"/>
  <c r="AB1374" i="8"/>
  <c r="AB1375" i="8"/>
  <c r="AB1376" i="8"/>
  <c r="AB1377" i="8"/>
  <c r="AB1378" i="8"/>
  <c r="AB1379" i="8"/>
  <c r="AB1380" i="8"/>
  <c r="AB1381" i="8"/>
  <c r="AB1382" i="8"/>
  <c r="AB1383" i="8"/>
  <c r="AB1384" i="8"/>
  <c r="AB1385" i="8"/>
  <c r="AB1386" i="8"/>
  <c r="AB1387" i="8"/>
  <c r="AB1388" i="8"/>
  <c r="AB1389" i="8"/>
  <c r="AB1390" i="8"/>
  <c r="AB1391" i="8"/>
  <c r="AB1392" i="8"/>
  <c r="AB1393" i="8"/>
  <c r="AB1394" i="8"/>
  <c r="AB1395" i="8"/>
  <c r="AB1396" i="8"/>
  <c r="AB1397" i="8"/>
  <c r="AB1398" i="8"/>
  <c r="AB1399" i="8"/>
  <c r="AB1400" i="8"/>
  <c r="AB1401" i="8"/>
  <c r="AB1402" i="8"/>
  <c r="AB1403" i="8"/>
  <c r="AB1404" i="8"/>
  <c r="AB1405" i="8"/>
  <c r="AB1406" i="8"/>
  <c r="AB1407" i="8"/>
  <c r="AB1408" i="8"/>
  <c r="AB1409" i="8"/>
  <c r="AB1410" i="8"/>
  <c r="AB1411" i="8"/>
  <c r="AB1412" i="8"/>
  <c r="AB1413" i="8"/>
  <c r="AB1414" i="8"/>
  <c r="AB1415" i="8"/>
  <c r="AB1416" i="8"/>
  <c r="AB1417" i="8"/>
  <c r="AB1418" i="8"/>
  <c r="AB1419" i="8"/>
  <c r="AB1420" i="8"/>
  <c r="AB1421" i="8"/>
  <c r="AB1422" i="8"/>
  <c r="AB1423" i="8"/>
  <c r="AB1424" i="8"/>
  <c r="AB1425" i="8"/>
  <c r="AB1426" i="8"/>
  <c r="AB1427" i="8"/>
  <c r="AB1428" i="8"/>
  <c r="AB1429" i="8"/>
  <c r="AB1430" i="8"/>
  <c r="AB1431" i="8"/>
  <c r="AB1432" i="8"/>
  <c r="AB1433" i="8"/>
  <c r="AB1434" i="8"/>
  <c r="AB1435" i="8"/>
  <c r="AB1436" i="8"/>
  <c r="AB1437" i="8"/>
  <c r="AB1438" i="8"/>
  <c r="AB1439" i="8"/>
  <c r="AB1440" i="8"/>
  <c r="AB1441" i="8"/>
  <c r="AB1442" i="8"/>
  <c r="AB1443" i="8"/>
  <c r="AB1444" i="8"/>
  <c r="AB1445" i="8"/>
  <c r="AB1446" i="8"/>
  <c r="AB1447" i="8"/>
  <c r="AB1448" i="8"/>
  <c r="AB1449" i="8"/>
  <c r="AB1450" i="8"/>
  <c r="AB1451" i="8"/>
  <c r="AB1452" i="8"/>
  <c r="AB1453" i="8"/>
  <c r="AB1454" i="8"/>
  <c r="AB1455" i="8"/>
  <c r="AB1456" i="8"/>
  <c r="AB1457" i="8"/>
  <c r="AB1458" i="8"/>
  <c r="AB1459" i="8"/>
  <c r="AB1460" i="8"/>
  <c r="AB1461" i="8"/>
  <c r="AB1462" i="8"/>
  <c r="AB1463" i="8"/>
  <c r="AB1464" i="8"/>
  <c r="AB1465" i="8"/>
  <c r="AB1466" i="8"/>
  <c r="AB1467" i="8"/>
  <c r="AB1468" i="8"/>
  <c r="AB1469" i="8"/>
  <c r="AB1470" i="8"/>
  <c r="AB1471" i="8"/>
  <c r="AB1472" i="8"/>
  <c r="AB1473" i="8"/>
  <c r="AB1474" i="8"/>
  <c r="AB1475" i="8"/>
  <c r="AB1476" i="8"/>
  <c r="AB1477" i="8"/>
  <c r="AB1478" i="8"/>
  <c r="AB1479" i="8"/>
  <c r="AB1480" i="8"/>
  <c r="AB1481" i="8"/>
  <c r="AB1482" i="8"/>
  <c r="AB1483" i="8"/>
  <c r="AB1484" i="8"/>
  <c r="AB1485" i="8"/>
  <c r="AB1486" i="8"/>
  <c r="AB1487" i="8"/>
  <c r="AB1488" i="8"/>
  <c r="AB1489" i="8"/>
  <c r="AB1490" i="8"/>
  <c r="AB1491" i="8"/>
  <c r="AB1492" i="8"/>
  <c r="AB1493" i="8"/>
  <c r="AB1494" i="8"/>
  <c r="AB1495" i="8"/>
  <c r="AB1496" i="8"/>
  <c r="AB1497" i="8"/>
  <c r="AB1498" i="8"/>
  <c r="AB1499" i="8"/>
  <c r="AB1500" i="8"/>
  <c r="AB1501" i="8"/>
  <c r="AB1502" i="8"/>
  <c r="AB1503" i="8"/>
  <c r="AB1504" i="8"/>
  <c r="AB1505" i="8"/>
  <c r="AB1506" i="8"/>
  <c r="AB1507" i="8"/>
  <c r="AB1508" i="8"/>
  <c r="AB1509" i="8"/>
  <c r="AB1510" i="8"/>
  <c r="AB1511" i="8"/>
  <c r="AB1512" i="8"/>
  <c r="AB1513" i="8"/>
  <c r="AB1514" i="8"/>
  <c r="AB1515" i="8"/>
  <c r="AB1516" i="8"/>
  <c r="AB1517" i="8"/>
  <c r="AB1518" i="8"/>
  <c r="AB1519" i="8"/>
  <c r="AB1520" i="8"/>
  <c r="AB1521" i="8"/>
  <c r="AB1522" i="8"/>
  <c r="AB1523" i="8"/>
  <c r="AB1524" i="8"/>
  <c r="AB1525" i="8"/>
  <c r="AB1526" i="8"/>
  <c r="AB1527" i="8"/>
  <c r="AB1528" i="8"/>
  <c r="AB1529" i="8"/>
  <c r="AB1530" i="8"/>
  <c r="AB1531" i="8"/>
  <c r="AB1532" i="8"/>
  <c r="AB1533" i="8"/>
  <c r="AB1534" i="8"/>
  <c r="AB1535" i="8"/>
  <c r="AB1536" i="8"/>
  <c r="AB1537" i="8"/>
  <c r="AB1538" i="8"/>
  <c r="AB1539" i="8"/>
  <c r="AB1540" i="8"/>
  <c r="AB1541" i="8"/>
  <c r="AB1542" i="8"/>
  <c r="AB1543" i="8"/>
  <c r="AB1544" i="8"/>
  <c r="AB1545" i="8"/>
  <c r="AB1546" i="8"/>
  <c r="AB1547" i="8"/>
  <c r="AB1548" i="8"/>
  <c r="AB1549" i="8"/>
  <c r="AB1550" i="8"/>
  <c r="AB1551" i="8"/>
  <c r="AB1552" i="8"/>
  <c r="AB1553" i="8"/>
  <c r="AB1554" i="8"/>
  <c r="AB1555" i="8"/>
  <c r="AB1556" i="8"/>
  <c r="AB1557" i="8"/>
  <c r="AB1558" i="8"/>
  <c r="AB1559" i="8"/>
  <c r="AB1560" i="8"/>
  <c r="AB1561" i="8"/>
  <c r="AB1562" i="8"/>
  <c r="AB1563" i="8"/>
  <c r="AB1564" i="8"/>
  <c r="AB1565" i="8"/>
  <c r="AB1566" i="8"/>
  <c r="AB1567" i="8"/>
  <c r="AB1568" i="8"/>
  <c r="AB1569" i="8"/>
  <c r="AB1570" i="8"/>
  <c r="AB1571" i="8"/>
  <c r="AB1572" i="8"/>
  <c r="AB1573" i="8"/>
  <c r="AB1574" i="8"/>
  <c r="AB1575" i="8"/>
  <c r="AB1576" i="8"/>
  <c r="AB1577" i="8"/>
  <c r="AB1578" i="8"/>
  <c r="AB1579" i="8"/>
  <c r="AB1580" i="8"/>
  <c r="AB1581" i="8"/>
  <c r="AB1582" i="8"/>
  <c r="AB1583" i="8"/>
  <c r="AB1584" i="8"/>
  <c r="AB1585" i="8"/>
  <c r="AB1586" i="8"/>
  <c r="AB1587" i="8"/>
  <c r="AB1588" i="8"/>
  <c r="AB1589" i="8"/>
  <c r="AB1590" i="8"/>
  <c r="AB1591" i="8"/>
  <c r="AB1592" i="8"/>
  <c r="AB1593" i="8"/>
  <c r="AB1594" i="8"/>
  <c r="AB1595" i="8"/>
  <c r="AB1596" i="8"/>
  <c r="AB1597" i="8"/>
  <c r="AB1598" i="8"/>
  <c r="AB1599" i="8"/>
  <c r="AB1600" i="8"/>
  <c r="AB1601" i="8"/>
  <c r="AB1602" i="8"/>
  <c r="AB3" i="8"/>
  <c r="X604" i="8"/>
  <c r="CH43" i="5"/>
  <c r="Z604" i="8"/>
  <c r="X605" i="8"/>
  <c r="CH44" i="5"/>
  <c r="Z605" i="8"/>
  <c r="X606" i="8"/>
  <c r="CH45" i="5"/>
  <c r="Z606" i="8"/>
  <c r="X607" i="8"/>
  <c r="CH46" i="5"/>
  <c r="Z607" i="8"/>
  <c r="X608" i="8"/>
  <c r="CH47" i="5"/>
  <c r="Z608" i="8"/>
  <c r="X609" i="8"/>
  <c r="CH48" i="5"/>
  <c r="Z609" i="8"/>
  <c r="X610" i="8"/>
  <c r="CH49" i="5"/>
  <c r="Z610" i="8"/>
  <c r="X611" i="8"/>
  <c r="CH50" i="5"/>
  <c r="Z611" i="8"/>
  <c r="X612" i="8"/>
  <c r="CH51" i="5"/>
  <c r="Z612" i="8"/>
  <c r="X613" i="8"/>
  <c r="CH52" i="5"/>
  <c r="Z613" i="8"/>
  <c r="X614" i="8"/>
  <c r="CH53" i="5"/>
  <c r="Z614" i="8"/>
  <c r="X615" i="8"/>
  <c r="CH54" i="5"/>
  <c r="Z615" i="8"/>
  <c r="X616" i="8"/>
  <c r="CH55" i="5"/>
  <c r="Z616" i="8"/>
  <c r="X617" i="8"/>
  <c r="CH56" i="5"/>
  <c r="Z617" i="8"/>
  <c r="X618" i="8"/>
  <c r="CH57" i="5"/>
  <c r="Z618" i="8"/>
  <c r="X619" i="8"/>
  <c r="CH58" i="5"/>
  <c r="Z619" i="8"/>
  <c r="X620" i="8"/>
  <c r="CH59" i="5"/>
  <c r="Z620" i="8"/>
  <c r="X621" i="8"/>
  <c r="CH60" i="5"/>
  <c r="Z621" i="8"/>
  <c r="X622" i="8"/>
  <c r="CH61" i="5"/>
  <c r="Z622" i="8"/>
  <c r="X623" i="8"/>
  <c r="CH62" i="5"/>
  <c r="Z623" i="8"/>
  <c r="X624" i="8"/>
  <c r="CH63" i="5"/>
  <c r="Z624" i="8"/>
  <c r="X625" i="8"/>
  <c r="CH64" i="5"/>
  <c r="Z625" i="8"/>
  <c r="X626" i="8"/>
  <c r="CH65" i="5"/>
  <c r="Z626" i="8"/>
  <c r="X627" i="8"/>
  <c r="CH66" i="5"/>
  <c r="Z627" i="8"/>
  <c r="X628" i="8"/>
  <c r="CH67" i="5"/>
  <c r="Z628" i="8"/>
  <c r="X629" i="8"/>
  <c r="CH68" i="5"/>
  <c r="Z629" i="8"/>
  <c r="X630" i="8"/>
  <c r="CH69" i="5"/>
  <c r="Z630" i="8"/>
  <c r="X631" i="8"/>
  <c r="CH70" i="5"/>
  <c r="Z631" i="8"/>
  <c r="X632" i="8"/>
  <c r="CH71" i="5"/>
  <c r="Z632" i="8"/>
  <c r="X633" i="8"/>
  <c r="CH72" i="5"/>
  <c r="Z633" i="8"/>
  <c r="X634" i="8"/>
  <c r="CH73" i="5"/>
  <c r="Z634" i="8"/>
  <c r="X635" i="8"/>
  <c r="CH74" i="5"/>
  <c r="Z635" i="8"/>
  <c r="X636" i="8"/>
  <c r="CH75" i="5"/>
  <c r="Z636" i="8"/>
  <c r="X637" i="8"/>
  <c r="CH76" i="5"/>
  <c r="Z637" i="8"/>
  <c r="X638" i="8"/>
  <c r="CH77" i="5"/>
  <c r="Z638" i="8"/>
  <c r="X639" i="8"/>
  <c r="CH78" i="5"/>
  <c r="Z639" i="8"/>
  <c r="X640" i="8"/>
  <c r="CH79" i="5"/>
  <c r="Z640" i="8"/>
  <c r="X641" i="8"/>
  <c r="CH80" i="5"/>
  <c r="Z641" i="8"/>
  <c r="X642" i="8"/>
  <c r="CH81" i="5"/>
  <c r="Z642" i="8"/>
  <c r="X643" i="8"/>
  <c r="CH82" i="5"/>
  <c r="Z643" i="8"/>
  <c r="X644" i="8"/>
  <c r="CH83" i="5"/>
  <c r="Z644" i="8"/>
  <c r="X645" i="8"/>
  <c r="CH84" i="5"/>
  <c r="Z645" i="8"/>
  <c r="X646" i="8"/>
  <c r="CH85" i="5"/>
  <c r="Z646" i="8"/>
  <c r="X647" i="8"/>
  <c r="CH86" i="5"/>
  <c r="Z647" i="8"/>
  <c r="X648" i="8"/>
  <c r="CH87" i="5"/>
  <c r="Z648" i="8"/>
  <c r="X649" i="8"/>
  <c r="CH88" i="5"/>
  <c r="Z649" i="8"/>
  <c r="X650" i="8"/>
  <c r="CH89" i="5"/>
  <c r="Z650" i="8"/>
  <c r="X651" i="8"/>
  <c r="CH90" i="5"/>
  <c r="Z651" i="8"/>
  <c r="X652" i="8"/>
  <c r="CH91" i="5"/>
  <c r="Z652" i="8"/>
  <c r="X653" i="8"/>
  <c r="CH92" i="5"/>
  <c r="Z653" i="8"/>
  <c r="X654" i="8"/>
  <c r="CH93" i="5"/>
  <c r="Z654" i="8"/>
  <c r="X655" i="8"/>
  <c r="CH94" i="5"/>
  <c r="Z655" i="8"/>
  <c r="X656" i="8"/>
  <c r="CH95" i="5"/>
  <c r="Z656" i="8"/>
  <c r="X657" i="8"/>
  <c r="CH96" i="5"/>
  <c r="Z657" i="8"/>
  <c r="X658" i="8"/>
  <c r="CH97" i="5"/>
  <c r="Z658" i="8"/>
  <c r="X659" i="8"/>
  <c r="CH98" i="5"/>
  <c r="Z659" i="8"/>
  <c r="X660" i="8"/>
  <c r="CH99" i="5"/>
  <c r="Z660" i="8"/>
  <c r="X661" i="8"/>
  <c r="CH100" i="5"/>
  <c r="Z661" i="8"/>
  <c r="X662" i="8"/>
  <c r="CH101" i="5"/>
  <c r="Z662" i="8"/>
  <c r="X663" i="8"/>
  <c r="CH102" i="5"/>
  <c r="Z663" i="8"/>
  <c r="X664" i="8"/>
  <c r="CH103" i="5"/>
  <c r="Z664" i="8"/>
  <c r="X665" i="8"/>
  <c r="CH104" i="5"/>
  <c r="Z665" i="8"/>
  <c r="X666" i="8"/>
  <c r="CH105" i="5"/>
  <c r="Z666" i="8"/>
  <c r="X667" i="8"/>
  <c r="CH106" i="5"/>
  <c r="Z667" i="8"/>
  <c r="X668" i="8"/>
  <c r="CH107" i="5"/>
  <c r="Z668" i="8"/>
  <c r="X669" i="8"/>
  <c r="CH108" i="5"/>
  <c r="Z669" i="8"/>
  <c r="X670" i="8"/>
  <c r="CH109" i="5"/>
  <c r="Z670" i="8"/>
  <c r="X671" i="8"/>
  <c r="CH110" i="5"/>
  <c r="Z671" i="8"/>
  <c r="X672" i="8"/>
  <c r="CH111" i="5"/>
  <c r="Z672" i="8"/>
  <c r="X673" i="8"/>
  <c r="CH112" i="5"/>
  <c r="Z673" i="8"/>
  <c r="X674" i="8"/>
  <c r="CH113" i="5"/>
  <c r="Z674" i="8"/>
  <c r="X675" i="8"/>
  <c r="CH114" i="5"/>
  <c r="Z675" i="8"/>
  <c r="X676" i="8"/>
  <c r="CH115" i="5"/>
  <c r="Z676" i="8"/>
  <c r="X677" i="8"/>
  <c r="CH116" i="5"/>
  <c r="Z677" i="8"/>
  <c r="X678" i="8"/>
  <c r="CH117" i="5"/>
  <c r="Z678" i="8"/>
  <c r="X679" i="8"/>
  <c r="CH118" i="5"/>
  <c r="Z679" i="8"/>
  <c r="X680" i="8"/>
  <c r="CH119" i="5"/>
  <c r="Z680" i="8"/>
  <c r="X681" i="8"/>
  <c r="CH120" i="5"/>
  <c r="Z681" i="8"/>
  <c r="X682" i="8"/>
  <c r="CH121" i="5"/>
  <c r="Z682" i="8"/>
  <c r="X683" i="8"/>
  <c r="CH122" i="5"/>
  <c r="Z683" i="8"/>
  <c r="X684" i="8"/>
  <c r="CH123" i="5"/>
  <c r="Z684" i="8"/>
  <c r="X685" i="8"/>
  <c r="CH124" i="5"/>
  <c r="Z685" i="8"/>
  <c r="X686" i="8"/>
  <c r="CH125" i="5"/>
  <c r="Z686" i="8"/>
  <c r="X687" i="8"/>
  <c r="CH126" i="5"/>
  <c r="Z687" i="8"/>
  <c r="X688" i="8"/>
  <c r="CH127" i="5"/>
  <c r="Z688" i="8"/>
  <c r="X689" i="8"/>
  <c r="CH128" i="5"/>
  <c r="Z689" i="8"/>
  <c r="X690" i="8"/>
  <c r="CH129" i="5"/>
  <c r="Z690" i="8"/>
  <c r="X691" i="8"/>
  <c r="CH130" i="5"/>
  <c r="Z691" i="8"/>
  <c r="X692" i="8"/>
  <c r="CH131" i="5"/>
  <c r="Z692" i="8"/>
  <c r="X693" i="8"/>
  <c r="CH132" i="5"/>
  <c r="Z693" i="8"/>
  <c r="X694" i="8"/>
  <c r="CH133" i="5"/>
  <c r="Z694" i="8"/>
  <c r="X695" i="8"/>
  <c r="CH134" i="5"/>
  <c r="Z695" i="8"/>
  <c r="X696" i="8"/>
  <c r="CH135" i="5"/>
  <c r="Z696" i="8"/>
  <c r="X697" i="8"/>
  <c r="CH136" i="5"/>
  <c r="Z697" i="8"/>
  <c r="X698" i="8"/>
  <c r="CH137" i="5"/>
  <c r="Z698" i="8"/>
  <c r="X699" i="8"/>
  <c r="CH138" i="5"/>
  <c r="Z699" i="8"/>
  <c r="X700" i="8"/>
  <c r="CH139" i="5"/>
  <c r="Z700" i="8"/>
  <c r="X701" i="8"/>
  <c r="CH140" i="5"/>
  <c r="Z701" i="8"/>
  <c r="X702" i="8"/>
  <c r="CH141" i="5"/>
  <c r="Z702" i="8"/>
  <c r="Z703" i="8"/>
  <c r="Z704" i="8"/>
  <c r="Z705" i="8"/>
  <c r="Z706" i="8"/>
  <c r="Z707" i="8"/>
  <c r="Z708" i="8"/>
  <c r="Z709" i="8"/>
  <c r="Z710" i="8"/>
  <c r="Z711" i="8"/>
  <c r="Z712" i="8"/>
  <c r="Z713" i="8"/>
  <c r="Z714" i="8"/>
  <c r="Z715" i="8"/>
  <c r="Z716" i="8"/>
  <c r="Z717" i="8"/>
  <c r="Z718" i="8"/>
  <c r="Z719" i="8"/>
  <c r="Z720" i="8"/>
  <c r="Z721" i="8"/>
  <c r="Z722" i="8"/>
  <c r="Z723" i="8"/>
  <c r="Z724" i="8"/>
  <c r="Z725" i="8"/>
  <c r="Z726" i="8"/>
  <c r="Z727" i="8"/>
  <c r="Z728" i="8"/>
  <c r="Z729" i="8"/>
  <c r="Z730" i="8"/>
  <c r="Z731" i="8"/>
  <c r="Z732" i="8"/>
  <c r="Z733" i="8"/>
  <c r="Z734" i="8"/>
  <c r="Z735" i="8"/>
  <c r="Z736" i="8"/>
  <c r="Z737" i="8"/>
  <c r="Z738" i="8"/>
  <c r="Z739" i="8"/>
  <c r="Z740" i="8"/>
  <c r="Z741" i="8"/>
  <c r="Z742" i="8"/>
  <c r="Z743" i="8"/>
  <c r="Z744" i="8"/>
  <c r="Z745" i="8"/>
  <c r="Z746" i="8"/>
  <c r="Z747" i="8"/>
  <c r="Z748" i="8"/>
  <c r="Z749" i="8"/>
  <c r="Z750" i="8"/>
  <c r="Z751" i="8"/>
  <c r="Z752" i="8"/>
  <c r="Z753" i="8"/>
  <c r="Z754" i="8"/>
  <c r="Z755" i="8"/>
  <c r="Z756" i="8"/>
  <c r="Z757" i="8"/>
  <c r="Z758" i="8"/>
  <c r="Z759" i="8"/>
  <c r="Z760" i="8"/>
  <c r="Z761" i="8"/>
  <c r="Z762" i="8"/>
  <c r="Z763" i="8"/>
  <c r="Z764" i="8"/>
  <c r="Z765" i="8"/>
  <c r="Z766" i="8"/>
  <c r="Z767" i="8"/>
  <c r="Z768" i="8"/>
  <c r="Z769" i="8"/>
  <c r="Z770" i="8"/>
  <c r="Z771" i="8"/>
  <c r="Z772" i="8"/>
  <c r="Z773" i="8"/>
  <c r="Z774" i="8"/>
  <c r="Z775" i="8"/>
  <c r="Z776" i="8"/>
  <c r="Z777" i="8"/>
  <c r="Z778" i="8"/>
  <c r="Z779" i="8"/>
  <c r="Z780" i="8"/>
  <c r="Z781" i="8"/>
  <c r="Z782" i="8"/>
  <c r="Z783" i="8"/>
  <c r="Z784" i="8"/>
  <c r="Z785" i="8"/>
  <c r="Z786" i="8"/>
  <c r="Z787" i="8"/>
  <c r="Z788" i="8"/>
  <c r="Z789" i="8"/>
  <c r="Z790" i="8"/>
  <c r="Z791" i="8"/>
  <c r="Z792" i="8"/>
  <c r="Z793" i="8"/>
  <c r="Z794" i="8"/>
  <c r="Z795" i="8"/>
  <c r="Z796" i="8"/>
  <c r="Z797" i="8"/>
  <c r="Z798" i="8"/>
  <c r="Z799" i="8"/>
  <c r="Z800" i="8"/>
  <c r="Z801" i="8"/>
  <c r="Z802" i="8"/>
  <c r="Z803" i="8"/>
  <c r="Z804" i="8"/>
  <c r="Z805" i="8"/>
  <c r="Z806" i="8"/>
  <c r="Z807" i="8"/>
  <c r="Z808" i="8"/>
  <c r="Z809" i="8"/>
  <c r="Z810" i="8"/>
  <c r="Z811" i="8"/>
  <c r="Z812" i="8"/>
  <c r="Z813" i="8"/>
  <c r="Z814" i="8"/>
  <c r="Z815" i="8"/>
  <c r="Z816" i="8"/>
  <c r="Z817" i="8"/>
  <c r="Z818" i="8"/>
  <c r="Z819" i="8"/>
  <c r="Z820" i="8"/>
  <c r="Z821" i="8"/>
  <c r="Z822" i="8"/>
  <c r="Z823" i="8"/>
  <c r="Z824" i="8"/>
  <c r="Z825" i="8"/>
  <c r="Z826" i="8"/>
  <c r="Z827" i="8"/>
  <c r="Z828" i="8"/>
  <c r="Z829" i="8"/>
  <c r="Z830" i="8"/>
  <c r="Z831" i="8"/>
  <c r="Z832" i="8"/>
  <c r="Z833" i="8"/>
  <c r="Z834" i="8"/>
  <c r="Z835" i="8"/>
  <c r="Z836" i="8"/>
  <c r="Z837" i="8"/>
  <c r="Z838" i="8"/>
  <c r="Z839" i="8"/>
  <c r="Z840" i="8"/>
  <c r="Z841" i="8"/>
  <c r="Z842" i="8"/>
  <c r="Z843" i="8"/>
  <c r="Z844" i="8"/>
  <c r="Z845" i="8"/>
  <c r="Z846" i="8"/>
  <c r="Z847" i="8"/>
  <c r="Z848" i="8"/>
  <c r="Z849" i="8"/>
  <c r="Z850" i="8"/>
  <c r="Z851" i="8"/>
  <c r="Z852" i="8"/>
  <c r="Z853" i="8"/>
  <c r="Z854" i="8"/>
  <c r="Z855" i="8"/>
  <c r="Z856" i="8"/>
  <c r="Z857" i="8"/>
  <c r="Z858" i="8"/>
  <c r="Z859" i="8"/>
  <c r="Z860" i="8"/>
  <c r="Z861" i="8"/>
  <c r="Z862" i="8"/>
  <c r="Z863" i="8"/>
  <c r="Z864" i="8"/>
  <c r="Z865" i="8"/>
  <c r="Z866" i="8"/>
  <c r="Z867" i="8"/>
  <c r="Z868" i="8"/>
  <c r="Z869" i="8"/>
  <c r="Z870" i="8"/>
  <c r="Z871" i="8"/>
  <c r="Z872" i="8"/>
  <c r="Z873" i="8"/>
  <c r="Z874" i="8"/>
  <c r="Z875" i="8"/>
  <c r="Z876" i="8"/>
  <c r="Z877" i="8"/>
  <c r="Z878" i="8"/>
  <c r="Z879" i="8"/>
  <c r="Z880" i="8"/>
  <c r="Z881" i="8"/>
  <c r="Z882" i="8"/>
  <c r="Z883" i="8"/>
  <c r="Z884" i="8"/>
  <c r="Z885" i="8"/>
  <c r="Z886" i="8"/>
  <c r="Z887" i="8"/>
  <c r="Z888" i="8"/>
  <c r="Z889" i="8"/>
  <c r="Z890" i="8"/>
  <c r="Z891" i="8"/>
  <c r="Z892" i="8"/>
  <c r="Z893" i="8"/>
  <c r="Z894" i="8"/>
  <c r="Z895" i="8"/>
  <c r="Z896" i="8"/>
  <c r="Z897" i="8"/>
  <c r="Z898" i="8"/>
  <c r="Z899" i="8"/>
  <c r="Z900" i="8"/>
  <c r="Z901" i="8"/>
  <c r="Z902" i="8"/>
  <c r="Z903" i="8"/>
  <c r="Z904" i="8"/>
  <c r="Z905" i="8"/>
  <c r="Z906" i="8"/>
  <c r="Z907" i="8"/>
  <c r="Z908" i="8"/>
  <c r="Z909" i="8"/>
  <c r="Z910" i="8"/>
  <c r="Z911" i="8"/>
  <c r="Z912" i="8"/>
  <c r="Z913" i="8"/>
  <c r="Z914" i="8"/>
  <c r="Z915" i="8"/>
  <c r="Z916" i="8"/>
  <c r="Z917" i="8"/>
  <c r="Z918" i="8"/>
  <c r="Z919" i="8"/>
  <c r="Z920" i="8"/>
  <c r="Z921" i="8"/>
  <c r="Z922" i="8"/>
  <c r="Z923" i="8"/>
  <c r="Z924" i="8"/>
  <c r="Z925" i="8"/>
  <c r="Z926" i="8"/>
  <c r="Z927" i="8"/>
  <c r="Z928" i="8"/>
  <c r="Z929" i="8"/>
  <c r="Z930" i="8"/>
  <c r="Z931" i="8"/>
  <c r="Z932" i="8"/>
  <c r="Z933" i="8"/>
  <c r="Z934" i="8"/>
  <c r="Z935" i="8"/>
  <c r="Z936" i="8"/>
  <c r="Z937" i="8"/>
  <c r="Z938" i="8"/>
  <c r="Z939" i="8"/>
  <c r="Z940" i="8"/>
  <c r="Z941" i="8"/>
  <c r="Z942" i="8"/>
  <c r="Z943" i="8"/>
  <c r="Z944" i="8"/>
  <c r="Z945" i="8"/>
  <c r="Z946" i="8"/>
  <c r="Z947" i="8"/>
  <c r="Z948" i="8"/>
  <c r="Z949" i="8"/>
  <c r="Z950" i="8"/>
  <c r="Z951" i="8"/>
  <c r="Z952" i="8"/>
  <c r="Z953" i="8"/>
  <c r="Z954" i="8"/>
  <c r="Z955" i="8"/>
  <c r="Z956" i="8"/>
  <c r="Z957" i="8"/>
  <c r="Z958" i="8"/>
  <c r="Z959" i="8"/>
  <c r="Z960" i="8"/>
  <c r="Z961" i="8"/>
  <c r="Z962" i="8"/>
  <c r="Z963" i="8"/>
  <c r="Z964" i="8"/>
  <c r="Z965" i="8"/>
  <c r="Z966" i="8"/>
  <c r="Z967" i="8"/>
  <c r="Z968" i="8"/>
  <c r="Z969" i="8"/>
  <c r="Z970" i="8"/>
  <c r="Z971" i="8"/>
  <c r="Z972" i="8"/>
  <c r="Z973" i="8"/>
  <c r="Z974" i="8"/>
  <c r="Z975" i="8"/>
  <c r="Z976" i="8"/>
  <c r="Z977" i="8"/>
  <c r="Z978" i="8"/>
  <c r="Z979" i="8"/>
  <c r="Z980" i="8"/>
  <c r="Z981" i="8"/>
  <c r="Z982" i="8"/>
  <c r="Z983" i="8"/>
  <c r="Z984" i="8"/>
  <c r="Z985" i="8"/>
  <c r="Z986" i="8"/>
  <c r="Z987" i="8"/>
  <c r="Z988" i="8"/>
  <c r="Z989" i="8"/>
  <c r="Z990" i="8"/>
  <c r="Z991" i="8"/>
  <c r="Z992" i="8"/>
  <c r="Z993" i="8"/>
  <c r="Z994" i="8"/>
  <c r="Z995" i="8"/>
  <c r="Z996" i="8"/>
  <c r="Z997" i="8"/>
  <c r="Z998" i="8"/>
  <c r="Z999" i="8"/>
  <c r="Z1000" i="8"/>
  <c r="Z1001" i="8"/>
  <c r="Z1002" i="8"/>
  <c r="Z1003" i="8"/>
  <c r="Z1004" i="8"/>
  <c r="Z1005" i="8"/>
  <c r="Z1006" i="8"/>
  <c r="Z1007" i="8"/>
  <c r="Z1008" i="8"/>
  <c r="Z1009" i="8"/>
  <c r="Z1010" i="8"/>
  <c r="Z1011" i="8"/>
  <c r="Z1012" i="8"/>
  <c r="Z1013" i="8"/>
  <c r="Z1014" i="8"/>
  <c r="Z1015" i="8"/>
  <c r="Z1016" i="8"/>
  <c r="Z1017" i="8"/>
  <c r="Z1018" i="8"/>
  <c r="Z1019" i="8"/>
  <c r="Z1020" i="8"/>
  <c r="Z1021" i="8"/>
  <c r="Z1022" i="8"/>
  <c r="Z1023" i="8"/>
  <c r="Z1024" i="8"/>
  <c r="Z1025" i="8"/>
  <c r="Z1026" i="8"/>
  <c r="Z1027" i="8"/>
  <c r="Z1028" i="8"/>
  <c r="Z1029" i="8"/>
  <c r="Z1030" i="8"/>
  <c r="Z1031" i="8"/>
  <c r="Z1032" i="8"/>
  <c r="Z1033" i="8"/>
  <c r="Z1034" i="8"/>
  <c r="Z1035" i="8"/>
  <c r="Z1036" i="8"/>
  <c r="Z1037" i="8"/>
  <c r="Z1038" i="8"/>
  <c r="Z1039" i="8"/>
  <c r="Z1040" i="8"/>
  <c r="Z1041" i="8"/>
  <c r="Z1042" i="8"/>
  <c r="Z1043" i="8"/>
  <c r="Z1044" i="8"/>
  <c r="Z1045" i="8"/>
  <c r="Z1046" i="8"/>
  <c r="Z1047" i="8"/>
  <c r="Z1048" i="8"/>
  <c r="Z1049" i="8"/>
  <c r="Z1050" i="8"/>
  <c r="Z1051" i="8"/>
  <c r="Z1052" i="8"/>
  <c r="Z1053" i="8"/>
  <c r="Z1054" i="8"/>
  <c r="Z1055" i="8"/>
  <c r="Z1056" i="8"/>
  <c r="Z1057" i="8"/>
  <c r="Z1058" i="8"/>
  <c r="Z1059" i="8"/>
  <c r="Z1060" i="8"/>
  <c r="Z1061" i="8"/>
  <c r="Z1062" i="8"/>
  <c r="Z1063" i="8"/>
  <c r="Z1064" i="8"/>
  <c r="Z1065" i="8"/>
  <c r="Z1066" i="8"/>
  <c r="Z1067" i="8"/>
  <c r="Z1068" i="8"/>
  <c r="Z1069" i="8"/>
  <c r="Z1070" i="8"/>
  <c r="Z1071" i="8"/>
  <c r="Z1072" i="8"/>
  <c r="Z1073" i="8"/>
  <c r="Z1074" i="8"/>
  <c r="Z1075" i="8"/>
  <c r="Z1076" i="8"/>
  <c r="Z1077" i="8"/>
  <c r="Z1078" i="8"/>
  <c r="Z1079" i="8"/>
  <c r="Z1080" i="8"/>
  <c r="Z1081" i="8"/>
  <c r="Z1082" i="8"/>
  <c r="Z1083" i="8"/>
  <c r="Z1084" i="8"/>
  <c r="Z1085" i="8"/>
  <c r="Z1086" i="8"/>
  <c r="Z1087" i="8"/>
  <c r="Z1088" i="8"/>
  <c r="Z1089" i="8"/>
  <c r="Z1090" i="8"/>
  <c r="Z1091" i="8"/>
  <c r="Z1092" i="8"/>
  <c r="Z1093" i="8"/>
  <c r="Z1094" i="8"/>
  <c r="Z1095" i="8"/>
  <c r="Z1096" i="8"/>
  <c r="Z1097" i="8"/>
  <c r="Z1098" i="8"/>
  <c r="Z1099" i="8"/>
  <c r="Z1100" i="8"/>
  <c r="Z1101" i="8"/>
  <c r="Z1102" i="8"/>
  <c r="Z1103" i="8"/>
  <c r="Z1104" i="8"/>
  <c r="Z1105" i="8"/>
  <c r="Z1106" i="8"/>
  <c r="Z1107" i="8"/>
  <c r="Z1108" i="8"/>
  <c r="Z1109" i="8"/>
  <c r="Z1110" i="8"/>
  <c r="Z1111" i="8"/>
  <c r="Z1112" i="8"/>
  <c r="Z1113" i="8"/>
  <c r="Z1114" i="8"/>
  <c r="Z1115" i="8"/>
  <c r="Z1116" i="8"/>
  <c r="Z1117" i="8"/>
  <c r="Z1118" i="8"/>
  <c r="Z1119" i="8"/>
  <c r="Z1120" i="8"/>
  <c r="Z1121" i="8"/>
  <c r="Z1122" i="8"/>
  <c r="Z1123" i="8"/>
  <c r="Z1124" i="8"/>
  <c r="Z1125" i="8"/>
  <c r="Z1126" i="8"/>
  <c r="Z1127" i="8"/>
  <c r="Z1128" i="8"/>
  <c r="Z1129" i="8"/>
  <c r="Z1130" i="8"/>
  <c r="Z1131" i="8"/>
  <c r="Z1132" i="8"/>
  <c r="Z1133" i="8"/>
  <c r="Z1134" i="8"/>
  <c r="Z1135" i="8"/>
  <c r="Z1136" i="8"/>
  <c r="Z1137" i="8"/>
  <c r="Z1138" i="8"/>
  <c r="Z1139" i="8"/>
  <c r="Z1140" i="8"/>
  <c r="Z1141" i="8"/>
  <c r="Z1142" i="8"/>
  <c r="Z1143" i="8"/>
  <c r="Z1144" i="8"/>
  <c r="Z1145" i="8"/>
  <c r="Z1146" i="8"/>
  <c r="Z1147" i="8"/>
  <c r="Z1148" i="8"/>
  <c r="Z1149" i="8"/>
  <c r="Z1150" i="8"/>
  <c r="Z1151" i="8"/>
  <c r="Z1152" i="8"/>
  <c r="Z1153" i="8"/>
  <c r="Z1154" i="8"/>
  <c r="Z1155" i="8"/>
  <c r="Z1156" i="8"/>
  <c r="Z1157" i="8"/>
  <c r="Z1158" i="8"/>
  <c r="Z1159" i="8"/>
  <c r="Z1160" i="8"/>
  <c r="Z1161" i="8"/>
  <c r="Z1162" i="8"/>
  <c r="Z1163" i="8"/>
  <c r="Z1164" i="8"/>
  <c r="Z1165" i="8"/>
  <c r="Z1166" i="8"/>
  <c r="Z1167" i="8"/>
  <c r="Z1168" i="8"/>
  <c r="Z1169" i="8"/>
  <c r="Z1170" i="8"/>
  <c r="Z1171" i="8"/>
  <c r="Z1172" i="8"/>
  <c r="Z1173" i="8"/>
  <c r="Z1174" i="8"/>
  <c r="Z1175" i="8"/>
  <c r="Z1176" i="8"/>
  <c r="Z1177" i="8"/>
  <c r="Z1178" i="8"/>
  <c r="Z1179" i="8"/>
  <c r="Z1180" i="8"/>
  <c r="Z1181" i="8"/>
  <c r="Z1182" i="8"/>
  <c r="Z1183" i="8"/>
  <c r="Z1184" i="8"/>
  <c r="Z1185" i="8"/>
  <c r="Z1186" i="8"/>
  <c r="Z1187" i="8"/>
  <c r="Z1188" i="8"/>
  <c r="Z1189" i="8"/>
  <c r="Z1190" i="8"/>
  <c r="Z1191" i="8"/>
  <c r="Z1192" i="8"/>
  <c r="Z1193" i="8"/>
  <c r="Z1194" i="8"/>
  <c r="Z1195" i="8"/>
  <c r="Z1196" i="8"/>
  <c r="Z1197" i="8"/>
  <c r="Z1198" i="8"/>
  <c r="Z1199" i="8"/>
  <c r="Z1200" i="8"/>
  <c r="Z1201" i="8"/>
  <c r="Z1202" i="8"/>
  <c r="Z1203" i="8"/>
  <c r="Z1204" i="8"/>
  <c r="Z1205" i="8"/>
  <c r="Z1206" i="8"/>
  <c r="Z1207" i="8"/>
  <c r="Z1208" i="8"/>
  <c r="Z1209" i="8"/>
  <c r="Z1210" i="8"/>
  <c r="Z1211" i="8"/>
  <c r="Z1212" i="8"/>
  <c r="Z1213" i="8"/>
  <c r="Z1214" i="8"/>
  <c r="Z1215" i="8"/>
  <c r="Z1216" i="8"/>
  <c r="Z1217" i="8"/>
  <c r="Z1218" i="8"/>
  <c r="Z1219" i="8"/>
  <c r="Z1220" i="8"/>
  <c r="Z1221" i="8"/>
  <c r="Z1222" i="8"/>
  <c r="Z1223" i="8"/>
  <c r="Z1224" i="8"/>
  <c r="Z1225" i="8"/>
  <c r="Z1226" i="8"/>
  <c r="Z1227" i="8"/>
  <c r="Z1228" i="8"/>
  <c r="Z1229" i="8"/>
  <c r="Z1230" i="8"/>
  <c r="Z1231" i="8"/>
  <c r="Z1232" i="8"/>
  <c r="Z1233" i="8"/>
  <c r="Z1234" i="8"/>
  <c r="Z1235" i="8"/>
  <c r="Z1236" i="8"/>
  <c r="Z1237" i="8"/>
  <c r="Z1238" i="8"/>
  <c r="Z1239" i="8"/>
  <c r="Z1240" i="8"/>
  <c r="Z1241" i="8"/>
  <c r="Z1242" i="8"/>
  <c r="Z1243" i="8"/>
  <c r="Z1244" i="8"/>
  <c r="Z1245" i="8"/>
  <c r="Z1246" i="8"/>
  <c r="Z1247" i="8"/>
  <c r="Z1248" i="8"/>
  <c r="Z1249" i="8"/>
  <c r="Z1250" i="8"/>
  <c r="Z1251" i="8"/>
  <c r="Z1252" i="8"/>
  <c r="Z1253" i="8"/>
  <c r="Z1254" i="8"/>
  <c r="Z1255" i="8"/>
  <c r="Z1256" i="8"/>
  <c r="Z1257" i="8"/>
  <c r="Z1258" i="8"/>
  <c r="Z1259" i="8"/>
  <c r="Z1260" i="8"/>
  <c r="Z1261" i="8"/>
  <c r="Z1262" i="8"/>
  <c r="Z1263" i="8"/>
  <c r="Z1264" i="8"/>
  <c r="Z1265" i="8"/>
  <c r="Z1266" i="8"/>
  <c r="Z1267" i="8"/>
  <c r="Z1268" i="8"/>
  <c r="Z1269" i="8"/>
  <c r="Z1270" i="8"/>
  <c r="Z1271" i="8"/>
  <c r="Z1272" i="8"/>
  <c r="Z1273" i="8"/>
  <c r="Z1274" i="8"/>
  <c r="Z1275" i="8"/>
  <c r="Z1276" i="8"/>
  <c r="Z1277" i="8"/>
  <c r="Z1278" i="8"/>
  <c r="Z1279" i="8"/>
  <c r="Z1280" i="8"/>
  <c r="Z1281" i="8"/>
  <c r="Z1282" i="8"/>
  <c r="Z1283" i="8"/>
  <c r="Z1284" i="8"/>
  <c r="Z1285" i="8"/>
  <c r="Z1286" i="8"/>
  <c r="Z1287" i="8"/>
  <c r="Z1288" i="8"/>
  <c r="Z1289" i="8"/>
  <c r="Z1290" i="8"/>
  <c r="Z1291" i="8"/>
  <c r="Z1292" i="8"/>
  <c r="Z1293" i="8"/>
  <c r="Z1294" i="8"/>
  <c r="Z1295" i="8"/>
  <c r="Z1296" i="8"/>
  <c r="Z1297" i="8"/>
  <c r="Z1298" i="8"/>
  <c r="Z1299" i="8"/>
  <c r="Z1300" i="8"/>
  <c r="Z1301" i="8"/>
  <c r="Z1302" i="8"/>
  <c r="Z1303" i="8"/>
  <c r="Z1304" i="8"/>
  <c r="Z1305" i="8"/>
  <c r="Z1306" i="8"/>
  <c r="Z1307" i="8"/>
  <c r="Z1308" i="8"/>
  <c r="Z1309" i="8"/>
  <c r="Z1310" i="8"/>
  <c r="Z1311" i="8"/>
  <c r="Z1312" i="8"/>
  <c r="Z1313" i="8"/>
  <c r="Z1314" i="8"/>
  <c r="Z1315" i="8"/>
  <c r="Z1316" i="8"/>
  <c r="Z1317" i="8"/>
  <c r="Z1318" i="8"/>
  <c r="Z1319" i="8"/>
  <c r="Z1320" i="8"/>
  <c r="Z1321" i="8"/>
  <c r="Z1322" i="8"/>
  <c r="Z1323" i="8"/>
  <c r="Z1324" i="8"/>
  <c r="Z1325" i="8"/>
  <c r="Z1326" i="8"/>
  <c r="Z1327" i="8"/>
  <c r="Z1328" i="8"/>
  <c r="Z1329" i="8"/>
  <c r="Z1330" i="8"/>
  <c r="Z1331" i="8"/>
  <c r="Z1332" i="8"/>
  <c r="Z1333" i="8"/>
  <c r="Z1334" i="8"/>
  <c r="Z1335" i="8"/>
  <c r="Z1336" i="8"/>
  <c r="Z1337" i="8"/>
  <c r="Z1338" i="8"/>
  <c r="Z1339" i="8"/>
  <c r="Z1340" i="8"/>
  <c r="Z1341" i="8"/>
  <c r="Z1342" i="8"/>
  <c r="Z1343" i="8"/>
  <c r="Z1344" i="8"/>
  <c r="Z1345" i="8"/>
  <c r="Z1346" i="8"/>
  <c r="Z1347" i="8"/>
  <c r="Z1348" i="8"/>
  <c r="Z1349" i="8"/>
  <c r="Z1350" i="8"/>
  <c r="Z1351" i="8"/>
  <c r="Z1352" i="8"/>
  <c r="Z1353" i="8"/>
  <c r="Z1354" i="8"/>
  <c r="Z1355" i="8"/>
  <c r="Z1356" i="8"/>
  <c r="Z1357" i="8"/>
  <c r="Z1358" i="8"/>
  <c r="Z1359" i="8"/>
  <c r="Z1360" i="8"/>
  <c r="Z1361" i="8"/>
  <c r="Z1362" i="8"/>
  <c r="Z1363" i="8"/>
  <c r="Z1364" i="8"/>
  <c r="Z1365" i="8"/>
  <c r="Z1366" i="8"/>
  <c r="Z1367" i="8"/>
  <c r="Z1368" i="8"/>
  <c r="Z1369" i="8"/>
  <c r="Z1370" i="8"/>
  <c r="Z1371" i="8"/>
  <c r="Z1372" i="8"/>
  <c r="Z1373" i="8"/>
  <c r="Z1374" i="8"/>
  <c r="Z1375" i="8"/>
  <c r="Z1376" i="8"/>
  <c r="Z1377" i="8"/>
  <c r="Z1378" i="8"/>
  <c r="Z1379" i="8"/>
  <c r="Z1380" i="8"/>
  <c r="Z1381" i="8"/>
  <c r="Z1382" i="8"/>
  <c r="Z1383" i="8"/>
  <c r="Z1384" i="8"/>
  <c r="Z1385" i="8"/>
  <c r="Z1386" i="8"/>
  <c r="Z1387" i="8"/>
  <c r="Z1388" i="8"/>
  <c r="Z1389" i="8"/>
  <c r="Z1390" i="8"/>
  <c r="Z1391" i="8"/>
  <c r="Z1392" i="8"/>
  <c r="Z1393" i="8"/>
  <c r="Z1394" i="8"/>
  <c r="Z1395" i="8"/>
  <c r="Z1396" i="8"/>
  <c r="Z1397" i="8"/>
  <c r="Z1398" i="8"/>
  <c r="Z1399" i="8"/>
  <c r="Z1400" i="8"/>
  <c r="Z1401" i="8"/>
  <c r="Z1402" i="8"/>
  <c r="Z1403" i="8"/>
  <c r="Z1404" i="8"/>
  <c r="Z1405" i="8"/>
  <c r="Z1406" i="8"/>
  <c r="Z1407" i="8"/>
  <c r="Z1408" i="8"/>
  <c r="Z1409" i="8"/>
  <c r="Z1410" i="8"/>
  <c r="Z1411" i="8"/>
  <c r="Z1412" i="8"/>
  <c r="Z1413" i="8"/>
  <c r="Z1414" i="8"/>
  <c r="Z1415" i="8"/>
  <c r="Z1416" i="8"/>
  <c r="Z1417" i="8"/>
  <c r="Z1418" i="8"/>
  <c r="Z1419" i="8"/>
  <c r="Z1420" i="8"/>
  <c r="Z1421" i="8"/>
  <c r="Z1422" i="8"/>
  <c r="Z1423" i="8"/>
  <c r="Z1424" i="8"/>
  <c r="Z1425" i="8"/>
  <c r="Z1426" i="8"/>
  <c r="Z1427" i="8"/>
  <c r="Z1428" i="8"/>
  <c r="Z1429" i="8"/>
  <c r="Z1430" i="8"/>
  <c r="Z1431" i="8"/>
  <c r="Z1432" i="8"/>
  <c r="Z1433" i="8"/>
  <c r="Z1434" i="8"/>
  <c r="Z1435" i="8"/>
  <c r="Z1436" i="8"/>
  <c r="Z1437" i="8"/>
  <c r="Z1438" i="8"/>
  <c r="Z1439" i="8"/>
  <c r="Z1440" i="8"/>
  <c r="Z1441" i="8"/>
  <c r="Z1442" i="8"/>
  <c r="Z1443" i="8"/>
  <c r="Z1444" i="8"/>
  <c r="Z1445" i="8"/>
  <c r="Z1446" i="8"/>
  <c r="Z1447" i="8"/>
  <c r="Z1448" i="8"/>
  <c r="Z1449" i="8"/>
  <c r="Z1450" i="8"/>
  <c r="Z1451" i="8"/>
  <c r="Z1452" i="8"/>
  <c r="Z1453" i="8"/>
  <c r="Z1454" i="8"/>
  <c r="Z1455" i="8"/>
  <c r="Z1456" i="8"/>
  <c r="Z1457" i="8"/>
  <c r="Z1458" i="8"/>
  <c r="Z1459" i="8"/>
  <c r="Z1460" i="8"/>
  <c r="Z1461" i="8"/>
  <c r="Z1462" i="8"/>
  <c r="Z1463" i="8"/>
  <c r="Z1464" i="8"/>
  <c r="Z1465" i="8"/>
  <c r="Z1466" i="8"/>
  <c r="Z1467" i="8"/>
  <c r="Z1468" i="8"/>
  <c r="Z1469" i="8"/>
  <c r="Z1470" i="8"/>
  <c r="Z1471" i="8"/>
  <c r="Z1472" i="8"/>
  <c r="Z1473" i="8"/>
  <c r="Z1474" i="8"/>
  <c r="Z1475" i="8"/>
  <c r="Z1476" i="8"/>
  <c r="Z1477" i="8"/>
  <c r="Z1478" i="8"/>
  <c r="Z1479" i="8"/>
  <c r="Z1480" i="8"/>
  <c r="Z1481" i="8"/>
  <c r="Z1482" i="8"/>
  <c r="Z1483" i="8"/>
  <c r="Z1484" i="8"/>
  <c r="Z1485" i="8"/>
  <c r="Z1486" i="8"/>
  <c r="Z1487" i="8"/>
  <c r="Z1488" i="8"/>
  <c r="Z1489" i="8"/>
  <c r="Z1490" i="8"/>
  <c r="Z1491" i="8"/>
  <c r="Z1492" i="8"/>
  <c r="Z1493" i="8"/>
  <c r="Z1494" i="8"/>
  <c r="Z1495" i="8"/>
  <c r="Z1496" i="8"/>
  <c r="Z1497" i="8"/>
  <c r="Z1498" i="8"/>
  <c r="Z1499" i="8"/>
  <c r="Z1500" i="8"/>
  <c r="Z1501" i="8"/>
  <c r="Z1502" i="8"/>
  <c r="Z1503" i="8"/>
  <c r="Z1504" i="8"/>
  <c r="Z1505" i="8"/>
  <c r="Z1506" i="8"/>
  <c r="Z1507" i="8"/>
  <c r="Z1508" i="8"/>
  <c r="Z1509" i="8"/>
  <c r="Z1510" i="8"/>
  <c r="Z1511" i="8"/>
  <c r="Z1512" i="8"/>
  <c r="Z1513" i="8"/>
  <c r="Z1514" i="8"/>
  <c r="Z1515" i="8"/>
  <c r="Z1516" i="8"/>
  <c r="Z1517" i="8"/>
  <c r="Z1518" i="8"/>
  <c r="Z1519" i="8"/>
  <c r="Z1520" i="8"/>
  <c r="Z1521" i="8"/>
  <c r="Z1522" i="8"/>
  <c r="Z1523" i="8"/>
  <c r="Z1524" i="8"/>
  <c r="Z1525" i="8"/>
  <c r="Z1526" i="8"/>
  <c r="Z1527" i="8"/>
  <c r="Z1528" i="8"/>
  <c r="Z1529" i="8"/>
  <c r="Z1530" i="8"/>
  <c r="Z1531" i="8"/>
  <c r="Z1532" i="8"/>
  <c r="Z1533" i="8"/>
  <c r="Z1534" i="8"/>
  <c r="Z1535" i="8"/>
  <c r="Z1536" i="8"/>
  <c r="Z1537" i="8"/>
  <c r="Z1538" i="8"/>
  <c r="Z1539" i="8"/>
  <c r="Z1540" i="8"/>
  <c r="Z1541" i="8"/>
  <c r="Z1542" i="8"/>
  <c r="Z1543" i="8"/>
  <c r="Z1544" i="8"/>
  <c r="Z1545" i="8"/>
  <c r="Z1546" i="8"/>
  <c r="Z1547" i="8"/>
  <c r="Z1548" i="8"/>
  <c r="Z1549" i="8"/>
  <c r="Z1550" i="8"/>
  <c r="Z1551" i="8"/>
  <c r="Z1552" i="8"/>
  <c r="Z1553" i="8"/>
  <c r="Z1554" i="8"/>
  <c r="Z1555" i="8"/>
  <c r="Z1556" i="8"/>
  <c r="Z1557" i="8"/>
  <c r="Z1558" i="8"/>
  <c r="Z1559" i="8"/>
  <c r="Z1560" i="8"/>
  <c r="Z1561" i="8"/>
  <c r="Z1562" i="8"/>
  <c r="Z1563" i="8"/>
  <c r="Z1564" i="8"/>
  <c r="Z1565" i="8"/>
  <c r="Z1566" i="8"/>
  <c r="Z1567" i="8"/>
  <c r="Z1568" i="8"/>
  <c r="Z1569" i="8"/>
  <c r="Z1570" i="8"/>
  <c r="Z1571" i="8"/>
  <c r="Z1572" i="8"/>
  <c r="Z1573" i="8"/>
  <c r="Z1574" i="8"/>
  <c r="Z1575" i="8"/>
  <c r="Z1576" i="8"/>
  <c r="Z1577" i="8"/>
  <c r="Z1578" i="8"/>
  <c r="Z1579" i="8"/>
  <c r="Z1580" i="8"/>
  <c r="Z1581" i="8"/>
  <c r="Z1582" i="8"/>
  <c r="Z1583" i="8"/>
  <c r="Z1584" i="8"/>
  <c r="Z1585" i="8"/>
  <c r="Z1586" i="8"/>
  <c r="Z1587" i="8"/>
  <c r="Z1588" i="8"/>
  <c r="Z1589" i="8"/>
  <c r="Z1590" i="8"/>
  <c r="Z1591" i="8"/>
  <c r="Z1592" i="8"/>
  <c r="Z1593" i="8"/>
  <c r="Z1594" i="8"/>
  <c r="Z1595" i="8"/>
  <c r="Z1596" i="8"/>
  <c r="Z1597" i="8"/>
  <c r="Z1598" i="8"/>
  <c r="Z1599" i="8"/>
  <c r="Z1600" i="8"/>
  <c r="Z1601" i="8"/>
  <c r="Z1602" i="8"/>
  <c r="CH42" i="5"/>
  <c r="Z603" i="8"/>
  <c r="X603" i="8"/>
  <c r="X504" i="8"/>
  <c r="CB43" i="5"/>
  <c r="Z504" i="8"/>
  <c r="X505" i="8"/>
  <c r="CB44" i="5"/>
  <c r="Z505" i="8"/>
  <c r="X506" i="8"/>
  <c r="CB45" i="5"/>
  <c r="Z506" i="8"/>
  <c r="X507" i="8"/>
  <c r="CB46" i="5"/>
  <c r="Z507" i="8"/>
  <c r="X508" i="8"/>
  <c r="CB47" i="5"/>
  <c r="Z508" i="8"/>
  <c r="X509" i="8"/>
  <c r="CB48" i="5"/>
  <c r="Z509" i="8"/>
  <c r="X510" i="8"/>
  <c r="CB49" i="5"/>
  <c r="Z510" i="8"/>
  <c r="X511" i="8"/>
  <c r="CB50" i="5"/>
  <c r="Z511" i="8"/>
  <c r="X512" i="8"/>
  <c r="CB51" i="5"/>
  <c r="Z512" i="8"/>
  <c r="X513" i="8"/>
  <c r="CB52" i="5"/>
  <c r="Z513" i="8"/>
  <c r="X514" i="8"/>
  <c r="CB53" i="5"/>
  <c r="Z514" i="8"/>
  <c r="X515" i="8"/>
  <c r="CB54" i="5"/>
  <c r="Z515" i="8"/>
  <c r="X516" i="8"/>
  <c r="CB55" i="5"/>
  <c r="Z516" i="8"/>
  <c r="X517" i="8"/>
  <c r="CB56" i="5"/>
  <c r="Z517" i="8"/>
  <c r="X518" i="8"/>
  <c r="CB57" i="5"/>
  <c r="Z518" i="8"/>
  <c r="X519" i="8"/>
  <c r="CB58" i="5"/>
  <c r="Z519" i="8"/>
  <c r="X520" i="8"/>
  <c r="CB59" i="5"/>
  <c r="Z520" i="8"/>
  <c r="X521" i="8"/>
  <c r="CB60" i="5"/>
  <c r="Z521" i="8"/>
  <c r="X522" i="8"/>
  <c r="CB61" i="5"/>
  <c r="Z522" i="8"/>
  <c r="X523" i="8"/>
  <c r="CB62" i="5"/>
  <c r="Z523" i="8"/>
  <c r="X524" i="8"/>
  <c r="CB63" i="5"/>
  <c r="Z524" i="8"/>
  <c r="X525" i="8"/>
  <c r="CB64" i="5"/>
  <c r="Z525" i="8"/>
  <c r="X526" i="8"/>
  <c r="CB65" i="5"/>
  <c r="Z526" i="8"/>
  <c r="X527" i="8"/>
  <c r="CB66" i="5"/>
  <c r="Z527" i="8"/>
  <c r="X528" i="8"/>
  <c r="CB67" i="5"/>
  <c r="Z528" i="8"/>
  <c r="X529" i="8"/>
  <c r="CB68" i="5"/>
  <c r="Z529" i="8"/>
  <c r="X530" i="8"/>
  <c r="CB69" i="5"/>
  <c r="Z530" i="8"/>
  <c r="X531" i="8"/>
  <c r="CB70" i="5"/>
  <c r="Z531" i="8"/>
  <c r="X532" i="8"/>
  <c r="CB71" i="5"/>
  <c r="Z532" i="8"/>
  <c r="X533" i="8"/>
  <c r="CB72" i="5"/>
  <c r="Z533" i="8"/>
  <c r="X534" i="8"/>
  <c r="CB73" i="5"/>
  <c r="Z534" i="8"/>
  <c r="X535" i="8"/>
  <c r="CB74" i="5"/>
  <c r="Z535" i="8"/>
  <c r="X536" i="8"/>
  <c r="CB75" i="5"/>
  <c r="Z536" i="8"/>
  <c r="X537" i="8"/>
  <c r="CB76" i="5"/>
  <c r="Z537" i="8"/>
  <c r="X538" i="8"/>
  <c r="CB77" i="5"/>
  <c r="Z538" i="8"/>
  <c r="X539" i="8"/>
  <c r="CB78" i="5"/>
  <c r="Z539" i="8"/>
  <c r="X540" i="8"/>
  <c r="CB79" i="5"/>
  <c r="Z540" i="8"/>
  <c r="X541" i="8"/>
  <c r="CB80" i="5"/>
  <c r="Z541" i="8"/>
  <c r="X542" i="8"/>
  <c r="CB81" i="5"/>
  <c r="Z542" i="8"/>
  <c r="X543" i="8"/>
  <c r="CB82" i="5"/>
  <c r="Z543" i="8"/>
  <c r="X544" i="8"/>
  <c r="CB83" i="5"/>
  <c r="Z544" i="8"/>
  <c r="X545" i="8"/>
  <c r="CB84" i="5"/>
  <c r="Z545" i="8"/>
  <c r="X546" i="8"/>
  <c r="CB85" i="5"/>
  <c r="Z546" i="8"/>
  <c r="X547" i="8"/>
  <c r="CB86" i="5"/>
  <c r="Z547" i="8"/>
  <c r="X548" i="8"/>
  <c r="CB87" i="5"/>
  <c r="Z548" i="8"/>
  <c r="X549" i="8"/>
  <c r="CB88" i="5"/>
  <c r="Z549" i="8"/>
  <c r="X550" i="8"/>
  <c r="CB89" i="5"/>
  <c r="Z550" i="8"/>
  <c r="X551" i="8"/>
  <c r="CB90" i="5"/>
  <c r="Z551" i="8"/>
  <c r="X552" i="8"/>
  <c r="CB91" i="5"/>
  <c r="Z552" i="8"/>
  <c r="X553" i="8"/>
  <c r="CB92" i="5"/>
  <c r="Z553" i="8"/>
  <c r="X554" i="8"/>
  <c r="CB93" i="5"/>
  <c r="Z554" i="8"/>
  <c r="X555" i="8"/>
  <c r="CB94" i="5"/>
  <c r="Z555" i="8"/>
  <c r="X556" i="8"/>
  <c r="CB95" i="5"/>
  <c r="Z556" i="8"/>
  <c r="X557" i="8"/>
  <c r="CB96" i="5"/>
  <c r="Z557" i="8"/>
  <c r="X558" i="8"/>
  <c r="CB97" i="5"/>
  <c r="Z558" i="8"/>
  <c r="X559" i="8"/>
  <c r="CB98" i="5"/>
  <c r="Z559" i="8"/>
  <c r="X560" i="8"/>
  <c r="CB99" i="5"/>
  <c r="Z560" i="8"/>
  <c r="X561" i="8"/>
  <c r="CB100" i="5"/>
  <c r="Z561" i="8"/>
  <c r="X562" i="8"/>
  <c r="CB101" i="5"/>
  <c r="Z562" i="8"/>
  <c r="X563" i="8"/>
  <c r="CB102" i="5"/>
  <c r="Z563" i="8"/>
  <c r="X564" i="8"/>
  <c r="CB103" i="5"/>
  <c r="Z564" i="8"/>
  <c r="X565" i="8"/>
  <c r="CB104" i="5"/>
  <c r="Z565" i="8"/>
  <c r="X566" i="8"/>
  <c r="CB105" i="5"/>
  <c r="Z566" i="8"/>
  <c r="X567" i="8"/>
  <c r="CB106" i="5"/>
  <c r="Z567" i="8"/>
  <c r="X568" i="8"/>
  <c r="CB107" i="5"/>
  <c r="Z568" i="8"/>
  <c r="X569" i="8"/>
  <c r="CB108" i="5"/>
  <c r="Z569" i="8"/>
  <c r="X570" i="8"/>
  <c r="CB109" i="5"/>
  <c r="Z570" i="8"/>
  <c r="X571" i="8"/>
  <c r="CB110" i="5"/>
  <c r="Z571" i="8"/>
  <c r="X572" i="8"/>
  <c r="CB111" i="5"/>
  <c r="Z572" i="8"/>
  <c r="X573" i="8"/>
  <c r="CB112" i="5"/>
  <c r="Z573" i="8"/>
  <c r="X574" i="8"/>
  <c r="CB113" i="5"/>
  <c r="Z574" i="8"/>
  <c r="X575" i="8"/>
  <c r="CB114" i="5"/>
  <c r="Z575" i="8"/>
  <c r="X576" i="8"/>
  <c r="CB115" i="5"/>
  <c r="Z576" i="8"/>
  <c r="X577" i="8"/>
  <c r="CB116" i="5"/>
  <c r="Z577" i="8"/>
  <c r="X578" i="8"/>
  <c r="CB117" i="5"/>
  <c r="Z578" i="8"/>
  <c r="X579" i="8"/>
  <c r="CB118" i="5"/>
  <c r="Z579" i="8"/>
  <c r="X580" i="8"/>
  <c r="CB119" i="5"/>
  <c r="Z580" i="8"/>
  <c r="X581" i="8"/>
  <c r="CB120" i="5"/>
  <c r="Z581" i="8"/>
  <c r="X582" i="8"/>
  <c r="CB121" i="5"/>
  <c r="Z582" i="8"/>
  <c r="X583" i="8"/>
  <c r="CB122" i="5"/>
  <c r="Z583" i="8"/>
  <c r="X584" i="8"/>
  <c r="CB123" i="5"/>
  <c r="Z584" i="8"/>
  <c r="X585" i="8"/>
  <c r="CB124" i="5"/>
  <c r="Z585" i="8"/>
  <c r="X586" i="8"/>
  <c r="CB125" i="5"/>
  <c r="Z586" i="8"/>
  <c r="X587" i="8"/>
  <c r="CB126" i="5"/>
  <c r="Z587" i="8"/>
  <c r="X588" i="8"/>
  <c r="CB127" i="5"/>
  <c r="Z588" i="8"/>
  <c r="X589" i="8"/>
  <c r="CB128" i="5"/>
  <c r="Z589" i="8"/>
  <c r="X590" i="8"/>
  <c r="CB129" i="5"/>
  <c r="Z590" i="8"/>
  <c r="X591" i="8"/>
  <c r="CB130" i="5"/>
  <c r="Z591" i="8"/>
  <c r="X592" i="8"/>
  <c r="CB131" i="5"/>
  <c r="Z592" i="8"/>
  <c r="X593" i="8"/>
  <c r="CB132" i="5"/>
  <c r="Z593" i="8"/>
  <c r="X594" i="8"/>
  <c r="CB133" i="5"/>
  <c r="Z594" i="8"/>
  <c r="X595" i="8"/>
  <c r="CB134" i="5"/>
  <c r="Z595" i="8"/>
  <c r="X596" i="8"/>
  <c r="CB135" i="5"/>
  <c r="Z596" i="8"/>
  <c r="X597" i="8"/>
  <c r="CB136" i="5"/>
  <c r="Z597" i="8"/>
  <c r="X598" i="8"/>
  <c r="CB137" i="5"/>
  <c r="Z598" i="8"/>
  <c r="X599" i="8"/>
  <c r="CB138" i="5"/>
  <c r="Z599" i="8"/>
  <c r="X600" i="8"/>
  <c r="CB139" i="5"/>
  <c r="Z600" i="8"/>
  <c r="X601" i="8"/>
  <c r="CB140" i="5"/>
  <c r="Z601" i="8"/>
  <c r="X602" i="8"/>
  <c r="CB141" i="5"/>
  <c r="Z602" i="8"/>
  <c r="CB42" i="5"/>
  <c r="Z503" i="8"/>
  <c r="X503" i="8"/>
  <c r="X404" i="8"/>
  <c r="Z404" i="8"/>
  <c r="X405" i="8"/>
  <c r="Z405" i="8"/>
  <c r="X406" i="8"/>
  <c r="Z406" i="8"/>
  <c r="X407" i="8"/>
  <c r="Z407" i="8"/>
  <c r="X408" i="8"/>
  <c r="Z408" i="8"/>
  <c r="X409" i="8"/>
  <c r="Z409" i="8"/>
  <c r="X410" i="8"/>
  <c r="Z410" i="8"/>
  <c r="X411" i="8"/>
  <c r="Z411" i="8"/>
  <c r="X412" i="8"/>
  <c r="Z412" i="8"/>
  <c r="X413" i="8"/>
  <c r="Z413" i="8"/>
  <c r="X414" i="8"/>
  <c r="Z414" i="8"/>
  <c r="X415" i="8"/>
  <c r="Z415" i="8"/>
  <c r="X416" i="8"/>
  <c r="Z416" i="8"/>
  <c r="X417" i="8"/>
  <c r="Z417" i="8"/>
  <c r="X418" i="8"/>
  <c r="Z418" i="8"/>
  <c r="X419" i="8"/>
  <c r="Z419" i="8"/>
  <c r="X420" i="8"/>
  <c r="Z420" i="8"/>
  <c r="X421" i="8"/>
  <c r="Z421" i="8"/>
  <c r="X422" i="8"/>
  <c r="Z422" i="8"/>
  <c r="X423" i="8"/>
  <c r="Z423" i="8"/>
  <c r="X424" i="8"/>
  <c r="Z424" i="8"/>
  <c r="X425" i="8"/>
  <c r="Z425" i="8"/>
  <c r="X426" i="8"/>
  <c r="Z426" i="8"/>
  <c r="X427" i="8"/>
  <c r="Z427" i="8"/>
  <c r="X428" i="8"/>
  <c r="Z428" i="8"/>
  <c r="X429" i="8"/>
  <c r="Z429" i="8"/>
  <c r="X430" i="8"/>
  <c r="Z430" i="8"/>
  <c r="X431" i="8"/>
  <c r="Z431" i="8"/>
  <c r="X432" i="8"/>
  <c r="Z432" i="8"/>
  <c r="X433" i="8"/>
  <c r="Z433" i="8"/>
  <c r="X434" i="8"/>
  <c r="Z434" i="8"/>
  <c r="X435" i="8"/>
  <c r="Z435" i="8"/>
  <c r="X436" i="8"/>
  <c r="Z436" i="8"/>
  <c r="X437" i="8"/>
  <c r="Z437" i="8"/>
  <c r="X438" i="8"/>
  <c r="Z438" i="8"/>
  <c r="X439" i="8"/>
  <c r="Z439" i="8"/>
  <c r="X440" i="8"/>
  <c r="Z440" i="8"/>
  <c r="X441" i="8"/>
  <c r="Z441" i="8"/>
  <c r="X442" i="8"/>
  <c r="Z442" i="8"/>
  <c r="X443" i="8"/>
  <c r="Z443" i="8"/>
  <c r="X444" i="8"/>
  <c r="Z444" i="8"/>
  <c r="X445" i="8"/>
  <c r="Z445" i="8"/>
  <c r="X446" i="8"/>
  <c r="Z446" i="8"/>
  <c r="X447" i="8"/>
  <c r="Z447" i="8"/>
  <c r="X448" i="8"/>
  <c r="Z448" i="8"/>
  <c r="X449" i="8"/>
  <c r="Z449" i="8"/>
  <c r="X450" i="8"/>
  <c r="Z450" i="8"/>
  <c r="X451" i="8"/>
  <c r="Z451" i="8"/>
  <c r="X452" i="8"/>
  <c r="Z452" i="8"/>
  <c r="X453" i="8"/>
  <c r="Z453" i="8"/>
  <c r="X454" i="8"/>
  <c r="Z454" i="8"/>
  <c r="X455" i="8"/>
  <c r="Z455" i="8"/>
  <c r="X456" i="8"/>
  <c r="Z456" i="8"/>
  <c r="X457" i="8"/>
  <c r="Z457" i="8"/>
  <c r="X458" i="8"/>
  <c r="Z458" i="8"/>
  <c r="X459" i="8"/>
  <c r="Z459" i="8"/>
  <c r="X460" i="8"/>
  <c r="Z460" i="8"/>
  <c r="X461" i="8"/>
  <c r="Z461" i="8"/>
  <c r="X462" i="8"/>
  <c r="Z462" i="8"/>
  <c r="X463" i="8"/>
  <c r="Z463" i="8"/>
  <c r="X464" i="8"/>
  <c r="Z464" i="8"/>
  <c r="X465" i="8"/>
  <c r="Z465" i="8"/>
  <c r="X466" i="8"/>
  <c r="Z466" i="8"/>
  <c r="X467" i="8"/>
  <c r="Z467" i="8"/>
  <c r="X468" i="8"/>
  <c r="Z468" i="8"/>
  <c r="X469" i="8"/>
  <c r="Z469" i="8"/>
  <c r="X470" i="8"/>
  <c r="Z470" i="8"/>
  <c r="X471" i="8"/>
  <c r="Z471" i="8"/>
  <c r="X472" i="8"/>
  <c r="Z472" i="8"/>
  <c r="X473" i="8"/>
  <c r="Z473" i="8"/>
  <c r="X474" i="8"/>
  <c r="Z474" i="8"/>
  <c r="X475" i="8"/>
  <c r="Z475" i="8"/>
  <c r="X476" i="8"/>
  <c r="Z476" i="8"/>
  <c r="X477" i="8"/>
  <c r="Z477" i="8"/>
  <c r="X478" i="8"/>
  <c r="Z478" i="8"/>
  <c r="X479" i="8"/>
  <c r="Z479" i="8"/>
  <c r="X480" i="8"/>
  <c r="Z480" i="8"/>
  <c r="X481" i="8"/>
  <c r="Z481" i="8"/>
  <c r="X482" i="8"/>
  <c r="Z482" i="8"/>
  <c r="X483" i="8"/>
  <c r="Z483" i="8"/>
  <c r="X484" i="8"/>
  <c r="Z484" i="8"/>
  <c r="X485" i="8"/>
  <c r="Z485" i="8"/>
  <c r="X486" i="8"/>
  <c r="Z486" i="8"/>
  <c r="X487" i="8"/>
  <c r="Z487" i="8"/>
  <c r="X488" i="8"/>
  <c r="Z488" i="8"/>
  <c r="X489" i="8"/>
  <c r="Z489" i="8"/>
  <c r="X490" i="8"/>
  <c r="Z490" i="8"/>
  <c r="X491" i="8"/>
  <c r="Z491" i="8"/>
  <c r="X492" i="8"/>
  <c r="Z492" i="8"/>
  <c r="X493" i="8"/>
  <c r="Z493" i="8"/>
  <c r="X494" i="8"/>
  <c r="Z494" i="8"/>
  <c r="X495" i="8"/>
  <c r="Z495" i="8"/>
  <c r="X496" i="8"/>
  <c r="Z496" i="8"/>
  <c r="X497" i="8"/>
  <c r="Z497" i="8"/>
  <c r="X498" i="8"/>
  <c r="Z498" i="8"/>
  <c r="X499" i="8"/>
  <c r="Z499" i="8"/>
  <c r="X500" i="8"/>
  <c r="Z500" i="8"/>
  <c r="X501" i="8"/>
  <c r="Z501" i="8"/>
  <c r="X502" i="8"/>
  <c r="Z502" i="8"/>
  <c r="Z403" i="8"/>
  <c r="X403" i="8"/>
  <c r="X304" i="8"/>
  <c r="Z304" i="8"/>
  <c r="X305" i="8"/>
  <c r="Z305" i="8"/>
  <c r="X306" i="8"/>
  <c r="Z306" i="8"/>
  <c r="X307" i="8"/>
  <c r="Z307" i="8"/>
  <c r="X308" i="8"/>
  <c r="Z308" i="8"/>
  <c r="X309" i="8"/>
  <c r="Z309" i="8"/>
  <c r="X310" i="8"/>
  <c r="Z310" i="8"/>
  <c r="X311" i="8"/>
  <c r="Z311" i="8"/>
  <c r="X312" i="8"/>
  <c r="Z312" i="8"/>
  <c r="X313" i="8"/>
  <c r="Z313" i="8"/>
  <c r="X314" i="8"/>
  <c r="Z314" i="8"/>
  <c r="X315" i="8"/>
  <c r="Z315" i="8"/>
  <c r="X316" i="8"/>
  <c r="Z316" i="8"/>
  <c r="X317" i="8"/>
  <c r="Z317" i="8"/>
  <c r="X318" i="8"/>
  <c r="Z318" i="8"/>
  <c r="X319" i="8"/>
  <c r="Z319" i="8"/>
  <c r="X320" i="8"/>
  <c r="Z320" i="8"/>
  <c r="X321" i="8"/>
  <c r="Z321" i="8"/>
  <c r="X322" i="8"/>
  <c r="Z322" i="8"/>
  <c r="X323" i="8"/>
  <c r="Z323" i="8"/>
  <c r="X324" i="8"/>
  <c r="Z324" i="8"/>
  <c r="X325" i="8"/>
  <c r="Z325" i="8"/>
  <c r="X326" i="8"/>
  <c r="Z326" i="8"/>
  <c r="X327" i="8"/>
  <c r="Z327" i="8"/>
  <c r="X328" i="8"/>
  <c r="Z328" i="8"/>
  <c r="X329" i="8"/>
  <c r="Z329" i="8"/>
  <c r="X330" i="8"/>
  <c r="Z330" i="8"/>
  <c r="X331" i="8"/>
  <c r="Z331" i="8"/>
  <c r="X332" i="8"/>
  <c r="Z332" i="8"/>
  <c r="X333" i="8"/>
  <c r="Z333" i="8"/>
  <c r="X334" i="8"/>
  <c r="Z334" i="8"/>
  <c r="X335" i="8"/>
  <c r="Z335" i="8"/>
  <c r="X336" i="8"/>
  <c r="Z336" i="8"/>
  <c r="X337" i="8"/>
  <c r="Z337" i="8"/>
  <c r="X338" i="8"/>
  <c r="Z338" i="8"/>
  <c r="X339" i="8"/>
  <c r="Z339" i="8"/>
  <c r="X340" i="8"/>
  <c r="Z340" i="8"/>
  <c r="X341" i="8"/>
  <c r="Z341" i="8"/>
  <c r="X342" i="8"/>
  <c r="Z342" i="8"/>
  <c r="X343" i="8"/>
  <c r="Z343" i="8"/>
  <c r="X344" i="8"/>
  <c r="Z344" i="8"/>
  <c r="X345" i="8"/>
  <c r="Z345" i="8"/>
  <c r="X346" i="8"/>
  <c r="Z346" i="8"/>
  <c r="X347" i="8"/>
  <c r="Z347" i="8"/>
  <c r="X348" i="8"/>
  <c r="Z348" i="8"/>
  <c r="X349" i="8"/>
  <c r="Z349" i="8"/>
  <c r="X350" i="8"/>
  <c r="Z350" i="8"/>
  <c r="X351" i="8"/>
  <c r="Z351" i="8"/>
  <c r="X352" i="8"/>
  <c r="Z352" i="8"/>
  <c r="X353" i="8"/>
  <c r="Z353" i="8"/>
  <c r="X354" i="8"/>
  <c r="Z354" i="8"/>
  <c r="X355" i="8"/>
  <c r="Z355" i="8"/>
  <c r="X356" i="8"/>
  <c r="Z356" i="8"/>
  <c r="X357" i="8"/>
  <c r="Z357" i="8"/>
  <c r="X358" i="8"/>
  <c r="Z358" i="8"/>
  <c r="X359" i="8"/>
  <c r="Z359" i="8"/>
  <c r="X360" i="8"/>
  <c r="Z360" i="8"/>
  <c r="X361" i="8"/>
  <c r="Z361" i="8"/>
  <c r="X362" i="8"/>
  <c r="Z362" i="8"/>
  <c r="X363" i="8"/>
  <c r="Z363" i="8"/>
  <c r="X364" i="8"/>
  <c r="Z364" i="8"/>
  <c r="X365" i="8"/>
  <c r="Z365" i="8"/>
  <c r="X366" i="8"/>
  <c r="Z366" i="8"/>
  <c r="X367" i="8"/>
  <c r="Z367" i="8"/>
  <c r="X368" i="8"/>
  <c r="Z368" i="8"/>
  <c r="X369" i="8"/>
  <c r="Z369" i="8"/>
  <c r="X370" i="8"/>
  <c r="Z370" i="8"/>
  <c r="X371" i="8"/>
  <c r="Z371" i="8"/>
  <c r="X372" i="8"/>
  <c r="Z372" i="8"/>
  <c r="X373" i="8"/>
  <c r="Z373" i="8"/>
  <c r="X374" i="8"/>
  <c r="Z374" i="8"/>
  <c r="X375" i="8"/>
  <c r="Z375" i="8"/>
  <c r="X376" i="8"/>
  <c r="Z376" i="8"/>
  <c r="X377" i="8"/>
  <c r="Z377" i="8"/>
  <c r="X378" i="8"/>
  <c r="Z378" i="8"/>
  <c r="X379" i="8"/>
  <c r="Z379" i="8"/>
  <c r="X380" i="8"/>
  <c r="Z380" i="8"/>
  <c r="X381" i="8"/>
  <c r="Z381" i="8"/>
  <c r="X382" i="8"/>
  <c r="Z382" i="8"/>
  <c r="X383" i="8"/>
  <c r="Z383" i="8"/>
  <c r="X384" i="8"/>
  <c r="Z384" i="8"/>
  <c r="X385" i="8"/>
  <c r="Z385" i="8"/>
  <c r="X386" i="8"/>
  <c r="Z386" i="8"/>
  <c r="X387" i="8"/>
  <c r="Z387" i="8"/>
  <c r="X388" i="8"/>
  <c r="Z388" i="8"/>
  <c r="X389" i="8"/>
  <c r="Z389" i="8"/>
  <c r="X390" i="8"/>
  <c r="Z390" i="8"/>
  <c r="X391" i="8"/>
  <c r="Z391" i="8"/>
  <c r="X392" i="8"/>
  <c r="Z392" i="8"/>
  <c r="X393" i="8"/>
  <c r="Z393" i="8"/>
  <c r="X394" i="8"/>
  <c r="Z394" i="8"/>
  <c r="X395" i="8"/>
  <c r="Z395" i="8"/>
  <c r="X396" i="8"/>
  <c r="Z396" i="8"/>
  <c r="X397" i="8"/>
  <c r="Z397" i="8"/>
  <c r="X398" i="8"/>
  <c r="Z398" i="8"/>
  <c r="X399" i="8"/>
  <c r="Z399" i="8"/>
  <c r="X400" i="8"/>
  <c r="Z400" i="8"/>
  <c r="X401" i="8"/>
  <c r="Z401" i="8"/>
  <c r="X402" i="8"/>
  <c r="Z402" i="8"/>
  <c r="Z303" i="8"/>
  <c r="X303" i="8"/>
  <c r="X204" i="8"/>
  <c r="Z204" i="8"/>
  <c r="X205" i="8"/>
  <c r="Z205" i="8"/>
  <c r="X206" i="8"/>
  <c r="Z206" i="8"/>
  <c r="X207" i="8"/>
  <c r="Z207" i="8"/>
  <c r="X208" i="8"/>
  <c r="Z208" i="8"/>
  <c r="X209" i="8"/>
  <c r="Z209" i="8"/>
  <c r="X210" i="8"/>
  <c r="Z210" i="8"/>
  <c r="X211" i="8"/>
  <c r="Z211" i="8"/>
  <c r="X212" i="8"/>
  <c r="Z212" i="8"/>
  <c r="X213" i="8"/>
  <c r="Z213" i="8"/>
  <c r="X214" i="8"/>
  <c r="Z214" i="8"/>
  <c r="X215" i="8"/>
  <c r="Z215" i="8"/>
  <c r="X216" i="8"/>
  <c r="Z216" i="8"/>
  <c r="X217" i="8"/>
  <c r="Z217" i="8"/>
  <c r="X218" i="8"/>
  <c r="Z218" i="8"/>
  <c r="X219" i="8"/>
  <c r="Z219" i="8"/>
  <c r="X220" i="8"/>
  <c r="Z220" i="8"/>
  <c r="X221" i="8"/>
  <c r="Z221" i="8"/>
  <c r="X222" i="8"/>
  <c r="Z222" i="8"/>
  <c r="X223" i="8"/>
  <c r="Z223" i="8"/>
  <c r="X224" i="8"/>
  <c r="Z224" i="8"/>
  <c r="X225" i="8"/>
  <c r="Z225" i="8"/>
  <c r="X226" i="8"/>
  <c r="Z226" i="8"/>
  <c r="X227" i="8"/>
  <c r="Z227" i="8"/>
  <c r="X228" i="8"/>
  <c r="Z228" i="8"/>
  <c r="X229" i="8"/>
  <c r="Z229" i="8"/>
  <c r="X230" i="8"/>
  <c r="Z230" i="8"/>
  <c r="X231" i="8"/>
  <c r="Z231" i="8"/>
  <c r="X232" i="8"/>
  <c r="Z232" i="8"/>
  <c r="X233" i="8"/>
  <c r="Z233" i="8"/>
  <c r="X234" i="8"/>
  <c r="Z234" i="8"/>
  <c r="X235" i="8"/>
  <c r="Z235" i="8"/>
  <c r="X236" i="8"/>
  <c r="Z236" i="8"/>
  <c r="X237" i="8"/>
  <c r="Z237" i="8"/>
  <c r="X238" i="8"/>
  <c r="Z238" i="8"/>
  <c r="X239" i="8"/>
  <c r="Z239" i="8"/>
  <c r="X240" i="8"/>
  <c r="Z240" i="8"/>
  <c r="X241" i="8"/>
  <c r="Z241" i="8"/>
  <c r="X242" i="8"/>
  <c r="Z242" i="8"/>
  <c r="X243" i="8"/>
  <c r="Z243" i="8"/>
  <c r="X244" i="8"/>
  <c r="Z244" i="8"/>
  <c r="X245" i="8"/>
  <c r="Z245" i="8"/>
  <c r="X246" i="8"/>
  <c r="Z246" i="8"/>
  <c r="X247" i="8"/>
  <c r="Z247" i="8"/>
  <c r="X248" i="8"/>
  <c r="Z248" i="8"/>
  <c r="X249" i="8"/>
  <c r="Z249" i="8"/>
  <c r="X250" i="8"/>
  <c r="Z250" i="8"/>
  <c r="X251" i="8"/>
  <c r="Z251" i="8"/>
  <c r="X252" i="8"/>
  <c r="Z252" i="8"/>
  <c r="X253" i="8"/>
  <c r="Z253" i="8"/>
  <c r="X254" i="8"/>
  <c r="Z254" i="8"/>
  <c r="X255" i="8"/>
  <c r="Z255" i="8"/>
  <c r="X256" i="8"/>
  <c r="Z256" i="8"/>
  <c r="X257" i="8"/>
  <c r="Z257" i="8"/>
  <c r="X258" i="8"/>
  <c r="Z258" i="8"/>
  <c r="X259" i="8"/>
  <c r="Z259" i="8"/>
  <c r="X260" i="8"/>
  <c r="Z260" i="8"/>
  <c r="X261" i="8"/>
  <c r="Z261" i="8"/>
  <c r="X262" i="8"/>
  <c r="Z262" i="8"/>
  <c r="X263" i="8"/>
  <c r="Z263" i="8"/>
  <c r="X264" i="8"/>
  <c r="Z264" i="8"/>
  <c r="X265" i="8"/>
  <c r="Z265" i="8"/>
  <c r="X266" i="8"/>
  <c r="Z266" i="8"/>
  <c r="X267" i="8"/>
  <c r="Z267" i="8"/>
  <c r="X268" i="8"/>
  <c r="Z268" i="8"/>
  <c r="X269" i="8"/>
  <c r="Z269" i="8"/>
  <c r="X270" i="8"/>
  <c r="Z270" i="8"/>
  <c r="X271" i="8"/>
  <c r="Z271" i="8"/>
  <c r="X272" i="8"/>
  <c r="Z272" i="8"/>
  <c r="X273" i="8"/>
  <c r="Z273" i="8"/>
  <c r="X274" i="8"/>
  <c r="Z274" i="8"/>
  <c r="X275" i="8"/>
  <c r="Z275" i="8"/>
  <c r="X276" i="8"/>
  <c r="Z276" i="8"/>
  <c r="X277" i="8"/>
  <c r="Z277" i="8"/>
  <c r="X278" i="8"/>
  <c r="Z278" i="8"/>
  <c r="X279" i="8"/>
  <c r="Z279" i="8"/>
  <c r="X280" i="8"/>
  <c r="Z280" i="8"/>
  <c r="X281" i="8"/>
  <c r="Z281" i="8"/>
  <c r="X282" i="8"/>
  <c r="Z282" i="8"/>
  <c r="X283" i="8"/>
  <c r="Z283" i="8"/>
  <c r="X284" i="8"/>
  <c r="Z284" i="8"/>
  <c r="X285" i="8"/>
  <c r="Z285" i="8"/>
  <c r="X286" i="8"/>
  <c r="Z286" i="8"/>
  <c r="X287" i="8"/>
  <c r="Z287" i="8"/>
  <c r="X288" i="8"/>
  <c r="Z288" i="8"/>
  <c r="X289" i="8"/>
  <c r="Z289" i="8"/>
  <c r="X290" i="8"/>
  <c r="Z290" i="8"/>
  <c r="X291" i="8"/>
  <c r="Z291" i="8"/>
  <c r="X292" i="8"/>
  <c r="Z292" i="8"/>
  <c r="X293" i="8"/>
  <c r="Z293" i="8"/>
  <c r="X294" i="8"/>
  <c r="Z294" i="8"/>
  <c r="X295" i="8"/>
  <c r="Z295" i="8"/>
  <c r="X296" i="8"/>
  <c r="Z296" i="8"/>
  <c r="X297" i="8"/>
  <c r="Z297" i="8"/>
  <c r="X298" i="8"/>
  <c r="Z298" i="8"/>
  <c r="X299" i="8"/>
  <c r="Z299" i="8"/>
  <c r="X300" i="8"/>
  <c r="Z300" i="8"/>
  <c r="X301" i="8"/>
  <c r="Z301" i="8"/>
  <c r="X302" i="8"/>
  <c r="Z302" i="8"/>
  <c r="Z203" i="8"/>
  <c r="X203" i="8"/>
  <c r="CX43" i="5"/>
  <c r="X104" i="8"/>
  <c r="CY43" i="5"/>
  <c r="CZ43" i="5"/>
  <c r="Z104" i="8"/>
  <c r="CX44" i="5"/>
  <c r="X105" i="8"/>
  <c r="CY44" i="5"/>
  <c r="CZ44" i="5"/>
  <c r="Z105" i="8"/>
  <c r="CX45" i="5"/>
  <c r="X106" i="8"/>
  <c r="CY45" i="5"/>
  <c r="CZ45" i="5"/>
  <c r="Z106" i="8"/>
  <c r="CX46" i="5"/>
  <c r="X107" i="8"/>
  <c r="CY46" i="5"/>
  <c r="CZ46" i="5"/>
  <c r="Z107" i="8"/>
  <c r="CX47" i="5"/>
  <c r="X108" i="8"/>
  <c r="CY47" i="5"/>
  <c r="CZ47" i="5"/>
  <c r="Z108" i="8"/>
  <c r="CX48" i="5"/>
  <c r="X109" i="8"/>
  <c r="CY48" i="5"/>
  <c r="CZ48" i="5"/>
  <c r="Z109" i="8"/>
  <c r="CX49" i="5"/>
  <c r="X110" i="8"/>
  <c r="CY49" i="5"/>
  <c r="CZ49" i="5"/>
  <c r="Z110" i="8"/>
  <c r="CX50" i="5"/>
  <c r="X111" i="8"/>
  <c r="CY50" i="5"/>
  <c r="CZ50" i="5"/>
  <c r="Z111" i="8"/>
  <c r="CX51" i="5"/>
  <c r="X112" i="8"/>
  <c r="CY51" i="5"/>
  <c r="CZ51" i="5"/>
  <c r="Z112" i="8"/>
  <c r="CX52" i="5"/>
  <c r="X113" i="8"/>
  <c r="CY52" i="5"/>
  <c r="CZ52" i="5"/>
  <c r="Z113" i="8"/>
  <c r="CX53" i="5"/>
  <c r="X114" i="8"/>
  <c r="CY53" i="5"/>
  <c r="CZ53" i="5"/>
  <c r="Z114" i="8"/>
  <c r="CX54" i="5"/>
  <c r="X115" i="8"/>
  <c r="CY54" i="5"/>
  <c r="CZ54" i="5"/>
  <c r="Z115" i="8"/>
  <c r="CX55" i="5"/>
  <c r="X116" i="8"/>
  <c r="CY55" i="5"/>
  <c r="CZ55" i="5"/>
  <c r="Z116" i="8"/>
  <c r="CX56" i="5"/>
  <c r="X117" i="8"/>
  <c r="CY56" i="5"/>
  <c r="CZ56" i="5"/>
  <c r="Z117" i="8"/>
  <c r="CX57" i="5"/>
  <c r="X118" i="8"/>
  <c r="CY57" i="5"/>
  <c r="CZ57" i="5"/>
  <c r="Z118" i="8"/>
  <c r="CX58" i="5"/>
  <c r="X119" i="8"/>
  <c r="CY58" i="5"/>
  <c r="CZ58" i="5"/>
  <c r="Z119" i="8"/>
  <c r="CX59" i="5"/>
  <c r="X120" i="8"/>
  <c r="CY59" i="5"/>
  <c r="CZ59" i="5"/>
  <c r="Z120" i="8"/>
  <c r="CX60" i="5"/>
  <c r="X121" i="8"/>
  <c r="CY60" i="5"/>
  <c r="CZ60" i="5"/>
  <c r="Z121" i="8"/>
  <c r="CX61" i="5"/>
  <c r="X122" i="8"/>
  <c r="CY61" i="5"/>
  <c r="CZ61" i="5"/>
  <c r="Z122" i="8"/>
  <c r="CX62" i="5"/>
  <c r="X123" i="8"/>
  <c r="CY62" i="5"/>
  <c r="CZ62" i="5"/>
  <c r="Z123" i="8"/>
  <c r="CX63" i="5"/>
  <c r="X124" i="8"/>
  <c r="CY63" i="5"/>
  <c r="CZ63" i="5"/>
  <c r="Z124" i="8"/>
  <c r="CX64" i="5"/>
  <c r="X125" i="8"/>
  <c r="CY64" i="5"/>
  <c r="CZ64" i="5"/>
  <c r="Z125" i="8"/>
  <c r="CX65" i="5"/>
  <c r="X126" i="8"/>
  <c r="CY65" i="5"/>
  <c r="CZ65" i="5"/>
  <c r="Z126" i="8"/>
  <c r="CX66" i="5"/>
  <c r="X127" i="8"/>
  <c r="CY66" i="5"/>
  <c r="CZ66" i="5"/>
  <c r="Z127" i="8"/>
  <c r="CX67" i="5"/>
  <c r="X128" i="8"/>
  <c r="CY67" i="5"/>
  <c r="CZ67" i="5"/>
  <c r="Z128" i="8"/>
  <c r="CX68" i="5"/>
  <c r="X129" i="8"/>
  <c r="CY68" i="5"/>
  <c r="CZ68" i="5"/>
  <c r="Z129" i="8"/>
  <c r="CX69" i="5"/>
  <c r="X130" i="8"/>
  <c r="CY69" i="5"/>
  <c r="CZ69" i="5"/>
  <c r="Z130" i="8"/>
  <c r="CX70" i="5"/>
  <c r="X131" i="8"/>
  <c r="CY70" i="5"/>
  <c r="CZ70" i="5"/>
  <c r="Z131" i="8"/>
  <c r="CX71" i="5"/>
  <c r="X132" i="8"/>
  <c r="CY71" i="5"/>
  <c r="CZ71" i="5"/>
  <c r="Z132" i="8"/>
  <c r="CX72" i="5"/>
  <c r="X133" i="8"/>
  <c r="CY72" i="5"/>
  <c r="CZ72" i="5"/>
  <c r="Z133" i="8"/>
  <c r="CX73" i="5"/>
  <c r="X134" i="8"/>
  <c r="CY73" i="5"/>
  <c r="CZ73" i="5"/>
  <c r="Z134" i="8"/>
  <c r="CX74" i="5"/>
  <c r="X135" i="8"/>
  <c r="CY74" i="5"/>
  <c r="CZ74" i="5"/>
  <c r="Z135" i="8"/>
  <c r="CX75" i="5"/>
  <c r="X136" i="8"/>
  <c r="CY75" i="5"/>
  <c r="CZ75" i="5"/>
  <c r="Z136" i="8"/>
  <c r="CX76" i="5"/>
  <c r="X137" i="8"/>
  <c r="CY76" i="5"/>
  <c r="CZ76" i="5"/>
  <c r="Z137" i="8"/>
  <c r="CX77" i="5"/>
  <c r="X138" i="8"/>
  <c r="CY77" i="5"/>
  <c r="CZ77" i="5"/>
  <c r="Z138" i="8"/>
  <c r="CX78" i="5"/>
  <c r="X139" i="8"/>
  <c r="CY78" i="5"/>
  <c r="CZ78" i="5"/>
  <c r="Z139" i="8"/>
  <c r="CX79" i="5"/>
  <c r="X140" i="8"/>
  <c r="CY79" i="5"/>
  <c r="CZ79" i="5"/>
  <c r="Z140" i="8"/>
  <c r="CX80" i="5"/>
  <c r="X141" i="8"/>
  <c r="CY80" i="5"/>
  <c r="CZ80" i="5"/>
  <c r="Z141" i="8"/>
  <c r="CX81" i="5"/>
  <c r="X142" i="8"/>
  <c r="CY81" i="5"/>
  <c r="CZ81" i="5"/>
  <c r="Z142" i="8"/>
  <c r="CX82" i="5"/>
  <c r="X143" i="8"/>
  <c r="CY82" i="5"/>
  <c r="CZ82" i="5"/>
  <c r="Z143" i="8"/>
  <c r="CX83" i="5"/>
  <c r="X144" i="8"/>
  <c r="CY83" i="5"/>
  <c r="CZ83" i="5"/>
  <c r="Z144" i="8"/>
  <c r="CX84" i="5"/>
  <c r="X145" i="8"/>
  <c r="CY84" i="5"/>
  <c r="CZ84" i="5"/>
  <c r="Z145" i="8"/>
  <c r="CX85" i="5"/>
  <c r="X146" i="8"/>
  <c r="CY85" i="5"/>
  <c r="CZ85" i="5"/>
  <c r="Z146" i="8"/>
  <c r="CX86" i="5"/>
  <c r="X147" i="8"/>
  <c r="CY86" i="5"/>
  <c r="CZ86" i="5"/>
  <c r="Z147" i="8"/>
  <c r="CX87" i="5"/>
  <c r="X148" i="8"/>
  <c r="CY87" i="5"/>
  <c r="CZ87" i="5"/>
  <c r="Z148" i="8"/>
  <c r="CX88" i="5"/>
  <c r="X149" i="8"/>
  <c r="CY88" i="5"/>
  <c r="CZ88" i="5"/>
  <c r="Z149" i="8"/>
  <c r="CX89" i="5"/>
  <c r="X150" i="8"/>
  <c r="CY89" i="5"/>
  <c r="CZ89" i="5"/>
  <c r="Z150" i="8"/>
  <c r="CX90" i="5"/>
  <c r="X151" i="8"/>
  <c r="CY90" i="5"/>
  <c r="CZ90" i="5"/>
  <c r="Z151" i="8"/>
  <c r="CX91" i="5"/>
  <c r="X152" i="8"/>
  <c r="CY91" i="5"/>
  <c r="CZ91" i="5"/>
  <c r="Z152" i="8"/>
  <c r="CX92" i="5"/>
  <c r="X153" i="8"/>
  <c r="CY92" i="5"/>
  <c r="CZ92" i="5"/>
  <c r="Z153" i="8"/>
  <c r="CX93" i="5"/>
  <c r="X154" i="8"/>
  <c r="CY93" i="5"/>
  <c r="CZ93" i="5"/>
  <c r="Z154" i="8"/>
  <c r="CX94" i="5"/>
  <c r="X155" i="8"/>
  <c r="CY94" i="5"/>
  <c r="CZ94" i="5"/>
  <c r="Z155" i="8"/>
  <c r="CX95" i="5"/>
  <c r="X156" i="8"/>
  <c r="CY95" i="5"/>
  <c r="CZ95" i="5"/>
  <c r="Z156" i="8"/>
  <c r="CX96" i="5"/>
  <c r="X157" i="8"/>
  <c r="CY96" i="5"/>
  <c r="CZ96" i="5"/>
  <c r="Z157" i="8"/>
  <c r="CX97" i="5"/>
  <c r="X158" i="8"/>
  <c r="CY97" i="5"/>
  <c r="CZ97" i="5"/>
  <c r="Z158" i="8"/>
  <c r="CX98" i="5"/>
  <c r="X159" i="8"/>
  <c r="CY98" i="5"/>
  <c r="CZ98" i="5"/>
  <c r="Z159" i="8"/>
  <c r="CX99" i="5"/>
  <c r="X160" i="8"/>
  <c r="CY99" i="5"/>
  <c r="CZ99" i="5"/>
  <c r="Z160" i="8"/>
  <c r="CX100" i="5"/>
  <c r="X161" i="8"/>
  <c r="CY100" i="5"/>
  <c r="CZ100" i="5"/>
  <c r="Z161" i="8"/>
  <c r="CX101" i="5"/>
  <c r="X162" i="8"/>
  <c r="CY101" i="5"/>
  <c r="CZ101" i="5"/>
  <c r="Z162" i="8"/>
  <c r="CX102" i="5"/>
  <c r="X163" i="8"/>
  <c r="CY102" i="5"/>
  <c r="CZ102" i="5"/>
  <c r="Z163" i="8"/>
  <c r="CX103" i="5"/>
  <c r="X164" i="8"/>
  <c r="CY103" i="5"/>
  <c r="CZ103" i="5"/>
  <c r="Z164" i="8"/>
  <c r="CX104" i="5"/>
  <c r="X165" i="8"/>
  <c r="CY104" i="5"/>
  <c r="CZ104" i="5"/>
  <c r="Z165" i="8"/>
  <c r="CX105" i="5"/>
  <c r="X166" i="8"/>
  <c r="CY105" i="5"/>
  <c r="CZ105" i="5"/>
  <c r="Z166" i="8"/>
  <c r="CX106" i="5"/>
  <c r="X167" i="8"/>
  <c r="CY106" i="5"/>
  <c r="CZ106" i="5"/>
  <c r="Z167" i="8"/>
  <c r="CX107" i="5"/>
  <c r="X168" i="8"/>
  <c r="CY107" i="5"/>
  <c r="CZ107" i="5"/>
  <c r="Z168" i="8"/>
  <c r="CX108" i="5"/>
  <c r="X169" i="8"/>
  <c r="CY108" i="5"/>
  <c r="CZ108" i="5"/>
  <c r="Z169" i="8"/>
  <c r="CX109" i="5"/>
  <c r="X170" i="8"/>
  <c r="CY109" i="5"/>
  <c r="CZ109" i="5"/>
  <c r="Z170" i="8"/>
  <c r="CX110" i="5"/>
  <c r="X171" i="8"/>
  <c r="CY110" i="5"/>
  <c r="CZ110" i="5"/>
  <c r="Z171" i="8"/>
  <c r="CX111" i="5"/>
  <c r="X172" i="8"/>
  <c r="CY111" i="5"/>
  <c r="CZ111" i="5"/>
  <c r="Z172" i="8"/>
  <c r="CX112" i="5"/>
  <c r="X173" i="8"/>
  <c r="CY112" i="5"/>
  <c r="CZ112" i="5"/>
  <c r="Z173" i="8"/>
  <c r="CX113" i="5"/>
  <c r="X174" i="8"/>
  <c r="CY113" i="5"/>
  <c r="CZ113" i="5"/>
  <c r="Z174" i="8"/>
  <c r="CX114" i="5"/>
  <c r="X175" i="8"/>
  <c r="CY114" i="5"/>
  <c r="CZ114" i="5"/>
  <c r="Z175" i="8"/>
  <c r="CX115" i="5"/>
  <c r="X176" i="8"/>
  <c r="CY115" i="5"/>
  <c r="CZ115" i="5"/>
  <c r="Z176" i="8"/>
  <c r="CX116" i="5"/>
  <c r="X177" i="8"/>
  <c r="CY116" i="5"/>
  <c r="CZ116" i="5"/>
  <c r="Z177" i="8"/>
  <c r="CX117" i="5"/>
  <c r="X178" i="8"/>
  <c r="CY117" i="5"/>
  <c r="CZ117" i="5"/>
  <c r="Z178" i="8"/>
  <c r="CX118" i="5"/>
  <c r="X179" i="8"/>
  <c r="CY118" i="5"/>
  <c r="CZ118" i="5"/>
  <c r="Z179" i="8"/>
  <c r="CX119" i="5"/>
  <c r="X180" i="8"/>
  <c r="CY119" i="5"/>
  <c r="CZ119" i="5"/>
  <c r="Z180" i="8"/>
  <c r="CX120" i="5"/>
  <c r="X181" i="8"/>
  <c r="CY120" i="5"/>
  <c r="CZ120" i="5"/>
  <c r="Z181" i="8"/>
  <c r="CX121" i="5"/>
  <c r="X182" i="8"/>
  <c r="CY121" i="5"/>
  <c r="CZ121" i="5"/>
  <c r="Z182" i="8"/>
  <c r="CX122" i="5"/>
  <c r="X183" i="8"/>
  <c r="CY122" i="5"/>
  <c r="CZ122" i="5"/>
  <c r="Z183" i="8"/>
  <c r="CX123" i="5"/>
  <c r="X184" i="8"/>
  <c r="CY123" i="5"/>
  <c r="CZ123" i="5"/>
  <c r="Z184" i="8"/>
  <c r="CX124" i="5"/>
  <c r="X185" i="8"/>
  <c r="CY124" i="5"/>
  <c r="CZ124" i="5"/>
  <c r="Z185" i="8"/>
  <c r="CX125" i="5"/>
  <c r="X186" i="8"/>
  <c r="CY125" i="5"/>
  <c r="CZ125" i="5"/>
  <c r="Z186" i="8"/>
  <c r="CX126" i="5"/>
  <c r="X187" i="8"/>
  <c r="CY126" i="5"/>
  <c r="CZ126" i="5"/>
  <c r="Z187" i="8"/>
  <c r="CX127" i="5"/>
  <c r="X188" i="8"/>
  <c r="CY127" i="5"/>
  <c r="CZ127" i="5"/>
  <c r="Z188" i="8"/>
  <c r="CX128" i="5"/>
  <c r="X189" i="8"/>
  <c r="CY128" i="5"/>
  <c r="CZ128" i="5"/>
  <c r="Z189" i="8"/>
  <c r="CX129" i="5"/>
  <c r="X190" i="8"/>
  <c r="CY129" i="5"/>
  <c r="CZ129" i="5"/>
  <c r="Z190" i="8"/>
  <c r="CX130" i="5"/>
  <c r="X191" i="8"/>
  <c r="CY130" i="5"/>
  <c r="CZ130" i="5"/>
  <c r="Z191" i="8"/>
  <c r="CX131" i="5"/>
  <c r="X192" i="8"/>
  <c r="CY131" i="5"/>
  <c r="CZ131" i="5"/>
  <c r="Z192" i="8"/>
  <c r="CX132" i="5"/>
  <c r="X193" i="8"/>
  <c r="CY132" i="5"/>
  <c r="CZ132" i="5"/>
  <c r="Z193" i="8"/>
  <c r="CX133" i="5"/>
  <c r="X194" i="8"/>
  <c r="CY133" i="5"/>
  <c r="CZ133" i="5"/>
  <c r="Z194" i="8"/>
  <c r="CX134" i="5"/>
  <c r="X195" i="8"/>
  <c r="CY134" i="5"/>
  <c r="CZ134" i="5"/>
  <c r="Z195" i="8"/>
  <c r="CX135" i="5"/>
  <c r="X196" i="8"/>
  <c r="CY135" i="5"/>
  <c r="CZ135" i="5"/>
  <c r="Z196" i="8"/>
  <c r="CX136" i="5"/>
  <c r="X197" i="8"/>
  <c r="CY136" i="5"/>
  <c r="CZ136" i="5"/>
  <c r="Z197" i="8"/>
  <c r="CX137" i="5"/>
  <c r="X198" i="8"/>
  <c r="CY137" i="5"/>
  <c r="CZ137" i="5"/>
  <c r="Z198" i="8"/>
  <c r="CX138" i="5"/>
  <c r="X199" i="8"/>
  <c r="CY138" i="5"/>
  <c r="CZ138" i="5"/>
  <c r="Z199" i="8"/>
  <c r="CX139" i="5"/>
  <c r="X200" i="8"/>
  <c r="CY139" i="5"/>
  <c r="CZ139" i="5"/>
  <c r="Z200" i="8"/>
  <c r="CX140" i="5"/>
  <c r="X201" i="8"/>
  <c r="CY140" i="5"/>
  <c r="CZ140" i="5"/>
  <c r="Z201" i="8"/>
  <c r="CX141" i="5"/>
  <c r="X202" i="8"/>
  <c r="CY141" i="5"/>
  <c r="CZ141" i="5"/>
  <c r="Z202" i="8"/>
  <c r="CY42" i="5"/>
  <c r="CZ42" i="5"/>
  <c r="Z103" i="8"/>
  <c r="CX42" i="5"/>
  <c r="X103" i="8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42" i="5"/>
  <c r="V4" i="8"/>
  <c r="V5" i="8"/>
  <c r="V6" i="8"/>
  <c r="V7" i="8"/>
  <c r="V8" i="8"/>
  <c r="V9" i="8"/>
  <c r="V10" i="8"/>
  <c r="V11" i="8"/>
  <c r="V12" i="8"/>
  <c r="V13" i="8"/>
  <c r="V14" i="8"/>
  <c r="V15" i="8"/>
  <c r="V16" i="8"/>
  <c r="V17" i="8"/>
  <c r="V18" i="8"/>
  <c r="V19" i="8"/>
  <c r="V20" i="8"/>
  <c r="V21" i="8"/>
  <c r="V22" i="8"/>
  <c r="V23" i="8"/>
  <c r="V24" i="8"/>
  <c r="V25" i="8"/>
  <c r="V26" i="8"/>
  <c r="V27" i="8"/>
  <c r="V28" i="8"/>
  <c r="V29" i="8"/>
  <c r="V30" i="8"/>
  <c r="V31" i="8"/>
  <c r="V32" i="8"/>
  <c r="V33" i="8"/>
  <c r="V34" i="8"/>
  <c r="V35" i="8"/>
  <c r="V36" i="8"/>
  <c r="V37" i="8"/>
  <c r="V38" i="8"/>
  <c r="V39" i="8"/>
  <c r="V40" i="8"/>
  <c r="V41" i="8"/>
  <c r="V42" i="8"/>
  <c r="V43" i="8"/>
  <c r="V44" i="8"/>
  <c r="V45" i="8"/>
  <c r="V46" i="8"/>
  <c r="V47" i="8"/>
  <c r="V48" i="8"/>
  <c r="V49" i="8"/>
  <c r="V50" i="8"/>
  <c r="V51" i="8"/>
  <c r="V52" i="8"/>
  <c r="V53" i="8"/>
  <c r="V54" i="8"/>
  <c r="V55" i="8"/>
  <c r="V56" i="8"/>
  <c r="V57" i="8"/>
  <c r="V58" i="8"/>
  <c r="V59" i="8"/>
  <c r="V60" i="8"/>
  <c r="V61" i="8"/>
  <c r="V62" i="8"/>
  <c r="V63" i="8"/>
  <c r="V64" i="8"/>
  <c r="V65" i="8"/>
  <c r="V66" i="8"/>
  <c r="V67" i="8"/>
  <c r="V68" i="8"/>
  <c r="V69" i="8"/>
  <c r="V70" i="8"/>
  <c r="V71" i="8"/>
  <c r="V72" i="8"/>
  <c r="V73" i="8"/>
  <c r="V74" i="8"/>
  <c r="V75" i="8"/>
  <c r="V76" i="8"/>
  <c r="V77" i="8"/>
  <c r="V78" i="8"/>
  <c r="V79" i="8"/>
  <c r="V80" i="8"/>
  <c r="V81" i="8"/>
  <c r="V82" i="8"/>
  <c r="V83" i="8"/>
  <c r="V84" i="8"/>
  <c r="V85" i="8"/>
  <c r="V86" i="8"/>
  <c r="V87" i="8"/>
  <c r="V88" i="8"/>
  <c r="V89" i="8"/>
  <c r="V90" i="8"/>
  <c r="V91" i="8"/>
  <c r="V92" i="8"/>
  <c r="V93" i="8"/>
  <c r="V94" i="8"/>
  <c r="V95" i="8"/>
  <c r="V96" i="8"/>
  <c r="V97" i="8"/>
  <c r="V98" i="8"/>
  <c r="V99" i="8"/>
  <c r="V100" i="8"/>
  <c r="V101" i="8"/>
  <c r="V102" i="8"/>
  <c r="V103" i="8"/>
  <c r="V104" i="8"/>
  <c r="V105" i="8"/>
  <c r="V106" i="8"/>
  <c r="V107" i="8"/>
  <c r="V108" i="8"/>
  <c r="V109" i="8"/>
  <c r="V110" i="8"/>
  <c r="V111" i="8"/>
  <c r="V112" i="8"/>
  <c r="V113" i="8"/>
  <c r="V114" i="8"/>
  <c r="V115" i="8"/>
  <c r="V116" i="8"/>
  <c r="V117" i="8"/>
  <c r="V118" i="8"/>
  <c r="V119" i="8"/>
  <c r="V120" i="8"/>
  <c r="V121" i="8"/>
  <c r="V122" i="8"/>
  <c r="V123" i="8"/>
  <c r="V124" i="8"/>
  <c r="V125" i="8"/>
  <c r="V126" i="8"/>
  <c r="V127" i="8"/>
  <c r="V128" i="8"/>
  <c r="V129" i="8"/>
  <c r="V130" i="8"/>
  <c r="V131" i="8"/>
  <c r="V132" i="8"/>
  <c r="V133" i="8"/>
  <c r="V134" i="8"/>
  <c r="V135" i="8"/>
  <c r="V136" i="8"/>
  <c r="V137" i="8"/>
  <c r="V138" i="8"/>
  <c r="V139" i="8"/>
  <c r="V140" i="8"/>
  <c r="V141" i="8"/>
  <c r="V142" i="8"/>
  <c r="V143" i="8"/>
  <c r="V144" i="8"/>
  <c r="V145" i="8"/>
  <c r="V146" i="8"/>
  <c r="V147" i="8"/>
  <c r="V148" i="8"/>
  <c r="V149" i="8"/>
  <c r="V150" i="8"/>
  <c r="V151" i="8"/>
  <c r="V152" i="8"/>
  <c r="V153" i="8"/>
  <c r="V154" i="8"/>
  <c r="V155" i="8"/>
  <c r="V156" i="8"/>
  <c r="V157" i="8"/>
  <c r="V158" i="8"/>
  <c r="V159" i="8"/>
  <c r="V160" i="8"/>
  <c r="V161" i="8"/>
  <c r="V162" i="8"/>
  <c r="V163" i="8"/>
  <c r="V164" i="8"/>
  <c r="V165" i="8"/>
  <c r="V166" i="8"/>
  <c r="V167" i="8"/>
  <c r="V168" i="8"/>
  <c r="V169" i="8"/>
  <c r="V170" i="8"/>
  <c r="V171" i="8"/>
  <c r="V172" i="8"/>
  <c r="V173" i="8"/>
  <c r="V174" i="8"/>
  <c r="V175" i="8"/>
  <c r="V176" i="8"/>
  <c r="V177" i="8"/>
  <c r="V178" i="8"/>
  <c r="V179" i="8"/>
  <c r="V180" i="8"/>
  <c r="V181" i="8"/>
  <c r="V182" i="8"/>
  <c r="V183" i="8"/>
  <c r="V184" i="8"/>
  <c r="V185" i="8"/>
  <c r="V186" i="8"/>
  <c r="V187" i="8"/>
  <c r="V188" i="8"/>
  <c r="V189" i="8"/>
  <c r="V190" i="8"/>
  <c r="V191" i="8"/>
  <c r="V192" i="8"/>
  <c r="V193" i="8"/>
  <c r="V194" i="8"/>
  <c r="V195" i="8"/>
  <c r="V196" i="8"/>
  <c r="V197" i="8"/>
  <c r="V198" i="8"/>
  <c r="V199" i="8"/>
  <c r="V200" i="8"/>
  <c r="V201" i="8"/>
  <c r="V202" i="8"/>
  <c r="V203" i="8"/>
  <c r="V204" i="8"/>
  <c r="V205" i="8"/>
  <c r="V206" i="8"/>
  <c r="V207" i="8"/>
  <c r="V208" i="8"/>
  <c r="V209" i="8"/>
  <c r="V210" i="8"/>
  <c r="V211" i="8"/>
  <c r="V212" i="8"/>
  <c r="V213" i="8"/>
  <c r="V214" i="8"/>
  <c r="V215" i="8"/>
  <c r="V216" i="8"/>
  <c r="V217" i="8"/>
  <c r="V218" i="8"/>
  <c r="V219" i="8"/>
  <c r="V220" i="8"/>
  <c r="V221" i="8"/>
  <c r="V222" i="8"/>
  <c r="V223" i="8"/>
  <c r="V224" i="8"/>
  <c r="V225" i="8"/>
  <c r="V226" i="8"/>
  <c r="V227" i="8"/>
  <c r="V228" i="8"/>
  <c r="V229" i="8"/>
  <c r="V230" i="8"/>
  <c r="V231" i="8"/>
  <c r="V232" i="8"/>
  <c r="V233" i="8"/>
  <c r="V234" i="8"/>
  <c r="V235" i="8"/>
  <c r="V236" i="8"/>
  <c r="V237" i="8"/>
  <c r="V238" i="8"/>
  <c r="V239" i="8"/>
  <c r="V240" i="8"/>
  <c r="V241" i="8"/>
  <c r="V242" i="8"/>
  <c r="V243" i="8"/>
  <c r="V244" i="8"/>
  <c r="V245" i="8"/>
  <c r="V246" i="8"/>
  <c r="V247" i="8"/>
  <c r="V248" i="8"/>
  <c r="V249" i="8"/>
  <c r="V250" i="8"/>
  <c r="V251" i="8"/>
  <c r="V252" i="8"/>
  <c r="V253" i="8"/>
  <c r="V254" i="8"/>
  <c r="V255" i="8"/>
  <c r="V256" i="8"/>
  <c r="V257" i="8"/>
  <c r="V258" i="8"/>
  <c r="V259" i="8"/>
  <c r="V260" i="8"/>
  <c r="V261" i="8"/>
  <c r="V262" i="8"/>
  <c r="V263" i="8"/>
  <c r="V264" i="8"/>
  <c r="V265" i="8"/>
  <c r="V266" i="8"/>
  <c r="V267" i="8"/>
  <c r="V268" i="8"/>
  <c r="V269" i="8"/>
  <c r="V270" i="8"/>
  <c r="V271" i="8"/>
  <c r="V272" i="8"/>
  <c r="V273" i="8"/>
  <c r="V274" i="8"/>
  <c r="V275" i="8"/>
  <c r="V276" i="8"/>
  <c r="V277" i="8"/>
  <c r="V278" i="8"/>
  <c r="V279" i="8"/>
  <c r="V280" i="8"/>
  <c r="V281" i="8"/>
  <c r="V282" i="8"/>
  <c r="V283" i="8"/>
  <c r="V284" i="8"/>
  <c r="V285" i="8"/>
  <c r="V286" i="8"/>
  <c r="V287" i="8"/>
  <c r="V288" i="8"/>
  <c r="V289" i="8"/>
  <c r="V290" i="8"/>
  <c r="V291" i="8"/>
  <c r="V292" i="8"/>
  <c r="V293" i="8"/>
  <c r="V294" i="8"/>
  <c r="V295" i="8"/>
  <c r="V296" i="8"/>
  <c r="V297" i="8"/>
  <c r="V298" i="8"/>
  <c r="V299" i="8"/>
  <c r="V300" i="8"/>
  <c r="V301" i="8"/>
  <c r="V302" i="8"/>
  <c r="V303" i="8"/>
  <c r="V304" i="8"/>
  <c r="V305" i="8"/>
  <c r="V306" i="8"/>
  <c r="V307" i="8"/>
  <c r="V308" i="8"/>
  <c r="V309" i="8"/>
  <c r="V310" i="8"/>
  <c r="V311" i="8"/>
  <c r="V312" i="8"/>
  <c r="V313" i="8"/>
  <c r="V314" i="8"/>
  <c r="V315" i="8"/>
  <c r="V316" i="8"/>
  <c r="V317" i="8"/>
  <c r="V318" i="8"/>
  <c r="V319" i="8"/>
  <c r="V320" i="8"/>
  <c r="V321" i="8"/>
  <c r="V322" i="8"/>
  <c r="V323" i="8"/>
  <c r="V324" i="8"/>
  <c r="V325" i="8"/>
  <c r="V326" i="8"/>
  <c r="V327" i="8"/>
  <c r="V328" i="8"/>
  <c r="V329" i="8"/>
  <c r="V330" i="8"/>
  <c r="V331" i="8"/>
  <c r="V332" i="8"/>
  <c r="V333" i="8"/>
  <c r="V334" i="8"/>
  <c r="V335" i="8"/>
  <c r="V336" i="8"/>
  <c r="V337" i="8"/>
  <c r="V338" i="8"/>
  <c r="V339" i="8"/>
  <c r="V340" i="8"/>
  <c r="V341" i="8"/>
  <c r="V342" i="8"/>
  <c r="V343" i="8"/>
  <c r="V344" i="8"/>
  <c r="V345" i="8"/>
  <c r="V346" i="8"/>
  <c r="V347" i="8"/>
  <c r="V348" i="8"/>
  <c r="V349" i="8"/>
  <c r="V350" i="8"/>
  <c r="V351" i="8"/>
  <c r="V352" i="8"/>
  <c r="V353" i="8"/>
  <c r="V354" i="8"/>
  <c r="V355" i="8"/>
  <c r="V356" i="8"/>
  <c r="V357" i="8"/>
  <c r="V358" i="8"/>
  <c r="V359" i="8"/>
  <c r="V360" i="8"/>
  <c r="V361" i="8"/>
  <c r="V362" i="8"/>
  <c r="V363" i="8"/>
  <c r="V364" i="8"/>
  <c r="V365" i="8"/>
  <c r="V366" i="8"/>
  <c r="V367" i="8"/>
  <c r="V368" i="8"/>
  <c r="V369" i="8"/>
  <c r="V370" i="8"/>
  <c r="V371" i="8"/>
  <c r="V372" i="8"/>
  <c r="V373" i="8"/>
  <c r="V374" i="8"/>
  <c r="V375" i="8"/>
  <c r="V376" i="8"/>
  <c r="V377" i="8"/>
  <c r="V378" i="8"/>
  <c r="V379" i="8"/>
  <c r="V380" i="8"/>
  <c r="V381" i="8"/>
  <c r="V382" i="8"/>
  <c r="V383" i="8"/>
  <c r="V384" i="8"/>
  <c r="V385" i="8"/>
  <c r="V386" i="8"/>
  <c r="V387" i="8"/>
  <c r="V388" i="8"/>
  <c r="V389" i="8"/>
  <c r="V390" i="8"/>
  <c r="V391" i="8"/>
  <c r="V392" i="8"/>
  <c r="V393" i="8"/>
  <c r="V394" i="8"/>
  <c r="V395" i="8"/>
  <c r="V396" i="8"/>
  <c r="V397" i="8"/>
  <c r="V398" i="8"/>
  <c r="V399" i="8"/>
  <c r="V400" i="8"/>
  <c r="V401" i="8"/>
  <c r="V402" i="8"/>
  <c r="V403" i="8"/>
  <c r="V404" i="8"/>
  <c r="V405" i="8"/>
  <c r="V406" i="8"/>
  <c r="V407" i="8"/>
  <c r="V408" i="8"/>
  <c r="V409" i="8"/>
  <c r="V410" i="8"/>
  <c r="V411" i="8"/>
  <c r="V412" i="8"/>
  <c r="V413" i="8"/>
  <c r="V414" i="8"/>
  <c r="V415" i="8"/>
  <c r="V416" i="8"/>
  <c r="V417" i="8"/>
  <c r="V418" i="8"/>
  <c r="V419" i="8"/>
  <c r="V420" i="8"/>
  <c r="V421" i="8"/>
  <c r="V422" i="8"/>
  <c r="V423" i="8"/>
  <c r="V424" i="8"/>
  <c r="V425" i="8"/>
  <c r="V426" i="8"/>
  <c r="V427" i="8"/>
  <c r="V428" i="8"/>
  <c r="V429" i="8"/>
  <c r="V430" i="8"/>
  <c r="V431" i="8"/>
  <c r="V432" i="8"/>
  <c r="V433" i="8"/>
  <c r="V434" i="8"/>
  <c r="V435" i="8"/>
  <c r="V436" i="8"/>
  <c r="V437" i="8"/>
  <c r="V438" i="8"/>
  <c r="V439" i="8"/>
  <c r="V440" i="8"/>
  <c r="V441" i="8"/>
  <c r="V442" i="8"/>
  <c r="V443" i="8"/>
  <c r="V444" i="8"/>
  <c r="V445" i="8"/>
  <c r="V446" i="8"/>
  <c r="V447" i="8"/>
  <c r="V448" i="8"/>
  <c r="V449" i="8"/>
  <c r="V450" i="8"/>
  <c r="V451" i="8"/>
  <c r="V452" i="8"/>
  <c r="V453" i="8"/>
  <c r="V454" i="8"/>
  <c r="V455" i="8"/>
  <c r="V456" i="8"/>
  <c r="V457" i="8"/>
  <c r="V458" i="8"/>
  <c r="V459" i="8"/>
  <c r="V460" i="8"/>
  <c r="V461" i="8"/>
  <c r="V462" i="8"/>
  <c r="V463" i="8"/>
  <c r="V464" i="8"/>
  <c r="V465" i="8"/>
  <c r="V466" i="8"/>
  <c r="V467" i="8"/>
  <c r="V468" i="8"/>
  <c r="V469" i="8"/>
  <c r="V470" i="8"/>
  <c r="V471" i="8"/>
  <c r="V472" i="8"/>
  <c r="V473" i="8"/>
  <c r="V474" i="8"/>
  <c r="V475" i="8"/>
  <c r="V476" i="8"/>
  <c r="V477" i="8"/>
  <c r="V478" i="8"/>
  <c r="V479" i="8"/>
  <c r="V480" i="8"/>
  <c r="V481" i="8"/>
  <c r="V482" i="8"/>
  <c r="V483" i="8"/>
  <c r="V484" i="8"/>
  <c r="V485" i="8"/>
  <c r="V486" i="8"/>
  <c r="V487" i="8"/>
  <c r="V488" i="8"/>
  <c r="V489" i="8"/>
  <c r="V490" i="8"/>
  <c r="V491" i="8"/>
  <c r="V492" i="8"/>
  <c r="V493" i="8"/>
  <c r="V494" i="8"/>
  <c r="V495" i="8"/>
  <c r="V496" i="8"/>
  <c r="V497" i="8"/>
  <c r="V498" i="8"/>
  <c r="V499" i="8"/>
  <c r="V500" i="8"/>
  <c r="V501" i="8"/>
  <c r="V502" i="8"/>
  <c r="V503" i="8"/>
  <c r="V504" i="8"/>
  <c r="V505" i="8"/>
  <c r="V506" i="8"/>
  <c r="V507" i="8"/>
  <c r="V508" i="8"/>
  <c r="V509" i="8"/>
  <c r="V510" i="8"/>
  <c r="V511" i="8"/>
  <c r="V512" i="8"/>
  <c r="V513" i="8"/>
  <c r="V514" i="8"/>
  <c r="V515" i="8"/>
  <c r="V516" i="8"/>
  <c r="V517" i="8"/>
  <c r="V518" i="8"/>
  <c r="V519" i="8"/>
  <c r="V520" i="8"/>
  <c r="V521" i="8"/>
  <c r="V522" i="8"/>
  <c r="V523" i="8"/>
  <c r="V524" i="8"/>
  <c r="V525" i="8"/>
  <c r="V526" i="8"/>
  <c r="V527" i="8"/>
  <c r="V528" i="8"/>
  <c r="V529" i="8"/>
  <c r="V530" i="8"/>
  <c r="V531" i="8"/>
  <c r="V532" i="8"/>
  <c r="V533" i="8"/>
  <c r="V534" i="8"/>
  <c r="V535" i="8"/>
  <c r="V536" i="8"/>
  <c r="V537" i="8"/>
  <c r="V538" i="8"/>
  <c r="V539" i="8"/>
  <c r="V540" i="8"/>
  <c r="V541" i="8"/>
  <c r="V542" i="8"/>
  <c r="V543" i="8"/>
  <c r="V544" i="8"/>
  <c r="V545" i="8"/>
  <c r="V546" i="8"/>
  <c r="V547" i="8"/>
  <c r="V548" i="8"/>
  <c r="V549" i="8"/>
  <c r="V550" i="8"/>
  <c r="V551" i="8"/>
  <c r="V552" i="8"/>
  <c r="V553" i="8"/>
  <c r="V554" i="8"/>
  <c r="V555" i="8"/>
  <c r="V556" i="8"/>
  <c r="V557" i="8"/>
  <c r="V558" i="8"/>
  <c r="V559" i="8"/>
  <c r="V560" i="8"/>
  <c r="V561" i="8"/>
  <c r="V562" i="8"/>
  <c r="V563" i="8"/>
  <c r="V564" i="8"/>
  <c r="V565" i="8"/>
  <c r="V566" i="8"/>
  <c r="V567" i="8"/>
  <c r="V568" i="8"/>
  <c r="V569" i="8"/>
  <c r="V570" i="8"/>
  <c r="V571" i="8"/>
  <c r="V572" i="8"/>
  <c r="V573" i="8"/>
  <c r="V574" i="8"/>
  <c r="V575" i="8"/>
  <c r="V576" i="8"/>
  <c r="V577" i="8"/>
  <c r="V578" i="8"/>
  <c r="V579" i="8"/>
  <c r="V580" i="8"/>
  <c r="V581" i="8"/>
  <c r="V582" i="8"/>
  <c r="V583" i="8"/>
  <c r="V584" i="8"/>
  <c r="V585" i="8"/>
  <c r="V586" i="8"/>
  <c r="V587" i="8"/>
  <c r="V588" i="8"/>
  <c r="V589" i="8"/>
  <c r="V590" i="8"/>
  <c r="V591" i="8"/>
  <c r="V592" i="8"/>
  <c r="V593" i="8"/>
  <c r="V594" i="8"/>
  <c r="V595" i="8"/>
  <c r="V596" i="8"/>
  <c r="V597" i="8"/>
  <c r="V598" i="8"/>
  <c r="V599" i="8"/>
  <c r="V600" i="8"/>
  <c r="V601" i="8"/>
  <c r="V602" i="8"/>
  <c r="V603" i="8"/>
  <c r="V604" i="8"/>
  <c r="V605" i="8"/>
  <c r="V606" i="8"/>
  <c r="V607" i="8"/>
  <c r="V608" i="8"/>
  <c r="V609" i="8"/>
  <c r="V610" i="8"/>
  <c r="V611" i="8"/>
  <c r="V612" i="8"/>
  <c r="V613" i="8"/>
  <c r="V614" i="8"/>
  <c r="V615" i="8"/>
  <c r="V616" i="8"/>
  <c r="V617" i="8"/>
  <c r="V618" i="8"/>
  <c r="V619" i="8"/>
  <c r="V620" i="8"/>
  <c r="V621" i="8"/>
  <c r="V622" i="8"/>
  <c r="V623" i="8"/>
  <c r="V624" i="8"/>
  <c r="V625" i="8"/>
  <c r="V626" i="8"/>
  <c r="V627" i="8"/>
  <c r="V628" i="8"/>
  <c r="V629" i="8"/>
  <c r="V630" i="8"/>
  <c r="V631" i="8"/>
  <c r="V632" i="8"/>
  <c r="V633" i="8"/>
  <c r="V634" i="8"/>
  <c r="V635" i="8"/>
  <c r="V636" i="8"/>
  <c r="V637" i="8"/>
  <c r="V638" i="8"/>
  <c r="V639" i="8"/>
  <c r="V640" i="8"/>
  <c r="V641" i="8"/>
  <c r="V642" i="8"/>
  <c r="V643" i="8"/>
  <c r="V644" i="8"/>
  <c r="V645" i="8"/>
  <c r="V646" i="8"/>
  <c r="V647" i="8"/>
  <c r="V648" i="8"/>
  <c r="V649" i="8"/>
  <c r="V650" i="8"/>
  <c r="V651" i="8"/>
  <c r="V652" i="8"/>
  <c r="V653" i="8"/>
  <c r="V654" i="8"/>
  <c r="V655" i="8"/>
  <c r="V656" i="8"/>
  <c r="V657" i="8"/>
  <c r="V658" i="8"/>
  <c r="V659" i="8"/>
  <c r="V660" i="8"/>
  <c r="V661" i="8"/>
  <c r="V662" i="8"/>
  <c r="V663" i="8"/>
  <c r="V664" i="8"/>
  <c r="V665" i="8"/>
  <c r="V666" i="8"/>
  <c r="V667" i="8"/>
  <c r="V668" i="8"/>
  <c r="V669" i="8"/>
  <c r="V670" i="8"/>
  <c r="V671" i="8"/>
  <c r="V672" i="8"/>
  <c r="V673" i="8"/>
  <c r="V674" i="8"/>
  <c r="V675" i="8"/>
  <c r="V676" i="8"/>
  <c r="V677" i="8"/>
  <c r="V678" i="8"/>
  <c r="V679" i="8"/>
  <c r="V680" i="8"/>
  <c r="V681" i="8"/>
  <c r="V682" i="8"/>
  <c r="V683" i="8"/>
  <c r="V684" i="8"/>
  <c r="V685" i="8"/>
  <c r="V686" i="8"/>
  <c r="V687" i="8"/>
  <c r="V688" i="8"/>
  <c r="V689" i="8"/>
  <c r="V690" i="8"/>
  <c r="V691" i="8"/>
  <c r="V692" i="8"/>
  <c r="V693" i="8"/>
  <c r="V694" i="8"/>
  <c r="V695" i="8"/>
  <c r="V696" i="8"/>
  <c r="V697" i="8"/>
  <c r="V698" i="8"/>
  <c r="V699" i="8"/>
  <c r="V700" i="8"/>
  <c r="V701" i="8"/>
  <c r="V702" i="8"/>
  <c r="V703" i="8"/>
  <c r="V704" i="8"/>
  <c r="V705" i="8"/>
  <c r="V706" i="8"/>
  <c r="V707" i="8"/>
  <c r="V708" i="8"/>
  <c r="V709" i="8"/>
  <c r="V710" i="8"/>
  <c r="V711" i="8"/>
  <c r="V712" i="8"/>
  <c r="V713" i="8"/>
  <c r="V714" i="8"/>
  <c r="V715" i="8"/>
  <c r="V716" i="8"/>
  <c r="V717" i="8"/>
  <c r="V718" i="8"/>
  <c r="V719" i="8"/>
  <c r="V720" i="8"/>
  <c r="V721" i="8"/>
  <c r="V722" i="8"/>
  <c r="V723" i="8"/>
  <c r="V724" i="8"/>
  <c r="V725" i="8"/>
  <c r="V726" i="8"/>
  <c r="V727" i="8"/>
  <c r="V728" i="8"/>
  <c r="V729" i="8"/>
  <c r="V730" i="8"/>
  <c r="V731" i="8"/>
  <c r="V732" i="8"/>
  <c r="V733" i="8"/>
  <c r="V734" i="8"/>
  <c r="V735" i="8"/>
  <c r="V736" i="8"/>
  <c r="V737" i="8"/>
  <c r="V738" i="8"/>
  <c r="V739" i="8"/>
  <c r="V740" i="8"/>
  <c r="V741" i="8"/>
  <c r="V742" i="8"/>
  <c r="V743" i="8"/>
  <c r="V744" i="8"/>
  <c r="V745" i="8"/>
  <c r="V746" i="8"/>
  <c r="V747" i="8"/>
  <c r="V748" i="8"/>
  <c r="V749" i="8"/>
  <c r="V750" i="8"/>
  <c r="V751" i="8"/>
  <c r="V752" i="8"/>
  <c r="V753" i="8"/>
  <c r="V754" i="8"/>
  <c r="V755" i="8"/>
  <c r="V756" i="8"/>
  <c r="V757" i="8"/>
  <c r="V758" i="8"/>
  <c r="V759" i="8"/>
  <c r="V760" i="8"/>
  <c r="V761" i="8"/>
  <c r="V762" i="8"/>
  <c r="V763" i="8"/>
  <c r="V764" i="8"/>
  <c r="V765" i="8"/>
  <c r="V766" i="8"/>
  <c r="V767" i="8"/>
  <c r="V768" i="8"/>
  <c r="V769" i="8"/>
  <c r="V770" i="8"/>
  <c r="V771" i="8"/>
  <c r="V772" i="8"/>
  <c r="V773" i="8"/>
  <c r="V774" i="8"/>
  <c r="V775" i="8"/>
  <c r="V776" i="8"/>
  <c r="V777" i="8"/>
  <c r="V778" i="8"/>
  <c r="V779" i="8"/>
  <c r="V780" i="8"/>
  <c r="V781" i="8"/>
  <c r="V782" i="8"/>
  <c r="V783" i="8"/>
  <c r="V784" i="8"/>
  <c r="V785" i="8"/>
  <c r="V786" i="8"/>
  <c r="V787" i="8"/>
  <c r="V788" i="8"/>
  <c r="V789" i="8"/>
  <c r="V790" i="8"/>
  <c r="V791" i="8"/>
  <c r="V792" i="8"/>
  <c r="V793" i="8"/>
  <c r="V794" i="8"/>
  <c r="V795" i="8"/>
  <c r="V796" i="8"/>
  <c r="V797" i="8"/>
  <c r="V798" i="8"/>
  <c r="V799" i="8"/>
  <c r="V800" i="8"/>
  <c r="V801" i="8"/>
  <c r="V802" i="8"/>
  <c r="V803" i="8"/>
  <c r="V804" i="8"/>
  <c r="V805" i="8"/>
  <c r="V806" i="8"/>
  <c r="V807" i="8"/>
  <c r="V808" i="8"/>
  <c r="V809" i="8"/>
  <c r="V810" i="8"/>
  <c r="V811" i="8"/>
  <c r="V812" i="8"/>
  <c r="V813" i="8"/>
  <c r="V814" i="8"/>
  <c r="V815" i="8"/>
  <c r="V816" i="8"/>
  <c r="V817" i="8"/>
  <c r="V818" i="8"/>
  <c r="V819" i="8"/>
  <c r="V820" i="8"/>
  <c r="V821" i="8"/>
  <c r="V822" i="8"/>
  <c r="V823" i="8"/>
  <c r="V824" i="8"/>
  <c r="V825" i="8"/>
  <c r="V826" i="8"/>
  <c r="V827" i="8"/>
  <c r="V828" i="8"/>
  <c r="V829" i="8"/>
  <c r="V830" i="8"/>
  <c r="V831" i="8"/>
  <c r="V832" i="8"/>
  <c r="V833" i="8"/>
  <c r="V834" i="8"/>
  <c r="V835" i="8"/>
  <c r="V836" i="8"/>
  <c r="V837" i="8"/>
  <c r="V838" i="8"/>
  <c r="V839" i="8"/>
  <c r="V840" i="8"/>
  <c r="V841" i="8"/>
  <c r="V842" i="8"/>
  <c r="V843" i="8"/>
  <c r="V844" i="8"/>
  <c r="V845" i="8"/>
  <c r="V846" i="8"/>
  <c r="V847" i="8"/>
  <c r="V848" i="8"/>
  <c r="V849" i="8"/>
  <c r="V850" i="8"/>
  <c r="V851" i="8"/>
  <c r="V852" i="8"/>
  <c r="V853" i="8"/>
  <c r="V854" i="8"/>
  <c r="V855" i="8"/>
  <c r="V856" i="8"/>
  <c r="V857" i="8"/>
  <c r="V858" i="8"/>
  <c r="V859" i="8"/>
  <c r="V860" i="8"/>
  <c r="V861" i="8"/>
  <c r="V862" i="8"/>
  <c r="V863" i="8"/>
  <c r="V864" i="8"/>
  <c r="V865" i="8"/>
  <c r="V866" i="8"/>
  <c r="V867" i="8"/>
  <c r="V868" i="8"/>
  <c r="V869" i="8"/>
  <c r="V870" i="8"/>
  <c r="V871" i="8"/>
  <c r="V872" i="8"/>
  <c r="V873" i="8"/>
  <c r="V874" i="8"/>
  <c r="V875" i="8"/>
  <c r="V876" i="8"/>
  <c r="V877" i="8"/>
  <c r="V878" i="8"/>
  <c r="V879" i="8"/>
  <c r="V880" i="8"/>
  <c r="V881" i="8"/>
  <c r="V882" i="8"/>
  <c r="V883" i="8"/>
  <c r="V884" i="8"/>
  <c r="V885" i="8"/>
  <c r="V886" i="8"/>
  <c r="V887" i="8"/>
  <c r="V888" i="8"/>
  <c r="V889" i="8"/>
  <c r="V890" i="8"/>
  <c r="V891" i="8"/>
  <c r="V892" i="8"/>
  <c r="V893" i="8"/>
  <c r="V894" i="8"/>
  <c r="V895" i="8"/>
  <c r="V896" i="8"/>
  <c r="V897" i="8"/>
  <c r="V898" i="8"/>
  <c r="V899" i="8"/>
  <c r="V900" i="8"/>
  <c r="V901" i="8"/>
  <c r="V902" i="8"/>
  <c r="V903" i="8"/>
  <c r="V904" i="8"/>
  <c r="V905" i="8"/>
  <c r="V906" i="8"/>
  <c r="V907" i="8"/>
  <c r="V908" i="8"/>
  <c r="V909" i="8"/>
  <c r="V910" i="8"/>
  <c r="V911" i="8"/>
  <c r="V912" i="8"/>
  <c r="V913" i="8"/>
  <c r="V914" i="8"/>
  <c r="V915" i="8"/>
  <c r="V916" i="8"/>
  <c r="V917" i="8"/>
  <c r="V918" i="8"/>
  <c r="V919" i="8"/>
  <c r="V920" i="8"/>
  <c r="V921" i="8"/>
  <c r="V922" i="8"/>
  <c r="V923" i="8"/>
  <c r="V924" i="8"/>
  <c r="V925" i="8"/>
  <c r="V926" i="8"/>
  <c r="V927" i="8"/>
  <c r="V928" i="8"/>
  <c r="V929" i="8"/>
  <c r="V930" i="8"/>
  <c r="V931" i="8"/>
  <c r="V932" i="8"/>
  <c r="V933" i="8"/>
  <c r="V934" i="8"/>
  <c r="V935" i="8"/>
  <c r="V936" i="8"/>
  <c r="V937" i="8"/>
  <c r="V938" i="8"/>
  <c r="V939" i="8"/>
  <c r="V940" i="8"/>
  <c r="V941" i="8"/>
  <c r="V942" i="8"/>
  <c r="V943" i="8"/>
  <c r="V944" i="8"/>
  <c r="V945" i="8"/>
  <c r="V946" i="8"/>
  <c r="V947" i="8"/>
  <c r="V948" i="8"/>
  <c r="V949" i="8"/>
  <c r="V950" i="8"/>
  <c r="V951" i="8"/>
  <c r="V952" i="8"/>
  <c r="V953" i="8"/>
  <c r="V954" i="8"/>
  <c r="V955" i="8"/>
  <c r="V956" i="8"/>
  <c r="V957" i="8"/>
  <c r="V958" i="8"/>
  <c r="V959" i="8"/>
  <c r="V960" i="8"/>
  <c r="V961" i="8"/>
  <c r="V962" i="8"/>
  <c r="V963" i="8"/>
  <c r="V964" i="8"/>
  <c r="V965" i="8"/>
  <c r="V966" i="8"/>
  <c r="V967" i="8"/>
  <c r="V968" i="8"/>
  <c r="V969" i="8"/>
  <c r="V970" i="8"/>
  <c r="V971" i="8"/>
  <c r="V972" i="8"/>
  <c r="V973" i="8"/>
  <c r="V974" i="8"/>
  <c r="V975" i="8"/>
  <c r="V976" i="8"/>
  <c r="V977" i="8"/>
  <c r="V978" i="8"/>
  <c r="V979" i="8"/>
  <c r="V980" i="8"/>
  <c r="V981" i="8"/>
  <c r="V982" i="8"/>
  <c r="V983" i="8"/>
  <c r="V984" i="8"/>
  <c r="V985" i="8"/>
  <c r="V986" i="8"/>
  <c r="V987" i="8"/>
  <c r="V988" i="8"/>
  <c r="V989" i="8"/>
  <c r="V990" i="8"/>
  <c r="V991" i="8"/>
  <c r="V992" i="8"/>
  <c r="V993" i="8"/>
  <c r="V994" i="8"/>
  <c r="V995" i="8"/>
  <c r="V996" i="8"/>
  <c r="V997" i="8"/>
  <c r="V998" i="8"/>
  <c r="V999" i="8"/>
  <c r="V1000" i="8"/>
  <c r="V1001" i="8"/>
  <c r="V1002" i="8"/>
  <c r="V1003" i="8"/>
  <c r="V1004" i="8"/>
  <c r="V1005" i="8"/>
  <c r="V1006" i="8"/>
  <c r="V1007" i="8"/>
  <c r="V1008" i="8"/>
  <c r="V1009" i="8"/>
  <c r="V1010" i="8"/>
  <c r="V1011" i="8"/>
  <c r="V1012" i="8"/>
  <c r="V1013" i="8"/>
  <c r="V1014" i="8"/>
  <c r="V1015" i="8"/>
  <c r="V1016" i="8"/>
  <c r="V1017" i="8"/>
  <c r="V1018" i="8"/>
  <c r="V1019" i="8"/>
  <c r="V1020" i="8"/>
  <c r="V1021" i="8"/>
  <c r="V1022" i="8"/>
  <c r="V1023" i="8"/>
  <c r="V1024" i="8"/>
  <c r="V1025" i="8"/>
  <c r="V1026" i="8"/>
  <c r="V1027" i="8"/>
  <c r="V1028" i="8"/>
  <c r="V1029" i="8"/>
  <c r="V1030" i="8"/>
  <c r="V1031" i="8"/>
  <c r="V1032" i="8"/>
  <c r="V1033" i="8"/>
  <c r="V1034" i="8"/>
  <c r="V1035" i="8"/>
  <c r="V1036" i="8"/>
  <c r="V1037" i="8"/>
  <c r="V1038" i="8"/>
  <c r="V1039" i="8"/>
  <c r="V1040" i="8"/>
  <c r="V1041" i="8"/>
  <c r="V1042" i="8"/>
  <c r="V1043" i="8"/>
  <c r="V1044" i="8"/>
  <c r="V1045" i="8"/>
  <c r="V1046" i="8"/>
  <c r="V1047" i="8"/>
  <c r="V1048" i="8"/>
  <c r="V1049" i="8"/>
  <c r="V1050" i="8"/>
  <c r="V1051" i="8"/>
  <c r="V1052" i="8"/>
  <c r="V1053" i="8"/>
  <c r="V1054" i="8"/>
  <c r="V1055" i="8"/>
  <c r="V1056" i="8"/>
  <c r="V1057" i="8"/>
  <c r="V1058" i="8"/>
  <c r="V1059" i="8"/>
  <c r="V1060" i="8"/>
  <c r="V1061" i="8"/>
  <c r="V1062" i="8"/>
  <c r="V1063" i="8"/>
  <c r="V1064" i="8"/>
  <c r="V1065" i="8"/>
  <c r="V1066" i="8"/>
  <c r="V1067" i="8"/>
  <c r="V1068" i="8"/>
  <c r="V1069" i="8"/>
  <c r="V1070" i="8"/>
  <c r="V1071" i="8"/>
  <c r="V1072" i="8"/>
  <c r="V1073" i="8"/>
  <c r="V1074" i="8"/>
  <c r="V1075" i="8"/>
  <c r="V1076" i="8"/>
  <c r="V1077" i="8"/>
  <c r="V1078" i="8"/>
  <c r="V1079" i="8"/>
  <c r="V1080" i="8"/>
  <c r="V1081" i="8"/>
  <c r="V1082" i="8"/>
  <c r="V1083" i="8"/>
  <c r="V1084" i="8"/>
  <c r="V1085" i="8"/>
  <c r="V1086" i="8"/>
  <c r="V1087" i="8"/>
  <c r="V1088" i="8"/>
  <c r="V1089" i="8"/>
  <c r="V1090" i="8"/>
  <c r="V1091" i="8"/>
  <c r="V1092" i="8"/>
  <c r="V1093" i="8"/>
  <c r="V1094" i="8"/>
  <c r="V1095" i="8"/>
  <c r="V1096" i="8"/>
  <c r="V1097" i="8"/>
  <c r="V1098" i="8"/>
  <c r="V1099" i="8"/>
  <c r="V1100" i="8"/>
  <c r="V1101" i="8"/>
  <c r="V1102" i="8"/>
  <c r="V1103" i="8"/>
  <c r="V1104" i="8"/>
  <c r="V1105" i="8"/>
  <c r="V1106" i="8"/>
  <c r="V1107" i="8"/>
  <c r="V1108" i="8"/>
  <c r="V1109" i="8"/>
  <c r="V1110" i="8"/>
  <c r="V1111" i="8"/>
  <c r="V1112" i="8"/>
  <c r="V1113" i="8"/>
  <c r="V1114" i="8"/>
  <c r="V1115" i="8"/>
  <c r="V1116" i="8"/>
  <c r="V1117" i="8"/>
  <c r="V1118" i="8"/>
  <c r="V1119" i="8"/>
  <c r="V1120" i="8"/>
  <c r="V1121" i="8"/>
  <c r="V1122" i="8"/>
  <c r="V1123" i="8"/>
  <c r="V1124" i="8"/>
  <c r="V1125" i="8"/>
  <c r="V1126" i="8"/>
  <c r="V1127" i="8"/>
  <c r="V1128" i="8"/>
  <c r="V1129" i="8"/>
  <c r="V1130" i="8"/>
  <c r="V1131" i="8"/>
  <c r="V1132" i="8"/>
  <c r="V1133" i="8"/>
  <c r="V1134" i="8"/>
  <c r="V1135" i="8"/>
  <c r="V1136" i="8"/>
  <c r="V1137" i="8"/>
  <c r="V1138" i="8"/>
  <c r="V1139" i="8"/>
  <c r="V1140" i="8"/>
  <c r="V1141" i="8"/>
  <c r="V1142" i="8"/>
  <c r="V1143" i="8"/>
  <c r="V1144" i="8"/>
  <c r="V1145" i="8"/>
  <c r="V1146" i="8"/>
  <c r="V1147" i="8"/>
  <c r="V1148" i="8"/>
  <c r="V1149" i="8"/>
  <c r="V1150" i="8"/>
  <c r="V1151" i="8"/>
  <c r="V1152" i="8"/>
  <c r="V1153" i="8"/>
  <c r="V1154" i="8"/>
  <c r="V1155" i="8"/>
  <c r="V1156" i="8"/>
  <c r="V1157" i="8"/>
  <c r="V1158" i="8"/>
  <c r="V1159" i="8"/>
  <c r="V1160" i="8"/>
  <c r="V1161" i="8"/>
  <c r="V1162" i="8"/>
  <c r="V1163" i="8"/>
  <c r="V1164" i="8"/>
  <c r="V1165" i="8"/>
  <c r="V1166" i="8"/>
  <c r="V1167" i="8"/>
  <c r="V1168" i="8"/>
  <c r="V1169" i="8"/>
  <c r="V1170" i="8"/>
  <c r="V1171" i="8"/>
  <c r="V1172" i="8"/>
  <c r="V1173" i="8"/>
  <c r="V1174" i="8"/>
  <c r="V1175" i="8"/>
  <c r="V1176" i="8"/>
  <c r="V1177" i="8"/>
  <c r="V1178" i="8"/>
  <c r="V1179" i="8"/>
  <c r="V1180" i="8"/>
  <c r="V1181" i="8"/>
  <c r="V1182" i="8"/>
  <c r="V1183" i="8"/>
  <c r="V1184" i="8"/>
  <c r="V1185" i="8"/>
  <c r="V1186" i="8"/>
  <c r="V1187" i="8"/>
  <c r="V1188" i="8"/>
  <c r="V1189" i="8"/>
  <c r="V1190" i="8"/>
  <c r="V1191" i="8"/>
  <c r="V1192" i="8"/>
  <c r="V1193" i="8"/>
  <c r="V1194" i="8"/>
  <c r="V1195" i="8"/>
  <c r="V1196" i="8"/>
  <c r="V1197" i="8"/>
  <c r="V1198" i="8"/>
  <c r="V1199" i="8"/>
  <c r="V1200" i="8"/>
  <c r="V1201" i="8"/>
  <c r="V1202" i="8"/>
  <c r="V1203" i="8"/>
  <c r="V1204" i="8"/>
  <c r="V1205" i="8"/>
  <c r="V1206" i="8"/>
  <c r="V1207" i="8"/>
  <c r="V1208" i="8"/>
  <c r="V1209" i="8"/>
  <c r="V1210" i="8"/>
  <c r="V1211" i="8"/>
  <c r="V1212" i="8"/>
  <c r="V1213" i="8"/>
  <c r="V1214" i="8"/>
  <c r="V1215" i="8"/>
  <c r="V1216" i="8"/>
  <c r="V1217" i="8"/>
  <c r="V1218" i="8"/>
  <c r="V1219" i="8"/>
  <c r="V1220" i="8"/>
  <c r="V1221" i="8"/>
  <c r="V1222" i="8"/>
  <c r="V1223" i="8"/>
  <c r="V1224" i="8"/>
  <c r="V1225" i="8"/>
  <c r="V1226" i="8"/>
  <c r="V1227" i="8"/>
  <c r="V1228" i="8"/>
  <c r="V1229" i="8"/>
  <c r="V1230" i="8"/>
  <c r="V1231" i="8"/>
  <c r="V1232" i="8"/>
  <c r="V1233" i="8"/>
  <c r="V1234" i="8"/>
  <c r="V1235" i="8"/>
  <c r="V1236" i="8"/>
  <c r="V1237" i="8"/>
  <c r="V1238" i="8"/>
  <c r="V1239" i="8"/>
  <c r="V1240" i="8"/>
  <c r="V1241" i="8"/>
  <c r="V1242" i="8"/>
  <c r="V1243" i="8"/>
  <c r="V1244" i="8"/>
  <c r="V1245" i="8"/>
  <c r="V1246" i="8"/>
  <c r="V1247" i="8"/>
  <c r="V1248" i="8"/>
  <c r="V1249" i="8"/>
  <c r="V1250" i="8"/>
  <c r="V1251" i="8"/>
  <c r="V1252" i="8"/>
  <c r="V1253" i="8"/>
  <c r="V1254" i="8"/>
  <c r="V1255" i="8"/>
  <c r="V1256" i="8"/>
  <c r="V1257" i="8"/>
  <c r="V1258" i="8"/>
  <c r="V1259" i="8"/>
  <c r="V1260" i="8"/>
  <c r="V1261" i="8"/>
  <c r="V1262" i="8"/>
  <c r="V1263" i="8"/>
  <c r="V1264" i="8"/>
  <c r="V1265" i="8"/>
  <c r="V1266" i="8"/>
  <c r="V1267" i="8"/>
  <c r="V1268" i="8"/>
  <c r="V1269" i="8"/>
  <c r="V1270" i="8"/>
  <c r="V1271" i="8"/>
  <c r="V1272" i="8"/>
  <c r="V1273" i="8"/>
  <c r="V1274" i="8"/>
  <c r="V1275" i="8"/>
  <c r="V1276" i="8"/>
  <c r="V1277" i="8"/>
  <c r="V1278" i="8"/>
  <c r="V1279" i="8"/>
  <c r="V1280" i="8"/>
  <c r="V1281" i="8"/>
  <c r="V1282" i="8"/>
  <c r="V1283" i="8"/>
  <c r="V1284" i="8"/>
  <c r="V1285" i="8"/>
  <c r="V1286" i="8"/>
  <c r="V1287" i="8"/>
  <c r="V1288" i="8"/>
  <c r="V1289" i="8"/>
  <c r="V1290" i="8"/>
  <c r="V1291" i="8"/>
  <c r="V1292" i="8"/>
  <c r="V1293" i="8"/>
  <c r="V1294" i="8"/>
  <c r="V1295" i="8"/>
  <c r="V1296" i="8"/>
  <c r="V1297" i="8"/>
  <c r="V1298" i="8"/>
  <c r="V1299" i="8"/>
  <c r="V1300" i="8"/>
  <c r="V1301" i="8"/>
  <c r="V1302" i="8"/>
  <c r="V1303" i="8"/>
  <c r="V1304" i="8"/>
  <c r="V1305" i="8"/>
  <c r="V1306" i="8"/>
  <c r="V1307" i="8"/>
  <c r="V1308" i="8"/>
  <c r="V1309" i="8"/>
  <c r="V1310" i="8"/>
  <c r="V1311" i="8"/>
  <c r="V1312" i="8"/>
  <c r="V1313" i="8"/>
  <c r="V1314" i="8"/>
  <c r="V1315" i="8"/>
  <c r="V1316" i="8"/>
  <c r="V1317" i="8"/>
  <c r="V1318" i="8"/>
  <c r="V1319" i="8"/>
  <c r="V1320" i="8"/>
  <c r="V1321" i="8"/>
  <c r="V1322" i="8"/>
  <c r="V1323" i="8"/>
  <c r="V1324" i="8"/>
  <c r="V1325" i="8"/>
  <c r="V1326" i="8"/>
  <c r="V1327" i="8"/>
  <c r="V1328" i="8"/>
  <c r="V1329" i="8"/>
  <c r="V1330" i="8"/>
  <c r="V1331" i="8"/>
  <c r="V1332" i="8"/>
  <c r="V1333" i="8"/>
  <c r="V1334" i="8"/>
  <c r="V1335" i="8"/>
  <c r="V1336" i="8"/>
  <c r="V1337" i="8"/>
  <c r="V1338" i="8"/>
  <c r="V1339" i="8"/>
  <c r="V1340" i="8"/>
  <c r="V1341" i="8"/>
  <c r="V1342" i="8"/>
  <c r="V1343" i="8"/>
  <c r="V1344" i="8"/>
  <c r="V1345" i="8"/>
  <c r="V1346" i="8"/>
  <c r="V1347" i="8"/>
  <c r="V1348" i="8"/>
  <c r="V1349" i="8"/>
  <c r="V1350" i="8"/>
  <c r="V1351" i="8"/>
  <c r="V1352" i="8"/>
  <c r="V1353" i="8"/>
  <c r="V1354" i="8"/>
  <c r="V1355" i="8"/>
  <c r="V1356" i="8"/>
  <c r="V1357" i="8"/>
  <c r="V1358" i="8"/>
  <c r="V1359" i="8"/>
  <c r="V1360" i="8"/>
  <c r="V1361" i="8"/>
  <c r="V1362" i="8"/>
  <c r="V1363" i="8"/>
  <c r="V1364" i="8"/>
  <c r="V1365" i="8"/>
  <c r="V1366" i="8"/>
  <c r="V1367" i="8"/>
  <c r="V1368" i="8"/>
  <c r="V1369" i="8"/>
  <c r="V1370" i="8"/>
  <c r="V1371" i="8"/>
  <c r="V1372" i="8"/>
  <c r="V1373" i="8"/>
  <c r="V1374" i="8"/>
  <c r="V1375" i="8"/>
  <c r="V1376" i="8"/>
  <c r="V1377" i="8"/>
  <c r="V1378" i="8"/>
  <c r="V1379" i="8"/>
  <c r="V1380" i="8"/>
  <c r="V1381" i="8"/>
  <c r="V1382" i="8"/>
  <c r="V1383" i="8"/>
  <c r="V1384" i="8"/>
  <c r="V1385" i="8"/>
  <c r="V1386" i="8"/>
  <c r="V1387" i="8"/>
  <c r="V1388" i="8"/>
  <c r="V1389" i="8"/>
  <c r="V1390" i="8"/>
  <c r="V1391" i="8"/>
  <c r="V1392" i="8"/>
  <c r="V1393" i="8"/>
  <c r="V1394" i="8"/>
  <c r="V1395" i="8"/>
  <c r="V1396" i="8"/>
  <c r="V1397" i="8"/>
  <c r="V1398" i="8"/>
  <c r="V1399" i="8"/>
  <c r="V1400" i="8"/>
  <c r="V1401" i="8"/>
  <c r="V1402" i="8"/>
  <c r="V1403" i="8"/>
  <c r="V1404" i="8"/>
  <c r="V1405" i="8"/>
  <c r="V1406" i="8"/>
  <c r="V1407" i="8"/>
  <c r="V1408" i="8"/>
  <c r="V1409" i="8"/>
  <c r="V1410" i="8"/>
  <c r="V1411" i="8"/>
  <c r="V1412" i="8"/>
  <c r="V1413" i="8"/>
  <c r="V1414" i="8"/>
  <c r="V1415" i="8"/>
  <c r="V1416" i="8"/>
  <c r="V1417" i="8"/>
  <c r="V1418" i="8"/>
  <c r="V1419" i="8"/>
  <c r="V1420" i="8"/>
  <c r="V1421" i="8"/>
  <c r="V1422" i="8"/>
  <c r="V1423" i="8"/>
  <c r="V1424" i="8"/>
  <c r="V1425" i="8"/>
  <c r="V1426" i="8"/>
  <c r="V1427" i="8"/>
  <c r="V1428" i="8"/>
  <c r="V1429" i="8"/>
  <c r="V1430" i="8"/>
  <c r="V1431" i="8"/>
  <c r="V1432" i="8"/>
  <c r="V1433" i="8"/>
  <c r="V1434" i="8"/>
  <c r="V1435" i="8"/>
  <c r="V1436" i="8"/>
  <c r="V1437" i="8"/>
  <c r="V1438" i="8"/>
  <c r="V1439" i="8"/>
  <c r="V1440" i="8"/>
  <c r="V1441" i="8"/>
  <c r="V1442" i="8"/>
  <c r="V1443" i="8"/>
  <c r="V1444" i="8"/>
  <c r="V1445" i="8"/>
  <c r="V1446" i="8"/>
  <c r="V1447" i="8"/>
  <c r="V1448" i="8"/>
  <c r="V1449" i="8"/>
  <c r="V1450" i="8"/>
  <c r="V1451" i="8"/>
  <c r="V1452" i="8"/>
  <c r="V1453" i="8"/>
  <c r="V1454" i="8"/>
  <c r="V1455" i="8"/>
  <c r="V1456" i="8"/>
  <c r="V1457" i="8"/>
  <c r="V1458" i="8"/>
  <c r="V1459" i="8"/>
  <c r="V1460" i="8"/>
  <c r="V1461" i="8"/>
  <c r="V1462" i="8"/>
  <c r="V1463" i="8"/>
  <c r="V1464" i="8"/>
  <c r="V1465" i="8"/>
  <c r="V1466" i="8"/>
  <c r="V1467" i="8"/>
  <c r="V1468" i="8"/>
  <c r="V1469" i="8"/>
  <c r="V1470" i="8"/>
  <c r="V1471" i="8"/>
  <c r="V1472" i="8"/>
  <c r="V1473" i="8"/>
  <c r="V1474" i="8"/>
  <c r="V1475" i="8"/>
  <c r="V1476" i="8"/>
  <c r="V1477" i="8"/>
  <c r="V1478" i="8"/>
  <c r="V1479" i="8"/>
  <c r="V1480" i="8"/>
  <c r="V1481" i="8"/>
  <c r="V1482" i="8"/>
  <c r="V1483" i="8"/>
  <c r="V1484" i="8"/>
  <c r="V1485" i="8"/>
  <c r="V1486" i="8"/>
  <c r="V1487" i="8"/>
  <c r="V1488" i="8"/>
  <c r="V1489" i="8"/>
  <c r="V1490" i="8"/>
  <c r="V1491" i="8"/>
  <c r="V1492" i="8"/>
  <c r="V1493" i="8"/>
  <c r="V1494" i="8"/>
  <c r="V1495" i="8"/>
  <c r="V1496" i="8"/>
  <c r="V1497" i="8"/>
  <c r="V1498" i="8"/>
  <c r="V1499" i="8"/>
  <c r="V1500" i="8"/>
  <c r="V1501" i="8"/>
  <c r="V1502" i="8"/>
  <c r="V1503" i="8"/>
  <c r="V1504" i="8"/>
  <c r="V1505" i="8"/>
  <c r="V1506" i="8"/>
  <c r="V1507" i="8"/>
  <c r="V1508" i="8"/>
  <c r="V1509" i="8"/>
  <c r="V1510" i="8"/>
  <c r="V1511" i="8"/>
  <c r="V1512" i="8"/>
  <c r="V1513" i="8"/>
  <c r="V1514" i="8"/>
  <c r="V1515" i="8"/>
  <c r="V1516" i="8"/>
  <c r="V1517" i="8"/>
  <c r="V1518" i="8"/>
  <c r="V1519" i="8"/>
  <c r="V1520" i="8"/>
  <c r="V1521" i="8"/>
  <c r="V1522" i="8"/>
  <c r="V1523" i="8"/>
  <c r="V1524" i="8"/>
  <c r="V1525" i="8"/>
  <c r="V1526" i="8"/>
  <c r="V1527" i="8"/>
  <c r="V1528" i="8"/>
  <c r="V1529" i="8"/>
  <c r="V1530" i="8"/>
  <c r="V1531" i="8"/>
  <c r="V1532" i="8"/>
  <c r="V1533" i="8"/>
  <c r="V1534" i="8"/>
  <c r="V1535" i="8"/>
  <c r="V1536" i="8"/>
  <c r="V1537" i="8"/>
  <c r="V1538" i="8"/>
  <c r="V1539" i="8"/>
  <c r="V1540" i="8"/>
  <c r="V1541" i="8"/>
  <c r="V1542" i="8"/>
  <c r="V1543" i="8"/>
  <c r="V1544" i="8"/>
  <c r="V1545" i="8"/>
  <c r="V1546" i="8"/>
  <c r="V1547" i="8"/>
  <c r="V1548" i="8"/>
  <c r="V1549" i="8"/>
  <c r="V1550" i="8"/>
  <c r="V1551" i="8"/>
  <c r="V1552" i="8"/>
  <c r="V1553" i="8"/>
  <c r="V1554" i="8"/>
  <c r="V1555" i="8"/>
  <c r="V1556" i="8"/>
  <c r="V1557" i="8"/>
  <c r="V1558" i="8"/>
  <c r="V1559" i="8"/>
  <c r="V1560" i="8"/>
  <c r="V1561" i="8"/>
  <c r="V1562" i="8"/>
  <c r="V1563" i="8"/>
  <c r="V1564" i="8"/>
  <c r="V1565" i="8"/>
  <c r="V1566" i="8"/>
  <c r="V1567" i="8"/>
  <c r="V1568" i="8"/>
  <c r="V1569" i="8"/>
  <c r="V1570" i="8"/>
  <c r="V1571" i="8"/>
  <c r="V1572" i="8"/>
  <c r="V1573" i="8"/>
  <c r="V1574" i="8"/>
  <c r="V1575" i="8"/>
  <c r="V1576" i="8"/>
  <c r="V1577" i="8"/>
  <c r="V1578" i="8"/>
  <c r="V1579" i="8"/>
  <c r="V1580" i="8"/>
  <c r="V1581" i="8"/>
  <c r="V1582" i="8"/>
  <c r="V1583" i="8"/>
  <c r="V1584" i="8"/>
  <c r="V1585" i="8"/>
  <c r="V1586" i="8"/>
  <c r="V1587" i="8"/>
  <c r="V1588" i="8"/>
  <c r="V1589" i="8"/>
  <c r="V1590" i="8"/>
  <c r="V1591" i="8"/>
  <c r="V1592" i="8"/>
  <c r="V1593" i="8"/>
  <c r="V1594" i="8"/>
  <c r="V1595" i="8"/>
  <c r="V1596" i="8"/>
  <c r="V1597" i="8"/>
  <c r="V1598" i="8"/>
  <c r="V1599" i="8"/>
  <c r="V1600" i="8"/>
  <c r="V1601" i="8"/>
  <c r="V1602" i="8"/>
  <c r="V3" i="8"/>
  <c r="R4" i="8"/>
  <c r="R5" i="8"/>
  <c r="R6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24" i="8"/>
  <c r="R25" i="8"/>
  <c r="R26" i="8"/>
  <c r="R27" i="8"/>
  <c r="R28" i="8"/>
  <c r="R29" i="8"/>
  <c r="R30" i="8"/>
  <c r="R31" i="8"/>
  <c r="R32" i="8"/>
  <c r="R33" i="8"/>
  <c r="R34" i="8"/>
  <c r="R35" i="8"/>
  <c r="R36" i="8"/>
  <c r="R37" i="8"/>
  <c r="R38" i="8"/>
  <c r="R39" i="8"/>
  <c r="R40" i="8"/>
  <c r="R41" i="8"/>
  <c r="R42" i="8"/>
  <c r="R43" i="8"/>
  <c r="R44" i="8"/>
  <c r="R45" i="8"/>
  <c r="R46" i="8"/>
  <c r="R47" i="8"/>
  <c r="R48" i="8"/>
  <c r="R49" i="8"/>
  <c r="R50" i="8"/>
  <c r="R51" i="8"/>
  <c r="R52" i="8"/>
  <c r="R53" i="8"/>
  <c r="R54" i="8"/>
  <c r="R55" i="8"/>
  <c r="R56" i="8"/>
  <c r="R57" i="8"/>
  <c r="R58" i="8"/>
  <c r="R59" i="8"/>
  <c r="R60" i="8"/>
  <c r="R61" i="8"/>
  <c r="R62" i="8"/>
  <c r="R63" i="8"/>
  <c r="R64" i="8"/>
  <c r="R65" i="8"/>
  <c r="R66" i="8"/>
  <c r="R67" i="8"/>
  <c r="R68" i="8"/>
  <c r="R69" i="8"/>
  <c r="R70" i="8"/>
  <c r="R71" i="8"/>
  <c r="R72" i="8"/>
  <c r="R73" i="8"/>
  <c r="R74" i="8"/>
  <c r="R75" i="8"/>
  <c r="R76" i="8"/>
  <c r="R77" i="8"/>
  <c r="R78" i="8"/>
  <c r="R79" i="8"/>
  <c r="R80" i="8"/>
  <c r="R81" i="8"/>
  <c r="R82" i="8"/>
  <c r="R83" i="8"/>
  <c r="R84" i="8"/>
  <c r="R85" i="8"/>
  <c r="R86" i="8"/>
  <c r="R87" i="8"/>
  <c r="R88" i="8"/>
  <c r="R89" i="8"/>
  <c r="R90" i="8"/>
  <c r="R91" i="8"/>
  <c r="R92" i="8"/>
  <c r="R93" i="8"/>
  <c r="R94" i="8"/>
  <c r="R95" i="8"/>
  <c r="R96" i="8"/>
  <c r="R97" i="8"/>
  <c r="R98" i="8"/>
  <c r="R99" i="8"/>
  <c r="R100" i="8"/>
  <c r="R101" i="8"/>
  <c r="R102" i="8"/>
  <c r="R203" i="8"/>
  <c r="R204" i="8"/>
  <c r="R205" i="8"/>
  <c r="R206" i="8"/>
  <c r="R207" i="8"/>
  <c r="R208" i="8"/>
  <c r="R209" i="8"/>
  <c r="R210" i="8"/>
  <c r="R211" i="8"/>
  <c r="R212" i="8"/>
  <c r="R213" i="8"/>
  <c r="R214" i="8"/>
  <c r="R215" i="8"/>
  <c r="R216" i="8"/>
  <c r="R217" i="8"/>
  <c r="R218" i="8"/>
  <c r="R219" i="8"/>
  <c r="R220" i="8"/>
  <c r="R221" i="8"/>
  <c r="R222" i="8"/>
  <c r="R223" i="8"/>
  <c r="R224" i="8"/>
  <c r="R225" i="8"/>
  <c r="R226" i="8"/>
  <c r="R227" i="8"/>
  <c r="R228" i="8"/>
  <c r="R229" i="8"/>
  <c r="R230" i="8"/>
  <c r="R231" i="8"/>
  <c r="R232" i="8"/>
  <c r="R233" i="8"/>
  <c r="R234" i="8"/>
  <c r="R235" i="8"/>
  <c r="R236" i="8"/>
  <c r="R237" i="8"/>
  <c r="R238" i="8"/>
  <c r="R239" i="8"/>
  <c r="R240" i="8"/>
  <c r="R241" i="8"/>
  <c r="R242" i="8"/>
  <c r="R243" i="8"/>
  <c r="R244" i="8"/>
  <c r="R245" i="8"/>
  <c r="R246" i="8"/>
  <c r="R247" i="8"/>
  <c r="R248" i="8"/>
  <c r="R249" i="8"/>
  <c r="R250" i="8"/>
  <c r="R251" i="8"/>
  <c r="R252" i="8"/>
  <c r="R253" i="8"/>
  <c r="R254" i="8"/>
  <c r="R255" i="8"/>
  <c r="R256" i="8"/>
  <c r="R257" i="8"/>
  <c r="R258" i="8"/>
  <c r="R259" i="8"/>
  <c r="R260" i="8"/>
  <c r="R261" i="8"/>
  <c r="R262" i="8"/>
  <c r="R263" i="8"/>
  <c r="R264" i="8"/>
  <c r="R265" i="8"/>
  <c r="R266" i="8"/>
  <c r="R267" i="8"/>
  <c r="R268" i="8"/>
  <c r="R269" i="8"/>
  <c r="R270" i="8"/>
  <c r="R271" i="8"/>
  <c r="R272" i="8"/>
  <c r="R273" i="8"/>
  <c r="R274" i="8"/>
  <c r="R275" i="8"/>
  <c r="R276" i="8"/>
  <c r="R277" i="8"/>
  <c r="R278" i="8"/>
  <c r="R279" i="8"/>
  <c r="R280" i="8"/>
  <c r="R281" i="8"/>
  <c r="R282" i="8"/>
  <c r="R283" i="8"/>
  <c r="R284" i="8"/>
  <c r="R285" i="8"/>
  <c r="R286" i="8"/>
  <c r="R287" i="8"/>
  <c r="R288" i="8"/>
  <c r="R289" i="8"/>
  <c r="R290" i="8"/>
  <c r="R291" i="8"/>
  <c r="R292" i="8"/>
  <c r="R293" i="8"/>
  <c r="R294" i="8"/>
  <c r="R295" i="8"/>
  <c r="R296" i="8"/>
  <c r="R297" i="8"/>
  <c r="R298" i="8"/>
  <c r="R299" i="8"/>
  <c r="R300" i="8"/>
  <c r="R301" i="8"/>
  <c r="R302" i="8"/>
  <c r="R503" i="8"/>
  <c r="R504" i="8"/>
  <c r="R505" i="8"/>
  <c r="R506" i="8"/>
  <c r="R507" i="8"/>
  <c r="R508" i="8"/>
  <c r="R509" i="8"/>
  <c r="R510" i="8"/>
  <c r="R511" i="8"/>
  <c r="R512" i="8"/>
  <c r="R513" i="8"/>
  <c r="R514" i="8"/>
  <c r="R515" i="8"/>
  <c r="R516" i="8"/>
  <c r="R517" i="8"/>
  <c r="R518" i="8"/>
  <c r="R519" i="8"/>
  <c r="R520" i="8"/>
  <c r="R521" i="8"/>
  <c r="R522" i="8"/>
  <c r="R523" i="8"/>
  <c r="R524" i="8"/>
  <c r="R525" i="8"/>
  <c r="R526" i="8"/>
  <c r="R527" i="8"/>
  <c r="R528" i="8"/>
  <c r="R529" i="8"/>
  <c r="R530" i="8"/>
  <c r="R531" i="8"/>
  <c r="R532" i="8"/>
  <c r="R533" i="8"/>
  <c r="R534" i="8"/>
  <c r="R535" i="8"/>
  <c r="R536" i="8"/>
  <c r="R537" i="8"/>
  <c r="R538" i="8"/>
  <c r="R539" i="8"/>
  <c r="R540" i="8"/>
  <c r="R541" i="8"/>
  <c r="R542" i="8"/>
  <c r="R543" i="8"/>
  <c r="R544" i="8"/>
  <c r="R545" i="8"/>
  <c r="R546" i="8"/>
  <c r="R547" i="8"/>
  <c r="R548" i="8"/>
  <c r="R549" i="8"/>
  <c r="R550" i="8"/>
  <c r="R551" i="8"/>
  <c r="R552" i="8"/>
  <c r="R553" i="8"/>
  <c r="R554" i="8"/>
  <c r="R555" i="8"/>
  <c r="R556" i="8"/>
  <c r="R557" i="8"/>
  <c r="R558" i="8"/>
  <c r="R559" i="8"/>
  <c r="R560" i="8"/>
  <c r="R561" i="8"/>
  <c r="R562" i="8"/>
  <c r="R563" i="8"/>
  <c r="R564" i="8"/>
  <c r="R565" i="8"/>
  <c r="R566" i="8"/>
  <c r="R567" i="8"/>
  <c r="R568" i="8"/>
  <c r="R569" i="8"/>
  <c r="R570" i="8"/>
  <c r="R571" i="8"/>
  <c r="R572" i="8"/>
  <c r="R573" i="8"/>
  <c r="R574" i="8"/>
  <c r="R575" i="8"/>
  <c r="R576" i="8"/>
  <c r="R577" i="8"/>
  <c r="R578" i="8"/>
  <c r="R579" i="8"/>
  <c r="R580" i="8"/>
  <c r="R581" i="8"/>
  <c r="R582" i="8"/>
  <c r="R583" i="8"/>
  <c r="R584" i="8"/>
  <c r="R585" i="8"/>
  <c r="R586" i="8"/>
  <c r="R587" i="8"/>
  <c r="R588" i="8"/>
  <c r="R589" i="8"/>
  <c r="R590" i="8"/>
  <c r="R591" i="8"/>
  <c r="R592" i="8"/>
  <c r="R593" i="8"/>
  <c r="R594" i="8"/>
  <c r="R595" i="8"/>
  <c r="R596" i="8"/>
  <c r="R597" i="8"/>
  <c r="R598" i="8"/>
  <c r="R599" i="8"/>
  <c r="R600" i="8"/>
  <c r="R601" i="8"/>
  <c r="R602" i="8"/>
  <c r="R603" i="8"/>
  <c r="R604" i="8"/>
  <c r="R605" i="8"/>
  <c r="R606" i="8"/>
  <c r="R607" i="8"/>
  <c r="R608" i="8"/>
  <c r="R609" i="8"/>
  <c r="R610" i="8"/>
  <c r="R611" i="8"/>
  <c r="R612" i="8"/>
  <c r="R613" i="8"/>
  <c r="R614" i="8"/>
  <c r="R615" i="8"/>
  <c r="R616" i="8"/>
  <c r="R617" i="8"/>
  <c r="R618" i="8"/>
  <c r="R619" i="8"/>
  <c r="R620" i="8"/>
  <c r="R621" i="8"/>
  <c r="R622" i="8"/>
  <c r="R623" i="8"/>
  <c r="R624" i="8"/>
  <c r="R625" i="8"/>
  <c r="R626" i="8"/>
  <c r="R627" i="8"/>
  <c r="R628" i="8"/>
  <c r="R629" i="8"/>
  <c r="R630" i="8"/>
  <c r="R631" i="8"/>
  <c r="R632" i="8"/>
  <c r="R633" i="8"/>
  <c r="R634" i="8"/>
  <c r="R635" i="8"/>
  <c r="R636" i="8"/>
  <c r="R637" i="8"/>
  <c r="R638" i="8"/>
  <c r="R639" i="8"/>
  <c r="R640" i="8"/>
  <c r="R641" i="8"/>
  <c r="R642" i="8"/>
  <c r="R643" i="8"/>
  <c r="R644" i="8"/>
  <c r="R645" i="8"/>
  <c r="R646" i="8"/>
  <c r="R647" i="8"/>
  <c r="R648" i="8"/>
  <c r="R649" i="8"/>
  <c r="R650" i="8"/>
  <c r="R651" i="8"/>
  <c r="R652" i="8"/>
  <c r="R653" i="8"/>
  <c r="R654" i="8"/>
  <c r="R655" i="8"/>
  <c r="R656" i="8"/>
  <c r="R657" i="8"/>
  <c r="R658" i="8"/>
  <c r="R659" i="8"/>
  <c r="R660" i="8"/>
  <c r="R661" i="8"/>
  <c r="R662" i="8"/>
  <c r="R663" i="8"/>
  <c r="R664" i="8"/>
  <c r="R665" i="8"/>
  <c r="R666" i="8"/>
  <c r="R667" i="8"/>
  <c r="R668" i="8"/>
  <c r="R669" i="8"/>
  <c r="R670" i="8"/>
  <c r="R671" i="8"/>
  <c r="R672" i="8"/>
  <c r="R673" i="8"/>
  <c r="R674" i="8"/>
  <c r="R675" i="8"/>
  <c r="R676" i="8"/>
  <c r="R677" i="8"/>
  <c r="R678" i="8"/>
  <c r="R679" i="8"/>
  <c r="R680" i="8"/>
  <c r="R681" i="8"/>
  <c r="R682" i="8"/>
  <c r="R683" i="8"/>
  <c r="R684" i="8"/>
  <c r="R685" i="8"/>
  <c r="R686" i="8"/>
  <c r="R687" i="8"/>
  <c r="R688" i="8"/>
  <c r="R689" i="8"/>
  <c r="R690" i="8"/>
  <c r="R691" i="8"/>
  <c r="R692" i="8"/>
  <c r="R693" i="8"/>
  <c r="R694" i="8"/>
  <c r="R695" i="8"/>
  <c r="R696" i="8"/>
  <c r="R697" i="8"/>
  <c r="R698" i="8"/>
  <c r="R699" i="8"/>
  <c r="R700" i="8"/>
  <c r="R701" i="8"/>
  <c r="R702" i="8"/>
  <c r="R703" i="8"/>
  <c r="R704" i="8"/>
  <c r="R705" i="8"/>
  <c r="R706" i="8"/>
  <c r="R707" i="8"/>
  <c r="R708" i="8"/>
  <c r="R709" i="8"/>
  <c r="R710" i="8"/>
  <c r="R711" i="8"/>
  <c r="R712" i="8"/>
  <c r="R713" i="8"/>
  <c r="R714" i="8"/>
  <c r="R715" i="8"/>
  <c r="R716" i="8"/>
  <c r="R717" i="8"/>
  <c r="R718" i="8"/>
  <c r="R719" i="8"/>
  <c r="R720" i="8"/>
  <c r="R721" i="8"/>
  <c r="R722" i="8"/>
  <c r="R723" i="8"/>
  <c r="R724" i="8"/>
  <c r="R725" i="8"/>
  <c r="R726" i="8"/>
  <c r="R727" i="8"/>
  <c r="R728" i="8"/>
  <c r="R729" i="8"/>
  <c r="R730" i="8"/>
  <c r="R731" i="8"/>
  <c r="R732" i="8"/>
  <c r="R733" i="8"/>
  <c r="R734" i="8"/>
  <c r="R735" i="8"/>
  <c r="R736" i="8"/>
  <c r="R737" i="8"/>
  <c r="R738" i="8"/>
  <c r="R739" i="8"/>
  <c r="R740" i="8"/>
  <c r="R741" i="8"/>
  <c r="R742" i="8"/>
  <c r="R743" i="8"/>
  <c r="R744" i="8"/>
  <c r="R745" i="8"/>
  <c r="R746" i="8"/>
  <c r="R747" i="8"/>
  <c r="R748" i="8"/>
  <c r="R749" i="8"/>
  <c r="R750" i="8"/>
  <c r="R751" i="8"/>
  <c r="R752" i="8"/>
  <c r="R753" i="8"/>
  <c r="R754" i="8"/>
  <c r="R755" i="8"/>
  <c r="R756" i="8"/>
  <c r="R757" i="8"/>
  <c r="R758" i="8"/>
  <c r="R759" i="8"/>
  <c r="R760" i="8"/>
  <c r="R761" i="8"/>
  <c r="R762" i="8"/>
  <c r="R763" i="8"/>
  <c r="R764" i="8"/>
  <c r="R765" i="8"/>
  <c r="R766" i="8"/>
  <c r="R767" i="8"/>
  <c r="R768" i="8"/>
  <c r="R769" i="8"/>
  <c r="R770" i="8"/>
  <c r="R771" i="8"/>
  <c r="R772" i="8"/>
  <c r="R773" i="8"/>
  <c r="R774" i="8"/>
  <c r="R775" i="8"/>
  <c r="R776" i="8"/>
  <c r="R777" i="8"/>
  <c r="R778" i="8"/>
  <c r="R779" i="8"/>
  <c r="R780" i="8"/>
  <c r="R781" i="8"/>
  <c r="R782" i="8"/>
  <c r="R783" i="8"/>
  <c r="R784" i="8"/>
  <c r="R785" i="8"/>
  <c r="R786" i="8"/>
  <c r="R787" i="8"/>
  <c r="R788" i="8"/>
  <c r="R789" i="8"/>
  <c r="R790" i="8"/>
  <c r="R791" i="8"/>
  <c r="R792" i="8"/>
  <c r="R793" i="8"/>
  <c r="R794" i="8"/>
  <c r="R795" i="8"/>
  <c r="R796" i="8"/>
  <c r="R797" i="8"/>
  <c r="R798" i="8"/>
  <c r="R799" i="8"/>
  <c r="R800" i="8"/>
  <c r="R801" i="8"/>
  <c r="R802" i="8"/>
  <c r="R803" i="8"/>
  <c r="R804" i="8"/>
  <c r="R805" i="8"/>
  <c r="R806" i="8"/>
  <c r="R807" i="8"/>
  <c r="R808" i="8"/>
  <c r="R809" i="8"/>
  <c r="R810" i="8"/>
  <c r="R811" i="8"/>
  <c r="R812" i="8"/>
  <c r="R813" i="8"/>
  <c r="R814" i="8"/>
  <c r="R815" i="8"/>
  <c r="R816" i="8"/>
  <c r="R817" i="8"/>
  <c r="R818" i="8"/>
  <c r="R819" i="8"/>
  <c r="R820" i="8"/>
  <c r="R821" i="8"/>
  <c r="R822" i="8"/>
  <c r="R823" i="8"/>
  <c r="R824" i="8"/>
  <c r="R825" i="8"/>
  <c r="R826" i="8"/>
  <c r="R827" i="8"/>
  <c r="R828" i="8"/>
  <c r="R829" i="8"/>
  <c r="R830" i="8"/>
  <c r="R831" i="8"/>
  <c r="R832" i="8"/>
  <c r="R833" i="8"/>
  <c r="R834" i="8"/>
  <c r="R835" i="8"/>
  <c r="R836" i="8"/>
  <c r="R837" i="8"/>
  <c r="R838" i="8"/>
  <c r="R839" i="8"/>
  <c r="R840" i="8"/>
  <c r="R841" i="8"/>
  <c r="R842" i="8"/>
  <c r="R843" i="8"/>
  <c r="R844" i="8"/>
  <c r="R845" i="8"/>
  <c r="R846" i="8"/>
  <c r="R847" i="8"/>
  <c r="R848" i="8"/>
  <c r="R849" i="8"/>
  <c r="R850" i="8"/>
  <c r="R851" i="8"/>
  <c r="R852" i="8"/>
  <c r="R853" i="8"/>
  <c r="R854" i="8"/>
  <c r="R855" i="8"/>
  <c r="R856" i="8"/>
  <c r="R857" i="8"/>
  <c r="R858" i="8"/>
  <c r="R859" i="8"/>
  <c r="R860" i="8"/>
  <c r="R861" i="8"/>
  <c r="R862" i="8"/>
  <c r="R863" i="8"/>
  <c r="R864" i="8"/>
  <c r="R865" i="8"/>
  <c r="R866" i="8"/>
  <c r="R867" i="8"/>
  <c r="R868" i="8"/>
  <c r="R869" i="8"/>
  <c r="R870" i="8"/>
  <c r="R871" i="8"/>
  <c r="R872" i="8"/>
  <c r="R873" i="8"/>
  <c r="R874" i="8"/>
  <c r="R875" i="8"/>
  <c r="R876" i="8"/>
  <c r="R877" i="8"/>
  <c r="R878" i="8"/>
  <c r="R879" i="8"/>
  <c r="R880" i="8"/>
  <c r="R881" i="8"/>
  <c r="R882" i="8"/>
  <c r="R883" i="8"/>
  <c r="R884" i="8"/>
  <c r="R885" i="8"/>
  <c r="R886" i="8"/>
  <c r="R887" i="8"/>
  <c r="R888" i="8"/>
  <c r="R889" i="8"/>
  <c r="R890" i="8"/>
  <c r="R891" i="8"/>
  <c r="R892" i="8"/>
  <c r="R893" i="8"/>
  <c r="R894" i="8"/>
  <c r="R895" i="8"/>
  <c r="R896" i="8"/>
  <c r="R897" i="8"/>
  <c r="R898" i="8"/>
  <c r="R899" i="8"/>
  <c r="R900" i="8"/>
  <c r="R901" i="8"/>
  <c r="R902" i="8"/>
  <c r="R903" i="8"/>
  <c r="R904" i="8"/>
  <c r="R905" i="8"/>
  <c r="R906" i="8"/>
  <c r="R907" i="8"/>
  <c r="R908" i="8"/>
  <c r="R909" i="8"/>
  <c r="R910" i="8"/>
  <c r="R911" i="8"/>
  <c r="R912" i="8"/>
  <c r="R913" i="8"/>
  <c r="R914" i="8"/>
  <c r="R915" i="8"/>
  <c r="R916" i="8"/>
  <c r="R917" i="8"/>
  <c r="R918" i="8"/>
  <c r="R919" i="8"/>
  <c r="R920" i="8"/>
  <c r="R921" i="8"/>
  <c r="R922" i="8"/>
  <c r="R923" i="8"/>
  <c r="R924" i="8"/>
  <c r="R925" i="8"/>
  <c r="R926" i="8"/>
  <c r="R927" i="8"/>
  <c r="R928" i="8"/>
  <c r="R929" i="8"/>
  <c r="R930" i="8"/>
  <c r="R931" i="8"/>
  <c r="R932" i="8"/>
  <c r="R933" i="8"/>
  <c r="R934" i="8"/>
  <c r="R935" i="8"/>
  <c r="R936" i="8"/>
  <c r="R937" i="8"/>
  <c r="R938" i="8"/>
  <c r="R939" i="8"/>
  <c r="R940" i="8"/>
  <c r="R941" i="8"/>
  <c r="R942" i="8"/>
  <c r="R943" i="8"/>
  <c r="R944" i="8"/>
  <c r="R945" i="8"/>
  <c r="R946" i="8"/>
  <c r="R947" i="8"/>
  <c r="R948" i="8"/>
  <c r="R949" i="8"/>
  <c r="R950" i="8"/>
  <c r="R951" i="8"/>
  <c r="R952" i="8"/>
  <c r="R953" i="8"/>
  <c r="R954" i="8"/>
  <c r="R955" i="8"/>
  <c r="R956" i="8"/>
  <c r="R957" i="8"/>
  <c r="R958" i="8"/>
  <c r="R959" i="8"/>
  <c r="R960" i="8"/>
  <c r="R961" i="8"/>
  <c r="R962" i="8"/>
  <c r="R963" i="8"/>
  <c r="R964" i="8"/>
  <c r="R965" i="8"/>
  <c r="R966" i="8"/>
  <c r="R967" i="8"/>
  <c r="R968" i="8"/>
  <c r="R969" i="8"/>
  <c r="R970" i="8"/>
  <c r="R971" i="8"/>
  <c r="R972" i="8"/>
  <c r="R973" i="8"/>
  <c r="R974" i="8"/>
  <c r="R975" i="8"/>
  <c r="R976" i="8"/>
  <c r="R977" i="8"/>
  <c r="R978" i="8"/>
  <c r="R979" i="8"/>
  <c r="R980" i="8"/>
  <c r="R981" i="8"/>
  <c r="R982" i="8"/>
  <c r="R983" i="8"/>
  <c r="R984" i="8"/>
  <c r="R985" i="8"/>
  <c r="R986" i="8"/>
  <c r="R987" i="8"/>
  <c r="R988" i="8"/>
  <c r="R989" i="8"/>
  <c r="R990" i="8"/>
  <c r="R991" i="8"/>
  <c r="R992" i="8"/>
  <c r="R993" i="8"/>
  <c r="R994" i="8"/>
  <c r="R995" i="8"/>
  <c r="R996" i="8"/>
  <c r="R997" i="8"/>
  <c r="R998" i="8"/>
  <c r="R999" i="8"/>
  <c r="R1000" i="8"/>
  <c r="R1001" i="8"/>
  <c r="R1002" i="8"/>
  <c r="R1003" i="8"/>
  <c r="R1004" i="8"/>
  <c r="R1005" i="8"/>
  <c r="R1006" i="8"/>
  <c r="R1007" i="8"/>
  <c r="R1008" i="8"/>
  <c r="R1009" i="8"/>
  <c r="R1010" i="8"/>
  <c r="R1011" i="8"/>
  <c r="R1012" i="8"/>
  <c r="R1013" i="8"/>
  <c r="R1014" i="8"/>
  <c r="R1015" i="8"/>
  <c r="R1016" i="8"/>
  <c r="R1017" i="8"/>
  <c r="R1018" i="8"/>
  <c r="R1019" i="8"/>
  <c r="R1020" i="8"/>
  <c r="R1021" i="8"/>
  <c r="R1022" i="8"/>
  <c r="R1023" i="8"/>
  <c r="R1024" i="8"/>
  <c r="R1025" i="8"/>
  <c r="R1026" i="8"/>
  <c r="R1027" i="8"/>
  <c r="R1028" i="8"/>
  <c r="R1029" i="8"/>
  <c r="R1030" i="8"/>
  <c r="R1031" i="8"/>
  <c r="R1032" i="8"/>
  <c r="R1033" i="8"/>
  <c r="R1034" i="8"/>
  <c r="R1035" i="8"/>
  <c r="R1036" i="8"/>
  <c r="R1037" i="8"/>
  <c r="R1038" i="8"/>
  <c r="R1039" i="8"/>
  <c r="R1040" i="8"/>
  <c r="R1041" i="8"/>
  <c r="R1042" i="8"/>
  <c r="R1043" i="8"/>
  <c r="R1044" i="8"/>
  <c r="R1045" i="8"/>
  <c r="R1046" i="8"/>
  <c r="R1047" i="8"/>
  <c r="R1048" i="8"/>
  <c r="R1049" i="8"/>
  <c r="R1050" i="8"/>
  <c r="R1051" i="8"/>
  <c r="R1052" i="8"/>
  <c r="R1053" i="8"/>
  <c r="R1054" i="8"/>
  <c r="R1055" i="8"/>
  <c r="R1056" i="8"/>
  <c r="R1057" i="8"/>
  <c r="R1058" i="8"/>
  <c r="R1059" i="8"/>
  <c r="R1060" i="8"/>
  <c r="R1061" i="8"/>
  <c r="R1062" i="8"/>
  <c r="R1063" i="8"/>
  <c r="R1064" i="8"/>
  <c r="R1065" i="8"/>
  <c r="R1066" i="8"/>
  <c r="R1067" i="8"/>
  <c r="R1068" i="8"/>
  <c r="R1069" i="8"/>
  <c r="R1070" i="8"/>
  <c r="R1071" i="8"/>
  <c r="R1072" i="8"/>
  <c r="R1073" i="8"/>
  <c r="R1074" i="8"/>
  <c r="R1075" i="8"/>
  <c r="R1076" i="8"/>
  <c r="R1077" i="8"/>
  <c r="R1078" i="8"/>
  <c r="R1079" i="8"/>
  <c r="R1080" i="8"/>
  <c r="R1081" i="8"/>
  <c r="R1082" i="8"/>
  <c r="R1083" i="8"/>
  <c r="R1084" i="8"/>
  <c r="R1085" i="8"/>
  <c r="R1086" i="8"/>
  <c r="R1087" i="8"/>
  <c r="R1088" i="8"/>
  <c r="R1089" i="8"/>
  <c r="R1090" i="8"/>
  <c r="R1091" i="8"/>
  <c r="R1092" i="8"/>
  <c r="R1093" i="8"/>
  <c r="R1094" i="8"/>
  <c r="R1095" i="8"/>
  <c r="R1096" i="8"/>
  <c r="R1097" i="8"/>
  <c r="R1098" i="8"/>
  <c r="R1099" i="8"/>
  <c r="R1100" i="8"/>
  <c r="R1101" i="8"/>
  <c r="R1102" i="8"/>
  <c r="R1103" i="8"/>
  <c r="R1104" i="8"/>
  <c r="R1105" i="8"/>
  <c r="R1106" i="8"/>
  <c r="R1107" i="8"/>
  <c r="R1108" i="8"/>
  <c r="R1109" i="8"/>
  <c r="R1110" i="8"/>
  <c r="R1111" i="8"/>
  <c r="R1112" i="8"/>
  <c r="R1113" i="8"/>
  <c r="R1114" i="8"/>
  <c r="R1115" i="8"/>
  <c r="R1116" i="8"/>
  <c r="R1117" i="8"/>
  <c r="R1118" i="8"/>
  <c r="R1119" i="8"/>
  <c r="R1120" i="8"/>
  <c r="R1121" i="8"/>
  <c r="R1122" i="8"/>
  <c r="R1123" i="8"/>
  <c r="R1124" i="8"/>
  <c r="R1125" i="8"/>
  <c r="R1126" i="8"/>
  <c r="R1127" i="8"/>
  <c r="R1128" i="8"/>
  <c r="R1129" i="8"/>
  <c r="R1130" i="8"/>
  <c r="R1131" i="8"/>
  <c r="R1132" i="8"/>
  <c r="R1133" i="8"/>
  <c r="R1134" i="8"/>
  <c r="R1135" i="8"/>
  <c r="R1136" i="8"/>
  <c r="R1137" i="8"/>
  <c r="R1138" i="8"/>
  <c r="R1139" i="8"/>
  <c r="R1140" i="8"/>
  <c r="R1141" i="8"/>
  <c r="R1142" i="8"/>
  <c r="R1143" i="8"/>
  <c r="R1144" i="8"/>
  <c r="R1145" i="8"/>
  <c r="R1146" i="8"/>
  <c r="R1147" i="8"/>
  <c r="R1148" i="8"/>
  <c r="R1149" i="8"/>
  <c r="R1150" i="8"/>
  <c r="R1151" i="8"/>
  <c r="R1152" i="8"/>
  <c r="R1153" i="8"/>
  <c r="R1154" i="8"/>
  <c r="R1155" i="8"/>
  <c r="R1156" i="8"/>
  <c r="R1157" i="8"/>
  <c r="R1158" i="8"/>
  <c r="R1159" i="8"/>
  <c r="R1160" i="8"/>
  <c r="R1161" i="8"/>
  <c r="R1162" i="8"/>
  <c r="R1163" i="8"/>
  <c r="R1164" i="8"/>
  <c r="R1165" i="8"/>
  <c r="R1166" i="8"/>
  <c r="R1167" i="8"/>
  <c r="R1168" i="8"/>
  <c r="R1169" i="8"/>
  <c r="R1170" i="8"/>
  <c r="R1171" i="8"/>
  <c r="R1172" i="8"/>
  <c r="R1173" i="8"/>
  <c r="R1174" i="8"/>
  <c r="R1175" i="8"/>
  <c r="R1176" i="8"/>
  <c r="R1177" i="8"/>
  <c r="R1178" i="8"/>
  <c r="R1179" i="8"/>
  <c r="R1180" i="8"/>
  <c r="R1181" i="8"/>
  <c r="R1182" i="8"/>
  <c r="R1183" i="8"/>
  <c r="R1184" i="8"/>
  <c r="R1185" i="8"/>
  <c r="R1186" i="8"/>
  <c r="R1187" i="8"/>
  <c r="R1188" i="8"/>
  <c r="R1189" i="8"/>
  <c r="R1190" i="8"/>
  <c r="R1191" i="8"/>
  <c r="R1192" i="8"/>
  <c r="R1193" i="8"/>
  <c r="R1194" i="8"/>
  <c r="R1195" i="8"/>
  <c r="R1196" i="8"/>
  <c r="R1197" i="8"/>
  <c r="R1198" i="8"/>
  <c r="R1199" i="8"/>
  <c r="R1200" i="8"/>
  <c r="R1201" i="8"/>
  <c r="R1202" i="8"/>
  <c r="R1203" i="8"/>
  <c r="R1204" i="8"/>
  <c r="R1205" i="8"/>
  <c r="R1206" i="8"/>
  <c r="R1207" i="8"/>
  <c r="R1208" i="8"/>
  <c r="R1209" i="8"/>
  <c r="R1210" i="8"/>
  <c r="R1211" i="8"/>
  <c r="R1212" i="8"/>
  <c r="R1213" i="8"/>
  <c r="R1214" i="8"/>
  <c r="R1215" i="8"/>
  <c r="R1216" i="8"/>
  <c r="R1217" i="8"/>
  <c r="R1218" i="8"/>
  <c r="R1219" i="8"/>
  <c r="R1220" i="8"/>
  <c r="R1221" i="8"/>
  <c r="R1222" i="8"/>
  <c r="R1223" i="8"/>
  <c r="R1224" i="8"/>
  <c r="R1225" i="8"/>
  <c r="R1226" i="8"/>
  <c r="R1227" i="8"/>
  <c r="R1228" i="8"/>
  <c r="R1229" i="8"/>
  <c r="R1230" i="8"/>
  <c r="R1231" i="8"/>
  <c r="R1232" i="8"/>
  <c r="R1233" i="8"/>
  <c r="R1234" i="8"/>
  <c r="R1235" i="8"/>
  <c r="R1236" i="8"/>
  <c r="R1237" i="8"/>
  <c r="R1238" i="8"/>
  <c r="R1239" i="8"/>
  <c r="R1240" i="8"/>
  <c r="R1241" i="8"/>
  <c r="R1242" i="8"/>
  <c r="R1243" i="8"/>
  <c r="R1244" i="8"/>
  <c r="R1245" i="8"/>
  <c r="R1246" i="8"/>
  <c r="R1247" i="8"/>
  <c r="R1248" i="8"/>
  <c r="R1249" i="8"/>
  <c r="R1250" i="8"/>
  <c r="R1251" i="8"/>
  <c r="R1252" i="8"/>
  <c r="R1253" i="8"/>
  <c r="R1254" i="8"/>
  <c r="R1255" i="8"/>
  <c r="R1256" i="8"/>
  <c r="R1257" i="8"/>
  <c r="R1258" i="8"/>
  <c r="R1259" i="8"/>
  <c r="R1260" i="8"/>
  <c r="R1261" i="8"/>
  <c r="R1262" i="8"/>
  <c r="R1263" i="8"/>
  <c r="R1264" i="8"/>
  <c r="R1265" i="8"/>
  <c r="R1266" i="8"/>
  <c r="R1267" i="8"/>
  <c r="R1268" i="8"/>
  <c r="R1269" i="8"/>
  <c r="R1270" i="8"/>
  <c r="R1271" i="8"/>
  <c r="R1272" i="8"/>
  <c r="R1273" i="8"/>
  <c r="R1274" i="8"/>
  <c r="R1275" i="8"/>
  <c r="R1276" i="8"/>
  <c r="R1277" i="8"/>
  <c r="R1278" i="8"/>
  <c r="R1279" i="8"/>
  <c r="R1280" i="8"/>
  <c r="R1281" i="8"/>
  <c r="R1282" i="8"/>
  <c r="R1283" i="8"/>
  <c r="R1284" i="8"/>
  <c r="R1285" i="8"/>
  <c r="R1286" i="8"/>
  <c r="R1287" i="8"/>
  <c r="R1288" i="8"/>
  <c r="R1289" i="8"/>
  <c r="R1290" i="8"/>
  <c r="R1291" i="8"/>
  <c r="R1292" i="8"/>
  <c r="R1293" i="8"/>
  <c r="R1294" i="8"/>
  <c r="R1295" i="8"/>
  <c r="R1296" i="8"/>
  <c r="R1297" i="8"/>
  <c r="R1298" i="8"/>
  <c r="R1299" i="8"/>
  <c r="R1300" i="8"/>
  <c r="R1301" i="8"/>
  <c r="R1302" i="8"/>
  <c r="R1303" i="8"/>
  <c r="R1304" i="8"/>
  <c r="R1305" i="8"/>
  <c r="R1306" i="8"/>
  <c r="R1307" i="8"/>
  <c r="R1308" i="8"/>
  <c r="R1309" i="8"/>
  <c r="R1310" i="8"/>
  <c r="R1311" i="8"/>
  <c r="R1312" i="8"/>
  <c r="R1313" i="8"/>
  <c r="R1314" i="8"/>
  <c r="R1315" i="8"/>
  <c r="R1316" i="8"/>
  <c r="R1317" i="8"/>
  <c r="R1318" i="8"/>
  <c r="R1319" i="8"/>
  <c r="R1320" i="8"/>
  <c r="R1321" i="8"/>
  <c r="R1322" i="8"/>
  <c r="R1323" i="8"/>
  <c r="R1324" i="8"/>
  <c r="R1325" i="8"/>
  <c r="R1326" i="8"/>
  <c r="R1327" i="8"/>
  <c r="R1328" i="8"/>
  <c r="R1329" i="8"/>
  <c r="R1330" i="8"/>
  <c r="R1331" i="8"/>
  <c r="R1332" i="8"/>
  <c r="R1333" i="8"/>
  <c r="R1334" i="8"/>
  <c r="R1335" i="8"/>
  <c r="R1336" i="8"/>
  <c r="R1337" i="8"/>
  <c r="R1338" i="8"/>
  <c r="R1339" i="8"/>
  <c r="R1340" i="8"/>
  <c r="R1341" i="8"/>
  <c r="R1342" i="8"/>
  <c r="R1343" i="8"/>
  <c r="R1344" i="8"/>
  <c r="R1345" i="8"/>
  <c r="R1346" i="8"/>
  <c r="R1347" i="8"/>
  <c r="R1348" i="8"/>
  <c r="R1349" i="8"/>
  <c r="R1350" i="8"/>
  <c r="R1351" i="8"/>
  <c r="R1352" i="8"/>
  <c r="R1353" i="8"/>
  <c r="R1354" i="8"/>
  <c r="R1355" i="8"/>
  <c r="R1356" i="8"/>
  <c r="R1357" i="8"/>
  <c r="R1358" i="8"/>
  <c r="R1359" i="8"/>
  <c r="R1360" i="8"/>
  <c r="R1361" i="8"/>
  <c r="R1362" i="8"/>
  <c r="R1363" i="8"/>
  <c r="R1364" i="8"/>
  <c r="R1365" i="8"/>
  <c r="R1366" i="8"/>
  <c r="R1367" i="8"/>
  <c r="R1368" i="8"/>
  <c r="R1369" i="8"/>
  <c r="R1370" i="8"/>
  <c r="R1371" i="8"/>
  <c r="R1372" i="8"/>
  <c r="R1373" i="8"/>
  <c r="R1374" i="8"/>
  <c r="R1375" i="8"/>
  <c r="R1376" i="8"/>
  <c r="R1377" i="8"/>
  <c r="R1378" i="8"/>
  <c r="R1379" i="8"/>
  <c r="R1380" i="8"/>
  <c r="R1381" i="8"/>
  <c r="R1382" i="8"/>
  <c r="R1383" i="8"/>
  <c r="R1384" i="8"/>
  <c r="R1385" i="8"/>
  <c r="R1386" i="8"/>
  <c r="R1387" i="8"/>
  <c r="R1388" i="8"/>
  <c r="R1389" i="8"/>
  <c r="R1390" i="8"/>
  <c r="R1391" i="8"/>
  <c r="R1392" i="8"/>
  <c r="R1393" i="8"/>
  <c r="R1394" i="8"/>
  <c r="R1395" i="8"/>
  <c r="R1396" i="8"/>
  <c r="R1397" i="8"/>
  <c r="R1398" i="8"/>
  <c r="R1399" i="8"/>
  <c r="R1400" i="8"/>
  <c r="R1401" i="8"/>
  <c r="R1402" i="8"/>
  <c r="D13" i="5"/>
  <c r="R1403" i="8"/>
  <c r="R1404" i="8"/>
  <c r="R1405" i="8"/>
  <c r="R1406" i="8"/>
  <c r="R1407" i="8"/>
  <c r="R1408" i="8"/>
  <c r="R1409" i="8"/>
  <c r="R1410" i="8"/>
  <c r="R1411" i="8"/>
  <c r="R1412" i="8"/>
  <c r="R1413" i="8"/>
  <c r="R1414" i="8"/>
  <c r="R1415" i="8"/>
  <c r="R1416" i="8"/>
  <c r="R1417" i="8"/>
  <c r="R1418" i="8"/>
  <c r="R1419" i="8"/>
  <c r="R1420" i="8"/>
  <c r="R1421" i="8"/>
  <c r="R1422" i="8"/>
  <c r="R1423" i="8"/>
  <c r="R1424" i="8"/>
  <c r="R1425" i="8"/>
  <c r="R1426" i="8"/>
  <c r="R1427" i="8"/>
  <c r="R1428" i="8"/>
  <c r="R1429" i="8"/>
  <c r="R1430" i="8"/>
  <c r="R1431" i="8"/>
  <c r="R1432" i="8"/>
  <c r="R1433" i="8"/>
  <c r="R1434" i="8"/>
  <c r="R1435" i="8"/>
  <c r="R1436" i="8"/>
  <c r="R1437" i="8"/>
  <c r="R1438" i="8"/>
  <c r="R1439" i="8"/>
  <c r="R1440" i="8"/>
  <c r="R1441" i="8"/>
  <c r="R1442" i="8"/>
  <c r="R1443" i="8"/>
  <c r="R1444" i="8"/>
  <c r="R1445" i="8"/>
  <c r="R1446" i="8"/>
  <c r="R1447" i="8"/>
  <c r="R1448" i="8"/>
  <c r="R1449" i="8"/>
  <c r="R1450" i="8"/>
  <c r="R1451" i="8"/>
  <c r="R1452" i="8"/>
  <c r="R1453" i="8"/>
  <c r="R1454" i="8"/>
  <c r="R1455" i="8"/>
  <c r="R1456" i="8"/>
  <c r="R1457" i="8"/>
  <c r="R1458" i="8"/>
  <c r="R1459" i="8"/>
  <c r="R1460" i="8"/>
  <c r="R1461" i="8"/>
  <c r="R1462" i="8"/>
  <c r="R1463" i="8"/>
  <c r="R1464" i="8"/>
  <c r="R1465" i="8"/>
  <c r="R1466" i="8"/>
  <c r="R1467" i="8"/>
  <c r="R1468" i="8"/>
  <c r="R1469" i="8"/>
  <c r="R1470" i="8"/>
  <c r="R1471" i="8"/>
  <c r="R1472" i="8"/>
  <c r="R1473" i="8"/>
  <c r="R1474" i="8"/>
  <c r="R1475" i="8"/>
  <c r="R1476" i="8"/>
  <c r="R1477" i="8"/>
  <c r="R1478" i="8"/>
  <c r="R1479" i="8"/>
  <c r="R1480" i="8"/>
  <c r="R1481" i="8"/>
  <c r="R1482" i="8"/>
  <c r="R1483" i="8"/>
  <c r="R1484" i="8"/>
  <c r="R1485" i="8"/>
  <c r="R1486" i="8"/>
  <c r="R1487" i="8"/>
  <c r="R1488" i="8"/>
  <c r="R1489" i="8"/>
  <c r="R1490" i="8"/>
  <c r="R1491" i="8"/>
  <c r="R1492" i="8"/>
  <c r="R1493" i="8"/>
  <c r="R1494" i="8"/>
  <c r="R1495" i="8"/>
  <c r="R1496" i="8"/>
  <c r="R1497" i="8"/>
  <c r="R1498" i="8"/>
  <c r="R1499" i="8"/>
  <c r="R1500" i="8"/>
  <c r="R1501" i="8"/>
  <c r="R1502" i="8"/>
  <c r="D14" i="5"/>
  <c r="R1503" i="8"/>
  <c r="R1504" i="8"/>
  <c r="R1505" i="8"/>
  <c r="R1506" i="8"/>
  <c r="R1507" i="8"/>
  <c r="R1508" i="8"/>
  <c r="R1509" i="8"/>
  <c r="R1510" i="8"/>
  <c r="R1511" i="8"/>
  <c r="R1512" i="8"/>
  <c r="R1513" i="8"/>
  <c r="R1514" i="8"/>
  <c r="R1515" i="8"/>
  <c r="R1516" i="8"/>
  <c r="R1517" i="8"/>
  <c r="R1518" i="8"/>
  <c r="R1519" i="8"/>
  <c r="R1520" i="8"/>
  <c r="R1521" i="8"/>
  <c r="R1522" i="8"/>
  <c r="R1523" i="8"/>
  <c r="R1524" i="8"/>
  <c r="R1525" i="8"/>
  <c r="R1526" i="8"/>
  <c r="R1527" i="8"/>
  <c r="R1528" i="8"/>
  <c r="R1529" i="8"/>
  <c r="R1530" i="8"/>
  <c r="R1531" i="8"/>
  <c r="R1532" i="8"/>
  <c r="R1533" i="8"/>
  <c r="R1534" i="8"/>
  <c r="R1535" i="8"/>
  <c r="R1536" i="8"/>
  <c r="R1537" i="8"/>
  <c r="R1538" i="8"/>
  <c r="R1539" i="8"/>
  <c r="R1540" i="8"/>
  <c r="R1541" i="8"/>
  <c r="R1542" i="8"/>
  <c r="R1543" i="8"/>
  <c r="R1544" i="8"/>
  <c r="R1545" i="8"/>
  <c r="R1546" i="8"/>
  <c r="R1547" i="8"/>
  <c r="R1548" i="8"/>
  <c r="R1549" i="8"/>
  <c r="R1550" i="8"/>
  <c r="R1551" i="8"/>
  <c r="R1552" i="8"/>
  <c r="R1553" i="8"/>
  <c r="R1554" i="8"/>
  <c r="R1555" i="8"/>
  <c r="R1556" i="8"/>
  <c r="R1557" i="8"/>
  <c r="R1558" i="8"/>
  <c r="R1559" i="8"/>
  <c r="R1560" i="8"/>
  <c r="R1561" i="8"/>
  <c r="R1562" i="8"/>
  <c r="R1563" i="8"/>
  <c r="R1564" i="8"/>
  <c r="R1565" i="8"/>
  <c r="R1566" i="8"/>
  <c r="R1567" i="8"/>
  <c r="R1568" i="8"/>
  <c r="R1569" i="8"/>
  <c r="R1570" i="8"/>
  <c r="R1571" i="8"/>
  <c r="R1572" i="8"/>
  <c r="R1573" i="8"/>
  <c r="R1574" i="8"/>
  <c r="R1575" i="8"/>
  <c r="R1576" i="8"/>
  <c r="R1577" i="8"/>
  <c r="R1578" i="8"/>
  <c r="R1579" i="8"/>
  <c r="R1580" i="8"/>
  <c r="R1581" i="8"/>
  <c r="R1582" i="8"/>
  <c r="R1583" i="8"/>
  <c r="R1584" i="8"/>
  <c r="R1585" i="8"/>
  <c r="R1586" i="8"/>
  <c r="R1587" i="8"/>
  <c r="R1588" i="8"/>
  <c r="R1589" i="8"/>
  <c r="R1590" i="8"/>
  <c r="R1591" i="8"/>
  <c r="R1592" i="8"/>
  <c r="R1593" i="8"/>
  <c r="R1594" i="8"/>
  <c r="R1595" i="8"/>
  <c r="R1596" i="8"/>
  <c r="R1597" i="8"/>
  <c r="R1598" i="8"/>
  <c r="R1599" i="8"/>
  <c r="R1600" i="8"/>
  <c r="R1601" i="8"/>
  <c r="R1602" i="8"/>
  <c r="R1603" i="8"/>
  <c r="R1604" i="8"/>
  <c r="R1605" i="8"/>
  <c r="R1606" i="8"/>
  <c r="R1607" i="8"/>
  <c r="R1608" i="8"/>
  <c r="R1609" i="8"/>
  <c r="R1610" i="8"/>
  <c r="R1611" i="8"/>
  <c r="R1612" i="8"/>
  <c r="R1613" i="8"/>
  <c r="R1614" i="8"/>
  <c r="R1615" i="8"/>
  <c r="R1616" i="8"/>
  <c r="R1617" i="8"/>
  <c r="R1618" i="8"/>
  <c r="R1619" i="8"/>
  <c r="R1620" i="8"/>
  <c r="R1621" i="8"/>
  <c r="R1622" i="8"/>
  <c r="R1623" i="8"/>
  <c r="R1624" i="8"/>
  <c r="R1625" i="8"/>
  <c r="R1626" i="8"/>
  <c r="R1627" i="8"/>
  <c r="R1628" i="8"/>
  <c r="R1629" i="8"/>
  <c r="R1630" i="8"/>
  <c r="R1631" i="8"/>
  <c r="R1632" i="8"/>
  <c r="R1633" i="8"/>
  <c r="R1634" i="8"/>
  <c r="R1635" i="8"/>
  <c r="R1636" i="8"/>
  <c r="R1637" i="8"/>
  <c r="R1638" i="8"/>
  <c r="R1639" i="8"/>
  <c r="R1640" i="8"/>
  <c r="R1641" i="8"/>
  <c r="R1642" i="8"/>
  <c r="R1643" i="8"/>
  <c r="R1644" i="8"/>
  <c r="R1645" i="8"/>
  <c r="R1646" i="8"/>
  <c r="R1647" i="8"/>
  <c r="R1648" i="8"/>
  <c r="R1649" i="8"/>
  <c r="R1650" i="8"/>
  <c r="R1651" i="8"/>
  <c r="R1652" i="8"/>
  <c r="R1653" i="8"/>
  <c r="R1654" i="8"/>
  <c r="R1655" i="8"/>
  <c r="R1656" i="8"/>
  <c r="R1657" i="8"/>
  <c r="R1658" i="8"/>
  <c r="R1659" i="8"/>
  <c r="R1660" i="8"/>
  <c r="R1661" i="8"/>
  <c r="R1662" i="8"/>
  <c r="R1663" i="8"/>
  <c r="R1664" i="8"/>
  <c r="R1665" i="8"/>
  <c r="R1666" i="8"/>
  <c r="R1667" i="8"/>
  <c r="R1668" i="8"/>
  <c r="R1669" i="8"/>
  <c r="R1670" i="8"/>
  <c r="R1671" i="8"/>
  <c r="R1672" i="8"/>
  <c r="R1673" i="8"/>
  <c r="R1674" i="8"/>
  <c r="R1675" i="8"/>
  <c r="R1676" i="8"/>
  <c r="R1677" i="8"/>
  <c r="R1678" i="8"/>
  <c r="R1679" i="8"/>
  <c r="R1680" i="8"/>
  <c r="R1681" i="8"/>
  <c r="R1682" i="8"/>
  <c r="R1683" i="8"/>
  <c r="R1684" i="8"/>
  <c r="R1685" i="8"/>
  <c r="R1686" i="8"/>
  <c r="R1687" i="8"/>
  <c r="R1688" i="8"/>
  <c r="R1689" i="8"/>
  <c r="R1690" i="8"/>
  <c r="R1691" i="8"/>
  <c r="R1692" i="8"/>
  <c r="R1693" i="8"/>
  <c r="R1694" i="8"/>
  <c r="R1695" i="8"/>
  <c r="R1696" i="8"/>
  <c r="R1697" i="8"/>
  <c r="R1698" i="8"/>
  <c r="R1699" i="8"/>
  <c r="R1700" i="8"/>
  <c r="R1701" i="8"/>
  <c r="R1702" i="8"/>
  <c r="D16" i="5"/>
  <c r="R1703" i="8"/>
  <c r="R1704" i="8"/>
  <c r="R1705" i="8"/>
  <c r="R1706" i="8"/>
  <c r="R1707" i="8"/>
  <c r="R1708" i="8"/>
  <c r="R1709" i="8"/>
  <c r="R1710" i="8"/>
  <c r="R1711" i="8"/>
  <c r="R1712" i="8"/>
  <c r="R1713" i="8"/>
  <c r="R1714" i="8"/>
  <c r="R1715" i="8"/>
  <c r="R1716" i="8"/>
  <c r="R1717" i="8"/>
  <c r="R1718" i="8"/>
  <c r="R1719" i="8"/>
  <c r="R1720" i="8"/>
  <c r="R1721" i="8"/>
  <c r="R1722" i="8"/>
  <c r="R1723" i="8"/>
  <c r="R1724" i="8"/>
  <c r="R1725" i="8"/>
  <c r="R1726" i="8"/>
  <c r="R1727" i="8"/>
  <c r="R1728" i="8"/>
  <c r="R1729" i="8"/>
  <c r="R1730" i="8"/>
  <c r="R1731" i="8"/>
  <c r="R1732" i="8"/>
  <c r="R1733" i="8"/>
  <c r="R1734" i="8"/>
  <c r="R1735" i="8"/>
  <c r="R1736" i="8"/>
  <c r="R1737" i="8"/>
  <c r="R1738" i="8"/>
  <c r="R1739" i="8"/>
  <c r="R1740" i="8"/>
  <c r="R1741" i="8"/>
  <c r="R1742" i="8"/>
  <c r="R1743" i="8"/>
  <c r="R1744" i="8"/>
  <c r="R1745" i="8"/>
  <c r="R1746" i="8"/>
  <c r="R1747" i="8"/>
  <c r="R1748" i="8"/>
  <c r="R1749" i="8"/>
  <c r="R1750" i="8"/>
  <c r="R1751" i="8"/>
  <c r="R1752" i="8"/>
  <c r="R1753" i="8"/>
  <c r="R1754" i="8"/>
  <c r="R1755" i="8"/>
  <c r="R1756" i="8"/>
  <c r="R1757" i="8"/>
  <c r="R1758" i="8"/>
  <c r="R1759" i="8"/>
  <c r="R1760" i="8"/>
  <c r="R1761" i="8"/>
  <c r="R1762" i="8"/>
  <c r="R1763" i="8"/>
  <c r="R1764" i="8"/>
  <c r="R1765" i="8"/>
  <c r="R1766" i="8"/>
  <c r="R1767" i="8"/>
  <c r="R1768" i="8"/>
  <c r="R1769" i="8"/>
  <c r="R1770" i="8"/>
  <c r="R1771" i="8"/>
  <c r="R1772" i="8"/>
  <c r="R1773" i="8"/>
  <c r="R1774" i="8"/>
  <c r="R1775" i="8"/>
  <c r="R1776" i="8"/>
  <c r="R1777" i="8"/>
  <c r="R1778" i="8"/>
  <c r="R1779" i="8"/>
  <c r="R1780" i="8"/>
  <c r="R1781" i="8"/>
  <c r="R1782" i="8"/>
  <c r="R1783" i="8"/>
  <c r="R1784" i="8"/>
  <c r="R1785" i="8"/>
  <c r="R1786" i="8"/>
  <c r="R1787" i="8"/>
  <c r="R1788" i="8"/>
  <c r="R1789" i="8"/>
  <c r="R1790" i="8"/>
  <c r="R1791" i="8"/>
  <c r="R1792" i="8"/>
  <c r="R1793" i="8"/>
  <c r="R1794" i="8"/>
  <c r="R1795" i="8"/>
  <c r="R1796" i="8"/>
  <c r="R1797" i="8"/>
  <c r="R1798" i="8"/>
  <c r="R1799" i="8"/>
  <c r="R1800" i="8"/>
  <c r="R1801" i="8"/>
  <c r="R1802" i="8"/>
  <c r="D17" i="5"/>
  <c r="R1803" i="8"/>
  <c r="R1804" i="8"/>
  <c r="R1805" i="8"/>
  <c r="R1806" i="8"/>
  <c r="R1807" i="8"/>
  <c r="R1808" i="8"/>
  <c r="R1809" i="8"/>
  <c r="R1810" i="8"/>
  <c r="R1811" i="8"/>
  <c r="R1812" i="8"/>
  <c r="R1813" i="8"/>
  <c r="R1814" i="8"/>
  <c r="R1815" i="8"/>
  <c r="R1816" i="8"/>
  <c r="R1817" i="8"/>
  <c r="R1818" i="8"/>
  <c r="R1819" i="8"/>
  <c r="R1820" i="8"/>
  <c r="R1821" i="8"/>
  <c r="R1822" i="8"/>
  <c r="R1823" i="8"/>
  <c r="R1824" i="8"/>
  <c r="R1825" i="8"/>
  <c r="R1826" i="8"/>
  <c r="R1827" i="8"/>
  <c r="R1828" i="8"/>
  <c r="R1829" i="8"/>
  <c r="R1830" i="8"/>
  <c r="R1831" i="8"/>
  <c r="R1832" i="8"/>
  <c r="R1833" i="8"/>
  <c r="R1834" i="8"/>
  <c r="R1835" i="8"/>
  <c r="R1836" i="8"/>
  <c r="R1837" i="8"/>
  <c r="R1838" i="8"/>
  <c r="R1839" i="8"/>
  <c r="R1840" i="8"/>
  <c r="R1841" i="8"/>
  <c r="R1842" i="8"/>
  <c r="R1843" i="8"/>
  <c r="R1844" i="8"/>
  <c r="R1845" i="8"/>
  <c r="R1846" i="8"/>
  <c r="R1847" i="8"/>
  <c r="R1848" i="8"/>
  <c r="R1849" i="8"/>
  <c r="R1850" i="8"/>
  <c r="R1851" i="8"/>
  <c r="R1852" i="8"/>
  <c r="R1853" i="8"/>
  <c r="R1854" i="8"/>
  <c r="R1855" i="8"/>
  <c r="R1856" i="8"/>
  <c r="R1857" i="8"/>
  <c r="R1858" i="8"/>
  <c r="R1859" i="8"/>
  <c r="R1860" i="8"/>
  <c r="R1861" i="8"/>
  <c r="R1862" i="8"/>
  <c r="R1863" i="8"/>
  <c r="R1864" i="8"/>
  <c r="R1865" i="8"/>
  <c r="R1866" i="8"/>
  <c r="R1867" i="8"/>
  <c r="R1868" i="8"/>
  <c r="R1869" i="8"/>
  <c r="R1870" i="8"/>
  <c r="R1871" i="8"/>
  <c r="R1872" i="8"/>
  <c r="R1873" i="8"/>
  <c r="R1874" i="8"/>
  <c r="R1875" i="8"/>
  <c r="R1876" i="8"/>
  <c r="R1877" i="8"/>
  <c r="R1878" i="8"/>
  <c r="R1879" i="8"/>
  <c r="R1880" i="8"/>
  <c r="R1881" i="8"/>
  <c r="R1882" i="8"/>
  <c r="R1883" i="8"/>
  <c r="R1884" i="8"/>
  <c r="R1885" i="8"/>
  <c r="R1886" i="8"/>
  <c r="R1887" i="8"/>
  <c r="R1888" i="8"/>
  <c r="R1889" i="8"/>
  <c r="R1890" i="8"/>
  <c r="R1891" i="8"/>
  <c r="R1892" i="8"/>
  <c r="R1893" i="8"/>
  <c r="R1894" i="8"/>
  <c r="R1895" i="8"/>
  <c r="R1896" i="8"/>
  <c r="R1897" i="8"/>
  <c r="R1898" i="8"/>
  <c r="R1899" i="8"/>
  <c r="R1900" i="8"/>
  <c r="R1901" i="8"/>
  <c r="R1902" i="8"/>
  <c r="R1903" i="8"/>
  <c r="R1904" i="8"/>
  <c r="R1905" i="8"/>
  <c r="R1906" i="8"/>
  <c r="R1907" i="8"/>
  <c r="R1908" i="8"/>
  <c r="R1909" i="8"/>
  <c r="R1910" i="8"/>
  <c r="R1911" i="8"/>
  <c r="R1912" i="8"/>
  <c r="R1913" i="8"/>
  <c r="R1914" i="8"/>
  <c r="R1915" i="8"/>
  <c r="R1916" i="8"/>
  <c r="R1917" i="8"/>
  <c r="R1918" i="8"/>
  <c r="R1919" i="8"/>
  <c r="R1920" i="8"/>
  <c r="R1921" i="8"/>
  <c r="R1922" i="8"/>
  <c r="R1923" i="8"/>
  <c r="R1924" i="8"/>
  <c r="R1925" i="8"/>
  <c r="R1926" i="8"/>
  <c r="R1927" i="8"/>
  <c r="R1928" i="8"/>
  <c r="R1929" i="8"/>
  <c r="R1930" i="8"/>
  <c r="R1931" i="8"/>
  <c r="R1932" i="8"/>
  <c r="R1933" i="8"/>
  <c r="R1934" i="8"/>
  <c r="R1935" i="8"/>
  <c r="R1936" i="8"/>
  <c r="R1937" i="8"/>
  <c r="R1938" i="8"/>
  <c r="R1939" i="8"/>
  <c r="R1940" i="8"/>
  <c r="R1941" i="8"/>
  <c r="R1942" i="8"/>
  <c r="R1943" i="8"/>
  <c r="R1944" i="8"/>
  <c r="R1945" i="8"/>
  <c r="R1946" i="8"/>
  <c r="R1947" i="8"/>
  <c r="R1948" i="8"/>
  <c r="R1949" i="8"/>
  <c r="R1950" i="8"/>
  <c r="R1951" i="8"/>
  <c r="R1952" i="8"/>
  <c r="R1953" i="8"/>
  <c r="R1954" i="8"/>
  <c r="R1955" i="8"/>
  <c r="R1956" i="8"/>
  <c r="R1957" i="8"/>
  <c r="R1958" i="8"/>
  <c r="R1959" i="8"/>
  <c r="R1960" i="8"/>
  <c r="R1961" i="8"/>
  <c r="R1962" i="8"/>
  <c r="R1963" i="8"/>
  <c r="R1964" i="8"/>
  <c r="R1965" i="8"/>
  <c r="R1966" i="8"/>
  <c r="R1967" i="8"/>
  <c r="R1968" i="8"/>
  <c r="R1969" i="8"/>
  <c r="R1970" i="8"/>
  <c r="R1971" i="8"/>
  <c r="R1972" i="8"/>
  <c r="R1973" i="8"/>
  <c r="R1974" i="8"/>
  <c r="R1975" i="8"/>
  <c r="R1976" i="8"/>
  <c r="R1977" i="8"/>
  <c r="R1978" i="8"/>
  <c r="R1979" i="8"/>
  <c r="R1980" i="8"/>
  <c r="R1981" i="8"/>
  <c r="R1982" i="8"/>
  <c r="R1983" i="8"/>
  <c r="R1984" i="8"/>
  <c r="R1985" i="8"/>
  <c r="R1986" i="8"/>
  <c r="R1987" i="8"/>
  <c r="R1988" i="8"/>
  <c r="R1989" i="8"/>
  <c r="R1990" i="8"/>
  <c r="R1991" i="8"/>
  <c r="R1992" i="8"/>
  <c r="R1993" i="8"/>
  <c r="R1994" i="8"/>
  <c r="R1995" i="8"/>
  <c r="R1996" i="8"/>
  <c r="R1997" i="8"/>
  <c r="R1998" i="8"/>
  <c r="R1999" i="8"/>
  <c r="R2000" i="8"/>
  <c r="R2001" i="8"/>
  <c r="R2002" i="8"/>
  <c r="D19" i="5"/>
  <c r="R2003" i="8"/>
  <c r="R2004" i="8"/>
  <c r="R2005" i="8"/>
  <c r="R2006" i="8"/>
  <c r="R2007" i="8"/>
  <c r="R2008" i="8"/>
  <c r="R2009" i="8"/>
  <c r="R2010" i="8"/>
  <c r="R2011" i="8"/>
  <c r="R2012" i="8"/>
  <c r="R2013" i="8"/>
  <c r="R2014" i="8"/>
  <c r="R2015" i="8"/>
  <c r="R2016" i="8"/>
  <c r="R2017" i="8"/>
  <c r="R2018" i="8"/>
  <c r="R2019" i="8"/>
  <c r="R2020" i="8"/>
  <c r="R2021" i="8"/>
  <c r="R2022" i="8"/>
  <c r="R2023" i="8"/>
  <c r="R2024" i="8"/>
  <c r="R2025" i="8"/>
  <c r="R2026" i="8"/>
  <c r="R2027" i="8"/>
  <c r="R2028" i="8"/>
  <c r="R2029" i="8"/>
  <c r="R2030" i="8"/>
  <c r="R2031" i="8"/>
  <c r="R2032" i="8"/>
  <c r="R2033" i="8"/>
  <c r="R2034" i="8"/>
  <c r="R2035" i="8"/>
  <c r="R2036" i="8"/>
  <c r="R2037" i="8"/>
  <c r="R2038" i="8"/>
  <c r="R2039" i="8"/>
  <c r="R2040" i="8"/>
  <c r="R2041" i="8"/>
  <c r="R2042" i="8"/>
  <c r="R2043" i="8"/>
  <c r="R2044" i="8"/>
  <c r="R2045" i="8"/>
  <c r="R2046" i="8"/>
  <c r="R2047" i="8"/>
  <c r="R2048" i="8"/>
  <c r="R2049" i="8"/>
  <c r="R2050" i="8"/>
  <c r="R2051" i="8"/>
  <c r="R2052" i="8"/>
  <c r="R2053" i="8"/>
  <c r="R2054" i="8"/>
  <c r="R2055" i="8"/>
  <c r="R2056" i="8"/>
  <c r="R2057" i="8"/>
  <c r="R2058" i="8"/>
  <c r="R2059" i="8"/>
  <c r="R2060" i="8"/>
  <c r="R2061" i="8"/>
  <c r="R2062" i="8"/>
  <c r="R2063" i="8"/>
  <c r="R2064" i="8"/>
  <c r="R2065" i="8"/>
  <c r="R2066" i="8"/>
  <c r="R2067" i="8"/>
  <c r="R2068" i="8"/>
  <c r="R2069" i="8"/>
  <c r="R2070" i="8"/>
  <c r="R2071" i="8"/>
  <c r="R2072" i="8"/>
  <c r="R2073" i="8"/>
  <c r="R2074" i="8"/>
  <c r="R2075" i="8"/>
  <c r="R2076" i="8"/>
  <c r="R2077" i="8"/>
  <c r="R2078" i="8"/>
  <c r="R2079" i="8"/>
  <c r="R2080" i="8"/>
  <c r="R2081" i="8"/>
  <c r="R2082" i="8"/>
  <c r="R2083" i="8"/>
  <c r="R2084" i="8"/>
  <c r="R2085" i="8"/>
  <c r="R2086" i="8"/>
  <c r="R2087" i="8"/>
  <c r="R2088" i="8"/>
  <c r="R2089" i="8"/>
  <c r="R2090" i="8"/>
  <c r="R2091" i="8"/>
  <c r="R2092" i="8"/>
  <c r="R2093" i="8"/>
  <c r="R2094" i="8"/>
  <c r="R2095" i="8"/>
  <c r="R2096" i="8"/>
  <c r="R2097" i="8"/>
  <c r="R2098" i="8"/>
  <c r="R2099" i="8"/>
  <c r="R2100" i="8"/>
  <c r="R2101" i="8"/>
  <c r="R2102" i="8"/>
  <c r="D20" i="5"/>
  <c r="R2103" i="8"/>
  <c r="R2104" i="8"/>
  <c r="R2105" i="8"/>
  <c r="R2106" i="8"/>
  <c r="R2107" i="8"/>
  <c r="R2108" i="8"/>
  <c r="R2109" i="8"/>
  <c r="R2110" i="8"/>
  <c r="R2111" i="8"/>
  <c r="R2112" i="8"/>
  <c r="R2113" i="8"/>
  <c r="R2114" i="8"/>
  <c r="R2115" i="8"/>
  <c r="R2116" i="8"/>
  <c r="R2117" i="8"/>
  <c r="R2118" i="8"/>
  <c r="R2119" i="8"/>
  <c r="R2120" i="8"/>
  <c r="R2121" i="8"/>
  <c r="R2122" i="8"/>
  <c r="R2123" i="8"/>
  <c r="R2124" i="8"/>
  <c r="R2125" i="8"/>
  <c r="R2126" i="8"/>
  <c r="R2127" i="8"/>
  <c r="R2128" i="8"/>
  <c r="R2129" i="8"/>
  <c r="R2130" i="8"/>
  <c r="R2131" i="8"/>
  <c r="R2132" i="8"/>
  <c r="R2133" i="8"/>
  <c r="R2134" i="8"/>
  <c r="R2135" i="8"/>
  <c r="R2136" i="8"/>
  <c r="R2137" i="8"/>
  <c r="R2138" i="8"/>
  <c r="R2139" i="8"/>
  <c r="R2140" i="8"/>
  <c r="R2141" i="8"/>
  <c r="R2142" i="8"/>
  <c r="R2143" i="8"/>
  <c r="R2144" i="8"/>
  <c r="R2145" i="8"/>
  <c r="R2146" i="8"/>
  <c r="R2147" i="8"/>
  <c r="R2148" i="8"/>
  <c r="R2149" i="8"/>
  <c r="R2150" i="8"/>
  <c r="R2151" i="8"/>
  <c r="R2152" i="8"/>
  <c r="R2153" i="8"/>
  <c r="R2154" i="8"/>
  <c r="R2155" i="8"/>
  <c r="R2156" i="8"/>
  <c r="R2157" i="8"/>
  <c r="R2158" i="8"/>
  <c r="R2159" i="8"/>
  <c r="R2160" i="8"/>
  <c r="R2161" i="8"/>
  <c r="R2162" i="8"/>
  <c r="R2163" i="8"/>
  <c r="R2164" i="8"/>
  <c r="R2165" i="8"/>
  <c r="R2166" i="8"/>
  <c r="R2167" i="8"/>
  <c r="R2168" i="8"/>
  <c r="R2169" i="8"/>
  <c r="R2170" i="8"/>
  <c r="R2171" i="8"/>
  <c r="R2172" i="8"/>
  <c r="R2173" i="8"/>
  <c r="R2174" i="8"/>
  <c r="R2175" i="8"/>
  <c r="R2176" i="8"/>
  <c r="R2177" i="8"/>
  <c r="R2178" i="8"/>
  <c r="R2179" i="8"/>
  <c r="R2180" i="8"/>
  <c r="R2181" i="8"/>
  <c r="R2182" i="8"/>
  <c r="R2183" i="8"/>
  <c r="R2184" i="8"/>
  <c r="R2185" i="8"/>
  <c r="R2186" i="8"/>
  <c r="R2187" i="8"/>
  <c r="R2188" i="8"/>
  <c r="R2189" i="8"/>
  <c r="R2190" i="8"/>
  <c r="R2191" i="8"/>
  <c r="R2192" i="8"/>
  <c r="R2193" i="8"/>
  <c r="R2194" i="8"/>
  <c r="R2195" i="8"/>
  <c r="R2196" i="8"/>
  <c r="R2197" i="8"/>
  <c r="R2198" i="8"/>
  <c r="R2199" i="8"/>
  <c r="R2200" i="8"/>
  <c r="R2201" i="8"/>
  <c r="R2202" i="8"/>
  <c r="R2203" i="8"/>
  <c r="R2204" i="8"/>
  <c r="R2205" i="8"/>
  <c r="R2206" i="8"/>
  <c r="R2207" i="8"/>
  <c r="R2208" i="8"/>
  <c r="R2209" i="8"/>
  <c r="R2210" i="8"/>
  <c r="R2211" i="8"/>
  <c r="R2212" i="8"/>
  <c r="R2213" i="8"/>
  <c r="R2214" i="8"/>
  <c r="R2215" i="8"/>
  <c r="R2216" i="8"/>
  <c r="R2217" i="8"/>
  <c r="R2218" i="8"/>
  <c r="R2219" i="8"/>
  <c r="R2220" i="8"/>
  <c r="R2221" i="8"/>
  <c r="R2222" i="8"/>
  <c r="R2223" i="8"/>
  <c r="R2224" i="8"/>
  <c r="R2225" i="8"/>
  <c r="R2226" i="8"/>
  <c r="R2227" i="8"/>
  <c r="R2228" i="8"/>
  <c r="R2229" i="8"/>
  <c r="R2230" i="8"/>
  <c r="R2231" i="8"/>
  <c r="R2232" i="8"/>
  <c r="R2233" i="8"/>
  <c r="R2234" i="8"/>
  <c r="R2235" i="8"/>
  <c r="R2236" i="8"/>
  <c r="R2237" i="8"/>
  <c r="R2238" i="8"/>
  <c r="R2239" i="8"/>
  <c r="R2240" i="8"/>
  <c r="R2241" i="8"/>
  <c r="R2242" i="8"/>
  <c r="R2243" i="8"/>
  <c r="R2244" i="8"/>
  <c r="R2245" i="8"/>
  <c r="R2246" i="8"/>
  <c r="R2247" i="8"/>
  <c r="R2248" i="8"/>
  <c r="R2249" i="8"/>
  <c r="R2250" i="8"/>
  <c r="R2251" i="8"/>
  <c r="R2252" i="8"/>
  <c r="R2253" i="8"/>
  <c r="R2254" i="8"/>
  <c r="R2255" i="8"/>
  <c r="R2256" i="8"/>
  <c r="R2257" i="8"/>
  <c r="R2258" i="8"/>
  <c r="R2259" i="8"/>
  <c r="R2260" i="8"/>
  <c r="R2261" i="8"/>
  <c r="R2262" i="8"/>
  <c r="R2263" i="8"/>
  <c r="R2264" i="8"/>
  <c r="R2265" i="8"/>
  <c r="R2266" i="8"/>
  <c r="R2267" i="8"/>
  <c r="R2268" i="8"/>
  <c r="R2269" i="8"/>
  <c r="R2270" i="8"/>
  <c r="R2271" i="8"/>
  <c r="R2272" i="8"/>
  <c r="R2273" i="8"/>
  <c r="R2274" i="8"/>
  <c r="R2275" i="8"/>
  <c r="R2276" i="8"/>
  <c r="R2277" i="8"/>
  <c r="R2278" i="8"/>
  <c r="R2279" i="8"/>
  <c r="R2280" i="8"/>
  <c r="R2281" i="8"/>
  <c r="R2282" i="8"/>
  <c r="R2283" i="8"/>
  <c r="R2284" i="8"/>
  <c r="R2285" i="8"/>
  <c r="R2286" i="8"/>
  <c r="R2287" i="8"/>
  <c r="R2288" i="8"/>
  <c r="R2289" i="8"/>
  <c r="R2290" i="8"/>
  <c r="R2291" i="8"/>
  <c r="R2292" i="8"/>
  <c r="R2293" i="8"/>
  <c r="R2294" i="8"/>
  <c r="R2295" i="8"/>
  <c r="R2296" i="8"/>
  <c r="R2297" i="8"/>
  <c r="R2298" i="8"/>
  <c r="R2299" i="8"/>
  <c r="R2300" i="8"/>
  <c r="R2301" i="8"/>
  <c r="R2302" i="8"/>
  <c r="D22" i="5"/>
  <c r="R2303" i="8"/>
  <c r="R2304" i="8"/>
  <c r="R2305" i="8"/>
  <c r="R2306" i="8"/>
  <c r="R2307" i="8"/>
  <c r="R2308" i="8"/>
  <c r="R2309" i="8"/>
  <c r="R2310" i="8"/>
  <c r="R2311" i="8"/>
  <c r="R2312" i="8"/>
  <c r="R2313" i="8"/>
  <c r="R2314" i="8"/>
  <c r="R2315" i="8"/>
  <c r="R2316" i="8"/>
  <c r="R2317" i="8"/>
  <c r="R2318" i="8"/>
  <c r="R2319" i="8"/>
  <c r="R2320" i="8"/>
  <c r="R2321" i="8"/>
  <c r="R2322" i="8"/>
  <c r="R2323" i="8"/>
  <c r="R2324" i="8"/>
  <c r="R2325" i="8"/>
  <c r="R2326" i="8"/>
  <c r="R2327" i="8"/>
  <c r="R2328" i="8"/>
  <c r="R2329" i="8"/>
  <c r="R2330" i="8"/>
  <c r="R2331" i="8"/>
  <c r="R2332" i="8"/>
  <c r="R2333" i="8"/>
  <c r="R2334" i="8"/>
  <c r="R2335" i="8"/>
  <c r="R2336" i="8"/>
  <c r="R2337" i="8"/>
  <c r="R2338" i="8"/>
  <c r="R2339" i="8"/>
  <c r="R2340" i="8"/>
  <c r="R2341" i="8"/>
  <c r="R2342" i="8"/>
  <c r="R2343" i="8"/>
  <c r="R2344" i="8"/>
  <c r="R2345" i="8"/>
  <c r="R2346" i="8"/>
  <c r="R2347" i="8"/>
  <c r="R2348" i="8"/>
  <c r="R2349" i="8"/>
  <c r="R2350" i="8"/>
  <c r="R2351" i="8"/>
  <c r="R2352" i="8"/>
  <c r="R2353" i="8"/>
  <c r="R2354" i="8"/>
  <c r="R2355" i="8"/>
  <c r="R2356" i="8"/>
  <c r="R2357" i="8"/>
  <c r="R2358" i="8"/>
  <c r="R2359" i="8"/>
  <c r="R2360" i="8"/>
  <c r="R2361" i="8"/>
  <c r="R2362" i="8"/>
  <c r="R2363" i="8"/>
  <c r="R2364" i="8"/>
  <c r="R2365" i="8"/>
  <c r="R2366" i="8"/>
  <c r="R2367" i="8"/>
  <c r="R2368" i="8"/>
  <c r="R2369" i="8"/>
  <c r="R2370" i="8"/>
  <c r="R2371" i="8"/>
  <c r="R2372" i="8"/>
  <c r="R2373" i="8"/>
  <c r="R2374" i="8"/>
  <c r="R2375" i="8"/>
  <c r="R2376" i="8"/>
  <c r="R2377" i="8"/>
  <c r="R2378" i="8"/>
  <c r="R2379" i="8"/>
  <c r="R2380" i="8"/>
  <c r="R2381" i="8"/>
  <c r="R2382" i="8"/>
  <c r="R2383" i="8"/>
  <c r="R2384" i="8"/>
  <c r="R2385" i="8"/>
  <c r="R2386" i="8"/>
  <c r="R2387" i="8"/>
  <c r="R2388" i="8"/>
  <c r="R2389" i="8"/>
  <c r="R2390" i="8"/>
  <c r="R2391" i="8"/>
  <c r="R2392" i="8"/>
  <c r="R2393" i="8"/>
  <c r="R2394" i="8"/>
  <c r="R2395" i="8"/>
  <c r="R2396" i="8"/>
  <c r="R2397" i="8"/>
  <c r="R2398" i="8"/>
  <c r="R2399" i="8"/>
  <c r="R2400" i="8"/>
  <c r="R2401" i="8"/>
  <c r="R2402" i="8"/>
  <c r="D23" i="5"/>
  <c r="R2403" i="8"/>
  <c r="R2404" i="8"/>
  <c r="R2405" i="8"/>
  <c r="R2406" i="8"/>
  <c r="R2407" i="8"/>
  <c r="R2408" i="8"/>
  <c r="R2409" i="8"/>
  <c r="R2410" i="8"/>
  <c r="R2411" i="8"/>
  <c r="R2412" i="8"/>
  <c r="R2413" i="8"/>
  <c r="R2414" i="8"/>
  <c r="R2415" i="8"/>
  <c r="R2416" i="8"/>
  <c r="R2417" i="8"/>
  <c r="R2418" i="8"/>
  <c r="R2419" i="8"/>
  <c r="R2420" i="8"/>
  <c r="R2421" i="8"/>
  <c r="R2422" i="8"/>
  <c r="R2423" i="8"/>
  <c r="R2424" i="8"/>
  <c r="R2425" i="8"/>
  <c r="R2426" i="8"/>
  <c r="R2427" i="8"/>
  <c r="R2428" i="8"/>
  <c r="R2429" i="8"/>
  <c r="R2430" i="8"/>
  <c r="R2431" i="8"/>
  <c r="R2432" i="8"/>
  <c r="R2433" i="8"/>
  <c r="R2434" i="8"/>
  <c r="R2435" i="8"/>
  <c r="R2436" i="8"/>
  <c r="R2437" i="8"/>
  <c r="R2438" i="8"/>
  <c r="R2439" i="8"/>
  <c r="R2440" i="8"/>
  <c r="R2441" i="8"/>
  <c r="R2442" i="8"/>
  <c r="R2443" i="8"/>
  <c r="R2444" i="8"/>
  <c r="R2445" i="8"/>
  <c r="R2446" i="8"/>
  <c r="R2447" i="8"/>
  <c r="R2448" i="8"/>
  <c r="R2449" i="8"/>
  <c r="R2450" i="8"/>
  <c r="R2451" i="8"/>
  <c r="R2452" i="8"/>
  <c r="R2453" i="8"/>
  <c r="R2454" i="8"/>
  <c r="R2455" i="8"/>
  <c r="R2456" i="8"/>
  <c r="R2457" i="8"/>
  <c r="R2458" i="8"/>
  <c r="R2459" i="8"/>
  <c r="R2460" i="8"/>
  <c r="R2461" i="8"/>
  <c r="R2462" i="8"/>
  <c r="R2463" i="8"/>
  <c r="R2464" i="8"/>
  <c r="R2465" i="8"/>
  <c r="R2466" i="8"/>
  <c r="R2467" i="8"/>
  <c r="R2468" i="8"/>
  <c r="R2469" i="8"/>
  <c r="R2470" i="8"/>
  <c r="R2471" i="8"/>
  <c r="R2472" i="8"/>
  <c r="R2473" i="8"/>
  <c r="R2474" i="8"/>
  <c r="R2475" i="8"/>
  <c r="R2476" i="8"/>
  <c r="R2477" i="8"/>
  <c r="R2478" i="8"/>
  <c r="R2479" i="8"/>
  <c r="R2480" i="8"/>
  <c r="R2481" i="8"/>
  <c r="R2482" i="8"/>
  <c r="R2483" i="8"/>
  <c r="R2484" i="8"/>
  <c r="R2485" i="8"/>
  <c r="R2486" i="8"/>
  <c r="R2487" i="8"/>
  <c r="R2488" i="8"/>
  <c r="R2489" i="8"/>
  <c r="R2490" i="8"/>
  <c r="R2491" i="8"/>
  <c r="R2492" i="8"/>
  <c r="R2493" i="8"/>
  <c r="R2494" i="8"/>
  <c r="R2495" i="8"/>
  <c r="R2496" i="8"/>
  <c r="R2497" i="8"/>
  <c r="R2498" i="8"/>
  <c r="R2499" i="8"/>
  <c r="R2500" i="8"/>
  <c r="R2501" i="8"/>
  <c r="R2502" i="8"/>
  <c r="D24" i="5"/>
  <c r="R2503" i="8"/>
  <c r="R2504" i="8"/>
  <c r="R2505" i="8"/>
  <c r="R2506" i="8"/>
  <c r="R2507" i="8"/>
  <c r="R2508" i="8"/>
  <c r="R2509" i="8"/>
  <c r="R2510" i="8"/>
  <c r="R2511" i="8"/>
  <c r="R2512" i="8"/>
  <c r="R2513" i="8"/>
  <c r="R2514" i="8"/>
  <c r="R2515" i="8"/>
  <c r="R2516" i="8"/>
  <c r="R2517" i="8"/>
  <c r="R2518" i="8"/>
  <c r="R2519" i="8"/>
  <c r="R2520" i="8"/>
  <c r="R2521" i="8"/>
  <c r="R2522" i="8"/>
  <c r="R2523" i="8"/>
  <c r="R2524" i="8"/>
  <c r="R2525" i="8"/>
  <c r="R2526" i="8"/>
  <c r="R2527" i="8"/>
  <c r="R2528" i="8"/>
  <c r="R2529" i="8"/>
  <c r="R2530" i="8"/>
  <c r="R2531" i="8"/>
  <c r="R2532" i="8"/>
  <c r="R2533" i="8"/>
  <c r="R2534" i="8"/>
  <c r="R2535" i="8"/>
  <c r="R2536" i="8"/>
  <c r="R2537" i="8"/>
  <c r="R2538" i="8"/>
  <c r="R2539" i="8"/>
  <c r="R2540" i="8"/>
  <c r="R2541" i="8"/>
  <c r="R2542" i="8"/>
  <c r="R2543" i="8"/>
  <c r="R2544" i="8"/>
  <c r="R2545" i="8"/>
  <c r="R2546" i="8"/>
  <c r="R2547" i="8"/>
  <c r="R2548" i="8"/>
  <c r="R2549" i="8"/>
  <c r="R2550" i="8"/>
  <c r="R2551" i="8"/>
  <c r="R2552" i="8"/>
  <c r="R2553" i="8"/>
  <c r="R2554" i="8"/>
  <c r="R2555" i="8"/>
  <c r="R2556" i="8"/>
  <c r="R2557" i="8"/>
  <c r="R2558" i="8"/>
  <c r="R2559" i="8"/>
  <c r="R2560" i="8"/>
  <c r="R2561" i="8"/>
  <c r="R2562" i="8"/>
  <c r="R2563" i="8"/>
  <c r="R2564" i="8"/>
  <c r="R2565" i="8"/>
  <c r="R2566" i="8"/>
  <c r="R2567" i="8"/>
  <c r="R2568" i="8"/>
  <c r="R2569" i="8"/>
  <c r="R2570" i="8"/>
  <c r="R2571" i="8"/>
  <c r="R2572" i="8"/>
  <c r="R2573" i="8"/>
  <c r="R2574" i="8"/>
  <c r="R2575" i="8"/>
  <c r="R2576" i="8"/>
  <c r="R2577" i="8"/>
  <c r="R2578" i="8"/>
  <c r="R2579" i="8"/>
  <c r="R2580" i="8"/>
  <c r="R2581" i="8"/>
  <c r="R2582" i="8"/>
  <c r="R2583" i="8"/>
  <c r="R2584" i="8"/>
  <c r="R2585" i="8"/>
  <c r="R2586" i="8"/>
  <c r="R2587" i="8"/>
  <c r="R2588" i="8"/>
  <c r="R2589" i="8"/>
  <c r="R2590" i="8"/>
  <c r="R2591" i="8"/>
  <c r="R2592" i="8"/>
  <c r="R2593" i="8"/>
  <c r="R2594" i="8"/>
  <c r="R2595" i="8"/>
  <c r="R2596" i="8"/>
  <c r="R2597" i="8"/>
  <c r="R2598" i="8"/>
  <c r="R2599" i="8"/>
  <c r="R2600" i="8"/>
  <c r="R2601" i="8"/>
  <c r="R2602" i="8"/>
  <c r="D25" i="5"/>
  <c r="R2603" i="8"/>
  <c r="R2604" i="8"/>
  <c r="R2605" i="8"/>
  <c r="R2606" i="8"/>
  <c r="R2607" i="8"/>
  <c r="R2608" i="8"/>
  <c r="R2609" i="8"/>
  <c r="R2610" i="8"/>
  <c r="R2611" i="8"/>
  <c r="R2612" i="8"/>
  <c r="R2613" i="8"/>
  <c r="R2614" i="8"/>
  <c r="R2615" i="8"/>
  <c r="R2616" i="8"/>
  <c r="R2617" i="8"/>
  <c r="R2618" i="8"/>
  <c r="R2619" i="8"/>
  <c r="R2620" i="8"/>
  <c r="R2621" i="8"/>
  <c r="R2622" i="8"/>
  <c r="R2623" i="8"/>
  <c r="R2624" i="8"/>
  <c r="R2625" i="8"/>
  <c r="R2626" i="8"/>
  <c r="R2627" i="8"/>
  <c r="R2628" i="8"/>
  <c r="R2629" i="8"/>
  <c r="R2630" i="8"/>
  <c r="R2631" i="8"/>
  <c r="R2632" i="8"/>
  <c r="R2633" i="8"/>
  <c r="R2634" i="8"/>
  <c r="R2635" i="8"/>
  <c r="R2636" i="8"/>
  <c r="R2637" i="8"/>
  <c r="R2638" i="8"/>
  <c r="R2639" i="8"/>
  <c r="R2640" i="8"/>
  <c r="R2641" i="8"/>
  <c r="R2642" i="8"/>
  <c r="R2643" i="8"/>
  <c r="R2644" i="8"/>
  <c r="R2645" i="8"/>
  <c r="R2646" i="8"/>
  <c r="R2647" i="8"/>
  <c r="R2648" i="8"/>
  <c r="R2649" i="8"/>
  <c r="R2650" i="8"/>
  <c r="R2651" i="8"/>
  <c r="R2652" i="8"/>
  <c r="R2653" i="8"/>
  <c r="R2654" i="8"/>
  <c r="R2655" i="8"/>
  <c r="R2656" i="8"/>
  <c r="R2657" i="8"/>
  <c r="R2658" i="8"/>
  <c r="R2659" i="8"/>
  <c r="R2660" i="8"/>
  <c r="R2661" i="8"/>
  <c r="R2662" i="8"/>
  <c r="R2663" i="8"/>
  <c r="R2664" i="8"/>
  <c r="R2665" i="8"/>
  <c r="R2666" i="8"/>
  <c r="R2667" i="8"/>
  <c r="R2668" i="8"/>
  <c r="R2669" i="8"/>
  <c r="R2670" i="8"/>
  <c r="R2671" i="8"/>
  <c r="R2672" i="8"/>
  <c r="R2673" i="8"/>
  <c r="R2674" i="8"/>
  <c r="R2675" i="8"/>
  <c r="R2676" i="8"/>
  <c r="R2677" i="8"/>
  <c r="R2678" i="8"/>
  <c r="R2679" i="8"/>
  <c r="R2680" i="8"/>
  <c r="R2681" i="8"/>
  <c r="R2682" i="8"/>
  <c r="R2683" i="8"/>
  <c r="R2684" i="8"/>
  <c r="R2685" i="8"/>
  <c r="R2686" i="8"/>
  <c r="R2687" i="8"/>
  <c r="R2688" i="8"/>
  <c r="R2689" i="8"/>
  <c r="R2690" i="8"/>
  <c r="R2691" i="8"/>
  <c r="R2692" i="8"/>
  <c r="R2693" i="8"/>
  <c r="R2694" i="8"/>
  <c r="R2695" i="8"/>
  <c r="R2696" i="8"/>
  <c r="R2697" i="8"/>
  <c r="R2698" i="8"/>
  <c r="R2699" i="8"/>
  <c r="R2700" i="8"/>
  <c r="R2701" i="8"/>
  <c r="R2702" i="8"/>
  <c r="R2703" i="8"/>
  <c r="R2704" i="8"/>
  <c r="R2705" i="8"/>
  <c r="R2706" i="8"/>
  <c r="R2707" i="8"/>
  <c r="R2708" i="8"/>
  <c r="R2709" i="8"/>
  <c r="R2710" i="8"/>
  <c r="R2711" i="8"/>
  <c r="R2712" i="8"/>
  <c r="R2713" i="8"/>
  <c r="R2714" i="8"/>
  <c r="R2715" i="8"/>
  <c r="R2716" i="8"/>
  <c r="R2717" i="8"/>
  <c r="R2718" i="8"/>
  <c r="R2719" i="8"/>
  <c r="R2720" i="8"/>
  <c r="R2721" i="8"/>
  <c r="R2722" i="8"/>
  <c r="R2723" i="8"/>
  <c r="R2724" i="8"/>
  <c r="R2725" i="8"/>
  <c r="R2726" i="8"/>
  <c r="R2727" i="8"/>
  <c r="R2728" i="8"/>
  <c r="R2729" i="8"/>
  <c r="R2730" i="8"/>
  <c r="R2731" i="8"/>
  <c r="R2732" i="8"/>
  <c r="R2733" i="8"/>
  <c r="R2734" i="8"/>
  <c r="R2735" i="8"/>
  <c r="R2736" i="8"/>
  <c r="R2737" i="8"/>
  <c r="R2738" i="8"/>
  <c r="R2739" i="8"/>
  <c r="R2740" i="8"/>
  <c r="R2741" i="8"/>
  <c r="R2742" i="8"/>
  <c r="R2743" i="8"/>
  <c r="R2744" i="8"/>
  <c r="R2745" i="8"/>
  <c r="R2746" i="8"/>
  <c r="R2747" i="8"/>
  <c r="R2748" i="8"/>
  <c r="R2749" i="8"/>
  <c r="R2750" i="8"/>
  <c r="R2751" i="8"/>
  <c r="R2752" i="8"/>
  <c r="R2753" i="8"/>
  <c r="R2754" i="8"/>
  <c r="R2755" i="8"/>
  <c r="R2756" i="8"/>
  <c r="R2757" i="8"/>
  <c r="R2758" i="8"/>
  <c r="R2759" i="8"/>
  <c r="R2760" i="8"/>
  <c r="R2761" i="8"/>
  <c r="R2762" i="8"/>
  <c r="R2763" i="8"/>
  <c r="R2764" i="8"/>
  <c r="R2765" i="8"/>
  <c r="R2766" i="8"/>
  <c r="R2767" i="8"/>
  <c r="R2768" i="8"/>
  <c r="R2769" i="8"/>
  <c r="R2770" i="8"/>
  <c r="R2771" i="8"/>
  <c r="R2772" i="8"/>
  <c r="R2773" i="8"/>
  <c r="R2774" i="8"/>
  <c r="R2775" i="8"/>
  <c r="R2776" i="8"/>
  <c r="R2777" i="8"/>
  <c r="R2778" i="8"/>
  <c r="R2779" i="8"/>
  <c r="R2780" i="8"/>
  <c r="R2781" i="8"/>
  <c r="R2782" i="8"/>
  <c r="R2783" i="8"/>
  <c r="R2784" i="8"/>
  <c r="R2785" i="8"/>
  <c r="R2786" i="8"/>
  <c r="R2787" i="8"/>
  <c r="R2788" i="8"/>
  <c r="R2789" i="8"/>
  <c r="R2790" i="8"/>
  <c r="R2791" i="8"/>
  <c r="R2792" i="8"/>
  <c r="R2793" i="8"/>
  <c r="R2794" i="8"/>
  <c r="R2795" i="8"/>
  <c r="R2796" i="8"/>
  <c r="R2797" i="8"/>
  <c r="R2798" i="8"/>
  <c r="R2799" i="8"/>
  <c r="R2800" i="8"/>
  <c r="R2801" i="8"/>
  <c r="R2802" i="8"/>
  <c r="R2803" i="8"/>
  <c r="R2804" i="8"/>
  <c r="R2805" i="8"/>
  <c r="R2806" i="8"/>
  <c r="R2807" i="8"/>
  <c r="R2808" i="8"/>
  <c r="R2809" i="8"/>
  <c r="R2810" i="8"/>
  <c r="R2811" i="8"/>
  <c r="R2812" i="8"/>
  <c r="R2813" i="8"/>
  <c r="R2814" i="8"/>
  <c r="R2815" i="8"/>
  <c r="R2816" i="8"/>
  <c r="R2817" i="8"/>
  <c r="R2818" i="8"/>
  <c r="R2819" i="8"/>
  <c r="R2820" i="8"/>
  <c r="R2821" i="8"/>
  <c r="R2822" i="8"/>
  <c r="R2823" i="8"/>
  <c r="R2824" i="8"/>
  <c r="R2825" i="8"/>
  <c r="R2826" i="8"/>
  <c r="R2827" i="8"/>
  <c r="R2828" i="8"/>
  <c r="R2829" i="8"/>
  <c r="R2830" i="8"/>
  <c r="R2831" i="8"/>
  <c r="R2832" i="8"/>
  <c r="R2833" i="8"/>
  <c r="R2834" i="8"/>
  <c r="R2835" i="8"/>
  <c r="R2836" i="8"/>
  <c r="R2837" i="8"/>
  <c r="R2838" i="8"/>
  <c r="R2839" i="8"/>
  <c r="R2840" i="8"/>
  <c r="R2841" i="8"/>
  <c r="R2842" i="8"/>
  <c r="R2843" i="8"/>
  <c r="R2844" i="8"/>
  <c r="R2845" i="8"/>
  <c r="R2846" i="8"/>
  <c r="R2847" i="8"/>
  <c r="R2848" i="8"/>
  <c r="R2849" i="8"/>
  <c r="R2850" i="8"/>
  <c r="R2851" i="8"/>
  <c r="R2852" i="8"/>
  <c r="R2853" i="8"/>
  <c r="R2854" i="8"/>
  <c r="R2855" i="8"/>
  <c r="R2856" i="8"/>
  <c r="R2857" i="8"/>
  <c r="R2858" i="8"/>
  <c r="R2859" i="8"/>
  <c r="R2860" i="8"/>
  <c r="R2861" i="8"/>
  <c r="R2862" i="8"/>
  <c r="R2863" i="8"/>
  <c r="R2864" i="8"/>
  <c r="R2865" i="8"/>
  <c r="R2866" i="8"/>
  <c r="R2867" i="8"/>
  <c r="R2868" i="8"/>
  <c r="R2869" i="8"/>
  <c r="R2870" i="8"/>
  <c r="R2871" i="8"/>
  <c r="R2872" i="8"/>
  <c r="R2873" i="8"/>
  <c r="R2874" i="8"/>
  <c r="R2875" i="8"/>
  <c r="R2876" i="8"/>
  <c r="R2877" i="8"/>
  <c r="R2878" i="8"/>
  <c r="R2879" i="8"/>
  <c r="R2880" i="8"/>
  <c r="R2881" i="8"/>
  <c r="R2882" i="8"/>
  <c r="R2883" i="8"/>
  <c r="R2884" i="8"/>
  <c r="R2885" i="8"/>
  <c r="R2886" i="8"/>
  <c r="R2887" i="8"/>
  <c r="R2888" i="8"/>
  <c r="R2889" i="8"/>
  <c r="R2890" i="8"/>
  <c r="R2891" i="8"/>
  <c r="R2892" i="8"/>
  <c r="R2893" i="8"/>
  <c r="R2894" i="8"/>
  <c r="R2895" i="8"/>
  <c r="R2896" i="8"/>
  <c r="R2897" i="8"/>
  <c r="R2898" i="8"/>
  <c r="R2899" i="8"/>
  <c r="R2900" i="8"/>
  <c r="R2901" i="8"/>
  <c r="R2902" i="8"/>
  <c r="R2903" i="8"/>
  <c r="R2904" i="8"/>
  <c r="R2905" i="8"/>
  <c r="R2906" i="8"/>
  <c r="R2907" i="8"/>
  <c r="R2908" i="8"/>
  <c r="R2909" i="8"/>
  <c r="R2910" i="8"/>
  <c r="R2911" i="8"/>
  <c r="R2912" i="8"/>
  <c r="R2913" i="8"/>
  <c r="R2914" i="8"/>
  <c r="R2915" i="8"/>
  <c r="R2916" i="8"/>
  <c r="R2917" i="8"/>
  <c r="R2918" i="8"/>
  <c r="R2919" i="8"/>
  <c r="R2920" i="8"/>
  <c r="R2921" i="8"/>
  <c r="R2922" i="8"/>
  <c r="R2923" i="8"/>
  <c r="R2924" i="8"/>
  <c r="R2925" i="8"/>
  <c r="R2926" i="8"/>
  <c r="R2927" i="8"/>
  <c r="R2928" i="8"/>
  <c r="R2929" i="8"/>
  <c r="R2930" i="8"/>
  <c r="R2931" i="8"/>
  <c r="R2932" i="8"/>
  <c r="R2933" i="8"/>
  <c r="R2934" i="8"/>
  <c r="R2935" i="8"/>
  <c r="R2936" i="8"/>
  <c r="R2937" i="8"/>
  <c r="R2938" i="8"/>
  <c r="R2939" i="8"/>
  <c r="R2940" i="8"/>
  <c r="R2941" i="8"/>
  <c r="R2942" i="8"/>
  <c r="R2943" i="8"/>
  <c r="R2944" i="8"/>
  <c r="R2945" i="8"/>
  <c r="R2946" i="8"/>
  <c r="R2947" i="8"/>
  <c r="R2948" i="8"/>
  <c r="R2949" i="8"/>
  <c r="R2950" i="8"/>
  <c r="R2951" i="8"/>
  <c r="R2952" i="8"/>
  <c r="R2953" i="8"/>
  <c r="R2954" i="8"/>
  <c r="R2955" i="8"/>
  <c r="R2956" i="8"/>
  <c r="R2957" i="8"/>
  <c r="R2958" i="8"/>
  <c r="R2959" i="8"/>
  <c r="R2960" i="8"/>
  <c r="R2961" i="8"/>
  <c r="R2962" i="8"/>
  <c r="R2963" i="8"/>
  <c r="R2964" i="8"/>
  <c r="R2965" i="8"/>
  <c r="R2966" i="8"/>
  <c r="R2967" i="8"/>
  <c r="R2968" i="8"/>
  <c r="R2969" i="8"/>
  <c r="R2970" i="8"/>
  <c r="R2971" i="8"/>
  <c r="R2972" i="8"/>
  <c r="R2973" i="8"/>
  <c r="R2974" i="8"/>
  <c r="R2975" i="8"/>
  <c r="R2976" i="8"/>
  <c r="R2977" i="8"/>
  <c r="R2978" i="8"/>
  <c r="R2979" i="8"/>
  <c r="R2980" i="8"/>
  <c r="R2981" i="8"/>
  <c r="R2982" i="8"/>
  <c r="R2983" i="8"/>
  <c r="R2984" i="8"/>
  <c r="R2985" i="8"/>
  <c r="R2986" i="8"/>
  <c r="R2987" i="8"/>
  <c r="R2988" i="8"/>
  <c r="R2989" i="8"/>
  <c r="R2990" i="8"/>
  <c r="R2991" i="8"/>
  <c r="R2992" i="8"/>
  <c r="R2993" i="8"/>
  <c r="R2994" i="8"/>
  <c r="R2995" i="8"/>
  <c r="R2996" i="8"/>
  <c r="R2997" i="8"/>
  <c r="R2998" i="8"/>
  <c r="R2999" i="8"/>
  <c r="R3000" i="8"/>
  <c r="R3001" i="8"/>
  <c r="R3002" i="8"/>
  <c r="R3003" i="8"/>
  <c r="R3004" i="8"/>
  <c r="R3005" i="8"/>
  <c r="R3006" i="8"/>
  <c r="R3007" i="8"/>
  <c r="R3008" i="8"/>
  <c r="R3009" i="8"/>
  <c r="R3010" i="8"/>
  <c r="R3011" i="8"/>
  <c r="R3012" i="8"/>
  <c r="R3013" i="8"/>
  <c r="R3014" i="8"/>
  <c r="R3015" i="8"/>
  <c r="R3016" i="8"/>
  <c r="R3017" i="8"/>
  <c r="R3018" i="8"/>
  <c r="R3019" i="8"/>
  <c r="R3020" i="8"/>
  <c r="R3021" i="8"/>
  <c r="R3022" i="8"/>
  <c r="R3023" i="8"/>
  <c r="R3024" i="8"/>
  <c r="R3025" i="8"/>
  <c r="R3026" i="8"/>
  <c r="R3027" i="8"/>
  <c r="R3028" i="8"/>
  <c r="R3029" i="8"/>
  <c r="R3030" i="8"/>
  <c r="R3031" i="8"/>
  <c r="R3032" i="8"/>
  <c r="R3033" i="8"/>
  <c r="R3034" i="8"/>
  <c r="R3035" i="8"/>
  <c r="R3036" i="8"/>
  <c r="R3037" i="8"/>
  <c r="R3038" i="8"/>
  <c r="R3039" i="8"/>
  <c r="R3040" i="8"/>
  <c r="R3041" i="8"/>
  <c r="R3042" i="8"/>
  <c r="R3043" i="8"/>
  <c r="R3044" i="8"/>
  <c r="R3045" i="8"/>
  <c r="R3046" i="8"/>
  <c r="R3047" i="8"/>
  <c r="R3048" i="8"/>
  <c r="R3049" i="8"/>
  <c r="R3050" i="8"/>
  <c r="R3051" i="8"/>
  <c r="R3052" i="8"/>
  <c r="R3053" i="8"/>
  <c r="R3054" i="8"/>
  <c r="R3055" i="8"/>
  <c r="R3056" i="8"/>
  <c r="R3057" i="8"/>
  <c r="R3058" i="8"/>
  <c r="R3059" i="8"/>
  <c r="R3060" i="8"/>
  <c r="R3061" i="8"/>
  <c r="R3062" i="8"/>
  <c r="R3063" i="8"/>
  <c r="R3064" i="8"/>
  <c r="R3065" i="8"/>
  <c r="R3066" i="8"/>
  <c r="R3067" i="8"/>
  <c r="R3068" i="8"/>
  <c r="R3069" i="8"/>
  <c r="R3070" i="8"/>
  <c r="R3071" i="8"/>
  <c r="R3072" i="8"/>
  <c r="R3073" i="8"/>
  <c r="R3074" i="8"/>
  <c r="R3075" i="8"/>
  <c r="R3076" i="8"/>
  <c r="R3077" i="8"/>
  <c r="R3078" i="8"/>
  <c r="R3079" i="8"/>
  <c r="R3080" i="8"/>
  <c r="R3081" i="8"/>
  <c r="R3082" i="8"/>
  <c r="R3083" i="8"/>
  <c r="R3084" i="8"/>
  <c r="R3085" i="8"/>
  <c r="R3086" i="8"/>
  <c r="R3087" i="8"/>
  <c r="R3088" i="8"/>
  <c r="R3089" i="8"/>
  <c r="R3090" i="8"/>
  <c r="R3091" i="8"/>
  <c r="R3092" i="8"/>
  <c r="R3093" i="8"/>
  <c r="R3094" i="8"/>
  <c r="R3095" i="8"/>
  <c r="R3096" i="8"/>
  <c r="R3097" i="8"/>
  <c r="R3098" i="8"/>
  <c r="R3099" i="8"/>
  <c r="R3100" i="8"/>
  <c r="R3101" i="8"/>
  <c r="R3102" i="8"/>
  <c r="R3" i="8"/>
  <c r="E43" i="5"/>
  <c r="P4" i="8"/>
  <c r="E44" i="5"/>
  <c r="P5" i="8"/>
  <c r="E45" i="5"/>
  <c r="P6" i="8"/>
  <c r="E46" i="5"/>
  <c r="P7" i="8"/>
  <c r="E47" i="5"/>
  <c r="P8" i="8"/>
  <c r="E48" i="5"/>
  <c r="P9" i="8"/>
  <c r="E49" i="5"/>
  <c r="P10" i="8"/>
  <c r="E50" i="5"/>
  <c r="P11" i="8"/>
  <c r="E51" i="5"/>
  <c r="P12" i="8"/>
  <c r="E52" i="5"/>
  <c r="P13" i="8"/>
  <c r="E53" i="5"/>
  <c r="P14" i="8"/>
  <c r="E54" i="5"/>
  <c r="P15" i="8"/>
  <c r="E55" i="5"/>
  <c r="P16" i="8"/>
  <c r="E56" i="5"/>
  <c r="P17" i="8"/>
  <c r="E57" i="5"/>
  <c r="P18" i="8"/>
  <c r="E58" i="5"/>
  <c r="P19" i="8"/>
  <c r="E59" i="5"/>
  <c r="P20" i="8"/>
  <c r="E60" i="5"/>
  <c r="P21" i="8"/>
  <c r="E61" i="5"/>
  <c r="P22" i="8"/>
  <c r="E62" i="5"/>
  <c r="P23" i="8"/>
  <c r="E63" i="5"/>
  <c r="P24" i="8"/>
  <c r="E64" i="5"/>
  <c r="P25" i="8"/>
  <c r="E65" i="5"/>
  <c r="P26" i="8"/>
  <c r="E66" i="5"/>
  <c r="P27" i="8"/>
  <c r="E67" i="5"/>
  <c r="P28" i="8"/>
  <c r="E68" i="5"/>
  <c r="P29" i="8"/>
  <c r="E69" i="5"/>
  <c r="P30" i="8"/>
  <c r="E70" i="5"/>
  <c r="P31" i="8"/>
  <c r="E71" i="5"/>
  <c r="P32" i="8"/>
  <c r="E72" i="5"/>
  <c r="P33" i="8"/>
  <c r="E73" i="5"/>
  <c r="P34" i="8"/>
  <c r="E74" i="5"/>
  <c r="P35" i="8"/>
  <c r="E75" i="5"/>
  <c r="P36" i="8"/>
  <c r="E76" i="5"/>
  <c r="P37" i="8"/>
  <c r="E77" i="5"/>
  <c r="P38" i="8"/>
  <c r="E78" i="5"/>
  <c r="P39" i="8"/>
  <c r="E79" i="5"/>
  <c r="P40" i="8"/>
  <c r="E80" i="5"/>
  <c r="P41" i="8"/>
  <c r="E81" i="5"/>
  <c r="P42" i="8"/>
  <c r="E82" i="5"/>
  <c r="P43" i="8"/>
  <c r="E83" i="5"/>
  <c r="P44" i="8"/>
  <c r="E84" i="5"/>
  <c r="P45" i="8"/>
  <c r="E85" i="5"/>
  <c r="P46" i="8"/>
  <c r="E86" i="5"/>
  <c r="P47" i="8"/>
  <c r="E87" i="5"/>
  <c r="P48" i="8"/>
  <c r="E88" i="5"/>
  <c r="P49" i="8"/>
  <c r="E89" i="5"/>
  <c r="P50" i="8"/>
  <c r="E90" i="5"/>
  <c r="P51" i="8"/>
  <c r="E91" i="5"/>
  <c r="P52" i="8"/>
  <c r="E92" i="5"/>
  <c r="P53" i="8"/>
  <c r="E93" i="5"/>
  <c r="P54" i="8"/>
  <c r="E94" i="5"/>
  <c r="P55" i="8"/>
  <c r="E95" i="5"/>
  <c r="P56" i="8"/>
  <c r="E96" i="5"/>
  <c r="P57" i="8"/>
  <c r="E97" i="5"/>
  <c r="P58" i="8"/>
  <c r="E98" i="5"/>
  <c r="P59" i="8"/>
  <c r="E99" i="5"/>
  <c r="P60" i="8"/>
  <c r="E100" i="5"/>
  <c r="P61" i="8"/>
  <c r="E101" i="5"/>
  <c r="P62" i="8"/>
  <c r="E102" i="5"/>
  <c r="P63" i="8"/>
  <c r="E103" i="5"/>
  <c r="P64" i="8"/>
  <c r="E104" i="5"/>
  <c r="P65" i="8"/>
  <c r="E105" i="5"/>
  <c r="P66" i="8"/>
  <c r="E106" i="5"/>
  <c r="P67" i="8"/>
  <c r="E107" i="5"/>
  <c r="P68" i="8"/>
  <c r="E108" i="5"/>
  <c r="P69" i="8"/>
  <c r="E109" i="5"/>
  <c r="P70" i="8"/>
  <c r="E110" i="5"/>
  <c r="P71" i="8"/>
  <c r="E111" i="5"/>
  <c r="P72" i="8"/>
  <c r="E112" i="5"/>
  <c r="P73" i="8"/>
  <c r="E113" i="5"/>
  <c r="P74" i="8"/>
  <c r="E114" i="5"/>
  <c r="P75" i="8"/>
  <c r="E115" i="5"/>
  <c r="P76" i="8"/>
  <c r="E116" i="5"/>
  <c r="P77" i="8"/>
  <c r="E117" i="5"/>
  <c r="P78" i="8"/>
  <c r="E118" i="5"/>
  <c r="P79" i="8"/>
  <c r="E119" i="5"/>
  <c r="P80" i="8"/>
  <c r="E120" i="5"/>
  <c r="P81" i="8"/>
  <c r="E121" i="5"/>
  <c r="P82" i="8"/>
  <c r="E122" i="5"/>
  <c r="P83" i="8"/>
  <c r="E123" i="5"/>
  <c r="P84" i="8"/>
  <c r="E124" i="5"/>
  <c r="P85" i="8"/>
  <c r="E125" i="5"/>
  <c r="P86" i="8"/>
  <c r="E126" i="5"/>
  <c r="P87" i="8"/>
  <c r="E127" i="5"/>
  <c r="P88" i="8"/>
  <c r="E128" i="5"/>
  <c r="P89" i="8"/>
  <c r="E129" i="5"/>
  <c r="P90" i="8"/>
  <c r="E130" i="5"/>
  <c r="P91" i="8"/>
  <c r="E131" i="5"/>
  <c r="P92" i="8"/>
  <c r="E132" i="5"/>
  <c r="P93" i="8"/>
  <c r="E133" i="5"/>
  <c r="P94" i="8"/>
  <c r="E134" i="5"/>
  <c r="P95" i="8"/>
  <c r="E135" i="5"/>
  <c r="P96" i="8"/>
  <c r="E136" i="5"/>
  <c r="P97" i="8"/>
  <c r="E137" i="5"/>
  <c r="P98" i="8"/>
  <c r="E138" i="5"/>
  <c r="P99" i="8"/>
  <c r="E139" i="5"/>
  <c r="P100" i="8"/>
  <c r="E140" i="5"/>
  <c r="P101" i="8"/>
  <c r="E141" i="5"/>
  <c r="P102" i="8"/>
  <c r="P203" i="8"/>
  <c r="P204" i="8"/>
  <c r="P205" i="8"/>
  <c r="P206" i="8"/>
  <c r="P207" i="8"/>
  <c r="P208" i="8"/>
  <c r="P209" i="8"/>
  <c r="P210" i="8"/>
  <c r="P211" i="8"/>
  <c r="P212" i="8"/>
  <c r="P213" i="8"/>
  <c r="P214" i="8"/>
  <c r="P215" i="8"/>
  <c r="P216" i="8"/>
  <c r="P217" i="8"/>
  <c r="P218" i="8"/>
  <c r="P219" i="8"/>
  <c r="P220" i="8"/>
  <c r="P221" i="8"/>
  <c r="P222" i="8"/>
  <c r="P223" i="8"/>
  <c r="P224" i="8"/>
  <c r="P225" i="8"/>
  <c r="P226" i="8"/>
  <c r="P227" i="8"/>
  <c r="P228" i="8"/>
  <c r="P229" i="8"/>
  <c r="P230" i="8"/>
  <c r="P231" i="8"/>
  <c r="P232" i="8"/>
  <c r="P233" i="8"/>
  <c r="P234" i="8"/>
  <c r="P235" i="8"/>
  <c r="P236" i="8"/>
  <c r="P237" i="8"/>
  <c r="P238" i="8"/>
  <c r="P239" i="8"/>
  <c r="P240" i="8"/>
  <c r="P241" i="8"/>
  <c r="P242" i="8"/>
  <c r="P243" i="8"/>
  <c r="P244" i="8"/>
  <c r="P245" i="8"/>
  <c r="P246" i="8"/>
  <c r="P247" i="8"/>
  <c r="P248" i="8"/>
  <c r="P249" i="8"/>
  <c r="P250" i="8"/>
  <c r="P251" i="8"/>
  <c r="P252" i="8"/>
  <c r="P253" i="8"/>
  <c r="P254" i="8"/>
  <c r="P255" i="8"/>
  <c r="P256" i="8"/>
  <c r="P257" i="8"/>
  <c r="P258" i="8"/>
  <c r="P259" i="8"/>
  <c r="P260" i="8"/>
  <c r="P261" i="8"/>
  <c r="P262" i="8"/>
  <c r="P263" i="8"/>
  <c r="P264" i="8"/>
  <c r="P265" i="8"/>
  <c r="P266" i="8"/>
  <c r="P267" i="8"/>
  <c r="P268" i="8"/>
  <c r="P269" i="8"/>
  <c r="P270" i="8"/>
  <c r="P271" i="8"/>
  <c r="P272" i="8"/>
  <c r="P273" i="8"/>
  <c r="P274" i="8"/>
  <c r="P275" i="8"/>
  <c r="P276" i="8"/>
  <c r="P277" i="8"/>
  <c r="P278" i="8"/>
  <c r="P279" i="8"/>
  <c r="P280" i="8"/>
  <c r="P281" i="8"/>
  <c r="P282" i="8"/>
  <c r="P283" i="8"/>
  <c r="P284" i="8"/>
  <c r="P285" i="8"/>
  <c r="P286" i="8"/>
  <c r="P287" i="8"/>
  <c r="P288" i="8"/>
  <c r="P289" i="8"/>
  <c r="P290" i="8"/>
  <c r="P291" i="8"/>
  <c r="P292" i="8"/>
  <c r="P293" i="8"/>
  <c r="P294" i="8"/>
  <c r="P295" i="8"/>
  <c r="P296" i="8"/>
  <c r="P297" i="8"/>
  <c r="P298" i="8"/>
  <c r="P299" i="8"/>
  <c r="P300" i="8"/>
  <c r="P301" i="8"/>
  <c r="P302" i="8"/>
  <c r="K42" i="5"/>
  <c r="P503" i="8"/>
  <c r="K43" i="5"/>
  <c r="P504" i="8"/>
  <c r="K44" i="5"/>
  <c r="P505" i="8"/>
  <c r="K45" i="5"/>
  <c r="P506" i="8"/>
  <c r="K46" i="5"/>
  <c r="P507" i="8"/>
  <c r="K47" i="5"/>
  <c r="P508" i="8"/>
  <c r="K48" i="5"/>
  <c r="P509" i="8"/>
  <c r="K49" i="5"/>
  <c r="P510" i="8"/>
  <c r="K50" i="5"/>
  <c r="P511" i="8"/>
  <c r="K51" i="5"/>
  <c r="P512" i="8"/>
  <c r="K52" i="5"/>
  <c r="P513" i="8"/>
  <c r="K53" i="5"/>
  <c r="P514" i="8"/>
  <c r="K54" i="5"/>
  <c r="P515" i="8"/>
  <c r="K55" i="5"/>
  <c r="P516" i="8"/>
  <c r="K56" i="5"/>
  <c r="P517" i="8"/>
  <c r="K57" i="5"/>
  <c r="P518" i="8"/>
  <c r="K58" i="5"/>
  <c r="P519" i="8"/>
  <c r="K59" i="5"/>
  <c r="P520" i="8"/>
  <c r="K60" i="5"/>
  <c r="P521" i="8"/>
  <c r="K61" i="5"/>
  <c r="P522" i="8"/>
  <c r="K62" i="5"/>
  <c r="P523" i="8"/>
  <c r="K63" i="5"/>
  <c r="P524" i="8"/>
  <c r="K64" i="5"/>
  <c r="P525" i="8"/>
  <c r="K65" i="5"/>
  <c r="P526" i="8"/>
  <c r="K66" i="5"/>
  <c r="P527" i="8"/>
  <c r="K67" i="5"/>
  <c r="P528" i="8"/>
  <c r="K68" i="5"/>
  <c r="P529" i="8"/>
  <c r="K69" i="5"/>
  <c r="P530" i="8"/>
  <c r="K70" i="5"/>
  <c r="P531" i="8"/>
  <c r="K71" i="5"/>
  <c r="P532" i="8"/>
  <c r="K72" i="5"/>
  <c r="P533" i="8"/>
  <c r="K73" i="5"/>
  <c r="P534" i="8"/>
  <c r="K74" i="5"/>
  <c r="P535" i="8"/>
  <c r="K75" i="5"/>
  <c r="P536" i="8"/>
  <c r="K76" i="5"/>
  <c r="P537" i="8"/>
  <c r="K77" i="5"/>
  <c r="P538" i="8"/>
  <c r="K78" i="5"/>
  <c r="P539" i="8"/>
  <c r="K79" i="5"/>
  <c r="P540" i="8"/>
  <c r="K80" i="5"/>
  <c r="P541" i="8"/>
  <c r="K81" i="5"/>
  <c r="P542" i="8"/>
  <c r="K82" i="5"/>
  <c r="P543" i="8"/>
  <c r="K83" i="5"/>
  <c r="P544" i="8"/>
  <c r="K84" i="5"/>
  <c r="P545" i="8"/>
  <c r="K85" i="5"/>
  <c r="P546" i="8"/>
  <c r="K86" i="5"/>
  <c r="P547" i="8"/>
  <c r="K87" i="5"/>
  <c r="P548" i="8"/>
  <c r="K88" i="5"/>
  <c r="P549" i="8"/>
  <c r="K89" i="5"/>
  <c r="P550" i="8"/>
  <c r="K90" i="5"/>
  <c r="P551" i="8"/>
  <c r="K91" i="5"/>
  <c r="P552" i="8"/>
  <c r="K92" i="5"/>
  <c r="P553" i="8"/>
  <c r="K93" i="5"/>
  <c r="P554" i="8"/>
  <c r="K94" i="5"/>
  <c r="P555" i="8"/>
  <c r="K95" i="5"/>
  <c r="P556" i="8"/>
  <c r="K96" i="5"/>
  <c r="P557" i="8"/>
  <c r="K97" i="5"/>
  <c r="P558" i="8"/>
  <c r="K98" i="5"/>
  <c r="P559" i="8"/>
  <c r="K99" i="5"/>
  <c r="P560" i="8"/>
  <c r="K100" i="5"/>
  <c r="P561" i="8"/>
  <c r="K101" i="5"/>
  <c r="P562" i="8"/>
  <c r="K102" i="5"/>
  <c r="P563" i="8"/>
  <c r="K103" i="5"/>
  <c r="P564" i="8"/>
  <c r="K104" i="5"/>
  <c r="P565" i="8"/>
  <c r="K105" i="5"/>
  <c r="P566" i="8"/>
  <c r="K106" i="5"/>
  <c r="P567" i="8"/>
  <c r="K107" i="5"/>
  <c r="P568" i="8"/>
  <c r="K108" i="5"/>
  <c r="P569" i="8"/>
  <c r="K109" i="5"/>
  <c r="P570" i="8"/>
  <c r="K110" i="5"/>
  <c r="P571" i="8"/>
  <c r="K111" i="5"/>
  <c r="P572" i="8"/>
  <c r="K112" i="5"/>
  <c r="P573" i="8"/>
  <c r="K113" i="5"/>
  <c r="P574" i="8"/>
  <c r="K114" i="5"/>
  <c r="P575" i="8"/>
  <c r="K115" i="5"/>
  <c r="P576" i="8"/>
  <c r="K116" i="5"/>
  <c r="P577" i="8"/>
  <c r="K117" i="5"/>
  <c r="P578" i="8"/>
  <c r="K118" i="5"/>
  <c r="P579" i="8"/>
  <c r="K119" i="5"/>
  <c r="P580" i="8"/>
  <c r="K120" i="5"/>
  <c r="P581" i="8"/>
  <c r="K121" i="5"/>
  <c r="P582" i="8"/>
  <c r="K122" i="5"/>
  <c r="P583" i="8"/>
  <c r="K123" i="5"/>
  <c r="P584" i="8"/>
  <c r="K124" i="5"/>
  <c r="P585" i="8"/>
  <c r="K125" i="5"/>
  <c r="P586" i="8"/>
  <c r="K126" i="5"/>
  <c r="P587" i="8"/>
  <c r="K127" i="5"/>
  <c r="P588" i="8"/>
  <c r="K128" i="5"/>
  <c r="P589" i="8"/>
  <c r="K129" i="5"/>
  <c r="P590" i="8"/>
  <c r="K130" i="5"/>
  <c r="P591" i="8"/>
  <c r="K131" i="5"/>
  <c r="P592" i="8"/>
  <c r="K132" i="5"/>
  <c r="P593" i="8"/>
  <c r="K133" i="5"/>
  <c r="P594" i="8"/>
  <c r="K134" i="5"/>
  <c r="P595" i="8"/>
  <c r="K135" i="5"/>
  <c r="P596" i="8"/>
  <c r="K136" i="5"/>
  <c r="P597" i="8"/>
  <c r="K137" i="5"/>
  <c r="P598" i="8"/>
  <c r="K138" i="5"/>
  <c r="P599" i="8"/>
  <c r="K139" i="5"/>
  <c r="P600" i="8"/>
  <c r="K140" i="5"/>
  <c r="P601" i="8"/>
  <c r="K141" i="5"/>
  <c r="P602" i="8"/>
  <c r="N42" i="5"/>
  <c r="P603" i="8"/>
  <c r="N43" i="5"/>
  <c r="P604" i="8"/>
  <c r="N44" i="5"/>
  <c r="P605" i="8"/>
  <c r="N45" i="5"/>
  <c r="P606" i="8"/>
  <c r="N46" i="5"/>
  <c r="P607" i="8"/>
  <c r="N47" i="5"/>
  <c r="P608" i="8"/>
  <c r="N48" i="5"/>
  <c r="P609" i="8"/>
  <c r="N49" i="5"/>
  <c r="P610" i="8"/>
  <c r="N50" i="5"/>
  <c r="P611" i="8"/>
  <c r="N51" i="5"/>
  <c r="P612" i="8"/>
  <c r="N52" i="5"/>
  <c r="P613" i="8"/>
  <c r="N53" i="5"/>
  <c r="P614" i="8"/>
  <c r="N54" i="5"/>
  <c r="P615" i="8"/>
  <c r="N55" i="5"/>
  <c r="P616" i="8"/>
  <c r="N56" i="5"/>
  <c r="P617" i="8"/>
  <c r="N57" i="5"/>
  <c r="P618" i="8"/>
  <c r="N58" i="5"/>
  <c r="P619" i="8"/>
  <c r="N59" i="5"/>
  <c r="P620" i="8"/>
  <c r="N60" i="5"/>
  <c r="P621" i="8"/>
  <c r="N61" i="5"/>
  <c r="P622" i="8"/>
  <c r="N62" i="5"/>
  <c r="P623" i="8"/>
  <c r="N63" i="5"/>
  <c r="P624" i="8"/>
  <c r="N64" i="5"/>
  <c r="P625" i="8"/>
  <c r="N65" i="5"/>
  <c r="P626" i="8"/>
  <c r="N66" i="5"/>
  <c r="P627" i="8"/>
  <c r="N67" i="5"/>
  <c r="P628" i="8"/>
  <c r="N68" i="5"/>
  <c r="P629" i="8"/>
  <c r="N69" i="5"/>
  <c r="P630" i="8"/>
  <c r="N70" i="5"/>
  <c r="P631" i="8"/>
  <c r="N71" i="5"/>
  <c r="P632" i="8"/>
  <c r="N72" i="5"/>
  <c r="P633" i="8"/>
  <c r="N73" i="5"/>
  <c r="P634" i="8"/>
  <c r="N74" i="5"/>
  <c r="P635" i="8"/>
  <c r="N75" i="5"/>
  <c r="P636" i="8"/>
  <c r="N76" i="5"/>
  <c r="P637" i="8"/>
  <c r="N77" i="5"/>
  <c r="P638" i="8"/>
  <c r="N78" i="5"/>
  <c r="P639" i="8"/>
  <c r="N79" i="5"/>
  <c r="P640" i="8"/>
  <c r="N80" i="5"/>
  <c r="P641" i="8"/>
  <c r="N81" i="5"/>
  <c r="P642" i="8"/>
  <c r="N82" i="5"/>
  <c r="P643" i="8"/>
  <c r="N83" i="5"/>
  <c r="P644" i="8"/>
  <c r="N84" i="5"/>
  <c r="P645" i="8"/>
  <c r="N85" i="5"/>
  <c r="P646" i="8"/>
  <c r="N86" i="5"/>
  <c r="P647" i="8"/>
  <c r="N87" i="5"/>
  <c r="P648" i="8"/>
  <c r="N88" i="5"/>
  <c r="P649" i="8"/>
  <c r="N89" i="5"/>
  <c r="P650" i="8"/>
  <c r="N90" i="5"/>
  <c r="P651" i="8"/>
  <c r="N91" i="5"/>
  <c r="P652" i="8"/>
  <c r="N92" i="5"/>
  <c r="P653" i="8"/>
  <c r="N93" i="5"/>
  <c r="P654" i="8"/>
  <c r="N94" i="5"/>
  <c r="P655" i="8"/>
  <c r="N95" i="5"/>
  <c r="P656" i="8"/>
  <c r="N96" i="5"/>
  <c r="P657" i="8"/>
  <c r="N97" i="5"/>
  <c r="P658" i="8"/>
  <c r="N98" i="5"/>
  <c r="P659" i="8"/>
  <c r="N99" i="5"/>
  <c r="P660" i="8"/>
  <c r="N100" i="5"/>
  <c r="P661" i="8"/>
  <c r="N101" i="5"/>
  <c r="P662" i="8"/>
  <c r="N102" i="5"/>
  <c r="P663" i="8"/>
  <c r="N103" i="5"/>
  <c r="P664" i="8"/>
  <c r="N104" i="5"/>
  <c r="P665" i="8"/>
  <c r="N105" i="5"/>
  <c r="P666" i="8"/>
  <c r="N106" i="5"/>
  <c r="P667" i="8"/>
  <c r="N107" i="5"/>
  <c r="P668" i="8"/>
  <c r="N108" i="5"/>
  <c r="P669" i="8"/>
  <c r="N109" i="5"/>
  <c r="P670" i="8"/>
  <c r="N110" i="5"/>
  <c r="P671" i="8"/>
  <c r="N111" i="5"/>
  <c r="P672" i="8"/>
  <c r="N112" i="5"/>
  <c r="P673" i="8"/>
  <c r="N113" i="5"/>
  <c r="P674" i="8"/>
  <c r="N114" i="5"/>
  <c r="P675" i="8"/>
  <c r="N115" i="5"/>
  <c r="P676" i="8"/>
  <c r="N116" i="5"/>
  <c r="P677" i="8"/>
  <c r="N117" i="5"/>
  <c r="P678" i="8"/>
  <c r="N118" i="5"/>
  <c r="P679" i="8"/>
  <c r="N119" i="5"/>
  <c r="P680" i="8"/>
  <c r="N120" i="5"/>
  <c r="P681" i="8"/>
  <c r="N121" i="5"/>
  <c r="P682" i="8"/>
  <c r="N122" i="5"/>
  <c r="P683" i="8"/>
  <c r="N123" i="5"/>
  <c r="P684" i="8"/>
  <c r="N124" i="5"/>
  <c r="P685" i="8"/>
  <c r="N125" i="5"/>
  <c r="P686" i="8"/>
  <c r="N126" i="5"/>
  <c r="P687" i="8"/>
  <c r="N127" i="5"/>
  <c r="P688" i="8"/>
  <c r="N128" i="5"/>
  <c r="P689" i="8"/>
  <c r="N129" i="5"/>
  <c r="P690" i="8"/>
  <c r="N130" i="5"/>
  <c r="P691" i="8"/>
  <c r="N131" i="5"/>
  <c r="P692" i="8"/>
  <c r="N132" i="5"/>
  <c r="P693" i="8"/>
  <c r="N133" i="5"/>
  <c r="P694" i="8"/>
  <c r="N134" i="5"/>
  <c r="P695" i="8"/>
  <c r="N135" i="5"/>
  <c r="P696" i="8"/>
  <c r="N136" i="5"/>
  <c r="P697" i="8"/>
  <c r="N137" i="5"/>
  <c r="P698" i="8"/>
  <c r="N138" i="5"/>
  <c r="P699" i="8"/>
  <c r="N139" i="5"/>
  <c r="P700" i="8"/>
  <c r="N140" i="5"/>
  <c r="P701" i="8"/>
  <c r="N141" i="5"/>
  <c r="P702" i="8"/>
  <c r="Q42" i="5"/>
  <c r="P703" i="8"/>
  <c r="Q43" i="5"/>
  <c r="P704" i="8"/>
  <c r="Q44" i="5"/>
  <c r="P705" i="8"/>
  <c r="Q45" i="5"/>
  <c r="P706" i="8"/>
  <c r="Q46" i="5"/>
  <c r="P707" i="8"/>
  <c r="Q47" i="5"/>
  <c r="P708" i="8"/>
  <c r="Q48" i="5"/>
  <c r="P709" i="8"/>
  <c r="Q49" i="5"/>
  <c r="P710" i="8"/>
  <c r="Q50" i="5"/>
  <c r="P711" i="8"/>
  <c r="Q51" i="5"/>
  <c r="P712" i="8"/>
  <c r="Q52" i="5"/>
  <c r="P713" i="8"/>
  <c r="Q53" i="5"/>
  <c r="P714" i="8"/>
  <c r="Q54" i="5"/>
  <c r="P715" i="8"/>
  <c r="Q55" i="5"/>
  <c r="P716" i="8"/>
  <c r="Q56" i="5"/>
  <c r="P717" i="8"/>
  <c r="Q57" i="5"/>
  <c r="P718" i="8"/>
  <c r="Q58" i="5"/>
  <c r="P719" i="8"/>
  <c r="Q59" i="5"/>
  <c r="P720" i="8"/>
  <c r="Q60" i="5"/>
  <c r="P721" i="8"/>
  <c r="Q61" i="5"/>
  <c r="P722" i="8"/>
  <c r="Q62" i="5"/>
  <c r="P723" i="8"/>
  <c r="Q63" i="5"/>
  <c r="P724" i="8"/>
  <c r="Q64" i="5"/>
  <c r="P725" i="8"/>
  <c r="Q65" i="5"/>
  <c r="P726" i="8"/>
  <c r="Q66" i="5"/>
  <c r="P727" i="8"/>
  <c r="Q67" i="5"/>
  <c r="P728" i="8"/>
  <c r="Q68" i="5"/>
  <c r="P729" i="8"/>
  <c r="Q69" i="5"/>
  <c r="P730" i="8"/>
  <c r="Q70" i="5"/>
  <c r="P731" i="8"/>
  <c r="Q71" i="5"/>
  <c r="P732" i="8"/>
  <c r="Q72" i="5"/>
  <c r="P733" i="8"/>
  <c r="Q73" i="5"/>
  <c r="P734" i="8"/>
  <c r="Q74" i="5"/>
  <c r="P735" i="8"/>
  <c r="Q75" i="5"/>
  <c r="P736" i="8"/>
  <c r="Q76" i="5"/>
  <c r="P737" i="8"/>
  <c r="Q77" i="5"/>
  <c r="P738" i="8"/>
  <c r="Q78" i="5"/>
  <c r="P739" i="8"/>
  <c r="Q79" i="5"/>
  <c r="P740" i="8"/>
  <c r="Q80" i="5"/>
  <c r="P741" i="8"/>
  <c r="Q81" i="5"/>
  <c r="P742" i="8"/>
  <c r="Q82" i="5"/>
  <c r="P743" i="8"/>
  <c r="Q83" i="5"/>
  <c r="P744" i="8"/>
  <c r="Q84" i="5"/>
  <c r="P745" i="8"/>
  <c r="Q85" i="5"/>
  <c r="P746" i="8"/>
  <c r="Q86" i="5"/>
  <c r="P747" i="8"/>
  <c r="Q87" i="5"/>
  <c r="P748" i="8"/>
  <c r="Q88" i="5"/>
  <c r="P749" i="8"/>
  <c r="Q89" i="5"/>
  <c r="P750" i="8"/>
  <c r="Q90" i="5"/>
  <c r="P751" i="8"/>
  <c r="Q91" i="5"/>
  <c r="P752" i="8"/>
  <c r="Q92" i="5"/>
  <c r="P753" i="8"/>
  <c r="Q93" i="5"/>
  <c r="P754" i="8"/>
  <c r="Q94" i="5"/>
  <c r="P755" i="8"/>
  <c r="Q95" i="5"/>
  <c r="P756" i="8"/>
  <c r="Q96" i="5"/>
  <c r="P757" i="8"/>
  <c r="Q97" i="5"/>
  <c r="P758" i="8"/>
  <c r="Q98" i="5"/>
  <c r="P759" i="8"/>
  <c r="Q99" i="5"/>
  <c r="P760" i="8"/>
  <c r="Q100" i="5"/>
  <c r="P761" i="8"/>
  <c r="Q101" i="5"/>
  <c r="P762" i="8"/>
  <c r="Q102" i="5"/>
  <c r="P763" i="8"/>
  <c r="Q103" i="5"/>
  <c r="P764" i="8"/>
  <c r="Q104" i="5"/>
  <c r="P765" i="8"/>
  <c r="Q105" i="5"/>
  <c r="P766" i="8"/>
  <c r="Q106" i="5"/>
  <c r="P767" i="8"/>
  <c r="Q107" i="5"/>
  <c r="P768" i="8"/>
  <c r="Q108" i="5"/>
  <c r="P769" i="8"/>
  <c r="Q109" i="5"/>
  <c r="P770" i="8"/>
  <c r="Q110" i="5"/>
  <c r="P771" i="8"/>
  <c r="Q111" i="5"/>
  <c r="P772" i="8"/>
  <c r="Q112" i="5"/>
  <c r="P773" i="8"/>
  <c r="Q113" i="5"/>
  <c r="P774" i="8"/>
  <c r="Q114" i="5"/>
  <c r="P775" i="8"/>
  <c r="Q115" i="5"/>
  <c r="P776" i="8"/>
  <c r="Q116" i="5"/>
  <c r="P777" i="8"/>
  <c r="Q117" i="5"/>
  <c r="P778" i="8"/>
  <c r="Q118" i="5"/>
  <c r="P779" i="8"/>
  <c r="Q119" i="5"/>
  <c r="P780" i="8"/>
  <c r="Q120" i="5"/>
  <c r="P781" i="8"/>
  <c r="Q121" i="5"/>
  <c r="P782" i="8"/>
  <c r="Q122" i="5"/>
  <c r="P783" i="8"/>
  <c r="Q123" i="5"/>
  <c r="P784" i="8"/>
  <c r="Q124" i="5"/>
  <c r="P785" i="8"/>
  <c r="Q125" i="5"/>
  <c r="P786" i="8"/>
  <c r="Q126" i="5"/>
  <c r="P787" i="8"/>
  <c r="Q127" i="5"/>
  <c r="P788" i="8"/>
  <c r="Q128" i="5"/>
  <c r="P789" i="8"/>
  <c r="Q129" i="5"/>
  <c r="P790" i="8"/>
  <c r="Q130" i="5"/>
  <c r="P791" i="8"/>
  <c r="Q131" i="5"/>
  <c r="P792" i="8"/>
  <c r="Q132" i="5"/>
  <c r="P793" i="8"/>
  <c r="Q133" i="5"/>
  <c r="P794" i="8"/>
  <c r="Q134" i="5"/>
  <c r="P795" i="8"/>
  <c r="Q135" i="5"/>
  <c r="P796" i="8"/>
  <c r="Q136" i="5"/>
  <c r="P797" i="8"/>
  <c r="Q137" i="5"/>
  <c r="P798" i="8"/>
  <c r="Q138" i="5"/>
  <c r="P799" i="8"/>
  <c r="Q139" i="5"/>
  <c r="P800" i="8"/>
  <c r="Q140" i="5"/>
  <c r="P801" i="8"/>
  <c r="Q141" i="5"/>
  <c r="P802" i="8"/>
  <c r="T42" i="5"/>
  <c r="P803" i="8"/>
  <c r="T43" i="5"/>
  <c r="P804" i="8"/>
  <c r="T44" i="5"/>
  <c r="P805" i="8"/>
  <c r="T45" i="5"/>
  <c r="P806" i="8"/>
  <c r="T46" i="5"/>
  <c r="P807" i="8"/>
  <c r="T47" i="5"/>
  <c r="P808" i="8"/>
  <c r="T48" i="5"/>
  <c r="P809" i="8"/>
  <c r="T49" i="5"/>
  <c r="P810" i="8"/>
  <c r="T50" i="5"/>
  <c r="P811" i="8"/>
  <c r="T51" i="5"/>
  <c r="P812" i="8"/>
  <c r="T52" i="5"/>
  <c r="P813" i="8"/>
  <c r="T53" i="5"/>
  <c r="P814" i="8"/>
  <c r="T54" i="5"/>
  <c r="P815" i="8"/>
  <c r="T55" i="5"/>
  <c r="P816" i="8"/>
  <c r="T56" i="5"/>
  <c r="P817" i="8"/>
  <c r="T57" i="5"/>
  <c r="P818" i="8"/>
  <c r="T58" i="5"/>
  <c r="P819" i="8"/>
  <c r="T59" i="5"/>
  <c r="P820" i="8"/>
  <c r="T60" i="5"/>
  <c r="P821" i="8"/>
  <c r="T61" i="5"/>
  <c r="P822" i="8"/>
  <c r="T62" i="5"/>
  <c r="P823" i="8"/>
  <c r="T63" i="5"/>
  <c r="P824" i="8"/>
  <c r="T64" i="5"/>
  <c r="P825" i="8"/>
  <c r="T65" i="5"/>
  <c r="P826" i="8"/>
  <c r="T66" i="5"/>
  <c r="P827" i="8"/>
  <c r="T67" i="5"/>
  <c r="P828" i="8"/>
  <c r="T68" i="5"/>
  <c r="P829" i="8"/>
  <c r="T69" i="5"/>
  <c r="P830" i="8"/>
  <c r="T70" i="5"/>
  <c r="P831" i="8"/>
  <c r="T71" i="5"/>
  <c r="P832" i="8"/>
  <c r="T72" i="5"/>
  <c r="P833" i="8"/>
  <c r="T73" i="5"/>
  <c r="P834" i="8"/>
  <c r="T74" i="5"/>
  <c r="P835" i="8"/>
  <c r="T75" i="5"/>
  <c r="P836" i="8"/>
  <c r="T76" i="5"/>
  <c r="P837" i="8"/>
  <c r="T77" i="5"/>
  <c r="P838" i="8"/>
  <c r="T78" i="5"/>
  <c r="P839" i="8"/>
  <c r="T79" i="5"/>
  <c r="P840" i="8"/>
  <c r="T80" i="5"/>
  <c r="P841" i="8"/>
  <c r="T81" i="5"/>
  <c r="P842" i="8"/>
  <c r="T82" i="5"/>
  <c r="P843" i="8"/>
  <c r="T83" i="5"/>
  <c r="P844" i="8"/>
  <c r="T84" i="5"/>
  <c r="P845" i="8"/>
  <c r="T85" i="5"/>
  <c r="P846" i="8"/>
  <c r="T86" i="5"/>
  <c r="P847" i="8"/>
  <c r="T87" i="5"/>
  <c r="P848" i="8"/>
  <c r="T88" i="5"/>
  <c r="P849" i="8"/>
  <c r="T89" i="5"/>
  <c r="P850" i="8"/>
  <c r="T90" i="5"/>
  <c r="P851" i="8"/>
  <c r="T91" i="5"/>
  <c r="P852" i="8"/>
  <c r="T92" i="5"/>
  <c r="P853" i="8"/>
  <c r="T93" i="5"/>
  <c r="P854" i="8"/>
  <c r="T94" i="5"/>
  <c r="P855" i="8"/>
  <c r="T95" i="5"/>
  <c r="P856" i="8"/>
  <c r="T96" i="5"/>
  <c r="P857" i="8"/>
  <c r="T97" i="5"/>
  <c r="P858" i="8"/>
  <c r="T98" i="5"/>
  <c r="P859" i="8"/>
  <c r="T99" i="5"/>
  <c r="P860" i="8"/>
  <c r="T100" i="5"/>
  <c r="P861" i="8"/>
  <c r="T101" i="5"/>
  <c r="P862" i="8"/>
  <c r="T102" i="5"/>
  <c r="P863" i="8"/>
  <c r="T103" i="5"/>
  <c r="P864" i="8"/>
  <c r="T104" i="5"/>
  <c r="P865" i="8"/>
  <c r="T105" i="5"/>
  <c r="P866" i="8"/>
  <c r="T106" i="5"/>
  <c r="P867" i="8"/>
  <c r="T107" i="5"/>
  <c r="P868" i="8"/>
  <c r="T108" i="5"/>
  <c r="P869" i="8"/>
  <c r="T109" i="5"/>
  <c r="P870" i="8"/>
  <c r="T110" i="5"/>
  <c r="P871" i="8"/>
  <c r="T111" i="5"/>
  <c r="P872" i="8"/>
  <c r="T112" i="5"/>
  <c r="P873" i="8"/>
  <c r="T113" i="5"/>
  <c r="P874" i="8"/>
  <c r="T114" i="5"/>
  <c r="P875" i="8"/>
  <c r="T115" i="5"/>
  <c r="P876" i="8"/>
  <c r="T116" i="5"/>
  <c r="P877" i="8"/>
  <c r="T117" i="5"/>
  <c r="P878" i="8"/>
  <c r="T118" i="5"/>
  <c r="P879" i="8"/>
  <c r="T119" i="5"/>
  <c r="P880" i="8"/>
  <c r="T120" i="5"/>
  <c r="P881" i="8"/>
  <c r="T121" i="5"/>
  <c r="P882" i="8"/>
  <c r="T122" i="5"/>
  <c r="P883" i="8"/>
  <c r="T123" i="5"/>
  <c r="P884" i="8"/>
  <c r="T124" i="5"/>
  <c r="P885" i="8"/>
  <c r="T125" i="5"/>
  <c r="P886" i="8"/>
  <c r="T126" i="5"/>
  <c r="P887" i="8"/>
  <c r="T127" i="5"/>
  <c r="P888" i="8"/>
  <c r="T128" i="5"/>
  <c r="P889" i="8"/>
  <c r="T129" i="5"/>
  <c r="P890" i="8"/>
  <c r="T130" i="5"/>
  <c r="P891" i="8"/>
  <c r="T131" i="5"/>
  <c r="P892" i="8"/>
  <c r="T132" i="5"/>
  <c r="P893" i="8"/>
  <c r="T133" i="5"/>
  <c r="P894" i="8"/>
  <c r="T134" i="5"/>
  <c r="P895" i="8"/>
  <c r="T135" i="5"/>
  <c r="P896" i="8"/>
  <c r="T136" i="5"/>
  <c r="P897" i="8"/>
  <c r="T137" i="5"/>
  <c r="P898" i="8"/>
  <c r="T138" i="5"/>
  <c r="P899" i="8"/>
  <c r="T139" i="5"/>
  <c r="P900" i="8"/>
  <c r="T140" i="5"/>
  <c r="P901" i="8"/>
  <c r="T141" i="5"/>
  <c r="P902" i="8"/>
  <c r="W42" i="5"/>
  <c r="P903" i="8"/>
  <c r="W43" i="5"/>
  <c r="P904" i="8"/>
  <c r="W44" i="5"/>
  <c r="P905" i="8"/>
  <c r="W45" i="5"/>
  <c r="P906" i="8"/>
  <c r="W46" i="5"/>
  <c r="P907" i="8"/>
  <c r="W47" i="5"/>
  <c r="P908" i="8"/>
  <c r="W48" i="5"/>
  <c r="P909" i="8"/>
  <c r="W49" i="5"/>
  <c r="P910" i="8"/>
  <c r="W50" i="5"/>
  <c r="P911" i="8"/>
  <c r="W51" i="5"/>
  <c r="P912" i="8"/>
  <c r="W52" i="5"/>
  <c r="P913" i="8"/>
  <c r="W53" i="5"/>
  <c r="P914" i="8"/>
  <c r="W54" i="5"/>
  <c r="P915" i="8"/>
  <c r="W55" i="5"/>
  <c r="P916" i="8"/>
  <c r="W56" i="5"/>
  <c r="P917" i="8"/>
  <c r="W57" i="5"/>
  <c r="P918" i="8"/>
  <c r="W58" i="5"/>
  <c r="P919" i="8"/>
  <c r="W59" i="5"/>
  <c r="P920" i="8"/>
  <c r="W60" i="5"/>
  <c r="P921" i="8"/>
  <c r="W61" i="5"/>
  <c r="P922" i="8"/>
  <c r="W62" i="5"/>
  <c r="P923" i="8"/>
  <c r="W63" i="5"/>
  <c r="P924" i="8"/>
  <c r="W64" i="5"/>
  <c r="P925" i="8"/>
  <c r="W65" i="5"/>
  <c r="P926" i="8"/>
  <c r="W66" i="5"/>
  <c r="P927" i="8"/>
  <c r="W67" i="5"/>
  <c r="P928" i="8"/>
  <c r="W68" i="5"/>
  <c r="P929" i="8"/>
  <c r="W69" i="5"/>
  <c r="P930" i="8"/>
  <c r="W70" i="5"/>
  <c r="P931" i="8"/>
  <c r="W71" i="5"/>
  <c r="P932" i="8"/>
  <c r="W72" i="5"/>
  <c r="P933" i="8"/>
  <c r="W73" i="5"/>
  <c r="P934" i="8"/>
  <c r="W74" i="5"/>
  <c r="P935" i="8"/>
  <c r="W75" i="5"/>
  <c r="P936" i="8"/>
  <c r="W76" i="5"/>
  <c r="P937" i="8"/>
  <c r="W77" i="5"/>
  <c r="P938" i="8"/>
  <c r="W78" i="5"/>
  <c r="P939" i="8"/>
  <c r="W79" i="5"/>
  <c r="P940" i="8"/>
  <c r="W80" i="5"/>
  <c r="P941" i="8"/>
  <c r="W81" i="5"/>
  <c r="P942" i="8"/>
  <c r="W82" i="5"/>
  <c r="P943" i="8"/>
  <c r="W83" i="5"/>
  <c r="P944" i="8"/>
  <c r="W84" i="5"/>
  <c r="P945" i="8"/>
  <c r="W85" i="5"/>
  <c r="P946" i="8"/>
  <c r="W86" i="5"/>
  <c r="P947" i="8"/>
  <c r="W87" i="5"/>
  <c r="P948" i="8"/>
  <c r="W88" i="5"/>
  <c r="P949" i="8"/>
  <c r="W89" i="5"/>
  <c r="P950" i="8"/>
  <c r="W90" i="5"/>
  <c r="P951" i="8"/>
  <c r="W91" i="5"/>
  <c r="P952" i="8"/>
  <c r="W92" i="5"/>
  <c r="P953" i="8"/>
  <c r="W93" i="5"/>
  <c r="P954" i="8"/>
  <c r="W94" i="5"/>
  <c r="P955" i="8"/>
  <c r="W95" i="5"/>
  <c r="P956" i="8"/>
  <c r="W96" i="5"/>
  <c r="P957" i="8"/>
  <c r="W97" i="5"/>
  <c r="P958" i="8"/>
  <c r="W98" i="5"/>
  <c r="P959" i="8"/>
  <c r="W99" i="5"/>
  <c r="P960" i="8"/>
  <c r="W100" i="5"/>
  <c r="P961" i="8"/>
  <c r="W101" i="5"/>
  <c r="P962" i="8"/>
  <c r="W102" i="5"/>
  <c r="P963" i="8"/>
  <c r="W103" i="5"/>
  <c r="P964" i="8"/>
  <c r="W104" i="5"/>
  <c r="P965" i="8"/>
  <c r="W105" i="5"/>
  <c r="P966" i="8"/>
  <c r="W106" i="5"/>
  <c r="P967" i="8"/>
  <c r="W107" i="5"/>
  <c r="P968" i="8"/>
  <c r="W108" i="5"/>
  <c r="P969" i="8"/>
  <c r="W109" i="5"/>
  <c r="P970" i="8"/>
  <c r="W110" i="5"/>
  <c r="P971" i="8"/>
  <c r="W111" i="5"/>
  <c r="P972" i="8"/>
  <c r="W112" i="5"/>
  <c r="P973" i="8"/>
  <c r="W113" i="5"/>
  <c r="P974" i="8"/>
  <c r="W114" i="5"/>
  <c r="P975" i="8"/>
  <c r="W115" i="5"/>
  <c r="P976" i="8"/>
  <c r="W116" i="5"/>
  <c r="P977" i="8"/>
  <c r="W117" i="5"/>
  <c r="P978" i="8"/>
  <c r="W118" i="5"/>
  <c r="P979" i="8"/>
  <c r="W119" i="5"/>
  <c r="P980" i="8"/>
  <c r="W120" i="5"/>
  <c r="P981" i="8"/>
  <c r="W121" i="5"/>
  <c r="P982" i="8"/>
  <c r="W122" i="5"/>
  <c r="P983" i="8"/>
  <c r="W123" i="5"/>
  <c r="P984" i="8"/>
  <c r="W124" i="5"/>
  <c r="P985" i="8"/>
  <c r="W125" i="5"/>
  <c r="P986" i="8"/>
  <c r="W126" i="5"/>
  <c r="P987" i="8"/>
  <c r="W127" i="5"/>
  <c r="P988" i="8"/>
  <c r="W128" i="5"/>
  <c r="P989" i="8"/>
  <c r="W129" i="5"/>
  <c r="P990" i="8"/>
  <c r="W130" i="5"/>
  <c r="P991" i="8"/>
  <c r="W131" i="5"/>
  <c r="P992" i="8"/>
  <c r="W132" i="5"/>
  <c r="P993" i="8"/>
  <c r="W133" i="5"/>
  <c r="P994" i="8"/>
  <c r="W134" i="5"/>
  <c r="P995" i="8"/>
  <c r="W135" i="5"/>
  <c r="P996" i="8"/>
  <c r="W136" i="5"/>
  <c r="P997" i="8"/>
  <c r="W137" i="5"/>
  <c r="P998" i="8"/>
  <c r="W138" i="5"/>
  <c r="P999" i="8"/>
  <c r="W139" i="5"/>
  <c r="P1000" i="8"/>
  <c r="W140" i="5"/>
  <c r="P1001" i="8"/>
  <c r="W141" i="5"/>
  <c r="P1002" i="8"/>
  <c r="Z42" i="5"/>
  <c r="P1003" i="8"/>
  <c r="Z43" i="5"/>
  <c r="P1004" i="8"/>
  <c r="Z44" i="5"/>
  <c r="P1005" i="8"/>
  <c r="Z45" i="5"/>
  <c r="P1006" i="8"/>
  <c r="Z46" i="5"/>
  <c r="P1007" i="8"/>
  <c r="Z47" i="5"/>
  <c r="P1008" i="8"/>
  <c r="Z48" i="5"/>
  <c r="P1009" i="8"/>
  <c r="Z49" i="5"/>
  <c r="P1010" i="8"/>
  <c r="Z50" i="5"/>
  <c r="P1011" i="8"/>
  <c r="Z51" i="5"/>
  <c r="P1012" i="8"/>
  <c r="Z52" i="5"/>
  <c r="P1013" i="8"/>
  <c r="Z53" i="5"/>
  <c r="P1014" i="8"/>
  <c r="Z54" i="5"/>
  <c r="P1015" i="8"/>
  <c r="Z55" i="5"/>
  <c r="P1016" i="8"/>
  <c r="Z56" i="5"/>
  <c r="P1017" i="8"/>
  <c r="Z57" i="5"/>
  <c r="P1018" i="8"/>
  <c r="Z58" i="5"/>
  <c r="P1019" i="8"/>
  <c r="Z59" i="5"/>
  <c r="P1020" i="8"/>
  <c r="Z60" i="5"/>
  <c r="P1021" i="8"/>
  <c r="Z61" i="5"/>
  <c r="P1022" i="8"/>
  <c r="Z62" i="5"/>
  <c r="P1023" i="8"/>
  <c r="Z63" i="5"/>
  <c r="P1024" i="8"/>
  <c r="Z64" i="5"/>
  <c r="P1025" i="8"/>
  <c r="Z65" i="5"/>
  <c r="P1026" i="8"/>
  <c r="Z66" i="5"/>
  <c r="P1027" i="8"/>
  <c r="Z67" i="5"/>
  <c r="P1028" i="8"/>
  <c r="Z68" i="5"/>
  <c r="P1029" i="8"/>
  <c r="Z69" i="5"/>
  <c r="P1030" i="8"/>
  <c r="Z70" i="5"/>
  <c r="P1031" i="8"/>
  <c r="Z71" i="5"/>
  <c r="P1032" i="8"/>
  <c r="Z72" i="5"/>
  <c r="P1033" i="8"/>
  <c r="Z73" i="5"/>
  <c r="P1034" i="8"/>
  <c r="Z74" i="5"/>
  <c r="P1035" i="8"/>
  <c r="Z75" i="5"/>
  <c r="P1036" i="8"/>
  <c r="Z76" i="5"/>
  <c r="P1037" i="8"/>
  <c r="Z77" i="5"/>
  <c r="P1038" i="8"/>
  <c r="Z78" i="5"/>
  <c r="P1039" i="8"/>
  <c r="Z79" i="5"/>
  <c r="P1040" i="8"/>
  <c r="Z80" i="5"/>
  <c r="P1041" i="8"/>
  <c r="Z81" i="5"/>
  <c r="P1042" i="8"/>
  <c r="Z82" i="5"/>
  <c r="P1043" i="8"/>
  <c r="Z83" i="5"/>
  <c r="P1044" i="8"/>
  <c r="Z84" i="5"/>
  <c r="P1045" i="8"/>
  <c r="Z85" i="5"/>
  <c r="P1046" i="8"/>
  <c r="Z86" i="5"/>
  <c r="P1047" i="8"/>
  <c r="Z87" i="5"/>
  <c r="P1048" i="8"/>
  <c r="Z88" i="5"/>
  <c r="P1049" i="8"/>
  <c r="Z89" i="5"/>
  <c r="P1050" i="8"/>
  <c r="Z90" i="5"/>
  <c r="P1051" i="8"/>
  <c r="Z91" i="5"/>
  <c r="P1052" i="8"/>
  <c r="Z92" i="5"/>
  <c r="P1053" i="8"/>
  <c r="Z93" i="5"/>
  <c r="P1054" i="8"/>
  <c r="Z94" i="5"/>
  <c r="P1055" i="8"/>
  <c r="Z95" i="5"/>
  <c r="P1056" i="8"/>
  <c r="Z96" i="5"/>
  <c r="P1057" i="8"/>
  <c r="Z97" i="5"/>
  <c r="P1058" i="8"/>
  <c r="Z98" i="5"/>
  <c r="P1059" i="8"/>
  <c r="Z99" i="5"/>
  <c r="P1060" i="8"/>
  <c r="Z100" i="5"/>
  <c r="P1061" i="8"/>
  <c r="Z101" i="5"/>
  <c r="P1062" i="8"/>
  <c r="Z102" i="5"/>
  <c r="P1063" i="8"/>
  <c r="Z103" i="5"/>
  <c r="P1064" i="8"/>
  <c r="Z104" i="5"/>
  <c r="P1065" i="8"/>
  <c r="Z105" i="5"/>
  <c r="P1066" i="8"/>
  <c r="Z106" i="5"/>
  <c r="P1067" i="8"/>
  <c r="Z107" i="5"/>
  <c r="P1068" i="8"/>
  <c r="Z108" i="5"/>
  <c r="P1069" i="8"/>
  <c r="Z109" i="5"/>
  <c r="P1070" i="8"/>
  <c r="Z110" i="5"/>
  <c r="P1071" i="8"/>
  <c r="Z111" i="5"/>
  <c r="P1072" i="8"/>
  <c r="Z112" i="5"/>
  <c r="P1073" i="8"/>
  <c r="Z113" i="5"/>
  <c r="P1074" i="8"/>
  <c r="Z114" i="5"/>
  <c r="P1075" i="8"/>
  <c r="Z115" i="5"/>
  <c r="P1076" i="8"/>
  <c r="Z116" i="5"/>
  <c r="P1077" i="8"/>
  <c r="Z117" i="5"/>
  <c r="P1078" i="8"/>
  <c r="Z118" i="5"/>
  <c r="P1079" i="8"/>
  <c r="Z119" i="5"/>
  <c r="P1080" i="8"/>
  <c r="Z120" i="5"/>
  <c r="P1081" i="8"/>
  <c r="Z121" i="5"/>
  <c r="P1082" i="8"/>
  <c r="Z122" i="5"/>
  <c r="P1083" i="8"/>
  <c r="Z123" i="5"/>
  <c r="P1084" i="8"/>
  <c r="Z124" i="5"/>
  <c r="P1085" i="8"/>
  <c r="Z125" i="5"/>
  <c r="P1086" i="8"/>
  <c r="Z126" i="5"/>
  <c r="P1087" i="8"/>
  <c r="Z127" i="5"/>
  <c r="P1088" i="8"/>
  <c r="Z128" i="5"/>
  <c r="P1089" i="8"/>
  <c r="Z129" i="5"/>
  <c r="P1090" i="8"/>
  <c r="Z130" i="5"/>
  <c r="P1091" i="8"/>
  <c r="Z131" i="5"/>
  <c r="P1092" i="8"/>
  <c r="Z132" i="5"/>
  <c r="P1093" i="8"/>
  <c r="Z133" i="5"/>
  <c r="P1094" i="8"/>
  <c r="Z134" i="5"/>
  <c r="P1095" i="8"/>
  <c r="Z135" i="5"/>
  <c r="P1096" i="8"/>
  <c r="Z136" i="5"/>
  <c r="P1097" i="8"/>
  <c r="Z137" i="5"/>
  <c r="P1098" i="8"/>
  <c r="Z138" i="5"/>
  <c r="P1099" i="8"/>
  <c r="Z139" i="5"/>
  <c r="P1100" i="8"/>
  <c r="Z140" i="5"/>
  <c r="P1101" i="8"/>
  <c r="Z141" i="5"/>
  <c r="P1102" i="8"/>
  <c r="AC42" i="5"/>
  <c r="P1103" i="8"/>
  <c r="AC43" i="5"/>
  <c r="P1104" i="8"/>
  <c r="AC44" i="5"/>
  <c r="P1105" i="8"/>
  <c r="AC45" i="5"/>
  <c r="P1106" i="8"/>
  <c r="AC46" i="5"/>
  <c r="P1107" i="8"/>
  <c r="AC47" i="5"/>
  <c r="P1108" i="8"/>
  <c r="AC48" i="5"/>
  <c r="P1109" i="8"/>
  <c r="AC49" i="5"/>
  <c r="P1110" i="8"/>
  <c r="AC50" i="5"/>
  <c r="P1111" i="8"/>
  <c r="AC51" i="5"/>
  <c r="P1112" i="8"/>
  <c r="AC52" i="5"/>
  <c r="P1113" i="8"/>
  <c r="AC53" i="5"/>
  <c r="P1114" i="8"/>
  <c r="AC54" i="5"/>
  <c r="P1115" i="8"/>
  <c r="AC55" i="5"/>
  <c r="P1116" i="8"/>
  <c r="AC56" i="5"/>
  <c r="P1117" i="8"/>
  <c r="AC57" i="5"/>
  <c r="P1118" i="8"/>
  <c r="AC58" i="5"/>
  <c r="P1119" i="8"/>
  <c r="AC59" i="5"/>
  <c r="P1120" i="8"/>
  <c r="AC60" i="5"/>
  <c r="P1121" i="8"/>
  <c r="AC61" i="5"/>
  <c r="P1122" i="8"/>
  <c r="AC62" i="5"/>
  <c r="P1123" i="8"/>
  <c r="AC63" i="5"/>
  <c r="P1124" i="8"/>
  <c r="AC64" i="5"/>
  <c r="P1125" i="8"/>
  <c r="AC65" i="5"/>
  <c r="P1126" i="8"/>
  <c r="AC66" i="5"/>
  <c r="P1127" i="8"/>
  <c r="AC67" i="5"/>
  <c r="P1128" i="8"/>
  <c r="AC68" i="5"/>
  <c r="P1129" i="8"/>
  <c r="AC69" i="5"/>
  <c r="P1130" i="8"/>
  <c r="AC70" i="5"/>
  <c r="P1131" i="8"/>
  <c r="AC71" i="5"/>
  <c r="P1132" i="8"/>
  <c r="AC72" i="5"/>
  <c r="P1133" i="8"/>
  <c r="AC73" i="5"/>
  <c r="P1134" i="8"/>
  <c r="AC74" i="5"/>
  <c r="P1135" i="8"/>
  <c r="AC75" i="5"/>
  <c r="P1136" i="8"/>
  <c r="AC76" i="5"/>
  <c r="P1137" i="8"/>
  <c r="AC77" i="5"/>
  <c r="P1138" i="8"/>
  <c r="AC78" i="5"/>
  <c r="P1139" i="8"/>
  <c r="AC79" i="5"/>
  <c r="P1140" i="8"/>
  <c r="AC80" i="5"/>
  <c r="P1141" i="8"/>
  <c r="AC81" i="5"/>
  <c r="P1142" i="8"/>
  <c r="AC82" i="5"/>
  <c r="P1143" i="8"/>
  <c r="AC83" i="5"/>
  <c r="P1144" i="8"/>
  <c r="AC84" i="5"/>
  <c r="P1145" i="8"/>
  <c r="AC85" i="5"/>
  <c r="P1146" i="8"/>
  <c r="AC86" i="5"/>
  <c r="P1147" i="8"/>
  <c r="AC87" i="5"/>
  <c r="P1148" i="8"/>
  <c r="AC88" i="5"/>
  <c r="P1149" i="8"/>
  <c r="AC89" i="5"/>
  <c r="P1150" i="8"/>
  <c r="AC90" i="5"/>
  <c r="P1151" i="8"/>
  <c r="AC91" i="5"/>
  <c r="P1152" i="8"/>
  <c r="AC92" i="5"/>
  <c r="P1153" i="8"/>
  <c r="AC93" i="5"/>
  <c r="P1154" i="8"/>
  <c r="AC94" i="5"/>
  <c r="P1155" i="8"/>
  <c r="AC95" i="5"/>
  <c r="P1156" i="8"/>
  <c r="AC96" i="5"/>
  <c r="P1157" i="8"/>
  <c r="AC97" i="5"/>
  <c r="P1158" i="8"/>
  <c r="AC98" i="5"/>
  <c r="P1159" i="8"/>
  <c r="AC99" i="5"/>
  <c r="P1160" i="8"/>
  <c r="AC100" i="5"/>
  <c r="P1161" i="8"/>
  <c r="AC101" i="5"/>
  <c r="P1162" i="8"/>
  <c r="AC102" i="5"/>
  <c r="P1163" i="8"/>
  <c r="AC103" i="5"/>
  <c r="P1164" i="8"/>
  <c r="AC104" i="5"/>
  <c r="P1165" i="8"/>
  <c r="AC105" i="5"/>
  <c r="P1166" i="8"/>
  <c r="AC106" i="5"/>
  <c r="P1167" i="8"/>
  <c r="AC107" i="5"/>
  <c r="P1168" i="8"/>
  <c r="AC108" i="5"/>
  <c r="P1169" i="8"/>
  <c r="AC109" i="5"/>
  <c r="P1170" i="8"/>
  <c r="AC110" i="5"/>
  <c r="P1171" i="8"/>
  <c r="AC111" i="5"/>
  <c r="P1172" i="8"/>
  <c r="AC112" i="5"/>
  <c r="P1173" i="8"/>
  <c r="AC113" i="5"/>
  <c r="P1174" i="8"/>
  <c r="AC114" i="5"/>
  <c r="P1175" i="8"/>
  <c r="AC115" i="5"/>
  <c r="P1176" i="8"/>
  <c r="AC116" i="5"/>
  <c r="P1177" i="8"/>
  <c r="AC117" i="5"/>
  <c r="P1178" i="8"/>
  <c r="AC118" i="5"/>
  <c r="P1179" i="8"/>
  <c r="AC119" i="5"/>
  <c r="P1180" i="8"/>
  <c r="AC120" i="5"/>
  <c r="P1181" i="8"/>
  <c r="AC121" i="5"/>
  <c r="P1182" i="8"/>
  <c r="AC122" i="5"/>
  <c r="P1183" i="8"/>
  <c r="AC123" i="5"/>
  <c r="P1184" i="8"/>
  <c r="AC124" i="5"/>
  <c r="P1185" i="8"/>
  <c r="AC125" i="5"/>
  <c r="P1186" i="8"/>
  <c r="AC126" i="5"/>
  <c r="P1187" i="8"/>
  <c r="AC127" i="5"/>
  <c r="P1188" i="8"/>
  <c r="AC128" i="5"/>
  <c r="P1189" i="8"/>
  <c r="AC129" i="5"/>
  <c r="P1190" i="8"/>
  <c r="AC130" i="5"/>
  <c r="P1191" i="8"/>
  <c r="AC131" i="5"/>
  <c r="P1192" i="8"/>
  <c r="AC132" i="5"/>
  <c r="P1193" i="8"/>
  <c r="AC133" i="5"/>
  <c r="P1194" i="8"/>
  <c r="AC134" i="5"/>
  <c r="P1195" i="8"/>
  <c r="AC135" i="5"/>
  <c r="P1196" i="8"/>
  <c r="AC136" i="5"/>
  <c r="P1197" i="8"/>
  <c r="AC137" i="5"/>
  <c r="P1198" i="8"/>
  <c r="AC138" i="5"/>
  <c r="P1199" i="8"/>
  <c r="AC139" i="5"/>
  <c r="P1200" i="8"/>
  <c r="AC140" i="5"/>
  <c r="P1201" i="8"/>
  <c r="AC141" i="5"/>
  <c r="P1202" i="8"/>
  <c r="AF42" i="5"/>
  <c r="P1203" i="8"/>
  <c r="AF43" i="5"/>
  <c r="P1204" i="8"/>
  <c r="AF44" i="5"/>
  <c r="P1205" i="8"/>
  <c r="AF45" i="5"/>
  <c r="P1206" i="8"/>
  <c r="AF46" i="5"/>
  <c r="P1207" i="8"/>
  <c r="AF47" i="5"/>
  <c r="P1208" i="8"/>
  <c r="AF48" i="5"/>
  <c r="P1209" i="8"/>
  <c r="AF49" i="5"/>
  <c r="P1210" i="8"/>
  <c r="AF50" i="5"/>
  <c r="P1211" i="8"/>
  <c r="AF51" i="5"/>
  <c r="P1212" i="8"/>
  <c r="AF52" i="5"/>
  <c r="P1213" i="8"/>
  <c r="AF53" i="5"/>
  <c r="P1214" i="8"/>
  <c r="AF54" i="5"/>
  <c r="P1215" i="8"/>
  <c r="AF55" i="5"/>
  <c r="P1216" i="8"/>
  <c r="AF56" i="5"/>
  <c r="P1217" i="8"/>
  <c r="AF57" i="5"/>
  <c r="P1218" i="8"/>
  <c r="AF58" i="5"/>
  <c r="P1219" i="8"/>
  <c r="AF59" i="5"/>
  <c r="P1220" i="8"/>
  <c r="AF60" i="5"/>
  <c r="P1221" i="8"/>
  <c r="AF61" i="5"/>
  <c r="P1222" i="8"/>
  <c r="AF62" i="5"/>
  <c r="P1223" i="8"/>
  <c r="AF63" i="5"/>
  <c r="P1224" i="8"/>
  <c r="AF64" i="5"/>
  <c r="P1225" i="8"/>
  <c r="AF65" i="5"/>
  <c r="P1226" i="8"/>
  <c r="AF66" i="5"/>
  <c r="P1227" i="8"/>
  <c r="AF67" i="5"/>
  <c r="P1228" i="8"/>
  <c r="AF68" i="5"/>
  <c r="P1229" i="8"/>
  <c r="AF69" i="5"/>
  <c r="P1230" i="8"/>
  <c r="AF70" i="5"/>
  <c r="P1231" i="8"/>
  <c r="AF71" i="5"/>
  <c r="P1232" i="8"/>
  <c r="AF72" i="5"/>
  <c r="P1233" i="8"/>
  <c r="AF73" i="5"/>
  <c r="P1234" i="8"/>
  <c r="AF74" i="5"/>
  <c r="P1235" i="8"/>
  <c r="AF75" i="5"/>
  <c r="P1236" i="8"/>
  <c r="AF76" i="5"/>
  <c r="P1237" i="8"/>
  <c r="AF77" i="5"/>
  <c r="P1238" i="8"/>
  <c r="AF78" i="5"/>
  <c r="P1239" i="8"/>
  <c r="AF79" i="5"/>
  <c r="P1240" i="8"/>
  <c r="AF80" i="5"/>
  <c r="P1241" i="8"/>
  <c r="AF81" i="5"/>
  <c r="P1242" i="8"/>
  <c r="AF82" i="5"/>
  <c r="P1243" i="8"/>
  <c r="AF83" i="5"/>
  <c r="P1244" i="8"/>
  <c r="AF84" i="5"/>
  <c r="P1245" i="8"/>
  <c r="AF85" i="5"/>
  <c r="P1246" i="8"/>
  <c r="AF86" i="5"/>
  <c r="P1247" i="8"/>
  <c r="AF87" i="5"/>
  <c r="P1248" i="8"/>
  <c r="AF88" i="5"/>
  <c r="P1249" i="8"/>
  <c r="AF89" i="5"/>
  <c r="P1250" i="8"/>
  <c r="AF90" i="5"/>
  <c r="P1251" i="8"/>
  <c r="AF91" i="5"/>
  <c r="P1252" i="8"/>
  <c r="AF92" i="5"/>
  <c r="P1253" i="8"/>
  <c r="AF93" i="5"/>
  <c r="P1254" i="8"/>
  <c r="AF94" i="5"/>
  <c r="P1255" i="8"/>
  <c r="AF95" i="5"/>
  <c r="P1256" i="8"/>
  <c r="AF96" i="5"/>
  <c r="P1257" i="8"/>
  <c r="AF97" i="5"/>
  <c r="P1258" i="8"/>
  <c r="AF98" i="5"/>
  <c r="P1259" i="8"/>
  <c r="AF99" i="5"/>
  <c r="P1260" i="8"/>
  <c r="AF100" i="5"/>
  <c r="P1261" i="8"/>
  <c r="AF101" i="5"/>
  <c r="P1262" i="8"/>
  <c r="AF102" i="5"/>
  <c r="P1263" i="8"/>
  <c r="AF103" i="5"/>
  <c r="P1264" i="8"/>
  <c r="AF104" i="5"/>
  <c r="P1265" i="8"/>
  <c r="AF105" i="5"/>
  <c r="P1266" i="8"/>
  <c r="AF106" i="5"/>
  <c r="P1267" i="8"/>
  <c r="AF107" i="5"/>
  <c r="P1268" i="8"/>
  <c r="AF108" i="5"/>
  <c r="P1269" i="8"/>
  <c r="AF109" i="5"/>
  <c r="P1270" i="8"/>
  <c r="AF110" i="5"/>
  <c r="P1271" i="8"/>
  <c r="AF111" i="5"/>
  <c r="P1272" i="8"/>
  <c r="AF112" i="5"/>
  <c r="P1273" i="8"/>
  <c r="AF113" i="5"/>
  <c r="P1274" i="8"/>
  <c r="AF114" i="5"/>
  <c r="P1275" i="8"/>
  <c r="AF115" i="5"/>
  <c r="P1276" i="8"/>
  <c r="AF116" i="5"/>
  <c r="P1277" i="8"/>
  <c r="AF117" i="5"/>
  <c r="P1278" i="8"/>
  <c r="AF118" i="5"/>
  <c r="P1279" i="8"/>
  <c r="AF119" i="5"/>
  <c r="P1280" i="8"/>
  <c r="AF120" i="5"/>
  <c r="P1281" i="8"/>
  <c r="AF121" i="5"/>
  <c r="P1282" i="8"/>
  <c r="AF122" i="5"/>
  <c r="P1283" i="8"/>
  <c r="AF123" i="5"/>
  <c r="P1284" i="8"/>
  <c r="AF124" i="5"/>
  <c r="P1285" i="8"/>
  <c r="AF125" i="5"/>
  <c r="P1286" i="8"/>
  <c r="AF126" i="5"/>
  <c r="P1287" i="8"/>
  <c r="AF127" i="5"/>
  <c r="P1288" i="8"/>
  <c r="AF128" i="5"/>
  <c r="P1289" i="8"/>
  <c r="AF129" i="5"/>
  <c r="P1290" i="8"/>
  <c r="AF130" i="5"/>
  <c r="P1291" i="8"/>
  <c r="AF131" i="5"/>
  <c r="P1292" i="8"/>
  <c r="AF132" i="5"/>
  <c r="P1293" i="8"/>
  <c r="AF133" i="5"/>
  <c r="P1294" i="8"/>
  <c r="AF134" i="5"/>
  <c r="P1295" i="8"/>
  <c r="AF135" i="5"/>
  <c r="P1296" i="8"/>
  <c r="AF136" i="5"/>
  <c r="P1297" i="8"/>
  <c r="AF137" i="5"/>
  <c r="P1298" i="8"/>
  <c r="AF138" i="5"/>
  <c r="P1299" i="8"/>
  <c r="AF139" i="5"/>
  <c r="P1300" i="8"/>
  <c r="AF140" i="5"/>
  <c r="P1301" i="8"/>
  <c r="AF141" i="5"/>
  <c r="P1302" i="8"/>
  <c r="AI42" i="5"/>
  <c r="P1303" i="8"/>
  <c r="AI43" i="5"/>
  <c r="P1304" i="8"/>
  <c r="AI44" i="5"/>
  <c r="P1305" i="8"/>
  <c r="AI45" i="5"/>
  <c r="P1306" i="8"/>
  <c r="AI46" i="5"/>
  <c r="P1307" i="8"/>
  <c r="AI47" i="5"/>
  <c r="P1308" i="8"/>
  <c r="AI48" i="5"/>
  <c r="P1309" i="8"/>
  <c r="AI49" i="5"/>
  <c r="P1310" i="8"/>
  <c r="AI50" i="5"/>
  <c r="P1311" i="8"/>
  <c r="AI51" i="5"/>
  <c r="P1312" i="8"/>
  <c r="AI52" i="5"/>
  <c r="P1313" i="8"/>
  <c r="AI53" i="5"/>
  <c r="P1314" i="8"/>
  <c r="AI54" i="5"/>
  <c r="P1315" i="8"/>
  <c r="AI55" i="5"/>
  <c r="P1316" i="8"/>
  <c r="AI56" i="5"/>
  <c r="P1317" i="8"/>
  <c r="AI57" i="5"/>
  <c r="P1318" i="8"/>
  <c r="AI58" i="5"/>
  <c r="P1319" i="8"/>
  <c r="AI59" i="5"/>
  <c r="P1320" i="8"/>
  <c r="AI60" i="5"/>
  <c r="P1321" i="8"/>
  <c r="AI61" i="5"/>
  <c r="P1322" i="8"/>
  <c r="AI62" i="5"/>
  <c r="P1323" i="8"/>
  <c r="AI63" i="5"/>
  <c r="P1324" i="8"/>
  <c r="AI64" i="5"/>
  <c r="P1325" i="8"/>
  <c r="AI65" i="5"/>
  <c r="P1326" i="8"/>
  <c r="AI66" i="5"/>
  <c r="P1327" i="8"/>
  <c r="AI67" i="5"/>
  <c r="P1328" i="8"/>
  <c r="AI68" i="5"/>
  <c r="P1329" i="8"/>
  <c r="AI69" i="5"/>
  <c r="P1330" i="8"/>
  <c r="AI70" i="5"/>
  <c r="P1331" i="8"/>
  <c r="AI71" i="5"/>
  <c r="P1332" i="8"/>
  <c r="AI72" i="5"/>
  <c r="P1333" i="8"/>
  <c r="AI73" i="5"/>
  <c r="P1334" i="8"/>
  <c r="AI74" i="5"/>
  <c r="P1335" i="8"/>
  <c r="AI75" i="5"/>
  <c r="P1336" i="8"/>
  <c r="AI76" i="5"/>
  <c r="P1337" i="8"/>
  <c r="AI77" i="5"/>
  <c r="P1338" i="8"/>
  <c r="AI78" i="5"/>
  <c r="P1339" i="8"/>
  <c r="AI79" i="5"/>
  <c r="P1340" i="8"/>
  <c r="AI80" i="5"/>
  <c r="P1341" i="8"/>
  <c r="AI81" i="5"/>
  <c r="P1342" i="8"/>
  <c r="AI82" i="5"/>
  <c r="P1343" i="8"/>
  <c r="AI83" i="5"/>
  <c r="P1344" i="8"/>
  <c r="AI84" i="5"/>
  <c r="P1345" i="8"/>
  <c r="AI85" i="5"/>
  <c r="P1346" i="8"/>
  <c r="AI86" i="5"/>
  <c r="P1347" i="8"/>
  <c r="AI87" i="5"/>
  <c r="P1348" i="8"/>
  <c r="AI88" i="5"/>
  <c r="P1349" i="8"/>
  <c r="AI89" i="5"/>
  <c r="P1350" i="8"/>
  <c r="AI90" i="5"/>
  <c r="P1351" i="8"/>
  <c r="AI91" i="5"/>
  <c r="P1352" i="8"/>
  <c r="AI92" i="5"/>
  <c r="P1353" i="8"/>
  <c r="AI93" i="5"/>
  <c r="P1354" i="8"/>
  <c r="AI94" i="5"/>
  <c r="P1355" i="8"/>
  <c r="AI95" i="5"/>
  <c r="P1356" i="8"/>
  <c r="AI96" i="5"/>
  <c r="P1357" i="8"/>
  <c r="AI97" i="5"/>
  <c r="P1358" i="8"/>
  <c r="AI98" i="5"/>
  <c r="P1359" i="8"/>
  <c r="AI99" i="5"/>
  <c r="P1360" i="8"/>
  <c r="AI100" i="5"/>
  <c r="P1361" i="8"/>
  <c r="AI101" i="5"/>
  <c r="P1362" i="8"/>
  <c r="AI102" i="5"/>
  <c r="P1363" i="8"/>
  <c r="AI103" i="5"/>
  <c r="P1364" i="8"/>
  <c r="AI104" i="5"/>
  <c r="P1365" i="8"/>
  <c r="AI105" i="5"/>
  <c r="P1366" i="8"/>
  <c r="AI106" i="5"/>
  <c r="P1367" i="8"/>
  <c r="AI107" i="5"/>
  <c r="P1368" i="8"/>
  <c r="AI108" i="5"/>
  <c r="P1369" i="8"/>
  <c r="AI109" i="5"/>
  <c r="P1370" i="8"/>
  <c r="AI110" i="5"/>
  <c r="P1371" i="8"/>
  <c r="AI111" i="5"/>
  <c r="P1372" i="8"/>
  <c r="AI112" i="5"/>
  <c r="P1373" i="8"/>
  <c r="AI113" i="5"/>
  <c r="P1374" i="8"/>
  <c r="AI114" i="5"/>
  <c r="P1375" i="8"/>
  <c r="AI115" i="5"/>
  <c r="P1376" i="8"/>
  <c r="AI116" i="5"/>
  <c r="P1377" i="8"/>
  <c r="AI117" i="5"/>
  <c r="P1378" i="8"/>
  <c r="AI118" i="5"/>
  <c r="P1379" i="8"/>
  <c r="AI119" i="5"/>
  <c r="P1380" i="8"/>
  <c r="AI120" i="5"/>
  <c r="P1381" i="8"/>
  <c r="AI121" i="5"/>
  <c r="P1382" i="8"/>
  <c r="AI122" i="5"/>
  <c r="P1383" i="8"/>
  <c r="AI123" i="5"/>
  <c r="P1384" i="8"/>
  <c r="AI124" i="5"/>
  <c r="P1385" i="8"/>
  <c r="AI125" i="5"/>
  <c r="P1386" i="8"/>
  <c r="AI126" i="5"/>
  <c r="P1387" i="8"/>
  <c r="AI127" i="5"/>
  <c r="P1388" i="8"/>
  <c r="AI128" i="5"/>
  <c r="P1389" i="8"/>
  <c r="AI129" i="5"/>
  <c r="P1390" i="8"/>
  <c r="AI130" i="5"/>
  <c r="P1391" i="8"/>
  <c r="AI131" i="5"/>
  <c r="P1392" i="8"/>
  <c r="AI132" i="5"/>
  <c r="P1393" i="8"/>
  <c r="AI133" i="5"/>
  <c r="P1394" i="8"/>
  <c r="AI134" i="5"/>
  <c r="P1395" i="8"/>
  <c r="AI135" i="5"/>
  <c r="P1396" i="8"/>
  <c r="AI136" i="5"/>
  <c r="P1397" i="8"/>
  <c r="AI137" i="5"/>
  <c r="P1398" i="8"/>
  <c r="AI138" i="5"/>
  <c r="P1399" i="8"/>
  <c r="AI139" i="5"/>
  <c r="P1400" i="8"/>
  <c r="AI140" i="5"/>
  <c r="P1401" i="8"/>
  <c r="AI141" i="5"/>
  <c r="P1402" i="8"/>
  <c r="AL42" i="5"/>
  <c r="P1403" i="8"/>
  <c r="AL43" i="5"/>
  <c r="P1404" i="8"/>
  <c r="AL44" i="5"/>
  <c r="P1405" i="8"/>
  <c r="AL45" i="5"/>
  <c r="P1406" i="8"/>
  <c r="AL46" i="5"/>
  <c r="P1407" i="8"/>
  <c r="AL47" i="5"/>
  <c r="P1408" i="8"/>
  <c r="AL48" i="5"/>
  <c r="P1409" i="8"/>
  <c r="AL49" i="5"/>
  <c r="P1410" i="8"/>
  <c r="AL50" i="5"/>
  <c r="P1411" i="8"/>
  <c r="AL51" i="5"/>
  <c r="P1412" i="8"/>
  <c r="AL52" i="5"/>
  <c r="P1413" i="8"/>
  <c r="AL53" i="5"/>
  <c r="P1414" i="8"/>
  <c r="AL54" i="5"/>
  <c r="P1415" i="8"/>
  <c r="AL55" i="5"/>
  <c r="P1416" i="8"/>
  <c r="AL56" i="5"/>
  <c r="P1417" i="8"/>
  <c r="AL57" i="5"/>
  <c r="P1418" i="8"/>
  <c r="AL58" i="5"/>
  <c r="P1419" i="8"/>
  <c r="AL59" i="5"/>
  <c r="P1420" i="8"/>
  <c r="AL60" i="5"/>
  <c r="P1421" i="8"/>
  <c r="AL61" i="5"/>
  <c r="P1422" i="8"/>
  <c r="AL62" i="5"/>
  <c r="P1423" i="8"/>
  <c r="AL63" i="5"/>
  <c r="P1424" i="8"/>
  <c r="AL64" i="5"/>
  <c r="P1425" i="8"/>
  <c r="AL65" i="5"/>
  <c r="P1426" i="8"/>
  <c r="AL66" i="5"/>
  <c r="P1427" i="8"/>
  <c r="AL67" i="5"/>
  <c r="P1428" i="8"/>
  <c r="AL68" i="5"/>
  <c r="P1429" i="8"/>
  <c r="AL69" i="5"/>
  <c r="P1430" i="8"/>
  <c r="AL70" i="5"/>
  <c r="P1431" i="8"/>
  <c r="AL71" i="5"/>
  <c r="P1432" i="8"/>
  <c r="AL72" i="5"/>
  <c r="P1433" i="8"/>
  <c r="AL73" i="5"/>
  <c r="P1434" i="8"/>
  <c r="AL74" i="5"/>
  <c r="P1435" i="8"/>
  <c r="AL75" i="5"/>
  <c r="P1436" i="8"/>
  <c r="AL76" i="5"/>
  <c r="P1437" i="8"/>
  <c r="AL77" i="5"/>
  <c r="P1438" i="8"/>
  <c r="AL78" i="5"/>
  <c r="P1439" i="8"/>
  <c r="AL79" i="5"/>
  <c r="P1440" i="8"/>
  <c r="AL80" i="5"/>
  <c r="P1441" i="8"/>
  <c r="AL81" i="5"/>
  <c r="P1442" i="8"/>
  <c r="AL82" i="5"/>
  <c r="P1443" i="8"/>
  <c r="AL83" i="5"/>
  <c r="P1444" i="8"/>
  <c r="AL84" i="5"/>
  <c r="P1445" i="8"/>
  <c r="AL85" i="5"/>
  <c r="P1446" i="8"/>
  <c r="AL86" i="5"/>
  <c r="P1447" i="8"/>
  <c r="AL87" i="5"/>
  <c r="P1448" i="8"/>
  <c r="AL88" i="5"/>
  <c r="P1449" i="8"/>
  <c r="AL89" i="5"/>
  <c r="P1450" i="8"/>
  <c r="AL90" i="5"/>
  <c r="P1451" i="8"/>
  <c r="AL91" i="5"/>
  <c r="P1452" i="8"/>
  <c r="AL92" i="5"/>
  <c r="P1453" i="8"/>
  <c r="AL93" i="5"/>
  <c r="P1454" i="8"/>
  <c r="AL94" i="5"/>
  <c r="P1455" i="8"/>
  <c r="AL95" i="5"/>
  <c r="P1456" i="8"/>
  <c r="AL96" i="5"/>
  <c r="P1457" i="8"/>
  <c r="AL97" i="5"/>
  <c r="P1458" i="8"/>
  <c r="AL98" i="5"/>
  <c r="P1459" i="8"/>
  <c r="AL99" i="5"/>
  <c r="P1460" i="8"/>
  <c r="AL100" i="5"/>
  <c r="P1461" i="8"/>
  <c r="AL101" i="5"/>
  <c r="P1462" i="8"/>
  <c r="AL102" i="5"/>
  <c r="P1463" i="8"/>
  <c r="AL103" i="5"/>
  <c r="P1464" i="8"/>
  <c r="AL104" i="5"/>
  <c r="P1465" i="8"/>
  <c r="AL105" i="5"/>
  <c r="P1466" i="8"/>
  <c r="AL106" i="5"/>
  <c r="P1467" i="8"/>
  <c r="AL107" i="5"/>
  <c r="P1468" i="8"/>
  <c r="AL108" i="5"/>
  <c r="P1469" i="8"/>
  <c r="AL109" i="5"/>
  <c r="P1470" i="8"/>
  <c r="AL110" i="5"/>
  <c r="P1471" i="8"/>
  <c r="AL111" i="5"/>
  <c r="P1472" i="8"/>
  <c r="AL112" i="5"/>
  <c r="P1473" i="8"/>
  <c r="AL113" i="5"/>
  <c r="P1474" i="8"/>
  <c r="AL114" i="5"/>
  <c r="P1475" i="8"/>
  <c r="AL115" i="5"/>
  <c r="P1476" i="8"/>
  <c r="AL116" i="5"/>
  <c r="P1477" i="8"/>
  <c r="AL117" i="5"/>
  <c r="P1478" i="8"/>
  <c r="AL118" i="5"/>
  <c r="P1479" i="8"/>
  <c r="AL119" i="5"/>
  <c r="P1480" i="8"/>
  <c r="AL120" i="5"/>
  <c r="P1481" i="8"/>
  <c r="AL121" i="5"/>
  <c r="P1482" i="8"/>
  <c r="AL122" i="5"/>
  <c r="P1483" i="8"/>
  <c r="AL123" i="5"/>
  <c r="P1484" i="8"/>
  <c r="AL124" i="5"/>
  <c r="P1485" i="8"/>
  <c r="AL125" i="5"/>
  <c r="P1486" i="8"/>
  <c r="AL126" i="5"/>
  <c r="P1487" i="8"/>
  <c r="AL127" i="5"/>
  <c r="P1488" i="8"/>
  <c r="AL128" i="5"/>
  <c r="P1489" i="8"/>
  <c r="AL129" i="5"/>
  <c r="P1490" i="8"/>
  <c r="AL130" i="5"/>
  <c r="P1491" i="8"/>
  <c r="AL131" i="5"/>
  <c r="P1492" i="8"/>
  <c r="AL132" i="5"/>
  <c r="P1493" i="8"/>
  <c r="AL133" i="5"/>
  <c r="P1494" i="8"/>
  <c r="AL134" i="5"/>
  <c r="P1495" i="8"/>
  <c r="AL135" i="5"/>
  <c r="P1496" i="8"/>
  <c r="AL136" i="5"/>
  <c r="P1497" i="8"/>
  <c r="AL137" i="5"/>
  <c r="P1498" i="8"/>
  <c r="AL138" i="5"/>
  <c r="P1499" i="8"/>
  <c r="AL139" i="5"/>
  <c r="P1500" i="8"/>
  <c r="AL140" i="5"/>
  <c r="P1501" i="8"/>
  <c r="AL141" i="5"/>
  <c r="P1502" i="8"/>
  <c r="AO42" i="5"/>
  <c r="P1503" i="8"/>
  <c r="AO43" i="5"/>
  <c r="P1504" i="8"/>
  <c r="AO44" i="5"/>
  <c r="P1505" i="8"/>
  <c r="AO45" i="5"/>
  <c r="P1506" i="8"/>
  <c r="AO46" i="5"/>
  <c r="P1507" i="8"/>
  <c r="AO47" i="5"/>
  <c r="P1508" i="8"/>
  <c r="AO48" i="5"/>
  <c r="P1509" i="8"/>
  <c r="AO49" i="5"/>
  <c r="P1510" i="8"/>
  <c r="AO50" i="5"/>
  <c r="P1511" i="8"/>
  <c r="AO51" i="5"/>
  <c r="P1512" i="8"/>
  <c r="AO52" i="5"/>
  <c r="P1513" i="8"/>
  <c r="AO53" i="5"/>
  <c r="P1514" i="8"/>
  <c r="AO54" i="5"/>
  <c r="P1515" i="8"/>
  <c r="AO55" i="5"/>
  <c r="P1516" i="8"/>
  <c r="AO56" i="5"/>
  <c r="P1517" i="8"/>
  <c r="AO57" i="5"/>
  <c r="P1518" i="8"/>
  <c r="AO58" i="5"/>
  <c r="P1519" i="8"/>
  <c r="AO59" i="5"/>
  <c r="P1520" i="8"/>
  <c r="AO60" i="5"/>
  <c r="P1521" i="8"/>
  <c r="AO61" i="5"/>
  <c r="P1522" i="8"/>
  <c r="AO62" i="5"/>
  <c r="P1523" i="8"/>
  <c r="AO63" i="5"/>
  <c r="P1524" i="8"/>
  <c r="AO64" i="5"/>
  <c r="P1525" i="8"/>
  <c r="AO65" i="5"/>
  <c r="P1526" i="8"/>
  <c r="AO66" i="5"/>
  <c r="P1527" i="8"/>
  <c r="AO67" i="5"/>
  <c r="P1528" i="8"/>
  <c r="AO68" i="5"/>
  <c r="P1529" i="8"/>
  <c r="AO69" i="5"/>
  <c r="P1530" i="8"/>
  <c r="AO70" i="5"/>
  <c r="P1531" i="8"/>
  <c r="AO71" i="5"/>
  <c r="P1532" i="8"/>
  <c r="AO72" i="5"/>
  <c r="P1533" i="8"/>
  <c r="AO73" i="5"/>
  <c r="P1534" i="8"/>
  <c r="AO74" i="5"/>
  <c r="P1535" i="8"/>
  <c r="AO75" i="5"/>
  <c r="P1536" i="8"/>
  <c r="AO76" i="5"/>
  <c r="P1537" i="8"/>
  <c r="AO77" i="5"/>
  <c r="P1538" i="8"/>
  <c r="AO78" i="5"/>
  <c r="P1539" i="8"/>
  <c r="AO79" i="5"/>
  <c r="P1540" i="8"/>
  <c r="AO80" i="5"/>
  <c r="P1541" i="8"/>
  <c r="AO81" i="5"/>
  <c r="P1542" i="8"/>
  <c r="AO82" i="5"/>
  <c r="P1543" i="8"/>
  <c r="AO83" i="5"/>
  <c r="P1544" i="8"/>
  <c r="AO84" i="5"/>
  <c r="P1545" i="8"/>
  <c r="AO85" i="5"/>
  <c r="P1546" i="8"/>
  <c r="AO86" i="5"/>
  <c r="P1547" i="8"/>
  <c r="AO87" i="5"/>
  <c r="P1548" i="8"/>
  <c r="AO88" i="5"/>
  <c r="P1549" i="8"/>
  <c r="AO89" i="5"/>
  <c r="P1550" i="8"/>
  <c r="AO90" i="5"/>
  <c r="P1551" i="8"/>
  <c r="AO91" i="5"/>
  <c r="P1552" i="8"/>
  <c r="AO92" i="5"/>
  <c r="P1553" i="8"/>
  <c r="AO93" i="5"/>
  <c r="P1554" i="8"/>
  <c r="AO94" i="5"/>
  <c r="P1555" i="8"/>
  <c r="AO95" i="5"/>
  <c r="P1556" i="8"/>
  <c r="AO96" i="5"/>
  <c r="P1557" i="8"/>
  <c r="AO97" i="5"/>
  <c r="P1558" i="8"/>
  <c r="AO98" i="5"/>
  <c r="P1559" i="8"/>
  <c r="AO99" i="5"/>
  <c r="P1560" i="8"/>
  <c r="AO100" i="5"/>
  <c r="P1561" i="8"/>
  <c r="AO101" i="5"/>
  <c r="P1562" i="8"/>
  <c r="AO102" i="5"/>
  <c r="P1563" i="8"/>
  <c r="AO103" i="5"/>
  <c r="P1564" i="8"/>
  <c r="AO104" i="5"/>
  <c r="P1565" i="8"/>
  <c r="AO105" i="5"/>
  <c r="P1566" i="8"/>
  <c r="AO106" i="5"/>
  <c r="P1567" i="8"/>
  <c r="AO107" i="5"/>
  <c r="P1568" i="8"/>
  <c r="AO108" i="5"/>
  <c r="P1569" i="8"/>
  <c r="AO109" i="5"/>
  <c r="P1570" i="8"/>
  <c r="AO110" i="5"/>
  <c r="P1571" i="8"/>
  <c r="AO111" i="5"/>
  <c r="P1572" i="8"/>
  <c r="AO112" i="5"/>
  <c r="P1573" i="8"/>
  <c r="AO113" i="5"/>
  <c r="P1574" i="8"/>
  <c r="AO114" i="5"/>
  <c r="P1575" i="8"/>
  <c r="AO115" i="5"/>
  <c r="P1576" i="8"/>
  <c r="AO116" i="5"/>
  <c r="P1577" i="8"/>
  <c r="AO117" i="5"/>
  <c r="P1578" i="8"/>
  <c r="AO118" i="5"/>
  <c r="P1579" i="8"/>
  <c r="AO119" i="5"/>
  <c r="P1580" i="8"/>
  <c r="AO120" i="5"/>
  <c r="P1581" i="8"/>
  <c r="AO121" i="5"/>
  <c r="P1582" i="8"/>
  <c r="AO122" i="5"/>
  <c r="P1583" i="8"/>
  <c r="AO123" i="5"/>
  <c r="P1584" i="8"/>
  <c r="AO124" i="5"/>
  <c r="P1585" i="8"/>
  <c r="AO125" i="5"/>
  <c r="P1586" i="8"/>
  <c r="AO126" i="5"/>
  <c r="P1587" i="8"/>
  <c r="AO127" i="5"/>
  <c r="P1588" i="8"/>
  <c r="AO128" i="5"/>
  <c r="P1589" i="8"/>
  <c r="AO129" i="5"/>
  <c r="P1590" i="8"/>
  <c r="AO130" i="5"/>
  <c r="P1591" i="8"/>
  <c r="AO131" i="5"/>
  <c r="P1592" i="8"/>
  <c r="AO132" i="5"/>
  <c r="P1593" i="8"/>
  <c r="AO133" i="5"/>
  <c r="P1594" i="8"/>
  <c r="AO134" i="5"/>
  <c r="P1595" i="8"/>
  <c r="AO135" i="5"/>
  <c r="P1596" i="8"/>
  <c r="AO136" i="5"/>
  <c r="P1597" i="8"/>
  <c r="AO137" i="5"/>
  <c r="P1598" i="8"/>
  <c r="AO138" i="5"/>
  <c r="P1599" i="8"/>
  <c r="AO139" i="5"/>
  <c r="P1600" i="8"/>
  <c r="AO140" i="5"/>
  <c r="P1601" i="8"/>
  <c r="AO141" i="5"/>
  <c r="P1602" i="8"/>
  <c r="AR42" i="5"/>
  <c r="P1603" i="8"/>
  <c r="AR43" i="5"/>
  <c r="P1604" i="8"/>
  <c r="AR44" i="5"/>
  <c r="P1605" i="8"/>
  <c r="AR45" i="5"/>
  <c r="P1606" i="8"/>
  <c r="AR46" i="5"/>
  <c r="P1607" i="8"/>
  <c r="AR47" i="5"/>
  <c r="P1608" i="8"/>
  <c r="AR48" i="5"/>
  <c r="P1609" i="8"/>
  <c r="AR49" i="5"/>
  <c r="P1610" i="8"/>
  <c r="AR50" i="5"/>
  <c r="P1611" i="8"/>
  <c r="AR51" i="5"/>
  <c r="P1612" i="8"/>
  <c r="AR52" i="5"/>
  <c r="P1613" i="8"/>
  <c r="AR53" i="5"/>
  <c r="P1614" i="8"/>
  <c r="AR54" i="5"/>
  <c r="P1615" i="8"/>
  <c r="AR55" i="5"/>
  <c r="P1616" i="8"/>
  <c r="AR56" i="5"/>
  <c r="P1617" i="8"/>
  <c r="AR57" i="5"/>
  <c r="P1618" i="8"/>
  <c r="AR58" i="5"/>
  <c r="P1619" i="8"/>
  <c r="AR59" i="5"/>
  <c r="P1620" i="8"/>
  <c r="AR60" i="5"/>
  <c r="P1621" i="8"/>
  <c r="AR61" i="5"/>
  <c r="P1622" i="8"/>
  <c r="AR62" i="5"/>
  <c r="P1623" i="8"/>
  <c r="AR63" i="5"/>
  <c r="P1624" i="8"/>
  <c r="AR64" i="5"/>
  <c r="P1625" i="8"/>
  <c r="AR65" i="5"/>
  <c r="P1626" i="8"/>
  <c r="AR66" i="5"/>
  <c r="P1627" i="8"/>
  <c r="AR67" i="5"/>
  <c r="P1628" i="8"/>
  <c r="AR68" i="5"/>
  <c r="P1629" i="8"/>
  <c r="AR69" i="5"/>
  <c r="P1630" i="8"/>
  <c r="AR70" i="5"/>
  <c r="P1631" i="8"/>
  <c r="AR71" i="5"/>
  <c r="P1632" i="8"/>
  <c r="AR72" i="5"/>
  <c r="P1633" i="8"/>
  <c r="AR73" i="5"/>
  <c r="P1634" i="8"/>
  <c r="AR74" i="5"/>
  <c r="P1635" i="8"/>
  <c r="AR75" i="5"/>
  <c r="P1636" i="8"/>
  <c r="AR76" i="5"/>
  <c r="P1637" i="8"/>
  <c r="AR77" i="5"/>
  <c r="P1638" i="8"/>
  <c r="AR78" i="5"/>
  <c r="P1639" i="8"/>
  <c r="AR79" i="5"/>
  <c r="P1640" i="8"/>
  <c r="AR80" i="5"/>
  <c r="P1641" i="8"/>
  <c r="AR81" i="5"/>
  <c r="P1642" i="8"/>
  <c r="AR82" i="5"/>
  <c r="P1643" i="8"/>
  <c r="AR83" i="5"/>
  <c r="P1644" i="8"/>
  <c r="AR84" i="5"/>
  <c r="P1645" i="8"/>
  <c r="AR85" i="5"/>
  <c r="P1646" i="8"/>
  <c r="AR86" i="5"/>
  <c r="P1647" i="8"/>
  <c r="AR87" i="5"/>
  <c r="P1648" i="8"/>
  <c r="AR88" i="5"/>
  <c r="P1649" i="8"/>
  <c r="AR89" i="5"/>
  <c r="P1650" i="8"/>
  <c r="AR90" i="5"/>
  <c r="P1651" i="8"/>
  <c r="AR91" i="5"/>
  <c r="P1652" i="8"/>
  <c r="AR92" i="5"/>
  <c r="P1653" i="8"/>
  <c r="AR93" i="5"/>
  <c r="P1654" i="8"/>
  <c r="AR94" i="5"/>
  <c r="P1655" i="8"/>
  <c r="AR95" i="5"/>
  <c r="P1656" i="8"/>
  <c r="AR96" i="5"/>
  <c r="P1657" i="8"/>
  <c r="AR97" i="5"/>
  <c r="P1658" i="8"/>
  <c r="AR98" i="5"/>
  <c r="P1659" i="8"/>
  <c r="AR99" i="5"/>
  <c r="P1660" i="8"/>
  <c r="AR100" i="5"/>
  <c r="P1661" i="8"/>
  <c r="AR101" i="5"/>
  <c r="P1662" i="8"/>
  <c r="AR102" i="5"/>
  <c r="P1663" i="8"/>
  <c r="AR103" i="5"/>
  <c r="P1664" i="8"/>
  <c r="AR104" i="5"/>
  <c r="P1665" i="8"/>
  <c r="AR105" i="5"/>
  <c r="P1666" i="8"/>
  <c r="AR106" i="5"/>
  <c r="P1667" i="8"/>
  <c r="AR107" i="5"/>
  <c r="P1668" i="8"/>
  <c r="AR108" i="5"/>
  <c r="P1669" i="8"/>
  <c r="AR109" i="5"/>
  <c r="P1670" i="8"/>
  <c r="AR110" i="5"/>
  <c r="P1671" i="8"/>
  <c r="AR111" i="5"/>
  <c r="P1672" i="8"/>
  <c r="AR112" i="5"/>
  <c r="P1673" i="8"/>
  <c r="AR113" i="5"/>
  <c r="P1674" i="8"/>
  <c r="AR114" i="5"/>
  <c r="P1675" i="8"/>
  <c r="AR115" i="5"/>
  <c r="P1676" i="8"/>
  <c r="AR116" i="5"/>
  <c r="P1677" i="8"/>
  <c r="AR117" i="5"/>
  <c r="P1678" i="8"/>
  <c r="AR118" i="5"/>
  <c r="P1679" i="8"/>
  <c r="AR119" i="5"/>
  <c r="P1680" i="8"/>
  <c r="AR120" i="5"/>
  <c r="P1681" i="8"/>
  <c r="AR121" i="5"/>
  <c r="P1682" i="8"/>
  <c r="AR122" i="5"/>
  <c r="P1683" i="8"/>
  <c r="AR123" i="5"/>
  <c r="P1684" i="8"/>
  <c r="AR124" i="5"/>
  <c r="P1685" i="8"/>
  <c r="AR125" i="5"/>
  <c r="P1686" i="8"/>
  <c r="AR126" i="5"/>
  <c r="P1687" i="8"/>
  <c r="AR127" i="5"/>
  <c r="P1688" i="8"/>
  <c r="AR128" i="5"/>
  <c r="P1689" i="8"/>
  <c r="AR129" i="5"/>
  <c r="P1690" i="8"/>
  <c r="AR130" i="5"/>
  <c r="P1691" i="8"/>
  <c r="AR131" i="5"/>
  <c r="P1692" i="8"/>
  <c r="AR132" i="5"/>
  <c r="P1693" i="8"/>
  <c r="AR133" i="5"/>
  <c r="P1694" i="8"/>
  <c r="AR134" i="5"/>
  <c r="P1695" i="8"/>
  <c r="AR135" i="5"/>
  <c r="P1696" i="8"/>
  <c r="AR136" i="5"/>
  <c r="P1697" i="8"/>
  <c r="AR137" i="5"/>
  <c r="P1698" i="8"/>
  <c r="AR138" i="5"/>
  <c r="P1699" i="8"/>
  <c r="AR139" i="5"/>
  <c r="P1700" i="8"/>
  <c r="AR140" i="5"/>
  <c r="P1701" i="8"/>
  <c r="AR141" i="5"/>
  <c r="P1702" i="8"/>
  <c r="AU42" i="5"/>
  <c r="P1703" i="8"/>
  <c r="AU43" i="5"/>
  <c r="P1704" i="8"/>
  <c r="AU44" i="5"/>
  <c r="P1705" i="8"/>
  <c r="AU45" i="5"/>
  <c r="P1706" i="8"/>
  <c r="AU46" i="5"/>
  <c r="P1707" i="8"/>
  <c r="AU47" i="5"/>
  <c r="P1708" i="8"/>
  <c r="AU48" i="5"/>
  <c r="P1709" i="8"/>
  <c r="AU49" i="5"/>
  <c r="P1710" i="8"/>
  <c r="AU50" i="5"/>
  <c r="P1711" i="8"/>
  <c r="AU51" i="5"/>
  <c r="P1712" i="8"/>
  <c r="AU52" i="5"/>
  <c r="P1713" i="8"/>
  <c r="AU53" i="5"/>
  <c r="P1714" i="8"/>
  <c r="AU54" i="5"/>
  <c r="P1715" i="8"/>
  <c r="AU55" i="5"/>
  <c r="P1716" i="8"/>
  <c r="AU56" i="5"/>
  <c r="P1717" i="8"/>
  <c r="AU57" i="5"/>
  <c r="P1718" i="8"/>
  <c r="AU58" i="5"/>
  <c r="P1719" i="8"/>
  <c r="AU59" i="5"/>
  <c r="P1720" i="8"/>
  <c r="AU60" i="5"/>
  <c r="P1721" i="8"/>
  <c r="AU61" i="5"/>
  <c r="P1722" i="8"/>
  <c r="AU62" i="5"/>
  <c r="P1723" i="8"/>
  <c r="AU63" i="5"/>
  <c r="P1724" i="8"/>
  <c r="AU64" i="5"/>
  <c r="P1725" i="8"/>
  <c r="AU65" i="5"/>
  <c r="P1726" i="8"/>
  <c r="AU66" i="5"/>
  <c r="P1727" i="8"/>
  <c r="AU67" i="5"/>
  <c r="P1728" i="8"/>
  <c r="AU68" i="5"/>
  <c r="P1729" i="8"/>
  <c r="AU69" i="5"/>
  <c r="P1730" i="8"/>
  <c r="AU70" i="5"/>
  <c r="P1731" i="8"/>
  <c r="AU71" i="5"/>
  <c r="P1732" i="8"/>
  <c r="AU72" i="5"/>
  <c r="P1733" i="8"/>
  <c r="AU73" i="5"/>
  <c r="P1734" i="8"/>
  <c r="AU74" i="5"/>
  <c r="P1735" i="8"/>
  <c r="AU75" i="5"/>
  <c r="P1736" i="8"/>
  <c r="AU76" i="5"/>
  <c r="P1737" i="8"/>
  <c r="AU77" i="5"/>
  <c r="P1738" i="8"/>
  <c r="AU78" i="5"/>
  <c r="P1739" i="8"/>
  <c r="AU79" i="5"/>
  <c r="P1740" i="8"/>
  <c r="AU80" i="5"/>
  <c r="P1741" i="8"/>
  <c r="AU81" i="5"/>
  <c r="P1742" i="8"/>
  <c r="AU82" i="5"/>
  <c r="P1743" i="8"/>
  <c r="AU83" i="5"/>
  <c r="P1744" i="8"/>
  <c r="AU84" i="5"/>
  <c r="P1745" i="8"/>
  <c r="AU85" i="5"/>
  <c r="P1746" i="8"/>
  <c r="AU86" i="5"/>
  <c r="P1747" i="8"/>
  <c r="AU87" i="5"/>
  <c r="P1748" i="8"/>
  <c r="AU88" i="5"/>
  <c r="P1749" i="8"/>
  <c r="AU89" i="5"/>
  <c r="P1750" i="8"/>
  <c r="AU90" i="5"/>
  <c r="P1751" i="8"/>
  <c r="AU91" i="5"/>
  <c r="P1752" i="8"/>
  <c r="AU92" i="5"/>
  <c r="P1753" i="8"/>
  <c r="AU93" i="5"/>
  <c r="P1754" i="8"/>
  <c r="AU94" i="5"/>
  <c r="P1755" i="8"/>
  <c r="AU95" i="5"/>
  <c r="P1756" i="8"/>
  <c r="AU96" i="5"/>
  <c r="P1757" i="8"/>
  <c r="AU97" i="5"/>
  <c r="P1758" i="8"/>
  <c r="AU98" i="5"/>
  <c r="P1759" i="8"/>
  <c r="AU99" i="5"/>
  <c r="P1760" i="8"/>
  <c r="AU100" i="5"/>
  <c r="P1761" i="8"/>
  <c r="AU101" i="5"/>
  <c r="P1762" i="8"/>
  <c r="AU102" i="5"/>
  <c r="P1763" i="8"/>
  <c r="AU103" i="5"/>
  <c r="P1764" i="8"/>
  <c r="AU104" i="5"/>
  <c r="P1765" i="8"/>
  <c r="AU105" i="5"/>
  <c r="P1766" i="8"/>
  <c r="AU106" i="5"/>
  <c r="P1767" i="8"/>
  <c r="AU107" i="5"/>
  <c r="P1768" i="8"/>
  <c r="AU108" i="5"/>
  <c r="P1769" i="8"/>
  <c r="AU109" i="5"/>
  <c r="P1770" i="8"/>
  <c r="AU110" i="5"/>
  <c r="P1771" i="8"/>
  <c r="AU111" i="5"/>
  <c r="P1772" i="8"/>
  <c r="AU112" i="5"/>
  <c r="P1773" i="8"/>
  <c r="AU113" i="5"/>
  <c r="P1774" i="8"/>
  <c r="AU114" i="5"/>
  <c r="P1775" i="8"/>
  <c r="AU115" i="5"/>
  <c r="P1776" i="8"/>
  <c r="AU116" i="5"/>
  <c r="P1777" i="8"/>
  <c r="AU117" i="5"/>
  <c r="P1778" i="8"/>
  <c r="AU118" i="5"/>
  <c r="P1779" i="8"/>
  <c r="AU119" i="5"/>
  <c r="P1780" i="8"/>
  <c r="AU120" i="5"/>
  <c r="P1781" i="8"/>
  <c r="AU121" i="5"/>
  <c r="P1782" i="8"/>
  <c r="AU122" i="5"/>
  <c r="P1783" i="8"/>
  <c r="AU123" i="5"/>
  <c r="P1784" i="8"/>
  <c r="AU124" i="5"/>
  <c r="P1785" i="8"/>
  <c r="AU125" i="5"/>
  <c r="P1786" i="8"/>
  <c r="AU126" i="5"/>
  <c r="P1787" i="8"/>
  <c r="AU127" i="5"/>
  <c r="P1788" i="8"/>
  <c r="AU128" i="5"/>
  <c r="P1789" i="8"/>
  <c r="AU129" i="5"/>
  <c r="P1790" i="8"/>
  <c r="AU130" i="5"/>
  <c r="P1791" i="8"/>
  <c r="AU131" i="5"/>
  <c r="P1792" i="8"/>
  <c r="AU132" i="5"/>
  <c r="P1793" i="8"/>
  <c r="AU133" i="5"/>
  <c r="P1794" i="8"/>
  <c r="AU134" i="5"/>
  <c r="P1795" i="8"/>
  <c r="AU135" i="5"/>
  <c r="P1796" i="8"/>
  <c r="AU136" i="5"/>
  <c r="P1797" i="8"/>
  <c r="AU137" i="5"/>
  <c r="P1798" i="8"/>
  <c r="AU138" i="5"/>
  <c r="P1799" i="8"/>
  <c r="AU139" i="5"/>
  <c r="P1800" i="8"/>
  <c r="AU140" i="5"/>
  <c r="P1801" i="8"/>
  <c r="AU141" i="5"/>
  <c r="P1802" i="8"/>
  <c r="AX42" i="5"/>
  <c r="P1803" i="8"/>
  <c r="AX43" i="5"/>
  <c r="P1804" i="8"/>
  <c r="AX44" i="5"/>
  <c r="P1805" i="8"/>
  <c r="AX45" i="5"/>
  <c r="P1806" i="8"/>
  <c r="AX46" i="5"/>
  <c r="P1807" i="8"/>
  <c r="AX47" i="5"/>
  <c r="P1808" i="8"/>
  <c r="AX48" i="5"/>
  <c r="P1809" i="8"/>
  <c r="AX49" i="5"/>
  <c r="P1810" i="8"/>
  <c r="AX50" i="5"/>
  <c r="P1811" i="8"/>
  <c r="AX51" i="5"/>
  <c r="P1812" i="8"/>
  <c r="AX52" i="5"/>
  <c r="P1813" i="8"/>
  <c r="AX53" i="5"/>
  <c r="P1814" i="8"/>
  <c r="AX54" i="5"/>
  <c r="P1815" i="8"/>
  <c r="AX55" i="5"/>
  <c r="P1816" i="8"/>
  <c r="AX56" i="5"/>
  <c r="P1817" i="8"/>
  <c r="AX57" i="5"/>
  <c r="P1818" i="8"/>
  <c r="AX58" i="5"/>
  <c r="P1819" i="8"/>
  <c r="AX59" i="5"/>
  <c r="P1820" i="8"/>
  <c r="AX60" i="5"/>
  <c r="P1821" i="8"/>
  <c r="AX61" i="5"/>
  <c r="P1822" i="8"/>
  <c r="AX62" i="5"/>
  <c r="P1823" i="8"/>
  <c r="AX63" i="5"/>
  <c r="P1824" i="8"/>
  <c r="AX64" i="5"/>
  <c r="P1825" i="8"/>
  <c r="AX65" i="5"/>
  <c r="P1826" i="8"/>
  <c r="AX66" i="5"/>
  <c r="P1827" i="8"/>
  <c r="AX67" i="5"/>
  <c r="P1828" i="8"/>
  <c r="AX68" i="5"/>
  <c r="P1829" i="8"/>
  <c r="AX69" i="5"/>
  <c r="P1830" i="8"/>
  <c r="AX70" i="5"/>
  <c r="P1831" i="8"/>
  <c r="AX71" i="5"/>
  <c r="P1832" i="8"/>
  <c r="AX72" i="5"/>
  <c r="P1833" i="8"/>
  <c r="AX73" i="5"/>
  <c r="P1834" i="8"/>
  <c r="AX74" i="5"/>
  <c r="P1835" i="8"/>
  <c r="AX75" i="5"/>
  <c r="P1836" i="8"/>
  <c r="AX76" i="5"/>
  <c r="P1837" i="8"/>
  <c r="AX77" i="5"/>
  <c r="P1838" i="8"/>
  <c r="AX78" i="5"/>
  <c r="P1839" i="8"/>
  <c r="AX79" i="5"/>
  <c r="P1840" i="8"/>
  <c r="AX80" i="5"/>
  <c r="P1841" i="8"/>
  <c r="AX81" i="5"/>
  <c r="P1842" i="8"/>
  <c r="AX82" i="5"/>
  <c r="P1843" i="8"/>
  <c r="AX83" i="5"/>
  <c r="P1844" i="8"/>
  <c r="AX84" i="5"/>
  <c r="P1845" i="8"/>
  <c r="AX85" i="5"/>
  <c r="P1846" i="8"/>
  <c r="AX86" i="5"/>
  <c r="P1847" i="8"/>
  <c r="AX87" i="5"/>
  <c r="P1848" i="8"/>
  <c r="AX88" i="5"/>
  <c r="P1849" i="8"/>
  <c r="AX89" i="5"/>
  <c r="P1850" i="8"/>
  <c r="AX90" i="5"/>
  <c r="P1851" i="8"/>
  <c r="AX91" i="5"/>
  <c r="P1852" i="8"/>
  <c r="AX92" i="5"/>
  <c r="P1853" i="8"/>
  <c r="AX93" i="5"/>
  <c r="P1854" i="8"/>
  <c r="AX94" i="5"/>
  <c r="P1855" i="8"/>
  <c r="AX95" i="5"/>
  <c r="P1856" i="8"/>
  <c r="AX96" i="5"/>
  <c r="P1857" i="8"/>
  <c r="AX97" i="5"/>
  <c r="P1858" i="8"/>
  <c r="AX98" i="5"/>
  <c r="P1859" i="8"/>
  <c r="AX99" i="5"/>
  <c r="P1860" i="8"/>
  <c r="AX100" i="5"/>
  <c r="P1861" i="8"/>
  <c r="AX101" i="5"/>
  <c r="P1862" i="8"/>
  <c r="AX102" i="5"/>
  <c r="P1863" i="8"/>
  <c r="AX103" i="5"/>
  <c r="P1864" i="8"/>
  <c r="AX104" i="5"/>
  <c r="P1865" i="8"/>
  <c r="AX105" i="5"/>
  <c r="P1866" i="8"/>
  <c r="AX106" i="5"/>
  <c r="P1867" i="8"/>
  <c r="AX107" i="5"/>
  <c r="P1868" i="8"/>
  <c r="AX108" i="5"/>
  <c r="P1869" i="8"/>
  <c r="AX109" i="5"/>
  <c r="P1870" i="8"/>
  <c r="AX110" i="5"/>
  <c r="P1871" i="8"/>
  <c r="AX111" i="5"/>
  <c r="P1872" i="8"/>
  <c r="AX112" i="5"/>
  <c r="P1873" i="8"/>
  <c r="AX113" i="5"/>
  <c r="P1874" i="8"/>
  <c r="AX114" i="5"/>
  <c r="P1875" i="8"/>
  <c r="AX115" i="5"/>
  <c r="P1876" i="8"/>
  <c r="AX116" i="5"/>
  <c r="P1877" i="8"/>
  <c r="AX117" i="5"/>
  <c r="P1878" i="8"/>
  <c r="AX118" i="5"/>
  <c r="P1879" i="8"/>
  <c r="AX119" i="5"/>
  <c r="P1880" i="8"/>
  <c r="AX120" i="5"/>
  <c r="P1881" i="8"/>
  <c r="AX121" i="5"/>
  <c r="P1882" i="8"/>
  <c r="AX122" i="5"/>
  <c r="P1883" i="8"/>
  <c r="AX123" i="5"/>
  <c r="P1884" i="8"/>
  <c r="AX124" i="5"/>
  <c r="P1885" i="8"/>
  <c r="AX125" i="5"/>
  <c r="P1886" i="8"/>
  <c r="AX126" i="5"/>
  <c r="P1887" i="8"/>
  <c r="AX127" i="5"/>
  <c r="P1888" i="8"/>
  <c r="AX128" i="5"/>
  <c r="P1889" i="8"/>
  <c r="AX129" i="5"/>
  <c r="P1890" i="8"/>
  <c r="AX130" i="5"/>
  <c r="P1891" i="8"/>
  <c r="AX131" i="5"/>
  <c r="P1892" i="8"/>
  <c r="AX132" i="5"/>
  <c r="P1893" i="8"/>
  <c r="AX133" i="5"/>
  <c r="P1894" i="8"/>
  <c r="AX134" i="5"/>
  <c r="P1895" i="8"/>
  <c r="AX135" i="5"/>
  <c r="P1896" i="8"/>
  <c r="AX136" i="5"/>
  <c r="P1897" i="8"/>
  <c r="AX137" i="5"/>
  <c r="P1898" i="8"/>
  <c r="AX138" i="5"/>
  <c r="P1899" i="8"/>
  <c r="AX139" i="5"/>
  <c r="P1900" i="8"/>
  <c r="AX140" i="5"/>
  <c r="P1901" i="8"/>
  <c r="AX141" i="5"/>
  <c r="P1902" i="8"/>
  <c r="BA42" i="5"/>
  <c r="P1903" i="8"/>
  <c r="BA43" i="5"/>
  <c r="P1904" i="8"/>
  <c r="BA44" i="5"/>
  <c r="P1905" i="8"/>
  <c r="BA45" i="5"/>
  <c r="P1906" i="8"/>
  <c r="BA46" i="5"/>
  <c r="P1907" i="8"/>
  <c r="BA47" i="5"/>
  <c r="P1908" i="8"/>
  <c r="BA48" i="5"/>
  <c r="P1909" i="8"/>
  <c r="BA49" i="5"/>
  <c r="P1910" i="8"/>
  <c r="BA50" i="5"/>
  <c r="P1911" i="8"/>
  <c r="BA51" i="5"/>
  <c r="P1912" i="8"/>
  <c r="BA52" i="5"/>
  <c r="P1913" i="8"/>
  <c r="BA53" i="5"/>
  <c r="P1914" i="8"/>
  <c r="BA54" i="5"/>
  <c r="P1915" i="8"/>
  <c r="BA55" i="5"/>
  <c r="P1916" i="8"/>
  <c r="BA56" i="5"/>
  <c r="P1917" i="8"/>
  <c r="BA57" i="5"/>
  <c r="P1918" i="8"/>
  <c r="BA58" i="5"/>
  <c r="P1919" i="8"/>
  <c r="BA59" i="5"/>
  <c r="P1920" i="8"/>
  <c r="BA60" i="5"/>
  <c r="P1921" i="8"/>
  <c r="BA61" i="5"/>
  <c r="P1922" i="8"/>
  <c r="BA62" i="5"/>
  <c r="P1923" i="8"/>
  <c r="BA63" i="5"/>
  <c r="P1924" i="8"/>
  <c r="BA64" i="5"/>
  <c r="P1925" i="8"/>
  <c r="BA65" i="5"/>
  <c r="P1926" i="8"/>
  <c r="BA66" i="5"/>
  <c r="P1927" i="8"/>
  <c r="BA67" i="5"/>
  <c r="P1928" i="8"/>
  <c r="BA68" i="5"/>
  <c r="P1929" i="8"/>
  <c r="BA69" i="5"/>
  <c r="P1930" i="8"/>
  <c r="BA70" i="5"/>
  <c r="P1931" i="8"/>
  <c r="BA71" i="5"/>
  <c r="P1932" i="8"/>
  <c r="BA72" i="5"/>
  <c r="P1933" i="8"/>
  <c r="BA73" i="5"/>
  <c r="P1934" i="8"/>
  <c r="BA74" i="5"/>
  <c r="P1935" i="8"/>
  <c r="BA75" i="5"/>
  <c r="P1936" i="8"/>
  <c r="BA76" i="5"/>
  <c r="P1937" i="8"/>
  <c r="BA77" i="5"/>
  <c r="P1938" i="8"/>
  <c r="BA78" i="5"/>
  <c r="P1939" i="8"/>
  <c r="BA79" i="5"/>
  <c r="P1940" i="8"/>
  <c r="BA80" i="5"/>
  <c r="P1941" i="8"/>
  <c r="BA81" i="5"/>
  <c r="P1942" i="8"/>
  <c r="BA82" i="5"/>
  <c r="P1943" i="8"/>
  <c r="BA83" i="5"/>
  <c r="P1944" i="8"/>
  <c r="BA84" i="5"/>
  <c r="P1945" i="8"/>
  <c r="BA85" i="5"/>
  <c r="P1946" i="8"/>
  <c r="BA86" i="5"/>
  <c r="P1947" i="8"/>
  <c r="BA87" i="5"/>
  <c r="P1948" i="8"/>
  <c r="BA88" i="5"/>
  <c r="P1949" i="8"/>
  <c r="BA89" i="5"/>
  <c r="P1950" i="8"/>
  <c r="BA90" i="5"/>
  <c r="P1951" i="8"/>
  <c r="BA91" i="5"/>
  <c r="P1952" i="8"/>
  <c r="BA92" i="5"/>
  <c r="P1953" i="8"/>
  <c r="BA93" i="5"/>
  <c r="P1954" i="8"/>
  <c r="BA94" i="5"/>
  <c r="P1955" i="8"/>
  <c r="BA95" i="5"/>
  <c r="P1956" i="8"/>
  <c r="BA96" i="5"/>
  <c r="P1957" i="8"/>
  <c r="BA97" i="5"/>
  <c r="P1958" i="8"/>
  <c r="BA98" i="5"/>
  <c r="P1959" i="8"/>
  <c r="BA99" i="5"/>
  <c r="P1960" i="8"/>
  <c r="BA100" i="5"/>
  <c r="P1961" i="8"/>
  <c r="BA101" i="5"/>
  <c r="P1962" i="8"/>
  <c r="BA102" i="5"/>
  <c r="P1963" i="8"/>
  <c r="BA103" i="5"/>
  <c r="P1964" i="8"/>
  <c r="BA104" i="5"/>
  <c r="P1965" i="8"/>
  <c r="BA105" i="5"/>
  <c r="P1966" i="8"/>
  <c r="BA106" i="5"/>
  <c r="P1967" i="8"/>
  <c r="BA107" i="5"/>
  <c r="P1968" i="8"/>
  <c r="BA108" i="5"/>
  <c r="P1969" i="8"/>
  <c r="BA109" i="5"/>
  <c r="P1970" i="8"/>
  <c r="BA110" i="5"/>
  <c r="P1971" i="8"/>
  <c r="BA111" i="5"/>
  <c r="P1972" i="8"/>
  <c r="BA112" i="5"/>
  <c r="P1973" i="8"/>
  <c r="BA113" i="5"/>
  <c r="P1974" i="8"/>
  <c r="BA114" i="5"/>
  <c r="P1975" i="8"/>
  <c r="BA115" i="5"/>
  <c r="P1976" i="8"/>
  <c r="BA116" i="5"/>
  <c r="P1977" i="8"/>
  <c r="BA117" i="5"/>
  <c r="P1978" i="8"/>
  <c r="BA118" i="5"/>
  <c r="P1979" i="8"/>
  <c r="BA119" i="5"/>
  <c r="P1980" i="8"/>
  <c r="BA120" i="5"/>
  <c r="P1981" i="8"/>
  <c r="BA121" i="5"/>
  <c r="P1982" i="8"/>
  <c r="BA122" i="5"/>
  <c r="P1983" i="8"/>
  <c r="BA123" i="5"/>
  <c r="P1984" i="8"/>
  <c r="BA124" i="5"/>
  <c r="P1985" i="8"/>
  <c r="BA125" i="5"/>
  <c r="P1986" i="8"/>
  <c r="BA126" i="5"/>
  <c r="P1987" i="8"/>
  <c r="BA127" i="5"/>
  <c r="P1988" i="8"/>
  <c r="BA128" i="5"/>
  <c r="P1989" i="8"/>
  <c r="BA129" i="5"/>
  <c r="P1990" i="8"/>
  <c r="BA130" i="5"/>
  <c r="P1991" i="8"/>
  <c r="BA131" i="5"/>
  <c r="P1992" i="8"/>
  <c r="BA132" i="5"/>
  <c r="P1993" i="8"/>
  <c r="BA133" i="5"/>
  <c r="P1994" i="8"/>
  <c r="BA134" i="5"/>
  <c r="P1995" i="8"/>
  <c r="BA135" i="5"/>
  <c r="P1996" i="8"/>
  <c r="BA136" i="5"/>
  <c r="P1997" i="8"/>
  <c r="BA137" i="5"/>
  <c r="P1998" i="8"/>
  <c r="BA138" i="5"/>
  <c r="P1999" i="8"/>
  <c r="BA139" i="5"/>
  <c r="P2000" i="8"/>
  <c r="BA140" i="5"/>
  <c r="P2001" i="8"/>
  <c r="BA141" i="5"/>
  <c r="P2002" i="8"/>
  <c r="BD42" i="5"/>
  <c r="P2003" i="8"/>
  <c r="BD43" i="5"/>
  <c r="P2004" i="8"/>
  <c r="BD44" i="5"/>
  <c r="P2005" i="8"/>
  <c r="BD45" i="5"/>
  <c r="P2006" i="8"/>
  <c r="BD46" i="5"/>
  <c r="P2007" i="8"/>
  <c r="BD47" i="5"/>
  <c r="P2008" i="8"/>
  <c r="BD48" i="5"/>
  <c r="P2009" i="8"/>
  <c r="BD49" i="5"/>
  <c r="P2010" i="8"/>
  <c r="BD50" i="5"/>
  <c r="P2011" i="8"/>
  <c r="BD51" i="5"/>
  <c r="P2012" i="8"/>
  <c r="BD52" i="5"/>
  <c r="P2013" i="8"/>
  <c r="BD53" i="5"/>
  <c r="P2014" i="8"/>
  <c r="BD54" i="5"/>
  <c r="P2015" i="8"/>
  <c r="BD55" i="5"/>
  <c r="P2016" i="8"/>
  <c r="BD56" i="5"/>
  <c r="P2017" i="8"/>
  <c r="BD57" i="5"/>
  <c r="P2018" i="8"/>
  <c r="BD58" i="5"/>
  <c r="P2019" i="8"/>
  <c r="BD59" i="5"/>
  <c r="P2020" i="8"/>
  <c r="BD60" i="5"/>
  <c r="P2021" i="8"/>
  <c r="BD61" i="5"/>
  <c r="P2022" i="8"/>
  <c r="BD62" i="5"/>
  <c r="P2023" i="8"/>
  <c r="BD63" i="5"/>
  <c r="P2024" i="8"/>
  <c r="BD64" i="5"/>
  <c r="P2025" i="8"/>
  <c r="BD65" i="5"/>
  <c r="P2026" i="8"/>
  <c r="BD66" i="5"/>
  <c r="P2027" i="8"/>
  <c r="BD67" i="5"/>
  <c r="P2028" i="8"/>
  <c r="BD68" i="5"/>
  <c r="P2029" i="8"/>
  <c r="BD69" i="5"/>
  <c r="P2030" i="8"/>
  <c r="BD70" i="5"/>
  <c r="P2031" i="8"/>
  <c r="BD71" i="5"/>
  <c r="P2032" i="8"/>
  <c r="BD72" i="5"/>
  <c r="P2033" i="8"/>
  <c r="BD73" i="5"/>
  <c r="P2034" i="8"/>
  <c r="BD74" i="5"/>
  <c r="P2035" i="8"/>
  <c r="BD75" i="5"/>
  <c r="P2036" i="8"/>
  <c r="BD76" i="5"/>
  <c r="P2037" i="8"/>
  <c r="BD77" i="5"/>
  <c r="P2038" i="8"/>
  <c r="BD78" i="5"/>
  <c r="P2039" i="8"/>
  <c r="BD79" i="5"/>
  <c r="P2040" i="8"/>
  <c r="BD80" i="5"/>
  <c r="P2041" i="8"/>
  <c r="BD81" i="5"/>
  <c r="P2042" i="8"/>
  <c r="BD82" i="5"/>
  <c r="P2043" i="8"/>
  <c r="BD83" i="5"/>
  <c r="P2044" i="8"/>
  <c r="BD84" i="5"/>
  <c r="P2045" i="8"/>
  <c r="BD85" i="5"/>
  <c r="P2046" i="8"/>
  <c r="BD86" i="5"/>
  <c r="P2047" i="8"/>
  <c r="BD87" i="5"/>
  <c r="P2048" i="8"/>
  <c r="BD88" i="5"/>
  <c r="P2049" i="8"/>
  <c r="BD89" i="5"/>
  <c r="P2050" i="8"/>
  <c r="BD90" i="5"/>
  <c r="P2051" i="8"/>
  <c r="BD91" i="5"/>
  <c r="P2052" i="8"/>
  <c r="BD92" i="5"/>
  <c r="P2053" i="8"/>
  <c r="BD93" i="5"/>
  <c r="P2054" i="8"/>
  <c r="BD94" i="5"/>
  <c r="P2055" i="8"/>
  <c r="BD95" i="5"/>
  <c r="P2056" i="8"/>
  <c r="BD96" i="5"/>
  <c r="P2057" i="8"/>
  <c r="BD97" i="5"/>
  <c r="P2058" i="8"/>
  <c r="BD98" i="5"/>
  <c r="P2059" i="8"/>
  <c r="BD99" i="5"/>
  <c r="P2060" i="8"/>
  <c r="BD100" i="5"/>
  <c r="P2061" i="8"/>
  <c r="BD101" i="5"/>
  <c r="P2062" i="8"/>
  <c r="BD102" i="5"/>
  <c r="P2063" i="8"/>
  <c r="BD103" i="5"/>
  <c r="P2064" i="8"/>
  <c r="BD104" i="5"/>
  <c r="P2065" i="8"/>
  <c r="BD105" i="5"/>
  <c r="P2066" i="8"/>
  <c r="BD106" i="5"/>
  <c r="P2067" i="8"/>
  <c r="BD107" i="5"/>
  <c r="P2068" i="8"/>
  <c r="BD108" i="5"/>
  <c r="P2069" i="8"/>
  <c r="BD109" i="5"/>
  <c r="P2070" i="8"/>
  <c r="BD110" i="5"/>
  <c r="P2071" i="8"/>
  <c r="BD111" i="5"/>
  <c r="P2072" i="8"/>
  <c r="BD112" i="5"/>
  <c r="P2073" i="8"/>
  <c r="BD113" i="5"/>
  <c r="P2074" i="8"/>
  <c r="BD114" i="5"/>
  <c r="P2075" i="8"/>
  <c r="BD115" i="5"/>
  <c r="P2076" i="8"/>
  <c r="BD116" i="5"/>
  <c r="P2077" i="8"/>
  <c r="BD117" i="5"/>
  <c r="P2078" i="8"/>
  <c r="BD118" i="5"/>
  <c r="P2079" i="8"/>
  <c r="BD119" i="5"/>
  <c r="P2080" i="8"/>
  <c r="BD120" i="5"/>
  <c r="P2081" i="8"/>
  <c r="BD121" i="5"/>
  <c r="P2082" i="8"/>
  <c r="BD122" i="5"/>
  <c r="P2083" i="8"/>
  <c r="BD123" i="5"/>
  <c r="P2084" i="8"/>
  <c r="BD124" i="5"/>
  <c r="P2085" i="8"/>
  <c r="BD125" i="5"/>
  <c r="P2086" i="8"/>
  <c r="BD126" i="5"/>
  <c r="P2087" i="8"/>
  <c r="BD127" i="5"/>
  <c r="P2088" i="8"/>
  <c r="BD128" i="5"/>
  <c r="P2089" i="8"/>
  <c r="BD129" i="5"/>
  <c r="P2090" i="8"/>
  <c r="BD130" i="5"/>
  <c r="P2091" i="8"/>
  <c r="BD131" i="5"/>
  <c r="P2092" i="8"/>
  <c r="BD132" i="5"/>
  <c r="P2093" i="8"/>
  <c r="BD133" i="5"/>
  <c r="P2094" i="8"/>
  <c r="BD134" i="5"/>
  <c r="P2095" i="8"/>
  <c r="BD135" i="5"/>
  <c r="P2096" i="8"/>
  <c r="BD136" i="5"/>
  <c r="P2097" i="8"/>
  <c r="BD137" i="5"/>
  <c r="P2098" i="8"/>
  <c r="BD138" i="5"/>
  <c r="P2099" i="8"/>
  <c r="BD139" i="5"/>
  <c r="P2100" i="8"/>
  <c r="BD140" i="5"/>
  <c r="P2101" i="8"/>
  <c r="BD141" i="5"/>
  <c r="P2102" i="8"/>
  <c r="BG42" i="5"/>
  <c r="P2103" i="8"/>
  <c r="BG43" i="5"/>
  <c r="P2104" i="8"/>
  <c r="BG44" i="5"/>
  <c r="P2105" i="8"/>
  <c r="BG45" i="5"/>
  <c r="P2106" i="8"/>
  <c r="BG46" i="5"/>
  <c r="P2107" i="8"/>
  <c r="BG47" i="5"/>
  <c r="P2108" i="8"/>
  <c r="BG48" i="5"/>
  <c r="P2109" i="8"/>
  <c r="BG49" i="5"/>
  <c r="P2110" i="8"/>
  <c r="BG50" i="5"/>
  <c r="P2111" i="8"/>
  <c r="BG51" i="5"/>
  <c r="P2112" i="8"/>
  <c r="BG52" i="5"/>
  <c r="P2113" i="8"/>
  <c r="BG53" i="5"/>
  <c r="P2114" i="8"/>
  <c r="BG54" i="5"/>
  <c r="P2115" i="8"/>
  <c r="BG55" i="5"/>
  <c r="P2116" i="8"/>
  <c r="BG56" i="5"/>
  <c r="P2117" i="8"/>
  <c r="BG57" i="5"/>
  <c r="P2118" i="8"/>
  <c r="BG58" i="5"/>
  <c r="P2119" i="8"/>
  <c r="BG59" i="5"/>
  <c r="P2120" i="8"/>
  <c r="BG60" i="5"/>
  <c r="P2121" i="8"/>
  <c r="BG61" i="5"/>
  <c r="P2122" i="8"/>
  <c r="BG62" i="5"/>
  <c r="P2123" i="8"/>
  <c r="BG63" i="5"/>
  <c r="P2124" i="8"/>
  <c r="BG64" i="5"/>
  <c r="P2125" i="8"/>
  <c r="BG65" i="5"/>
  <c r="P2126" i="8"/>
  <c r="BG66" i="5"/>
  <c r="P2127" i="8"/>
  <c r="BG67" i="5"/>
  <c r="P2128" i="8"/>
  <c r="BG68" i="5"/>
  <c r="P2129" i="8"/>
  <c r="BG69" i="5"/>
  <c r="P2130" i="8"/>
  <c r="BG70" i="5"/>
  <c r="P2131" i="8"/>
  <c r="BG71" i="5"/>
  <c r="P2132" i="8"/>
  <c r="BG72" i="5"/>
  <c r="P2133" i="8"/>
  <c r="BG73" i="5"/>
  <c r="P2134" i="8"/>
  <c r="BG74" i="5"/>
  <c r="P2135" i="8"/>
  <c r="BG75" i="5"/>
  <c r="P2136" i="8"/>
  <c r="BG76" i="5"/>
  <c r="P2137" i="8"/>
  <c r="BG77" i="5"/>
  <c r="P2138" i="8"/>
  <c r="BG78" i="5"/>
  <c r="P2139" i="8"/>
  <c r="BG79" i="5"/>
  <c r="P2140" i="8"/>
  <c r="BG80" i="5"/>
  <c r="P2141" i="8"/>
  <c r="BG81" i="5"/>
  <c r="P2142" i="8"/>
  <c r="BG82" i="5"/>
  <c r="P2143" i="8"/>
  <c r="BG83" i="5"/>
  <c r="P2144" i="8"/>
  <c r="BG84" i="5"/>
  <c r="P2145" i="8"/>
  <c r="BG85" i="5"/>
  <c r="P2146" i="8"/>
  <c r="BG86" i="5"/>
  <c r="P2147" i="8"/>
  <c r="BG87" i="5"/>
  <c r="P2148" i="8"/>
  <c r="BG88" i="5"/>
  <c r="P2149" i="8"/>
  <c r="BG89" i="5"/>
  <c r="P2150" i="8"/>
  <c r="BG90" i="5"/>
  <c r="P2151" i="8"/>
  <c r="BG91" i="5"/>
  <c r="P2152" i="8"/>
  <c r="BG92" i="5"/>
  <c r="P2153" i="8"/>
  <c r="BG93" i="5"/>
  <c r="P2154" i="8"/>
  <c r="BG94" i="5"/>
  <c r="P2155" i="8"/>
  <c r="BG95" i="5"/>
  <c r="P2156" i="8"/>
  <c r="BG96" i="5"/>
  <c r="P2157" i="8"/>
  <c r="BG97" i="5"/>
  <c r="P2158" i="8"/>
  <c r="BG98" i="5"/>
  <c r="P2159" i="8"/>
  <c r="BG99" i="5"/>
  <c r="P2160" i="8"/>
  <c r="BG100" i="5"/>
  <c r="P2161" i="8"/>
  <c r="BG101" i="5"/>
  <c r="P2162" i="8"/>
  <c r="BG102" i="5"/>
  <c r="P2163" i="8"/>
  <c r="BG103" i="5"/>
  <c r="P2164" i="8"/>
  <c r="BG104" i="5"/>
  <c r="P2165" i="8"/>
  <c r="BG105" i="5"/>
  <c r="P2166" i="8"/>
  <c r="BG106" i="5"/>
  <c r="P2167" i="8"/>
  <c r="BG107" i="5"/>
  <c r="P2168" i="8"/>
  <c r="BG108" i="5"/>
  <c r="P2169" i="8"/>
  <c r="BG109" i="5"/>
  <c r="P2170" i="8"/>
  <c r="BG110" i="5"/>
  <c r="P2171" i="8"/>
  <c r="BG111" i="5"/>
  <c r="P2172" i="8"/>
  <c r="BG112" i="5"/>
  <c r="P2173" i="8"/>
  <c r="BG113" i="5"/>
  <c r="P2174" i="8"/>
  <c r="BG114" i="5"/>
  <c r="P2175" i="8"/>
  <c r="BG115" i="5"/>
  <c r="P2176" i="8"/>
  <c r="BG116" i="5"/>
  <c r="P2177" i="8"/>
  <c r="BG117" i="5"/>
  <c r="P2178" i="8"/>
  <c r="BG118" i="5"/>
  <c r="P2179" i="8"/>
  <c r="BG119" i="5"/>
  <c r="P2180" i="8"/>
  <c r="BG120" i="5"/>
  <c r="P2181" i="8"/>
  <c r="BG121" i="5"/>
  <c r="P2182" i="8"/>
  <c r="BG122" i="5"/>
  <c r="P2183" i="8"/>
  <c r="BG123" i="5"/>
  <c r="P2184" i="8"/>
  <c r="BG124" i="5"/>
  <c r="P2185" i="8"/>
  <c r="BG125" i="5"/>
  <c r="P2186" i="8"/>
  <c r="BG126" i="5"/>
  <c r="P2187" i="8"/>
  <c r="BG127" i="5"/>
  <c r="P2188" i="8"/>
  <c r="BG128" i="5"/>
  <c r="P2189" i="8"/>
  <c r="BG129" i="5"/>
  <c r="P2190" i="8"/>
  <c r="BG130" i="5"/>
  <c r="P2191" i="8"/>
  <c r="BG131" i="5"/>
  <c r="P2192" i="8"/>
  <c r="BG132" i="5"/>
  <c r="P2193" i="8"/>
  <c r="BG133" i="5"/>
  <c r="P2194" i="8"/>
  <c r="BG134" i="5"/>
  <c r="P2195" i="8"/>
  <c r="BG135" i="5"/>
  <c r="P2196" i="8"/>
  <c r="BG136" i="5"/>
  <c r="P2197" i="8"/>
  <c r="BG137" i="5"/>
  <c r="P2198" i="8"/>
  <c r="BG138" i="5"/>
  <c r="P2199" i="8"/>
  <c r="BG139" i="5"/>
  <c r="P2200" i="8"/>
  <c r="BG140" i="5"/>
  <c r="P2201" i="8"/>
  <c r="BG141" i="5"/>
  <c r="P2202" i="8"/>
  <c r="BJ42" i="5"/>
  <c r="P2203" i="8"/>
  <c r="BJ43" i="5"/>
  <c r="P2204" i="8"/>
  <c r="BJ44" i="5"/>
  <c r="P2205" i="8"/>
  <c r="BJ45" i="5"/>
  <c r="P2206" i="8"/>
  <c r="BJ46" i="5"/>
  <c r="P2207" i="8"/>
  <c r="BJ47" i="5"/>
  <c r="P2208" i="8"/>
  <c r="BJ48" i="5"/>
  <c r="P2209" i="8"/>
  <c r="BJ49" i="5"/>
  <c r="P2210" i="8"/>
  <c r="BJ50" i="5"/>
  <c r="P2211" i="8"/>
  <c r="BJ51" i="5"/>
  <c r="P2212" i="8"/>
  <c r="BJ52" i="5"/>
  <c r="P2213" i="8"/>
  <c r="BJ53" i="5"/>
  <c r="P2214" i="8"/>
  <c r="BJ54" i="5"/>
  <c r="P2215" i="8"/>
  <c r="BJ55" i="5"/>
  <c r="P2216" i="8"/>
  <c r="BJ56" i="5"/>
  <c r="P2217" i="8"/>
  <c r="BJ57" i="5"/>
  <c r="P2218" i="8"/>
  <c r="BJ58" i="5"/>
  <c r="P2219" i="8"/>
  <c r="BJ59" i="5"/>
  <c r="P2220" i="8"/>
  <c r="BJ60" i="5"/>
  <c r="P2221" i="8"/>
  <c r="BJ61" i="5"/>
  <c r="P2222" i="8"/>
  <c r="BJ62" i="5"/>
  <c r="P2223" i="8"/>
  <c r="BJ63" i="5"/>
  <c r="P2224" i="8"/>
  <c r="BJ64" i="5"/>
  <c r="P2225" i="8"/>
  <c r="BJ65" i="5"/>
  <c r="P2226" i="8"/>
  <c r="BJ66" i="5"/>
  <c r="P2227" i="8"/>
  <c r="BJ67" i="5"/>
  <c r="P2228" i="8"/>
  <c r="BJ68" i="5"/>
  <c r="P2229" i="8"/>
  <c r="BJ69" i="5"/>
  <c r="P2230" i="8"/>
  <c r="BJ70" i="5"/>
  <c r="P2231" i="8"/>
  <c r="BJ71" i="5"/>
  <c r="P2232" i="8"/>
  <c r="BJ72" i="5"/>
  <c r="P2233" i="8"/>
  <c r="BJ73" i="5"/>
  <c r="P2234" i="8"/>
  <c r="BJ74" i="5"/>
  <c r="P2235" i="8"/>
  <c r="BJ75" i="5"/>
  <c r="P2236" i="8"/>
  <c r="BJ76" i="5"/>
  <c r="P2237" i="8"/>
  <c r="BJ77" i="5"/>
  <c r="P2238" i="8"/>
  <c r="BJ78" i="5"/>
  <c r="P2239" i="8"/>
  <c r="BJ79" i="5"/>
  <c r="P2240" i="8"/>
  <c r="BJ80" i="5"/>
  <c r="P2241" i="8"/>
  <c r="BJ81" i="5"/>
  <c r="P2242" i="8"/>
  <c r="BJ82" i="5"/>
  <c r="P2243" i="8"/>
  <c r="BJ83" i="5"/>
  <c r="P2244" i="8"/>
  <c r="BJ84" i="5"/>
  <c r="P2245" i="8"/>
  <c r="BJ85" i="5"/>
  <c r="P2246" i="8"/>
  <c r="BJ86" i="5"/>
  <c r="P2247" i="8"/>
  <c r="BJ87" i="5"/>
  <c r="P2248" i="8"/>
  <c r="BJ88" i="5"/>
  <c r="P2249" i="8"/>
  <c r="BJ89" i="5"/>
  <c r="P2250" i="8"/>
  <c r="BJ90" i="5"/>
  <c r="P2251" i="8"/>
  <c r="BJ91" i="5"/>
  <c r="P2252" i="8"/>
  <c r="BJ92" i="5"/>
  <c r="P2253" i="8"/>
  <c r="BJ93" i="5"/>
  <c r="P2254" i="8"/>
  <c r="BJ94" i="5"/>
  <c r="P2255" i="8"/>
  <c r="BJ95" i="5"/>
  <c r="P2256" i="8"/>
  <c r="BJ96" i="5"/>
  <c r="P2257" i="8"/>
  <c r="BJ97" i="5"/>
  <c r="P2258" i="8"/>
  <c r="BJ98" i="5"/>
  <c r="P2259" i="8"/>
  <c r="BJ99" i="5"/>
  <c r="P2260" i="8"/>
  <c r="BJ100" i="5"/>
  <c r="P2261" i="8"/>
  <c r="BJ101" i="5"/>
  <c r="P2262" i="8"/>
  <c r="BJ102" i="5"/>
  <c r="P2263" i="8"/>
  <c r="BJ103" i="5"/>
  <c r="P2264" i="8"/>
  <c r="BJ104" i="5"/>
  <c r="P2265" i="8"/>
  <c r="BJ105" i="5"/>
  <c r="P2266" i="8"/>
  <c r="BJ106" i="5"/>
  <c r="P2267" i="8"/>
  <c r="BJ107" i="5"/>
  <c r="P2268" i="8"/>
  <c r="BJ108" i="5"/>
  <c r="P2269" i="8"/>
  <c r="BJ109" i="5"/>
  <c r="P2270" i="8"/>
  <c r="BJ110" i="5"/>
  <c r="P2271" i="8"/>
  <c r="BJ111" i="5"/>
  <c r="P2272" i="8"/>
  <c r="BJ112" i="5"/>
  <c r="P2273" i="8"/>
  <c r="BJ113" i="5"/>
  <c r="P2274" i="8"/>
  <c r="BJ114" i="5"/>
  <c r="P2275" i="8"/>
  <c r="BJ115" i="5"/>
  <c r="P2276" i="8"/>
  <c r="BJ116" i="5"/>
  <c r="P2277" i="8"/>
  <c r="BJ117" i="5"/>
  <c r="P2278" i="8"/>
  <c r="BJ118" i="5"/>
  <c r="P2279" i="8"/>
  <c r="BJ119" i="5"/>
  <c r="P2280" i="8"/>
  <c r="BJ120" i="5"/>
  <c r="P2281" i="8"/>
  <c r="BJ121" i="5"/>
  <c r="P2282" i="8"/>
  <c r="BJ122" i="5"/>
  <c r="P2283" i="8"/>
  <c r="BJ123" i="5"/>
  <c r="P2284" i="8"/>
  <c r="BJ124" i="5"/>
  <c r="P2285" i="8"/>
  <c r="BJ125" i="5"/>
  <c r="P2286" i="8"/>
  <c r="BJ126" i="5"/>
  <c r="P2287" i="8"/>
  <c r="BJ127" i="5"/>
  <c r="P2288" i="8"/>
  <c r="BJ128" i="5"/>
  <c r="P2289" i="8"/>
  <c r="BJ129" i="5"/>
  <c r="P2290" i="8"/>
  <c r="BJ130" i="5"/>
  <c r="P2291" i="8"/>
  <c r="BJ131" i="5"/>
  <c r="P2292" i="8"/>
  <c r="BJ132" i="5"/>
  <c r="P2293" i="8"/>
  <c r="BJ133" i="5"/>
  <c r="P2294" i="8"/>
  <c r="BJ134" i="5"/>
  <c r="P2295" i="8"/>
  <c r="BJ135" i="5"/>
  <c r="P2296" i="8"/>
  <c r="BJ136" i="5"/>
  <c r="P2297" i="8"/>
  <c r="BJ137" i="5"/>
  <c r="P2298" i="8"/>
  <c r="BJ138" i="5"/>
  <c r="P2299" i="8"/>
  <c r="BJ139" i="5"/>
  <c r="P2300" i="8"/>
  <c r="BJ140" i="5"/>
  <c r="P2301" i="8"/>
  <c r="BJ141" i="5"/>
  <c r="P2302" i="8"/>
  <c r="BM42" i="5"/>
  <c r="P2303" i="8"/>
  <c r="BM43" i="5"/>
  <c r="P2304" i="8"/>
  <c r="BM44" i="5"/>
  <c r="P2305" i="8"/>
  <c r="BM45" i="5"/>
  <c r="P2306" i="8"/>
  <c r="BM46" i="5"/>
  <c r="P2307" i="8"/>
  <c r="BM47" i="5"/>
  <c r="P2308" i="8"/>
  <c r="BM48" i="5"/>
  <c r="P2309" i="8"/>
  <c r="BM49" i="5"/>
  <c r="P2310" i="8"/>
  <c r="BM50" i="5"/>
  <c r="P2311" i="8"/>
  <c r="BM51" i="5"/>
  <c r="P2312" i="8"/>
  <c r="BM52" i="5"/>
  <c r="P2313" i="8"/>
  <c r="BM53" i="5"/>
  <c r="P2314" i="8"/>
  <c r="BM54" i="5"/>
  <c r="P2315" i="8"/>
  <c r="BM55" i="5"/>
  <c r="P2316" i="8"/>
  <c r="BM56" i="5"/>
  <c r="P2317" i="8"/>
  <c r="BM57" i="5"/>
  <c r="P2318" i="8"/>
  <c r="BM58" i="5"/>
  <c r="P2319" i="8"/>
  <c r="BM59" i="5"/>
  <c r="P2320" i="8"/>
  <c r="BM60" i="5"/>
  <c r="P2321" i="8"/>
  <c r="BM61" i="5"/>
  <c r="P2322" i="8"/>
  <c r="BM62" i="5"/>
  <c r="P2323" i="8"/>
  <c r="BM63" i="5"/>
  <c r="P2324" i="8"/>
  <c r="BM64" i="5"/>
  <c r="P2325" i="8"/>
  <c r="BM65" i="5"/>
  <c r="P2326" i="8"/>
  <c r="BM66" i="5"/>
  <c r="P2327" i="8"/>
  <c r="BM67" i="5"/>
  <c r="P2328" i="8"/>
  <c r="BM68" i="5"/>
  <c r="P2329" i="8"/>
  <c r="BM69" i="5"/>
  <c r="P2330" i="8"/>
  <c r="BM70" i="5"/>
  <c r="P2331" i="8"/>
  <c r="BM71" i="5"/>
  <c r="P2332" i="8"/>
  <c r="BM72" i="5"/>
  <c r="P2333" i="8"/>
  <c r="BM73" i="5"/>
  <c r="P2334" i="8"/>
  <c r="BM74" i="5"/>
  <c r="P2335" i="8"/>
  <c r="BM75" i="5"/>
  <c r="P2336" i="8"/>
  <c r="BM76" i="5"/>
  <c r="P2337" i="8"/>
  <c r="BM77" i="5"/>
  <c r="P2338" i="8"/>
  <c r="BM78" i="5"/>
  <c r="P2339" i="8"/>
  <c r="BM79" i="5"/>
  <c r="P2340" i="8"/>
  <c r="BM80" i="5"/>
  <c r="P2341" i="8"/>
  <c r="BM81" i="5"/>
  <c r="P2342" i="8"/>
  <c r="BM82" i="5"/>
  <c r="P2343" i="8"/>
  <c r="BM83" i="5"/>
  <c r="P2344" i="8"/>
  <c r="BM84" i="5"/>
  <c r="P2345" i="8"/>
  <c r="BM85" i="5"/>
  <c r="P2346" i="8"/>
  <c r="BM86" i="5"/>
  <c r="P2347" i="8"/>
  <c r="BM87" i="5"/>
  <c r="P2348" i="8"/>
  <c r="BM88" i="5"/>
  <c r="P2349" i="8"/>
  <c r="BM89" i="5"/>
  <c r="P2350" i="8"/>
  <c r="BM90" i="5"/>
  <c r="P2351" i="8"/>
  <c r="BM91" i="5"/>
  <c r="P2352" i="8"/>
  <c r="BM92" i="5"/>
  <c r="P2353" i="8"/>
  <c r="BM93" i="5"/>
  <c r="P2354" i="8"/>
  <c r="BM94" i="5"/>
  <c r="P2355" i="8"/>
  <c r="BM95" i="5"/>
  <c r="P2356" i="8"/>
  <c r="BM96" i="5"/>
  <c r="P2357" i="8"/>
  <c r="BM97" i="5"/>
  <c r="P2358" i="8"/>
  <c r="BM98" i="5"/>
  <c r="P2359" i="8"/>
  <c r="BM99" i="5"/>
  <c r="P2360" i="8"/>
  <c r="BM100" i="5"/>
  <c r="P2361" i="8"/>
  <c r="BM101" i="5"/>
  <c r="P2362" i="8"/>
  <c r="BM102" i="5"/>
  <c r="P2363" i="8"/>
  <c r="BM103" i="5"/>
  <c r="P2364" i="8"/>
  <c r="BM104" i="5"/>
  <c r="P2365" i="8"/>
  <c r="BM105" i="5"/>
  <c r="P2366" i="8"/>
  <c r="BM106" i="5"/>
  <c r="P2367" i="8"/>
  <c r="BM107" i="5"/>
  <c r="P2368" i="8"/>
  <c r="BM108" i="5"/>
  <c r="P2369" i="8"/>
  <c r="BM109" i="5"/>
  <c r="P2370" i="8"/>
  <c r="BM110" i="5"/>
  <c r="P2371" i="8"/>
  <c r="BM111" i="5"/>
  <c r="P2372" i="8"/>
  <c r="BM112" i="5"/>
  <c r="P2373" i="8"/>
  <c r="BM113" i="5"/>
  <c r="P2374" i="8"/>
  <c r="BM114" i="5"/>
  <c r="P2375" i="8"/>
  <c r="BM115" i="5"/>
  <c r="P2376" i="8"/>
  <c r="BM116" i="5"/>
  <c r="P2377" i="8"/>
  <c r="BM117" i="5"/>
  <c r="P2378" i="8"/>
  <c r="BM118" i="5"/>
  <c r="P2379" i="8"/>
  <c r="BM119" i="5"/>
  <c r="P2380" i="8"/>
  <c r="BM120" i="5"/>
  <c r="P2381" i="8"/>
  <c r="BM121" i="5"/>
  <c r="P2382" i="8"/>
  <c r="BM122" i="5"/>
  <c r="P2383" i="8"/>
  <c r="BM123" i="5"/>
  <c r="P2384" i="8"/>
  <c r="BM124" i="5"/>
  <c r="P2385" i="8"/>
  <c r="BM125" i="5"/>
  <c r="P2386" i="8"/>
  <c r="BM126" i="5"/>
  <c r="P2387" i="8"/>
  <c r="BM127" i="5"/>
  <c r="P2388" i="8"/>
  <c r="BM128" i="5"/>
  <c r="P2389" i="8"/>
  <c r="BM129" i="5"/>
  <c r="P2390" i="8"/>
  <c r="BM130" i="5"/>
  <c r="P2391" i="8"/>
  <c r="BM131" i="5"/>
  <c r="P2392" i="8"/>
  <c r="BM132" i="5"/>
  <c r="P2393" i="8"/>
  <c r="BM133" i="5"/>
  <c r="P2394" i="8"/>
  <c r="BM134" i="5"/>
  <c r="P2395" i="8"/>
  <c r="BM135" i="5"/>
  <c r="P2396" i="8"/>
  <c r="BM136" i="5"/>
  <c r="P2397" i="8"/>
  <c r="BM137" i="5"/>
  <c r="P2398" i="8"/>
  <c r="BM138" i="5"/>
  <c r="P2399" i="8"/>
  <c r="BM139" i="5"/>
  <c r="P2400" i="8"/>
  <c r="BM140" i="5"/>
  <c r="P2401" i="8"/>
  <c r="BM141" i="5"/>
  <c r="P2402" i="8"/>
  <c r="BP42" i="5"/>
  <c r="P2403" i="8"/>
  <c r="BP43" i="5"/>
  <c r="P2404" i="8"/>
  <c r="BP44" i="5"/>
  <c r="P2405" i="8"/>
  <c r="BP45" i="5"/>
  <c r="P2406" i="8"/>
  <c r="BP46" i="5"/>
  <c r="P2407" i="8"/>
  <c r="BP47" i="5"/>
  <c r="P2408" i="8"/>
  <c r="BP48" i="5"/>
  <c r="P2409" i="8"/>
  <c r="BP49" i="5"/>
  <c r="P2410" i="8"/>
  <c r="BP50" i="5"/>
  <c r="P2411" i="8"/>
  <c r="BP51" i="5"/>
  <c r="P2412" i="8"/>
  <c r="BP52" i="5"/>
  <c r="P2413" i="8"/>
  <c r="BP53" i="5"/>
  <c r="P2414" i="8"/>
  <c r="BP54" i="5"/>
  <c r="P2415" i="8"/>
  <c r="BP55" i="5"/>
  <c r="P2416" i="8"/>
  <c r="BP56" i="5"/>
  <c r="P2417" i="8"/>
  <c r="BP57" i="5"/>
  <c r="P2418" i="8"/>
  <c r="BP58" i="5"/>
  <c r="P2419" i="8"/>
  <c r="BP59" i="5"/>
  <c r="P2420" i="8"/>
  <c r="BP60" i="5"/>
  <c r="P2421" i="8"/>
  <c r="BP61" i="5"/>
  <c r="P2422" i="8"/>
  <c r="BP62" i="5"/>
  <c r="P2423" i="8"/>
  <c r="BP63" i="5"/>
  <c r="P2424" i="8"/>
  <c r="BP64" i="5"/>
  <c r="P2425" i="8"/>
  <c r="BP65" i="5"/>
  <c r="P2426" i="8"/>
  <c r="BP66" i="5"/>
  <c r="P2427" i="8"/>
  <c r="BP67" i="5"/>
  <c r="P2428" i="8"/>
  <c r="BP68" i="5"/>
  <c r="P2429" i="8"/>
  <c r="BP69" i="5"/>
  <c r="P2430" i="8"/>
  <c r="BP70" i="5"/>
  <c r="P2431" i="8"/>
  <c r="BP71" i="5"/>
  <c r="P2432" i="8"/>
  <c r="BP72" i="5"/>
  <c r="P2433" i="8"/>
  <c r="BP73" i="5"/>
  <c r="P2434" i="8"/>
  <c r="BP74" i="5"/>
  <c r="P2435" i="8"/>
  <c r="BP75" i="5"/>
  <c r="P2436" i="8"/>
  <c r="BP76" i="5"/>
  <c r="P2437" i="8"/>
  <c r="BP77" i="5"/>
  <c r="P2438" i="8"/>
  <c r="BP78" i="5"/>
  <c r="P2439" i="8"/>
  <c r="BP79" i="5"/>
  <c r="P2440" i="8"/>
  <c r="BP80" i="5"/>
  <c r="P2441" i="8"/>
  <c r="BP81" i="5"/>
  <c r="P2442" i="8"/>
  <c r="BP82" i="5"/>
  <c r="P2443" i="8"/>
  <c r="BP83" i="5"/>
  <c r="P2444" i="8"/>
  <c r="BP84" i="5"/>
  <c r="P2445" i="8"/>
  <c r="BP85" i="5"/>
  <c r="P2446" i="8"/>
  <c r="BP86" i="5"/>
  <c r="P2447" i="8"/>
  <c r="BP87" i="5"/>
  <c r="P2448" i="8"/>
  <c r="BP88" i="5"/>
  <c r="P2449" i="8"/>
  <c r="BP89" i="5"/>
  <c r="P2450" i="8"/>
  <c r="BP90" i="5"/>
  <c r="P2451" i="8"/>
  <c r="BP91" i="5"/>
  <c r="P2452" i="8"/>
  <c r="BP92" i="5"/>
  <c r="P2453" i="8"/>
  <c r="BP93" i="5"/>
  <c r="P2454" i="8"/>
  <c r="BP94" i="5"/>
  <c r="P2455" i="8"/>
  <c r="BP95" i="5"/>
  <c r="P2456" i="8"/>
  <c r="BP96" i="5"/>
  <c r="P2457" i="8"/>
  <c r="BP97" i="5"/>
  <c r="P2458" i="8"/>
  <c r="BP98" i="5"/>
  <c r="P2459" i="8"/>
  <c r="BP99" i="5"/>
  <c r="P2460" i="8"/>
  <c r="BP100" i="5"/>
  <c r="P2461" i="8"/>
  <c r="BP101" i="5"/>
  <c r="P2462" i="8"/>
  <c r="BP102" i="5"/>
  <c r="P2463" i="8"/>
  <c r="BP103" i="5"/>
  <c r="P2464" i="8"/>
  <c r="BP104" i="5"/>
  <c r="P2465" i="8"/>
  <c r="BP105" i="5"/>
  <c r="P2466" i="8"/>
  <c r="BP106" i="5"/>
  <c r="P2467" i="8"/>
  <c r="BP107" i="5"/>
  <c r="P2468" i="8"/>
  <c r="BP108" i="5"/>
  <c r="P2469" i="8"/>
  <c r="BP109" i="5"/>
  <c r="P2470" i="8"/>
  <c r="BP110" i="5"/>
  <c r="P2471" i="8"/>
  <c r="BP111" i="5"/>
  <c r="P2472" i="8"/>
  <c r="BP112" i="5"/>
  <c r="P2473" i="8"/>
  <c r="BP113" i="5"/>
  <c r="P2474" i="8"/>
  <c r="BP114" i="5"/>
  <c r="P2475" i="8"/>
  <c r="BP115" i="5"/>
  <c r="P2476" i="8"/>
  <c r="BP116" i="5"/>
  <c r="P2477" i="8"/>
  <c r="BP117" i="5"/>
  <c r="P2478" i="8"/>
  <c r="BP118" i="5"/>
  <c r="P2479" i="8"/>
  <c r="BP119" i="5"/>
  <c r="P2480" i="8"/>
  <c r="BP120" i="5"/>
  <c r="P2481" i="8"/>
  <c r="BP121" i="5"/>
  <c r="P2482" i="8"/>
  <c r="BP122" i="5"/>
  <c r="P2483" i="8"/>
  <c r="BP123" i="5"/>
  <c r="P2484" i="8"/>
  <c r="BP124" i="5"/>
  <c r="P2485" i="8"/>
  <c r="BP125" i="5"/>
  <c r="P2486" i="8"/>
  <c r="BP126" i="5"/>
  <c r="P2487" i="8"/>
  <c r="BP127" i="5"/>
  <c r="P2488" i="8"/>
  <c r="BP128" i="5"/>
  <c r="P2489" i="8"/>
  <c r="BP129" i="5"/>
  <c r="P2490" i="8"/>
  <c r="BP130" i="5"/>
  <c r="P2491" i="8"/>
  <c r="BP131" i="5"/>
  <c r="P2492" i="8"/>
  <c r="BP132" i="5"/>
  <c r="P2493" i="8"/>
  <c r="BP133" i="5"/>
  <c r="P2494" i="8"/>
  <c r="BP134" i="5"/>
  <c r="P2495" i="8"/>
  <c r="BP135" i="5"/>
  <c r="P2496" i="8"/>
  <c r="BP136" i="5"/>
  <c r="P2497" i="8"/>
  <c r="BP137" i="5"/>
  <c r="P2498" i="8"/>
  <c r="BP138" i="5"/>
  <c r="P2499" i="8"/>
  <c r="BP139" i="5"/>
  <c r="P2500" i="8"/>
  <c r="BP140" i="5"/>
  <c r="P2501" i="8"/>
  <c r="BP141" i="5"/>
  <c r="P2502" i="8"/>
  <c r="BS42" i="5"/>
  <c r="P2503" i="8"/>
  <c r="BS43" i="5"/>
  <c r="P2504" i="8"/>
  <c r="BS44" i="5"/>
  <c r="P2505" i="8"/>
  <c r="BS45" i="5"/>
  <c r="P2506" i="8"/>
  <c r="BS46" i="5"/>
  <c r="P2507" i="8"/>
  <c r="BS47" i="5"/>
  <c r="P2508" i="8"/>
  <c r="BS48" i="5"/>
  <c r="P2509" i="8"/>
  <c r="BS49" i="5"/>
  <c r="P2510" i="8"/>
  <c r="BS50" i="5"/>
  <c r="P2511" i="8"/>
  <c r="BS51" i="5"/>
  <c r="P2512" i="8"/>
  <c r="BS52" i="5"/>
  <c r="P2513" i="8"/>
  <c r="BS53" i="5"/>
  <c r="P2514" i="8"/>
  <c r="BS54" i="5"/>
  <c r="P2515" i="8"/>
  <c r="BS55" i="5"/>
  <c r="P2516" i="8"/>
  <c r="BS56" i="5"/>
  <c r="P2517" i="8"/>
  <c r="BS57" i="5"/>
  <c r="P2518" i="8"/>
  <c r="BS58" i="5"/>
  <c r="P2519" i="8"/>
  <c r="BS59" i="5"/>
  <c r="P2520" i="8"/>
  <c r="BS60" i="5"/>
  <c r="P2521" i="8"/>
  <c r="BS61" i="5"/>
  <c r="P2522" i="8"/>
  <c r="BS62" i="5"/>
  <c r="P2523" i="8"/>
  <c r="BS63" i="5"/>
  <c r="P2524" i="8"/>
  <c r="BS64" i="5"/>
  <c r="P2525" i="8"/>
  <c r="BS65" i="5"/>
  <c r="P2526" i="8"/>
  <c r="BS66" i="5"/>
  <c r="P2527" i="8"/>
  <c r="BS67" i="5"/>
  <c r="P2528" i="8"/>
  <c r="BS68" i="5"/>
  <c r="P2529" i="8"/>
  <c r="BS69" i="5"/>
  <c r="P2530" i="8"/>
  <c r="BS70" i="5"/>
  <c r="P2531" i="8"/>
  <c r="BS71" i="5"/>
  <c r="P2532" i="8"/>
  <c r="BS72" i="5"/>
  <c r="P2533" i="8"/>
  <c r="BS73" i="5"/>
  <c r="P2534" i="8"/>
  <c r="BS74" i="5"/>
  <c r="P2535" i="8"/>
  <c r="BS75" i="5"/>
  <c r="P2536" i="8"/>
  <c r="BS76" i="5"/>
  <c r="P2537" i="8"/>
  <c r="BS77" i="5"/>
  <c r="P2538" i="8"/>
  <c r="BS78" i="5"/>
  <c r="P2539" i="8"/>
  <c r="BS79" i="5"/>
  <c r="P2540" i="8"/>
  <c r="BS80" i="5"/>
  <c r="P2541" i="8"/>
  <c r="BS81" i="5"/>
  <c r="P2542" i="8"/>
  <c r="BS82" i="5"/>
  <c r="P2543" i="8"/>
  <c r="BS83" i="5"/>
  <c r="P2544" i="8"/>
  <c r="BS84" i="5"/>
  <c r="P2545" i="8"/>
  <c r="BS85" i="5"/>
  <c r="P2546" i="8"/>
  <c r="BS86" i="5"/>
  <c r="P2547" i="8"/>
  <c r="BS87" i="5"/>
  <c r="P2548" i="8"/>
  <c r="BS88" i="5"/>
  <c r="P2549" i="8"/>
  <c r="BS89" i="5"/>
  <c r="P2550" i="8"/>
  <c r="BS90" i="5"/>
  <c r="P2551" i="8"/>
  <c r="BS91" i="5"/>
  <c r="P2552" i="8"/>
  <c r="BS92" i="5"/>
  <c r="P2553" i="8"/>
  <c r="BS93" i="5"/>
  <c r="P2554" i="8"/>
  <c r="BS94" i="5"/>
  <c r="P2555" i="8"/>
  <c r="BS95" i="5"/>
  <c r="P2556" i="8"/>
  <c r="BS96" i="5"/>
  <c r="P2557" i="8"/>
  <c r="BS97" i="5"/>
  <c r="P2558" i="8"/>
  <c r="BS98" i="5"/>
  <c r="P2559" i="8"/>
  <c r="BS99" i="5"/>
  <c r="P2560" i="8"/>
  <c r="BS100" i="5"/>
  <c r="P2561" i="8"/>
  <c r="BS101" i="5"/>
  <c r="P2562" i="8"/>
  <c r="BS102" i="5"/>
  <c r="P2563" i="8"/>
  <c r="BS103" i="5"/>
  <c r="P2564" i="8"/>
  <c r="BS104" i="5"/>
  <c r="P2565" i="8"/>
  <c r="BS105" i="5"/>
  <c r="P2566" i="8"/>
  <c r="BS106" i="5"/>
  <c r="P2567" i="8"/>
  <c r="BS107" i="5"/>
  <c r="P2568" i="8"/>
  <c r="BS108" i="5"/>
  <c r="P2569" i="8"/>
  <c r="BS109" i="5"/>
  <c r="P2570" i="8"/>
  <c r="BS110" i="5"/>
  <c r="P2571" i="8"/>
  <c r="BS111" i="5"/>
  <c r="P2572" i="8"/>
  <c r="BS112" i="5"/>
  <c r="P2573" i="8"/>
  <c r="BS113" i="5"/>
  <c r="P2574" i="8"/>
  <c r="BS114" i="5"/>
  <c r="P2575" i="8"/>
  <c r="BS115" i="5"/>
  <c r="P2576" i="8"/>
  <c r="BS116" i="5"/>
  <c r="P2577" i="8"/>
  <c r="BS117" i="5"/>
  <c r="P2578" i="8"/>
  <c r="BS118" i="5"/>
  <c r="P2579" i="8"/>
  <c r="BS119" i="5"/>
  <c r="P2580" i="8"/>
  <c r="BS120" i="5"/>
  <c r="P2581" i="8"/>
  <c r="BS121" i="5"/>
  <c r="P2582" i="8"/>
  <c r="BS122" i="5"/>
  <c r="P2583" i="8"/>
  <c r="BS123" i="5"/>
  <c r="P2584" i="8"/>
  <c r="BS124" i="5"/>
  <c r="P2585" i="8"/>
  <c r="BS125" i="5"/>
  <c r="P2586" i="8"/>
  <c r="BS126" i="5"/>
  <c r="P2587" i="8"/>
  <c r="BS127" i="5"/>
  <c r="P2588" i="8"/>
  <c r="BS128" i="5"/>
  <c r="P2589" i="8"/>
  <c r="BS129" i="5"/>
  <c r="P2590" i="8"/>
  <c r="BS130" i="5"/>
  <c r="P2591" i="8"/>
  <c r="BS131" i="5"/>
  <c r="P2592" i="8"/>
  <c r="BS132" i="5"/>
  <c r="P2593" i="8"/>
  <c r="BS133" i="5"/>
  <c r="P2594" i="8"/>
  <c r="BS134" i="5"/>
  <c r="P2595" i="8"/>
  <c r="BS135" i="5"/>
  <c r="P2596" i="8"/>
  <c r="BS136" i="5"/>
  <c r="P2597" i="8"/>
  <c r="BS137" i="5"/>
  <c r="P2598" i="8"/>
  <c r="BS138" i="5"/>
  <c r="P2599" i="8"/>
  <c r="BS139" i="5"/>
  <c r="P2600" i="8"/>
  <c r="BS140" i="5"/>
  <c r="P2601" i="8"/>
  <c r="BS141" i="5"/>
  <c r="P2602" i="8"/>
  <c r="BV42" i="5"/>
  <c r="P2603" i="8"/>
  <c r="BV43" i="5"/>
  <c r="P2604" i="8"/>
  <c r="BV44" i="5"/>
  <c r="P2605" i="8"/>
  <c r="BV45" i="5"/>
  <c r="P2606" i="8"/>
  <c r="BV46" i="5"/>
  <c r="P2607" i="8"/>
  <c r="BV47" i="5"/>
  <c r="P2608" i="8"/>
  <c r="BV48" i="5"/>
  <c r="P2609" i="8"/>
  <c r="BV49" i="5"/>
  <c r="P2610" i="8"/>
  <c r="BV50" i="5"/>
  <c r="P2611" i="8"/>
  <c r="BV51" i="5"/>
  <c r="P2612" i="8"/>
  <c r="BV52" i="5"/>
  <c r="P2613" i="8"/>
  <c r="BV53" i="5"/>
  <c r="P2614" i="8"/>
  <c r="BV54" i="5"/>
  <c r="P2615" i="8"/>
  <c r="BV55" i="5"/>
  <c r="P2616" i="8"/>
  <c r="BV56" i="5"/>
  <c r="P2617" i="8"/>
  <c r="BV57" i="5"/>
  <c r="P2618" i="8"/>
  <c r="BV58" i="5"/>
  <c r="P2619" i="8"/>
  <c r="BV59" i="5"/>
  <c r="P2620" i="8"/>
  <c r="BV60" i="5"/>
  <c r="P2621" i="8"/>
  <c r="BV61" i="5"/>
  <c r="P2622" i="8"/>
  <c r="BV62" i="5"/>
  <c r="P2623" i="8"/>
  <c r="BV63" i="5"/>
  <c r="P2624" i="8"/>
  <c r="BV64" i="5"/>
  <c r="P2625" i="8"/>
  <c r="BV65" i="5"/>
  <c r="P2626" i="8"/>
  <c r="BV66" i="5"/>
  <c r="P2627" i="8"/>
  <c r="BV67" i="5"/>
  <c r="P2628" i="8"/>
  <c r="BV68" i="5"/>
  <c r="P2629" i="8"/>
  <c r="BV69" i="5"/>
  <c r="P2630" i="8"/>
  <c r="BV70" i="5"/>
  <c r="P2631" i="8"/>
  <c r="BV71" i="5"/>
  <c r="P2632" i="8"/>
  <c r="BV72" i="5"/>
  <c r="P2633" i="8"/>
  <c r="BV73" i="5"/>
  <c r="P2634" i="8"/>
  <c r="BV74" i="5"/>
  <c r="P2635" i="8"/>
  <c r="BV75" i="5"/>
  <c r="P2636" i="8"/>
  <c r="BV76" i="5"/>
  <c r="P2637" i="8"/>
  <c r="BV77" i="5"/>
  <c r="P2638" i="8"/>
  <c r="BV78" i="5"/>
  <c r="P2639" i="8"/>
  <c r="BV79" i="5"/>
  <c r="P2640" i="8"/>
  <c r="BV80" i="5"/>
  <c r="P2641" i="8"/>
  <c r="BV81" i="5"/>
  <c r="P2642" i="8"/>
  <c r="BV82" i="5"/>
  <c r="P2643" i="8"/>
  <c r="BV83" i="5"/>
  <c r="P2644" i="8"/>
  <c r="BV84" i="5"/>
  <c r="P2645" i="8"/>
  <c r="BV85" i="5"/>
  <c r="P2646" i="8"/>
  <c r="BV86" i="5"/>
  <c r="P2647" i="8"/>
  <c r="BV87" i="5"/>
  <c r="P2648" i="8"/>
  <c r="BV88" i="5"/>
  <c r="P2649" i="8"/>
  <c r="BV89" i="5"/>
  <c r="P2650" i="8"/>
  <c r="BV90" i="5"/>
  <c r="P2651" i="8"/>
  <c r="BV91" i="5"/>
  <c r="P2652" i="8"/>
  <c r="BV92" i="5"/>
  <c r="P2653" i="8"/>
  <c r="BV93" i="5"/>
  <c r="P2654" i="8"/>
  <c r="BV94" i="5"/>
  <c r="P2655" i="8"/>
  <c r="BV95" i="5"/>
  <c r="P2656" i="8"/>
  <c r="BV96" i="5"/>
  <c r="P2657" i="8"/>
  <c r="BV97" i="5"/>
  <c r="P2658" i="8"/>
  <c r="BV98" i="5"/>
  <c r="P2659" i="8"/>
  <c r="BV99" i="5"/>
  <c r="P2660" i="8"/>
  <c r="BV100" i="5"/>
  <c r="P2661" i="8"/>
  <c r="BV101" i="5"/>
  <c r="P2662" i="8"/>
  <c r="BV102" i="5"/>
  <c r="P2663" i="8"/>
  <c r="BV103" i="5"/>
  <c r="P2664" i="8"/>
  <c r="BV104" i="5"/>
  <c r="P2665" i="8"/>
  <c r="BV105" i="5"/>
  <c r="P2666" i="8"/>
  <c r="BV106" i="5"/>
  <c r="P2667" i="8"/>
  <c r="BV107" i="5"/>
  <c r="P2668" i="8"/>
  <c r="BV108" i="5"/>
  <c r="P2669" i="8"/>
  <c r="BV109" i="5"/>
  <c r="P2670" i="8"/>
  <c r="BV110" i="5"/>
  <c r="P2671" i="8"/>
  <c r="BV111" i="5"/>
  <c r="P2672" i="8"/>
  <c r="BV112" i="5"/>
  <c r="P2673" i="8"/>
  <c r="BV113" i="5"/>
  <c r="P2674" i="8"/>
  <c r="BV114" i="5"/>
  <c r="P2675" i="8"/>
  <c r="BV115" i="5"/>
  <c r="P2676" i="8"/>
  <c r="BV116" i="5"/>
  <c r="P2677" i="8"/>
  <c r="BV117" i="5"/>
  <c r="P2678" i="8"/>
  <c r="BV118" i="5"/>
  <c r="P2679" i="8"/>
  <c r="BV119" i="5"/>
  <c r="P2680" i="8"/>
  <c r="BV120" i="5"/>
  <c r="P2681" i="8"/>
  <c r="BV121" i="5"/>
  <c r="P2682" i="8"/>
  <c r="BV122" i="5"/>
  <c r="P2683" i="8"/>
  <c r="BV123" i="5"/>
  <c r="P2684" i="8"/>
  <c r="BV124" i="5"/>
  <c r="P2685" i="8"/>
  <c r="BV125" i="5"/>
  <c r="P2686" i="8"/>
  <c r="BV126" i="5"/>
  <c r="P2687" i="8"/>
  <c r="BV127" i="5"/>
  <c r="P2688" i="8"/>
  <c r="BV128" i="5"/>
  <c r="P2689" i="8"/>
  <c r="BV129" i="5"/>
  <c r="P2690" i="8"/>
  <c r="BV130" i="5"/>
  <c r="P2691" i="8"/>
  <c r="BV131" i="5"/>
  <c r="P2692" i="8"/>
  <c r="BV132" i="5"/>
  <c r="P2693" i="8"/>
  <c r="BV133" i="5"/>
  <c r="P2694" i="8"/>
  <c r="BV134" i="5"/>
  <c r="P2695" i="8"/>
  <c r="BV135" i="5"/>
  <c r="P2696" i="8"/>
  <c r="BV136" i="5"/>
  <c r="P2697" i="8"/>
  <c r="BV137" i="5"/>
  <c r="P2698" i="8"/>
  <c r="BV138" i="5"/>
  <c r="P2699" i="8"/>
  <c r="BV139" i="5"/>
  <c r="P2700" i="8"/>
  <c r="BV140" i="5"/>
  <c r="P2701" i="8"/>
  <c r="BV141" i="5"/>
  <c r="P2702" i="8"/>
  <c r="BY42" i="5"/>
  <c r="P2703" i="8"/>
  <c r="BY43" i="5"/>
  <c r="P2704" i="8"/>
  <c r="BY44" i="5"/>
  <c r="P2705" i="8"/>
  <c r="BY45" i="5"/>
  <c r="P2706" i="8"/>
  <c r="BY46" i="5"/>
  <c r="P2707" i="8"/>
  <c r="BY47" i="5"/>
  <c r="P2708" i="8"/>
  <c r="BY48" i="5"/>
  <c r="P2709" i="8"/>
  <c r="BY49" i="5"/>
  <c r="P2710" i="8"/>
  <c r="BY50" i="5"/>
  <c r="P2711" i="8"/>
  <c r="BY51" i="5"/>
  <c r="P2712" i="8"/>
  <c r="BY52" i="5"/>
  <c r="P2713" i="8"/>
  <c r="BY53" i="5"/>
  <c r="P2714" i="8"/>
  <c r="BY54" i="5"/>
  <c r="P2715" i="8"/>
  <c r="BY55" i="5"/>
  <c r="P2716" i="8"/>
  <c r="BY56" i="5"/>
  <c r="P2717" i="8"/>
  <c r="BY57" i="5"/>
  <c r="P2718" i="8"/>
  <c r="BY58" i="5"/>
  <c r="P2719" i="8"/>
  <c r="BY59" i="5"/>
  <c r="P2720" i="8"/>
  <c r="BY60" i="5"/>
  <c r="P2721" i="8"/>
  <c r="BY61" i="5"/>
  <c r="P2722" i="8"/>
  <c r="BY62" i="5"/>
  <c r="P2723" i="8"/>
  <c r="BY63" i="5"/>
  <c r="P2724" i="8"/>
  <c r="BY64" i="5"/>
  <c r="P2725" i="8"/>
  <c r="BY65" i="5"/>
  <c r="P2726" i="8"/>
  <c r="BY66" i="5"/>
  <c r="P2727" i="8"/>
  <c r="BY67" i="5"/>
  <c r="P2728" i="8"/>
  <c r="BY68" i="5"/>
  <c r="P2729" i="8"/>
  <c r="BY69" i="5"/>
  <c r="P2730" i="8"/>
  <c r="BY70" i="5"/>
  <c r="P2731" i="8"/>
  <c r="BY71" i="5"/>
  <c r="P2732" i="8"/>
  <c r="BY72" i="5"/>
  <c r="P2733" i="8"/>
  <c r="BY73" i="5"/>
  <c r="P2734" i="8"/>
  <c r="BY74" i="5"/>
  <c r="P2735" i="8"/>
  <c r="BY75" i="5"/>
  <c r="P2736" i="8"/>
  <c r="BY76" i="5"/>
  <c r="P2737" i="8"/>
  <c r="BY77" i="5"/>
  <c r="P2738" i="8"/>
  <c r="BY78" i="5"/>
  <c r="P2739" i="8"/>
  <c r="BY79" i="5"/>
  <c r="P2740" i="8"/>
  <c r="BY80" i="5"/>
  <c r="P2741" i="8"/>
  <c r="BY81" i="5"/>
  <c r="P2742" i="8"/>
  <c r="BY82" i="5"/>
  <c r="P2743" i="8"/>
  <c r="BY83" i="5"/>
  <c r="P2744" i="8"/>
  <c r="BY84" i="5"/>
  <c r="P2745" i="8"/>
  <c r="BY85" i="5"/>
  <c r="P2746" i="8"/>
  <c r="BY86" i="5"/>
  <c r="P2747" i="8"/>
  <c r="BY87" i="5"/>
  <c r="P2748" i="8"/>
  <c r="BY88" i="5"/>
  <c r="P2749" i="8"/>
  <c r="BY89" i="5"/>
  <c r="P2750" i="8"/>
  <c r="BY90" i="5"/>
  <c r="P2751" i="8"/>
  <c r="BY91" i="5"/>
  <c r="P2752" i="8"/>
  <c r="BY92" i="5"/>
  <c r="P2753" i="8"/>
  <c r="BY93" i="5"/>
  <c r="P2754" i="8"/>
  <c r="BY94" i="5"/>
  <c r="P2755" i="8"/>
  <c r="BY95" i="5"/>
  <c r="P2756" i="8"/>
  <c r="BY96" i="5"/>
  <c r="P2757" i="8"/>
  <c r="BY97" i="5"/>
  <c r="P2758" i="8"/>
  <c r="BY98" i="5"/>
  <c r="P2759" i="8"/>
  <c r="BY99" i="5"/>
  <c r="P2760" i="8"/>
  <c r="BY100" i="5"/>
  <c r="P2761" i="8"/>
  <c r="BY101" i="5"/>
  <c r="P2762" i="8"/>
  <c r="BY102" i="5"/>
  <c r="P2763" i="8"/>
  <c r="BY103" i="5"/>
  <c r="P2764" i="8"/>
  <c r="BY104" i="5"/>
  <c r="P2765" i="8"/>
  <c r="BY105" i="5"/>
  <c r="P2766" i="8"/>
  <c r="BY106" i="5"/>
  <c r="P2767" i="8"/>
  <c r="BY107" i="5"/>
  <c r="P2768" i="8"/>
  <c r="BY108" i="5"/>
  <c r="P2769" i="8"/>
  <c r="BY109" i="5"/>
  <c r="P2770" i="8"/>
  <c r="BY110" i="5"/>
  <c r="P2771" i="8"/>
  <c r="BY111" i="5"/>
  <c r="P2772" i="8"/>
  <c r="BY112" i="5"/>
  <c r="P2773" i="8"/>
  <c r="BY113" i="5"/>
  <c r="P2774" i="8"/>
  <c r="BY114" i="5"/>
  <c r="P2775" i="8"/>
  <c r="BY115" i="5"/>
  <c r="P2776" i="8"/>
  <c r="BY116" i="5"/>
  <c r="P2777" i="8"/>
  <c r="BY117" i="5"/>
  <c r="P2778" i="8"/>
  <c r="BY118" i="5"/>
  <c r="P2779" i="8"/>
  <c r="BY119" i="5"/>
  <c r="P2780" i="8"/>
  <c r="BY120" i="5"/>
  <c r="P2781" i="8"/>
  <c r="BY121" i="5"/>
  <c r="P2782" i="8"/>
  <c r="BY122" i="5"/>
  <c r="P2783" i="8"/>
  <c r="BY123" i="5"/>
  <c r="P2784" i="8"/>
  <c r="BY124" i="5"/>
  <c r="P2785" i="8"/>
  <c r="BY125" i="5"/>
  <c r="P2786" i="8"/>
  <c r="BY126" i="5"/>
  <c r="P2787" i="8"/>
  <c r="BY127" i="5"/>
  <c r="P2788" i="8"/>
  <c r="BY128" i="5"/>
  <c r="P2789" i="8"/>
  <c r="BY129" i="5"/>
  <c r="P2790" i="8"/>
  <c r="BY130" i="5"/>
  <c r="P2791" i="8"/>
  <c r="BY131" i="5"/>
  <c r="P2792" i="8"/>
  <c r="BY132" i="5"/>
  <c r="P2793" i="8"/>
  <c r="BY133" i="5"/>
  <c r="P2794" i="8"/>
  <c r="BY134" i="5"/>
  <c r="P2795" i="8"/>
  <c r="BY135" i="5"/>
  <c r="P2796" i="8"/>
  <c r="BY136" i="5"/>
  <c r="P2797" i="8"/>
  <c r="BY137" i="5"/>
  <c r="P2798" i="8"/>
  <c r="BY138" i="5"/>
  <c r="P2799" i="8"/>
  <c r="BY139" i="5"/>
  <c r="P2800" i="8"/>
  <c r="BY140" i="5"/>
  <c r="P2801" i="8"/>
  <c r="BY141" i="5"/>
  <c r="P2802" i="8"/>
  <c r="P2803" i="8"/>
  <c r="P2804" i="8"/>
  <c r="P2805" i="8"/>
  <c r="P2806" i="8"/>
  <c r="P2807" i="8"/>
  <c r="P2808" i="8"/>
  <c r="P2809" i="8"/>
  <c r="P2810" i="8"/>
  <c r="P2811" i="8"/>
  <c r="P2812" i="8"/>
  <c r="P2813" i="8"/>
  <c r="P2814" i="8"/>
  <c r="P2815" i="8"/>
  <c r="P2816" i="8"/>
  <c r="P2817" i="8"/>
  <c r="P2818" i="8"/>
  <c r="P2819" i="8"/>
  <c r="P2820" i="8"/>
  <c r="P2821" i="8"/>
  <c r="P2822" i="8"/>
  <c r="P2823" i="8"/>
  <c r="P2824" i="8"/>
  <c r="P2825" i="8"/>
  <c r="P2826" i="8"/>
  <c r="P2827" i="8"/>
  <c r="P2828" i="8"/>
  <c r="P2829" i="8"/>
  <c r="P2830" i="8"/>
  <c r="P2831" i="8"/>
  <c r="P2832" i="8"/>
  <c r="P2833" i="8"/>
  <c r="P2834" i="8"/>
  <c r="P2835" i="8"/>
  <c r="P2836" i="8"/>
  <c r="P2837" i="8"/>
  <c r="P2838" i="8"/>
  <c r="P2839" i="8"/>
  <c r="P2840" i="8"/>
  <c r="P2841" i="8"/>
  <c r="P2842" i="8"/>
  <c r="P2843" i="8"/>
  <c r="P2844" i="8"/>
  <c r="P2845" i="8"/>
  <c r="P2846" i="8"/>
  <c r="P2847" i="8"/>
  <c r="P2848" i="8"/>
  <c r="P2849" i="8"/>
  <c r="P2850" i="8"/>
  <c r="P2851" i="8"/>
  <c r="P2852" i="8"/>
  <c r="P2853" i="8"/>
  <c r="P2854" i="8"/>
  <c r="P2855" i="8"/>
  <c r="P2856" i="8"/>
  <c r="P2857" i="8"/>
  <c r="P2858" i="8"/>
  <c r="P2859" i="8"/>
  <c r="P2860" i="8"/>
  <c r="P2861" i="8"/>
  <c r="P2862" i="8"/>
  <c r="P2863" i="8"/>
  <c r="P2864" i="8"/>
  <c r="P2865" i="8"/>
  <c r="P2866" i="8"/>
  <c r="P2867" i="8"/>
  <c r="P2868" i="8"/>
  <c r="P2869" i="8"/>
  <c r="P2870" i="8"/>
  <c r="P2871" i="8"/>
  <c r="P2872" i="8"/>
  <c r="P2873" i="8"/>
  <c r="P2874" i="8"/>
  <c r="P2875" i="8"/>
  <c r="P2876" i="8"/>
  <c r="P2877" i="8"/>
  <c r="P2878" i="8"/>
  <c r="P2879" i="8"/>
  <c r="P2880" i="8"/>
  <c r="P2881" i="8"/>
  <c r="P2882" i="8"/>
  <c r="P2883" i="8"/>
  <c r="P2884" i="8"/>
  <c r="P2885" i="8"/>
  <c r="P2886" i="8"/>
  <c r="P2887" i="8"/>
  <c r="P2888" i="8"/>
  <c r="P2889" i="8"/>
  <c r="P2890" i="8"/>
  <c r="P2891" i="8"/>
  <c r="P2892" i="8"/>
  <c r="P2893" i="8"/>
  <c r="P2894" i="8"/>
  <c r="P2895" i="8"/>
  <c r="P2896" i="8"/>
  <c r="P2897" i="8"/>
  <c r="P2898" i="8"/>
  <c r="P2899" i="8"/>
  <c r="P2900" i="8"/>
  <c r="P2901" i="8"/>
  <c r="P2902" i="8"/>
  <c r="CE42" i="5"/>
  <c r="P2903" i="8"/>
  <c r="CE43" i="5"/>
  <c r="P2904" i="8"/>
  <c r="CE44" i="5"/>
  <c r="P2905" i="8"/>
  <c r="CE45" i="5"/>
  <c r="P2906" i="8"/>
  <c r="CE46" i="5"/>
  <c r="P2907" i="8"/>
  <c r="CE47" i="5"/>
  <c r="P2908" i="8"/>
  <c r="CE48" i="5"/>
  <c r="P2909" i="8"/>
  <c r="CE49" i="5"/>
  <c r="P2910" i="8"/>
  <c r="CE50" i="5"/>
  <c r="P2911" i="8"/>
  <c r="CE51" i="5"/>
  <c r="P2912" i="8"/>
  <c r="CE52" i="5"/>
  <c r="P2913" i="8"/>
  <c r="CE53" i="5"/>
  <c r="P2914" i="8"/>
  <c r="CE54" i="5"/>
  <c r="P2915" i="8"/>
  <c r="CE55" i="5"/>
  <c r="P2916" i="8"/>
  <c r="CE56" i="5"/>
  <c r="P2917" i="8"/>
  <c r="CE57" i="5"/>
  <c r="P2918" i="8"/>
  <c r="CE58" i="5"/>
  <c r="P2919" i="8"/>
  <c r="CE59" i="5"/>
  <c r="P2920" i="8"/>
  <c r="CE60" i="5"/>
  <c r="P2921" i="8"/>
  <c r="CE61" i="5"/>
  <c r="P2922" i="8"/>
  <c r="CE62" i="5"/>
  <c r="P2923" i="8"/>
  <c r="CE63" i="5"/>
  <c r="P2924" i="8"/>
  <c r="CE64" i="5"/>
  <c r="P2925" i="8"/>
  <c r="CE65" i="5"/>
  <c r="P2926" i="8"/>
  <c r="CE66" i="5"/>
  <c r="P2927" i="8"/>
  <c r="CE67" i="5"/>
  <c r="P2928" i="8"/>
  <c r="CE68" i="5"/>
  <c r="P2929" i="8"/>
  <c r="CE69" i="5"/>
  <c r="P2930" i="8"/>
  <c r="CE70" i="5"/>
  <c r="P2931" i="8"/>
  <c r="CE71" i="5"/>
  <c r="P2932" i="8"/>
  <c r="CE72" i="5"/>
  <c r="P2933" i="8"/>
  <c r="CE73" i="5"/>
  <c r="P2934" i="8"/>
  <c r="CE74" i="5"/>
  <c r="P2935" i="8"/>
  <c r="CE75" i="5"/>
  <c r="P2936" i="8"/>
  <c r="CE76" i="5"/>
  <c r="P2937" i="8"/>
  <c r="CE77" i="5"/>
  <c r="P2938" i="8"/>
  <c r="CE78" i="5"/>
  <c r="P2939" i="8"/>
  <c r="CE79" i="5"/>
  <c r="P2940" i="8"/>
  <c r="CE80" i="5"/>
  <c r="P2941" i="8"/>
  <c r="CE81" i="5"/>
  <c r="P2942" i="8"/>
  <c r="CE82" i="5"/>
  <c r="P2943" i="8"/>
  <c r="CE83" i="5"/>
  <c r="P2944" i="8"/>
  <c r="CE84" i="5"/>
  <c r="P2945" i="8"/>
  <c r="CE85" i="5"/>
  <c r="P2946" i="8"/>
  <c r="CE86" i="5"/>
  <c r="P2947" i="8"/>
  <c r="CE87" i="5"/>
  <c r="P2948" i="8"/>
  <c r="CE88" i="5"/>
  <c r="P2949" i="8"/>
  <c r="CE89" i="5"/>
  <c r="P2950" i="8"/>
  <c r="CE90" i="5"/>
  <c r="P2951" i="8"/>
  <c r="CE91" i="5"/>
  <c r="P2952" i="8"/>
  <c r="CE92" i="5"/>
  <c r="P2953" i="8"/>
  <c r="CE93" i="5"/>
  <c r="P2954" i="8"/>
  <c r="CE94" i="5"/>
  <c r="P2955" i="8"/>
  <c r="CE95" i="5"/>
  <c r="P2956" i="8"/>
  <c r="CE96" i="5"/>
  <c r="P2957" i="8"/>
  <c r="CE97" i="5"/>
  <c r="P2958" i="8"/>
  <c r="CE98" i="5"/>
  <c r="P2959" i="8"/>
  <c r="CE99" i="5"/>
  <c r="P2960" i="8"/>
  <c r="CE100" i="5"/>
  <c r="P2961" i="8"/>
  <c r="CE101" i="5"/>
  <c r="P2962" i="8"/>
  <c r="CE102" i="5"/>
  <c r="P2963" i="8"/>
  <c r="CE103" i="5"/>
  <c r="P2964" i="8"/>
  <c r="CE104" i="5"/>
  <c r="P2965" i="8"/>
  <c r="CE105" i="5"/>
  <c r="P2966" i="8"/>
  <c r="CE106" i="5"/>
  <c r="P2967" i="8"/>
  <c r="CE107" i="5"/>
  <c r="P2968" i="8"/>
  <c r="CE108" i="5"/>
  <c r="P2969" i="8"/>
  <c r="CE109" i="5"/>
  <c r="P2970" i="8"/>
  <c r="CE110" i="5"/>
  <c r="P2971" i="8"/>
  <c r="CE111" i="5"/>
  <c r="P2972" i="8"/>
  <c r="CE112" i="5"/>
  <c r="P2973" i="8"/>
  <c r="CE113" i="5"/>
  <c r="P2974" i="8"/>
  <c r="CE114" i="5"/>
  <c r="P2975" i="8"/>
  <c r="CE115" i="5"/>
  <c r="P2976" i="8"/>
  <c r="CE116" i="5"/>
  <c r="P2977" i="8"/>
  <c r="CE117" i="5"/>
  <c r="P2978" i="8"/>
  <c r="CE118" i="5"/>
  <c r="P2979" i="8"/>
  <c r="CE119" i="5"/>
  <c r="P2980" i="8"/>
  <c r="CE120" i="5"/>
  <c r="P2981" i="8"/>
  <c r="CE121" i="5"/>
  <c r="P2982" i="8"/>
  <c r="CE122" i="5"/>
  <c r="P2983" i="8"/>
  <c r="CE123" i="5"/>
  <c r="P2984" i="8"/>
  <c r="CE124" i="5"/>
  <c r="P2985" i="8"/>
  <c r="CE125" i="5"/>
  <c r="P2986" i="8"/>
  <c r="CE126" i="5"/>
  <c r="P2987" i="8"/>
  <c r="CE127" i="5"/>
  <c r="P2988" i="8"/>
  <c r="CE128" i="5"/>
  <c r="P2989" i="8"/>
  <c r="CE129" i="5"/>
  <c r="P2990" i="8"/>
  <c r="CE130" i="5"/>
  <c r="P2991" i="8"/>
  <c r="CE131" i="5"/>
  <c r="P2992" i="8"/>
  <c r="CE132" i="5"/>
  <c r="P2993" i="8"/>
  <c r="CE133" i="5"/>
  <c r="P2994" i="8"/>
  <c r="CE134" i="5"/>
  <c r="P2995" i="8"/>
  <c r="CE135" i="5"/>
  <c r="P2996" i="8"/>
  <c r="CE136" i="5"/>
  <c r="P2997" i="8"/>
  <c r="CE137" i="5"/>
  <c r="P2998" i="8"/>
  <c r="CE138" i="5"/>
  <c r="P2999" i="8"/>
  <c r="CE139" i="5"/>
  <c r="P3000" i="8"/>
  <c r="CE140" i="5"/>
  <c r="P3001" i="8"/>
  <c r="CE141" i="5"/>
  <c r="P3002" i="8"/>
  <c r="P3003" i="8"/>
  <c r="P3004" i="8"/>
  <c r="P3005" i="8"/>
  <c r="P3006" i="8"/>
  <c r="P3007" i="8"/>
  <c r="P3008" i="8"/>
  <c r="P3009" i="8"/>
  <c r="P3010" i="8"/>
  <c r="P3011" i="8"/>
  <c r="P3012" i="8"/>
  <c r="P3013" i="8"/>
  <c r="P3014" i="8"/>
  <c r="P3015" i="8"/>
  <c r="P3016" i="8"/>
  <c r="P3017" i="8"/>
  <c r="P3018" i="8"/>
  <c r="P3019" i="8"/>
  <c r="P3020" i="8"/>
  <c r="P3021" i="8"/>
  <c r="P3022" i="8"/>
  <c r="P3023" i="8"/>
  <c r="P3024" i="8"/>
  <c r="P3025" i="8"/>
  <c r="P3026" i="8"/>
  <c r="P3027" i="8"/>
  <c r="P3028" i="8"/>
  <c r="P3029" i="8"/>
  <c r="P3030" i="8"/>
  <c r="P3031" i="8"/>
  <c r="P3032" i="8"/>
  <c r="P3033" i="8"/>
  <c r="P3034" i="8"/>
  <c r="P3035" i="8"/>
  <c r="P3036" i="8"/>
  <c r="P3037" i="8"/>
  <c r="P3038" i="8"/>
  <c r="P3039" i="8"/>
  <c r="P3040" i="8"/>
  <c r="P3041" i="8"/>
  <c r="P3042" i="8"/>
  <c r="P3043" i="8"/>
  <c r="P3044" i="8"/>
  <c r="P3045" i="8"/>
  <c r="P3046" i="8"/>
  <c r="P3047" i="8"/>
  <c r="P3048" i="8"/>
  <c r="P3049" i="8"/>
  <c r="P3050" i="8"/>
  <c r="P3051" i="8"/>
  <c r="P3052" i="8"/>
  <c r="P3053" i="8"/>
  <c r="P3054" i="8"/>
  <c r="P3055" i="8"/>
  <c r="P3056" i="8"/>
  <c r="P3057" i="8"/>
  <c r="P3058" i="8"/>
  <c r="P3059" i="8"/>
  <c r="P3060" i="8"/>
  <c r="P3061" i="8"/>
  <c r="P3062" i="8"/>
  <c r="P3063" i="8"/>
  <c r="P3064" i="8"/>
  <c r="P3065" i="8"/>
  <c r="P3066" i="8"/>
  <c r="P3067" i="8"/>
  <c r="P3068" i="8"/>
  <c r="P3069" i="8"/>
  <c r="P3070" i="8"/>
  <c r="P3071" i="8"/>
  <c r="P3072" i="8"/>
  <c r="P3073" i="8"/>
  <c r="P3074" i="8"/>
  <c r="P3075" i="8"/>
  <c r="P3076" i="8"/>
  <c r="P3077" i="8"/>
  <c r="P3078" i="8"/>
  <c r="P3079" i="8"/>
  <c r="P3080" i="8"/>
  <c r="P3081" i="8"/>
  <c r="P3082" i="8"/>
  <c r="P3083" i="8"/>
  <c r="P3084" i="8"/>
  <c r="P3085" i="8"/>
  <c r="P3086" i="8"/>
  <c r="P3087" i="8"/>
  <c r="P3088" i="8"/>
  <c r="P3089" i="8"/>
  <c r="P3090" i="8"/>
  <c r="P3091" i="8"/>
  <c r="P3092" i="8"/>
  <c r="P3093" i="8"/>
  <c r="P3094" i="8"/>
  <c r="P3095" i="8"/>
  <c r="P3096" i="8"/>
  <c r="P3097" i="8"/>
  <c r="P3098" i="8"/>
  <c r="P3099" i="8"/>
  <c r="P3100" i="8"/>
  <c r="P3101" i="8"/>
  <c r="P3102" i="8"/>
  <c r="E42" i="5"/>
  <c r="P3" i="8"/>
  <c r="N4" i="8"/>
  <c r="N5" i="8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N26" i="8"/>
  <c r="N27" i="8"/>
  <c r="N28" i="8"/>
  <c r="N29" i="8"/>
  <c r="N30" i="8"/>
  <c r="N31" i="8"/>
  <c r="N32" i="8"/>
  <c r="N33" i="8"/>
  <c r="N34" i="8"/>
  <c r="N35" i="8"/>
  <c r="N36" i="8"/>
  <c r="N37" i="8"/>
  <c r="N38" i="8"/>
  <c r="N39" i="8"/>
  <c r="N40" i="8"/>
  <c r="N41" i="8"/>
  <c r="N42" i="8"/>
  <c r="N43" i="8"/>
  <c r="N44" i="8"/>
  <c r="N45" i="8"/>
  <c r="N46" i="8"/>
  <c r="N47" i="8"/>
  <c r="N48" i="8"/>
  <c r="N49" i="8"/>
  <c r="N50" i="8"/>
  <c r="N51" i="8"/>
  <c r="N52" i="8"/>
  <c r="N53" i="8"/>
  <c r="N54" i="8"/>
  <c r="N55" i="8"/>
  <c r="N56" i="8"/>
  <c r="N57" i="8"/>
  <c r="N58" i="8"/>
  <c r="N59" i="8"/>
  <c r="N60" i="8"/>
  <c r="N61" i="8"/>
  <c r="N62" i="8"/>
  <c r="N63" i="8"/>
  <c r="N64" i="8"/>
  <c r="N65" i="8"/>
  <c r="N66" i="8"/>
  <c r="N67" i="8"/>
  <c r="N68" i="8"/>
  <c r="N69" i="8"/>
  <c r="N70" i="8"/>
  <c r="N71" i="8"/>
  <c r="N72" i="8"/>
  <c r="N73" i="8"/>
  <c r="N74" i="8"/>
  <c r="N75" i="8"/>
  <c r="N76" i="8"/>
  <c r="N77" i="8"/>
  <c r="N78" i="8"/>
  <c r="N79" i="8"/>
  <c r="N80" i="8"/>
  <c r="N81" i="8"/>
  <c r="N82" i="8"/>
  <c r="N83" i="8"/>
  <c r="N84" i="8"/>
  <c r="N85" i="8"/>
  <c r="N86" i="8"/>
  <c r="N87" i="8"/>
  <c r="N88" i="8"/>
  <c r="N89" i="8"/>
  <c r="N90" i="8"/>
  <c r="N91" i="8"/>
  <c r="N92" i="8"/>
  <c r="N93" i="8"/>
  <c r="N94" i="8"/>
  <c r="N95" i="8"/>
  <c r="N96" i="8"/>
  <c r="N97" i="8"/>
  <c r="N98" i="8"/>
  <c r="N99" i="8"/>
  <c r="N100" i="8"/>
  <c r="N101" i="8"/>
  <c r="N102" i="8"/>
  <c r="N203" i="8"/>
  <c r="N204" i="8"/>
  <c r="N205" i="8"/>
  <c r="N206" i="8"/>
  <c r="N207" i="8"/>
  <c r="N208" i="8"/>
  <c r="N209" i="8"/>
  <c r="N210" i="8"/>
  <c r="N211" i="8"/>
  <c r="N212" i="8"/>
  <c r="N213" i="8"/>
  <c r="N214" i="8"/>
  <c r="N215" i="8"/>
  <c r="N216" i="8"/>
  <c r="N217" i="8"/>
  <c r="N218" i="8"/>
  <c r="N219" i="8"/>
  <c r="N220" i="8"/>
  <c r="N221" i="8"/>
  <c r="N222" i="8"/>
  <c r="N223" i="8"/>
  <c r="N224" i="8"/>
  <c r="N225" i="8"/>
  <c r="N226" i="8"/>
  <c r="N227" i="8"/>
  <c r="N228" i="8"/>
  <c r="N229" i="8"/>
  <c r="N230" i="8"/>
  <c r="N231" i="8"/>
  <c r="N232" i="8"/>
  <c r="N233" i="8"/>
  <c r="N234" i="8"/>
  <c r="N235" i="8"/>
  <c r="N236" i="8"/>
  <c r="N237" i="8"/>
  <c r="N238" i="8"/>
  <c r="N239" i="8"/>
  <c r="N240" i="8"/>
  <c r="N241" i="8"/>
  <c r="N242" i="8"/>
  <c r="N243" i="8"/>
  <c r="N244" i="8"/>
  <c r="N245" i="8"/>
  <c r="N246" i="8"/>
  <c r="N247" i="8"/>
  <c r="N248" i="8"/>
  <c r="N249" i="8"/>
  <c r="N250" i="8"/>
  <c r="N251" i="8"/>
  <c r="N252" i="8"/>
  <c r="N253" i="8"/>
  <c r="N254" i="8"/>
  <c r="N255" i="8"/>
  <c r="N256" i="8"/>
  <c r="N257" i="8"/>
  <c r="N258" i="8"/>
  <c r="N259" i="8"/>
  <c r="N260" i="8"/>
  <c r="N261" i="8"/>
  <c r="N262" i="8"/>
  <c r="N263" i="8"/>
  <c r="N264" i="8"/>
  <c r="N265" i="8"/>
  <c r="N266" i="8"/>
  <c r="N267" i="8"/>
  <c r="N268" i="8"/>
  <c r="N269" i="8"/>
  <c r="N270" i="8"/>
  <c r="N271" i="8"/>
  <c r="N272" i="8"/>
  <c r="N273" i="8"/>
  <c r="N274" i="8"/>
  <c r="N275" i="8"/>
  <c r="N276" i="8"/>
  <c r="N277" i="8"/>
  <c r="N278" i="8"/>
  <c r="N279" i="8"/>
  <c r="N280" i="8"/>
  <c r="N281" i="8"/>
  <c r="N282" i="8"/>
  <c r="N283" i="8"/>
  <c r="N284" i="8"/>
  <c r="N285" i="8"/>
  <c r="N286" i="8"/>
  <c r="N287" i="8"/>
  <c r="N288" i="8"/>
  <c r="N289" i="8"/>
  <c r="N290" i="8"/>
  <c r="N291" i="8"/>
  <c r="N292" i="8"/>
  <c r="N293" i="8"/>
  <c r="N294" i="8"/>
  <c r="N295" i="8"/>
  <c r="N296" i="8"/>
  <c r="N297" i="8"/>
  <c r="N298" i="8"/>
  <c r="N299" i="8"/>
  <c r="N300" i="8"/>
  <c r="N301" i="8"/>
  <c r="N302" i="8"/>
  <c r="AL4" i="5"/>
  <c r="I42" i="5"/>
  <c r="N503" i="8"/>
  <c r="I43" i="5"/>
  <c r="N504" i="8"/>
  <c r="I44" i="5"/>
  <c r="N505" i="8"/>
  <c r="I45" i="5"/>
  <c r="N506" i="8"/>
  <c r="AL5" i="5"/>
  <c r="I46" i="5"/>
  <c r="N507" i="8"/>
  <c r="I47" i="5"/>
  <c r="N508" i="8"/>
  <c r="I48" i="5"/>
  <c r="N509" i="8"/>
  <c r="I49" i="5"/>
  <c r="N510" i="8"/>
  <c r="I50" i="5"/>
  <c r="N511" i="8"/>
  <c r="I51" i="5"/>
  <c r="N512" i="8"/>
  <c r="AL6" i="5"/>
  <c r="I52" i="5"/>
  <c r="N513" i="8"/>
  <c r="I53" i="5"/>
  <c r="N514" i="8"/>
  <c r="I54" i="5"/>
  <c r="N515" i="8"/>
  <c r="I55" i="5"/>
  <c r="N516" i="8"/>
  <c r="I56" i="5"/>
  <c r="N517" i="8"/>
  <c r="I57" i="5"/>
  <c r="N518" i="8"/>
  <c r="I58" i="5"/>
  <c r="N519" i="8"/>
  <c r="I59" i="5"/>
  <c r="N520" i="8"/>
  <c r="I60" i="5"/>
  <c r="N521" i="8"/>
  <c r="I61" i="5"/>
  <c r="N522" i="8"/>
  <c r="I62" i="5"/>
  <c r="N523" i="8"/>
  <c r="I63" i="5"/>
  <c r="N524" i="8"/>
  <c r="AL7" i="5"/>
  <c r="I64" i="5"/>
  <c r="N525" i="8"/>
  <c r="I65" i="5"/>
  <c r="N526" i="8"/>
  <c r="I66" i="5"/>
  <c r="N527" i="8"/>
  <c r="I67" i="5"/>
  <c r="N528" i="8"/>
  <c r="I68" i="5"/>
  <c r="N529" i="8"/>
  <c r="I69" i="5"/>
  <c r="N530" i="8"/>
  <c r="I70" i="5"/>
  <c r="N531" i="8"/>
  <c r="I71" i="5"/>
  <c r="N532" i="8"/>
  <c r="I72" i="5"/>
  <c r="N533" i="8"/>
  <c r="I73" i="5"/>
  <c r="N534" i="8"/>
  <c r="I74" i="5"/>
  <c r="N535" i="8"/>
  <c r="I75" i="5"/>
  <c r="N536" i="8"/>
  <c r="AL8" i="5"/>
  <c r="I76" i="5"/>
  <c r="N537" i="8"/>
  <c r="I77" i="5"/>
  <c r="N538" i="8"/>
  <c r="I78" i="5"/>
  <c r="N539" i="8"/>
  <c r="I79" i="5"/>
  <c r="N540" i="8"/>
  <c r="I80" i="5"/>
  <c r="N541" i="8"/>
  <c r="I81" i="5"/>
  <c r="N542" i="8"/>
  <c r="I82" i="5"/>
  <c r="N543" i="8"/>
  <c r="I83" i="5"/>
  <c r="N544" i="8"/>
  <c r="AL9" i="5"/>
  <c r="I84" i="5"/>
  <c r="N545" i="8"/>
  <c r="I85" i="5"/>
  <c r="N546" i="8"/>
  <c r="I86" i="5"/>
  <c r="N547" i="8"/>
  <c r="I87" i="5"/>
  <c r="N548" i="8"/>
  <c r="AL10" i="5"/>
  <c r="I88" i="5"/>
  <c r="N549" i="8"/>
  <c r="I89" i="5"/>
  <c r="N550" i="8"/>
  <c r="I90" i="5"/>
  <c r="N551" i="8"/>
  <c r="I91" i="5"/>
  <c r="N552" i="8"/>
  <c r="I92" i="5"/>
  <c r="N553" i="8"/>
  <c r="AL11" i="5"/>
  <c r="I93" i="5"/>
  <c r="N554" i="8"/>
  <c r="I94" i="5"/>
  <c r="N555" i="8"/>
  <c r="I95" i="5"/>
  <c r="N556" i="8"/>
  <c r="I96" i="5"/>
  <c r="N557" i="8"/>
  <c r="I97" i="5"/>
  <c r="N558" i="8"/>
  <c r="AL12" i="5"/>
  <c r="I98" i="5"/>
  <c r="N559" i="8"/>
  <c r="I99" i="5"/>
  <c r="N560" i="8"/>
  <c r="I100" i="5"/>
  <c r="N561" i="8"/>
  <c r="AL13" i="5"/>
  <c r="I101" i="5"/>
  <c r="N562" i="8"/>
  <c r="I102" i="5"/>
  <c r="N563" i="8"/>
  <c r="I103" i="5"/>
  <c r="N564" i="8"/>
  <c r="I104" i="5"/>
  <c r="N565" i="8"/>
  <c r="I105" i="5"/>
  <c r="N566" i="8"/>
  <c r="I106" i="5"/>
  <c r="N567" i="8"/>
  <c r="AL14" i="5"/>
  <c r="I107" i="5"/>
  <c r="N568" i="8"/>
  <c r="I108" i="5"/>
  <c r="N569" i="8"/>
  <c r="I109" i="5"/>
  <c r="N570" i="8"/>
  <c r="AL15" i="5"/>
  <c r="I110" i="5"/>
  <c r="N571" i="8"/>
  <c r="I111" i="5"/>
  <c r="N572" i="8"/>
  <c r="I112" i="5"/>
  <c r="N573" i="8"/>
  <c r="I113" i="5"/>
  <c r="N574" i="8"/>
  <c r="AL16" i="5"/>
  <c r="I114" i="5"/>
  <c r="N575" i="8"/>
  <c r="I115" i="5"/>
  <c r="N576" i="8"/>
  <c r="I116" i="5"/>
  <c r="N577" i="8"/>
  <c r="I117" i="5"/>
  <c r="N578" i="8"/>
  <c r="AL17" i="5"/>
  <c r="I118" i="5"/>
  <c r="N579" i="8"/>
  <c r="I119" i="5"/>
  <c r="N580" i="8"/>
  <c r="I120" i="5"/>
  <c r="N581" i="8"/>
  <c r="I121" i="5"/>
  <c r="N582" i="8"/>
  <c r="I122" i="5"/>
  <c r="N583" i="8"/>
  <c r="I123" i="5"/>
  <c r="N584" i="8"/>
  <c r="I124" i="5"/>
  <c r="N585" i="8"/>
  <c r="I125" i="5"/>
  <c r="N586" i="8"/>
  <c r="I126" i="5"/>
  <c r="N587" i="8"/>
  <c r="I127" i="5"/>
  <c r="N588" i="8"/>
  <c r="I128" i="5"/>
  <c r="N589" i="8"/>
  <c r="I129" i="5"/>
  <c r="N590" i="8"/>
  <c r="I130" i="5"/>
  <c r="N591" i="8"/>
  <c r="I131" i="5"/>
  <c r="N592" i="8"/>
  <c r="I132" i="5"/>
  <c r="N593" i="8"/>
  <c r="I133" i="5"/>
  <c r="N594" i="8"/>
  <c r="I134" i="5"/>
  <c r="N595" i="8"/>
  <c r="I135" i="5"/>
  <c r="N596" i="8"/>
  <c r="I136" i="5"/>
  <c r="N597" i="8"/>
  <c r="I137" i="5"/>
  <c r="N598" i="8"/>
  <c r="I138" i="5"/>
  <c r="N599" i="8"/>
  <c r="I139" i="5"/>
  <c r="N600" i="8"/>
  <c r="I140" i="5"/>
  <c r="N601" i="8"/>
  <c r="I141" i="5"/>
  <c r="N602" i="8"/>
  <c r="L42" i="5"/>
  <c r="N603" i="8"/>
  <c r="L43" i="5"/>
  <c r="N604" i="8"/>
  <c r="L44" i="5"/>
  <c r="N605" i="8"/>
  <c r="L45" i="5"/>
  <c r="N606" i="8"/>
  <c r="L46" i="5"/>
  <c r="N607" i="8"/>
  <c r="L47" i="5"/>
  <c r="N608" i="8"/>
  <c r="L48" i="5"/>
  <c r="N609" i="8"/>
  <c r="L49" i="5"/>
  <c r="N610" i="8"/>
  <c r="L50" i="5"/>
  <c r="N611" i="8"/>
  <c r="L51" i="5"/>
  <c r="N612" i="8"/>
  <c r="L52" i="5"/>
  <c r="N613" i="8"/>
  <c r="L53" i="5"/>
  <c r="N614" i="8"/>
  <c r="L54" i="5"/>
  <c r="N615" i="8"/>
  <c r="L55" i="5"/>
  <c r="N616" i="8"/>
  <c r="L56" i="5"/>
  <c r="N617" i="8"/>
  <c r="L57" i="5"/>
  <c r="N618" i="8"/>
  <c r="L58" i="5"/>
  <c r="N619" i="8"/>
  <c r="L59" i="5"/>
  <c r="N620" i="8"/>
  <c r="L60" i="5"/>
  <c r="N621" i="8"/>
  <c r="L61" i="5"/>
  <c r="N622" i="8"/>
  <c r="L62" i="5"/>
  <c r="N623" i="8"/>
  <c r="L63" i="5"/>
  <c r="N624" i="8"/>
  <c r="L64" i="5"/>
  <c r="N625" i="8"/>
  <c r="L65" i="5"/>
  <c r="N626" i="8"/>
  <c r="L66" i="5"/>
  <c r="N627" i="8"/>
  <c r="L67" i="5"/>
  <c r="N628" i="8"/>
  <c r="L68" i="5"/>
  <c r="N629" i="8"/>
  <c r="L69" i="5"/>
  <c r="N630" i="8"/>
  <c r="L70" i="5"/>
  <c r="N631" i="8"/>
  <c r="L71" i="5"/>
  <c r="N632" i="8"/>
  <c r="L72" i="5"/>
  <c r="N633" i="8"/>
  <c r="L73" i="5"/>
  <c r="N634" i="8"/>
  <c r="L74" i="5"/>
  <c r="N635" i="8"/>
  <c r="L75" i="5"/>
  <c r="N636" i="8"/>
  <c r="L76" i="5"/>
  <c r="N637" i="8"/>
  <c r="L77" i="5"/>
  <c r="N638" i="8"/>
  <c r="L78" i="5"/>
  <c r="N639" i="8"/>
  <c r="L79" i="5"/>
  <c r="N640" i="8"/>
  <c r="L80" i="5"/>
  <c r="N641" i="8"/>
  <c r="L81" i="5"/>
  <c r="N642" i="8"/>
  <c r="L82" i="5"/>
  <c r="N643" i="8"/>
  <c r="L83" i="5"/>
  <c r="N644" i="8"/>
  <c r="L84" i="5"/>
  <c r="N645" i="8"/>
  <c r="L85" i="5"/>
  <c r="N646" i="8"/>
  <c r="L86" i="5"/>
  <c r="N647" i="8"/>
  <c r="L87" i="5"/>
  <c r="N648" i="8"/>
  <c r="L88" i="5"/>
  <c r="N649" i="8"/>
  <c r="L89" i="5"/>
  <c r="N650" i="8"/>
  <c r="L90" i="5"/>
  <c r="N651" i="8"/>
  <c r="L91" i="5"/>
  <c r="N652" i="8"/>
  <c r="L92" i="5"/>
  <c r="N653" i="8"/>
  <c r="L93" i="5"/>
  <c r="N654" i="8"/>
  <c r="L94" i="5"/>
  <c r="N655" i="8"/>
  <c r="L95" i="5"/>
  <c r="N656" i="8"/>
  <c r="L96" i="5"/>
  <c r="N657" i="8"/>
  <c r="L97" i="5"/>
  <c r="N658" i="8"/>
  <c r="L98" i="5"/>
  <c r="N659" i="8"/>
  <c r="L99" i="5"/>
  <c r="N660" i="8"/>
  <c r="L100" i="5"/>
  <c r="N661" i="8"/>
  <c r="L101" i="5"/>
  <c r="N662" i="8"/>
  <c r="L102" i="5"/>
  <c r="N663" i="8"/>
  <c r="L103" i="5"/>
  <c r="N664" i="8"/>
  <c r="L104" i="5"/>
  <c r="N665" i="8"/>
  <c r="L105" i="5"/>
  <c r="N666" i="8"/>
  <c r="L106" i="5"/>
  <c r="N667" i="8"/>
  <c r="L107" i="5"/>
  <c r="N668" i="8"/>
  <c r="L108" i="5"/>
  <c r="N669" i="8"/>
  <c r="L109" i="5"/>
  <c r="N670" i="8"/>
  <c r="L110" i="5"/>
  <c r="N671" i="8"/>
  <c r="L111" i="5"/>
  <c r="N672" i="8"/>
  <c r="L112" i="5"/>
  <c r="N673" i="8"/>
  <c r="L113" i="5"/>
  <c r="N674" i="8"/>
  <c r="L114" i="5"/>
  <c r="N675" i="8"/>
  <c r="L115" i="5"/>
  <c r="N676" i="8"/>
  <c r="L116" i="5"/>
  <c r="N677" i="8"/>
  <c r="L117" i="5"/>
  <c r="N678" i="8"/>
  <c r="L118" i="5"/>
  <c r="N679" i="8"/>
  <c r="L119" i="5"/>
  <c r="N680" i="8"/>
  <c r="L120" i="5"/>
  <c r="N681" i="8"/>
  <c r="L121" i="5"/>
  <c r="N682" i="8"/>
  <c r="L122" i="5"/>
  <c r="N683" i="8"/>
  <c r="L123" i="5"/>
  <c r="N684" i="8"/>
  <c r="L124" i="5"/>
  <c r="N685" i="8"/>
  <c r="L125" i="5"/>
  <c r="N686" i="8"/>
  <c r="L126" i="5"/>
  <c r="N687" i="8"/>
  <c r="L127" i="5"/>
  <c r="N688" i="8"/>
  <c r="L128" i="5"/>
  <c r="N689" i="8"/>
  <c r="L129" i="5"/>
  <c r="N690" i="8"/>
  <c r="L130" i="5"/>
  <c r="N691" i="8"/>
  <c r="L131" i="5"/>
  <c r="N692" i="8"/>
  <c r="L132" i="5"/>
  <c r="N693" i="8"/>
  <c r="L133" i="5"/>
  <c r="N694" i="8"/>
  <c r="L134" i="5"/>
  <c r="N695" i="8"/>
  <c r="L135" i="5"/>
  <c r="N696" i="8"/>
  <c r="L136" i="5"/>
  <c r="N697" i="8"/>
  <c r="L137" i="5"/>
  <c r="N698" i="8"/>
  <c r="L138" i="5"/>
  <c r="N699" i="8"/>
  <c r="L139" i="5"/>
  <c r="N700" i="8"/>
  <c r="L140" i="5"/>
  <c r="N701" i="8"/>
  <c r="L141" i="5"/>
  <c r="N702" i="8"/>
  <c r="O42" i="5"/>
  <c r="N703" i="8"/>
  <c r="O43" i="5"/>
  <c r="N704" i="8"/>
  <c r="O44" i="5"/>
  <c r="N705" i="8"/>
  <c r="O45" i="5"/>
  <c r="N706" i="8"/>
  <c r="O46" i="5"/>
  <c r="N707" i="8"/>
  <c r="O47" i="5"/>
  <c r="N708" i="8"/>
  <c r="O48" i="5"/>
  <c r="N709" i="8"/>
  <c r="O49" i="5"/>
  <c r="N710" i="8"/>
  <c r="O50" i="5"/>
  <c r="N711" i="8"/>
  <c r="O51" i="5"/>
  <c r="N712" i="8"/>
  <c r="O52" i="5"/>
  <c r="N713" i="8"/>
  <c r="O53" i="5"/>
  <c r="N714" i="8"/>
  <c r="O54" i="5"/>
  <c r="N715" i="8"/>
  <c r="O55" i="5"/>
  <c r="N716" i="8"/>
  <c r="O56" i="5"/>
  <c r="N717" i="8"/>
  <c r="O57" i="5"/>
  <c r="N718" i="8"/>
  <c r="O58" i="5"/>
  <c r="N719" i="8"/>
  <c r="O59" i="5"/>
  <c r="N720" i="8"/>
  <c r="O60" i="5"/>
  <c r="N721" i="8"/>
  <c r="O61" i="5"/>
  <c r="N722" i="8"/>
  <c r="O62" i="5"/>
  <c r="N723" i="8"/>
  <c r="O63" i="5"/>
  <c r="N724" i="8"/>
  <c r="O64" i="5"/>
  <c r="N725" i="8"/>
  <c r="O65" i="5"/>
  <c r="N726" i="8"/>
  <c r="O66" i="5"/>
  <c r="N727" i="8"/>
  <c r="O67" i="5"/>
  <c r="N728" i="8"/>
  <c r="O68" i="5"/>
  <c r="N729" i="8"/>
  <c r="O69" i="5"/>
  <c r="N730" i="8"/>
  <c r="O70" i="5"/>
  <c r="N731" i="8"/>
  <c r="O71" i="5"/>
  <c r="N732" i="8"/>
  <c r="O72" i="5"/>
  <c r="N733" i="8"/>
  <c r="O73" i="5"/>
  <c r="N734" i="8"/>
  <c r="O74" i="5"/>
  <c r="N735" i="8"/>
  <c r="O75" i="5"/>
  <c r="N736" i="8"/>
  <c r="O76" i="5"/>
  <c r="N737" i="8"/>
  <c r="O77" i="5"/>
  <c r="N738" i="8"/>
  <c r="O78" i="5"/>
  <c r="N739" i="8"/>
  <c r="O79" i="5"/>
  <c r="N740" i="8"/>
  <c r="O80" i="5"/>
  <c r="N741" i="8"/>
  <c r="O81" i="5"/>
  <c r="N742" i="8"/>
  <c r="O82" i="5"/>
  <c r="N743" i="8"/>
  <c r="O83" i="5"/>
  <c r="N744" i="8"/>
  <c r="O84" i="5"/>
  <c r="N745" i="8"/>
  <c r="O85" i="5"/>
  <c r="N746" i="8"/>
  <c r="O86" i="5"/>
  <c r="N747" i="8"/>
  <c r="O87" i="5"/>
  <c r="N748" i="8"/>
  <c r="O88" i="5"/>
  <c r="N749" i="8"/>
  <c r="O89" i="5"/>
  <c r="N750" i="8"/>
  <c r="O90" i="5"/>
  <c r="N751" i="8"/>
  <c r="O91" i="5"/>
  <c r="N752" i="8"/>
  <c r="O92" i="5"/>
  <c r="N753" i="8"/>
  <c r="O93" i="5"/>
  <c r="N754" i="8"/>
  <c r="O94" i="5"/>
  <c r="N755" i="8"/>
  <c r="O95" i="5"/>
  <c r="N756" i="8"/>
  <c r="O96" i="5"/>
  <c r="N757" i="8"/>
  <c r="O97" i="5"/>
  <c r="N758" i="8"/>
  <c r="O98" i="5"/>
  <c r="N759" i="8"/>
  <c r="O99" i="5"/>
  <c r="N760" i="8"/>
  <c r="O100" i="5"/>
  <c r="N761" i="8"/>
  <c r="O101" i="5"/>
  <c r="N762" i="8"/>
  <c r="O102" i="5"/>
  <c r="N763" i="8"/>
  <c r="O103" i="5"/>
  <c r="N764" i="8"/>
  <c r="O104" i="5"/>
  <c r="N765" i="8"/>
  <c r="O105" i="5"/>
  <c r="N766" i="8"/>
  <c r="O106" i="5"/>
  <c r="N767" i="8"/>
  <c r="O107" i="5"/>
  <c r="N768" i="8"/>
  <c r="O108" i="5"/>
  <c r="N769" i="8"/>
  <c r="O109" i="5"/>
  <c r="N770" i="8"/>
  <c r="O110" i="5"/>
  <c r="N771" i="8"/>
  <c r="O111" i="5"/>
  <c r="N772" i="8"/>
  <c r="O112" i="5"/>
  <c r="N773" i="8"/>
  <c r="O113" i="5"/>
  <c r="N774" i="8"/>
  <c r="O114" i="5"/>
  <c r="N775" i="8"/>
  <c r="O115" i="5"/>
  <c r="N776" i="8"/>
  <c r="O116" i="5"/>
  <c r="N777" i="8"/>
  <c r="O117" i="5"/>
  <c r="N778" i="8"/>
  <c r="O118" i="5"/>
  <c r="N779" i="8"/>
  <c r="O119" i="5"/>
  <c r="N780" i="8"/>
  <c r="O120" i="5"/>
  <c r="N781" i="8"/>
  <c r="O121" i="5"/>
  <c r="N782" i="8"/>
  <c r="O122" i="5"/>
  <c r="N783" i="8"/>
  <c r="O123" i="5"/>
  <c r="N784" i="8"/>
  <c r="O124" i="5"/>
  <c r="N785" i="8"/>
  <c r="O125" i="5"/>
  <c r="N786" i="8"/>
  <c r="O126" i="5"/>
  <c r="N787" i="8"/>
  <c r="O127" i="5"/>
  <c r="N788" i="8"/>
  <c r="O128" i="5"/>
  <c r="N789" i="8"/>
  <c r="O129" i="5"/>
  <c r="N790" i="8"/>
  <c r="O130" i="5"/>
  <c r="N791" i="8"/>
  <c r="O131" i="5"/>
  <c r="N792" i="8"/>
  <c r="O132" i="5"/>
  <c r="N793" i="8"/>
  <c r="O133" i="5"/>
  <c r="N794" i="8"/>
  <c r="O134" i="5"/>
  <c r="N795" i="8"/>
  <c r="O135" i="5"/>
  <c r="N796" i="8"/>
  <c r="O136" i="5"/>
  <c r="N797" i="8"/>
  <c r="O137" i="5"/>
  <c r="N798" i="8"/>
  <c r="O138" i="5"/>
  <c r="N799" i="8"/>
  <c r="O139" i="5"/>
  <c r="N800" i="8"/>
  <c r="O140" i="5"/>
  <c r="N801" i="8"/>
  <c r="O141" i="5"/>
  <c r="N802" i="8"/>
  <c r="R42" i="5"/>
  <c r="N803" i="8"/>
  <c r="R43" i="5"/>
  <c r="N804" i="8"/>
  <c r="R44" i="5"/>
  <c r="N805" i="8"/>
  <c r="R45" i="5"/>
  <c r="N806" i="8"/>
  <c r="R46" i="5"/>
  <c r="N807" i="8"/>
  <c r="R47" i="5"/>
  <c r="N808" i="8"/>
  <c r="R48" i="5"/>
  <c r="N809" i="8"/>
  <c r="R49" i="5"/>
  <c r="N810" i="8"/>
  <c r="R50" i="5"/>
  <c r="N811" i="8"/>
  <c r="R51" i="5"/>
  <c r="N812" i="8"/>
  <c r="R52" i="5"/>
  <c r="N813" i="8"/>
  <c r="R53" i="5"/>
  <c r="N814" i="8"/>
  <c r="R54" i="5"/>
  <c r="N815" i="8"/>
  <c r="R55" i="5"/>
  <c r="N816" i="8"/>
  <c r="R56" i="5"/>
  <c r="N817" i="8"/>
  <c r="R57" i="5"/>
  <c r="N818" i="8"/>
  <c r="R58" i="5"/>
  <c r="N819" i="8"/>
  <c r="R59" i="5"/>
  <c r="N820" i="8"/>
  <c r="R60" i="5"/>
  <c r="N821" i="8"/>
  <c r="R61" i="5"/>
  <c r="N822" i="8"/>
  <c r="R62" i="5"/>
  <c r="N823" i="8"/>
  <c r="R63" i="5"/>
  <c r="N824" i="8"/>
  <c r="R64" i="5"/>
  <c r="N825" i="8"/>
  <c r="R65" i="5"/>
  <c r="N826" i="8"/>
  <c r="R66" i="5"/>
  <c r="N827" i="8"/>
  <c r="R67" i="5"/>
  <c r="N828" i="8"/>
  <c r="R68" i="5"/>
  <c r="N829" i="8"/>
  <c r="R69" i="5"/>
  <c r="N830" i="8"/>
  <c r="R70" i="5"/>
  <c r="N831" i="8"/>
  <c r="R71" i="5"/>
  <c r="N832" i="8"/>
  <c r="R72" i="5"/>
  <c r="N833" i="8"/>
  <c r="R73" i="5"/>
  <c r="N834" i="8"/>
  <c r="R74" i="5"/>
  <c r="N835" i="8"/>
  <c r="R75" i="5"/>
  <c r="N836" i="8"/>
  <c r="R76" i="5"/>
  <c r="N837" i="8"/>
  <c r="R77" i="5"/>
  <c r="N838" i="8"/>
  <c r="R78" i="5"/>
  <c r="N839" i="8"/>
  <c r="R79" i="5"/>
  <c r="N840" i="8"/>
  <c r="R80" i="5"/>
  <c r="N841" i="8"/>
  <c r="R81" i="5"/>
  <c r="N842" i="8"/>
  <c r="R82" i="5"/>
  <c r="N843" i="8"/>
  <c r="R83" i="5"/>
  <c r="N844" i="8"/>
  <c r="R84" i="5"/>
  <c r="N845" i="8"/>
  <c r="R85" i="5"/>
  <c r="N846" i="8"/>
  <c r="R86" i="5"/>
  <c r="N847" i="8"/>
  <c r="R87" i="5"/>
  <c r="N848" i="8"/>
  <c r="R88" i="5"/>
  <c r="N849" i="8"/>
  <c r="R89" i="5"/>
  <c r="N850" i="8"/>
  <c r="R90" i="5"/>
  <c r="N851" i="8"/>
  <c r="R91" i="5"/>
  <c r="N852" i="8"/>
  <c r="R92" i="5"/>
  <c r="N853" i="8"/>
  <c r="R93" i="5"/>
  <c r="N854" i="8"/>
  <c r="R94" i="5"/>
  <c r="N855" i="8"/>
  <c r="R95" i="5"/>
  <c r="N856" i="8"/>
  <c r="R96" i="5"/>
  <c r="N857" i="8"/>
  <c r="R97" i="5"/>
  <c r="N858" i="8"/>
  <c r="R98" i="5"/>
  <c r="N859" i="8"/>
  <c r="R99" i="5"/>
  <c r="N860" i="8"/>
  <c r="R100" i="5"/>
  <c r="N861" i="8"/>
  <c r="R101" i="5"/>
  <c r="N862" i="8"/>
  <c r="R102" i="5"/>
  <c r="N863" i="8"/>
  <c r="R103" i="5"/>
  <c r="N864" i="8"/>
  <c r="R104" i="5"/>
  <c r="N865" i="8"/>
  <c r="R105" i="5"/>
  <c r="N866" i="8"/>
  <c r="R106" i="5"/>
  <c r="N867" i="8"/>
  <c r="R107" i="5"/>
  <c r="N868" i="8"/>
  <c r="R108" i="5"/>
  <c r="N869" i="8"/>
  <c r="R109" i="5"/>
  <c r="N870" i="8"/>
  <c r="R110" i="5"/>
  <c r="N871" i="8"/>
  <c r="R111" i="5"/>
  <c r="N872" i="8"/>
  <c r="R112" i="5"/>
  <c r="N873" i="8"/>
  <c r="R113" i="5"/>
  <c r="N874" i="8"/>
  <c r="R114" i="5"/>
  <c r="N875" i="8"/>
  <c r="R115" i="5"/>
  <c r="N876" i="8"/>
  <c r="R116" i="5"/>
  <c r="N877" i="8"/>
  <c r="R117" i="5"/>
  <c r="N878" i="8"/>
  <c r="R118" i="5"/>
  <c r="N879" i="8"/>
  <c r="R119" i="5"/>
  <c r="N880" i="8"/>
  <c r="R120" i="5"/>
  <c r="N881" i="8"/>
  <c r="R121" i="5"/>
  <c r="N882" i="8"/>
  <c r="R122" i="5"/>
  <c r="N883" i="8"/>
  <c r="R123" i="5"/>
  <c r="N884" i="8"/>
  <c r="R124" i="5"/>
  <c r="N885" i="8"/>
  <c r="R125" i="5"/>
  <c r="N886" i="8"/>
  <c r="R126" i="5"/>
  <c r="N887" i="8"/>
  <c r="R127" i="5"/>
  <c r="N888" i="8"/>
  <c r="R128" i="5"/>
  <c r="N889" i="8"/>
  <c r="R129" i="5"/>
  <c r="N890" i="8"/>
  <c r="R130" i="5"/>
  <c r="N891" i="8"/>
  <c r="R131" i="5"/>
  <c r="N892" i="8"/>
  <c r="R132" i="5"/>
  <c r="N893" i="8"/>
  <c r="R133" i="5"/>
  <c r="N894" i="8"/>
  <c r="R134" i="5"/>
  <c r="N895" i="8"/>
  <c r="R135" i="5"/>
  <c r="N896" i="8"/>
  <c r="R136" i="5"/>
  <c r="N897" i="8"/>
  <c r="R137" i="5"/>
  <c r="N898" i="8"/>
  <c r="R138" i="5"/>
  <c r="N899" i="8"/>
  <c r="R139" i="5"/>
  <c r="N900" i="8"/>
  <c r="R140" i="5"/>
  <c r="N901" i="8"/>
  <c r="R141" i="5"/>
  <c r="N902" i="8"/>
  <c r="U42" i="5"/>
  <c r="N903" i="8"/>
  <c r="U43" i="5"/>
  <c r="N904" i="8"/>
  <c r="U44" i="5"/>
  <c r="N905" i="8"/>
  <c r="U45" i="5"/>
  <c r="N906" i="8"/>
  <c r="U46" i="5"/>
  <c r="N907" i="8"/>
  <c r="U47" i="5"/>
  <c r="N908" i="8"/>
  <c r="U48" i="5"/>
  <c r="N909" i="8"/>
  <c r="U49" i="5"/>
  <c r="N910" i="8"/>
  <c r="U50" i="5"/>
  <c r="N911" i="8"/>
  <c r="U51" i="5"/>
  <c r="N912" i="8"/>
  <c r="U52" i="5"/>
  <c r="N913" i="8"/>
  <c r="U53" i="5"/>
  <c r="N914" i="8"/>
  <c r="U54" i="5"/>
  <c r="N915" i="8"/>
  <c r="U55" i="5"/>
  <c r="N916" i="8"/>
  <c r="U56" i="5"/>
  <c r="N917" i="8"/>
  <c r="U57" i="5"/>
  <c r="N918" i="8"/>
  <c r="U58" i="5"/>
  <c r="N919" i="8"/>
  <c r="U59" i="5"/>
  <c r="N920" i="8"/>
  <c r="U60" i="5"/>
  <c r="N921" i="8"/>
  <c r="U61" i="5"/>
  <c r="N922" i="8"/>
  <c r="U62" i="5"/>
  <c r="N923" i="8"/>
  <c r="U63" i="5"/>
  <c r="N924" i="8"/>
  <c r="U64" i="5"/>
  <c r="N925" i="8"/>
  <c r="U65" i="5"/>
  <c r="N926" i="8"/>
  <c r="U66" i="5"/>
  <c r="N927" i="8"/>
  <c r="U67" i="5"/>
  <c r="N928" i="8"/>
  <c r="U68" i="5"/>
  <c r="N929" i="8"/>
  <c r="U69" i="5"/>
  <c r="N930" i="8"/>
  <c r="U70" i="5"/>
  <c r="N931" i="8"/>
  <c r="U71" i="5"/>
  <c r="N932" i="8"/>
  <c r="U72" i="5"/>
  <c r="N933" i="8"/>
  <c r="U73" i="5"/>
  <c r="N934" i="8"/>
  <c r="U74" i="5"/>
  <c r="N935" i="8"/>
  <c r="U75" i="5"/>
  <c r="N936" i="8"/>
  <c r="U76" i="5"/>
  <c r="N937" i="8"/>
  <c r="U77" i="5"/>
  <c r="N938" i="8"/>
  <c r="U78" i="5"/>
  <c r="N939" i="8"/>
  <c r="U79" i="5"/>
  <c r="N940" i="8"/>
  <c r="U80" i="5"/>
  <c r="N941" i="8"/>
  <c r="U81" i="5"/>
  <c r="N942" i="8"/>
  <c r="U82" i="5"/>
  <c r="N943" i="8"/>
  <c r="U83" i="5"/>
  <c r="N944" i="8"/>
  <c r="U84" i="5"/>
  <c r="N945" i="8"/>
  <c r="U85" i="5"/>
  <c r="N946" i="8"/>
  <c r="U86" i="5"/>
  <c r="N947" i="8"/>
  <c r="U87" i="5"/>
  <c r="N948" i="8"/>
  <c r="U88" i="5"/>
  <c r="N949" i="8"/>
  <c r="U89" i="5"/>
  <c r="N950" i="8"/>
  <c r="U90" i="5"/>
  <c r="N951" i="8"/>
  <c r="U91" i="5"/>
  <c r="N952" i="8"/>
  <c r="U92" i="5"/>
  <c r="N953" i="8"/>
  <c r="U93" i="5"/>
  <c r="N954" i="8"/>
  <c r="U94" i="5"/>
  <c r="N955" i="8"/>
  <c r="U95" i="5"/>
  <c r="N956" i="8"/>
  <c r="U96" i="5"/>
  <c r="N957" i="8"/>
  <c r="U97" i="5"/>
  <c r="N958" i="8"/>
  <c r="U98" i="5"/>
  <c r="N959" i="8"/>
  <c r="U99" i="5"/>
  <c r="N960" i="8"/>
  <c r="U100" i="5"/>
  <c r="N961" i="8"/>
  <c r="U101" i="5"/>
  <c r="N962" i="8"/>
  <c r="U102" i="5"/>
  <c r="N963" i="8"/>
  <c r="U103" i="5"/>
  <c r="N964" i="8"/>
  <c r="U104" i="5"/>
  <c r="N965" i="8"/>
  <c r="U105" i="5"/>
  <c r="N966" i="8"/>
  <c r="U106" i="5"/>
  <c r="N967" i="8"/>
  <c r="U107" i="5"/>
  <c r="N968" i="8"/>
  <c r="U108" i="5"/>
  <c r="N969" i="8"/>
  <c r="U109" i="5"/>
  <c r="N970" i="8"/>
  <c r="U110" i="5"/>
  <c r="N971" i="8"/>
  <c r="U111" i="5"/>
  <c r="N972" i="8"/>
  <c r="U112" i="5"/>
  <c r="N973" i="8"/>
  <c r="U113" i="5"/>
  <c r="N974" i="8"/>
  <c r="U114" i="5"/>
  <c r="N975" i="8"/>
  <c r="U115" i="5"/>
  <c r="N976" i="8"/>
  <c r="U116" i="5"/>
  <c r="N977" i="8"/>
  <c r="U117" i="5"/>
  <c r="N978" i="8"/>
  <c r="U118" i="5"/>
  <c r="N979" i="8"/>
  <c r="U119" i="5"/>
  <c r="N980" i="8"/>
  <c r="U120" i="5"/>
  <c r="N981" i="8"/>
  <c r="U121" i="5"/>
  <c r="N982" i="8"/>
  <c r="U122" i="5"/>
  <c r="N983" i="8"/>
  <c r="U123" i="5"/>
  <c r="N984" i="8"/>
  <c r="U124" i="5"/>
  <c r="N985" i="8"/>
  <c r="U125" i="5"/>
  <c r="N986" i="8"/>
  <c r="U126" i="5"/>
  <c r="N987" i="8"/>
  <c r="U127" i="5"/>
  <c r="N988" i="8"/>
  <c r="U128" i="5"/>
  <c r="N989" i="8"/>
  <c r="U129" i="5"/>
  <c r="N990" i="8"/>
  <c r="U130" i="5"/>
  <c r="N991" i="8"/>
  <c r="U131" i="5"/>
  <c r="N992" i="8"/>
  <c r="U132" i="5"/>
  <c r="N993" i="8"/>
  <c r="U133" i="5"/>
  <c r="N994" i="8"/>
  <c r="U134" i="5"/>
  <c r="N995" i="8"/>
  <c r="U135" i="5"/>
  <c r="N996" i="8"/>
  <c r="U136" i="5"/>
  <c r="N997" i="8"/>
  <c r="U137" i="5"/>
  <c r="N998" i="8"/>
  <c r="U138" i="5"/>
  <c r="N999" i="8"/>
  <c r="U139" i="5"/>
  <c r="N1000" i="8"/>
  <c r="U140" i="5"/>
  <c r="N1001" i="8"/>
  <c r="U141" i="5"/>
  <c r="N1002" i="8"/>
  <c r="X42" i="5"/>
  <c r="N1003" i="8"/>
  <c r="X43" i="5"/>
  <c r="N1004" i="8"/>
  <c r="X44" i="5"/>
  <c r="N1005" i="8"/>
  <c r="X45" i="5"/>
  <c r="N1006" i="8"/>
  <c r="X46" i="5"/>
  <c r="N1007" i="8"/>
  <c r="X47" i="5"/>
  <c r="N1008" i="8"/>
  <c r="X48" i="5"/>
  <c r="N1009" i="8"/>
  <c r="X49" i="5"/>
  <c r="N1010" i="8"/>
  <c r="X50" i="5"/>
  <c r="N1011" i="8"/>
  <c r="X51" i="5"/>
  <c r="N1012" i="8"/>
  <c r="X52" i="5"/>
  <c r="N1013" i="8"/>
  <c r="X53" i="5"/>
  <c r="N1014" i="8"/>
  <c r="X54" i="5"/>
  <c r="N1015" i="8"/>
  <c r="X55" i="5"/>
  <c r="N1016" i="8"/>
  <c r="X56" i="5"/>
  <c r="N1017" i="8"/>
  <c r="X57" i="5"/>
  <c r="N1018" i="8"/>
  <c r="X58" i="5"/>
  <c r="N1019" i="8"/>
  <c r="X59" i="5"/>
  <c r="N1020" i="8"/>
  <c r="X60" i="5"/>
  <c r="N1021" i="8"/>
  <c r="X61" i="5"/>
  <c r="N1022" i="8"/>
  <c r="X62" i="5"/>
  <c r="N1023" i="8"/>
  <c r="X63" i="5"/>
  <c r="N1024" i="8"/>
  <c r="X64" i="5"/>
  <c r="N1025" i="8"/>
  <c r="X65" i="5"/>
  <c r="N1026" i="8"/>
  <c r="X66" i="5"/>
  <c r="N1027" i="8"/>
  <c r="X67" i="5"/>
  <c r="N1028" i="8"/>
  <c r="X68" i="5"/>
  <c r="N1029" i="8"/>
  <c r="X69" i="5"/>
  <c r="N1030" i="8"/>
  <c r="X70" i="5"/>
  <c r="N1031" i="8"/>
  <c r="X71" i="5"/>
  <c r="N1032" i="8"/>
  <c r="X72" i="5"/>
  <c r="N1033" i="8"/>
  <c r="X73" i="5"/>
  <c r="N1034" i="8"/>
  <c r="X74" i="5"/>
  <c r="N1035" i="8"/>
  <c r="X75" i="5"/>
  <c r="N1036" i="8"/>
  <c r="X76" i="5"/>
  <c r="N1037" i="8"/>
  <c r="X77" i="5"/>
  <c r="N1038" i="8"/>
  <c r="X78" i="5"/>
  <c r="N1039" i="8"/>
  <c r="X79" i="5"/>
  <c r="N1040" i="8"/>
  <c r="X80" i="5"/>
  <c r="N1041" i="8"/>
  <c r="X81" i="5"/>
  <c r="N1042" i="8"/>
  <c r="X82" i="5"/>
  <c r="N1043" i="8"/>
  <c r="X83" i="5"/>
  <c r="N1044" i="8"/>
  <c r="X84" i="5"/>
  <c r="N1045" i="8"/>
  <c r="X85" i="5"/>
  <c r="N1046" i="8"/>
  <c r="X86" i="5"/>
  <c r="N1047" i="8"/>
  <c r="X87" i="5"/>
  <c r="N1048" i="8"/>
  <c r="X88" i="5"/>
  <c r="N1049" i="8"/>
  <c r="X89" i="5"/>
  <c r="N1050" i="8"/>
  <c r="X90" i="5"/>
  <c r="N1051" i="8"/>
  <c r="X91" i="5"/>
  <c r="N1052" i="8"/>
  <c r="X92" i="5"/>
  <c r="N1053" i="8"/>
  <c r="X93" i="5"/>
  <c r="N1054" i="8"/>
  <c r="X94" i="5"/>
  <c r="N1055" i="8"/>
  <c r="X95" i="5"/>
  <c r="N1056" i="8"/>
  <c r="X96" i="5"/>
  <c r="N1057" i="8"/>
  <c r="X97" i="5"/>
  <c r="N1058" i="8"/>
  <c r="X98" i="5"/>
  <c r="N1059" i="8"/>
  <c r="X99" i="5"/>
  <c r="N1060" i="8"/>
  <c r="X100" i="5"/>
  <c r="N1061" i="8"/>
  <c r="X101" i="5"/>
  <c r="N1062" i="8"/>
  <c r="X102" i="5"/>
  <c r="N1063" i="8"/>
  <c r="X103" i="5"/>
  <c r="N1064" i="8"/>
  <c r="X104" i="5"/>
  <c r="N1065" i="8"/>
  <c r="X105" i="5"/>
  <c r="N1066" i="8"/>
  <c r="X106" i="5"/>
  <c r="N1067" i="8"/>
  <c r="X107" i="5"/>
  <c r="N1068" i="8"/>
  <c r="X108" i="5"/>
  <c r="N1069" i="8"/>
  <c r="X109" i="5"/>
  <c r="N1070" i="8"/>
  <c r="X110" i="5"/>
  <c r="N1071" i="8"/>
  <c r="X111" i="5"/>
  <c r="N1072" i="8"/>
  <c r="X112" i="5"/>
  <c r="N1073" i="8"/>
  <c r="X113" i="5"/>
  <c r="N1074" i="8"/>
  <c r="X114" i="5"/>
  <c r="N1075" i="8"/>
  <c r="X115" i="5"/>
  <c r="N1076" i="8"/>
  <c r="X116" i="5"/>
  <c r="N1077" i="8"/>
  <c r="X117" i="5"/>
  <c r="N1078" i="8"/>
  <c r="X118" i="5"/>
  <c r="N1079" i="8"/>
  <c r="X119" i="5"/>
  <c r="N1080" i="8"/>
  <c r="X120" i="5"/>
  <c r="N1081" i="8"/>
  <c r="X121" i="5"/>
  <c r="N1082" i="8"/>
  <c r="X122" i="5"/>
  <c r="N1083" i="8"/>
  <c r="X123" i="5"/>
  <c r="N1084" i="8"/>
  <c r="X124" i="5"/>
  <c r="N1085" i="8"/>
  <c r="X125" i="5"/>
  <c r="N1086" i="8"/>
  <c r="X126" i="5"/>
  <c r="N1087" i="8"/>
  <c r="X127" i="5"/>
  <c r="N1088" i="8"/>
  <c r="X128" i="5"/>
  <c r="N1089" i="8"/>
  <c r="X129" i="5"/>
  <c r="N1090" i="8"/>
  <c r="X130" i="5"/>
  <c r="N1091" i="8"/>
  <c r="X131" i="5"/>
  <c r="N1092" i="8"/>
  <c r="X132" i="5"/>
  <c r="N1093" i="8"/>
  <c r="X133" i="5"/>
  <c r="N1094" i="8"/>
  <c r="X134" i="5"/>
  <c r="N1095" i="8"/>
  <c r="X135" i="5"/>
  <c r="N1096" i="8"/>
  <c r="X136" i="5"/>
  <c r="N1097" i="8"/>
  <c r="X137" i="5"/>
  <c r="N1098" i="8"/>
  <c r="X138" i="5"/>
  <c r="N1099" i="8"/>
  <c r="X139" i="5"/>
  <c r="N1100" i="8"/>
  <c r="X140" i="5"/>
  <c r="N1101" i="8"/>
  <c r="X141" i="5"/>
  <c r="N1102" i="8"/>
  <c r="AA42" i="5"/>
  <c r="N1103" i="8"/>
  <c r="AA43" i="5"/>
  <c r="N1104" i="8"/>
  <c r="AA44" i="5"/>
  <c r="N1105" i="8"/>
  <c r="AA45" i="5"/>
  <c r="N1106" i="8"/>
  <c r="AA46" i="5"/>
  <c r="N1107" i="8"/>
  <c r="AA47" i="5"/>
  <c r="N1108" i="8"/>
  <c r="AA48" i="5"/>
  <c r="N1109" i="8"/>
  <c r="AA49" i="5"/>
  <c r="N1110" i="8"/>
  <c r="AA50" i="5"/>
  <c r="N1111" i="8"/>
  <c r="AA51" i="5"/>
  <c r="N1112" i="8"/>
  <c r="AA52" i="5"/>
  <c r="N1113" i="8"/>
  <c r="AA53" i="5"/>
  <c r="N1114" i="8"/>
  <c r="AA54" i="5"/>
  <c r="N1115" i="8"/>
  <c r="AA55" i="5"/>
  <c r="N1116" i="8"/>
  <c r="AA56" i="5"/>
  <c r="N1117" i="8"/>
  <c r="AA57" i="5"/>
  <c r="N1118" i="8"/>
  <c r="AA58" i="5"/>
  <c r="N1119" i="8"/>
  <c r="AA59" i="5"/>
  <c r="N1120" i="8"/>
  <c r="AA60" i="5"/>
  <c r="N1121" i="8"/>
  <c r="AA61" i="5"/>
  <c r="N1122" i="8"/>
  <c r="AA62" i="5"/>
  <c r="N1123" i="8"/>
  <c r="AA63" i="5"/>
  <c r="N1124" i="8"/>
  <c r="AA64" i="5"/>
  <c r="N1125" i="8"/>
  <c r="AA65" i="5"/>
  <c r="N1126" i="8"/>
  <c r="AA66" i="5"/>
  <c r="N1127" i="8"/>
  <c r="AA67" i="5"/>
  <c r="N1128" i="8"/>
  <c r="AA68" i="5"/>
  <c r="N1129" i="8"/>
  <c r="AA69" i="5"/>
  <c r="N1130" i="8"/>
  <c r="AA70" i="5"/>
  <c r="N1131" i="8"/>
  <c r="AA71" i="5"/>
  <c r="N1132" i="8"/>
  <c r="AA72" i="5"/>
  <c r="N1133" i="8"/>
  <c r="AA73" i="5"/>
  <c r="N1134" i="8"/>
  <c r="AA74" i="5"/>
  <c r="N1135" i="8"/>
  <c r="AA75" i="5"/>
  <c r="N1136" i="8"/>
  <c r="AA76" i="5"/>
  <c r="N1137" i="8"/>
  <c r="AA77" i="5"/>
  <c r="N1138" i="8"/>
  <c r="AA78" i="5"/>
  <c r="N1139" i="8"/>
  <c r="AA79" i="5"/>
  <c r="N1140" i="8"/>
  <c r="AA80" i="5"/>
  <c r="N1141" i="8"/>
  <c r="AA81" i="5"/>
  <c r="N1142" i="8"/>
  <c r="AA82" i="5"/>
  <c r="N1143" i="8"/>
  <c r="AA83" i="5"/>
  <c r="N1144" i="8"/>
  <c r="AA84" i="5"/>
  <c r="N1145" i="8"/>
  <c r="AA85" i="5"/>
  <c r="N1146" i="8"/>
  <c r="AA86" i="5"/>
  <c r="N1147" i="8"/>
  <c r="AA87" i="5"/>
  <c r="N1148" i="8"/>
  <c r="AA88" i="5"/>
  <c r="N1149" i="8"/>
  <c r="AA89" i="5"/>
  <c r="N1150" i="8"/>
  <c r="AA90" i="5"/>
  <c r="N1151" i="8"/>
  <c r="AA91" i="5"/>
  <c r="N1152" i="8"/>
  <c r="AA92" i="5"/>
  <c r="N1153" i="8"/>
  <c r="AA93" i="5"/>
  <c r="N1154" i="8"/>
  <c r="AA94" i="5"/>
  <c r="N1155" i="8"/>
  <c r="AA95" i="5"/>
  <c r="N1156" i="8"/>
  <c r="AA96" i="5"/>
  <c r="N1157" i="8"/>
  <c r="AA97" i="5"/>
  <c r="N1158" i="8"/>
  <c r="AA98" i="5"/>
  <c r="N1159" i="8"/>
  <c r="AA99" i="5"/>
  <c r="N1160" i="8"/>
  <c r="AA100" i="5"/>
  <c r="N1161" i="8"/>
  <c r="AA101" i="5"/>
  <c r="N1162" i="8"/>
  <c r="AA102" i="5"/>
  <c r="N1163" i="8"/>
  <c r="AA103" i="5"/>
  <c r="N1164" i="8"/>
  <c r="AA104" i="5"/>
  <c r="N1165" i="8"/>
  <c r="AA105" i="5"/>
  <c r="N1166" i="8"/>
  <c r="AA106" i="5"/>
  <c r="N1167" i="8"/>
  <c r="AA107" i="5"/>
  <c r="N1168" i="8"/>
  <c r="AA108" i="5"/>
  <c r="N1169" i="8"/>
  <c r="AA109" i="5"/>
  <c r="N1170" i="8"/>
  <c r="AA110" i="5"/>
  <c r="N1171" i="8"/>
  <c r="AA111" i="5"/>
  <c r="N1172" i="8"/>
  <c r="AA112" i="5"/>
  <c r="N1173" i="8"/>
  <c r="AA113" i="5"/>
  <c r="N1174" i="8"/>
  <c r="AA114" i="5"/>
  <c r="N1175" i="8"/>
  <c r="AA115" i="5"/>
  <c r="N1176" i="8"/>
  <c r="AA116" i="5"/>
  <c r="N1177" i="8"/>
  <c r="AA117" i="5"/>
  <c r="N1178" i="8"/>
  <c r="AA118" i="5"/>
  <c r="N1179" i="8"/>
  <c r="AA119" i="5"/>
  <c r="N1180" i="8"/>
  <c r="AA120" i="5"/>
  <c r="N1181" i="8"/>
  <c r="AA121" i="5"/>
  <c r="N1182" i="8"/>
  <c r="AA122" i="5"/>
  <c r="N1183" i="8"/>
  <c r="AA123" i="5"/>
  <c r="N1184" i="8"/>
  <c r="AA124" i="5"/>
  <c r="N1185" i="8"/>
  <c r="AA125" i="5"/>
  <c r="N1186" i="8"/>
  <c r="AA126" i="5"/>
  <c r="N1187" i="8"/>
  <c r="AA127" i="5"/>
  <c r="N1188" i="8"/>
  <c r="AA128" i="5"/>
  <c r="N1189" i="8"/>
  <c r="AA129" i="5"/>
  <c r="N1190" i="8"/>
  <c r="AA130" i="5"/>
  <c r="N1191" i="8"/>
  <c r="AA131" i="5"/>
  <c r="N1192" i="8"/>
  <c r="AA132" i="5"/>
  <c r="N1193" i="8"/>
  <c r="AA133" i="5"/>
  <c r="N1194" i="8"/>
  <c r="AA134" i="5"/>
  <c r="N1195" i="8"/>
  <c r="AA135" i="5"/>
  <c r="N1196" i="8"/>
  <c r="AA136" i="5"/>
  <c r="N1197" i="8"/>
  <c r="AA137" i="5"/>
  <c r="N1198" i="8"/>
  <c r="AA138" i="5"/>
  <c r="N1199" i="8"/>
  <c r="AA139" i="5"/>
  <c r="N1200" i="8"/>
  <c r="AA140" i="5"/>
  <c r="N1201" i="8"/>
  <c r="AA141" i="5"/>
  <c r="N1202" i="8"/>
  <c r="AD42" i="5"/>
  <c r="N1203" i="8"/>
  <c r="AD43" i="5"/>
  <c r="N1204" i="8"/>
  <c r="AD44" i="5"/>
  <c r="N1205" i="8"/>
  <c r="AD45" i="5"/>
  <c r="N1206" i="8"/>
  <c r="AD46" i="5"/>
  <c r="N1207" i="8"/>
  <c r="AD47" i="5"/>
  <c r="N1208" i="8"/>
  <c r="AD48" i="5"/>
  <c r="N1209" i="8"/>
  <c r="AD49" i="5"/>
  <c r="N1210" i="8"/>
  <c r="AD50" i="5"/>
  <c r="N1211" i="8"/>
  <c r="AD51" i="5"/>
  <c r="N1212" i="8"/>
  <c r="AD52" i="5"/>
  <c r="N1213" i="8"/>
  <c r="AD53" i="5"/>
  <c r="N1214" i="8"/>
  <c r="AD54" i="5"/>
  <c r="N1215" i="8"/>
  <c r="AD55" i="5"/>
  <c r="N1216" i="8"/>
  <c r="AD56" i="5"/>
  <c r="N1217" i="8"/>
  <c r="AD57" i="5"/>
  <c r="N1218" i="8"/>
  <c r="AD58" i="5"/>
  <c r="N1219" i="8"/>
  <c r="AD59" i="5"/>
  <c r="N1220" i="8"/>
  <c r="AD60" i="5"/>
  <c r="N1221" i="8"/>
  <c r="AD61" i="5"/>
  <c r="N1222" i="8"/>
  <c r="AD62" i="5"/>
  <c r="N1223" i="8"/>
  <c r="AD63" i="5"/>
  <c r="N1224" i="8"/>
  <c r="AD64" i="5"/>
  <c r="N1225" i="8"/>
  <c r="AD65" i="5"/>
  <c r="N1226" i="8"/>
  <c r="AD66" i="5"/>
  <c r="N1227" i="8"/>
  <c r="AD67" i="5"/>
  <c r="N1228" i="8"/>
  <c r="AD68" i="5"/>
  <c r="N1229" i="8"/>
  <c r="AD69" i="5"/>
  <c r="N1230" i="8"/>
  <c r="AD70" i="5"/>
  <c r="N1231" i="8"/>
  <c r="AD71" i="5"/>
  <c r="N1232" i="8"/>
  <c r="AD72" i="5"/>
  <c r="N1233" i="8"/>
  <c r="AD73" i="5"/>
  <c r="N1234" i="8"/>
  <c r="AD74" i="5"/>
  <c r="N1235" i="8"/>
  <c r="AD75" i="5"/>
  <c r="N1236" i="8"/>
  <c r="AD76" i="5"/>
  <c r="N1237" i="8"/>
  <c r="AD77" i="5"/>
  <c r="N1238" i="8"/>
  <c r="AD78" i="5"/>
  <c r="N1239" i="8"/>
  <c r="AD79" i="5"/>
  <c r="N1240" i="8"/>
  <c r="AD80" i="5"/>
  <c r="N1241" i="8"/>
  <c r="AD81" i="5"/>
  <c r="N1242" i="8"/>
  <c r="AD82" i="5"/>
  <c r="N1243" i="8"/>
  <c r="AD83" i="5"/>
  <c r="N1244" i="8"/>
  <c r="AD84" i="5"/>
  <c r="N1245" i="8"/>
  <c r="AD85" i="5"/>
  <c r="N1246" i="8"/>
  <c r="AD86" i="5"/>
  <c r="N1247" i="8"/>
  <c r="AD87" i="5"/>
  <c r="N1248" i="8"/>
  <c r="AD88" i="5"/>
  <c r="N1249" i="8"/>
  <c r="AD89" i="5"/>
  <c r="N1250" i="8"/>
  <c r="AD90" i="5"/>
  <c r="N1251" i="8"/>
  <c r="AD91" i="5"/>
  <c r="N1252" i="8"/>
  <c r="AD92" i="5"/>
  <c r="N1253" i="8"/>
  <c r="AD93" i="5"/>
  <c r="N1254" i="8"/>
  <c r="AD94" i="5"/>
  <c r="N1255" i="8"/>
  <c r="AD95" i="5"/>
  <c r="N1256" i="8"/>
  <c r="AD96" i="5"/>
  <c r="N1257" i="8"/>
  <c r="AD97" i="5"/>
  <c r="N1258" i="8"/>
  <c r="AD98" i="5"/>
  <c r="N1259" i="8"/>
  <c r="AD99" i="5"/>
  <c r="N1260" i="8"/>
  <c r="AD100" i="5"/>
  <c r="N1261" i="8"/>
  <c r="AD101" i="5"/>
  <c r="N1262" i="8"/>
  <c r="AD102" i="5"/>
  <c r="N1263" i="8"/>
  <c r="AD103" i="5"/>
  <c r="N1264" i="8"/>
  <c r="AD104" i="5"/>
  <c r="N1265" i="8"/>
  <c r="AD105" i="5"/>
  <c r="N1266" i="8"/>
  <c r="AD106" i="5"/>
  <c r="N1267" i="8"/>
  <c r="AD107" i="5"/>
  <c r="N1268" i="8"/>
  <c r="AD108" i="5"/>
  <c r="N1269" i="8"/>
  <c r="AD109" i="5"/>
  <c r="N1270" i="8"/>
  <c r="AD110" i="5"/>
  <c r="N1271" i="8"/>
  <c r="AD111" i="5"/>
  <c r="N1272" i="8"/>
  <c r="AD112" i="5"/>
  <c r="N1273" i="8"/>
  <c r="AD113" i="5"/>
  <c r="N1274" i="8"/>
  <c r="AD114" i="5"/>
  <c r="N1275" i="8"/>
  <c r="AD115" i="5"/>
  <c r="N1276" i="8"/>
  <c r="AD116" i="5"/>
  <c r="N1277" i="8"/>
  <c r="AD117" i="5"/>
  <c r="N1278" i="8"/>
  <c r="AD118" i="5"/>
  <c r="N1279" i="8"/>
  <c r="AD119" i="5"/>
  <c r="N1280" i="8"/>
  <c r="AD120" i="5"/>
  <c r="N1281" i="8"/>
  <c r="AD121" i="5"/>
  <c r="N1282" i="8"/>
  <c r="AD122" i="5"/>
  <c r="N1283" i="8"/>
  <c r="AD123" i="5"/>
  <c r="N1284" i="8"/>
  <c r="AD124" i="5"/>
  <c r="N1285" i="8"/>
  <c r="AD125" i="5"/>
  <c r="N1286" i="8"/>
  <c r="AD126" i="5"/>
  <c r="N1287" i="8"/>
  <c r="AD127" i="5"/>
  <c r="N1288" i="8"/>
  <c r="AD128" i="5"/>
  <c r="N1289" i="8"/>
  <c r="AD129" i="5"/>
  <c r="N1290" i="8"/>
  <c r="AD130" i="5"/>
  <c r="N1291" i="8"/>
  <c r="AD131" i="5"/>
  <c r="N1292" i="8"/>
  <c r="AD132" i="5"/>
  <c r="N1293" i="8"/>
  <c r="AD133" i="5"/>
  <c r="N1294" i="8"/>
  <c r="AD134" i="5"/>
  <c r="N1295" i="8"/>
  <c r="AD135" i="5"/>
  <c r="N1296" i="8"/>
  <c r="AD136" i="5"/>
  <c r="N1297" i="8"/>
  <c r="AD137" i="5"/>
  <c r="N1298" i="8"/>
  <c r="AD138" i="5"/>
  <c r="N1299" i="8"/>
  <c r="AD139" i="5"/>
  <c r="N1300" i="8"/>
  <c r="AD140" i="5"/>
  <c r="N1301" i="8"/>
  <c r="AD141" i="5"/>
  <c r="N1302" i="8"/>
  <c r="N1303" i="8"/>
  <c r="N1304" i="8"/>
  <c r="N1305" i="8"/>
  <c r="N1306" i="8"/>
  <c r="N1307" i="8"/>
  <c r="N1308" i="8"/>
  <c r="N1309" i="8"/>
  <c r="N1310" i="8"/>
  <c r="N1311" i="8"/>
  <c r="N1312" i="8"/>
  <c r="N1313" i="8"/>
  <c r="N1314" i="8"/>
  <c r="N1315" i="8"/>
  <c r="N1316" i="8"/>
  <c r="N1317" i="8"/>
  <c r="N1318" i="8"/>
  <c r="N1319" i="8"/>
  <c r="N1320" i="8"/>
  <c r="N1321" i="8"/>
  <c r="N1322" i="8"/>
  <c r="N1323" i="8"/>
  <c r="N1324" i="8"/>
  <c r="N1325" i="8"/>
  <c r="N1326" i="8"/>
  <c r="N1327" i="8"/>
  <c r="N1328" i="8"/>
  <c r="N1329" i="8"/>
  <c r="N1330" i="8"/>
  <c r="N1331" i="8"/>
  <c r="N1332" i="8"/>
  <c r="N1333" i="8"/>
  <c r="N1334" i="8"/>
  <c r="N1335" i="8"/>
  <c r="N1336" i="8"/>
  <c r="N1337" i="8"/>
  <c r="N1338" i="8"/>
  <c r="N1339" i="8"/>
  <c r="N1340" i="8"/>
  <c r="N1341" i="8"/>
  <c r="N1342" i="8"/>
  <c r="N1343" i="8"/>
  <c r="N1344" i="8"/>
  <c r="N1345" i="8"/>
  <c r="N1346" i="8"/>
  <c r="N1347" i="8"/>
  <c r="N1348" i="8"/>
  <c r="N1349" i="8"/>
  <c r="N1350" i="8"/>
  <c r="N1351" i="8"/>
  <c r="N1352" i="8"/>
  <c r="N1353" i="8"/>
  <c r="N1354" i="8"/>
  <c r="N1355" i="8"/>
  <c r="N1356" i="8"/>
  <c r="N1357" i="8"/>
  <c r="N1358" i="8"/>
  <c r="N1359" i="8"/>
  <c r="N1360" i="8"/>
  <c r="N1361" i="8"/>
  <c r="N1362" i="8"/>
  <c r="N1363" i="8"/>
  <c r="N1364" i="8"/>
  <c r="N1365" i="8"/>
  <c r="N1366" i="8"/>
  <c r="N1367" i="8"/>
  <c r="N1368" i="8"/>
  <c r="N1369" i="8"/>
  <c r="N1370" i="8"/>
  <c r="N1371" i="8"/>
  <c r="N1372" i="8"/>
  <c r="N1373" i="8"/>
  <c r="N1374" i="8"/>
  <c r="N1375" i="8"/>
  <c r="N1376" i="8"/>
  <c r="N1377" i="8"/>
  <c r="N1378" i="8"/>
  <c r="N1379" i="8"/>
  <c r="N1380" i="8"/>
  <c r="N1381" i="8"/>
  <c r="N1382" i="8"/>
  <c r="N1383" i="8"/>
  <c r="N1384" i="8"/>
  <c r="N1385" i="8"/>
  <c r="N1386" i="8"/>
  <c r="N1387" i="8"/>
  <c r="N1388" i="8"/>
  <c r="N1389" i="8"/>
  <c r="N1390" i="8"/>
  <c r="N1391" i="8"/>
  <c r="N1392" i="8"/>
  <c r="N1393" i="8"/>
  <c r="N1394" i="8"/>
  <c r="N1395" i="8"/>
  <c r="N1396" i="8"/>
  <c r="N1397" i="8"/>
  <c r="N1398" i="8"/>
  <c r="N1399" i="8"/>
  <c r="N1400" i="8"/>
  <c r="N1401" i="8"/>
  <c r="N1402" i="8"/>
  <c r="N1403" i="8"/>
  <c r="N1404" i="8"/>
  <c r="N1405" i="8"/>
  <c r="N1406" i="8"/>
  <c r="N1407" i="8"/>
  <c r="N1408" i="8"/>
  <c r="N1409" i="8"/>
  <c r="N1410" i="8"/>
  <c r="N1411" i="8"/>
  <c r="N1412" i="8"/>
  <c r="N1413" i="8"/>
  <c r="N1414" i="8"/>
  <c r="N1415" i="8"/>
  <c r="N1416" i="8"/>
  <c r="N1417" i="8"/>
  <c r="N1418" i="8"/>
  <c r="N1419" i="8"/>
  <c r="N1420" i="8"/>
  <c r="N1421" i="8"/>
  <c r="N1422" i="8"/>
  <c r="N1423" i="8"/>
  <c r="N1424" i="8"/>
  <c r="N1425" i="8"/>
  <c r="N1426" i="8"/>
  <c r="N1427" i="8"/>
  <c r="N1428" i="8"/>
  <c r="N1429" i="8"/>
  <c r="N1430" i="8"/>
  <c r="N1431" i="8"/>
  <c r="N1432" i="8"/>
  <c r="N1433" i="8"/>
  <c r="N1434" i="8"/>
  <c r="N1435" i="8"/>
  <c r="N1436" i="8"/>
  <c r="N1437" i="8"/>
  <c r="N1438" i="8"/>
  <c r="N1439" i="8"/>
  <c r="N1440" i="8"/>
  <c r="N1441" i="8"/>
  <c r="N1442" i="8"/>
  <c r="N1443" i="8"/>
  <c r="N1444" i="8"/>
  <c r="N1445" i="8"/>
  <c r="N1446" i="8"/>
  <c r="N1447" i="8"/>
  <c r="N1448" i="8"/>
  <c r="N1449" i="8"/>
  <c r="N1450" i="8"/>
  <c r="N1451" i="8"/>
  <c r="N1452" i="8"/>
  <c r="N1453" i="8"/>
  <c r="N1454" i="8"/>
  <c r="N1455" i="8"/>
  <c r="N1456" i="8"/>
  <c r="N1457" i="8"/>
  <c r="N1458" i="8"/>
  <c r="N1459" i="8"/>
  <c r="N1460" i="8"/>
  <c r="N1461" i="8"/>
  <c r="N1462" i="8"/>
  <c r="N1463" i="8"/>
  <c r="N1464" i="8"/>
  <c r="N1465" i="8"/>
  <c r="N1466" i="8"/>
  <c r="N1467" i="8"/>
  <c r="N1468" i="8"/>
  <c r="N1469" i="8"/>
  <c r="N1470" i="8"/>
  <c r="N1471" i="8"/>
  <c r="N1472" i="8"/>
  <c r="N1473" i="8"/>
  <c r="N1474" i="8"/>
  <c r="N1475" i="8"/>
  <c r="N1476" i="8"/>
  <c r="N1477" i="8"/>
  <c r="N1478" i="8"/>
  <c r="N1479" i="8"/>
  <c r="N1480" i="8"/>
  <c r="N1481" i="8"/>
  <c r="N1482" i="8"/>
  <c r="N1483" i="8"/>
  <c r="N1484" i="8"/>
  <c r="N1485" i="8"/>
  <c r="N1486" i="8"/>
  <c r="N1487" i="8"/>
  <c r="N1488" i="8"/>
  <c r="N1489" i="8"/>
  <c r="N1490" i="8"/>
  <c r="N1491" i="8"/>
  <c r="N1492" i="8"/>
  <c r="N1493" i="8"/>
  <c r="N1494" i="8"/>
  <c r="N1495" i="8"/>
  <c r="N1496" i="8"/>
  <c r="N1497" i="8"/>
  <c r="N1498" i="8"/>
  <c r="N1499" i="8"/>
  <c r="N1500" i="8"/>
  <c r="N1501" i="8"/>
  <c r="N1502" i="8"/>
  <c r="N1503" i="8"/>
  <c r="N1504" i="8"/>
  <c r="N1505" i="8"/>
  <c r="N1506" i="8"/>
  <c r="N1507" i="8"/>
  <c r="N1508" i="8"/>
  <c r="N1509" i="8"/>
  <c r="N1510" i="8"/>
  <c r="N1511" i="8"/>
  <c r="N1512" i="8"/>
  <c r="N1513" i="8"/>
  <c r="N1514" i="8"/>
  <c r="N1515" i="8"/>
  <c r="N1516" i="8"/>
  <c r="N1517" i="8"/>
  <c r="N1518" i="8"/>
  <c r="N1519" i="8"/>
  <c r="N1520" i="8"/>
  <c r="N1521" i="8"/>
  <c r="N1522" i="8"/>
  <c r="N1523" i="8"/>
  <c r="N1524" i="8"/>
  <c r="N1525" i="8"/>
  <c r="N1526" i="8"/>
  <c r="N1527" i="8"/>
  <c r="N1528" i="8"/>
  <c r="N1529" i="8"/>
  <c r="N1530" i="8"/>
  <c r="N1531" i="8"/>
  <c r="N1532" i="8"/>
  <c r="N1533" i="8"/>
  <c r="N1534" i="8"/>
  <c r="N1535" i="8"/>
  <c r="N1536" i="8"/>
  <c r="N1537" i="8"/>
  <c r="N1538" i="8"/>
  <c r="N1539" i="8"/>
  <c r="N1540" i="8"/>
  <c r="N1541" i="8"/>
  <c r="N1542" i="8"/>
  <c r="N1543" i="8"/>
  <c r="N1544" i="8"/>
  <c r="N1545" i="8"/>
  <c r="N1546" i="8"/>
  <c r="N1547" i="8"/>
  <c r="N1548" i="8"/>
  <c r="N1549" i="8"/>
  <c r="N1550" i="8"/>
  <c r="N1551" i="8"/>
  <c r="N1552" i="8"/>
  <c r="N1553" i="8"/>
  <c r="N1554" i="8"/>
  <c r="N1555" i="8"/>
  <c r="N1556" i="8"/>
  <c r="N1557" i="8"/>
  <c r="N1558" i="8"/>
  <c r="N1559" i="8"/>
  <c r="N1560" i="8"/>
  <c r="N1561" i="8"/>
  <c r="N1562" i="8"/>
  <c r="N1563" i="8"/>
  <c r="N1564" i="8"/>
  <c r="N1565" i="8"/>
  <c r="N1566" i="8"/>
  <c r="N1567" i="8"/>
  <c r="N1568" i="8"/>
  <c r="N1569" i="8"/>
  <c r="N1570" i="8"/>
  <c r="N1571" i="8"/>
  <c r="N1572" i="8"/>
  <c r="N1573" i="8"/>
  <c r="N1574" i="8"/>
  <c r="N1575" i="8"/>
  <c r="N1576" i="8"/>
  <c r="N1577" i="8"/>
  <c r="N1578" i="8"/>
  <c r="N1579" i="8"/>
  <c r="N1580" i="8"/>
  <c r="N1581" i="8"/>
  <c r="N1582" i="8"/>
  <c r="N1583" i="8"/>
  <c r="N1584" i="8"/>
  <c r="N1585" i="8"/>
  <c r="N1586" i="8"/>
  <c r="N1587" i="8"/>
  <c r="N1588" i="8"/>
  <c r="N1589" i="8"/>
  <c r="N1590" i="8"/>
  <c r="N1591" i="8"/>
  <c r="N1592" i="8"/>
  <c r="N1593" i="8"/>
  <c r="N1594" i="8"/>
  <c r="N1595" i="8"/>
  <c r="N1596" i="8"/>
  <c r="N1597" i="8"/>
  <c r="N1598" i="8"/>
  <c r="N1599" i="8"/>
  <c r="N1600" i="8"/>
  <c r="N1601" i="8"/>
  <c r="N1602" i="8"/>
  <c r="N1603" i="8"/>
  <c r="N1604" i="8"/>
  <c r="N1605" i="8"/>
  <c r="N1606" i="8"/>
  <c r="N1607" i="8"/>
  <c r="N1608" i="8"/>
  <c r="N1609" i="8"/>
  <c r="N1610" i="8"/>
  <c r="N1611" i="8"/>
  <c r="N1612" i="8"/>
  <c r="N1613" i="8"/>
  <c r="N1614" i="8"/>
  <c r="N1615" i="8"/>
  <c r="N1616" i="8"/>
  <c r="N1617" i="8"/>
  <c r="N1618" i="8"/>
  <c r="N1619" i="8"/>
  <c r="N1620" i="8"/>
  <c r="N1621" i="8"/>
  <c r="N1622" i="8"/>
  <c r="N1623" i="8"/>
  <c r="N1624" i="8"/>
  <c r="N1625" i="8"/>
  <c r="N1626" i="8"/>
  <c r="N1627" i="8"/>
  <c r="N1628" i="8"/>
  <c r="N1629" i="8"/>
  <c r="N1630" i="8"/>
  <c r="N1631" i="8"/>
  <c r="N1632" i="8"/>
  <c r="N1633" i="8"/>
  <c r="N1634" i="8"/>
  <c r="N1635" i="8"/>
  <c r="N1636" i="8"/>
  <c r="N1637" i="8"/>
  <c r="N1638" i="8"/>
  <c r="N1639" i="8"/>
  <c r="N1640" i="8"/>
  <c r="N1641" i="8"/>
  <c r="N1642" i="8"/>
  <c r="N1643" i="8"/>
  <c r="N1644" i="8"/>
  <c r="N1645" i="8"/>
  <c r="N1646" i="8"/>
  <c r="N1647" i="8"/>
  <c r="N1648" i="8"/>
  <c r="N1649" i="8"/>
  <c r="N1650" i="8"/>
  <c r="N1651" i="8"/>
  <c r="N1652" i="8"/>
  <c r="N1653" i="8"/>
  <c r="N1654" i="8"/>
  <c r="N1655" i="8"/>
  <c r="N1656" i="8"/>
  <c r="N1657" i="8"/>
  <c r="N1658" i="8"/>
  <c r="N1659" i="8"/>
  <c r="N1660" i="8"/>
  <c r="N1661" i="8"/>
  <c r="N1662" i="8"/>
  <c r="N1663" i="8"/>
  <c r="N1664" i="8"/>
  <c r="N1665" i="8"/>
  <c r="N1666" i="8"/>
  <c r="N1667" i="8"/>
  <c r="N1668" i="8"/>
  <c r="N1669" i="8"/>
  <c r="N1670" i="8"/>
  <c r="N1671" i="8"/>
  <c r="N1672" i="8"/>
  <c r="N1673" i="8"/>
  <c r="N1674" i="8"/>
  <c r="N1675" i="8"/>
  <c r="N1676" i="8"/>
  <c r="N1677" i="8"/>
  <c r="N1678" i="8"/>
  <c r="N1679" i="8"/>
  <c r="N1680" i="8"/>
  <c r="N1681" i="8"/>
  <c r="N1682" i="8"/>
  <c r="N1683" i="8"/>
  <c r="N1684" i="8"/>
  <c r="N1685" i="8"/>
  <c r="N1686" i="8"/>
  <c r="N1687" i="8"/>
  <c r="N1688" i="8"/>
  <c r="N1689" i="8"/>
  <c r="N1690" i="8"/>
  <c r="N1691" i="8"/>
  <c r="N1692" i="8"/>
  <c r="N1693" i="8"/>
  <c r="N1694" i="8"/>
  <c r="N1695" i="8"/>
  <c r="N1696" i="8"/>
  <c r="N1697" i="8"/>
  <c r="N1698" i="8"/>
  <c r="N1699" i="8"/>
  <c r="N1700" i="8"/>
  <c r="N1701" i="8"/>
  <c r="N1702" i="8"/>
  <c r="N1703" i="8"/>
  <c r="N1704" i="8"/>
  <c r="N1705" i="8"/>
  <c r="N1706" i="8"/>
  <c r="N1707" i="8"/>
  <c r="N1708" i="8"/>
  <c r="N1709" i="8"/>
  <c r="N1710" i="8"/>
  <c r="N1711" i="8"/>
  <c r="N1712" i="8"/>
  <c r="N1713" i="8"/>
  <c r="N1714" i="8"/>
  <c r="N1715" i="8"/>
  <c r="N1716" i="8"/>
  <c r="N1717" i="8"/>
  <c r="N1718" i="8"/>
  <c r="N1719" i="8"/>
  <c r="N1720" i="8"/>
  <c r="N1721" i="8"/>
  <c r="N1722" i="8"/>
  <c r="N1723" i="8"/>
  <c r="N1724" i="8"/>
  <c r="N1725" i="8"/>
  <c r="N1726" i="8"/>
  <c r="N1727" i="8"/>
  <c r="N1728" i="8"/>
  <c r="N1729" i="8"/>
  <c r="N1730" i="8"/>
  <c r="N1731" i="8"/>
  <c r="N1732" i="8"/>
  <c r="N1733" i="8"/>
  <c r="N1734" i="8"/>
  <c r="N1735" i="8"/>
  <c r="N1736" i="8"/>
  <c r="N1737" i="8"/>
  <c r="N1738" i="8"/>
  <c r="N1739" i="8"/>
  <c r="N1740" i="8"/>
  <c r="N1741" i="8"/>
  <c r="N1742" i="8"/>
  <c r="N1743" i="8"/>
  <c r="N1744" i="8"/>
  <c r="N1745" i="8"/>
  <c r="N1746" i="8"/>
  <c r="N1747" i="8"/>
  <c r="N1748" i="8"/>
  <c r="N1749" i="8"/>
  <c r="N1750" i="8"/>
  <c r="N1751" i="8"/>
  <c r="N1752" i="8"/>
  <c r="N1753" i="8"/>
  <c r="N1754" i="8"/>
  <c r="N1755" i="8"/>
  <c r="N1756" i="8"/>
  <c r="N1757" i="8"/>
  <c r="N1758" i="8"/>
  <c r="N1759" i="8"/>
  <c r="N1760" i="8"/>
  <c r="N1761" i="8"/>
  <c r="N1762" i="8"/>
  <c r="N1763" i="8"/>
  <c r="N1764" i="8"/>
  <c r="N1765" i="8"/>
  <c r="N1766" i="8"/>
  <c r="N1767" i="8"/>
  <c r="N1768" i="8"/>
  <c r="N1769" i="8"/>
  <c r="N1770" i="8"/>
  <c r="N1771" i="8"/>
  <c r="N1772" i="8"/>
  <c r="N1773" i="8"/>
  <c r="N1774" i="8"/>
  <c r="N1775" i="8"/>
  <c r="N1776" i="8"/>
  <c r="N1777" i="8"/>
  <c r="N1778" i="8"/>
  <c r="N1779" i="8"/>
  <c r="N1780" i="8"/>
  <c r="N1781" i="8"/>
  <c r="N1782" i="8"/>
  <c r="N1783" i="8"/>
  <c r="N1784" i="8"/>
  <c r="N1785" i="8"/>
  <c r="N1786" i="8"/>
  <c r="N1787" i="8"/>
  <c r="N1788" i="8"/>
  <c r="N1789" i="8"/>
  <c r="N1790" i="8"/>
  <c r="N1791" i="8"/>
  <c r="N1792" i="8"/>
  <c r="N1793" i="8"/>
  <c r="N1794" i="8"/>
  <c r="N1795" i="8"/>
  <c r="N1796" i="8"/>
  <c r="N1797" i="8"/>
  <c r="N1798" i="8"/>
  <c r="N1799" i="8"/>
  <c r="N1800" i="8"/>
  <c r="N1801" i="8"/>
  <c r="N1802" i="8"/>
  <c r="N1803" i="8"/>
  <c r="N1804" i="8"/>
  <c r="N1805" i="8"/>
  <c r="N1806" i="8"/>
  <c r="N1807" i="8"/>
  <c r="N1808" i="8"/>
  <c r="N1809" i="8"/>
  <c r="N1810" i="8"/>
  <c r="N1811" i="8"/>
  <c r="N1812" i="8"/>
  <c r="N1813" i="8"/>
  <c r="N1814" i="8"/>
  <c r="N1815" i="8"/>
  <c r="N1816" i="8"/>
  <c r="N1817" i="8"/>
  <c r="N1818" i="8"/>
  <c r="N1819" i="8"/>
  <c r="N1820" i="8"/>
  <c r="N1821" i="8"/>
  <c r="N1822" i="8"/>
  <c r="N1823" i="8"/>
  <c r="N1824" i="8"/>
  <c r="N1825" i="8"/>
  <c r="N1826" i="8"/>
  <c r="N1827" i="8"/>
  <c r="N1828" i="8"/>
  <c r="N1829" i="8"/>
  <c r="N1830" i="8"/>
  <c r="N1831" i="8"/>
  <c r="N1832" i="8"/>
  <c r="N1833" i="8"/>
  <c r="N1834" i="8"/>
  <c r="N1835" i="8"/>
  <c r="N1836" i="8"/>
  <c r="N1837" i="8"/>
  <c r="N1838" i="8"/>
  <c r="N1839" i="8"/>
  <c r="N1840" i="8"/>
  <c r="N1841" i="8"/>
  <c r="N1842" i="8"/>
  <c r="N1843" i="8"/>
  <c r="N1844" i="8"/>
  <c r="N1845" i="8"/>
  <c r="N1846" i="8"/>
  <c r="N1847" i="8"/>
  <c r="N1848" i="8"/>
  <c r="N1849" i="8"/>
  <c r="N1850" i="8"/>
  <c r="N1851" i="8"/>
  <c r="N1852" i="8"/>
  <c r="N1853" i="8"/>
  <c r="N1854" i="8"/>
  <c r="N1855" i="8"/>
  <c r="N1856" i="8"/>
  <c r="N1857" i="8"/>
  <c r="N1858" i="8"/>
  <c r="N1859" i="8"/>
  <c r="N1860" i="8"/>
  <c r="N1861" i="8"/>
  <c r="N1862" i="8"/>
  <c r="N1863" i="8"/>
  <c r="N1864" i="8"/>
  <c r="N1865" i="8"/>
  <c r="N1866" i="8"/>
  <c r="N1867" i="8"/>
  <c r="N1868" i="8"/>
  <c r="N1869" i="8"/>
  <c r="N1870" i="8"/>
  <c r="N1871" i="8"/>
  <c r="N1872" i="8"/>
  <c r="N1873" i="8"/>
  <c r="N1874" i="8"/>
  <c r="N1875" i="8"/>
  <c r="N1876" i="8"/>
  <c r="N1877" i="8"/>
  <c r="N1878" i="8"/>
  <c r="N1879" i="8"/>
  <c r="N1880" i="8"/>
  <c r="N1881" i="8"/>
  <c r="N1882" i="8"/>
  <c r="N1883" i="8"/>
  <c r="N1884" i="8"/>
  <c r="N1885" i="8"/>
  <c r="N1886" i="8"/>
  <c r="N1887" i="8"/>
  <c r="N1888" i="8"/>
  <c r="N1889" i="8"/>
  <c r="N1890" i="8"/>
  <c r="N1891" i="8"/>
  <c r="N1892" i="8"/>
  <c r="N1893" i="8"/>
  <c r="N1894" i="8"/>
  <c r="N1895" i="8"/>
  <c r="N1896" i="8"/>
  <c r="N1897" i="8"/>
  <c r="N1898" i="8"/>
  <c r="N1899" i="8"/>
  <c r="N1900" i="8"/>
  <c r="N1901" i="8"/>
  <c r="N1902" i="8"/>
  <c r="N1903" i="8"/>
  <c r="N1904" i="8"/>
  <c r="N1905" i="8"/>
  <c r="N1906" i="8"/>
  <c r="N1907" i="8"/>
  <c r="N1908" i="8"/>
  <c r="N1909" i="8"/>
  <c r="N1910" i="8"/>
  <c r="N1911" i="8"/>
  <c r="N1912" i="8"/>
  <c r="N1913" i="8"/>
  <c r="N1914" i="8"/>
  <c r="N1915" i="8"/>
  <c r="N1916" i="8"/>
  <c r="N1917" i="8"/>
  <c r="N1918" i="8"/>
  <c r="N1919" i="8"/>
  <c r="N1920" i="8"/>
  <c r="N1921" i="8"/>
  <c r="N1922" i="8"/>
  <c r="N1923" i="8"/>
  <c r="N1924" i="8"/>
  <c r="N1925" i="8"/>
  <c r="N1926" i="8"/>
  <c r="N1927" i="8"/>
  <c r="N1928" i="8"/>
  <c r="N1929" i="8"/>
  <c r="N1930" i="8"/>
  <c r="N1931" i="8"/>
  <c r="N1932" i="8"/>
  <c r="N1933" i="8"/>
  <c r="N1934" i="8"/>
  <c r="N1935" i="8"/>
  <c r="N1936" i="8"/>
  <c r="N1937" i="8"/>
  <c r="N1938" i="8"/>
  <c r="N1939" i="8"/>
  <c r="N1940" i="8"/>
  <c r="N1941" i="8"/>
  <c r="N1942" i="8"/>
  <c r="N1943" i="8"/>
  <c r="N1944" i="8"/>
  <c r="N1945" i="8"/>
  <c r="N1946" i="8"/>
  <c r="N1947" i="8"/>
  <c r="N1948" i="8"/>
  <c r="N1949" i="8"/>
  <c r="N1950" i="8"/>
  <c r="N1951" i="8"/>
  <c r="N1952" i="8"/>
  <c r="N1953" i="8"/>
  <c r="N1954" i="8"/>
  <c r="N1955" i="8"/>
  <c r="N1956" i="8"/>
  <c r="N1957" i="8"/>
  <c r="N1958" i="8"/>
  <c r="N1959" i="8"/>
  <c r="N1960" i="8"/>
  <c r="N1961" i="8"/>
  <c r="N1962" i="8"/>
  <c r="N1963" i="8"/>
  <c r="N1964" i="8"/>
  <c r="N1965" i="8"/>
  <c r="N1966" i="8"/>
  <c r="N1967" i="8"/>
  <c r="N1968" i="8"/>
  <c r="N1969" i="8"/>
  <c r="N1970" i="8"/>
  <c r="N1971" i="8"/>
  <c r="N1972" i="8"/>
  <c r="N1973" i="8"/>
  <c r="N1974" i="8"/>
  <c r="N1975" i="8"/>
  <c r="N1976" i="8"/>
  <c r="N1977" i="8"/>
  <c r="N1978" i="8"/>
  <c r="N1979" i="8"/>
  <c r="N1980" i="8"/>
  <c r="N1981" i="8"/>
  <c r="N1982" i="8"/>
  <c r="N1983" i="8"/>
  <c r="N1984" i="8"/>
  <c r="N1985" i="8"/>
  <c r="N1986" i="8"/>
  <c r="N1987" i="8"/>
  <c r="N1988" i="8"/>
  <c r="N1989" i="8"/>
  <c r="N1990" i="8"/>
  <c r="N1991" i="8"/>
  <c r="N1992" i="8"/>
  <c r="N1993" i="8"/>
  <c r="N1994" i="8"/>
  <c r="N1995" i="8"/>
  <c r="N1996" i="8"/>
  <c r="N1997" i="8"/>
  <c r="N1998" i="8"/>
  <c r="N1999" i="8"/>
  <c r="N2000" i="8"/>
  <c r="N2001" i="8"/>
  <c r="N2002" i="8"/>
  <c r="N2003" i="8"/>
  <c r="N2004" i="8"/>
  <c r="N2005" i="8"/>
  <c r="N2006" i="8"/>
  <c r="N2007" i="8"/>
  <c r="N2008" i="8"/>
  <c r="N2009" i="8"/>
  <c r="N2010" i="8"/>
  <c r="N2011" i="8"/>
  <c r="N2012" i="8"/>
  <c r="N2013" i="8"/>
  <c r="N2014" i="8"/>
  <c r="N2015" i="8"/>
  <c r="N2016" i="8"/>
  <c r="N2017" i="8"/>
  <c r="N2018" i="8"/>
  <c r="N2019" i="8"/>
  <c r="N2020" i="8"/>
  <c r="N2021" i="8"/>
  <c r="N2022" i="8"/>
  <c r="N2023" i="8"/>
  <c r="N2024" i="8"/>
  <c r="N2025" i="8"/>
  <c r="N2026" i="8"/>
  <c r="N2027" i="8"/>
  <c r="N2028" i="8"/>
  <c r="N2029" i="8"/>
  <c r="N2030" i="8"/>
  <c r="N2031" i="8"/>
  <c r="N2032" i="8"/>
  <c r="N2033" i="8"/>
  <c r="N2034" i="8"/>
  <c r="N2035" i="8"/>
  <c r="N2036" i="8"/>
  <c r="N2037" i="8"/>
  <c r="N2038" i="8"/>
  <c r="N2039" i="8"/>
  <c r="N2040" i="8"/>
  <c r="N2041" i="8"/>
  <c r="N2042" i="8"/>
  <c r="N2043" i="8"/>
  <c r="N2044" i="8"/>
  <c r="N2045" i="8"/>
  <c r="N2046" i="8"/>
  <c r="N2047" i="8"/>
  <c r="N2048" i="8"/>
  <c r="N2049" i="8"/>
  <c r="N2050" i="8"/>
  <c r="N2051" i="8"/>
  <c r="N2052" i="8"/>
  <c r="N2053" i="8"/>
  <c r="N2054" i="8"/>
  <c r="N2055" i="8"/>
  <c r="N2056" i="8"/>
  <c r="N2057" i="8"/>
  <c r="N2058" i="8"/>
  <c r="N2059" i="8"/>
  <c r="N2060" i="8"/>
  <c r="N2061" i="8"/>
  <c r="N2062" i="8"/>
  <c r="N2063" i="8"/>
  <c r="N2064" i="8"/>
  <c r="N2065" i="8"/>
  <c r="N2066" i="8"/>
  <c r="N2067" i="8"/>
  <c r="N2068" i="8"/>
  <c r="N2069" i="8"/>
  <c r="N2070" i="8"/>
  <c r="N2071" i="8"/>
  <c r="N2072" i="8"/>
  <c r="N2073" i="8"/>
  <c r="N2074" i="8"/>
  <c r="N2075" i="8"/>
  <c r="N2076" i="8"/>
  <c r="N2077" i="8"/>
  <c r="N2078" i="8"/>
  <c r="N2079" i="8"/>
  <c r="N2080" i="8"/>
  <c r="N2081" i="8"/>
  <c r="N2082" i="8"/>
  <c r="N2083" i="8"/>
  <c r="N2084" i="8"/>
  <c r="N2085" i="8"/>
  <c r="N2086" i="8"/>
  <c r="N2087" i="8"/>
  <c r="N2088" i="8"/>
  <c r="N2089" i="8"/>
  <c r="N2090" i="8"/>
  <c r="N2091" i="8"/>
  <c r="N2092" i="8"/>
  <c r="N2093" i="8"/>
  <c r="N2094" i="8"/>
  <c r="N2095" i="8"/>
  <c r="N2096" i="8"/>
  <c r="N2097" i="8"/>
  <c r="N2098" i="8"/>
  <c r="N2099" i="8"/>
  <c r="N2100" i="8"/>
  <c r="N2101" i="8"/>
  <c r="N2102" i="8"/>
  <c r="N2103" i="8"/>
  <c r="N2104" i="8"/>
  <c r="N2105" i="8"/>
  <c r="N2106" i="8"/>
  <c r="N2107" i="8"/>
  <c r="N2108" i="8"/>
  <c r="N2109" i="8"/>
  <c r="N2110" i="8"/>
  <c r="N2111" i="8"/>
  <c r="N2112" i="8"/>
  <c r="N2113" i="8"/>
  <c r="N2114" i="8"/>
  <c r="N2115" i="8"/>
  <c r="N2116" i="8"/>
  <c r="N2117" i="8"/>
  <c r="N2118" i="8"/>
  <c r="N2119" i="8"/>
  <c r="N2120" i="8"/>
  <c r="N2121" i="8"/>
  <c r="N2122" i="8"/>
  <c r="N2123" i="8"/>
  <c r="N2124" i="8"/>
  <c r="N2125" i="8"/>
  <c r="N2126" i="8"/>
  <c r="N2127" i="8"/>
  <c r="N2128" i="8"/>
  <c r="N2129" i="8"/>
  <c r="N2130" i="8"/>
  <c r="N2131" i="8"/>
  <c r="N2132" i="8"/>
  <c r="N2133" i="8"/>
  <c r="N2134" i="8"/>
  <c r="N2135" i="8"/>
  <c r="N2136" i="8"/>
  <c r="N2137" i="8"/>
  <c r="N2138" i="8"/>
  <c r="N2139" i="8"/>
  <c r="N2140" i="8"/>
  <c r="N2141" i="8"/>
  <c r="N2142" i="8"/>
  <c r="N2143" i="8"/>
  <c r="N2144" i="8"/>
  <c r="N2145" i="8"/>
  <c r="N2146" i="8"/>
  <c r="N2147" i="8"/>
  <c r="N2148" i="8"/>
  <c r="N2149" i="8"/>
  <c r="N2150" i="8"/>
  <c r="N2151" i="8"/>
  <c r="N2152" i="8"/>
  <c r="N2153" i="8"/>
  <c r="N2154" i="8"/>
  <c r="N2155" i="8"/>
  <c r="N2156" i="8"/>
  <c r="N2157" i="8"/>
  <c r="N2158" i="8"/>
  <c r="N2159" i="8"/>
  <c r="N2160" i="8"/>
  <c r="N2161" i="8"/>
  <c r="N2162" i="8"/>
  <c r="N2163" i="8"/>
  <c r="N2164" i="8"/>
  <c r="N2165" i="8"/>
  <c r="N2166" i="8"/>
  <c r="N2167" i="8"/>
  <c r="N2168" i="8"/>
  <c r="N2169" i="8"/>
  <c r="N2170" i="8"/>
  <c r="N2171" i="8"/>
  <c r="N2172" i="8"/>
  <c r="N2173" i="8"/>
  <c r="N2174" i="8"/>
  <c r="N2175" i="8"/>
  <c r="N2176" i="8"/>
  <c r="N2177" i="8"/>
  <c r="N2178" i="8"/>
  <c r="N2179" i="8"/>
  <c r="N2180" i="8"/>
  <c r="N2181" i="8"/>
  <c r="N2182" i="8"/>
  <c r="N2183" i="8"/>
  <c r="N2184" i="8"/>
  <c r="N2185" i="8"/>
  <c r="N2186" i="8"/>
  <c r="N2187" i="8"/>
  <c r="N2188" i="8"/>
  <c r="N2189" i="8"/>
  <c r="N2190" i="8"/>
  <c r="N2191" i="8"/>
  <c r="N2192" i="8"/>
  <c r="N2193" i="8"/>
  <c r="N2194" i="8"/>
  <c r="N2195" i="8"/>
  <c r="N2196" i="8"/>
  <c r="N2197" i="8"/>
  <c r="N2198" i="8"/>
  <c r="N2199" i="8"/>
  <c r="N2200" i="8"/>
  <c r="N2201" i="8"/>
  <c r="N2202" i="8"/>
  <c r="N2203" i="8"/>
  <c r="N2204" i="8"/>
  <c r="N2205" i="8"/>
  <c r="N2206" i="8"/>
  <c r="N2207" i="8"/>
  <c r="N2208" i="8"/>
  <c r="N2209" i="8"/>
  <c r="N2210" i="8"/>
  <c r="N2211" i="8"/>
  <c r="N2212" i="8"/>
  <c r="N2213" i="8"/>
  <c r="N2214" i="8"/>
  <c r="N2215" i="8"/>
  <c r="N2216" i="8"/>
  <c r="N2217" i="8"/>
  <c r="N2218" i="8"/>
  <c r="N2219" i="8"/>
  <c r="N2220" i="8"/>
  <c r="N2221" i="8"/>
  <c r="N2222" i="8"/>
  <c r="N2223" i="8"/>
  <c r="N2224" i="8"/>
  <c r="N2225" i="8"/>
  <c r="N2226" i="8"/>
  <c r="N2227" i="8"/>
  <c r="N2228" i="8"/>
  <c r="N2229" i="8"/>
  <c r="N2230" i="8"/>
  <c r="N2231" i="8"/>
  <c r="N2232" i="8"/>
  <c r="N2233" i="8"/>
  <c r="N2234" i="8"/>
  <c r="N2235" i="8"/>
  <c r="N2236" i="8"/>
  <c r="N2237" i="8"/>
  <c r="N2238" i="8"/>
  <c r="N2239" i="8"/>
  <c r="N2240" i="8"/>
  <c r="N2241" i="8"/>
  <c r="N2242" i="8"/>
  <c r="N2243" i="8"/>
  <c r="N2244" i="8"/>
  <c r="N2245" i="8"/>
  <c r="N2246" i="8"/>
  <c r="N2247" i="8"/>
  <c r="N2248" i="8"/>
  <c r="N2249" i="8"/>
  <c r="N2250" i="8"/>
  <c r="N2251" i="8"/>
  <c r="N2252" i="8"/>
  <c r="N2253" i="8"/>
  <c r="N2254" i="8"/>
  <c r="N2255" i="8"/>
  <c r="N2256" i="8"/>
  <c r="N2257" i="8"/>
  <c r="N2258" i="8"/>
  <c r="N2259" i="8"/>
  <c r="N2260" i="8"/>
  <c r="N2261" i="8"/>
  <c r="N2262" i="8"/>
  <c r="N2263" i="8"/>
  <c r="N2264" i="8"/>
  <c r="N2265" i="8"/>
  <c r="N2266" i="8"/>
  <c r="N2267" i="8"/>
  <c r="N2268" i="8"/>
  <c r="N2269" i="8"/>
  <c r="N2270" i="8"/>
  <c r="N2271" i="8"/>
  <c r="N2272" i="8"/>
  <c r="N2273" i="8"/>
  <c r="N2274" i="8"/>
  <c r="N2275" i="8"/>
  <c r="N2276" i="8"/>
  <c r="N2277" i="8"/>
  <c r="N2278" i="8"/>
  <c r="N2279" i="8"/>
  <c r="N2280" i="8"/>
  <c r="N2281" i="8"/>
  <c r="N2282" i="8"/>
  <c r="N2283" i="8"/>
  <c r="N2284" i="8"/>
  <c r="N2285" i="8"/>
  <c r="N2286" i="8"/>
  <c r="N2287" i="8"/>
  <c r="N2288" i="8"/>
  <c r="N2289" i="8"/>
  <c r="N2290" i="8"/>
  <c r="N2291" i="8"/>
  <c r="N2292" i="8"/>
  <c r="N2293" i="8"/>
  <c r="N2294" i="8"/>
  <c r="N2295" i="8"/>
  <c r="N2296" i="8"/>
  <c r="N2297" i="8"/>
  <c r="N2298" i="8"/>
  <c r="N2299" i="8"/>
  <c r="N2300" i="8"/>
  <c r="N2301" i="8"/>
  <c r="N2302" i="8"/>
  <c r="N2303" i="8"/>
  <c r="N2304" i="8"/>
  <c r="N2305" i="8"/>
  <c r="N2306" i="8"/>
  <c r="N2307" i="8"/>
  <c r="N2308" i="8"/>
  <c r="N2309" i="8"/>
  <c r="N2310" i="8"/>
  <c r="N2311" i="8"/>
  <c r="N2312" i="8"/>
  <c r="N2313" i="8"/>
  <c r="N2314" i="8"/>
  <c r="N2315" i="8"/>
  <c r="N2316" i="8"/>
  <c r="N2317" i="8"/>
  <c r="N2318" i="8"/>
  <c r="N2319" i="8"/>
  <c r="N2320" i="8"/>
  <c r="N2321" i="8"/>
  <c r="N2322" i="8"/>
  <c r="N2323" i="8"/>
  <c r="N2324" i="8"/>
  <c r="N2325" i="8"/>
  <c r="N2326" i="8"/>
  <c r="N2327" i="8"/>
  <c r="N2328" i="8"/>
  <c r="N2329" i="8"/>
  <c r="N2330" i="8"/>
  <c r="N2331" i="8"/>
  <c r="N2332" i="8"/>
  <c r="N2333" i="8"/>
  <c r="N2334" i="8"/>
  <c r="N2335" i="8"/>
  <c r="N2336" i="8"/>
  <c r="N2337" i="8"/>
  <c r="N2338" i="8"/>
  <c r="N2339" i="8"/>
  <c r="N2340" i="8"/>
  <c r="N2341" i="8"/>
  <c r="N2342" i="8"/>
  <c r="N2343" i="8"/>
  <c r="N2344" i="8"/>
  <c r="N2345" i="8"/>
  <c r="N2346" i="8"/>
  <c r="N2347" i="8"/>
  <c r="N2348" i="8"/>
  <c r="N2349" i="8"/>
  <c r="N2350" i="8"/>
  <c r="N2351" i="8"/>
  <c r="N2352" i="8"/>
  <c r="N2353" i="8"/>
  <c r="N2354" i="8"/>
  <c r="N2355" i="8"/>
  <c r="N2356" i="8"/>
  <c r="N2357" i="8"/>
  <c r="N2358" i="8"/>
  <c r="N2359" i="8"/>
  <c r="N2360" i="8"/>
  <c r="N2361" i="8"/>
  <c r="N2362" i="8"/>
  <c r="N2363" i="8"/>
  <c r="N2364" i="8"/>
  <c r="N2365" i="8"/>
  <c r="N2366" i="8"/>
  <c r="N2367" i="8"/>
  <c r="N2368" i="8"/>
  <c r="N2369" i="8"/>
  <c r="N2370" i="8"/>
  <c r="N2371" i="8"/>
  <c r="N2372" i="8"/>
  <c r="N2373" i="8"/>
  <c r="N2374" i="8"/>
  <c r="N2375" i="8"/>
  <c r="N2376" i="8"/>
  <c r="N2377" i="8"/>
  <c r="N2378" i="8"/>
  <c r="N2379" i="8"/>
  <c r="N2380" i="8"/>
  <c r="N2381" i="8"/>
  <c r="N2382" i="8"/>
  <c r="N2383" i="8"/>
  <c r="N2384" i="8"/>
  <c r="N2385" i="8"/>
  <c r="N2386" i="8"/>
  <c r="N2387" i="8"/>
  <c r="N2388" i="8"/>
  <c r="N2389" i="8"/>
  <c r="N2390" i="8"/>
  <c r="N2391" i="8"/>
  <c r="N2392" i="8"/>
  <c r="N2393" i="8"/>
  <c r="N2394" i="8"/>
  <c r="N2395" i="8"/>
  <c r="N2396" i="8"/>
  <c r="N2397" i="8"/>
  <c r="N2398" i="8"/>
  <c r="N2399" i="8"/>
  <c r="N2400" i="8"/>
  <c r="N2401" i="8"/>
  <c r="N2402" i="8"/>
  <c r="N2403" i="8"/>
  <c r="N2404" i="8"/>
  <c r="N2405" i="8"/>
  <c r="N2406" i="8"/>
  <c r="N2407" i="8"/>
  <c r="N2408" i="8"/>
  <c r="N2409" i="8"/>
  <c r="N2410" i="8"/>
  <c r="N2411" i="8"/>
  <c r="N2412" i="8"/>
  <c r="N2413" i="8"/>
  <c r="N2414" i="8"/>
  <c r="N2415" i="8"/>
  <c r="N2416" i="8"/>
  <c r="N2417" i="8"/>
  <c r="N2418" i="8"/>
  <c r="N2419" i="8"/>
  <c r="N2420" i="8"/>
  <c r="N2421" i="8"/>
  <c r="N2422" i="8"/>
  <c r="N2423" i="8"/>
  <c r="N2424" i="8"/>
  <c r="N2425" i="8"/>
  <c r="N2426" i="8"/>
  <c r="N2427" i="8"/>
  <c r="N2428" i="8"/>
  <c r="N2429" i="8"/>
  <c r="N2430" i="8"/>
  <c r="N2431" i="8"/>
  <c r="N2432" i="8"/>
  <c r="N2433" i="8"/>
  <c r="N2434" i="8"/>
  <c r="N2435" i="8"/>
  <c r="N2436" i="8"/>
  <c r="N2437" i="8"/>
  <c r="N2438" i="8"/>
  <c r="N2439" i="8"/>
  <c r="N2440" i="8"/>
  <c r="N2441" i="8"/>
  <c r="N2442" i="8"/>
  <c r="N2443" i="8"/>
  <c r="N2444" i="8"/>
  <c r="N2445" i="8"/>
  <c r="N2446" i="8"/>
  <c r="N2447" i="8"/>
  <c r="N2448" i="8"/>
  <c r="N2449" i="8"/>
  <c r="N2450" i="8"/>
  <c r="N2451" i="8"/>
  <c r="N2452" i="8"/>
  <c r="N2453" i="8"/>
  <c r="N2454" i="8"/>
  <c r="N2455" i="8"/>
  <c r="N2456" i="8"/>
  <c r="N2457" i="8"/>
  <c r="N2458" i="8"/>
  <c r="N2459" i="8"/>
  <c r="N2460" i="8"/>
  <c r="N2461" i="8"/>
  <c r="N2462" i="8"/>
  <c r="N2463" i="8"/>
  <c r="N2464" i="8"/>
  <c r="N2465" i="8"/>
  <c r="N2466" i="8"/>
  <c r="N2467" i="8"/>
  <c r="N2468" i="8"/>
  <c r="N2469" i="8"/>
  <c r="N2470" i="8"/>
  <c r="N2471" i="8"/>
  <c r="N2472" i="8"/>
  <c r="N2473" i="8"/>
  <c r="N2474" i="8"/>
  <c r="N2475" i="8"/>
  <c r="N2476" i="8"/>
  <c r="N2477" i="8"/>
  <c r="N2478" i="8"/>
  <c r="N2479" i="8"/>
  <c r="N2480" i="8"/>
  <c r="N2481" i="8"/>
  <c r="N2482" i="8"/>
  <c r="N2483" i="8"/>
  <c r="N2484" i="8"/>
  <c r="N2485" i="8"/>
  <c r="N2486" i="8"/>
  <c r="N2487" i="8"/>
  <c r="N2488" i="8"/>
  <c r="N2489" i="8"/>
  <c r="N2490" i="8"/>
  <c r="N2491" i="8"/>
  <c r="N2492" i="8"/>
  <c r="N2493" i="8"/>
  <c r="N2494" i="8"/>
  <c r="N2495" i="8"/>
  <c r="N2496" i="8"/>
  <c r="N2497" i="8"/>
  <c r="N2498" i="8"/>
  <c r="N2499" i="8"/>
  <c r="N2500" i="8"/>
  <c r="N2501" i="8"/>
  <c r="N2502" i="8"/>
  <c r="N2503" i="8"/>
  <c r="N2504" i="8"/>
  <c r="N2505" i="8"/>
  <c r="N2506" i="8"/>
  <c r="N2507" i="8"/>
  <c r="N2508" i="8"/>
  <c r="N2509" i="8"/>
  <c r="N2510" i="8"/>
  <c r="N2511" i="8"/>
  <c r="N2512" i="8"/>
  <c r="N2513" i="8"/>
  <c r="N2514" i="8"/>
  <c r="N2515" i="8"/>
  <c r="N2516" i="8"/>
  <c r="N2517" i="8"/>
  <c r="N2518" i="8"/>
  <c r="N2519" i="8"/>
  <c r="N2520" i="8"/>
  <c r="N2521" i="8"/>
  <c r="N2522" i="8"/>
  <c r="N2523" i="8"/>
  <c r="N2524" i="8"/>
  <c r="N2525" i="8"/>
  <c r="N2526" i="8"/>
  <c r="N2527" i="8"/>
  <c r="N2528" i="8"/>
  <c r="N2529" i="8"/>
  <c r="N2530" i="8"/>
  <c r="N2531" i="8"/>
  <c r="N2532" i="8"/>
  <c r="N2533" i="8"/>
  <c r="N2534" i="8"/>
  <c r="N2535" i="8"/>
  <c r="N2536" i="8"/>
  <c r="N2537" i="8"/>
  <c r="N2538" i="8"/>
  <c r="N2539" i="8"/>
  <c r="N2540" i="8"/>
  <c r="N2541" i="8"/>
  <c r="N2542" i="8"/>
  <c r="N2543" i="8"/>
  <c r="N2544" i="8"/>
  <c r="N2545" i="8"/>
  <c r="N2546" i="8"/>
  <c r="N2547" i="8"/>
  <c r="N2548" i="8"/>
  <c r="N2549" i="8"/>
  <c r="N2550" i="8"/>
  <c r="N2551" i="8"/>
  <c r="N2552" i="8"/>
  <c r="N2553" i="8"/>
  <c r="N2554" i="8"/>
  <c r="N2555" i="8"/>
  <c r="N2556" i="8"/>
  <c r="N2557" i="8"/>
  <c r="N2558" i="8"/>
  <c r="N2559" i="8"/>
  <c r="N2560" i="8"/>
  <c r="N2561" i="8"/>
  <c r="N2562" i="8"/>
  <c r="N2563" i="8"/>
  <c r="N2564" i="8"/>
  <c r="N2565" i="8"/>
  <c r="N2566" i="8"/>
  <c r="N2567" i="8"/>
  <c r="N2568" i="8"/>
  <c r="N2569" i="8"/>
  <c r="N2570" i="8"/>
  <c r="N2571" i="8"/>
  <c r="N2572" i="8"/>
  <c r="N2573" i="8"/>
  <c r="N2574" i="8"/>
  <c r="N2575" i="8"/>
  <c r="N2576" i="8"/>
  <c r="N2577" i="8"/>
  <c r="N2578" i="8"/>
  <c r="N2579" i="8"/>
  <c r="N2580" i="8"/>
  <c r="N2581" i="8"/>
  <c r="N2582" i="8"/>
  <c r="N2583" i="8"/>
  <c r="N2584" i="8"/>
  <c r="N2585" i="8"/>
  <c r="N2586" i="8"/>
  <c r="N2587" i="8"/>
  <c r="N2588" i="8"/>
  <c r="N2589" i="8"/>
  <c r="N2590" i="8"/>
  <c r="N2591" i="8"/>
  <c r="N2592" i="8"/>
  <c r="N2593" i="8"/>
  <c r="N2594" i="8"/>
  <c r="N2595" i="8"/>
  <c r="N2596" i="8"/>
  <c r="N2597" i="8"/>
  <c r="N2598" i="8"/>
  <c r="N2599" i="8"/>
  <c r="N2600" i="8"/>
  <c r="N2601" i="8"/>
  <c r="N2602" i="8"/>
  <c r="N2603" i="8"/>
  <c r="N2604" i="8"/>
  <c r="N2605" i="8"/>
  <c r="N2606" i="8"/>
  <c r="N2607" i="8"/>
  <c r="N2608" i="8"/>
  <c r="N2609" i="8"/>
  <c r="N2610" i="8"/>
  <c r="N2611" i="8"/>
  <c r="N2612" i="8"/>
  <c r="N2613" i="8"/>
  <c r="N2614" i="8"/>
  <c r="N2615" i="8"/>
  <c r="N2616" i="8"/>
  <c r="N2617" i="8"/>
  <c r="N2618" i="8"/>
  <c r="N2619" i="8"/>
  <c r="N2620" i="8"/>
  <c r="N2621" i="8"/>
  <c r="N2622" i="8"/>
  <c r="N2623" i="8"/>
  <c r="N2624" i="8"/>
  <c r="N2625" i="8"/>
  <c r="N2626" i="8"/>
  <c r="N2627" i="8"/>
  <c r="N2628" i="8"/>
  <c r="N2629" i="8"/>
  <c r="N2630" i="8"/>
  <c r="N2631" i="8"/>
  <c r="N2632" i="8"/>
  <c r="N2633" i="8"/>
  <c r="N2634" i="8"/>
  <c r="N2635" i="8"/>
  <c r="N2636" i="8"/>
  <c r="N2637" i="8"/>
  <c r="N2638" i="8"/>
  <c r="N2639" i="8"/>
  <c r="N2640" i="8"/>
  <c r="N2641" i="8"/>
  <c r="N2642" i="8"/>
  <c r="N2643" i="8"/>
  <c r="N2644" i="8"/>
  <c r="N2645" i="8"/>
  <c r="N2646" i="8"/>
  <c r="N2647" i="8"/>
  <c r="N2648" i="8"/>
  <c r="N2649" i="8"/>
  <c r="N2650" i="8"/>
  <c r="N2651" i="8"/>
  <c r="N2652" i="8"/>
  <c r="N2653" i="8"/>
  <c r="N2654" i="8"/>
  <c r="N2655" i="8"/>
  <c r="N2656" i="8"/>
  <c r="N2657" i="8"/>
  <c r="N2658" i="8"/>
  <c r="N2659" i="8"/>
  <c r="N2660" i="8"/>
  <c r="N2661" i="8"/>
  <c r="N2662" i="8"/>
  <c r="N2663" i="8"/>
  <c r="N2664" i="8"/>
  <c r="N2665" i="8"/>
  <c r="N2666" i="8"/>
  <c r="N2667" i="8"/>
  <c r="N2668" i="8"/>
  <c r="N2669" i="8"/>
  <c r="N2670" i="8"/>
  <c r="N2671" i="8"/>
  <c r="N2672" i="8"/>
  <c r="N2673" i="8"/>
  <c r="N2674" i="8"/>
  <c r="N2675" i="8"/>
  <c r="N2676" i="8"/>
  <c r="N2677" i="8"/>
  <c r="N2678" i="8"/>
  <c r="N2679" i="8"/>
  <c r="N2680" i="8"/>
  <c r="N2681" i="8"/>
  <c r="N2682" i="8"/>
  <c r="N2683" i="8"/>
  <c r="N2684" i="8"/>
  <c r="N2685" i="8"/>
  <c r="N2686" i="8"/>
  <c r="N2687" i="8"/>
  <c r="N2688" i="8"/>
  <c r="N2689" i="8"/>
  <c r="N2690" i="8"/>
  <c r="N2691" i="8"/>
  <c r="N2692" i="8"/>
  <c r="N2693" i="8"/>
  <c r="N2694" i="8"/>
  <c r="N2695" i="8"/>
  <c r="N2696" i="8"/>
  <c r="N2697" i="8"/>
  <c r="N2698" i="8"/>
  <c r="N2699" i="8"/>
  <c r="N2700" i="8"/>
  <c r="N2701" i="8"/>
  <c r="N2702" i="8"/>
  <c r="N2703" i="8"/>
  <c r="N2704" i="8"/>
  <c r="N2705" i="8"/>
  <c r="N2706" i="8"/>
  <c r="N2707" i="8"/>
  <c r="N2708" i="8"/>
  <c r="N2709" i="8"/>
  <c r="N2710" i="8"/>
  <c r="N2711" i="8"/>
  <c r="N2712" i="8"/>
  <c r="N2713" i="8"/>
  <c r="N2714" i="8"/>
  <c r="N2715" i="8"/>
  <c r="N2716" i="8"/>
  <c r="N2717" i="8"/>
  <c r="N2718" i="8"/>
  <c r="N2719" i="8"/>
  <c r="N2720" i="8"/>
  <c r="N2721" i="8"/>
  <c r="N2722" i="8"/>
  <c r="N2723" i="8"/>
  <c r="N2724" i="8"/>
  <c r="N2725" i="8"/>
  <c r="N2726" i="8"/>
  <c r="N2727" i="8"/>
  <c r="N2728" i="8"/>
  <c r="N2729" i="8"/>
  <c r="N2730" i="8"/>
  <c r="N2731" i="8"/>
  <c r="N2732" i="8"/>
  <c r="N2733" i="8"/>
  <c r="N2734" i="8"/>
  <c r="N2735" i="8"/>
  <c r="N2736" i="8"/>
  <c r="N2737" i="8"/>
  <c r="N2738" i="8"/>
  <c r="N2739" i="8"/>
  <c r="N2740" i="8"/>
  <c r="N2741" i="8"/>
  <c r="N2742" i="8"/>
  <c r="N2743" i="8"/>
  <c r="N2744" i="8"/>
  <c r="N2745" i="8"/>
  <c r="N2746" i="8"/>
  <c r="N2747" i="8"/>
  <c r="N2748" i="8"/>
  <c r="N2749" i="8"/>
  <c r="N2750" i="8"/>
  <c r="N2751" i="8"/>
  <c r="N2752" i="8"/>
  <c r="N2753" i="8"/>
  <c r="N2754" i="8"/>
  <c r="N2755" i="8"/>
  <c r="N2756" i="8"/>
  <c r="N2757" i="8"/>
  <c r="N2758" i="8"/>
  <c r="N2759" i="8"/>
  <c r="N2760" i="8"/>
  <c r="N2761" i="8"/>
  <c r="N2762" i="8"/>
  <c r="N2763" i="8"/>
  <c r="N2764" i="8"/>
  <c r="N2765" i="8"/>
  <c r="N2766" i="8"/>
  <c r="N2767" i="8"/>
  <c r="N2768" i="8"/>
  <c r="N2769" i="8"/>
  <c r="N2770" i="8"/>
  <c r="N2771" i="8"/>
  <c r="N2772" i="8"/>
  <c r="N2773" i="8"/>
  <c r="N2774" i="8"/>
  <c r="N2775" i="8"/>
  <c r="N2776" i="8"/>
  <c r="N2777" i="8"/>
  <c r="N2778" i="8"/>
  <c r="N2779" i="8"/>
  <c r="N2780" i="8"/>
  <c r="N2781" i="8"/>
  <c r="N2782" i="8"/>
  <c r="N2783" i="8"/>
  <c r="N2784" i="8"/>
  <c r="N2785" i="8"/>
  <c r="N2786" i="8"/>
  <c r="N2787" i="8"/>
  <c r="N2788" i="8"/>
  <c r="N2789" i="8"/>
  <c r="N2790" i="8"/>
  <c r="N2791" i="8"/>
  <c r="N2792" i="8"/>
  <c r="N2793" i="8"/>
  <c r="N2794" i="8"/>
  <c r="N2795" i="8"/>
  <c r="N2796" i="8"/>
  <c r="N2797" i="8"/>
  <c r="N2798" i="8"/>
  <c r="N2799" i="8"/>
  <c r="N2800" i="8"/>
  <c r="N2801" i="8"/>
  <c r="N2802" i="8"/>
  <c r="N2803" i="8"/>
  <c r="N2804" i="8"/>
  <c r="N2805" i="8"/>
  <c r="N2806" i="8"/>
  <c r="N2807" i="8"/>
  <c r="N2808" i="8"/>
  <c r="N2809" i="8"/>
  <c r="N2810" i="8"/>
  <c r="N2811" i="8"/>
  <c r="N2812" i="8"/>
  <c r="N2813" i="8"/>
  <c r="N2814" i="8"/>
  <c r="N2815" i="8"/>
  <c r="N2816" i="8"/>
  <c r="N2817" i="8"/>
  <c r="N2818" i="8"/>
  <c r="N2819" i="8"/>
  <c r="N2820" i="8"/>
  <c r="N2821" i="8"/>
  <c r="N2822" i="8"/>
  <c r="N2823" i="8"/>
  <c r="N2824" i="8"/>
  <c r="N2825" i="8"/>
  <c r="N2826" i="8"/>
  <c r="N2827" i="8"/>
  <c r="N2828" i="8"/>
  <c r="N2829" i="8"/>
  <c r="N2830" i="8"/>
  <c r="N2831" i="8"/>
  <c r="N2832" i="8"/>
  <c r="N2833" i="8"/>
  <c r="N2834" i="8"/>
  <c r="N2835" i="8"/>
  <c r="N2836" i="8"/>
  <c r="N2837" i="8"/>
  <c r="N2838" i="8"/>
  <c r="N2839" i="8"/>
  <c r="N2840" i="8"/>
  <c r="N2841" i="8"/>
  <c r="N2842" i="8"/>
  <c r="N2843" i="8"/>
  <c r="N2844" i="8"/>
  <c r="N2845" i="8"/>
  <c r="N2846" i="8"/>
  <c r="N2847" i="8"/>
  <c r="N2848" i="8"/>
  <c r="N2849" i="8"/>
  <c r="N2850" i="8"/>
  <c r="N2851" i="8"/>
  <c r="N2852" i="8"/>
  <c r="N2853" i="8"/>
  <c r="N2854" i="8"/>
  <c r="N2855" i="8"/>
  <c r="N2856" i="8"/>
  <c r="N2857" i="8"/>
  <c r="N2858" i="8"/>
  <c r="N2859" i="8"/>
  <c r="N2860" i="8"/>
  <c r="N2861" i="8"/>
  <c r="N2862" i="8"/>
  <c r="N2863" i="8"/>
  <c r="N2864" i="8"/>
  <c r="N2865" i="8"/>
  <c r="N2866" i="8"/>
  <c r="N2867" i="8"/>
  <c r="N2868" i="8"/>
  <c r="N2869" i="8"/>
  <c r="N2870" i="8"/>
  <c r="N2871" i="8"/>
  <c r="N2872" i="8"/>
  <c r="N2873" i="8"/>
  <c r="N2874" i="8"/>
  <c r="N2875" i="8"/>
  <c r="N2876" i="8"/>
  <c r="N2877" i="8"/>
  <c r="N2878" i="8"/>
  <c r="N2879" i="8"/>
  <c r="N2880" i="8"/>
  <c r="N2881" i="8"/>
  <c r="N2882" i="8"/>
  <c r="N2883" i="8"/>
  <c r="N2884" i="8"/>
  <c r="N2885" i="8"/>
  <c r="N2886" i="8"/>
  <c r="N2887" i="8"/>
  <c r="N2888" i="8"/>
  <c r="N2889" i="8"/>
  <c r="N2890" i="8"/>
  <c r="N2891" i="8"/>
  <c r="N2892" i="8"/>
  <c r="N2893" i="8"/>
  <c r="N2894" i="8"/>
  <c r="N2895" i="8"/>
  <c r="N2896" i="8"/>
  <c r="N2897" i="8"/>
  <c r="N2898" i="8"/>
  <c r="N2899" i="8"/>
  <c r="N2900" i="8"/>
  <c r="N2901" i="8"/>
  <c r="N2902" i="8"/>
  <c r="N2903" i="8"/>
  <c r="N2904" i="8"/>
  <c r="N2905" i="8"/>
  <c r="N2906" i="8"/>
  <c r="N2907" i="8"/>
  <c r="N2908" i="8"/>
  <c r="N2909" i="8"/>
  <c r="N2910" i="8"/>
  <c r="N2911" i="8"/>
  <c r="N2912" i="8"/>
  <c r="N2913" i="8"/>
  <c r="N2914" i="8"/>
  <c r="N2915" i="8"/>
  <c r="N2916" i="8"/>
  <c r="N2917" i="8"/>
  <c r="N2918" i="8"/>
  <c r="N2919" i="8"/>
  <c r="N2920" i="8"/>
  <c r="N2921" i="8"/>
  <c r="N2922" i="8"/>
  <c r="N2923" i="8"/>
  <c r="N2924" i="8"/>
  <c r="N2925" i="8"/>
  <c r="N2926" i="8"/>
  <c r="N2927" i="8"/>
  <c r="N2928" i="8"/>
  <c r="N2929" i="8"/>
  <c r="N2930" i="8"/>
  <c r="N2931" i="8"/>
  <c r="N2932" i="8"/>
  <c r="N2933" i="8"/>
  <c r="N2934" i="8"/>
  <c r="N2935" i="8"/>
  <c r="N2936" i="8"/>
  <c r="N2937" i="8"/>
  <c r="N2938" i="8"/>
  <c r="N2939" i="8"/>
  <c r="N2940" i="8"/>
  <c r="N2941" i="8"/>
  <c r="N2942" i="8"/>
  <c r="N2943" i="8"/>
  <c r="N2944" i="8"/>
  <c r="N2945" i="8"/>
  <c r="N2946" i="8"/>
  <c r="N2947" i="8"/>
  <c r="N2948" i="8"/>
  <c r="N2949" i="8"/>
  <c r="N2950" i="8"/>
  <c r="N2951" i="8"/>
  <c r="N2952" i="8"/>
  <c r="N2953" i="8"/>
  <c r="N2954" i="8"/>
  <c r="N2955" i="8"/>
  <c r="N2956" i="8"/>
  <c r="N2957" i="8"/>
  <c r="N2958" i="8"/>
  <c r="N2959" i="8"/>
  <c r="N2960" i="8"/>
  <c r="N2961" i="8"/>
  <c r="N2962" i="8"/>
  <c r="N2963" i="8"/>
  <c r="N2964" i="8"/>
  <c r="N2965" i="8"/>
  <c r="N2966" i="8"/>
  <c r="N2967" i="8"/>
  <c r="N2968" i="8"/>
  <c r="N2969" i="8"/>
  <c r="N2970" i="8"/>
  <c r="N2971" i="8"/>
  <c r="N2972" i="8"/>
  <c r="N2973" i="8"/>
  <c r="N2974" i="8"/>
  <c r="N2975" i="8"/>
  <c r="N2976" i="8"/>
  <c r="N2977" i="8"/>
  <c r="N2978" i="8"/>
  <c r="N2979" i="8"/>
  <c r="N2980" i="8"/>
  <c r="N2981" i="8"/>
  <c r="N2982" i="8"/>
  <c r="N2983" i="8"/>
  <c r="N2984" i="8"/>
  <c r="N2985" i="8"/>
  <c r="N2986" i="8"/>
  <c r="N2987" i="8"/>
  <c r="N2988" i="8"/>
  <c r="N2989" i="8"/>
  <c r="N2990" i="8"/>
  <c r="N2991" i="8"/>
  <c r="N2992" i="8"/>
  <c r="N2993" i="8"/>
  <c r="N2994" i="8"/>
  <c r="N2995" i="8"/>
  <c r="N2996" i="8"/>
  <c r="N2997" i="8"/>
  <c r="N2998" i="8"/>
  <c r="N2999" i="8"/>
  <c r="N3000" i="8"/>
  <c r="N3001" i="8"/>
  <c r="N3002" i="8"/>
  <c r="N3003" i="8"/>
  <c r="N3004" i="8"/>
  <c r="N3005" i="8"/>
  <c r="N3006" i="8"/>
  <c r="N3007" i="8"/>
  <c r="N3008" i="8"/>
  <c r="N3009" i="8"/>
  <c r="N3010" i="8"/>
  <c r="N3011" i="8"/>
  <c r="N3012" i="8"/>
  <c r="N3013" i="8"/>
  <c r="N3014" i="8"/>
  <c r="N3015" i="8"/>
  <c r="N3016" i="8"/>
  <c r="N3017" i="8"/>
  <c r="N3018" i="8"/>
  <c r="N3019" i="8"/>
  <c r="N3020" i="8"/>
  <c r="N3021" i="8"/>
  <c r="N3022" i="8"/>
  <c r="N3023" i="8"/>
  <c r="N3024" i="8"/>
  <c r="N3025" i="8"/>
  <c r="N3026" i="8"/>
  <c r="N3027" i="8"/>
  <c r="N3028" i="8"/>
  <c r="N3029" i="8"/>
  <c r="N3030" i="8"/>
  <c r="N3031" i="8"/>
  <c r="N3032" i="8"/>
  <c r="N3033" i="8"/>
  <c r="N3034" i="8"/>
  <c r="N3035" i="8"/>
  <c r="N3036" i="8"/>
  <c r="N3037" i="8"/>
  <c r="N3038" i="8"/>
  <c r="N3039" i="8"/>
  <c r="N3040" i="8"/>
  <c r="N3041" i="8"/>
  <c r="N3042" i="8"/>
  <c r="N3043" i="8"/>
  <c r="N3044" i="8"/>
  <c r="N3045" i="8"/>
  <c r="N3046" i="8"/>
  <c r="N3047" i="8"/>
  <c r="N3048" i="8"/>
  <c r="N3049" i="8"/>
  <c r="N3050" i="8"/>
  <c r="N3051" i="8"/>
  <c r="N3052" i="8"/>
  <c r="N3053" i="8"/>
  <c r="N3054" i="8"/>
  <c r="N3055" i="8"/>
  <c r="N3056" i="8"/>
  <c r="N3057" i="8"/>
  <c r="N3058" i="8"/>
  <c r="N3059" i="8"/>
  <c r="N3060" i="8"/>
  <c r="N3061" i="8"/>
  <c r="N3062" i="8"/>
  <c r="N3063" i="8"/>
  <c r="N3064" i="8"/>
  <c r="N3065" i="8"/>
  <c r="N3066" i="8"/>
  <c r="N3067" i="8"/>
  <c r="N3068" i="8"/>
  <c r="N3069" i="8"/>
  <c r="N3070" i="8"/>
  <c r="N3071" i="8"/>
  <c r="N3072" i="8"/>
  <c r="N3073" i="8"/>
  <c r="N3074" i="8"/>
  <c r="N3075" i="8"/>
  <c r="N3076" i="8"/>
  <c r="N3077" i="8"/>
  <c r="N3078" i="8"/>
  <c r="N3079" i="8"/>
  <c r="N3080" i="8"/>
  <c r="N3081" i="8"/>
  <c r="N3082" i="8"/>
  <c r="N3083" i="8"/>
  <c r="N3084" i="8"/>
  <c r="N3085" i="8"/>
  <c r="N3086" i="8"/>
  <c r="N3087" i="8"/>
  <c r="N3088" i="8"/>
  <c r="N3089" i="8"/>
  <c r="N3090" i="8"/>
  <c r="N3091" i="8"/>
  <c r="N3092" i="8"/>
  <c r="N3093" i="8"/>
  <c r="N3094" i="8"/>
  <c r="N3095" i="8"/>
  <c r="N3096" i="8"/>
  <c r="N3097" i="8"/>
  <c r="N3098" i="8"/>
  <c r="N3099" i="8"/>
  <c r="N3100" i="8"/>
  <c r="N3101" i="8"/>
  <c r="N3102" i="8"/>
  <c r="N3" i="8"/>
  <c r="L4" i="8"/>
  <c r="L5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L45" i="8"/>
  <c r="L46" i="8"/>
  <c r="L47" i="8"/>
  <c r="L48" i="8"/>
  <c r="L49" i="8"/>
  <c r="L50" i="8"/>
  <c r="L51" i="8"/>
  <c r="L52" i="8"/>
  <c r="L53" i="8"/>
  <c r="L54" i="8"/>
  <c r="L55" i="8"/>
  <c r="L56" i="8"/>
  <c r="L57" i="8"/>
  <c r="L58" i="8"/>
  <c r="L59" i="8"/>
  <c r="L60" i="8"/>
  <c r="L61" i="8"/>
  <c r="L62" i="8"/>
  <c r="L63" i="8"/>
  <c r="L64" i="8"/>
  <c r="L65" i="8"/>
  <c r="L66" i="8"/>
  <c r="L67" i="8"/>
  <c r="L68" i="8"/>
  <c r="L69" i="8"/>
  <c r="L70" i="8"/>
  <c r="L71" i="8"/>
  <c r="L72" i="8"/>
  <c r="L73" i="8"/>
  <c r="L74" i="8"/>
  <c r="L75" i="8"/>
  <c r="L76" i="8"/>
  <c r="L77" i="8"/>
  <c r="L78" i="8"/>
  <c r="L79" i="8"/>
  <c r="L80" i="8"/>
  <c r="L81" i="8"/>
  <c r="L82" i="8"/>
  <c r="L83" i="8"/>
  <c r="L84" i="8"/>
  <c r="L85" i="8"/>
  <c r="L86" i="8"/>
  <c r="L87" i="8"/>
  <c r="L88" i="8"/>
  <c r="L89" i="8"/>
  <c r="L90" i="8"/>
  <c r="L91" i="8"/>
  <c r="L92" i="8"/>
  <c r="L93" i="8"/>
  <c r="L94" i="8"/>
  <c r="L95" i="8"/>
  <c r="L96" i="8"/>
  <c r="L97" i="8"/>
  <c r="L98" i="8"/>
  <c r="L99" i="8"/>
  <c r="L100" i="8"/>
  <c r="L101" i="8"/>
  <c r="L102" i="8"/>
  <c r="L203" i="8"/>
  <c r="L204" i="8"/>
  <c r="L205" i="8"/>
  <c r="L206" i="8"/>
  <c r="L207" i="8"/>
  <c r="L208" i="8"/>
  <c r="L209" i="8"/>
  <c r="L210" i="8"/>
  <c r="L211" i="8"/>
  <c r="L212" i="8"/>
  <c r="L213" i="8"/>
  <c r="L214" i="8"/>
  <c r="L215" i="8"/>
  <c r="L216" i="8"/>
  <c r="L217" i="8"/>
  <c r="L218" i="8"/>
  <c r="L219" i="8"/>
  <c r="L220" i="8"/>
  <c r="L221" i="8"/>
  <c r="L222" i="8"/>
  <c r="L223" i="8"/>
  <c r="L224" i="8"/>
  <c r="L225" i="8"/>
  <c r="L226" i="8"/>
  <c r="L227" i="8"/>
  <c r="L228" i="8"/>
  <c r="L229" i="8"/>
  <c r="L230" i="8"/>
  <c r="L231" i="8"/>
  <c r="L232" i="8"/>
  <c r="L233" i="8"/>
  <c r="L234" i="8"/>
  <c r="L235" i="8"/>
  <c r="L236" i="8"/>
  <c r="L237" i="8"/>
  <c r="L238" i="8"/>
  <c r="L239" i="8"/>
  <c r="L240" i="8"/>
  <c r="L241" i="8"/>
  <c r="L242" i="8"/>
  <c r="L243" i="8"/>
  <c r="L244" i="8"/>
  <c r="L245" i="8"/>
  <c r="L246" i="8"/>
  <c r="L247" i="8"/>
  <c r="L248" i="8"/>
  <c r="L249" i="8"/>
  <c r="L250" i="8"/>
  <c r="L251" i="8"/>
  <c r="L252" i="8"/>
  <c r="L253" i="8"/>
  <c r="L254" i="8"/>
  <c r="L255" i="8"/>
  <c r="L256" i="8"/>
  <c r="L257" i="8"/>
  <c r="L258" i="8"/>
  <c r="L259" i="8"/>
  <c r="L260" i="8"/>
  <c r="L261" i="8"/>
  <c r="L262" i="8"/>
  <c r="L263" i="8"/>
  <c r="L264" i="8"/>
  <c r="L265" i="8"/>
  <c r="L266" i="8"/>
  <c r="L267" i="8"/>
  <c r="L268" i="8"/>
  <c r="L269" i="8"/>
  <c r="L270" i="8"/>
  <c r="L271" i="8"/>
  <c r="L272" i="8"/>
  <c r="L273" i="8"/>
  <c r="L274" i="8"/>
  <c r="L275" i="8"/>
  <c r="L276" i="8"/>
  <c r="L277" i="8"/>
  <c r="L278" i="8"/>
  <c r="L279" i="8"/>
  <c r="L280" i="8"/>
  <c r="L281" i="8"/>
  <c r="L282" i="8"/>
  <c r="L283" i="8"/>
  <c r="L284" i="8"/>
  <c r="L285" i="8"/>
  <c r="L286" i="8"/>
  <c r="L287" i="8"/>
  <c r="L288" i="8"/>
  <c r="L289" i="8"/>
  <c r="L290" i="8"/>
  <c r="L291" i="8"/>
  <c r="L292" i="8"/>
  <c r="L293" i="8"/>
  <c r="L294" i="8"/>
  <c r="L295" i="8"/>
  <c r="L296" i="8"/>
  <c r="L297" i="8"/>
  <c r="L298" i="8"/>
  <c r="L299" i="8"/>
  <c r="L300" i="8"/>
  <c r="L301" i="8"/>
  <c r="L302" i="8"/>
  <c r="L503" i="8"/>
  <c r="L504" i="8"/>
  <c r="L505" i="8"/>
  <c r="L506" i="8"/>
  <c r="L507" i="8"/>
  <c r="L508" i="8"/>
  <c r="L509" i="8"/>
  <c r="L510" i="8"/>
  <c r="L511" i="8"/>
  <c r="L512" i="8"/>
  <c r="L513" i="8"/>
  <c r="L514" i="8"/>
  <c r="L515" i="8"/>
  <c r="L516" i="8"/>
  <c r="L517" i="8"/>
  <c r="L518" i="8"/>
  <c r="L519" i="8"/>
  <c r="L520" i="8"/>
  <c r="L521" i="8"/>
  <c r="L522" i="8"/>
  <c r="L523" i="8"/>
  <c r="L524" i="8"/>
  <c r="L525" i="8"/>
  <c r="L526" i="8"/>
  <c r="L527" i="8"/>
  <c r="L528" i="8"/>
  <c r="L529" i="8"/>
  <c r="L530" i="8"/>
  <c r="L531" i="8"/>
  <c r="L532" i="8"/>
  <c r="L533" i="8"/>
  <c r="L534" i="8"/>
  <c r="L535" i="8"/>
  <c r="L536" i="8"/>
  <c r="L537" i="8"/>
  <c r="L538" i="8"/>
  <c r="L539" i="8"/>
  <c r="L540" i="8"/>
  <c r="L541" i="8"/>
  <c r="L542" i="8"/>
  <c r="L543" i="8"/>
  <c r="L544" i="8"/>
  <c r="L545" i="8"/>
  <c r="L546" i="8"/>
  <c r="L547" i="8"/>
  <c r="L548" i="8"/>
  <c r="L549" i="8"/>
  <c r="L550" i="8"/>
  <c r="L551" i="8"/>
  <c r="L552" i="8"/>
  <c r="L553" i="8"/>
  <c r="L554" i="8"/>
  <c r="L555" i="8"/>
  <c r="L556" i="8"/>
  <c r="L557" i="8"/>
  <c r="L558" i="8"/>
  <c r="L559" i="8"/>
  <c r="L560" i="8"/>
  <c r="L561" i="8"/>
  <c r="L562" i="8"/>
  <c r="L563" i="8"/>
  <c r="L564" i="8"/>
  <c r="L565" i="8"/>
  <c r="L566" i="8"/>
  <c r="L567" i="8"/>
  <c r="L568" i="8"/>
  <c r="L569" i="8"/>
  <c r="L570" i="8"/>
  <c r="L571" i="8"/>
  <c r="L572" i="8"/>
  <c r="L573" i="8"/>
  <c r="L574" i="8"/>
  <c r="L575" i="8"/>
  <c r="L576" i="8"/>
  <c r="L577" i="8"/>
  <c r="L578" i="8"/>
  <c r="L579" i="8"/>
  <c r="L580" i="8"/>
  <c r="L581" i="8"/>
  <c r="L582" i="8"/>
  <c r="L583" i="8"/>
  <c r="L584" i="8"/>
  <c r="L585" i="8"/>
  <c r="L586" i="8"/>
  <c r="L587" i="8"/>
  <c r="L588" i="8"/>
  <c r="L589" i="8"/>
  <c r="L590" i="8"/>
  <c r="L591" i="8"/>
  <c r="L592" i="8"/>
  <c r="L593" i="8"/>
  <c r="L594" i="8"/>
  <c r="L595" i="8"/>
  <c r="L596" i="8"/>
  <c r="L597" i="8"/>
  <c r="L598" i="8"/>
  <c r="L599" i="8"/>
  <c r="L600" i="8"/>
  <c r="L601" i="8"/>
  <c r="L602" i="8"/>
  <c r="L603" i="8"/>
  <c r="L604" i="8"/>
  <c r="L605" i="8"/>
  <c r="L606" i="8"/>
  <c r="L607" i="8"/>
  <c r="L608" i="8"/>
  <c r="L609" i="8"/>
  <c r="L610" i="8"/>
  <c r="L611" i="8"/>
  <c r="L612" i="8"/>
  <c r="L613" i="8"/>
  <c r="L614" i="8"/>
  <c r="L615" i="8"/>
  <c r="L616" i="8"/>
  <c r="L617" i="8"/>
  <c r="L618" i="8"/>
  <c r="L619" i="8"/>
  <c r="L620" i="8"/>
  <c r="L621" i="8"/>
  <c r="L622" i="8"/>
  <c r="L623" i="8"/>
  <c r="L624" i="8"/>
  <c r="L625" i="8"/>
  <c r="L626" i="8"/>
  <c r="L627" i="8"/>
  <c r="L628" i="8"/>
  <c r="L629" i="8"/>
  <c r="L630" i="8"/>
  <c r="L631" i="8"/>
  <c r="L632" i="8"/>
  <c r="L633" i="8"/>
  <c r="L634" i="8"/>
  <c r="L635" i="8"/>
  <c r="L636" i="8"/>
  <c r="L637" i="8"/>
  <c r="L638" i="8"/>
  <c r="L639" i="8"/>
  <c r="L640" i="8"/>
  <c r="L641" i="8"/>
  <c r="L642" i="8"/>
  <c r="L643" i="8"/>
  <c r="L644" i="8"/>
  <c r="L645" i="8"/>
  <c r="L646" i="8"/>
  <c r="L647" i="8"/>
  <c r="L648" i="8"/>
  <c r="L649" i="8"/>
  <c r="L650" i="8"/>
  <c r="L651" i="8"/>
  <c r="L652" i="8"/>
  <c r="L653" i="8"/>
  <c r="L654" i="8"/>
  <c r="L655" i="8"/>
  <c r="L656" i="8"/>
  <c r="L657" i="8"/>
  <c r="L658" i="8"/>
  <c r="L659" i="8"/>
  <c r="L660" i="8"/>
  <c r="L661" i="8"/>
  <c r="L662" i="8"/>
  <c r="L663" i="8"/>
  <c r="L664" i="8"/>
  <c r="L665" i="8"/>
  <c r="L666" i="8"/>
  <c r="L667" i="8"/>
  <c r="L668" i="8"/>
  <c r="L669" i="8"/>
  <c r="L670" i="8"/>
  <c r="L671" i="8"/>
  <c r="L672" i="8"/>
  <c r="L673" i="8"/>
  <c r="L674" i="8"/>
  <c r="L675" i="8"/>
  <c r="L676" i="8"/>
  <c r="L677" i="8"/>
  <c r="L678" i="8"/>
  <c r="L679" i="8"/>
  <c r="L680" i="8"/>
  <c r="L681" i="8"/>
  <c r="L682" i="8"/>
  <c r="L683" i="8"/>
  <c r="L684" i="8"/>
  <c r="L685" i="8"/>
  <c r="L686" i="8"/>
  <c r="L687" i="8"/>
  <c r="L688" i="8"/>
  <c r="L689" i="8"/>
  <c r="L690" i="8"/>
  <c r="L691" i="8"/>
  <c r="L692" i="8"/>
  <c r="L693" i="8"/>
  <c r="L694" i="8"/>
  <c r="L695" i="8"/>
  <c r="L696" i="8"/>
  <c r="L697" i="8"/>
  <c r="L698" i="8"/>
  <c r="L699" i="8"/>
  <c r="L700" i="8"/>
  <c r="L701" i="8"/>
  <c r="L702" i="8"/>
  <c r="L703" i="8"/>
  <c r="L704" i="8"/>
  <c r="L705" i="8"/>
  <c r="L706" i="8"/>
  <c r="L707" i="8"/>
  <c r="L708" i="8"/>
  <c r="L709" i="8"/>
  <c r="L710" i="8"/>
  <c r="L711" i="8"/>
  <c r="L712" i="8"/>
  <c r="L713" i="8"/>
  <c r="L714" i="8"/>
  <c r="L715" i="8"/>
  <c r="L716" i="8"/>
  <c r="L717" i="8"/>
  <c r="L718" i="8"/>
  <c r="L719" i="8"/>
  <c r="L720" i="8"/>
  <c r="L721" i="8"/>
  <c r="L722" i="8"/>
  <c r="L723" i="8"/>
  <c r="L724" i="8"/>
  <c r="L725" i="8"/>
  <c r="L726" i="8"/>
  <c r="L727" i="8"/>
  <c r="L728" i="8"/>
  <c r="L729" i="8"/>
  <c r="L730" i="8"/>
  <c r="L731" i="8"/>
  <c r="L732" i="8"/>
  <c r="L733" i="8"/>
  <c r="L734" i="8"/>
  <c r="L735" i="8"/>
  <c r="L736" i="8"/>
  <c r="L737" i="8"/>
  <c r="L738" i="8"/>
  <c r="L739" i="8"/>
  <c r="L740" i="8"/>
  <c r="L741" i="8"/>
  <c r="L742" i="8"/>
  <c r="L743" i="8"/>
  <c r="L744" i="8"/>
  <c r="L745" i="8"/>
  <c r="L746" i="8"/>
  <c r="L747" i="8"/>
  <c r="L748" i="8"/>
  <c r="L749" i="8"/>
  <c r="L750" i="8"/>
  <c r="L751" i="8"/>
  <c r="L752" i="8"/>
  <c r="L753" i="8"/>
  <c r="L754" i="8"/>
  <c r="L755" i="8"/>
  <c r="L756" i="8"/>
  <c r="L757" i="8"/>
  <c r="L758" i="8"/>
  <c r="L759" i="8"/>
  <c r="L760" i="8"/>
  <c r="L761" i="8"/>
  <c r="L762" i="8"/>
  <c r="L763" i="8"/>
  <c r="L764" i="8"/>
  <c r="L765" i="8"/>
  <c r="L766" i="8"/>
  <c r="L767" i="8"/>
  <c r="L768" i="8"/>
  <c r="L769" i="8"/>
  <c r="L770" i="8"/>
  <c r="L771" i="8"/>
  <c r="L772" i="8"/>
  <c r="L773" i="8"/>
  <c r="L774" i="8"/>
  <c r="L775" i="8"/>
  <c r="L776" i="8"/>
  <c r="L777" i="8"/>
  <c r="L778" i="8"/>
  <c r="L779" i="8"/>
  <c r="L780" i="8"/>
  <c r="L781" i="8"/>
  <c r="L782" i="8"/>
  <c r="L783" i="8"/>
  <c r="L784" i="8"/>
  <c r="L785" i="8"/>
  <c r="L786" i="8"/>
  <c r="L787" i="8"/>
  <c r="L788" i="8"/>
  <c r="L789" i="8"/>
  <c r="L790" i="8"/>
  <c r="L791" i="8"/>
  <c r="L792" i="8"/>
  <c r="L793" i="8"/>
  <c r="L794" i="8"/>
  <c r="L795" i="8"/>
  <c r="L796" i="8"/>
  <c r="L797" i="8"/>
  <c r="L798" i="8"/>
  <c r="L799" i="8"/>
  <c r="L800" i="8"/>
  <c r="L801" i="8"/>
  <c r="L802" i="8"/>
  <c r="L803" i="8"/>
  <c r="L804" i="8"/>
  <c r="L805" i="8"/>
  <c r="L806" i="8"/>
  <c r="L807" i="8"/>
  <c r="L808" i="8"/>
  <c r="L809" i="8"/>
  <c r="L810" i="8"/>
  <c r="L811" i="8"/>
  <c r="L812" i="8"/>
  <c r="L813" i="8"/>
  <c r="L814" i="8"/>
  <c r="L815" i="8"/>
  <c r="L816" i="8"/>
  <c r="L817" i="8"/>
  <c r="L818" i="8"/>
  <c r="L819" i="8"/>
  <c r="L820" i="8"/>
  <c r="L821" i="8"/>
  <c r="L822" i="8"/>
  <c r="L823" i="8"/>
  <c r="L824" i="8"/>
  <c r="L825" i="8"/>
  <c r="L826" i="8"/>
  <c r="L827" i="8"/>
  <c r="L828" i="8"/>
  <c r="L829" i="8"/>
  <c r="L830" i="8"/>
  <c r="L831" i="8"/>
  <c r="L832" i="8"/>
  <c r="L833" i="8"/>
  <c r="L834" i="8"/>
  <c r="L835" i="8"/>
  <c r="L836" i="8"/>
  <c r="L837" i="8"/>
  <c r="L838" i="8"/>
  <c r="L839" i="8"/>
  <c r="L840" i="8"/>
  <c r="L841" i="8"/>
  <c r="L842" i="8"/>
  <c r="L843" i="8"/>
  <c r="L844" i="8"/>
  <c r="L845" i="8"/>
  <c r="L846" i="8"/>
  <c r="L847" i="8"/>
  <c r="L848" i="8"/>
  <c r="L849" i="8"/>
  <c r="L850" i="8"/>
  <c r="L851" i="8"/>
  <c r="L852" i="8"/>
  <c r="L853" i="8"/>
  <c r="L854" i="8"/>
  <c r="L855" i="8"/>
  <c r="L856" i="8"/>
  <c r="L857" i="8"/>
  <c r="L858" i="8"/>
  <c r="L859" i="8"/>
  <c r="L860" i="8"/>
  <c r="L861" i="8"/>
  <c r="L862" i="8"/>
  <c r="L863" i="8"/>
  <c r="L864" i="8"/>
  <c r="L865" i="8"/>
  <c r="L866" i="8"/>
  <c r="L867" i="8"/>
  <c r="L868" i="8"/>
  <c r="L869" i="8"/>
  <c r="L870" i="8"/>
  <c r="L871" i="8"/>
  <c r="L872" i="8"/>
  <c r="L873" i="8"/>
  <c r="L874" i="8"/>
  <c r="L875" i="8"/>
  <c r="L876" i="8"/>
  <c r="L877" i="8"/>
  <c r="L878" i="8"/>
  <c r="L879" i="8"/>
  <c r="L880" i="8"/>
  <c r="L881" i="8"/>
  <c r="L882" i="8"/>
  <c r="L883" i="8"/>
  <c r="L884" i="8"/>
  <c r="L885" i="8"/>
  <c r="L886" i="8"/>
  <c r="L887" i="8"/>
  <c r="L888" i="8"/>
  <c r="L889" i="8"/>
  <c r="L890" i="8"/>
  <c r="L891" i="8"/>
  <c r="L892" i="8"/>
  <c r="L893" i="8"/>
  <c r="L894" i="8"/>
  <c r="L895" i="8"/>
  <c r="L896" i="8"/>
  <c r="L897" i="8"/>
  <c r="L898" i="8"/>
  <c r="L899" i="8"/>
  <c r="L900" i="8"/>
  <c r="L901" i="8"/>
  <c r="L902" i="8"/>
  <c r="L903" i="8"/>
  <c r="L904" i="8"/>
  <c r="L905" i="8"/>
  <c r="L906" i="8"/>
  <c r="L907" i="8"/>
  <c r="L908" i="8"/>
  <c r="L909" i="8"/>
  <c r="L910" i="8"/>
  <c r="L911" i="8"/>
  <c r="L912" i="8"/>
  <c r="L913" i="8"/>
  <c r="L914" i="8"/>
  <c r="L915" i="8"/>
  <c r="L916" i="8"/>
  <c r="L917" i="8"/>
  <c r="L918" i="8"/>
  <c r="L919" i="8"/>
  <c r="L920" i="8"/>
  <c r="L921" i="8"/>
  <c r="L922" i="8"/>
  <c r="L923" i="8"/>
  <c r="L924" i="8"/>
  <c r="L925" i="8"/>
  <c r="L926" i="8"/>
  <c r="L927" i="8"/>
  <c r="L928" i="8"/>
  <c r="L929" i="8"/>
  <c r="L930" i="8"/>
  <c r="L931" i="8"/>
  <c r="L932" i="8"/>
  <c r="L933" i="8"/>
  <c r="L934" i="8"/>
  <c r="L935" i="8"/>
  <c r="L936" i="8"/>
  <c r="L937" i="8"/>
  <c r="L938" i="8"/>
  <c r="L939" i="8"/>
  <c r="L940" i="8"/>
  <c r="L941" i="8"/>
  <c r="L942" i="8"/>
  <c r="L943" i="8"/>
  <c r="L944" i="8"/>
  <c r="L945" i="8"/>
  <c r="L946" i="8"/>
  <c r="L947" i="8"/>
  <c r="L948" i="8"/>
  <c r="L949" i="8"/>
  <c r="L950" i="8"/>
  <c r="L951" i="8"/>
  <c r="L952" i="8"/>
  <c r="L953" i="8"/>
  <c r="L954" i="8"/>
  <c r="L955" i="8"/>
  <c r="L956" i="8"/>
  <c r="L957" i="8"/>
  <c r="L958" i="8"/>
  <c r="L959" i="8"/>
  <c r="L960" i="8"/>
  <c r="L961" i="8"/>
  <c r="L962" i="8"/>
  <c r="L963" i="8"/>
  <c r="L964" i="8"/>
  <c r="L965" i="8"/>
  <c r="L966" i="8"/>
  <c r="L967" i="8"/>
  <c r="L968" i="8"/>
  <c r="L969" i="8"/>
  <c r="L970" i="8"/>
  <c r="L971" i="8"/>
  <c r="L972" i="8"/>
  <c r="L973" i="8"/>
  <c r="L974" i="8"/>
  <c r="L975" i="8"/>
  <c r="L976" i="8"/>
  <c r="L977" i="8"/>
  <c r="L978" i="8"/>
  <c r="L979" i="8"/>
  <c r="L980" i="8"/>
  <c r="L981" i="8"/>
  <c r="L982" i="8"/>
  <c r="L983" i="8"/>
  <c r="L984" i="8"/>
  <c r="L985" i="8"/>
  <c r="L986" i="8"/>
  <c r="L987" i="8"/>
  <c r="L988" i="8"/>
  <c r="L989" i="8"/>
  <c r="L990" i="8"/>
  <c r="L991" i="8"/>
  <c r="L992" i="8"/>
  <c r="L993" i="8"/>
  <c r="L994" i="8"/>
  <c r="L995" i="8"/>
  <c r="L996" i="8"/>
  <c r="L997" i="8"/>
  <c r="L998" i="8"/>
  <c r="L999" i="8"/>
  <c r="L1000" i="8"/>
  <c r="L1001" i="8"/>
  <c r="L1002" i="8"/>
  <c r="L1003" i="8"/>
  <c r="L1004" i="8"/>
  <c r="L1005" i="8"/>
  <c r="L1006" i="8"/>
  <c r="L1007" i="8"/>
  <c r="L1008" i="8"/>
  <c r="L1009" i="8"/>
  <c r="L1010" i="8"/>
  <c r="L1011" i="8"/>
  <c r="L1012" i="8"/>
  <c r="L1013" i="8"/>
  <c r="L1014" i="8"/>
  <c r="L1015" i="8"/>
  <c r="L1016" i="8"/>
  <c r="L1017" i="8"/>
  <c r="L1018" i="8"/>
  <c r="L1019" i="8"/>
  <c r="L1020" i="8"/>
  <c r="L1021" i="8"/>
  <c r="L1022" i="8"/>
  <c r="L1023" i="8"/>
  <c r="L1024" i="8"/>
  <c r="L1025" i="8"/>
  <c r="L1026" i="8"/>
  <c r="L1027" i="8"/>
  <c r="L1028" i="8"/>
  <c r="L1029" i="8"/>
  <c r="L1030" i="8"/>
  <c r="L1031" i="8"/>
  <c r="L1032" i="8"/>
  <c r="L1033" i="8"/>
  <c r="L1034" i="8"/>
  <c r="L1035" i="8"/>
  <c r="L1036" i="8"/>
  <c r="L1037" i="8"/>
  <c r="L1038" i="8"/>
  <c r="L1039" i="8"/>
  <c r="L1040" i="8"/>
  <c r="L1041" i="8"/>
  <c r="L1042" i="8"/>
  <c r="L1043" i="8"/>
  <c r="L1044" i="8"/>
  <c r="L1045" i="8"/>
  <c r="L1046" i="8"/>
  <c r="L1047" i="8"/>
  <c r="L1048" i="8"/>
  <c r="L1049" i="8"/>
  <c r="L1050" i="8"/>
  <c r="L1051" i="8"/>
  <c r="L1052" i="8"/>
  <c r="L1053" i="8"/>
  <c r="L1054" i="8"/>
  <c r="L1055" i="8"/>
  <c r="L1056" i="8"/>
  <c r="L1057" i="8"/>
  <c r="L1058" i="8"/>
  <c r="L1059" i="8"/>
  <c r="L1060" i="8"/>
  <c r="L1061" i="8"/>
  <c r="L1062" i="8"/>
  <c r="L1063" i="8"/>
  <c r="L1064" i="8"/>
  <c r="L1065" i="8"/>
  <c r="L1066" i="8"/>
  <c r="L1067" i="8"/>
  <c r="L1068" i="8"/>
  <c r="L1069" i="8"/>
  <c r="L1070" i="8"/>
  <c r="L1071" i="8"/>
  <c r="L1072" i="8"/>
  <c r="L1073" i="8"/>
  <c r="L1074" i="8"/>
  <c r="L1075" i="8"/>
  <c r="L1076" i="8"/>
  <c r="L1077" i="8"/>
  <c r="L1078" i="8"/>
  <c r="L1079" i="8"/>
  <c r="L1080" i="8"/>
  <c r="L1081" i="8"/>
  <c r="L1082" i="8"/>
  <c r="L1083" i="8"/>
  <c r="L1084" i="8"/>
  <c r="L1085" i="8"/>
  <c r="L1086" i="8"/>
  <c r="L1087" i="8"/>
  <c r="L1088" i="8"/>
  <c r="L1089" i="8"/>
  <c r="L1090" i="8"/>
  <c r="L1091" i="8"/>
  <c r="L1092" i="8"/>
  <c r="L1093" i="8"/>
  <c r="L1094" i="8"/>
  <c r="L1095" i="8"/>
  <c r="L1096" i="8"/>
  <c r="L1097" i="8"/>
  <c r="L1098" i="8"/>
  <c r="L1099" i="8"/>
  <c r="L1100" i="8"/>
  <c r="L1101" i="8"/>
  <c r="L1102" i="8"/>
  <c r="L1103" i="8"/>
  <c r="L1104" i="8"/>
  <c r="L1105" i="8"/>
  <c r="L1106" i="8"/>
  <c r="L1107" i="8"/>
  <c r="L1108" i="8"/>
  <c r="L1109" i="8"/>
  <c r="L1110" i="8"/>
  <c r="L1111" i="8"/>
  <c r="L1112" i="8"/>
  <c r="L1113" i="8"/>
  <c r="L1114" i="8"/>
  <c r="L1115" i="8"/>
  <c r="L1116" i="8"/>
  <c r="L1117" i="8"/>
  <c r="L1118" i="8"/>
  <c r="L1119" i="8"/>
  <c r="L1120" i="8"/>
  <c r="L1121" i="8"/>
  <c r="L1122" i="8"/>
  <c r="L1123" i="8"/>
  <c r="L1124" i="8"/>
  <c r="L1125" i="8"/>
  <c r="L1126" i="8"/>
  <c r="L1127" i="8"/>
  <c r="L1128" i="8"/>
  <c r="L1129" i="8"/>
  <c r="L1130" i="8"/>
  <c r="L1131" i="8"/>
  <c r="L1132" i="8"/>
  <c r="L1133" i="8"/>
  <c r="L1134" i="8"/>
  <c r="L1135" i="8"/>
  <c r="L1136" i="8"/>
  <c r="L1137" i="8"/>
  <c r="L1138" i="8"/>
  <c r="L1139" i="8"/>
  <c r="L1140" i="8"/>
  <c r="L1141" i="8"/>
  <c r="L1142" i="8"/>
  <c r="L1143" i="8"/>
  <c r="L1144" i="8"/>
  <c r="L1145" i="8"/>
  <c r="L1146" i="8"/>
  <c r="L1147" i="8"/>
  <c r="L1148" i="8"/>
  <c r="L1149" i="8"/>
  <c r="L1150" i="8"/>
  <c r="L1151" i="8"/>
  <c r="L1152" i="8"/>
  <c r="L1153" i="8"/>
  <c r="L1154" i="8"/>
  <c r="L1155" i="8"/>
  <c r="L1156" i="8"/>
  <c r="L1157" i="8"/>
  <c r="L1158" i="8"/>
  <c r="L1159" i="8"/>
  <c r="L1160" i="8"/>
  <c r="L1161" i="8"/>
  <c r="L1162" i="8"/>
  <c r="L1163" i="8"/>
  <c r="L1164" i="8"/>
  <c r="L1165" i="8"/>
  <c r="L1166" i="8"/>
  <c r="L1167" i="8"/>
  <c r="L1168" i="8"/>
  <c r="L1169" i="8"/>
  <c r="L1170" i="8"/>
  <c r="L1171" i="8"/>
  <c r="L1172" i="8"/>
  <c r="L1173" i="8"/>
  <c r="L1174" i="8"/>
  <c r="L1175" i="8"/>
  <c r="L1176" i="8"/>
  <c r="L1177" i="8"/>
  <c r="L1178" i="8"/>
  <c r="L1179" i="8"/>
  <c r="L1180" i="8"/>
  <c r="L1181" i="8"/>
  <c r="L1182" i="8"/>
  <c r="L1183" i="8"/>
  <c r="L1184" i="8"/>
  <c r="L1185" i="8"/>
  <c r="L1186" i="8"/>
  <c r="L1187" i="8"/>
  <c r="L1188" i="8"/>
  <c r="L1189" i="8"/>
  <c r="L1190" i="8"/>
  <c r="L1191" i="8"/>
  <c r="L1192" i="8"/>
  <c r="L1193" i="8"/>
  <c r="L1194" i="8"/>
  <c r="L1195" i="8"/>
  <c r="L1196" i="8"/>
  <c r="L1197" i="8"/>
  <c r="L1198" i="8"/>
  <c r="L1199" i="8"/>
  <c r="L1200" i="8"/>
  <c r="L1201" i="8"/>
  <c r="L1202" i="8"/>
  <c r="L1203" i="8"/>
  <c r="L1204" i="8"/>
  <c r="L1205" i="8"/>
  <c r="L1206" i="8"/>
  <c r="L1207" i="8"/>
  <c r="L1208" i="8"/>
  <c r="L1209" i="8"/>
  <c r="L1210" i="8"/>
  <c r="L1211" i="8"/>
  <c r="L1212" i="8"/>
  <c r="L1213" i="8"/>
  <c r="L1214" i="8"/>
  <c r="L1215" i="8"/>
  <c r="L1216" i="8"/>
  <c r="L1217" i="8"/>
  <c r="L1218" i="8"/>
  <c r="L1219" i="8"/>
  <c r="L1220" i="8"/>
  <c r="L1221" i="8"/>
  <c r="L1222" i="8"/>
  <c r="L1223" i="8"/>
  <c r="L1224" i="8"/>
  <c r="L1225" i="8"/>
  <c r="L1226" i="8"/>
  <c r="L1227" i="8"/>
  <c r="L1228" i="8"/>
  <c r="L1229" i="8"/>
  <c r="L1230" i="8"/>
  <c r="L1231" i="8"/>
  <c r="L1232" i="8"/>
  <c r="L1233" i="8"/>
  <c r="L1234" i="8"/>
  <c r="L1235" i="8"/>
  <c r="L1236" i="8"/>
  <c r="L1237" i="8"/>
  <c r="L1238" i="8"/>
  <c r="L1239" i="8"/>
  <c r="L1240" i="8"/>
  <c r="L1241" i="8"/>
  <c r="L1242" i="8"/>
  <c r="L1243" i="8"/>
  <c r="L1244" i="8"/>
  <c r="L1245" i="8"/>
  <c r="L1246" i="8"/>
  <c r="L1247" i="8"/>
  <c r="L1248" i="8"/>
  <c r="L1249" i="8"/>
  <c r="L1250" i="8"/>
  <c r="L1251" i="8"/>
  <c r="L1252" i="8"/>
  <c r="L1253" i="8"/>
  <c r="L1254" i="8"/>
  <c r="L1255" i="8"/>
  <c r="L1256" i="8"/>
  <c r="L1257" i="8"/>
  <c r="L1258" i="8"/>
  <c r="L1259" i="8"/>
  <c r="L1260" i="8"/>
  <c r="L1261" i="8"/>
  <c r="L1262" i="8"/>
  <c r="L1263" i="8"/>
  <c r="L1264" i="8"/>
  <c r="L1265" i="8"/>
  <c r="L1266" i="8"/>
  <c r="L1267" i="8"/>
  <c r="L1268" i="8"/>
  <c r="L1269" i="8"/>
  <c r="L1270" i="8"/>
  <c r="L1271" i="8"/>
  <c r="L1272" i="8"/>
  <c r="L1273" i="8"/>
  <c r="L1274" i="8"/>
  <c r="L1275" i="8"/>
  <c r="L1276" i="8"/>
  <c r="L1277" i="8"/>
  <c r="L1278" i="8"/>
  <c r="L1279" i="8"/>
  <c r="L1280" i="8"/>
  <c r="L1281" i="8"/>
  <c r="L1282" i="8"/>
  <c r="L1283" i="8"/>
  <c r="L1284" i="8"/>
  <c r="L1285" i="8"/>
  <c r="L1286" i="8"/>
  <c r="L1287" i="8"/>
  <c r="L1288" i="8"/>
  <c r="L1289" i="8"/>
  <c r="L1290" i="8"/>
  <c r="L1291" i="8"/>
  <c r="L1292" i="8"/>
  <c r="L1293" i="8"/>
  <c r="L1294" i="8"/>
  <c r="L1295" i="8"/>
  <c r="L1296" i="8"/>
  <c r="L1297" i="8"/>
  <c r="L1298" i="8"/>
  <c r="L1299" i="8"/>
  <c r="L1300" i="8"/>
  <c r="L1301" i="8"/>
  <c r="L1302" i="8"/>
  <c r="L1303" i="8"/>
  <c r="L1304" i="8"/>
  <c r="L1305" i="8"/>
  <c r="L1306" i="8"/>
  <c r="L1307" i="8"/>
  <c r="L1308" i="8"/>
  <c r="L1309" i="8"/>
  <c r="L1310" i="8"/>
  <c r="L1311" i="8"/>
  <c r="L1312" i="8"/>
  <c r="L1313" i="8"/>
  <c r="L1314" i="8"/>
  <c r="L1315" i="8"/>
  <c r="L1316" i="8"/>
  <c r="L1317" i="8"/>
  <c r="L1318" i="8"/>
  <c r="L1319" i="8"/>
  <c r="L1320" i="8"/>
  <c r="L1321" i="8"/>
  <c r="L1322" i="8"/>
  <c r="L1323" i="8"/>
  <c r="L1324" i="8"/>
  <c r="L1325" i="8"/>
  <c r="L1326" i="8"/>
  <c r="L1327" i="8"/>
  <c r="L1328" i="8"/>
  <c r="L1329" i="8"/>
  <c r="L1330" i="8"/>
  <c r="L1331" i="8"/>
  <c r="L1332" i="8"/>
  <c r="L1333" i="8"/>
  <c r="L1334" i="8"/>
  <c r="L1335" i="8"/>
  <c r="L1336" i="8"/>
  <c r="L1337" i="8"/>
  <c r="L1338" i="8"/>
  <c r="L1339" i="8"/>
  <c r="L1340" i="8"/>
  <c r="L1341" i="8"/>
  <c r="L1342" i="8"/>
  <c r="L1343" i="8"/>
  <c r="L1344" i="8"/>
  <c r="L1345" i="8"/>
  <c r="L1346" i="8"/>
  <c r="L1347" i="8"/>
  <c r="L1348" i="8"/>
  <c r="L1349" i="8"/>
  <c r="L1350" i="8"/>
  <c r="L1351" i="8"/>
  <c r="L1352" i="8"/>
  <c r="L1353" i="8"/>
  <c r="L1354" i="8"/>
  <c r="L1355" i="8"/>
  <c r="L1356" i="8"/>
  <c r="L1357" i="8"/>
  <c r="L1358" i="8"/>
  <c r="L1359" i="8"/>
  <c r="L1360" i="8"/>
  <c r="L1361" i="8"/>
  <c r="L1362" i="8"/>
  <c r="L1363" i="8"/>
  <c r="L1364" i="8"/>
  <c r="L1365" i="8"/>
  <c r="L1366" i="8"/>
  <c r="L1367" i="8"/>
  <c r="L1368" i="8"/>
  <c r="L1369" i="8"/>
  <c r="L1370" i="8"/>
  <c r="L1371" i="8"/>
  <c r="L1372" i="8"/>
  <c r="L1373" i="8"/>
  <c r="L1374" i="8"/>
  <c r="L1375" i="8"/>
  <c r="L1376" i="8"/>
  <c r="L1377" i="8"/>
  <c r="L1378" i="8"/>
  <c r="L1379" i="8"/>
  <c r="L1380" i="8"/>
  <c r="L1381" i="8"/>
  <c r="L1382" i="8"/>
  <c r="L1383" i="8"/>
  <c r="L1384" i="8"/>
  <c r="L1385" i="8"/>
  <c r="L1386" i="8"/>
  <c r="L1387" i="8"/>
  <c r="L1388" i="8"/>
  <c r="L1389" i="8"/>
  <c r="L1390" i="8"/>
  <c r="L1391" i="8"/>
  <c r="L1392" i="8"/>
  <c r="L1393" i="8"/>
  <c r="L1394" i="8"/>
  <c r="L1395" i="8"/>
  <c r="L1396" i="8"/>
  <c r="L1397" i="8"/>
  <c r="L1398" i="8"/>
  <c r="L1399" i="8"/>
  <c r="L1400" i="8"/>
  <c r="L1401" i="8"/>
  <c r="L1402" i="8"/>
  <c r="L1403" i="8"/>
  <c r="L1404" i="8"/>
  <c r="L1405" i="8"/>
  <c r="L1406" i="8"/>
  <c r="L1407" i="8"/>
  <c r="L1408" i="8"/>
  <c r="L1409" i="8"/>
  <c r="L1410" i="8"/>
  <c r="L1411" i="8"/>
  <c r="L1412" i="8"/>
  <c r="L1413" i="8"/>
  <c r="L1414" i="8"/>
  <c r="L1415" i="8"/>
  <c r="L1416" i="8"/>
  <c r="L1417" i="8"/>
  <c r="L1418" i="8"/>
  <c r="L1419" i="8"/>
  <c r="L1420" i="8"/>
  <c r="L1421" i="8"/>
  <c r="L1422" i="8"/>
  <c r="L1423" i="8"/>
  <c r="L1424" i="8"/>
  <c r="L1425" i="8"/>
  <c r="L1426" i="8"/>
  <c r="L1427" i="8"/>
  <c r="L1428" i="8"/>
  <c r="L1429" i="8"/>
  <c r="L1430" i="8"/>
  <c r="L1431" i="8"/>
  <c r="L1432" i="8"/>
  <c r="L1433" i="8"/>
  <c r="L1434" i="8"/>
  <c r="L1435" i="8"/>
  <c r="L1436" i="8"/>
  <c r="L1437" i="8"/>
  <c r="L1438" i="8"/>
  <c r="L1439" i="8"/>
  <c r="L1440" i="8"/>
  <c r="L1441" i="8"/>
  <c r="L1442" i="8"/>
  <c r="L1443" i="8"/>
  <c r="L1444" i="8"/>
  <c r="L1445" i="8"/>
  <c r="L1446" i="8"/>
  <c r="L1447" i="8"/>
  <c r="L1448" i="8"/>
  <c r="L1449" i="8"/>
  <c r="L1450" i="8"/>
  <c r="L1451" i="8"/>
  <c r="L1452" i="8"/>
  <c r="L1453" i="8"/>
  <c r="L1454" i="8"/>
  <c r="L1455" i="8"/>
  <c r="L1456" i="8"/>
  <c r="L1457" i="8"/>
  <c r="L1458" i="8"/>
  <c r="L1459" i="8"/>
  <c r="L1460" i="8"/>
  <c r="L1461" i="8"/>
  <c r="L1462" i="8"/>
  <c r="L1463" i="8"/>
  <c r="L1464" i="8"/>
  <c r="L1465" i="8"/>
  <c r="L1466" i="8"/>
  <c r="L1467" i="8"/>
  <c r="L1468" i="8"/>
  <c r="L1469" i="8"/>
  <c r="L1470" i="8"/>
  <c r="L1471" i="8"/>
  <c r="L1472" i="8"/>
  <c r="L1473" i="8"/>
  <c r="L1474" i="8"/>
  <c r="L1475" i="8"/>
  <c r="L1476" i="8"/>
  <c r="L1477" i="8"/>
  <c r="L1478" i="8"/>
  <c r="L1479" i="8"/>
  <c r="L1480" i="8"/>
  <c r="L1481" i="8"/>
  <c r="L1482" i="8"/>
  <c r="L1483" i="8"/>
  <c r="L1484" i="8"/>
  <c r="L1485" i="8"/>
  <c r="L1486" i="8"/>
  <c r="L1487" i="8"/>
  <c r="L1488" i="8"/>
  <c r="L1489" i="8"/>
  <c r="L1490" i="8"/>
  <c r="L1491" i="8"/>
  <c r="L1492" i="8"/>
  <c r="L1493" i="8"/>
  <c r="L1494" i="8"/>
  <c r="L1495" i="8"/>
  <c r="L1496" i="8"/>
  <c r="L1497" i="8"/>
  <c r="L1498" i="8"/>
  <c r="L1499" i="8"/>
  <c r="L1500" i="8"/>
  <c r="L1501" i="8"/>
  <c r="L1502" i="8"/>
  <c r="L1503" i="8"/>
  <c r="L1504" i="8"/>
  <c r="L1505" i="8"/>
  <c r="L1506" i="8"/>
  <c r="L1507" i="8"/>
  <c r="L1508" i="8"/>
  <c r="L1509" i="8"/>
  <c r="L1510" i="8"/>
  <c r="L1511" i="8"/>
  <c r="L1512" i="8"/>
  <c r="L1513" i="8"/>
  <c r="L1514" i="8"/>
  <c r="L1515" i="8"/>
  <c r="L1516" i="8"/>
  <c r="L1517" i="8"/>
  <c r="L1518" i="8"/>
  <c r="L1519" i="8"/>
  <c r="L1520" i="8"/>
  <c r="L1521" i="8"/>
  <c r="L1522" i="8"/>
  <c r="L1523" i="8"/>
  <c r="L1524" i="8"/>
  <c r="L1525" i="8"/>
  <c r="L1526" i="8"/>
  <c r="L1527" i="8"/>
  <c r="L1528" i="8"/>
  <c r="L1529" i="8"/>
  <c r="L1530" i="8"/>
  <c r="L1531" i="8"/>
  <c r="L1532" i="8"/>
  <c r="L1533" i="8"/>
  <c r="L1534" i="8"/>
  <c r="L1535" i="8"/>
  <c r="L1536" i="8"/>
  <c r="L1537" i="8"/>
  <c r="L1538" i="8"/>
  <c r="L1539" i="8"/>
  <c r="L1540" i="8"/>
  <c r="L1541" i="8"/>
  <c r="L1542" i="8"/>
  <c r="L1543" i="8"/>
  <c r="L1544" i="8"/>
  <c r="L1545" i="8"/>
  <c r="L1546" i="8"/>
  <c r="L1547" i="8"/>
  <c r="L1548" i="8"/>
  <c r="L1549" i="8"/>
  <c r="L1550" i="8"/>
  <c r="L1551" i="8"/>
  <c r="L1552" i="8"/>
  <c r="L1553" i="8"/>
  <c r="L1554" i="8"/>
  <c r="L1555" i="8"/>
  <c r="L1556" i="8"/>
  <c r="L1557" i="8"/>
  <c r="L1558" i="8"/>
  <c r="L1559" i="8"/>
  <c r="L1560" i="8"/>
  <c r="L1561" i="8"/>
  <c r="L1562" i="8"/>
  <c r="L1563" i="8"/>
  <c r="L1564" i="8"/>
  <c r="L1565" i="8"/>
  <c r="L1566" i="8"/>
  <c r="L1567" i="8"/>
  <c r="L1568" i="8"/>
  <c r="L1569" i="8"/>
  <c r="L1570" i="8"/>
  <c r="L1571" i="8"/>
  <c r="L1572" i="8"/>
  <c r="L1573" i="8"/>
  <c r="L1574" i="8"/>
  <c r="L1575" i="8"/>
  <c r="L1576" i="8"/>
  <c r="L1577" i="8"/>
  <c r="L1578" i="8"/>
  <c r="L1579" i="8"/>
  <c r="L1580" i="8"/>
  <c r="L1581" i="8"/>
  <c r="L1582" i="8"/>
  <c r="L1583" i="8"/>
  <c r="L1584" i="8"/>
  <c r="L1585" i="8"/>
  <c r="L1586" i="8"/>
  <c r="L1587" i="8"/>
  <c r="L1588" i="8"/>
  <c r="L1589" i="8"/>
  <c r="L1590" i="8"/>
  <c r="L1591" i="8"/>
  <c r="L1592" i="8"/>
  <c r="L1593" i="8"/>
  <c r="L1594" i="8"/>
  <c r="L1595" i="8"/>
  <c r="L1596" i="8"/>
  <c r="L1597" i="8"/>
  <c r="L1598" i="8"/>
  <c r="L1599" i="8"/>
  <c r="L1600" i="8"/>
  <c r="L1601" i="8"/>
  <c r="L1602" i="8"/>
  <c r="L1603" i="8"/>
  <c r="L1604" i="8"/>
  <c r="L1605" i="8"/>
  <c r="L1606" i="8"/>
  <c r="L1607" i="8"/>
  <c r="L1608" i="8"/>
  <c r="L1609" i="8"/>
  <c r="L1610" i="8"/>
  <c r="L1611" i="8"/>
  <c r="L1612" i="8"/>
  <c r="L1613" i="8"/>
  <c r="L1614" i="8"/>
  <c r="L1615" i="8"/>
  <c r="L1616" i="8"/>
  <c r="L1617" i="8"/>
  <c r="L1618" i="8"/>
  <c r="L1619" i="8"/>
  <c r="L1620" i="8"/>
  <c r="L1621" i="8"/>
  <c r="L1622" i="8"/>
  <c r="L1623" i="8"/>
  <c r="L1624" i="8"/>
  <c r="L1625" i="8"/>
  <c r="L1626" i="8"/>
  <c r="L1627" i="8"/>
  <c r="L1628" i="8"/>
  <c r="L1629" i="8"/>
  <c r="L1630" i="8"/>
  <c r="L1631" i="8"/>
  <c r="L1632" i="8"/>
  <c r="L1633" i="8"/>
  <c r="L1634" i="8"/>
  <c r="L1635" i="8"/>
  <c r="L1636" i="8"/>
  <c r="L1637" i="8"/>
  <c r="L1638" i="8"/>
  <c r="L1639" i="8"/>
  <c r="L1640" i="8"/>
  <c r="L1641" i="8"/>
  <c r="L1642" i="8"/>
  <c r="L1643" i="8"/>
  <c r="L1644" i="8"/>
  <c r="L1645" i="8"/>
  <c r="L1646" i="8"/>
  <c r="L1647" i="8"/>
  <c r="L1648" i="8"/>
  <c r="L1649" i="8"/>
  <c r="L1650" i="8"/>
  <c r="L1651" i="8"/>
  <c r="L1652" i="8"/>
  <c r="L1653" i="8"/>
  <c r="L1654" i="8"/>
  <c r="L1655" i="8"/>
  <c r="L1656" i="8"/>
  <c r="L1657" i="8"/>
  <c r="L1658" i="8"/>
  <c r="L1659" i="8"/>
  <c r="L1660" i="8"/>
  <c r="L1661" i="8"/>
  <c r="L1662" i="8"/>
  <c r="L1663" i="8"/>
  <c r="L1664" i="8"/>
  <c r="L1665" i="8"/>
  <c r="L1666" i="8"/>
  <c r="L1667" i="8"/>
  <c r="L1668" i="8"/>
  <c r="L1669" i="8"/>
  <c r="L1670" i="8"/>
  <c r="L1671" i="8"/>
  <c r="L1672" i="8"/>
  <c r="L1673" i="8"/>
  <c r="L1674" i="8"/>
  <c r="L1675" i="8"/>
  <c r="L1676" i="8"/>
  <c r="L1677" i="8"/>
  <c r="L1678" i="8"/>
  <c r="L1679" i="8"/>
  <c r="L1680" i="8"/>
  <c r="L1681" i="8"/>
  <c r="L1682" i="8"/>
  <c r="L1683" i="8"/>
  <c r="L1684" i="8"/>
  <c r="L1685" i="8"/>
  <c r="L1686" i="8"/>
  <c r="L1687" i="8"/>
  <c r="L1688" i="8"/>
  <c r="L1689" i="8"/>
  <c r="L1690" i="8"/>
  <c r="L1691" i="8"/>
  <c r="L1692" i="8"/>
  <c r="L1693" i="8"/>
  <c r="L1694" i="8"/>
  <c r="L1695" i="8"/>
  <c r="L1696" i="8"/>
  <c r="L1697" i="8"/>
  <c r="L1698" i="8"/>
  <c r="L1699" i="8"/>
  <c r="L1700" i="8"/>
  <c r="L1701" i="8"/>
  <c r="L1702" i="8"/>
  <c r="L1703" i="8"/>
  <c r="L1704" i="8"/>
  <c r="L1705" i="8"/>
  <c r="L1706" i="8"/>
  <c r="L1707" i="8"/>
  <c r="L1708" i="8"/>
  <c r="L1709" i="8"/>
  <c r="L1710" i="8"/>
  <c r="L1711" i="8"/>
  <c r="L1712" i="8"/>
  <c r="L1713" i="8"/>
  <c r="L1714" i="8"/>
  <c r="L1715" i="8"/>
  <c r="L1716" i="8"/>
  <c r="L1717" i="8"/>
  <c r="L1718" i="8"/>
  <c r="L1719" i="8"/>
  <c r="L1720" i="8"/>
  <c r="L1721" i="8"/>
  <c r="L1722" i="8"/>
  <c r="L1723" i="8"/>
  <c r="L1724" i="8"/>
  <c r="L1725" i="8"/>
  <c r="L1726" i="8"/>
  <c r="L1727" i="8"/>
  <c r="L1728" i="8"/>
  <c r="L1729" i="8"/>
  <c r="L1730" i="8"/>
  <c r="L1731" i="8"/>
  <c r="L1732" i="8"/>
  <c r="L1733" i="8"/>
  <c r="L1734" i="8"/>
  <c r="L1735" i="8"/>
  <c r="L1736" i="8"/>
  <c r="L1737" i="8"/>
  <c r="L1738" i="8"/>
  <c r="L1739" i="8"/>
  <c r="L1740" i="8"/>
  <c r="L1741" i="8"/>
  <c r="L1742" i="8"/>
  <c r="L1743" i="8"/>
  <c r="L1744" i="8"/>
  <c r="L1745" i="8"/>
  <c r="L1746" i="8"/>
  <c r="L1747" i="8"/>
  <c r="L1748" i="8"/>
  <c r="L1749" i="8"/>
  <c r="L1750" i="8"/>
  <c r="L1751" i="8"/>
  <c r="L1752" i="8"/>
  <c r="L1753" i="8"/>
  <c r="L1754" i="8"/>
  <c r="L1755" i="8"/>
  <c r="L1756" i="8"/>
  <c r="L1757" i="8"/>
  <c r="L1758" i="8"/>
  <c r="L1759" i="8"/>
  <c r="L1760" i="8"/>
  <c r="L1761" i="8"/>
  <c r="L1762" i="8"/>
  <c r="L1763" i="8"/>
  <c r="L1764" i="8"/>
  <c r="L1765" i="8"/>
  <c r="L1766" i="8"/>
  <c r="L1767" i="8"/>
  <c r="L1768" i="8"/>
  <c r="L1769" i="8"/>
  <c r="L1770" i="8"/>
  <c r="L1771" i="8"/>
  <c r="L1772" i="8"/>
  <c r="L1773" i="8"/>
  <c r="L1774" i="8"/>
  <c r="L1775" i="8"/>
  <c r="L1776" i="8"/>
  <c r="L1777" i="8"/>
  <c r="L1778" i="8"/>
  <c r="L1779" i="8"/>
  <c r="L1780" i="8"/>
  <c r="L1781" i="8"/>
  <c r="L1782" i="8"/>
  <c r="L1783" i="8"/>
  <c r="L1784" i="8"/>
  <c r="L1785" i="8"/>
  <c r="L1786" i="8"/>
  <c r="L1787" i="8"/>
  <c r="L1788" i="8"/>
  <c r="L1789" i="8"/>
  <c r="L1790" i="8"/>
  <c r="L1791" i="8"/>
  <c r="L1792" i="8"/>
  <c r="L1793" i="8"/>
  <c r="L1794" i="8"/>
  <c r="L1795" i="8"/>
  <c r="L1796" i="8"/>
  <c r="L1797" i="8"/>
  <c r="L1798" i="8"/>
  <c r="L1799" i="8"/>
  <c r="L1800" i="8"/>
  <c r="L1801" i="8"/>
  <c r="L1802" i="8"/>
  <c r="L1803" i="8"/>
  <c r="L1804" i="8"/>
  <c r="L1805" i="8"/>
  <c r="L1806" i="8"/>
  <c r="L1807" i="8"/>
  <c r="L1808" i="8"/>
  <c r="L1809" i="8"/>
  <c r="L1810" i="8"/>
  <c r="L1811" i="8"/>
  <c r="L1812" i="8"/>
  <c r="L1813" i="8"/>
  <c r="L1814" i="8"/>
  <c r="L1815" i="8"/>
  <c r="L1816" i="8"/>
  <c r="L1817" i="8"/>
  <c r="L1818" i="8"/>
  <c r="L1819" i="8"/>
  <c r="L1820" i="8"/>
  <c r="L1821" i="8"/>
  <c r="L1822" i="8"/>
  <c r="L1823" i="8"/>
  <c r="L1824" i="8"/>
  <c r="L1825" i="8"/>
  <c r="L1826" i="8"/>
  <c r="L1827" i="8"/>
  <c r="L1828" i="8"/>
  <c r="L1829" i="8"/>
  <c r="L1830" i="8"/>
  <c r="L1831" i="8"/>
  <c r="L1832" i="8"/>
  <c r="L1833" i="8"/>
  <c r="L1834" i="8"/>
  <c r="L1835" i="8"/>
  <c r="L1836" i="8"/>
  <c r="L1837" i="8"/>
  <c r="L1838" i="8"/>
  <c r="L1839" i="8"/>
  <c r="L1840" i="8"/>
  <c r="L1841" i="8"/>
  <c r="L1842" i="8"/>
  <c r="L1843" i="8"/>
  <c r="L1844" i="8"/>
  <c r="L1845" i="8"/>
  <c r="L1846" i="8"/>
  <c r="L1847" i="8"/>
  <c r="L1848" i="8"/>
  <c r="L1849" i="8"/>
  <c r="L1850" i="8"/>
  <c r="L1851" i="8"/>
  <c r="L1852" i="8"/>
  <c r="L1853" i="8"/>
  <c r="L1854" i="8"/>
  <c r="L1855" i="8"/>
  <c r="L1856" i="8"/>
  <c r="L1857" i="8"/>
  <c r="L1858" i="8"/>
  <c r="L1859" i="8"/>
  <c r="L1860" i="8"/>
  <c r="L1861" i="8"/>
  <c r="L1862" i="8"/>
  <c r="L1863" i="8"/>
  <c r="L1864" i="8"/>
  <c r="L1865" i="8"/>
  <c r="L1866" i="8"/>
  <c r="L1867" i="8"/>
  <c r="L1868" i="8"/>
  <c r="L1869" i="8"/>
  <c r="L1870" i="8"/>
  <c r="L1871" i="8"/>
  <c r="L1872" i="8"/>
  <c r="L1873" i="8"/>
  <c r="L1874" i="8"/>
  <c r="L1875" i="8"/>
  <c r="L1876" i="8"/>
  <c r="L1877" i="8"/>
  <c r="L1878" i="8"/>
  <c r="L1879" i="8"/>
  <c r="L1880" i="8"/>
  <c r="L1881" i="8"/>
  <c r="L1882" i="8"/>
  <c r="L1883" i="8"/>
  <c r="L1884" i="8"/>
  <c r="L1885" i="8"/>
  <c r="L1886" i="8"/>
  <c r="L1887" i="8"/>
  <c r="L1888" i="8"/>
  <c r="L1889" i="8"/>
  <c r="L1890" i="8"/>
  <c r="L1891" i="8"/>
  <c r="L1892" i="8"/>
  <c r="L1893" i="8"/>
  <c r="L1894" i="8"/>
  <c r="L1895" i="8"/>
  <c r="L1896" i="8"/>
  <c r="L1897" i="8"/>
  <c r="L1898" i="8"/>
  <c r="L1899" i="8"/>
  <c r="L1900" i="8"/>
  <c r="L1901" i="8"/>
  <c r="L1902" i="8"/>
  <c r="L1903" i="8"/>
  <c r="L1904" i="8"/>
  <c r="L1905" i="8"/>
  <c r="L1906" i="8"/>
  <c r="L1907" i="8"/>
  <c r="L1908" i="8"/>
  <c r="L1909" i="8"/>
  <c r="L1910" i="8"/>
  <c r="L1911" i="8"/>
  <c r="L1912" i="8"/>
  <c r="L1913" i="8"/>
  <c r="L1914" i="8"/>
  <c r="L1915" i="8"/>
  <c r="L1916" i="8"/>
  <c r="L1917" i="8"/>
  <c r="L1918" i="8"/>
  <c r="L1919" i="8"/>
  <c r="L1920" i="8"/>
  <c r="L1921" i="8"/>
  <c r="L1922" i="8"/>
  <c r="L1923" i="8"/>
  <c r="L1924" i="8"/>
  <c r="L1925" i="8"/>
  <c r="L1926" i="8"/>
  <c r="L1927" i="8"/>
  <c r="L1928" i="8"/>
  <c r="L1929" i="8"/>
  <c r="L1930" i="8"/>
  <c r="L1931" i="8"/>
  <c r="L1932" i="8"/>
  <c r="L1933" i="8"/>
  <c r="L1934" i="8"/>
  <c r="L1935" i="8"/>
  <c r="L1936" i="8"/>
  <c r="L1937" i="8"/>
  <c r="L1938" i="8"/>
  <c r="L1939" i="8"/>
  <c r="L1940" i="8"/>
  <c r="L1941" i="8"/>
  <c r="L1942" i="8"/>
  <c r="L1943" i="8"/>
  <c r="L1944" i="8"/>
  <c r="L1945" i="8"/>
  <c r="L1946" i="8"/>
  <c r="L1947" i="8"/>
  <c r="L1948" i="8"/>
  <c r="L1949" i="8"/>
  <c r="L1950" i="8"/>
  <c r="L1951" i="8"/>
  <c r="L1952" i="8"/>
  <c r="L1953" i="8"/>
  <c r="L1954" i="8"/>
  <c r="L1955" i="8"/>
  <c r="L1956" i="8"/>
  <c r="L1957" i="8"/>
  <c r="L1958" i="8"/>
  <c r="L1959" i="8"/>
  <c r="L1960" i="8"/>
  <c r="L1961" i="8"/>
  <c r="L1962" i="8"/>
  <c r="L1963" i="8"/>
  <c r="L1964" i="8"/>
  <c r="L1965" i="8"/>
  <c r="L1966" i="8"/>
  <c r="L1967" i="8"/>
  <c r="L1968" i="8"/>
  <c r="L1969" i="8"/>
  <c r="L1970" i="8"/>
  <c r="L1971" i="8"/>
  <c r="L1972" i="8"/>
  <c r="L1973" i="8"/>
  <c r="L1974" i="8"/>
  <c r="L1975" i="8"/>
  <c r="L1976" i="8"/>
  <c r="L1977" i="8"/>
  <c r="L1978" i="8"/>
  <c r="L1979" i="8"/>
  <c r="L1980" i="8"/>
  <c r="L1981" i="8"/>
  <c r="L1982" i="8"/>
  <c r="L1983" i="8"/>
  <c r="L1984" i="8"/>
  <c r="L1985" i="8"/>
  <c r="L1986" i="8"/>
  <c r="L1987" i="8"/>
  <c r="L1988" i="8"/>
  <c r="L1989" i="8"/>
  <c r="L1990" i="8"/>
  <c r="L1991" i="8"/>
  <c r="L1992" i="8"/>
  <c r="L1993" i="8"/>
  <c r="L1994" i="8"/>
  <c r="L1995" i="8"/>
  <c r="L1996" i="8"/>
  <c r="L1997" i="8"/>
  <c r="L1998" i="8"/>
  <c r="L1999" i="8"/>
  <c r="L2000" i="8"/>
  <c r="L2001" i="8"/>
  <c r="L2002" i="8"/>
  <c r="L2003" i="8"/>
  <c r="L2004" i="8"/>
  <c r="L2005" i="8"/>
  <c r="L2006" i="8"/>
  <c r="L2007" i="8"/>
  <c r="L2008" i="8"/>
  <c r="L2009" i="8"/>
  <c r="L2010" i="8"/>
  <c r="L2011" i="8"/>
  <c r="L2012" i="8"/>
  <c r="L2013" i="8"/>
  <c r="L2014" i="8"/>
  <c r="L2015" i="8"/>
  <c r="L2016" i="8"/>
  <c r="L2017" i="8"/>
  <c r="L2018" i="8"/>
  <c r="L2019" i="8"/>
  <c r="L2020" i="8"/>
  <c r="L2021" i="8"/>
  <c r="L2022" i="8"/>
  <c r="L2023" i="8"/>
  <c r="L2024" i="8"/>
  <c r="L2025" i="8"/>
  <c r="L2026" i="8"/>
  <c r="L2027" i="8"/>
  <c r="L2028" i="8"/>
  <c r="L2029" i="8"/>
  <c r="L2030" i="8"/>
  <c r="L2031" i="8"/>
  <c r="L2032" i="8"/>
  <c r="L2033" i="8"/>
  <c r="L2034" i="8"/>
  <c r="L2035" i="8"/>
  <c r="L2036" i="8"/>
  <c r="L2037" i="8"/>
  <c r="L2038" i="8"/>
  <c r="L2039" i="8"/>
  <c r="L2040" i="8"/>
  <c r="L2041" i="8"/>
  <c r="L2042" i="8"/>
  <c r="L2043" i="8"/>
  <c r="L2044" i="8"/>
  <c r="L2045" i="8"/>
  <c r="L2046" i="8"/>
  <c r="L2047" i="8"/>
  <c r="L2048" i="8"/>
  <c r="L2049" i="8"/>
  <c r="L2050" i="8"/>
  <c r="L2051" i="8"/>
  <c r="L2052" i="8"/>
  <c r="L2053" i="8"/>
  <c r="L2054" i="8"/>
  <c r="L2055" i="8"/>
  <c r="L2056" i="8"/>
  <c r="L2057" i="8"/>
  <c r="L2058" i="8"/>
  <c r="L2059" i="8"/>
  <c r="L2060" i="8"/>
  <c r="L2061" i="8"/>
  <c r="L2062" i="8"/>
  <c r="L2063" i="8"/>
  <c r="L2064" i="8"/>
  <c r="L2065" i="8"/>
  <c r="L2066" i="8"/>
  <c r="L2067" i="8"/>
  <c r="L2068" i="8"/>
  <c r="L2069" i="8"/>
  <c r="L2070" i="8"/>
  <c r="L2071" i="8"/>
  <c r="L2072" i="8"/>
  <c r="L2073" i="8"/>
  <c r="L2074" i="8"/>
  <c r="L2075" i="8"/>
  <c r="L2076" i="8"/>
  <c r="L2077" i="8"/>
  <c r="L2078" i="8"/>
  <c r="L2079" i="8"/>
  <c r="L2080" i="8"/>
  <c r="L2081" i="8"/>
  <c r="L2082" i="8"/>
  <c r="L2083" i="8"/>
  <c r="L2084" i="8"/>
  <c r="L2085" i="8"/>
  <c r="L2086" i="8"/>
  <c r="L2087" i="8"/>
  <c r="L2088" i="8"/>
  <c r="L2089" i="8"/>
  <c r="L2090" i="8"/>
  <c r="L2091" i="8"/>
  <c r="L2092" i="8"/>
  <c r="L2093" i="8"/>
  <c r="L2094" i="8"/>
  <c r="L2095" i="8"/>
  <c r="L2096" i="8"/>
  <c r="L2097" i="8"/>
  <c r="L2098" i="8"/>
  <c r="L2099" i="8"/>
  <c r="L2100" i="8"/>
  <c r="L2101" i="8"/>
  <c r="L2102" i="8"/>
  <c r="L2103" i="8"/>
  <c r="L2104" i="8"/>
  <c r="L2105" i="8"/>
  <c r="L2106" i="8"/>
  <c r="L2107" i="8"/>
  <c r="L2108" i="8"/>
  <c r="L2109" i="8"/>
  <c r="L2110" i="8"/>
  <c r="L2111" i="8"/>
  <c r="L2112" i="8"/>
  <c r="L2113" i="8"/>
  <c r="L2114" i="8"/>
  <c r="L2115" i="8"/>
  <c r="L2116" i="8"/>
  <c r="L2117" i="8"/>
  <c r="L2118" i="8"/>
  <c r="L2119" i="8"/>
  <c r="L2120" i="8"/>
  <c r="L2121" i="8"/>
  <c r="L2122" i="8"/>
  <c r="L2123" i="8"/>
  <c r="L2124" i="8"/>
  <c r="L2125" i="8"/>
  <c r="L2126" i="8"/>
  <c r="L2127" i="8"/>
  <c r="L2128" i="8"/>
  <c r="L2129" i="8"/>
  <c r="L2130" i="8"/>
  <c r="L2131" i="8"/>
  <c r="L2132" i="8"/>
  <c r="L2133" i="8"/>
  <c r="L2134" i="8"/>
  <c r="L2135" i="8"/>
  <c r="L2136" i="8"/>
  <c r="L2137" i="8"/>
  <c r="L2138" i="8"/>
  <c r="L2139" i="8"/>
  <c r="L2140" i="8"/>
  <c r="L2141" i="8"/>
  <c r="L2142" i="8"/>
  <c r="L2143" i="8"/>
  <c r="L2144" i="8"/>
  <c r="L2145" i="8"/>
  <c r="L2146" i="8"/>
  <c r="L2147" i="8"/>
  <c r="L2148" i="8"/>
  <c r="L2149" i="8"/>
  <c r="L2150" i="8"/>
  <c r="L2151" i="8"/>
  <c r="L2152" i="8"/>
  <c r="L2153" i="8"/>
  <c r="L2154" i="8"/>
  <c r="L2155" i="8"/>
  <c r="L2156" i="8"/>
  <c r="L2157" i="8"/>
  <c r="L2158" i="8"/>
  <c r="L2159" i="8"/>
  <c r="L2160" i="8"/>
  <c r="L2161" i="8"/>
  <c r="L2162" i="8"/>
  <c r="L2163" i="8"/>
  <c r="L2164" i="8"/>
  <c r="L2165" i="8"/>
  <c r="L2166" i="8"/>
  <c r="L2167" i="8"/>
  <c r="L2168" i="8"/>
  <c r="L2169" i="8"/>
  <c r="L2170" i="8"/>
  <c r="L2171" i="8"/>
  <c r="L2172" i="8"/>
  <c r="L2173" i="8"/>
  <c r="L2174" i="8"/>
  <c r="L2175" i="8"/>
  <c r="L2176" i="8"/>
  <c r="L2177" i="8"/>
  <c r="L2178" i="8"/>
  <c r="L2179" i="8"/>
  <c r="L2180" i="8"/>
  <c r="L2181" i="8"/>
  <c r="L2182" i="8"/>
  <c r="L2183" i="8"/>
  <c r="L2184" i="8"/>
  <c r="L2185" i="8"/>
  <c r="L2186" i="8"/>
  <c r="L2187" i="8"/>
  <c r="L2188" i="8"/>
  <c r="L2189" i="8"/>
  <c r="L2190" i="8"/>
  <c r="L2191" i="8"/>
  <c r="L2192" i="8"/>
  <c r="L2193" i="8"/>
  <c r="L2194" i="8"/>
  <c r="L2195" i="8"/>
  <c r="L2196" i="8"/>
  <c r="L2197" i="8"/>
  <c r="L2198" i="8"/>
  <c r="L2199" i="8"/>
  <c r="L2200" i="8"/>
  <c r="L2201" i="8"/>
  <c r="L2202" i="8"/>
  <c r="L2203" i="8"/>
  <c r="L2204" i="8"/>
  <c r="L2205" i="8"/>
  <c r="L2206" i="8"/>
  <c r="L2207" i="8"/>
  <c r="L2208" i="8"/>
  <c r="L2209" i="8"/>
  <c r="L2210" i="8"/>
  <c r="L2211" i="8"/>
  <c r="L2212" i="8"/>
  <c r="L2213" i="8"/>
  <c r="L2214" i="8"/>
  <c r="L2215" i="8"/>
  <c r="L2216" i="8"/>
  <c r="L2217" i="8"/>
  <c r="L2218" i="8"/>
  <c r="L2219" i="8"/>
  <c r="L2220" i="8"/>
  <c r="L2221" i="8"/>
  <c r="L2222" i="8"/>
  <c r="L2223" i="8"/>
  <c r="L2224" i="8"/>
  <c r="L2225" i="8"/>
  <c r="L2226" i="8"/>
  <c r="L2227" i="8"/>
  <c r="L2228" i="8"/>
  <c r="L2229" i="8"/>
  <c r="L2230" i="8"/>
  <c r="L2231" i="8"/>
  <c r="L2232" i="8"/>
  <c r="L2233" i="8"/>
  <c r="L2234" i="8"/>
  <c r="L2235" i="8"/>
  <c r="L2236" i="8"/>
  <c r="L2237" i="8"/>
  <c r="L2238" i="8"/>
  <c r="L2239" i="8"/>
  <c r="L2240" i="8"/>
  <c r="L2241" i="8"/>
  <c r="L2242" i="8"/>
  <c r="L2243" i="8"/>
  <c r="L2244" i="8"/>
  <c r="L2245" i="8"/>
  <c r="L2246" i="8"/>
  <c r="L2247" i="8"/>
  <c r="L2248" i="8"/>
  <c r="L2249" i="8"/>
  <c r="L2250" i="8"/>
  <c r="L2251" i="8"/>
  <c r="L2252" i="8"/>
  <c r="L2253" i="8"/>
  <c r="L2254" i="8"/>
  <c r="L2255" i="8"/>
  <c r="L2256" i="8"/>
  <c r="L2257" i="8"/>
  <c r="L2258" i="8"/>
  <c r="L2259" i="8"/>
  <c r="L2260" i="8"/>
  <c r="L2261" i="8"/>
  <c r="L2262" i="8"/>
  <c r="L2263" i="8"/>
  <c r="L2264" i="8"/>
  <c r="L2265" i="8"/>
  <c r="L2266" i="8"/>
  <c r="L2267" i="8"/>
  <c r="L2268" i="8"/>
  <c r="L2269" i="8"/>
  <c r="L2270" i="8"/>
  <c r="L2271" i="8"/>
  <c r="L2272" i="8"/>
  <c r="L2273" i="8"/>
  <c r="L2274" i="8"/>
  <c r="L2275" i="8"/>
  <c r="L2276" i="8"/>
  <c r="L2277" i="8"/>
  <c r="L2278" i="8"/>
  <c r="L2279" i="8"/>
  <c r="L2280" i="8"/>
  <c r="L2281" i="8"/>
  <c r="L2282" i="8"/>
  <c r="L2283" i="8"/>
  <c r="L2284" i="8"/>
  <c r="L2285" i="8"/>
  <c r="L2286" i="8"/>
  <c r="L2287" i="8"/>
  <c r="L2288" i="8"/>
  <c r="L2289" i="8"/>
  <c r="L2290" i="8"/>
  <c r="L2291" i="8"/>
  <c r="L2292" i="8"/>
  <c r="L2293" i="8"/>
  <c r="L2294" i="8"/>
  <c r="L2295" i="8"/>
  <c r="L2296" i="8"/>
  <c r="L2297" i="8"/>
  <c r="L2298" i="8"/>
  <c r="L2299" i="8"/>
  <c r="L2300" i="8"/>
  <c r="L2301" i="8"/>
  <c r="L2302" i="8"/>
  <c r="L2303" i="8"/>
  <c r="L2304" i="8"/>
  <c r="L2305" i="8"/>
  <c r="L2306" i="8"/>
  <c r="L2307" i="8"/>
  <c r="L2308" i="8"/>
  <c r="L2309" i="8"/>
  <c r="L2310" i="8"/>
  <c r="L2311" i="8"/>
  <c r="L2312" i="8"/>
  <c r="L2313" i="8"/>
  <c r="L2314" i="8"/>
  <c r="L2315" i="8"/>
  <c r="L2316" i="8"/>
  <c r="L2317" i="8"/>
  <c r="L2318" i="8"/>
  <c r="L2319" i="8"/>
  <c r="L2320" i="8"/>
  <c r="L2321" i="8"/>
  <c r="L2322" i="8"/>
  <c r="L2323" i="8"/>
  <c r="L2324" i="8"/>
  <c r="L2325" i="8"/>
  <c r="L2326" i="8"/>
  <c r="L2327" i="8"/>
  <c r="L2328" i="8"/>
  <c r="L2329" i="8"/>
  <c r="L2330" i="8"/>
  <c r="L2331" i="8"/>
  <c r="L2332" i="8"/>
  <c r="L2333" i="8"/>
  <c r="L2334" i="8"/>
  <c r="L2335" i="8"/>
  <c r="L2336" i="8"/>
  <c r="L2337" i="8"/>
  <c r="L2338" i="8"/>
  <c r="L2339" i="8"/>
  <c r="L2340" i="8"/>
  <c r="L2341" i="8"/>
  <c r="L2342" i="8"/>
  <c r="L2343" i="8"/>
  <c r="L2344" i="8"/>
  <c r="L2345" i="8"/>
  <c r="L2346" i="8"/>
  <c r="L2347" i="8"/>
  <c r="L2348" i="8"/>
  <c r="L2349" i="8"/>
  <c r="L2350" i="8"/>
  <c r="L2351" i="8"/>
  <c r="L2352" i="8"/>
  <c r="L2353" i="8"/>
  <c r="L2354" i="8"/>
  <c r="L2355" i="8"/>
  <c r="L2356" i="8"/>
  <c r="L2357" i="8"/>
  <c r="L2358" i="8"/>
  <c r="L2359" i="8"/>
  <c r="L2360" i="8"/>
  <c r="L2361" i="8"/>
  <c r="L2362" i="8"/>
  <c r="L2363" i="8"/>
  <c r="L2364" i="8"/>
  <c r="L2365" i="8"/>
  <c r="L2366" i="8"/>
  <c r="L2367" i="8"/>
  <c r="L2368" i="8"/>
  <c r="L2369" i="8"/>
  <c r="L2370" i="8"/>
  <c r="L2371" i="8"/>
  <c r="L2372" i="8"/>
  <c r="L2373" i="8"/>
  <c r="L2374" i="8"/>
  <c r="L2375" i="8"/>
  <c r="L2376" i="8"/>
  <c r="L2377" i="8"/>
  <c r="L2378" i="8"/>
  <c r="L2379" i="8"/>
  <c r="L2380" i="8"/>
  <c r="L2381" i="8"/>
  <c r="L2382" i="8"/>
  <c r="L2383" i="8"/>
  <c r="L2384" i="8"/>
  <c r="L2385" i="8"/>
  <c r="L2386" i="8"/>
  <c r="L2387" i="8"/>
  <c r="L2388" i="8"/>
  <c r="L2389" i="8"/>
  <c r="L2390" i="8"/>
  <c r="L2391" i="8"/>
  <c r="L2392" i="8"/>
  <c r="L2393" i="8"/>
  <c r="L2394" i="8"/>
  <c r="L2395" i="8"/>
  <c r="L2396" i="8"/>
  <c r="L2397" i="8"/>
  <c r="L2398" i="8"/>
  <c r="L2399" i="8"/>
  <c r="L2400" i="8"/>
  <c r="L2401" i="8"/>
  <c r="L2402" i="8"/>
  <c r="L2403" i="8"/>
  <c r="L2404" i="8"/>
  <c r="L2405" i="8"/>
  <c r="L2406" i="8"/>
  <c r="L2407" i="8"/>
  <c r="L2408" i="8"/>
  <c r="L2409" i="8"/>
  <c r="L2410" i="8"/>
  <c r="L2411" i="8"/>
  <c r="L2412" i="8"/>
  <c r="L2413" i="8"/>
  <c r="L2414" i="8"/>
  <c r="L2415" i="8"/>
  <c r="L2416" i="8"/>
  <c r="L2417" i="8"/>
  <c r="L2418" i="8"/>
  <c r="L2419" i="8"/>
  <c r="L2420" i="8"/>
  <c r="L2421" i="8"/>
  <c r="L2422" i="8"/>
  <c r="L2423" i="8"/>
  <c r="L2424" i="8"/>
  <c r="L2425" i="8"/>
  <c r="L2426" i="8"/>
  <c r="L2427" i="8"/>
  <c r="L2428" i="8"/>
  <c r="L2429" i="8"/>
  <c r="L2430" i="8"/>
  <c r="L2431" i="8"/>
  <c r="L2432" i="8"/>
  <c r="L2433" i="8"/>
  <c r="L2434" i="8"/>
  <c r="L2435" i="8"/>
  <c r="L2436" i="8"/>
  <c r="L2437" i="8"/>
  <c r="L2438" i="8"/>
  <c r="L2439" i="8"/>
  <c r="L2440" i="8"/>
  <c r="L2441" i="8"/>
  <c r="L2442" i="8"/>
  <c r="L2443" i="8"/>
  <c r="L2444" i="8"/>
  <c r="L2445" i="8"/>
  <c r="L2446" i="8"/>
  <c r="L2447" i="8"/>
  <c r="L2448" i="8"/>
  <c r="L2449" i="8"/>
  <c r="L2450" i="8"/>
  <c r="L2451" i="8"/>
  <c r="L2452" i="8"/>
  <c r="L2453" i="8"/>
  <c r="L2454" i="8"/>
  <c r="L2455" i="8"/>
  <c r="L2456" i="8"/>
  <c r="L2457" i="8"/>
  <c r="L2458" i="8"/>
  <c r="L2459" i="8"/>
  <c r="L2460" i="8"/>
  <c r="L2461" i="8"/>
  <c r="L2462" i="8"/>
  <c r="L2463" i="8"/>
  <c r="L2464" i="8"/>
  <c r="L2465" i="8"/>
  <c r="L2466" i="8"/>
  <c r="L2467" i="8"/>
  <c r="L2468" i="8"/>
  <c r="L2469" i="8"/>
  <c r="L2470" i="8"/>
  <c r="L2471" i="8"/>
  <c r="L2472" i="8"/>
  <c r="L2473" i="8"/>
  <c r="L2474" i="8"/>
  <c r="L2475" i="8"/>
  <c r="L2476" i="8"/>
  <c r="L2477" i="8"/>
  <c r="L2478" i="8"/>
  <c r="L2479" i="8"/>
  <c r="L2480" i="8"/>
  <c r="L2481" i="8"/>
  <c r="L2482" i="8"/>
  <c r="L2483" i="8"/>
  <c r="L2484" i="8"/>
  <c r="L2485" i="8"/>
  <c r="L2486" i="8"/>
  <c r="L2487" i="8"/>
  <c r="L2488" i="8"/>
  <c r="L2489" i="8"/>
  <c r="L2490" i="8"/>
  <c r="L2491" i="8"/>
  <c r="L2492" i="8"/>
  <c r="L2493" i="8"/>
  <c r="L2494" i="8"/>
  <c r="L2495" i="8"/>
  <c r="L2496" i="8"/>
  <c r="L2497" i="8"/>
  <c r="L2498" i="8"/>
  <c r="L2499" i="8"/>
  <c r="L2500" i="8"/>
  <c r="L2501" i="8"/>
  <c r="L2502" i="8"/>
  <c r="L2503" i="8"/>
  <c r="L2504" i="8"/>
  <c r="L2505" i="8"/>
  <c r="L2506" i="8"/>
  <c r="L2507" i="8"/>
  <c r="L2508" i="8"/>
  <c r="L2509" i="8"/>
  <c r="L2510" i="8"/>
  <c r="L2511" i="8"/>
  <c r="L2512" i="8"/>
  <c r="L2513" i="8"/>
  <c r="L2514" i="8"/>
  <c r="L2515" i="8"/>
  <c r="L2516" i="8"/>
  <c r="L2517" i="8"/>
  <c r="L2518" i="8"/>
  <c r="L2519" i="8"/>
  <c r="L2520" i="8"/>
  <c r="L2521" i="8"/>
  <c r="L2522" i="8"/>
  <c r="L2523" i="8"/>
  <c r="L2524" i="8"/>
  <c r="L2525" i="8"/>
  <c r="L2526" i="8"/>
  <c r="L2527" i="8"/>
  <c r="L2528" i="8"/>
  <c r="L2529" i="8"/>
  <c r="L2530" i="8"/>
  <c r="L2531" i="8"/>
  <c r="L2532" i="8"/>
  <c r="L2533" i="8"/>
  <c r="L2534" i="8"/>
  <c r="L2535" i="8"/>
  <c r="L2536" i="8"/>
  <c r="L2537" i="8"/>
  <c r="L2538" i="8"/>
  <c r="L2539" i="8"/>
  <c r="L2540" i="8"/>
  <c r="L2541" i="8"/>
  <c r="L2542" i="8"/>
  <c r="L2543" i="8"/>
  <c r="L2544" i="8"/>
  <c r="L2545" i="8"/>
  <c r="L2546" i="8"/>
  <c r="L2547" i="8"/>
  <c r="L2548" i="8"/>
  <c r="L2549" i="8"/>
  <c r="L2550" i="8"/>
  <c r="L2551" i="8"/>
  <c r="L2552" i="8"/>
  <c r="L2553" i="8"/>
  <c r="L2554" i="8"/>
  <c r="L2555" i="8"/>
  <c r="L2556" i="8"/>
  <c r="L2557" i="8"/>
  <c r="L2558" i="8"/>
  <c r="L2559" i="8"/>
  <c r="L2560" i="8"/>
  <c r="L2561" i="8"/>
  <c r="L2562" i="8"/>
  <c r="L2563" i="8"/>
  <c r="L2564" i="8"/>
  <c r="L2565" i="8"/>
  <c r="L2566" i="8"/>
  <c r="L2567" i="8"/>
  <c r="L2568" i="8"/>
  <c r="L2569" i="8"/>
  <c r="L2570" i="8"/>
  <c r="L2571" i="8"/>
  <c r="L2572" i="8"/>
  <c r="L2573" i="8"/>
  <c r="L2574" i="8"/>
  <c r="L2575" i="8"/>
  <c r="L2576" i="8"/>
  <c r="L2577" i="8"/>
  <c r="L2578" i="8"/>
  <c r="L2579" i="8"/>
  <c r="L2580" i="8"/>
  <c r="L2581" i="8"/>
  <c r="L2582" i="8"/>
  <c r="L2583" i="8"/>
  <c r="L2584" i="8"/>
  <c r="L2585" i="8"/>
  <c r="L2586" i="8"/>
  <c r="L2587" i="8"/>
  <c r="L2588" i="8"/>
  <c r="L2589" i="8"/>
  <c r="L2590" i="8"/>
  <c r="L2591" i="8"/>
  <c r="L2592" i="8"/>
  <c r="L2593" i="8"/>
  <c r="L2594" i="8"/>
  <c r="L2595" i="8"/>
  <c r="L2596" i="8"/>
  <c r="L2597" i="8"/>
  <c r="L2598" i="8"/>
  <c r="L2599" i="8"/>
  <c r="L2600" i="8"/>
  <c r="L2601" i="8"/>
  <c r="L2602" i="8"/>
  <c r="L2603" i="8"/>
  <c r="L2604" i="8"/>
  <c r="L2605" i="8"/>
  <c r="L2606" i="8"/>
  <c r="L2607" i="8"/>
  <c r="L2608" i="8"/>
  <c r="L2609" i="8"/>
  <c r="L2610" i="8"/>
  <c r="L2611" i="8"/>
  <c r="L2612" i="8"/>
  <c r="L2613" i="8"/>
  <c r="L2614" i="8"/>
  <c r="L2615" i="8"/>
  <c r="L2616" i="8"/>
  <c r="L2617" i="8"/>
  <c r="L2618" i="8"/>
  <c r="L2619" i="8"/>
  <c r="L2620" i="8"/>
  <c r="L2621" i="8"/>
  <c r="L2622" i="8"/>
  <c r="L2623" i="8"/>
  <c r="L2624" i="8"/>
  <c r="L2625" i="8"/>
  <c r="L2626" i="8"/>
  <c r="L2627" i="8"/>
  <c r="L2628" i="8"/>
  <c r="L2629" i="8"/>
  <c r="L2630" i="8"/>
  <c r="L2631" i="8"/>
  <c r="L2632" i="8"/>
  <c r="L2633" i="8"/>
  <c r="L2634" i="8"/>
  <c r="L2635" i="8"/>
  <c r="L2636" i="8"/>
  <c r="L2637" i="8"/>
  <c r="L2638" i="8"/>
  <c r="L2639" i="8"/>
  <c r="L2640" i="8"/>
  <c r="L2641" i="8"/>
  <c r="L2642" i="8"/>
  <c r="L2643" i="8"/>
  <c r="L2644" i="8"/>
  <c r="L2645" i="8"/>
  <c r="L2646" i="8"/>
  <c r="L2647" i="8"/>
  <c r="L2648" i="8"/>
  <c r="L2649" i="8"/>
  <c r="L2650" i="8"/>
  <c r="L2651" i="8"/>
  <c r="L2652" i="8"/>
  <c r="L2653" i="8"/>
  <c r="L2654" i="8"/>
  <c r="L2655" i="8"/>
  <c r="L2656" i="8"/>
  <c r="L2657" i="8"/>
  <c r="L2658" i="8"/>
  <c r="L2659" i="8"/>
  <c r="L2660" i="8"/>
  <c r="L2661" i="8"/>
  <c r="L2662" i="8"/>
  <c r="L2663" i="8"/>
  <c r="L2664" i="8"/>
  <c r="L2665" i="8"/>
  <c r="L2666" i="8"/>
  <c r="L2667" i="8"/>
  <c r="L2668" i="8"/>
  <c r="L2669" i="8"/>
  <c r="L2670" i="8"/>
  <c r="L2671" i="8"/>
  <c r="L2672" i="8"/>
  <c r="L2673" i="8"/>
  <c r="L2674" i="8"/>
  <c r="L2675" i="8"/>
  <c r="L2676" i="8"/>
  <c r="L2677" i="8"/>
  <c r="L2678" i="8"/>
  <c r="L2679" i="8"/>
  <c r="L2680" i="8"/>
  <c r="L2681" i="8"/>
  <c r="L2682" i="8"/>
  <c r="L2683" i="8"/>
  <c r="L2684" i="8"/>
  <c r="L2685" i="8"/>
  <c r="L2686" i="8"/>
  <c r="L2687" i="8"/>
  <c r="L2688" i="8"/>
  <c r="L2689" i="8"/>
  <c r="L2690" i="8"/>
  <c r="L2691" i="8"/>
  <c r="L2692" i="8"/>
  <c r="L2693" i="8"/>
  <c r="L2694" i="8"/>
  <c r="L2695" i="8"/>
  <c r="L2696" i="8"/>
  <c r="L2697" i="8"/>
  <c r="L2698" i="8"/>
  <c r="L2699" i="8"/>
  <c r="L2700" i="8"/>
  <c r="L2701" i="8"/>
  <c r="L2702" i="8"/>
  <c r="L2703" i="8"/>
  <c r="L2704" i="8"/>
  <c r="L2705" i="8"/>
  <c r="L2706" i="8"/>
  <c r="L2707" i="8"/>
  <c r="L2708" i="8"/>
  <c r="L2709" i="8"/>
  <c r="L2710" i="8"/>
  <c r="L2711" i="8"/>
  <c r="L2712" i="8"/>
  <c r="L2713" i="8"/>
  <c r="L2714" i="8"/>
  <c r="L2715" i="8"/>
  <c r="L2716" i="8"/>
  <c r="L2717" i="8"/>
  <c r="L2718" i="8"/>
  <c r="L2719" i="8"/>
  <c r="L2720" i="8"/>
  <c r="L2721" i="8"/>
  <c r="L2722" i="8"/>
  <c r="L2723" i="8"/>
  <c r="L2724" i="8"/>
  <c r="L2725" i="8"/>
  <c r="L2726" i="8"/>
  <c r="L2727" i="8"/>
  <c r="L2728" i="8"/>
  <c r="L2729" i="8"/>
  <c r="L2730" i="8"/>
  <c r="L2731" i="8"/>
  <c r="L2732" i="8"/>
  <c r="L2733" i="8"/>
  <c r="L2734" i="8"/>
  <c r="L2735" i="8"/>
  <c r="L2736" i="8"/>
  <c r="L2737" i="8"/>
  <c r="L2738" i="8"/>
  <c r="L2739" i="8"/>
  <c r="L2740" i="8"/>
  <c r="L2741" i="8"/>
  <c r="L2742" i="8"/>
  <c r="L2743" i="8"/>
  <c r="L2744" i="8"/>
  <c r="L2745" i="8"/>
  <c r="L2746" i="8"/>
  <c r="L2747" i="8"/>
  <c r="L2748" i="8"/>
  <c r="L2749" i="8"/>
  <c r="L2750" i="8"/>
  <c r="L2751" i="8"/>
  <c r="L2752" i="8"/>
  <c r="L2753" i="8"/>
  <c r="L2754" i="8"/>
  <c r="L2755" i="8"/>
  <c r="L2756" i="8"/>
  <c r="L2757" i="8"/>
  <c r="L2758" i="8"/>
  <c r="L2759" i="8"/>
  <c r="L2760" i="8"/>
  <c r="L2761" i="8"/>
  <c r="L2762" i="8"/>
  <c r="L2763" i="8"/>
  <c r="L2764" i="8"/>
  <c r="L2765" i="8"/>
  <c r="L2766" i="8"/>
  <c r="L2767" i="8"/>
  <c r="L2768" i="8"/>
  <c r="L2769" i="8"/>
  <c r="L2770" i="8"/>
  <c r="L2771" i="8"/>
  <c r="L2772" i="8"/>
  <c r="L2773" i="8"/>
  <c r="L2774" i="8"/>
  <c r="L2775" i="8"/>
  <c r="L2776" i="8"/>
  <c r="L2777" i="8"/>
  <c r="L2778" i="8"/>
  <c r="L2779" i="8"/>
  <c r="L2780" i="8"/>
  <c r="L2781" i="8"/>
  <c r="L2782" i="8"/>
  <c r="L2783" i="8"/>
  <c r="L2784" i="8"/>
  <c r="L2785" i="8"/>
  <c r="L2786" i="8"/>
  <c r="L2787" i="8"/>
  <c r="L2788" i="8"/>
  <c r="L2789" i="8"/>
  <c r="L2790" i="8"/>
  <c r="L2791" i="8"/>
  <c r="L2792" i="8"/>
  <c r="L2793" i="8"/>
  <c r="L2794" i="8"/>
  <c r="L2795" i="8"/>
  <c r="L2796" i="8"/>
  <c r="L2797" i="8"/>
  <c r="L2798" i="8"/>
  <c r="L2799" i="8"/>
  <c r="L2800" i="8"/>
  <c r="L2801" i="8"/>
  <c r="L2802" i="8"/>
  <c r="L2803" i="8"/>
  <c r="L2804" i="8"/>
  <c r="L2805" i="8"/>
  <c r="L2806" i="8"/>
  <c r="L2807" i="8"/>
  <c r="L2808" i="8"/>
  <c r="L2809" i="8"/>
  <c r="L2810" i="8"/>
  <c r="L2811" i="8"/>
  <c r="L2812" i="8"/>
  <c r="L2813" i="8"/>
  <c r="L2814" i="8"/>
  <c r="L2815" i="8"/>
  <c r="L2816" i="8"/>
  <c r="L2817" i="8"/>
  <c r="L2818" i="8"/>
  <c r="L2819" i="8"/>
  <c r="L2820" i="8"/>
  <c r="L2821" i="8"/>
  <c r="L2822" i="8"/>
  <c r="L2823" i="8"/>
  <c r="L2824" i="8"/>
  <c r="L2825" i="8"/>
  <c r="L2826" i="8"/>
  <c r="L2827" i="8"/>
  <c r="L2828" i="8"/>
  <c r="L2829" i="8"/>
  <c r="L2830" i="8"/>
  <c r="L2831" i="8"/>
  <c r="L2832" i="8"/>
  <c r="L2833" i="8"/>
  <c r="L2834" i="8"/>
  <c r="L2835" i="8"/>
  <c r="L2836" i="8"/>
  <c r="L2837" i="8"/>
  <c r="L2838" i="8"/>
  <c r="L2839" i="8"/>
  <c r="L2840" i="8"/>
  <c r="L2841" i="8"/>
  <c r="L2842" i="8"/>
  <c r="L2843" i="8"/>
  <c r="L2844" i="8"/>
  <c r="L2845" i="8"/>
  <c r="L2846" i="8"/>
  <c r="L2847" i="8"/>
  <c r="L2848" i="8"/>
  <c r="L2849" i="8"/>
  <c r="L2850" i="8"/>
  <c r="L2851" i="8"/>
  <c r="L2852" i="8"/>
  <c r="L2853" i="8"/>
  <c r="L2854" i="8"/>
  <c r="L2855" i="8"/>
  <c r="L2856" i="8"/>
  <c r="L2857" i="8"/>
  <c r="L2858" i="8"/>
  <c r="L2859" i="8"/>
  <c r="L2860" i="8"/>
  <c r="L2861" i="8"/>
  <c r="L2862" i="8"/>
  <c r="L2863" i="8"/>
  <c r="L2864" i="8"/>
  <c r="L2865" i="8"/>
  <c r="L2866" i="8"/>
  <c r="L2867" i="8"/>
  <c r="L2868" i="8"/>
  <c r="L2869" i="8"/>
  <c r="L2870" i="8"/>
  <c r="L2871" i="8"/>
  <c r="L2872" i="8"/>
  <c r="L2873" i="8"/>
  <c r="L2874" i="8"/>
  <c r="L2875" i="8"/>
  <c r="L2876" i="8"/>
  <c r="L2877" i="8"/>
  <c r="L2878" i="8"/>
  <c r="L2879" i="8"/>
  <c r="L2880" i="8"/>
  <c r="L2881" i="8"/>
  <c r="L2882" i="8"/>
  <c r="L2883" i="8"/>
  <c r="L2884" i="8"/>
  <c r="L2885" i="8"/>
  <c r="L2886" i="8"/>
  <c r="L2887" i="8"/>
  <c r="L2888" i="8"/>
  <c r="L2889" i="8"/>
  <c r="L2890" i="8"/>
  <c r="L2891" i="8"/>
  <c r="L2892" i="8"/>
  <c r="L2893" i="8"/>
  <c r="L2894" i="8"/>
  <c r="L2895" i="8"/>
  <c r="L2896" i="8"/>
  <c r="L2897" i="8"/>
  <c r="L2898" i="8"/>
  <c r="L2899" i="8"/>
  <c r="L2900" i="8"/>
  <c r="L2901" i="8"/>
  <c r="L2902" i="8"/>
  <c r="L2903" i="8"/>
  <c r="L2904" i="8"/>
  <c r="L2905" i="8"/>
  <c r="L2906" i="8"/>
  <c r="L2907" i="8"/>
  <c r="L2908" i="8"/>
  <c r="L2909" i="8"/>
  <c r="L2910" i="8"/>
  <c r="L2911" i="8"/>
  <c r="L2912" i="8"/>
  <c r="L2913" i="8"/>
  <c r="L2914" i="8"/>
  <c r="L2915" i="8"/>
  <c r="L2916" i="8"/>
  <c r="L2917" i="8"/>
  <c r="L2918" i="8"/>
  <c r="L2919" i="8"/>
  <c r="L2920" i="8"/>
  <c r="L2921" i="8"/>
  <c r="L2922" i="8"/>
  <c r="L2923" i="8"/>
  <c r="L2924" i="8"/>
  <c r="L2925" i="8"/>
  <c r="L2926" i="8"/>
  <c r="L2927" i="8"/>
  <c r="L2928" i="8"/>
  <c r="L2929" i="8"/>
  <c r="L2930" i="8"/>
  <c r="L2931" i="8"/>
  <c r="L2932" i="8"/>
  <c r="L2933" i="8"/>
  <c r="L2934" i="8"/>
  <c r="L2935" i="8"/>
  <c r="L2936" i="8"/>
  <c r="L2937" i="8"/>
  <c r="L2938" i="8"/>
  <c r="L2939" i="8"/>
  <c r="L2940" i="8"/>
  <c r="L2941" i="8"/>
  <c r="L2942" i="8"/>
  <c r="L2943" i="8"/>
  <c r="L2944" i="8"/>
  <c r="L2945" i="8"/>
  <c r="L2946" i="8"/>
  <c r="L2947" i="8"/>
  <c r="L2948" i="8"/>
  <c r="L2949" i="8"/>
  <c r="L2950" i="8"/>
  <c r="L2951" i="8"/>
  <c r="L2952" i="8"/>
  <c r="L2953" i="8"/>
  <c r="L2954" i="8"/>
  <c r="L2955" i="8"/>
  <c r="L2956" i="8"/>
  <c r="L2957" i="8"/>
  <c r="L2958" i="8"/>
  <c r="L2959" i="8"/>
  <c r="L2960" i="8"/>
  <c r="L2961" i="8"/>
  <c r="L2962" i="8"/>
  <c r="L2963" i="8"/>
  <c r="L2964" i="8"/>
  <c r="L2965" i="8"/>
  <c r="L2966" i="8"/>
  <c r="L2967" i="8"/>
  <c r="L2968" i="8"/>
  <c r="L2969" i="8"/>
  <c r="L2970" i="8"/>
  <c r="L2971" i="8"/>
  <c r="L2972" i="8"/>
  <c r="L2973" i="8"/>
  <c r="L2974" i="8"/>
  <c r="L2975" i="8"/>
  <c r="L2976" i="8"/>
  <c r="L2977" i="8"/>
  <c r="L2978" i="8"/>
  <c r="L2979" i="8"/>
  <c r="L2980" i="8"/>
  <c r="L2981" i="8"/>
  <c r="L2982" i="8"/>
  <c r="L2983" i="8"/>
  <c r="L2984" i="8"/>
  <c r="L2985" i="8"/>
  <c r="L2986" i="8"/>
  <c r="L2987" i="8"/>
  <c r="L2988" i="8"/>
  <c r="L2989" i="8"/>
  <c r="L2990" i="8"/>
  <c r="L2991" i="8"/>
  <c r="L2992" i="8"/>
  <c r="L2993" i="8"/>
  <c r="L2994" i="8"/>
  <c r="L2995" i="8"/>
  <c r="L2996" i="8"/>
  <c r="L2997" i="8"/>
  <c r="L2998" i="8"/>
  <c r="L2999" i="8"/>
  <c r="L3000" i="8"/>
  <c r="L3001" i="8"/>
  <c r="L3002" i="8"/>
  <c r="L3003" i="8"/>
  <c r="L3004" i="8"/>
  <c r="L3005" i="8"/>
  <c r="L3006" i="8"/>
  <c r="L3007" i="8"/>
  <c r="L3008" i="8"/>
  <c r="L3009" i="8"/>
  <c r="L3010" i="8"/>
  <c r="L3011" i="8"/>
  <c r="L3012" i="8"/>
  <c r="L3013" i="8"/>
  <c r="L3014" i="8"/>
  <c r="L3015" i="8"/>
  <c r="L3016" i="8"/>
  <c r="L3017" i="8"/>
  <c r="L3018" i="8"/>
  <c r="L3019" i="8"/>
  <c r="L3020" i="8"/>
  <c r="L3021" i="8"/>
  <c r="L3022" i="8"/>
  <c r="L3023" i="8"/>
  <c r="L3024" i="8"/>
  <c r="L3025" i="8"/>
  <c r="L3026" i="8"/>
  <c r="L3027" i="8"/>
  <c r="L3028" i="8"/>
  <c r="L3029" i="8"/>
  <c r="L3030" i="8"/>
  <c r="L3031" i="8"/>
  <c r="L3032" i="8"/>
  <c r="L3033" i="8"/>
  <c r="L3034" i="8"/>
  <c r="L3035" i="8"/>
  <c r="L3036" i="8"/>
  <c r="L3037" i="8"/>
  <c r="L3038" i="8"/>
  <c r="L3039" i="8"/>
  <c r="L3040" i="8"/>
  <c r="L3041" i="8"/>
  <c r="L3042" i="8"/>
  <c r="L3043" i="8"/>
  <c r="L3044" i="8"/>
  <c r="L3045" i="8"/>
  <c r="L3046" i="8"/>
  <c r="L3047" i="8"/>
  <c r="L3048" i="8"/>
  <c r="L3049" i="8"/>
  <c r="L3050" i="8"/>
  <c r="L3051" i="8"/>
  <c r="L3052" i="8"/>
  <c r="L3053" i="8"/>
  <c r="L3054" i="8"/>
  <c r="L3055" i="8"/>
  <c r="L3056" i="8"/>
  <c r="L3057" i="8"/>
  <c r="L3058" i="8"/>
  <c r="L3059" i="8"/>
  <c r="L3060" i="8"/>
  <c r="L3061" i="8"/>
  <c r="L3062" i="8"/>
  <c r="L3063" i="8"/>
  <c r="L3064" i="8"/>
  <c r="L3065" i="8"/>
  <c r="L3066" i="8"/>
  <c r="L3067" i="8"/>
  <c r="L3068" i="8"/>
  <c r="L3069" i="8"/>
  <c r="L3070" i="8"/>
  <c r="L3071" i="8"/>
  <c r="L3072" i="8"/>
  <c r="L3073" i="8"/>
  <c r="L3074" i="8"/>
  <c r="L3075" i="8"/>
  <c r="L3076" i="8"/>
  <c r="L3077" i="8"/>
  <c r="L3078" i="8"/>
  <c r="L3079" i="8"/>
  <c r="L3080" i="8"/>
  <c r="L3081" i="8"/>
  <c r="L3082" i="8"/>
  <c r="L3083" i="8"/>
  <c r="L3084" i="8"/>
  <c r="L3085" i="8"/>
  <c r="L3086" i="8"/>
  <c r="L3087" i="8"/>
  <c r="L3088" i="8"/>
  <c r="L3089" i="8"/>
  <c r="L3090" i="8"/>
  <c r="L3091" i="8"/>
  <c r="L3092" i="8"/>
  <c r="L3093" i="8"/>
  <c r="L3094" i="8"/>
  <c r="L3095" i="8"/>
  <c r="L3096" i="8"/>
  <c r="L3097" i="8"/>
  <c r="L3098" i="8"/>
  <c r="L3099" i="8"/>
  <c r="L3100" i="8"/>
  <c r="L3101" i="8"/>
  <c r="L3102" i="8"/>
  <c r="L3" i="8"/>
  <c r="AS4" i="5"/>
  <c r="AT4" i="5"/>
  <c r="AU4" i="5"/>
  <c r="AV4" i="5"/>
  <c r="AW4" i="5"/>
  <c r="AS5" i="5"/>
  <c r="AT5" i="5"/>
  <c r="AU5" i="5"/>
  <c r="AV5" i="5"/>
  <c r="AW5" i="5"/>
  <c r="AS6" i="5"/>
  <c r="AT6" i="5"/>
  <c r="AU6" i="5"/>
  <c r="AV6" i="5"/>
  <c r="AW6" i="5"/>
  <c r="AS7" i="5"/>
  <c r="AT7" i="5"/>
  <c r="AU7" i="5"/>
  <c r="AV7" i="5"/>
  <c r="AW7" i="5"/>
  <c r="AS8" i="5"/>
  <c r="AT8" i="5"/>
  <c r="AU8" i="5"/>
  <c r="AV8" i="5"/>
  <c r="AW8" i="5"/>
  <c r="AS9" i="5"/>
  <c r="AT9" i="5"/>
  <c r="AU9" i="5"/>
  <c r="AV9" i="5"/>
  <c r="AW9" i="5"/>
  <c r="AS10" i="5"/>
  <c r="AT10" i="5"/>
  <c r="AU10" i="5"/>
  <c r="AV10" i="5"/>
  <c r="AW10" i="5"/>
  <c r="AS11" i="5"/>
  <c r="AT11" i="5"/>
  <c r="AU11" i="5"/>
  <c r="AV11" i="5"/>
  <c r="AW11" i="5"/>
  <c r="AS12" i="5"/>
  <c r="AT12" i="5"/>
  <c r="AU12" i="5"/>
  <c r="AV12" i="5"/>
  <c r="AW12" i="5"/>
  <c r="AS13" i="5"/>
  <c r="AT13" i="5"/>
  <c r="AU13" i="5"/>
  <c r="AV13" i="5"/>
  <c r="AW13" i="5"/>
  <c r="AS14" i="5"/>
  <c r="AT14" i="5"/>
  <c r="AU14" i="5"/>
  <c r="AV14" i="5"/>
  <c r="AW14" i="5"/>
  <c r="AS15" i="5"/>
  <c r="AT15" i="5"/>
  <c r="AU15" i="5"/>
  <c r="AV15" i="5"/>
  <c r="AW15" i="5"/>
  <c r="AS16" i="5"/>
  <c r="AT16" i="5"/>
  <c r="AU16" i="5"/>
  <c r="AV16" i="5"/>
  <c r="AW16" i="5"/>
  <c r="AS17" i="5"/>
  <c r="AT17" i="5"/>
  <c r="AU17" i="5"/>
  <c r="AV17" i="5"/>
  <c r="AW17" i="5"/>
  <c r="AT3" i="5"/>
  <c r="AU3" i="5"/>
  <c r="AV3" i="5"/>
  <c r="AW3" i="5"/>
  <c r="AS3" i="5"/>
  <c r="DF63" i="5"/>
  <c r="DF64" i="5"/>
  <c r="DF65" i="5"/>
  <c r="DF66" i="5"/>
  <c r="DF67" i="5"/>
  <c r="DF68" i="5"/>
  <c r="DF69" i="5"/>
  <c r="DF70" i="5"/>
  <c r="DF71" i="5"/>
  <c r="DF72" i="5"/>
  <c r="DF73" i="5"/>
  <c r="DF74" i="5"/>
  <c r="DF75" i="5"/>
  <c r="DF76" i="5"/>
  <c r="DF62" i="5"/>
  <c r="DF48" i="5"/>
  <c r="DF49" i="5"/>
  <c r="DF50" i="5"/>
  <c r="DF51" i="5"/>
  <c r="DF52" i="5"/>
  <c r="DF53" i="5"/>
  <c r="DF54" i="5"/>
  <c r="DF55" i="5"/>
  <c r="DF56" i="5"/>
  <c r="DF57" i="5"/>
  <c r="DF58" i="5"/>
  <c r="DF59" i="5"/>
  <c r="DF60" i="5"/>
  <c r="DF61" i="5"/>
  <c r="DF47" i="5"/>
  <c r="DF33" i="5"/>
  <c r="DF34" i="5"/>
  <c r="DF35" i="5"/>
  <c r="DF36" i="5"/>
  <c r="DF37" i="5"/>
  <c r="DF38" i="5"/>
  <c r="DF39" i="5"/>
  <c r="DF40" i="5"/>
  <c r="DF41" i="5"/>
  <c r="DF42" i="5"/>
  <c r="DF43" i="5"/>
  <c r="DF44" i="5"/>
  <c r="DF45" i="5"/>
  <c r="DF46" i="5"/>
  <c r="DF32" i="5"/>
  <c r="DF18" i="5"/>
  <c r="DF19" i="5"/>
  <c r="DF20" i="5"/>
  <c r="DF21" i="5"/>
  <c r="DF22" i="5"/>
  <c r="DF23" i="5"/>
  <c r="DF24" i="5"/>
  <c r="DF25" i="5"/>
  <c r="DF26" i="5"/>
  <c r="DF27" i="5"/>
  <c r="DF28" i="5"/>
  <c r="DF29" i="5"/>
  <c r="DF30" i="5"/>
  <c r="DF31" i="5"/>
  <c r="DF17" i="5"/>
  <c r="DF3" i="5"/>
  <c r="DF4" i="5"/>
  <c r="DF5" i="5"/>
  <c r="DF6" i="5"/>
  <c r="DF7" i="5"/>
  <c r="DF8" i="5"/>
  <c r="DF9" i="5"/>
  <c r="DF10" i="5"/>
  <c r="DF11" i="5"/>
  <c r="DF12" i="5"/>
  <c r="DF13" i="5"/>
  <c r="DF14" i="5"/>
  <c r="DF15" i="5"/>
  <c r="DF16" i="5"/>
  <c r="DF2" i="5"/>
  <c r="AE4" i="5"/>
  <c r="AE5" i="5"/>
  <c r="AE6" i="5"/>
  <c r="AE7" i="5"/>
  <c r="AE8" i="5"/>
  <c r="AE9" i="5"/>
  <c r="AE10" i="5"/>
  <c r="AE11" i="5"/>
  <c r="AE12" i="5"/>
  <c r="AE13" i="5"/>
  <c r="AE14" i="5"/>
  <c r="AE15" i="5"/>
  <c r="AE16" i="5"/>
  <c r="AE17" i="5"/>
  <c r="AD4" i="5"/>
  <c r="AD5" i="5"/>
  <c r="AD6" i="5"/>
  <c r="AD7" i="5"/>
  <c r="AD8" i="5"/>
  <c r="AD9" i="5"/>
  <c r="AD10" i="5"/>
  <c r="AD11" i="5"/>
  <c r="AD12" i="5"/>
  <c r="AD13" i="5"/>
  <c r="AD14" i="5"/>
  <c r="AD15" i="5"/>
  <c r="AD16" i="5"/>
  <c r="AD17" i="5"/>
  <c r="AE3" i="5"/>
  <c r="AD3" i="5"/>
  <c r="AL3" i="5"/>
  <c r="AK4" i="5"/>
  <c r="AK5" i="5"/>
  <c r="AK6" i="5"/>
  <c r="AK7" i="5"/>
  <c r="AK8" i="5"/>
  <c r="AK9" i="5"/>
  <c r="AK10" i="5"/>
  <c r="AK11" i="5"/>
  <c r="AK12" i="5"/>
  <c r="AK13" i="5"/>
  <c r="AK14" i="5"/>
  <c r="AK15" i="5"/>
  <c r="AK16" i="5"/>
  <c r="AK17" i="5"/>
  <c r="AK3" i="5"/>
  <c r="D31" i="5"/>
  <c r="G31" i="5"/>
  <c r="H31" i="5"/>
  <c r="G30" i="5"/>
  <c r="H30" i="5"/>
  <c r="G29" i="5"/>
  <c r="H29" i="5"/>
  <c r="G28" i="5"/>
  <c r="H28" i="5"/>
  <c r="D28" i="5"/>
  <c r="G27" i="5"/>
  <c r="H27" i="5"/>
  <c r="G26" i="5"/>
  <c r="H26" i="5"/>
  <c r="G25" i="5"/>
  <c r="H25" i="5"/>
  <c r="G24" i="5"/>
  <c r="H24" i="5"/>
  <c r="G23" i="5"/>
  <c r="H23" i="5"/>
  <c r="G22" i="5"/>
  <c r="H22" i="5"/>
  <c r="G21" i="5"/>
  <c r="H21" i="5"/>
  <c r="G20" i="5"/>
  <c r="H20" i="5"/>
  <c r="G19" i="5"/>
  <c r="H19" i="5"/>
  <c r="G18" i="5"/>
  <c r="H18" i="5"/>
  <c r="G17" i="5"/>
  <c r="H17" i="5"/>
  <c r="G16" i="5"/>
  <c r="H16" i="5"/>
  <c r="G15" i="5"/>
  <c r="H15" i="5"/>
  <c r="G14" i="5"/>
  <c r="H14" i="5"/>
  <c r="G13" i="5"/>
  <c r="H13" i="5"/>
  <c r="G12" i="5"/>
  <c r="H12" i="5"/>
  <c r="G11" i="5"/>
  <c r="H11" i="5"/>
  <c r="G10" i="5"/>
  <c r="H10" i="5"/>
  <c r="G9" i="5"/>
  <c r="H9" i="5"/>
  <c r="G8" i="5"/>
  <c r="H8" i="5"/>
  <c r="G7" i="5"/>
  <c r="H7" i="5"/>
  <c r="G6" i="5"/>
  <c r="H6" i="5"/>
  <c r="G5" i="5"/>
  <c r="H5" i="5"/>
  <c r="G4" i="5"/>
  <c r="H4" i="5"/>
  <c r="G3" i="5"/>
  <c r="H3" i="5"/>
  <c r="G2" i="5"/>
  <c r="H2" i="5"/>
  <c r="M26" i="9"/>
  <c r="M27" i="9"/>
  <c r="M28" i="9"/>
  <c r="M29" i="9"/>
  <c r="M30" i="9"/>
  <c r="M31" i="9"/>
  <c r="M32" i="9"/>
  <c r="M33" i="9"/>
  <c r="M34" i="9"/>
  <c r="M35" i="9"/>
  <c r="M36" i="9"/>
  <c r="M37" i="9"/>
  <c r="M38" i="9"/>
  <c r="M39" i="9"/>
  <c r="M40" i="9"/>
  <c r="M41" i="9"/>
  <c r="M42" i="9"/>
  <c r="M43" i="9"/>
  <c r="M44" i="9"/>
  <c r="M45" i="9"/>
  <c r="M46" i="9"/>
  <c r="M47" i="9"/>
  <c r="M48" i="9"/>
  <c r="M49" i="9"/>
  <c r="M50" i="9"/>
  <c r="M51" i="9"/>
  <c r="M52" i="9"/>
  <c r="M53" i="9"/>
  <c r="M54" i="9"/>
  <c r="M55" i="9"/>
  <c r="M56" i="9"/>
  <c r="M57" i="9"/>
  <c r="M58" i="9"/>
  <c r="M59" i="9"/>
  <c r="M60" i="9"/>
  <c r="M61" i="9"/>
  <c r="M62" i="9"/>
  <c r="M63" i="9"/>
  <c r="M64" i="9"/>
  <c r="M65" i="9"/>
  <c r="M66" i="9"/>
  <c r="M67" i="9"/>
  <c r="M68" i="9"/>
  <c r="M69" i="9"/>
  <c r="M70" i="9"/>
  <c r="M71" i="9"/>
  <c r="M72" i="9"/>
  <c r="M73" i="9"/>
  <c r="K38" i="9"/>
  <c r="L38" i="9"/>
  <c r="K48" i="9"/>
  <c r="L48" i="9"/>
  <c r="K50" i="9"/>
  <c r="L50" i="9"/>
  <c r="K57" i="9"/>
  <c r="L57" i="9"/>
  <c r="K63" i="9"/>
  <c r="L63" i="9"/>
  <c r="K68" i="9"/>
  <c r="L68" i="9"/>
  <c r="L27" i="9"/>
  <c r="K28" i="9"/>
  <c r="L28" i="9"/>
  <c r="K29" i="9"/>
  <c r="L29" i="9"/>
  <c r="K30" i="9"/>
  <c r="L30" i="9"/>
  <c r="K31" i="9"/>
  <c r="L31" i="9"/>
  <c r="K32" i="9"/>
  <c r="L32" i="9"/>
  <c r="K33" i="9"/>
  <c r="L33" i="9"/>
  <c r="L34" i="9"/>
  <c r="L35" i="9"/>
  <c r="L36" i="9"/>
  <c r="L37" i="9"/>
  <c r="L39" i="9"/>
  <c r="L40" i="9"/>
  <c r="L41" i="9"/>
  <c r="L42" i="9"/>
  <c r="L43" i="9"/>
  <c r="L44" i="9"/>
  <c r="L45" i="9"/>
  <c r="L46" i="9"/>
  <c r="L47" i="9"/>
  <c r="L49" i="9"/>
  <c r="L51" i="9"/>
  <c r="L52" i="9"/>
  <c r="L53" i="9"/>
  <c r="L54" i="9"/>
  <c r="L55" i="9"/>
  <c r="L56" i="9"/>
  <c r="L58" i="9"/>
  <c r="L59" i="9"/>
  <c r="L60" i="9"/>
  <c r="L61" i="9"/>
  <c r="L62" i="9"/>
  <c r="L64" i="9"/>
  <c r="L65" i="9"/>
  <c r="L66" i="9"/>
  <c r="L67" i="9"/>
  <c r="L69" i="9"/>
  <c r="L70" i="9"/>
  <c r="L71" i="9"/>
  <c r="L72" i="9"/>
  <c r="L73" i="9"/>
  <c r="L26" i="9"/>
  <c r="K27" i="9"/>
  <c r="K34" i="9"/>
  <c r="K35" i="9"/>
  <c r="K36" i="9"/>
  <c r="K37" i="9"/>
  <c r="K39" i="9"/>
  <c r="K40" i="9"/>
  <c r="K41" i="9"/>
  <c r="K42" i="9"/>
  <c r="K43" i="9"/>
  <c r="K44" i="9"/>
  <c r="K45" i="9"/>
  <c r="K46" i="9"/>
  <c r="K47" i="9"/>
  <c r="K49" i="9"/>
  <c r="K51" i="9"/>
  <c r="K52" i="9"/>
  <c r="K53" i="9"/>
  <c r="K54" i="9"/>
  <c r="K55" i="9"/>
  <c r="K56" i="9"/>
  <c r="K58" i="9"/>
  <c r="K59" i="9"/>
  <c r="K60" i="9"/>
  <c r="K61" i="9"/>
  <c r="K62" i="9"/>
  <c r="K64" i="9"/>
  <c r="K65" i="9"/>
  <c r="K66" i="9"/>
  <c r="K67" i="9"/>
  <c r="K69" i="9"/>
  <c r="K70" i="9"/>
  <c r="K71" i="9"/>
  <c r="K72" i="9"/>
  <c r="K73" i="9"/>
  <c r="K26" i="9"/>
  <c r="K21" i="9"/>
  <c r="L21" i="9"/>
  <c r="J21" i="9"/>
  <c r="I21" i="9"/>
  <c r="H21" i="9"/>
  <c r="G21" i="9"/>
  <c r="H17" i="9"/>
  <c r="I17" i="9"/>
  <c r="J17" i="9"/>
  <c r="G17" i="9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" i="4"/>
  <c r="H8" i="9"/>
  <c r="H7" i="9"/>
  <c r="H6" i="9"/>
  <c r="K3" i="9"/>
  <c r="K4" i="9"/>
  <c r="K5" i="9"/>
  <c r="D37" i="2"/>
  <c r="L37" i="2"/>
  <c r="J4" i="9"/>
  <c r="C37" i="2"/>
  <c r="K37" i="2"/>
  <c r="I4" i="9"/>
  <c r="F37" i="2"/>
  <c r="J2" i="9"/>
  <c r="E37" i="2"/>
  <c r="I2" i="9"/>
  <c r="I37" i="2"/>
  <c r="J3" i="9"/>
  <c r="H37" i="2"/>
  <c r="I3" i="9"/>
  <c r="I5" i="7"/>
  <c r="AJ504" i="8"/>
  <c r="I6" i="7"/>
  <c r="AJ505" i="8"/>
  <c r="I7" i="7"/>
  <c r="AJ506" i="8"/>
  <c r="I8" i="7"/>
  <c r="AJ507" i="8"/>
  <c r="I9" i="7"/>
  <c r="AJ508" i="8"/>
  <c r="I10" i="7"/>
  <c r="AJ509" i="8"/>
  <c r="I11" i="7"/>
  <c r="AJ510" i="8"/>
  <c r="I12" i="7"/>
  <c r="AJ511" i="8"/>
  <c r="I13" i="7"/>
  <c r="AJ512" i="8"/>
  <c r="I14" i="7"/>
  <c r="AJ513" i="8"/>
  <c r="I15" i="7"/>
  <c r="AJ514" i="8"/>
  <c r="I16" i="7"/>
  <c r="AJ515" i="8"/>
  <c r="I17" i="7"/>
  <c r="AJ516" i="8"/>
  <c r="I18" i="7"/>
  <c r="AJ517" i="8"/>
  <c r="I19" i="7"/>
  <c r="AJ518" i="8"/>
  <c r="I20" i="7"/>
  <c r="AJ519" i="8"/>
  <c r="I21" i="7"/>
  <c r="AJ520" i="8"/>
  <c r="I22" i="7"/>
  <c r="AJ521" i="8"/>
  <c r="I23" i="7"/>
  <c r="AJ522" i="8"/>
  <c r="I24" i="7"/>
  <c r="AJ523" i="8"/>
  <c r="I25" i="7"/>
  <c r="AJ524" i="8"/>
  <c r="I26" i="7"/>
  <c r="AJ525" i="8"/>
  <c r="I27" i="7"/>
  <c r="AJ526" i="8"/>
  <c r="I28" i="7"/>
  <c r="AJ527" i="8"/>
  <c r="I29" i="7"/>
  <c r="AJ528" i="8"/>
  <c r="I30" i="7"/>
  <c r="AJ529" i="8"/>
  <c r="I31" i="7"/>
  <c r="AJ530" i="8"/>
  <c r="I32" i="7"/>
  <c r="AJ531" i="8"/>
  <c r="I33" i="7"/>
  <c r="AJ532" i="8"/>
  <c r="I34" i="7"/>
  <c r="AJ533" i="8"/>
  <c r="I35" i="7"/>
  <c r="AJ534" i="8"/>
  <c r="I36" i="7"/>
  <c r="AJ535" i="8"/>
  <c r="I37" i="7"/>
  <c r="AJ536" i="8"/>
  <c r="I38" i="7"/>
  <c r="AJ537" i="8"/>
  <c r="I39" i="7"/>
  <c r="AJ538" i="8"/>
  <c r="I40" i="7"/>
  <c r="AJ539" i="8"/>
  <c r="I41" i="7"/>
  <c r="AJ540" i="8"/>
  <c r="I42" i="7"/>
  <c r="AJ541" i="8"/>
  <c r="I43" i="7"/>
  <c r="AJ542" i="8"/>
  <c r="I44" i="7"/>
  <c r="AJ543" i="8"/>
  <c r="I45" i="7"/>
  <c r="AJ544" i="8"/>
  <c r="I46" i="7"/>
  <c r="AJ545" i="8"/>
  <c r="I47" i="7"/>
  <c r="AJ546" i="8"/>
  <c r="I48" i="7"/>
  <c r="AJ547" i="8"/>
  <c r="I49" i="7"/>
  <c r="AJ548" i="8"/>
  <c r="I50" i="7"/>
  <c r="AJ549" i="8"/>
  <c r="I51" i="7"/>
  <c r="AJ550" i="8"/>
  <c r="I52" i="7"/>
  <c r="AJ551" i="8"/>
  <c r="I53" i="7"/>
  <c r="AJ552" i="8"/>
  <c r="I54" i="7"/>
  <c r="AJ553" i="8"/>
  <c r="I55" i="7"/>
  <c r="AJ554" i="8"/>
  <c r="I56" i="7"/>
  <c r="AJ555" i="8"/>
  <c r="I57" i="7"/>
  <c r="AJ556" i="8"/>
  <c r="I58" i="7"/>
  <c r="AJ557" i="8"/>
  <c r="I59" i="7"/>
  <c r="AJ558" i="8"/>
  <c r="I60" i="7"/>
  <c r="AJ559" i="8"/>
  <c r="I61" i="7"/>
  <c r="AJ560" i="8"/>
  <c r="I62" i="7"/>
  <c r="AJ561" i="8"/>
  <c r="I63" i="7"/>
  <c r="AJ562" i="8"/>
  <c r="I64" i="7"/>
  <c r="AJ563" i="8"/>
  <c r="I65" i="7"/>
  <c r="AJ564" i="8"/>
  <c r="I66" i="7"/>
  <c r="AJ565" i="8"/>
  <c r="I67" i="7"/>
  <c r="AJ566" i="8"/>
  <c r="I68" i="7"/>
  <c r="AJ567" i="8"/>
  <c r="I69" i="7"/>
  <c r="AJ568" i="8"/>
  <c r="I70" i="7"/>
  <c r="AJ569" i="8"/>
  <c r="I71" i="7"/>
  <c r="AJ570" i="8"/>
  <c r="I72" i="7"/>
  <c r="AJ571" i="8"/>
  <c r="I73" i="7"/>
  <c r="AJ572" i="8"/>
  <c r="I74" i="7"/>
  <c r="AJ573" i="8"/>
  <c r="I75" i="7"/>
  <c r="AJ574" i="8"/>
  <c r="I76" i="7"/>
  <c r="AJ575" i="8"/>
  <c r="I77" i="7"/>
  <c r="AJ576" i="8"/>
  <c r="I78" i="7"/>
  <c r="AJ577" i="8"/>
  <c r="I79" i="7"/>
  <c r="AJ578" i="8"/>
  <c r="I80" i="7"/>
  <c r="AJ579" i="8"/>
  <c r="I81" i="7"/>
  <c r="AJ580" i="8"/>
  <c r="I82" i="7"/>
  <c r="AJ581" i="8"/>
  <c r="I83" i="7"/>
  <c r="AJ582" i="8"/>
  <c r="I84" i="7"/>
  <c r="AJ583" i="8"/>
  <c r="I85" i="7"/>
  <c r="AJ584" i="8"/>
  <c r="I86" i="7"/>
  <c r="AJ585" i="8"/>
  <c r="I87" i="7"/>
  <c r="AJ586" i="8"/>
  <c r="I88" i="7"/>
  <c r="AJ587" i="8"/>
  <c r="I89" i="7"/>
  <c r="AJ588" i="8"/>
  <c r="I90" i="7"/>
  <c r="AJ589" i="8"/>
  <c r="I91" i="7"/>
  <c r="AJ590" i="8"/>
  <c r="I92" i="7"/>
  <c r="AJ591" i="8"/>
  <c r="I93" i="7"/>
  <c r="AJ592" i="8"/>
  <c r="I94" i="7"/>
  <c r="AJ593" i="8"/>
  <c r="I95" i="7"/>
  <c r="AJ594" i="8"/>
  <c r="I96" i="7"/>
  <c r="AJ595" i="8"/>
  <c r="I97" i="7"/>
  <c r="AJ596" i="8"/>
  <c r="I98" i="7"/>
  <c r="AJ597" i="8"/>
  <c r="I99" i="7"/>
  <c r="AJ598" i="8"/>
  <c r="I100" i="7"/>
  <c r="AJ599" i="8"/>
  <c r="I101" i="7"/>
  <c r="AJ600" i="8"/>
  <c r="I102" i="7"/>
  <c r="AJ601" i="8"/>
  <c r="I103" i="7"/>
  <c r="AJ602" i="8"/>
  <c r="I4" i="7"/>
  <c r="AJ503" i="8"/>
  <c r="A7" i="13"/>
  <c r="C7" i="13"/>
  <c r="C8" i="13"/>
  <c r="U4" i="13"/>
  <c r="A8" i="13"/>
  <c r="V4" i="13"/>
  <c r="AJ404" i="8"/>
  <c r="U5" i="13"/>
  <c r="V5" i="13"/>
  <c r="AJ405" i="8"/>
  <c r="U6" i="13"/>
  <c r="V6" i="13"/>
  <c r="AJ406" i="8"/>
  <c r="U7" i="13"/>
  <c r="V7" i="13"/>
  <c r="AJ407" i="8"/>
  <c r="U8" i="13"/>
  <c r="V8" i="13"/>
  <c r="AJ408" i="8"/>
  <c r="U9" i="13"/>
  <c r="V9" i="13"/>
  <c r="AJ409" i="8"/>
  <c r="U10" i="13"/>
  <c r="V10" i="13"/>
  <c r="AJ410" i="8"/>
  <c r="U11" i="13"/>
  <c r="V11" i="13"/>
  <c r="AJ411" i="8"/>
  <c r="U12" i="13"/>
  <c r="V12" i="13"/>
  <c r="AJ412" i="8"/>
  <c r="U13" i="13"/>
  <c r="V13" i="13"/>
  <c r="AJ413" i="8"/>
  <c r="U14" i="13"/>
  <c r="V14" i="13"/>
  <c r="AJ414" i="8"/>
  <c r="U15" i="13"/>
  <c r="V15" i="13"/>
  <c r="AJ415" i="8"/>
  <c r="U16" i="13"/>
  <c r="V16" i="13"/>
  <c r="AJ416" i="8"/>
  <c r="U17" i="13"/>
  <c r="V17" i="13"/>
  <c r="AJ417" i="8"/>
  <c r="U18" i="13"/>
  <c r="V18" i="13"/>
  <c r="AJ418" i="8"/>
  <c r="U19" i="13"/>
  <c r="V19" i="13"/>
  <c r="AJ419" i="8"/>
  <c r="U20" i="13"/>
  <c r="V20" i="13"/>
  <c r="AJ420" i="8"/>
  <c r="U21" i="13"/>
  <c r="V21" i="13"/>
  <c r="AJ421" i="8"/>
  <c r="U22" i="13"/>
  <c r="V22" i="13"/>
  <c r="AJ422" i="8"/>
  <c r="U23" i="13"/>
  <c r="V23" i="13"/>
  <c r="AJ423" i="8"/>
  <c r="U24" i="13"/>
  <c r="V24" i="13"/>
  <c r="AJ424" i="8"/>
  <c r="U25" i="13"/>
  <c r="V25" i="13"/>
  <c r="AJ425" i="8"/>
  <c r="U26" i="13"/>
  <c r="V26" i="13"/>
  <c r="AJ426" i="8"/>
  <c r="U27" i="13"/>
  <c r="V27" i="13"/>
  <c r="AJ427" i="8"/>
  <c r="U28" i="13"/>
  <c r="V28" i="13"/>
  <c r="AJ428" i="8"/>
  <c r="U29" i="13"/>
  <c r="V29" i="13"/>
  <c r="AJ429" i="8"/>
  <c r="U30" i="13"/>
  <c r="V30" i="13"/>
  <c r="AJ430" i="8"/>
  <c r="U31" i="13"/>
  <c r="V31" i="13"/>
  <c r="AJ431" i="8"/>
  <c r="U32" i="13"/>
  <c r="V32" i="13"/>
  <c r="AJ432" i="8"/>
  <c r="U33" i="13"/>
  <c r="V33" i="13"/>
  <c r="AJ433" i="8"/>
  <c r="U34" i="13"/>
  <c r="V34" i="13"/>
  <c r="AJ434" i="8"/>
  <c r="U35" i="13"/>
  <c r="V35" i="13"/>
  <c r="AJ435" i="8"/>
  <c r="U36" i="13"/>
  <c r="V36" i="13"/>
  <c r="AJ436" i="8"/>
  <c r="U37" i="13"/>
  <c r="V37" i="13"/>
  <c r="AJ437" i="8"/>
  <c r="U38" i="13"/>
  <c r="V38" i="13"/>
  <c r="AJ438" i="8"/>
  <c r="U39" i="13"/>
  <c r="V39" i="13"/>
  <c r="AJ439" i="8"/>
  <c r="U40" i="13"/>
  <c r="V40" i="13"/>
  <c r="AJ440" i="8"/>
  <c r="U41" i="13"/>
  <c r="V41" i="13"/>
  <c r="AJ441" i="8"/>
  <c r="U42" i="13"/>
  <c r="V42" i="13"/>
  <c r="AJ442" i="8"/>
  <c r="U43" i="13"/>
  <c r="V43" i="13"/>
  <c r="AJ443" i="8"/>
  <c r="U44" i="13"/>
  <c r="V44" i="13"/>
  <c r="AJ444" i="8"/>
  <c r="U45" i="13"/>
  <c r="V45" i="13"/>
  <c r="AJ445" i="8"/>
  <c r="U46" i="13"/>
  <c r="V46" i="13"/>
  <c r="AJ446" i="8"/>
  <c r="U47" i="13"/>
  <c r="V47" i="13"/>
  <c r="AJ447" i="8"/>
  <c r="U48" i="13"/>
  <c r="V48" i="13"/>
  <c r="AJ448" i="8"/>
  <c r="U49" i="13"/>
  <c r="V49" i="13"/>
  <c r="AJ449" i="8"/>
  <c r="U50" i="13"/>
  <c r="V50" i="13"/>
  <c r="AJ450" i="8"/>
  <c r="U51" i="13"/>
  <c r="V51" i="13"/>
  <c r="AJ451" i="8"/>
  <c r="U52" i="13"/>
  <c r="V52" i="13"/>
  <c r="AJ452" i="8"/>
  <c r="U53" i="13"/>
  <c r="V53" i="13"/>
  <c r="AJ453" i="8"/>
  <c r="U54" i="13"/>
  <c r="V54" i="13"/>
  <c r="AJ454" i="8"/>
  <c r="U55" i="13"/>
  <c r="V55" i="13"/>
  <c r="AJ455" i="8"/>
  <c r="U56" i="13"/>
  <c r="V56" i="13"/>
  <c r="AJ456" i="8"/>
  <c r="U57" i="13"/>
  <c r="V57" i="13"/>
  <c r="AJ457" i="8"/>
  <c r="U58" i="13"/>
  <c r="V58" i="13"/>
  <c r="AJ458" i="8"/>
  <c r="U59" i="13"/>
  <c r="V59" i="13"/>
  <c r="AJ459" i="8"/>
  <c r="U60" i="13"/>
  <c r="V60" i="13"/>
  <c r="AJ460" i="8"/>
  <c r="U61" i="13"/>
  <c r="V61" i="13"/>
  <c r="AJ461" i="8"/>
  <c r="U62" i="13"/>
  <c r="V62" i="13"/>
  <c r="AJ462" i="8"/>
  <c r="U63" i="13"/>
  <c r="V63" i="13"/>
  <c r="AJ463" i="8"/>
  <c r="U64" i="13"/>
  <c r="V64" i="13"/>
  <c r="AJ464" i="8"/>
  <c r="U65" i="13"/>
  <c r="V65" i="13"/>
  <c r="AJ465" i="8"/>
  <c r="U66" i="13"/>
  <c r="V66" i="13"/>
  <c r="AJ466" i="8"/>
  <c r="U67" i="13"/>
  <c r="V67" i="13"/>
  <c r="AJ467" i="8"/>
  <c r="U68" i="13"/>
  <c r="V68" i="13"/>
  <c r="AJ468" i="8"/>
  <c r="U69" i="13"/>
  <c r="V69" i="13"/>
  <c r="AJ469" i="8"/>
  <c r="U70" i="13"/>
  <c r="V70" i="13"/>
  <c r="AJ470" i="8"/>
  <c r="U71" i="13"/>
  <c r="V71" i="13"/>
  <c r="AJ471" i="8"/>
  <c r="U72" i="13"/>
  <c r="V72" i="13"/>
  <c r="AJ472" i="8"/>
  <c r="U73" i="13"/>
  <c r="V73" i="13"/>
  <c r="AJ473" i="8"/>
  <c r="U74" i="13"/>
  <c r="V74" i="13"/>
  <c r="AJ474" i="8"/>
  <c r="U75" i="13"/>
  <c r="V75" i="13"/>
  <c r="AJ475" i="8"/>
  <c r="U76" i="13"/>
  <c r="V76" i="13"/>
  <c r="AJ476" i="8"/>
  <c r="U77" i="13"/>
  <c r="V77" i="13"/>
  <c r="AJ477" i="8"/>
  <c r="U78" i="13"/>
  <c r="V78" i="13"/>
  <c r="AJ478" i="8"/>
  <c r="U79" i="13"/>
  <c r="V79" i="13"/>
  <c r="AJ479" i="8"/>
  <c r="U80" i="13"/>
  <c r="V80" i="13"/>
  <c r="AJ480" i="8"/>
  <c r="U81" i="13"/>
  <c r="V81" i="13"/>
  <c r="AJ481" i="8"/>
  <c r="U82" i="13"/>
  <c r="V82" i="13"/>
  <c r="AJ482" i="8"/>
  <c r="U83" i="13"/>
  <c r="V83" i="13"/>
  <c r="AJ483" i="8"/>
  <c r="U84" i="13"/>
  <c r="V84" i="13"/>
  <c r="AJ484" i="8"/>
  <c r="U85" i="13"/>
  <c r="V85" i="13"/>
  <c r="AJ485" i="8"/>
  <c r="U86" i="13"/>
  <c r="V86" i="13"/>
  <c r="AJ486" i="8"/>
  <c r="U87" i="13"/>
  <c r="V87" i="13"/>
  <c r="AJ487" i="8"/>
  <c r="U88" i="13"/>
  <c r="V88" i="13"/>
  <c r="AJ488" i="8"/>
  <c r="U89" i="13"/>
  <c r="V89" i="13"/>
  <c r="AJ489" i="8"/>
  <c r="U90" i="13"/>
  <c r="V90" i="13"/>
  <c r="AJ490" i="8"/>
  <c r="U91" i="13"/>
  <c r="V91" i="13"/>
  <c r="AJ491" i="8"/>
  <c r="U92" i="13"/>
  <c r="V92" i="13"/>
  <c r="AJ492" i="8"/>
  <c r="U93" i="13"/>
  <c r="V93" i="13"/>
  <c r="AJ493" i="8"/>
  <c r="U94" i="13"/>
  <c r="V94" i="13"/>
  <c r="AJ494" i="8"/>
  <c r="U95" i="13"/>
  <c r="V95" i="13"/>
  <c r="AJ495" i="8"/>
  <c r="U96" i="13"/>
  <c r="V96" i="13"/>
  <c r="AJ496" i="8"/>
  <c r="U97" i="13"/>
  <c r="V97" i="13"/>
  <c r="AJ497" i="8"/>
  <c r="U98" i="13"/>
  <c r="V98" i="13"/>
  <c r="AJ498" i="8"/>
  <c r="U99" i="13"/>
  <c r="V99" i="13"/>
  <c r="AJ499" i="8"/>
  <c r="U100" i="13"/>
  <c r="V100" i="13"/>
  <c r="AJ500" i="8"/>
  <c r="U101" i="13"/>
  <c r="V101" i="13"/>
  <c r="AJ501" i="8"/>
  <c r="U102" i="13"/>
  <c r="V102" i="13"/>
  <c r="AJ502" i="8"/>
  <c r="U3" i="13"/>
  <c r="V3" i="13"/>
  <c r="AJ403" i="8"/>
  <c r="A6" i="13"/>
  <c r="C6" i="13"/>
  <c r="R12" i="13"/>
  <c r="S12" i="13"/>
  <c r="AJ312" i="8"/>
  <c r="R6" i="13"/>
  <c r="R7" i="13"/>
  <c r="S7" i="13"/>
  <c r="AJ307" i="8"/>
  <c r="R8" i="13"/>
  <c r="R9" i="13"/>
  <c r="S9" i="13"/>
  <c r="AJ309" i="8"/>
  <c r="R10" i="13"/>
  <c r="R11" i="13"/>
  <c r="R13" i="13"/>
  <c r="S13" i="13"/>
  <c r="AJ313" i="8"/>
  <c r="R14" i="13"/>
  <c r="R15" i="13"/>
  <c r="S15" i="13"/>
  <c r="AJ315" i="8"/>
  <c r="R16" i="13"/>
  <c r="R17" i="13"/>
  <c r="S17" i="13"/>
  <c r="AJ317" i="8"/>
  <c r="R18" i="13"/>
  <c r="R19" i="13"/>
  <c r="R20" i="13"/>
  <c r="R21" i="13"/>
  <c r="S21" i="13"/>
  <c r="AJ321" i="8"/>
  <c r="R22" i="13"/>
  <c r="R23" i="13"/>
  <c r="S23" i="13"/>
  <c r="AJ323" i="8"/>
  <c r="R24" i="13"/>
  <c r="R25" i="13"/>
  <c r="S25" i="13"/>
  <c r="AJ325" i="8"/>
  <c r="R26" i="13"/>
  <c r="R27" i="13"/>
  <c r="R28" i="13"/>
  <c r="R29" i="13"/>
  <c r="S29" i="13"/>
  <c r="AJ329" i="8"/>
  <c r="R30" i="13"/>
  <c r="R31" i="13"/>
  <c r="S31" i="13"/>
  <c r="AJ331" i="8"/>
  <c r="R32" i="13"/>
  <c r="R33" i="13"/>
  <c r="S33" i="13"/>
  <c r="AJ333" i="8"/>
  <c r="R34" i="13"/>
  <c r="R35" i="13"/>
  <c r="R36" i="13"/>
  <c r="R37" i="13"/>
  <c r="S37" i="13"/>
  <c r="AJ337" i="8"/>
  <c r="R38" i="13"/>
  <c r="R39" i="13"/>
  <c r="S39" i="13"/>
  <c r="AJ339" i="8"/>
  <c r="R40" i="13"/>
  <c r="R41" i="13"/>
  <c r="S41" i="13"/>
  <c r="AJ341" i="8"/>
  <c r="R42" i="13"/>
  <c r="S42" i="13"/>
  <c r="AJ342" i="8"/>
  <c r="R43" i="13"/>
  <c r="S43" i="13"/>
  <c r="AJ343" i="8"/>
  <c r="R44" i="13"/>
  <c r="S44" i="13"/>
  <c r="AJ344" i="8"/>
  <c r="R45" i="13"/>
  <c r="S45" i="13"/>
  <c r="AJ345" i="8"/>
  <c r="R46" i="13"/>
  <c r="S46" i="13"/>
  <c r="AJ346" i="8"/>
  <c r="R47" i="13"/>
  <c r="S47" i="13"/>
  <c r="AJ347" i="8"/>
  <c r="R48" i="13"/>
  <c r="S48" i="13"/>
  <c r="AJ348" i="8"/>
  <c r="R49" i="13"/>
  <c r="S49" i="13"/>
  <c r="AJ349" i="8"/>
  <c r="R50" i="13"/>
  <c r="S50" i="13"/>
  <c r="AJ350" i="8"/>
  <c r="R51" i="13"/>
  <c r="S51" i="13"/>
  <c r="AJ351" i="8"/>
  <c r="R52" i="13"/>
  <c r="S52" i="13"/>
  <c r="AJ352" i="8"/>
  <c r="R53" i="13"/>
  <c r="S53" i="13"/>
  <c r="AJ353" i="8"/>
  <c r="R54" i="13"/>
  <c r="S54" i="13"/>
  <c r="AJ354" i="8"/>
  <c r="R55" i="13"/>
  <c r="S55" i="13"/>
  <c r="AJ355" i="8"/>
  <c r="R56" i="13"/>
  <c r="S56" i="13"/>
  <c r="AJ356" i="8"/>
  <c r="R57" i="13"/>
  <c r="S57" i="13"/>
  <c r="AJ357" i="8"/>
  <c r="R58" i="13"/>
  <c r="S58" i="13"/>
  <c r="AJ358" i="8"/>
  <c r="R59" i="13"/>
  <c r="S59" i="13"/>
  <c r="AJ359" i="8"/>
  <c r="R60" i="13"/>
  <c r="S60" i="13"/>
  <c r="AJ360" i="8"/>
  <c r="R61" i="13"/>
  <c r="S61" i="13"/>
  <c r="AJ361" i="8"/>
  <c r="R62" i="13"/>
  <c r="S62" i="13"/>
  <c r="AJ362" i="8"/>
  <c r="R63" i="13"/>
  <c r="S63" i="13"/>
  <c r="AJ363" i="8"/>
  <c r="R64" i="13"/>
  <c r="S64" i="13"/>
  <c r="AJ364" i="8"/>
  <c r="R65" i="13"/>
  <c r="S65" i="13"/>
  <c r="AJ365" i="8"/>
  <c r="R66" i="13"/>
  <c r="S66" i="13"/>
  <c r="AJ366" i="8"/>
  <c r="R67" i="13"/>
  <c r="S67" i="13"/>
  <c r="AJ367" i="8"/>
  <c r="R68" i="13"/>
  <c r="S68" i="13"/>
  <c r="AJ368" i="8"/>
  <c r="R69" i="13"/>
  <c r="S69" i="13"/>
  <c r="AJ369" i="8"/>
  <c r="R70" i="13"/>
  <c r="S70" i="13"/>
  <c r="AJ370" i="8"/>
  <c r="R71" i="13"/>
  <c r="S71" i="13"/>
  <c r="AJ371" i="8"/>
  <c r="R72" i="13"/>
  <c r="S72" i="13"/>
  <c r="AJ372" i="8"/>
  <c r="R73" i="13"/>
  <c r="S73" i="13"/>
  <c r="AJ373" i="8"/>
  <c r="R74" i="13"/>
  <c r="S74" i="13"/>
  <c r="AJ374" i="8"/>
  <c r="R75" i="13"/>
  <c r="S75" i="13"/>
  <c r="AJ375" i="8"/>
  <c r="R76" i="13"/>
  <c r="S76" i="13"/>
  <c r="AJ376" i="8"/>
  <c r="R77" i="13"/>
  <c r="S77" i="13"/>
  <c r="AJ377" i="8"/>
  <c r="R78" i="13"/>
  <c r="S78" i="13"/>
  <c r="AJ378" i="8"/>
  <c r="R79" i="13"/>
  <c r="S79" i="13"/>
  <c r="AJ379" i="8"/>
  <c r="R80" i="13"/>
  <c r="S80" i="13"/>
  <c r="AJ380" i="8"/>
  <c r="R81" i="13"/>
  <c r="S81" i="13"/>
  <c r="AJ381" i="8"/>
  <c r="R82" i="13"/>
  <c r="S82" i="13"/>
  <c r="AJ382" i="8"/>
  <c r="R83" i="13"/>
  <c r="S83" i="13"/>
  <c r="AJ383" i="8"/>
  <c r="R84" i="13"/>
  <c r="S84" i="13"/>
  <c r="AJ384" i="8"/>
  <c r="R85" i="13"/>
  <c r="S85" i="13"/>
  <c r="AJ385" i="8"/>
  <c r="R86" i="13"/>
  <c r="S86" i="13"/>
  <c r="AJ386" i="8"/>
  <c r="R87" i="13"/>
  <c r="S87" i="13"/>
  <c r="AJ387" i="8"/>
  <c r="R88" i="13"/>
  <c r="S88" i="13"/>
  <c r="AJ388" i="8"/>
  <c r="R89" i="13"/>
  <c r="S89" i="13"/>
  <c r="AJ389" i="8"/>
  <c r="R90" i="13"/>
  <c r="S90" i="13"/>
  <c r="AJ390" i="8"/>
  <c r="R91" i="13"/>
  <c r="S91" i="13"/>
  <c r="AJ391" i="8"/>
  <c r="R92" i="13"/>
  <c r="S92" i="13"/>
  <c r="AJ392" i="8"/>
  <c r="R93" i="13"/>
  <c r="S93" i="13"/>
  <c r="AJ393" i="8"/>
  <c r="R94" i="13"/>
  <c r="S94" i="13"/>
  <c r="AJ394" i="8"/>
  <c r="R95" i="13"/>
  <c r="S95" i="13"/>
  <c r="AJ395" i="8"/>
  <c r="R96" i="13"/>
  <c r="S96" i="13"/>
  <c r="AJ396" i="8"/>
  <c r="R97" i="13"/>
  <c r="S97" i="13"/>
  <c r="AJ397" i="8"/>
  <c r="R98" i="13"/>
  <c r="S98" i="13"/>
  <c r="AJ398" i="8"/>
  <c r="R99" i="13"/>
  <c r="S99" i="13"/>
  <c r="AJ399" i="8"/>
  <c r="R100" i="13"/>
  <c r="S100" i="13"/>
  <c r="AJ400" i="8"/>
  <c r="R101" i="13"/>
  <c r="S101" i="13"/>
  <c r="AJ401" i="8"/>
  <c r="R102" i="13"/>
  <c r="S102" i="13"/>
  <c r="AJ402" i="8"/>
  <c r="R4" i="13"/>
  <c r="S4" i="13"/>
  <c r="AJ304" i="8"/>
  <c r="R5" i="13"/>
  <c r="S5" i="13"/>
  <c r="AJ305" i="8"/>
  <c r="R3" i="13"/>
  <c r="S3" i="13"/>
  <c r="AJ303" i="8"/>
  <c r="B3" i="13"/>
  <c r="B4" i="13"/>
  <c r="B5" i="13"/>
  <c r="B6" i="13"/>
  <c r="B7" i="13"/>
  <c r="C3" i="13"/>
  <c r="D3" i="13"/>
  <c r="E3" i="13"/>
  <c r="C4" i="13"/>
  <c r="D4" i="13"/>
  <c r="E4" i="13"/>
  <c r="F4" i="13"/>
  <c r="C5" i="13"/>
  <c r="D5" i="13"/>
  <c r="E5" i="13"/>
  <c r="F5" i="13"/>
  <c r="D6" i="13"/>
  <c r="E6" i="13"/>
  <c r="F6" i="13"/>
  <c r="D7" i="13"/>
  <c r="E7" i="13"/>
  <c r="F7" i="13"/>
  <c r="B8" i="13"/>
  <c r="D8" i="13"/>
  <c r="E8" i="13"/>
  <c r="F8" i="13"/>
  <c r="B9" i="13"/>
  <c r="C9" i="13"/>
  <c r="D9" i="13"/>
  <c r="E9" i="13"/>
  <c r="F9" i="13"/>
  <c r="B12" i="13"/>
  <c r="C12" i="13"/>
  <c r="D12" i="13"/>
  <c r="E12" i="13"/>
  <c r="F12" i="13"/>
  <c r="B13" i="13"/>
  <c r="C13" i="13"/>
  <c r="D13" i="13"/>
  <c r="E13" i="13"/>
  <c r="F13" i="13"/>
  <c r="B14" i="13"/>
  <c r="C14" i="13"/>
  <c r="D14" i="13"/>
  <c r="E14" i="13"/>
  <c r="F14" i="13"/>
  <c r="B15" i="13"/>
  <c r="C15" i="13"/>
  <c r="D15" i="13"/>
  <c r="E15" i="13"/>
  <c r="F15" i="13"/>
  <c r="B16" i="13"/>
  <c r="C16" i="13"/>
  <c r="D16" i="13"/>
  <c r="E16" i="13"/>
  <c r="F16" i="13"/>
  <c r="B17" i="13"/>
  <c r="C17" i="13"/>
  <c r="D17" i="13"/>
  <c r="E17" i="13"/>
  <c r="F17" i="13"/>
  <c r="B18" i="13"/>
  <c r="C18" i="13"/>
  <c r="D18" i="13"/>
  <c r="E18" i="13"/>
  <c r="F18" i="13"/>
  <c r="B19" i="13"/>
  <c r="C19" i="13"/>
  <c r="D19" i="13"/>
  <c r="E19" i="13"/>
  <c r="F19" i="13"/>
  <c r="B20" i="13"/>
  <c r="C20" i="13"/>
  <c r="D20" i="13"/>
  <c r="E20" i="13"/>
  <c r="F20" i="13"/>
  <c r="B23" i="13"/>
  <c r="C23" i="13"/>
  <c r="D23" i="13"/>
  <c r="E23" i="13"/>
  <c r="F23" i="13"/>
  <c r="B24" i="13"/>
  <c r="C24" i="13"/>
  <c r="D24" i="13"/>
  <c r="E24" i="13"/>
  <c r="F24" i="13"/>
  <c r="B25" i="13"/>
  <c r="C25" i="13"/>
  <c r="D25" i="13"/>
  <c r="E25" i="13"/>
  <c r="F25" i="13"/>
  <c r="B26" i="13"/>
  <c r="C26" i="13"/>
  <c r="D26" i="13"/>
  <c r="E26" i="13"/>
  <c r="F26" i="13"/>
  <c r="B27" i="13"/>
  <c r="C27" i="13"/>
  <c r="D27" i="13"/>
  <c r="E27" i="13"/>
  <c r="F27" i="13"/>
  <c r="B28" i="13"/>
  <c r="C28" i="13"/>
  <c r="D28" i="13"/>
  <c r="E28" i="13"/>
  <c r="F28" i="13"/>
  <c r="B29" i="13"/>
  <c r="C29" i="13"/>
  <c r="D29" i="13"/>
  <c r="E29" i="13"/>
  <c r="F29" i="13"/>
  <c r="B30" i="13"/>
  <c r="C30" i="13"/>
  <c r="D30" i="13"/>
  <c r="E30" i="13"/>
  <c r="F30" i="13"/>
  <c r="B31" i="13"/>
  <c r="C31" i="13"/>
  <c r="D31" i="13"/>
  <c r="E31" i="13"/>
  <c r="F31" i="13"/>
  <c r="B32" i="13"/>
  <c r="C32" i="13"/>
  <c r="D32" i="13"/>
  <c r="E32" i="13"/>
  <c r="F32" i="13"/>
  <c r="B33" i="13"/>
  <c r="C33" i="13"/>
  <c r="D33" i="13"/>
  <c r="E33" i="13"/>
  <c r="F33" i="13"/>
  <c r="B34" i="13"/>
  <c r="C34" i="13"/>
  <c r="D34" i="13"/>
  <c r="E34" i="13"/>
  <c r="F34" i="13"/>
  <c r="B35" i="13"/>
  <c r="C35" i="13"/>
  <c r="D35" i="13"/>
  <c r="E35" i="13"/>
  <c r="F35" i="13"/>
  <c r="B36" i="13"/>
  <c r="C36" i="13"/>
  <c r="D36" i="13"/>
  <c r="E36" i="13"/>
  <c r="F36" i="13"/>
  <c r="B37" i="13"/>
  <c r="C37" i="13"/>
  <c r="D37" i="13"/>
  <c r="E37" i="13"/>
  <c r="F37" i="13"/>
  <c r="B38" i="13"/>
  <c r="C38" i="13"/>
  <c r="D38" i="13"/>
  <c r="E38" i="13"/>
  <c r="F38" i="13"/>
  <c r="B39" i="13"/>
  <c r="C39" i="13"/>
  <c r="D39" i="13"/>
  <c r="E39" i="13"/>
  <c r="F39" i="13"/>
  <c r="B40" i="13"/>
  <c r="C40" i="13"/>
  <c r="D40" i="13"/>
  <c r="E40" i="13"/>
  <c r="F40" i="13"/>
  <c r="B41" i="13"/>
  <c r="C41" i="13"/>
  <c r="D41" i="13"/>
  <c r="E41" i="13"/>
  <c r="F41" i="13"/>
  <c r="B42" i="13"/>
  <c r="C42" i="13"/>
  <c r="D42" i="13"/>
  <c r="E42" i="13"/>
  <c r="F42" i="13"/>
  <c r="B43" i="13"/>
  <c r="C43" i="13"/>
  <c r="D43" i="13"/>
  <c r="E43" i="13"/>
  <c r="F43" i="13"/>
  <c r="B44" i="13"/>
  <c r="C44" i="13"/>
  <c r="D44" i="13"/>
  <c r="E44" i="13"/>
  <c r="F44" i="13"/>
  <c r="B45" i="13"/>
  <c r="C45" i="13"/>
  <c r="D45" i="13"/>
  <c r="E45" i="13"/>
  <c r="F45" i="13"/>
  <c r="B46" i="13"/>
  <c r="C46" i="13"/>
  <c r="D46" i="13"/>
  <c r="E46" i="13"/>
  <c r="F46" i="13"/>
  <c r="B47" i="13"/>
  <c r="C47" i="13"/>
  <c r="D47" i="13"/>
  <c r="E47" i="13"/>
  <c r="F47" i="13"/>
  <c r="B48" i="13"/>
  <c r="C48" i="13"/>
  <c r="D48" i="13"/>
  <c r="E48" i="13"/>
  <c r="F48" i="13"/>
  <c r="B49" i="13"/>
  <c r="C49" i="13"/>
  <c r="D49" i="13"/>
  <c r="E49" i="13"/>
  <c r="F49" i="13"/>
  <c r="B50" i="13"/>
  <c r="C50" i="13"/>
  <c r="D50" i="13"/>
  <c r="E50" i="13"/>
  <c r="F50" i="13"/>
  <c r="B51" i="13"/>
  <c r="C51" i="13"/>
  <c r="D51" i="13"/>
  <c r="E51" i="13"/>
  <c r="F51" i="13"/>
  <c r="B52" i="13"/>
  <c r="C52" i="13"/>
  <c r="D52" i="13"/>
  <c r="E52" i="13"/>
  <c r="F52" i="13"/>
  <c r="B53" i="13"/>
  <c r="C53" i="13"/>
  <c r="D53" i="13"/>
  <c r="E53" i="13"/>
  <c r="F53" i="13"/>
  <c r="B54" i="13"/>
  <c r="C54" i="13"/>
  <c r="D54" i="13"/>
  <c r="E54" i="13"/>
  <c r="F54" i="13"/>
  <c r="B55" i="13"/>
  <c r="C55" i="13"/>
  <c r="D55" i="13"/>
  <c r="E55" i="13"/>
  <c r="F55" i="13"/>
  <c r="B56" i="13"/>
  <c r="C56" i="13"/>
  <c r="D56" i="13"/>
  <c r="E56" i="13"/>
  <c r="F56" i="13"/>
  <c r="B57" i="13"/>
  <c r="C57" i="13"/>
  <c r="D57" i="13"/>
  <c r="E57" i="13"/>
  <c r="F57" i="13"/>
  <c r="B58" i="13"/>
  <c r="C58" i="13"/>
  <c r="D58" i="13"/>
  <c r="E58" i="13"/>
  <c r="F58" i="13"/>
  <c r="B59" i="13"/>
  <c r="C59" i="13"/>
  <c r="D59" i="13"/>
  <c r="E59" i="13"/>
  <c r="F59" i="13"/>
  <c r="B60" i="13"/>
  <c r="C60" i="13"/>
  <c r="D60" i="13"/>
  <c r="E60" i="13"/>
  <c r="F60" i="13"/>
  <c r="B61" i="13"/>
  <c r="C61" i="13"/>
  <c r="D61" i="13"/>
  <c r="E61" i="13"/>
  <c r="F61" i="13"/>
  <c r="B62" i="13"/>
  <c r="C62" i="13"/>
  <c r="D62" i="13"/>
  <c r="E62" i="13"/>
  <c r="F62" i="13"/>
  <c r="B63" i="13"/>
  <c r="C63" i="13"/>
  <c r="D63" i="13"/>
  <c r="E63" i="13"/>
  <c r="F63" i="13"/>
  <c r="B64" i="13"/>
  <c r="C64" i="13"/>
  <c r="D64" i="13"/>
  <c r="E64" i="13"/>
  <c r="F64" i="13"/>
  <c r="B65" i="13"/>
  <c r="C65" i="13"/>
  <c r="D65" i="13"/>
  <c r="E65" i="13"/>
  <c r="F65" i="13"/>
  <c r="B66" i="13"/>
  <c r="C66" i="13"/>
  <c r="D66" i="13"/>
  <c r="E66" i="13"/>
  <c r="F66" i="13"/>
  <c r="B67" i="13"/>
  <c r="C67" i="13"/>
  <c r="D67" i="13"/>
  <c r="E67" i="13"/>
  <c r="F67" i="13"/>
  <c r="B68" i="13"/>
  <c r="C68" i="13"/>
  <c r="D68" i="13"/>
  <c r="E68" i="13"/>
  <c r="F68" i="13"/>
  <c r="B69" i="13"/>
  <c r="C69" i="13"/>
  <c r="D69" i="13"/>
  <c r="E69" i="13"/>
  <c r="F69" i="13"/>
  <c r="B70" i="13"/>
  <c r="C70" i="13"/>
  <c r="D70" i="13"/>
  <c r="E70" i="13"/>
  <c r="F70" i="13"/>
  <c r="B71" i="13"/>
  <c r="C71" i="13"/>
  <c r="D71" i="13"/>
  <c r="E71" i="13"/>
  <c r="F71" i="13"/>
  <c r="B72" i="13"/>
  <c r="C72" i="13"/>
  <c r="D72" i="13"/>
  <c r="E72" i="13"/>
  <c r="F72" i="13"/>
  <c r="B73" i="13"/>
  <c r="C73" i="13"/>
  <c r="D73" i="13"/>
  <c r="E73" i="13"/>
  <c r="F73" i="13"/>
  <c r="B74" i="13"/>
  <c r="C74" i="13"/>
  <c r="D74" i="13"/>
  <c r="E74" i="13"/>
  <c r="F74" i="13"/>
  <c r="B75" i="13"/>
  <c r="C75" i="13"/>
  <c r="D75" i="13"/>
  <c r="E75" i="13"/>
  <c r="F75" i="13"/>
  <c r="B76" i="13"/>
  <c r="C76" i="13"/>
  <c r="D76" i="13"/>
  <c r="E76" i="13"/>
  <c r="F76" i="13"/>
  <c r="B77" i="13"/>
  <c r="C77" i="13"/>
  <c r="D77" i="13"/>
  <c r="E77" i="13"/>
  <c r="F77" i="13"/>
  <c r="B78" i="13"/>
  <c r="C78" i="13"/>
  <c r="D78" i="13"/>
  <c r="E78" i="13"/>
  <c r="F78" i="13"/>
  <c r="B79" i="13"/>
  <c r="C79" i="13"/>
  <c r="D79" i="13"/>
  <c r="E79" i="13"/>
  <c r="F79" i="13"/>
  <c r="B80" i="13"/>
  <c r="C80" i="13"/>
  <c r="D80" i="13"/>
  <c r="E80" i="13"/>
  <c r="F80" i="13"/>
  <c r="B81" i="13"/>
  <c r="C81" i="13"/>
  <c r="D81" i="13"/>
  <c r="E81" i="13"/>
  <c r="F81" i="13"/>
  <c r="B82" i="13"/>
  <c r="C82" i="13"/>
  <c r="D82" i="13"/>
  <c r="E82" i="13"/>
  <c r="F82" i="13"/>
  <c r="B83" i="13"/>
  <c r="C83" i="13"/>
  <c r="D83" i="13"/>
  <c r="E83" i="13"/>
  <c r="F83" i="13"/>
  <c r="B84" i="13"/>
  <c r="C84" i="13"/>
  <c r="D84" i="13"/>
  <c r="E84" i="13"/>
  <c r="F84" i="13"/>
  <c r="B85" i="13"/>
  <c r="C85" i="13"/>
  <c r="D85" i="13"/>
  <c r="E85" i="13"/>
  <c r="F85" i="13"/>
  <c r="B86" i="13"/>
  <c r="C86" i="13"/>
  <c r="D86" i="13"/>
  <c r="E86" i="13"/>
  <c r="F86" i="13"/>
  <c r="B87" i="13"/>
  <c r="C87" i="13"/>
  <c r="D87" i="13"/>
  <c r="E87" i="13"/>
  <c r="F87" i="13"/>
  <c r="B88" i="13"/>
  <c r="C88" i="13"/>
  <c r="D88" i="13"/>
  <c r="E88" i="13"/>
  <c r="F88" i="13"/>
  <c r="B89" i="13"/>
  <c r="C89" i="13"/>
  <c r="D89" i="13"/>
  <c r="E89" i="13"/>
  <c r="F89" i="13"/>
  <c r="B90" i="13"/>
  <c r="C90" i="13"/>
  <c r="D90" i="13"/>
  <c r="E90" i="13"/>
  <c r="F90" i="13"/>
  <c r="B91" i="13"/>
  <c r="C91" i="13"/>
  <c r="D91" i="13"/>
  <c r="E91" i="13"/>
  <c r="F91" i="13"/>
  <c r="B92" i="13"/>
  <c r="C92" i="13"/>
  <c r="D92" i="13"/>
  <c r="E92" i="13"/>
  <c r="F92" i="13"/>
  <c r="B93" i="13"/>
  <c r="C93" i="13"/>
  <c r="D93" i="13"/>
  <c r="E93" i="13"/>
  <c r="F93" i="13"/>
  <c r="B94" i="13"/>
  <c r="C94" i="13"/>
  <c r="D94" i="13"/>
  <c r="E94" i="13"/>
  <c r="F94" i="13"/>
  <c r="B95" i="13"/>
  <c r="C95" i="13"/>
  <c r="D95" i="13"/>
  <c r="E95" i="13"/>
  <c r="F95" i="13"/>
  <c r="B96" i="13"/>
  <c r="C96" i="13"/>
  <c r="D96" i="13"/>
  <c r="E96" i="13"/>
  <c r="F96" i="13"/>
  <c r="B97" i="13"/>
  <c r="C97" i="13"/>
  <c r="D97" i="13"/>
  <c r="E97" i="13"/>
  <c r="F97" i="13"/>
  <c r="B98" i="13"/>
  <c r="C98" i="13"/>
  <c r="D98" i="13"/>
  <c r="E98" i="13"/>
  <c r="F98" i="13"/>
  <c r="B99" i="13"/>
  <c r="C99" i="13"/>
  <c r="D99" i="13"/>
  <c r="E99" i="13"/>
  <c r="F99" i="13"/>
  <c r="B100" i="13"/>
  <c r="C100" i="13"/>
  <c r="D100" i="13"/>
  <c r="E100" i="13"/>
  <c r="F100" i="13"/>
  <c r="B101" i="13"/>
  <c r="C101" i="13"/>
  <c r="D101" i="13"/>
  <c r="E101" i="13"/>
  <c r="F101" i="13"/>
  <c r="B102" i="13"/>
  <c r="C102" i="13"/>
  <c r="D102" i="13"/>
  <c r="E102" i="13"/>
  <c r="F102" i="13"/>
  <c r="B103" i="13"/>
  <c r="C103" i="13"/>
  <c r="D103" i="13"/>
  <c r="E103" i="13"/>
  <c r="F103" i="13"/>
  <c r="B104" i="13"/>
  <c r="C104" i="13"/>
  <c r="D104" i="13"/>
  <c r="E104" i="13"/>
  <c r="F104" i="13"/>
  <c r="B105" i="13"/>
  <c r="C105" i="13"/>
  <c r="D105" i="13"/>
  <c r="E105" i="13"/>
  <c r="F105" i="13"/>
  <c r="B106" i="13"/>
  <c r="C106" i="13"/>
  <c r="D106" i="13"/>
  <c r="E106" i="13"/>
  <c r="F106" i="13"/>
  <c r="B107" i="13"/>
  <c r="C107" i="13"/>
  <c r="D107" i="13"/>
  <c r="E107" i="13"/>
  <c r="F107" i="13"/>
  <c r="B108" i="13"/>
  <c r="C108" i="13"/>
  <c r="D108" i="13"/>
  <c r="E108" i="13"/>
  <c r="F108" i="13"/>
  <c r="B109" i="13"/>
  <c r="C109" i="13"/>
  <c r="D109" i="13"/>
  <c r="E109" i="13"/>
  <c r="F109" i="13"/>
  <c r="B110" i="13"/>
  <c r="C110" i="13"/>
  <c r="D110" i="13"/>
  <c r="E110" i="13"/>
  <c r="F110" i="13"/>
  <c r="B111" i="13"/>
  <c r="C111" i="13"/>
  <c r="D111" i="13"/>
  <c r="E111" i="13"/>
  <c r="F111" i="13"/>
  <c r="B112" i="13"/>
  <c r="C112" i="13"/>
  <c r="D112" i="13"/>
  <c r="E112" i="13"/>
  <c r="F112" i="13"/>
  <c r="B113" i="13"/>
  <c r="C113" i="13"/>
  <c r="D113" i="13"/>
  <c r="E113" i="13"/>
  <c r="F113" i="13"/>
  <c r="B114" i="13"/>
  <c r="C114" i="13"/>
  <c r="D114" i="13"/>
  <c r="E114" i="13"/>
  <c r="F114" i="13"/>
  <c r="B115" i="13"/>
  <c r="C115" i="13"/>
  <c r="D115" i="13"/>
  <c r="E115" i="13"/>
  <c r="F115" i="13"/>
  <c r="B116" i="13"/>
  <c r="C116" i="13"/>
  <c r="D116" i="13"/>
  <c r="E116" i="13"/>
  <c r="F116" i="13"/>
  <c r="B117" i="13"/>
  <c r="C117" i="13"/>
  <c r="D117" i="13"/>
  <c r="E117" i="13"/>
  <c r="F117" i="13"/>
  <c r="B118" i="13"/>
  <c r="C118" i="13"/>
  <c r="D118" i="13"/>
  <c r="E118" i="13"/>
  <c r="F118" i="13"/>
  <c r="B119" i="13"/>
  <c r="C119" i="13"/>
  <c r="D119" i="13"/>
  <c r="E119" i="13"/>
  <c r="F119" i="13"/>
  <c r="B120" i="13"/>
  <c r="C120" i="13"/>
  <c r="D120" i="13"/>
  <c r="E120" i="13"/>
  <c r="F120" i="13"/>
  <c r="B121" i="13"/>
  <c r="C121" i="13"/>
  <c r="D121" i="13"/>
  <c r="E121" i="13"/>
  <c r="F121" i="13"/>
  <c r="B122" i="13"/>
  <c r="C122" i="13"/>
  <c r="D122" i="13"/>
  <c r="E122" i="13"/>
  <c r="F122" i="13"/>
  <c r="B123" i="13"/>
  <c r="C123" i="13"/>
  <c r="D123" i="13"/>
  <c r="E123" i="13"/>
  <c r="F123" i="13"/>
  <c r="B124" i="13"/>
  <c r="C124" i="13"/>
  <c r="D124" i="13"/>
  <c r="E124" i="13"/>
  <c r="F124" i="13"/>
  <c r="B125" i="13"/>
  <c r="C125" i="13"/>
  <c r="D125" i="13"/>
  <c r="E125" i="13"/>
  <c r="F125" i="13"/>
  <c r="B126" i="13"/>
  <c r="C126" i="13"/>
  <c r="D126" i="13"/>
  <c r="E126" i="13"/>
  <c r="F126" i="13"/>
  <c r="B127" i="13"/>
  <c r="C127" i="13"/>
  <c r="D127" i="13"/>
  <c r="E127" i="13"/>
  <c r="F127" i="13"/>
  <c r="B128" i="13"/>
  <c r="C128" i="13"/>
  <c r="D128" i="13"/>
  <c r="E128" i="13"/>
  <c r="F128" i="13"/>
  <c r="B129" i="13"/>
  <c r="C129" i="13"/>
  <c r="D129" i="13"/>
  <c r="E129" i="13"/>
  <c r="F129" i="13"/>
  <c r="B130" i="13"/>
  <c r="C130" i="13"/>
  <c r="D130" i="13"/>
  <c r="E130" i="13"/>
  <c r="F130" i="13"/>
  <c r="B131" i="13"/>
  <c r="C131" i="13"/>
  <c r="D131" i="13"/>
  <c r="E131" i="13"/>
  <c r="F131" i="13"/>
  <c r="B132" i="13"/>
  <c r="C132" i="13"/>
  <c r="D132" i="13"/>
  <c r="E132" i="13"/>
  <c r="F132" i="13"/>
  <c r="B133" i="13"/>
  <c r="C133" i="13"/>
  <c r="D133" i="13"/>
  <c r="E133" i="13"/>
  <c r="F133" i="13"/>
  <c r="B134" i="13"/>
  <c r="C134" i="13"/>
  <c r="D134" i="13"/>
  <c r="E134" i="13"/>
  <c r="F134" i="13"/>
  <c r="B135" i="13"/>
  <c r="C135" i="13"/>
  <c r="D135" i="13"/>
  <c r="E135" i="13"/>
  <c r="F135" i="13"/>
  <c r="B136" i="13"/>
  <c r="C136" i="13"/>
  <c r="D136" i="13"/>
  <c r="E136" i="13"/>
  <c r="F136" i="13"/>
  <c r="B137" i="13"/>
  <c r="C137" i="13"/>
  <c r="D137" i="13"/>
  <c r="E137" i="13"/>
  <c r="F137" i="13"/>
  <c r="B138" i="13"/>
  <c r="C138" i="13"/>
  <c r="D138" i="13"/>
  <c r="E138" i="13"/>
  <c r="F138" i="13"/>
  <c r="B139" i="13"/>
  <c r="C139" i="13"/>
  <c r="D139" i="13"/>
  <c r="E139" i="13"/>
  <c r="F139" i="13"/>
  <c r="B140" i="13"/>
  <c r="C140" i="13"/>
  <c r="D140" i="13"/>
  <c r="E140" i="13"/>
  <c r="F140" i="13"/>
  <c r="B141" i="13"/>
  <c r="C141" i="13"/>
  <c r="D141" i="13"/>
  <c r="E141" i="13"/>
  <c r="F141" i="13"/>
  <c r="B142" i="13"/>
  <c r="C142" i="13"/>
  <c r="D142" i="13"/>
  <c r="E142" i="13"/>
  <c r="F142" i="13"/>
  <c r="B143" i="13"/>
  <c r="C143" i="13"/>
  <c r="D143" i="13"/>
  <c r="E143" i="13"/>
  <c r="F143" i="13"/>
  <c r="B144" i="13"/>
  <c r="C144" i="13"/>
  <c r="D144" i="13"/>
  <c r="E144" i="13"/>
  <c r="F144" i="13"/>
  <c r="B145" i="13"/>
  <c r="C145" i="13"/>
  <c r="D145" i="13"/>
  <c r="E145" i="13"/>
  <c r="F145" i="13"/>
  <c r="B146" i="13"/>
  <c r="C146" i="13"/>
  <c r="D146" i="13"/>
  <c r="E146" i="13"/>
  <c r="F146" i="13"/>
  <c r="B147" i="13"/>
  <c r="C147" i="13"/>
  <c r="D147" i="13"/>
  <c r="E147" i="13"/>
  <c r="F147" i="13"/>
  <c r="B148" i="13"/>
  <c r="C148" i="13"/>
  <c r="D148" i="13"/>
  <c r="E148" i="13"/>
  <c r="F148" i="13"/>
  <c r="B149" i="13"/>
  <c r="C149" i="13"/>
  <c r="D149" i="13"/>
  <c r="E149" i="13"/>
  <c r="F149" i="13"/>
  <c r="B150" i="13"/>
  <c r="C150" i="13"/>
  <c r="D150" i="13"/>
  <c r="E150" i="13"/>
  <c r="F150" i="13"/>
  <c r="B151" i="13"/>
  <c r="C151" i="13"/>
  <c r="D151" i="13"/>
  <c r="E151" i="13"/>
  <c r="F151" i="13"/>
  <c r="B152" i="13"/>
  <c r="C152" i="13"/>
  <c r="D152" i="13"/>
  <c r="E152" i="13"/>
  <c r="F152" i="13"/>
  <c r="B153" i="13"/>
  <c r="C153" i="13"/>
  <c r="D153" i="13"/>
  <c r="E153" i="13"/>
  <c r="F153" i="13"/>
  <c r="B154" i="13"/>
  <c r="C154" i="13"/>
  <c r="D154" i="13"/>
  <c r="E154" i="13"/>
  <c r="F154" i="13"/>
  <c r="B155" i="13"/>
  <c r="C155" i="13"/>
  <c r="D155" i="13"/>
  <c r="E155" i="13"/>
  <c r="F155" i="13"/>
  <c r="B156" i="13"/>
  <c r="C156" i="13"/>
  <c r="D156" i="13"/>
  <c r="E156" i="13"/>
  <c r="F156" i="13"/>
  <c r="B157" i="13"/>
  <c r="C157" i="13"/>
  <c r="D157" i="13"/>
  <c r="E157" i="13"/>
  <c r="F157" i="13"/>
  <c r="B158" i="13"/>
  <c r="C158" i="13"/>
  <c r="D158" i="13"/>
  <c r="E158" i="13"/>
  <c r="F158" i="13"/>
  <c r="B159" i="13"/>
  <c r="C159" i="13"/>
  <c r="D159" i="13"/>
  <c r="E159" i="13"/>
  <c r="F159" i="13"/>
  <c r="B160" i="13"/>
  <c r="C160" i="13"/>
  <c r="D160" i="13"/>
  <c r="E160" i="13"/>
  <c r="F160" i="13"/>
  <c r="B161" i="13"/>
  <c r="C161" i="13"/>
  <c r="D161" i="13"/>
  <c r="E161" i="13"/>
  <c r="F161" i="13"/>
  <c r="B162" i="13"/>
  <c r="C162" i="13"/>
  <c r="D162" i="13"/>
  <c r="E162" i="13"/>
  <c r="F162" i="13"/>
  <c r="B163" i="13"/>
  <c r="C163" i="13"/>
  <c r="D163" i="13"/>
  <c r="E163" i="13"/>
  <c r="F163" i="13"/>
  <c r="B164" i="13"/>
  <c r="C164" i="13"/>
  <c r="D164" i="13"/>
  <c r="E164" i="13"/>
  <c r="F164" i="13"/>
  <c r="B165" i="13"/>
  <c r="C165" i="13"/>
  <c r="D165" i="13"/>
  <c r="E165" i="13"/>
  <c r="F165" i="13"/>
  <c r="B166" i="13"/>
  <c r="C166" i="13"/>
  <c r="D166" i="13"/>
  <c r="E166" i="13"/>
  <c r="F166" i="13"/>
  <c r="B167" i="13"/>
  <c r="C167" i="13"/>
  <c r="D167" i="13"/>
  <c r="E167" i="13"/>
  <c r="F167" i="13"/>
  <c r="B168" i="13"/>
  <c r="C168" i="13"/>
  <c r="D168" i="13"/>
  <c r="E168" i="13"/>
  <c r="F168" i="13"/>
  <c r="B169" i="13"/>
  <c r="C169" i="13"/>
  <c r="D169" i="13"/>
  <c r="E169" i="13"/>
  <c r="F169" i="13"/>
  <c r="B170" i="13"/>
  <c r="C170" i="13"/>
  <c r="D170" i="13"/>
  <c r="E170" i="13"/>
  <c r="F170" i="13"/>
  <c r="B171" i="13"/>
  <c r="C171" i="13"/>
  <c r="D171" i="13"/>
  <c r="E171" i="13"/>
  <c r="F171" i="13"/>
  <c r="B172" i="13"/>
  <c r="C172" i="13"/>
  <c r="D172" i="13"/>
  <c r="E172" i="13"/>
  <c r="F172" i="13"/>
  <c r="B173" i="13"/>
  <c r="C173" i="13"/>
  <c r="D173" i="13"/>
  <c r="E173" i="13"/>
  <c r="F173" i="13"/>
  <c r="B174" i="13"/>
  <c r="C174" i="13"/>
  <c r="D174" i="13"/>
  <c r="E174" i="13"/>
  <c r="F174" i="13"/>
  <c r="B175" i="13"/>
  <c r="C175" i="13"/>
  <c r="D175" i="13"/>
  <c r="E175" i="13"/>
  <c r="F175" i="13"/>
  <c r="B176" i="13"/>
  <c r="C176" i="13"/>
  <c r="D176" i="13"/>
  <c r="E176" i="13"/>
  <c r="F176" i="13"/>
  <c r="B177" i="13"/>
  <c r="C177" i="13"/>
  <c r="D177" i="13"/>
  <c r="E177" i="13"/>
  <c r="F177" i="13"/>
  <c r="B178" i="13"/>
  <c r="C178" i="13"/>
  <c r="D178" i="13"/>
  <c r="E178" i="13"/>
  <c r="F178" i="13"/>
  <c r="B179" i="13"/>
  <c r="C179" i="13"/>
  <c r="D179" i="13"/>
  <c r="E179" i="13"/>
  <c r="F179" i="13"/>
  <c r="B180" i="13"/>
  <c r="C180" i="13"/>
  <c r="D180" i="13"/>
  <c r="E180" i="13"/>
  <c r="F180" i="13"/>
  <c r="B181" i="13"/>
  <c r="C181" i="13"/>
  <c r="D181" i="13"/>
  <c r="E181" i="13"/>
  <c r="F181" i="13"/>
  <c r="B182" i="13"/>
  <c r="C182" i="13"/>
  <c r="D182" i="13"/>
  <c r="E182" i="13"/>
  <c r="F182" i="13"/>
  <c r="B183" i="13"/>
  <c r="C183" i="13"/>
  <c r="D183" i="13"/>
  <c r="E183" i="13"/>
  <c r="F183" i="13"/>
  <c r="B184" i="13"/>
  <c r="C184" i="13"/>
  <c r="D184" i="13"/>
  <c r="E184" i="13"/>
  <c r="F184" i="13"/>
  <c r="B185" i="13"/>
  <c r="C185" i="13"/>
  <c r="D185" i="13"/>
  <c r="E185" i="13"/>
  <c r="F185" i="13"/>
  <c r="B186" i="13"/>
  <c r="C186" i="13"/>
  <c r="D186" i="13"/>
  <c r="E186" i="13"/>
  <c r="F186" i="13"/>
  <c r="B187" i="13"/>
  <c r="C187" i="13"/>
  <c r="D187" i="13"/>
  <c r="E187" i="13"/>
  <c r="F187" i="13"/>
  <c r="B188" i="13"/>
  <c r="C188" i="13"/>
  <c r="D188" i="13"/>
  <c r="E188" i="13"/>
  <c r="F188" i="13"/>
  <c r="B189" i="13"/>
  <c r="C189" i="13"/>
  <c r="D189" i="13"/>
  <c r="E189" i="13"/>
  <c r="F189" i="13"/>
  <c r="B190" i="13"/>
  <c r="C190" i="13"/>
  <c r="D190" i="13"/>
  <c r="E190" i="13"/>
  <c r="F190" i="13"/>
  <c r="B191" i="13"/>
  <c r="C191" i="13"/>
  <c r="D191" i="13"/>
  <c r="E191" i="13"/>
  <c r="F191" i="13"/>
  <c r="B192" i="13"/>
  <c r="C192" i="13"/>
  <c r="D192" i="13"/>
  <c r="E192" i="13"/>
  <c r="F192" i="13"/>
  <c r="B193" i="13"/>
  <c r="C193" i="13"/>
  <c r="D193" i="13"/>
  <c r="E193" i="13"/>
  <c r="F193" i="13"/>
  <c r="B194" i="13"/>
  <c r="C194" i="13"/>
  <c r="D194" i="13"/>
  <c r="E194" i="13"/>
  <c r="F194" i="13"/>
  <c r="B195" i="13"/>
  <c r="C195" i="13"/>
  <c r="D195" i="13"/>
  <c r="E195" i="13"/>
  <c r="F195" i="13"/>
  <c r="B196" i="13"/>
  <c r="C196" i="13"/>
  <c r="D196" i="13"/>
  <c r="E196" i="13"/>
  <c r="F196" i="13"/>
  <c r="B197" i="13"/>
  <c r="C197" i="13"/>
  <c r="D197" i="13"/>
  <c r="E197" i="13"/>
  <c r="F197" i="13"/>
  <c r="B198" i="13"/>
  <c r="C198" i="13"/>
  <c r="D198" i="13"/>
  <c r="E198" i="13"/>
  <c r="F198" i="13"/>
  <c r="B199" i="13"/>
  <c r="C199" i="13"/>
  <c r="D199" i="13"/>
  <c r="E199" i="13"/>
  <c r="F199" i="13"/>
  <c r="B200" i="13"/>
  <c r="C200" i="13"/>
  <c r="D200" i="13"/>
  <c r="E200" i="13"/>
  <c r="F200" i="13"/>
  <c r="B201" i="13"/>
  <c r="C201" i="13"/>
  <c r="D201" i="13"/>
  <c r="E201" i="13"/>
  <c r="F201" i="13"/>
  <c r="B202" i="13"/>
  <c r="C202" i="13"/>
  <c r="D202" i="13"/>
  <c r="E202" i="13"/>
  <c r="F202" i="13"/>
  <c r="B203" i="13"/>
  <c r="C203" i="13"/>
  <c r="D203" i="13"/>
  <c r="E203" i="13"/>
  <c r="F203" i="13"/>
  <c r="B204" i="13"/>
  <c r="C204" i="13"/>
  <c r="D204" i="13"/>
  <c r="E204" i="13"/>
  <c r="F204" i="13"/>
  <c r="B205" i="13"/>
  <c r="C205" i="13"/>
  <c r="D205" i="13"/>
  <c r="E205" i="13"/>
  <c r="F205" i="13"/>
  <c r="B206" i="13"/>
  <c r="C206" i="13"/>
  <c r="D206" i="13"/>
  <c r="E206" i="13"/>
  <c r="F206" i="13"/>
  <c r="B207" i="13"/>
  <c r="C207" i="13"/>
  <c r="D207" i="13"/>
  <c r="E207" i="13"/>
  <c r="F207" i="13"/>
  <c r="B208" i="13"/>
  <c r="C208" i="13"/>
  <c r="D208" i="13"/>
  <c r="E208" i="13"/>
  <c r="F208" i="13"/>
  <c r="B209" i="13"/>
  <c r="C209" i="13"/>
  <c r="D209" i="13"/>
  <c r="E209" i="13"/>
  <c r="F209" i="13"/>
  <c r="B210" i="13"/>
  <c r="C210" i="13"/>
  <c r="D210" i="13"/>
  <c r="E210" i="13"/>
  <c r="F210" i="13"/>
  <c r="B211" i="13"/>
  <c r="C211" i="13"/>
  <c r="D211" i="13"/>
  <c r="E211" i="13"/>
  <c r="F211" i="13"/>
  <c r="B212" i="13"/>
  <c r="C212" i="13"/>
  <c r="D212" i="13"/>
  <c r="E212" i="13"/>
  <c r="F212" i="13"/>
  <c r="B213" i="13"/>
  <c r="C213" i="13"/>
  <c r="D213" i="13"/>
  <c r="E213" i="13"/>
  <c r="F213" i="13"/>
  <c r="B214" i="13"/>
  <c r="C214" i="13"/>
  <c r="D214" i="13"/>
  <c r="E214" i="13"/>
  <c r="F214" i="13"/>
  <c r="B215" i="13"/>
  <c r="C215" i="13"/>
  <c r="D215" i="13"/>
  <c r="E215" i="13"/>
  <c r="F215" i="13"/>
  <c r="B216" i="13"/>
  <c r="C216" i="13"/>
  <c r="D216" i="13"/>
  <c r="E216" i="13"/>
  <c r="F216" i="13"/>
  <c r="B217" i="13"/>
  <c r="C217" i="13"/>
  <c r="D217" i="13"/>
  <c r="E217" i="13"/>
  <c r="F217" i="13"/>
  <c r="B218" i="13"/>
  <c r="C218" i="13"/>
  <c r="D218" i="13"/>
  <c r="E218" i="13"/>
  <c r="F218" i="13"/>
  <c r="B219" i="13"/>
  <c r="C219" i="13"/>
  <c r="D219" i="13"/>
  <c r="E219" i="13"/>
  <c r="F219" i="13"/>
  <c r="B220" i="13"/>
  <c r="C220" i="13"/>
  <c r="D220" i="13"/>
  <c r="E220" i="13"/>
  <c r="F220" i="13"/>
  <c r="B221" i="13"/>
  <c r="C221" i="13"/>
  <c r="D221" i="13"/>
  <c r="E221" i="13"/>
  <c r="F221" i="13"/>
  <c r="B222" i="13"/>
  <c r="C222" i="13"/>
  <c r="D222" i="13"/>
  <c r="E222" i="13"/>
  <c r="F222" i="13"/>
  <c r="B223" i="13"/>
  <c r="C223" i="13"/>
  <c r="D223" i="13"/>
  <c r="E223" i="13"/>
  <c r="F223" i="13"/>
  <c r="B224" i="13"/>
  <c r="C224" i="13"/>
  <c r="D224" i="13"/>
  <c r="E224" i="13"/>
  <c r="F224" i="13"/>
  <c r="B225" i="13"/>
  <c r="C225" i="13"/>
  <c r="D225" i="13"/>
  <c r="E225" i="13"/>
  <c r="F225" i="13"/>
  <c r="B226" i="13"/>
  <c r="C226" i="13"/>
  <c r="D226" i="13"/>
  <c r="E226" i="13"/>
  <c r="F226" i="13"/>
  <c r="B227" i="13"/>
  <c r="C227" i="13"/>
  <c r="D227" i="13"/>
  <c r="E227" i="13"/>
  <c r="F227" i="13"/>
  <c r="B228" i="13"/>
  <c r="C228" i="13"/>
  <c r="D228" i="13"/>
  <c r="E228" i="13"/>
  <c r="F228" i="13"/>
  <c r="B229" i="13"/>
  <c r="C229" i="13"/>
  <c r="D229" i="13"/>
  <c r="E229" i="13"/>
  <c r="F229" i="13"/>
  <c r="B230" i="13"/>
  <c r="C230" i="13"/>
  <c r="D230" i="13"/>
  <c r="E230" i="13"/>
  <c r="F230" i="13"/>
  <c r="B231" i="13"/>
  <c r="C231" i="13"/>
  <c r="D231" i="13"/>
  <c r="E231" i="13"/>
  <c r="F231" i="13"/>
  <c r="B232" i="13"/>
  <c r="C232" i="13"/>
  <c r="D232" i="13"/>
  <c r="E232" i="13"/>
  <c r="F232" i="13"/>
  <c r="B233" i="13"/>
  <c r="C233" i="13"/>
  <c r="D233" i="13"/>
  <c r="E233" i="13"/>
  <c r="F233" i="13"/>
  <c r="G3" i="6"/>
  <c r="H3" i="6"/>
  <c r="G7" i="6"/>
  <c r="A163" i="13"/>
  <c r="A164" i="13"/>
  <c r="A165" i="13"/>
  <c r="A166" i="13"/>
  <c r="A167" i="13"/>
  <c r="A168" i="13"/>
  <c r="A169" i="13"/>
  <c r="A170" i="13"/>
  <c r="A171" i="13"/>
  <c r="A172" i="13"/>
  <c r="A173" i="13"/>
  <c r="A174" i="13"/>
  <c r="A175" i="13"/>
  <c r="A176" i="13"/>
  <c r="A177" i="13"/>
  <c r="A178" i="13"/>
  <c r="A179" i="13"/>
  <c r="A180" i="13"/>
  <c r="A181" i="13"/>
  <c r="A182" i="13"/>
  <c r="A183" i="13"/>
  <c r="A184" i="13"/>
  <c r="A185" i="13"/>
  <c r="A186" i="13"/>
  <c r="A187" i="13"/>
  <c r="A188" i="13"/>
  <c r="A189" i="13"/>
  <c r="A190" i="13"/>
  <c r="A191" i="13"/>
  <c r="A192" i="13"/>
  <c r="A193" i="13"/>
  <c r="A194" i="13"/>
  <c r="A195" i="13"/>
  <c r="A196" i="13"/>
  <c r="A197" i="13"/>
  <c r="A198" i="13"/>
  <c r="A199" i="13"/>
  <c r="A200" i="13"/>
  <c r="A201" i="13"/>
  <c r="A202" i="13"/>
  <c r="A203" i="13"/>
  <c r="A204" i="13"/>
  <c r="A205" i="13"/>
  <c r="A206" i="13"/>
  <c r="A207" i="13"/>
  <c r="A208" i="13"/>
  <c r="A209" i="13"/>
  <c r="A210" i="13"/>
  <c r="A211" i="13"/>
  <c r="A212" i="13"/>
  <c r="A213" i="13"/>
  <c r="A214" i="13"/>
  <c r="A215" i="13"/>
  <c r="A216" i="13"/>
  <c r="A217" i="13"/>
  <c r="A218" i="13"/>
  <c r="A219" i="13"/>
  <c r="A220" i="13"/>
  <c r="A221" i="13"/>
  <c r="A222" i="13"/>
  <c r="A223" i="13"/>
  <c r="A224" i="13"/>
  <c r="A225" i="13"/>
  <c r="A226" i="13"/>
  <c r="A227" i="13"/>
  <c r="A228" i="13"/>
  <c r="A229" i="13"/>
  <c r="A230" i="13"/>
  <c r="A231" i="13"/>
  <c r="A232" i="13"/>
  <c r="A233" i="13"/>
  <c r="A99" i="13"/>
  <c r="A100" i="13"/>
  <c r="A101" i="13"/>
  <c r="A102" i="13"/>
  <c r="A103" i="13"/>
  <c r="A104" i="13"/>
  <c r="A105" i="13"/>
  <c r="A106" i="13"/>
  <c r="A107" i="13"/>
  <c r="A108" i="13"/>
  <c r="A109" i="13"/>
  <c r="A110" i="13"/>
  <c r="A111" i="13"/>
  <c r="A112" i="13"/>
  <c r="A113" i="13"/>
  <c r="A114" i="13"/>
  <c r="A115" i="13"/>
  <c r="A116" i="13"/>
  <c r="A117" i="13"/>
  <c r="A118" i="13"/>
  <c r="A119" i="13"/>
  <c r="A120" i="13"/>
  <c r="A121" i="13"/>
  <c r="A122" i="13"/>
  <c r="A123" i="13"/>
  <c r="A124" i="13"/>
  <c r="A125" i="13"/>
  <c r="A126" i="13"/>
  <c r="A127" i="13"/>
  <c r="A128" i="13"/>
  <c r="A129" i="13"/>
  <c r="A130" i="13"/>
  <c r="A131" i="13"/>
  <c r="A132" i="13"/>
  <c r="A133" i="13"/>
  <c r="A134" i="13"/>
  <c r="A135" i="13"/>
  <c r="A136" i="13"/>
  <c r="A137" i="13"/>
  <c r="A138" i="13"/>
  <c r="A139" i="13"/>
  <c r="A140" i="13"/>
  <c r="A141" i="13"/>
  <c r="A142" i="13"/>
  <c r="A143" i="13"/>
  <c r="A144" i="13"/>
  <c r="A145" i="13"/>
  <c r="A146" i="13"/>
  <c r="A147" i="13"/>
  <c r="A148" i="13"/>
  <c r="A149" i="13"/>
  <c r="A150" i="13"/>
  <c r="A151" i="13"/>
  <c r="A152" i="13"/>
  <c r="A153" i="13"/>
  <c r="A154" i="13"/>
  <c r="A155" i="13"/>
  <c r="A156" i="13"/>
  <c r="A157" i="13"/>
  <c r="A158" i="13"/>
  <c r="A159" i="13"/>
  <c r="A160" i="13"/>
  <c r="A161" i="13"/>
  <c r="A162" i="13"/>
  <c r="A24" i="13"/>
  <c r="A25" i="13"/>
  <c r="A26" i="13"/>
  <c r="A27" i="13"/>
  <c r="A28" i="13"/>
  <c r="A29" i="13"/>
  <c r="A30" i="13"/>
  <c r="A31" i="13"/>
  <c r="A32" i="13"/>
  <c r="A33" i="13"/>
  <c r="A34" i="13"/>
  <c r="A35" i="13"/>
  <c r="A36" i="13"/>
  <c r="A37" i="13"/>
  <c r="A38" i="13"/>
  <c r="A39" i="13"/>
  <c r="A40" i="13"/>
  <c r="A41" i="13"/>
  <c r="A42" i="13"/>
  <c r="A43" i="13"/>
  <c r="A44" i="13"/>
  <c r="A45" i="13"/>
  <c r="A46" i="13"/>
  <c r="A47" i="13"/>
  <c r="A48" i="13"/>
  <c r="A49" i="13"/>
  <c r="A50" i="13"/>
  <c r="A51" i="13"/>
  <c r="A52" i="13"/>
  <c r="A53" i="13"/>
  <c r="A54" i="13"/>
  <c r="A55" i="13"/>
  <c r="A56" i="13"/>
  <c r="A57" i="13"/>
  <c r="A58" i="13"/>
  <c r="A59" i="13"/>
  <c r="A60" i="13"/>
  <c r="A61" i="13"/>
  <c r="A62" i="13"/>
  <c r="A63" i="13"/>
  <c r="A64" i="13"/>
  <c r="A65" i="13"/>
  <c r="A66" i="13"/>
  <c r="A67" i="13"/>
  <c r="A68" i="13"/>
  <c r="A69" i="13"/>
  <c r="A70" i="13"/>
  <c r="A71" i="13"/>
  <c r="A72" i="13"/>
  <c r="A73" i="13"/>
  <c r="A74" i="13"/>
  <c r="A75" i="13"/>
  <c r="A76" i="13"/>
  <c r="A77" i="13"/>
  <c r="A78" i="13"/>
  <c r="A79" i="13"/>
  <c r="A80" i="13"/>
  <c r="A81" i="13"/>
  <c r="A82" i="13"/>
  <c r="A83" i="13"/>
  <c r="A84" i="13"/>
  <c r="A85" i="13"/>
  <c r="A86" i="13"/>
  <c r="A87" i="13"/>
  <c r="A88" i="13"/>
  <c r="A89" i="13"/>
  <c r="A90" i="13"/>
  <c r="A91" i="13"/>
  <c r="A92" i="13"/>
  <c r="A93" i="13"/>
  <c r="A94" i="13"/>
  <c r="A95" i="13"/>
  <c r="A96" i="13"/>
  <c r="A97" i="13"/>
  <c r="A98" i="13"/>
  <c r="A23" i="13"/>
  <c r="A22" i="13"/>
  <c r="G18" i="13"/>
  <c r="G19" i="13"/>
  <c r="AH602" i="8"/>
  <c r="AH572" i="8"/>
  <c r="AH573" i="8"/>
  <c r="AH574" i="8"/>
  <c r="AH575" i="8"/>
  <c r="AH576" i="8"/>
  <c r="AH577" i="8"/>
  <c r="AH578" i="8"/>
  <c r="AH579" i="8"/>
  <c r="AH580" i="8"/>
  <c r="AH581" i="8"/>
  <c r="AH582" i="8"/>
  <c r="AH583" i="8"/>
  <c r="AH584" i="8"/>
  <c r="AH585" i="8"/>
  <c r="AH586" i="8"/>
  <c r="AH587" i="8"/>
  <c r="AH588" i="8"/>
  <c r="AH589" i="8"/>
  <c r="AH590" i="8"/>
  <c r="AH591" i="8"/>
  <c r="AH592" i="8"/>
  <c r="AH593" i="8"/>
  <c r="AH594" i="8"/>
  <c r="AH595" i="8"/>
  <c r="AH596" i="8"/>
  <c r="AH597" i="8"/>
  <c r="AH598" i="8"/>
  <c r="AH599" i="8"/>
  <c r="AH600" i="8"/>
  <c r="AH601" i="8"/>
  <c r="AH537" i="8"/>
  <c r="AH538" i="8"/>
  <c r="AH539" i="8"/>
  <c r="AH540" i="8"/>
  <c r="AH541" i="8"/>
  <c r="AH542" i="8"/>
  <c r="AH543" i="8"/>
  <c r="AH544" i="8"/>
  <c r="AH545" i="8"/>
  <c r="AH546" i="8"/>
  <c r="AH547" i="8"/>
  <c r="AH548" i="8"/>
  <c r="AH549" i="8"/>
  <c r="AH550" i="8"/>
  <c r="AH551" i="8"/>
  <c r="AH552" i="8"/>
  <c r="AH553" i="8"/>
  <c r="AH554" i="8"/>
  <c r="AH555" i="8"/>
  <c r="AH556" i="8"/>
  <c r="AH557" i="8"/>
  <c r="AH558" i="8"/>
  <c r="AH559" i="8"/>
  <c r="AH560" i="8"/>
  <c r="AH561" i="8"/>
  <c r="AH562" i="8"/>
  <c r="AH563" i="8"/>
  <c r="AH564" i="8"/>
  <c r="AH565" i="8"/>
  <c r="AH566" i="8"/>
  <c r="AH567" i="8"/>
  <c r="AH568" i="8"/>
  <c r="AH569" i="8"/>
  <c r="AH570" i="8"/>
  <c r="AH571" i="8"/>
  <c r="AH515" i="8"/>
  <c r="AH516" i="8"/>
  <c r="AH517" i="8"/>
  <c r="AH518" i="8"/>
  <c r="AH519" i="8"/>
  <c r="AH520" i="8"/>
  <c r="AH521" i="8"/>
  <c r="AH522" i="8"/>
  <c r="AH523" i="8"/>
  <c r="AH524" i="8"/>
  <c r="AH525" i="8"/>
  <c r="AH526" i="8"/>
  <c r="AH527" i="8"/>
  <c r="AH528" i="8"/>
  <c r="AH529" i="8"/>
  <c r="AH530" i="8"/>
  <c r="AH531" i="8"/>
  <c r="AH532" i="8"/>
  <c r="AH533" i="8"/>
  <c r="AH534" i="8"/>
  <c r="AH535" i="8"/>
  <c r="AH536" i="8"/>
  <c r="AH504" i="8"/>
  <c r="AH505" i="8"/>
  <c r="AH506" i="8"/>
  <c r="AH507" i="8"/>
  <c r="AH508" i="8"/>
  <c r="AH509" i="8"/>
  <c r="AH510" i="8"/>
  <c r="AH511" i="8"/>
  <c r="AH512" i="8"/>
  <c r="AH513" i="8"/>
  <c r="AH514" i="8"/>
  <c r="AH503" i="8"/>
  <c r="AH404" i="8"/>
  <c r="AH405" i="8"/>
  <c r="AH406" i="8"/>
  <c r="AH407" i="8"/>
  <c r="AH408" i="8"/>
  <c r="AH409" i="8"/>
  <c r="AH410" i="8"/>
  <c r="AH411" i="8"/>
  <c r="AH412" i="8"/>
  <c r="AH413" i="8"/>
  <c r="AH414" i="8"/>
  <c r="AH415" i="8"/>
  <c r="AH416" i="8"/>
  <c r="AH417" i="8"/>
  <c r="AH418" i="8"/>
  <c r="AH419" i="8"/>
  <c r="AH420" i="8"/>
  <c r="AH421" i="8"/>
  <c r="AH422" i="8"/>
  <c r="AH423" i="8"/>
  <c r="AH424" i="8"/>
  <c r="AH425" i="8"/>
  <c r="AH426" i="8"/>
  <c r="AH427" i="8"/>
  <c r="AH428" i="8"/>
  <c r="AH429" i="8"/>
  <c r="AH430" i="8"/>
  <c r="AH431" i="8"/>
  <c r="AH432" i="8"/>
  <c r="AH433" i="8"/>
  <c r="AH434" i="8"/>
  <c r="AH435" i="8"/>
  <c r="AH436" i="8"/>
  <c r="AH437" i="8"/>
  <c r="AH438" i="8"/>
  <c r="AH439" i="8"/>
  <c r="AH440" i="8"/>
  <c r="AH441" i="8"/>
  <c r="AH442" i="8"/>
  <c r="AH443" i="8"/>
  <c r="AH444" i="8"/>
  <c r="AH445" i="8"/>
  <c r="AH446" i="8"/>
  <c r="AH447" i="8"/>
  <c r="AH448" i="8"/>
  <c r="AH449" i="8"/>
  <c r="AH450" i="8"/>
  <c r="AH451" i="8"/>
  <c r="AH452" i="8"/>
  <c r="AH453" i="8"/>
  <c r="AH454" i="8"/>
  <c r="AH455" i="8"/>
  <c r="AH456" i="8"/>
  <c r="AH457" i="8"/>
  <c r="AH458" i="8"/>
  <c r="AH459" i="8"/>
  <c r="AH460" i="8"/>
  <c r="AH461" i="8"/>
  <c r="AH462" i="8"/>
  <c r="AH463" i="8"/>
  <c r="AH464" i="8"/>
  <c r="AH465" i="8"/>
  <c r="AH466" i="8"/>
  <c r="AH467" i="8"/>
  <c r="AH468" i="8"/>
  <c r="AH469" i="8"/>
  <c r="AH470" i="8"/>
  <c r="AH471" i="8"/>
  <c r="AH472" i="8"/>
  <c r="AH473" i="8"/>
  <c r="AH474" i="8"/>
  <c r="AH475" i="8"/>
  <c r="AH476" i="8"/>
  <c r="AH477" i="8"/>
  <c r="AH478" i="8"/>
  <c r="AH479" i="8"/>
  <c r="AH480" i="8"/>
  <c r="AH481" i="8"/>
  <c r="AH482" i="8"/>
  <c r="AH483" i="8"/>
  <c r="AH484" i="8"/>
  <c r="AH485" i="8"/>
  <c r="AH486" i="8"/>
  <c r="AH487" i="8"/>
  <c r="AH488" i="8"/>
  <c r="AH489" i="8"/>
  <c r="AH490" i="8"/>
  <c r="AH491" i="8"/>
  <c r="AH492" i="8"/>
  <c r="AH493" i="8"/>
  <c r="AH494" i="8"/>
  <c r="AH495" i="8"/>
  <c r="AH496" i="8"/>
  <c r="AH497" i="8"/>
  <c r="AH498" i="8"/>
  <c r="AH499" i="8"/>
  <c r="AH500" i="8"/>
  <c r="AH501" i="8"/>
  <c r="AH502" i="8"/>
  <c r="AH403" i="8"/>
  <c r="AH304" i="8"/>
  <c r="AH305" i="8"/>
  <c r="AH306" i="8"/>
  <c r="AH307" i="8"/>
  <c r="AH308" i="8"/>
  <c r="AH309" i="8"/>
  <c r="AH310" i="8"/>
  <c r="AH311" i="8"/>
  <c r="AH312" i="8"/>
  <c r="AH313" i="8"/>
  <c r="AH314" i="8"/>
  <c r="AH315" i="8"/>
  <c r="AH316" i="8"/>
  <c r="AH317" i="8"/>
  <c r="AH318" i="8"/>
  <c r="AH319" i="8"/>
  <c r="AH320" i="8"/>
  <c r="AH321" i="8"/>
  <c r="AH322" i="8"/>
  <c r="AH323" i="8"/>
  <c r="AH324" i="8"/>
  <c r="AH325" i="8"/>
  <c r="AH326" i="8"/>
  <c r="AH327" i="8"/>
  <c r="AH328" i="8"/>
  <c r="AH329" i="8"/>
  <c r="AH330" i="8"/>
  <c r="AH331" i="8"/>
  <c r="AH332" i="8"/>
  <c r="AH333" i="8"/>
  <c r="AH334" i="8"/>
  <c r="AH335" i="8"/>
  <c r="AH336" i="8"/>
  <c r="AH337" i="8"/>
  <c r="AH338" i="8"/>
  <c r="AH339" i="8"/>
  <c r="AH340" i="8"/>
  <c r="AH341" i="8"/>
  <c r="AH342" i="8"/>
  <c r="AH343" i="8"/>
  <c r="AH344" i="8"/>
  <c r="AH345" i="8"/>
  <c r="AH346" i="8"/>
  <c r="AH347" i="8"/>
  <c r="AH348" i="8"/>
  <c r="AH349" i="8"/>
  <c r="AH350" i="8"/>
  <c r="AH351" i="8"/>
  <c r="AH352" i="8"/>
  <c r="AH353" i="8"/>
  <c r="AH354" i="8"/>
  <c r="AH355" i="8"/>
  <c r="AH356" i="8"/>
  <c r="AH357" i="8"/>
  <c r="AH358" i="8"/>
  <c r="AH359" i="8"/>
  <c r="AH360" i="8"/>
  <c r="AH361" i="8"/>
  <c r="AH362" i="8"/>
  <c r="AH363" i="8"/>
  <c r="AH364" i="8"/>
  <c r="AH365" i="8"/>
  <c r="AH366" i="8"/>
  <c r="AH367" i="8"/>
  <c r="AH368" i="8"/>
  <c r="AH369" i="8"/>
  <c r="AH370" i="8"/>
  <c r="AH371" i="8"/>
  <c r="AH372" i="8"/>
  <c r="AH373" i="8"/>
  <c r="AH374" i="8"/>
  <c r="AH375" i="8"/>
  <c r="AH376" i="8"/>
  <c r="AH377" i="8"/>
  <c r="AH378" i="8"/>
  <c r="AH379" i="8"/>
  <c r="AH380" i="8"/>
  <c r="AH381" i="8"/>
  <c r="AH382" i="8"/>
  <c r="AH383" i="8"/>
  <c r="AH384" i="8"/>
  <c r="AH385" i="8"/>
  <c r="AH386" i="8"/>
  <c r="AH387" i="8"/>
  <c r="AH388" i="8"/>
  <c r="AH389" i="8"/>
  <c r="AH390" i="8"/>
  <c r="AH391" i="8"/>
  <c r="AH392" i="8"/>
  <c r="AH393" i="8"/>
  <c r="AH394" i="8"/>
  <c r="AH395" i="8"/>
  <c r="AH396" i="8"/>
  <c r="AH397" i="8"/>
  <c r="AH398" i="8"/>
  <c r="AH399" i="8"/>
  <c r="AH400" i="8"/>
  <c r="AH401" i="8"/>
  <c r="AH402" i="8"/>
  <c r="AH303" i="8"/>
  <c r="D5" i="2"/>
  <c r="L5" i="2"/>
  <c r="D6" i="2"/>
  <c r="L6" i="2"/>
  <c r="D7" i="2"/>
  <c r="L7" i="2"/>
  <c r="D8" i="2"/>
  <c r="L8" i="2"/>
  <c r="D9" i="2"/>
  <c r="L9" i="2"/>
  <c r="D10" i="2"/>
  <c r="L10" i="2"/>
  <c r="D11" i="2"/>
  <c r="L11" i="2"/>
  <c r="D12" i="2"/>
  <c r="L12" i="2"/>
  <c r="D13" i="2"/>
  <c r="L13" i="2"/>
  <c r="D14" i="2"/>
  <c r="L14" i="2"/>
  <c r="D15" i="2"/>
  <c r="L15" i="2"/>
  <c r="D16" i="2"/>
  <c r="L16" i="2"/>
  <c r="D17" i="2"/>
  <c r="L17" i="2"/>
  <c r="D18" i="2"/>
  <c r="L18" i="2"/>
  <c r="D19" i="2"/>
  <c r="L19" i="2"/>
  <c r="D20" i="2"/>
  <c r="L20" i="2"/>
  <c r="D21" i="2"/>
  <c r="L21" i="2"/>
  <c r="D22" i="2"/>
  <c r="L22" i="2"/>
  <c r="D23" i="2"/>
  <c r="L23" i="2"/>
  <c r="D24" i="2"/>
  <c r="L24" i="2"/>
  <c r="D25" i="2"/>
  <c r="L25" i="2"/>
  <c r="D26" i="2"/>
  <c r="L26" i="2"/>
  <c r="D27" i="2"/>
  <c r="L27" i="2"/>
  <c r="D28" i="2"/>
  <c r="L28" i="2"/>
  <c r="D29" i="2"/>
  <c r="L29" i="2"/>
  <c r="D30" i="2"/>
  <c r="L30" i="2"/>
  <c r="D31" i="2"/>
  <c r="L31" i="2"/>
  <c r="D32" i="2"/>
  <c r="L32" i="2"/>
  <c r="D33" i="2"/>
  <c r="L33" i="2"/>
  <c r="D34" i="2"/>
  <c r="L34" i="2"/>
  <c r="D35" i="2"/>
  <c r="L35" i="2"/>
  <c r="D36" i="2"/>
  <c r="L36" i="2"/>
  <c r="D38" i="2"/>
  <c r="L38" i="2"/>
  <c r="D39" i="2"/>
  <c r="L39" i="2"/>
  <c r="D40" i="2"/>
  <c r="L40" i="2"/>
  <c r="D41" i="2"/>
  <c r="L41" i="2"/>
  <c r="D42" i="2"/>
  <c r="L42" i="2"/>
  <c r="D43" i="2"/>
  <c r="L43" i="2"/>
  <c r="D44" i="2"/>
  <c r="L44" i="2"/>
  <c r="D45" i="2"/>
  <c r="L45" i="2"/>
  <c r="D46" i="2"/>
  <c r="L46" i="2"/>
  <c r="D47" i="2"/>
  <c r="L47" i="2"/>
  <c r="D48" i="2"/>
  <c r="L48" i="2"/>
  <c r="D49" i="2"/>
  <c r="L49" i="2"/>
  <c r="D50" i="2"/>
  <c r="L50" i="2"/>
  <c r="D51" i="2"/>
  <c r="L51" i="2"/>
  <c r="D52" i="2"/>
  <c r="L52" i="2"/>
  <c r="D53" i="2"/>
  <c r="L53" i="2"/>
  <c r="D54" i="2"/>
  <c r="L54" i="2"/>
  <c r="D55" i="2"/>
  <c r="L55" i="2"/>
  <c r="D56" i="2"/>
  <c r="L56" i="2"/>
  <c r="D57" i="2"/>
  <c r="L57" i="2"/>
  <c r="D58" i="2"/>
  <c r="L58" i="2"/>
  <c r="D59" i="2"/>
  <c r="L59" i="2"/>
  <c r="D60" i="2"/>
  <c r="L60" i="2"/>
  <c r="D61" i="2"/>
  <c r="L61" i="2"/>
  <c r="D62" i="2"/>
  <c r="L62" i="2"/>
  <c r="D63" i="2"/>
  <c r="L63" i="2"/>
  <c r="D64" i="2"/>
  <c r="L64" i="2"/>
  <c r="D65" i="2"/>
  <c r="L65" i="2"/>
  <c r="D66" i="2"/>
  <c r="L66" i="2"/>
  <c r="D67" i="2"/>
  <c r="L67" i="2"/>
  <c r="D68" i="2"/>
  <c r="L68" i="2"/>
  <c r="D69" i="2"/>
  <c r="L69" i="2"/>
  <c r="D70" i="2"/>
  <c r="L70" i="2"/>
  <c r="D71" i="2"/>
  <c r="L71" i="2"/>
  <c r="D72" i="2"/>
  <c r="L72" i="2"/>
  <c r="D73" i="2"/>
  <c r="L73" i="2"/>
  <c r="D74" i="2"/>
  <c r="L74" i="2"/>
  <c r="D75" i="2"/>
  <c r="L75" i="2"/>
  <c r="D76" i="2"/>
  <c r="L76" i="2"/>
  <c r="D77" i="2"/>
  <c r="L77" i="2"/>
  <c r="D78" i="2"/>
  <c r="L78" i="2"/>
  <c r="D79" i="2"/>
  <c r="L79" i="2"/>
  <c r="D80" i="2"/>
  <c r="L80" i="2"/>
  <c r="D81" i="2"/>
  <c r="L81" i="2"/>
  <c r="D82" i="2"/>
  <c r="L82" i="2"/>
  <c r="D83" i="2"/>
  <c r="L83" i="2"/>
  <c r="D84" i="2"/>
  <c r="L84" i="2"/>
  <c r="D85" i="2"/>
  <c r="L85" i="2"/>
  <c r="D86" i="2"/>
  <c r="L86" i="2"/>
  <c r="D87" i="2"/>
  <c r="L87" i="2"/>
  <c r="D88" i="2"/>
  <c r="L88" i="2"/>
  <c r="D89" i="2"/>
  <c r="L89" i="2"/>
  <c r="D90" i="2"/>
  <c r="L90" i="2"/>
  <c r="D91" i="2"/>
  <c r="L91" i="2"/>
  <c r="D92" i="2"/>
  <c r="L92" i="2"/>
  <c r="D93" i="2"/>
  <c r="L93" i="2"/>
  <c r="D94" i="2"/>
  <c r="L94" i="2"/>
  <c r="D95" i="2"/>
  <c r="L95" i="2"/>
  <c r="D96" i="2"/>
  <c r="L96" i="2"/>
  <c r="D97" i="2"/>
  <c r="L97" i="2"/>
  <c r="D98" i="2"/>
  <c r="L98" i="2"/>
  <c r="D99" i="2"/>
  <c r="L99" i="2"/>
  <c r="D100" i="2"/>
  <c r="L100" i="2"/>
  <c r="D101" i="2"/>
  <c r="L101" i="2"/>
  <c r="D102" i="2"/>
  <c r="L102" i="2"/>
  <c r="D103" i="2"/>
  <c r="L103" i="2"/>
  <c r="D4" i="2"/>
  <c r="L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4" i="2"/>
  <c r="C5" i="2"/>
  <c r="K5" i="2"/>
  <c r="P5" i="2"/>
  <c r="M5" i="2"/>
  <c r="AB5" i="2"/>
  <c r="C6" i="2"/>
  <c r="K6" i="2"/>
  <c r="P6" i="2"/>
  <c r="M6" i="2"/>
  <c r="AB6" i="2"/>
  <c r="C7" i="2"/>
  <c r="K7" i="2"/>
  <c r="P7" i="2"/>
  <c r="M7" i="2"/>
  <c r="AB7" i="2"/>
  <c r="C8" i="2"/>
  <c r="K8" i="2"/>
  <c r="P8" i="2"/>
  <c r="M8" i="2"/>
  <c r="AB8" i="2"/>
  <c r="C9" i="2"/>
  <c r="K9" i="2"/>
  <c r="P9" i="2"/>
  <c r="M9" i="2"/>
  <c r="AB9" i="2"/>
  <c r="C10" i="2"/>
  <c r="K10" i="2"/>
  <c r="P10" i="2"/>
  <c r="M10" i="2"/>
  <c r="AB10" i="2"/>
  <c r="C11" i="2"/>
  <c r="K11" i="2"/>
  <c r="P11" i="2"/>
  <c r="M11" i="2"/>
  <c r="AB11" i="2"/>
  <c r="C12" i="2"/>
  <c r="K12" i="2"/>
  <c r="P12" i="2"/>
  <c r="M12" i="2"/>
  <c r="AB12" i="2"/>
  <c r="C13" i="2"/>
  <c r="K13" i="2"/>
  <c r="P13" i="2"/>
  <c r="M13" i="2"/>
  <c r="AB13" i="2"/>
  <c r="C14" i="2"/>
  <c r="K14" i="2"/>
  <c r="P14" i="2"/>
  <c r="M14" i="2"/>
  <c r="AB14" i="2"/>
  <c r="C15" i="2"/>
  <c r="K15" i="2"/>
  <c r="P15" i="2"/>
  <c r="M15" i="2"/>
  <c r="AB15" i="2"/>
  <c r="C16" i="2"/>
  <c r="K16" i="2"/>
  <c r="P16" i="2"/>
  <c r="M16" i="2"/>
  <c r="AB16" i="2"/>
  <c r="C17" i="2"/>
  <c r="K17" i="2"/>
  <c r="P17" i="2"/>
  <c r="M17" i="2"/>
  <c r="AB17" i="2"/>
  <c r="C18" i="2"/>
  <c r="K18" i="2"/>
  <c r="P18" i="2"/>
  <c r="M18" i="2"/>
  <c r="AB18" i="2"/>
  <c r="C19" i="2"/>
  <c r="K19" i="2"/>
  <c r="P19" i="2"/>
  <c r="M19" i="2"/>
  <c r="AB19" i="2"/>
  <c r="C20" i="2"/>
  <c r="K20" i="2"/>
  <c r="P20" i="2"/>
  <c r="M20" i="2"/>
  <c r="AB20" i="2"/>
  <c r="C21" i="2"/>
  <c r="K21" i="2"/>
  <c r="P21" i="2"/>
  <c r="M21" i="2"/>
  <c r="AB21" i="2"/>
  <c r="C22" i="2"/>
  <c r="K22" i="2"/>
  <c r="P22" i="2"/>
  <c r="M22" i="2"/>
  <c r="AB22" i="2"/>
  <c r="C23" i="2"/>
  <c r="K23" i="2"/>
  <c r="P23" i="2"/>
  <c r="M23" i="2"/>
  <c r="AB23" i="2"/>
  <c r="C24" i="2"/>
  <c r="K24" i="2"/>
  <c r="P24" i="2"/>
  <c r="M24" i="2"/>
  <c r="AB24" i="2"/>
  <c r="C25" i="2"/>
  <c r="K25" i="2"/>
  <c r="P25" i="2"/>
  <c r="M25" i="2"/>
  <c r="AB25" i="2"/>
  <c r="C26" i="2"/>
  <c r="K26" i="2"/>
  <c r="P26" i="2"/>
  <c r="M26" i="2"/>
  <c r="AB26" i="2"/>
  <c r="C27" i="2"/>
  <c r="K27" i="2"/>
  <c r="P27" i="2"/>
  <c r="M27" i="2"/>
  <c r="AB27" i="2"/>
  <c r="C28" i="2"/>
  <c r="K28" i="2"/>
  <c r="P28" i="2"/>
  <c r="M28" i="2"/>
  <c r="AB28" i="2"/>
  <c r="C29" i="2"/>
  <c r="K29" i="2"/>
  <c r="P29" i="2"/>
  <c r="M29" i="2"/>
  <c r="AB29" i="2"/>
  <c r="C30" i="2"/>
  <c r="K30" i="2"/>
  <c r="P30" i="2"/>
  <c r="M30" i="2"/>
  <c r="AB30" i="2"/>
  <c r="C31" i="2"/>
  <c r="K31" i="2"/>
  <c r="P31" i="2"/>
  <c r="M31" i="2"/>
  <c r="AB31" i="2"/>
  <c r="C32" i="2"/>
  <c r="K32" i="2"/>
  <c r="P32" i="2"/>
  <c r="M32" i="2"/>
  <c r="AB32" i="2"/>
  <c r="C33" i="2"/>
  <c r="K33" i="2"/>
  <c r="P33" i="2"/>
  <c r="M33" i="2"/>
  <c r="AB33" i="2"/>
  <c r="C34" i="2"/>
  <c r="K34" i="2"/>
  <c r="P34" i="2"/>
  <c r="M34" i="2"/>
  <c r="AB34" i="2"/>
  <c r="C35" i="2"/>
  <c r="K35" i="2"/>
  <c r="P35" i="2"/>
  <c r="M35" i="2"/>
  <c r="AB35" i="2"/>
  <c r="C36" i="2"/>
  <c r="K36" i="2"/>
  <c r="P36" i="2"/>
  <c r="M36" i="2"/>
  <c r="AB36" i="2"/>
  <c r="P37" i="2"/>
  <c r="M37" i="2"/>
  <c r="AB37" i="2"/>
  <c r="C38" i="2"/>
  <c r="K38" i="2"/>
  <c r="P38" i="2"/>
  <c r="M38" i="2"/>
  <c r="AB38" i="2"/>
  <c r="C39" i="2"/>
  <c r="K39" i="2"/>
  <c r="P39" i="2"/>
  <c r="M39" i="2"/>
  <c r="AB39" i="2"/>
  <c r="C40" i="2"/>
  <c r="K40" i="2"/>
  <c r="P40" i="2"/>
  <c r="M40" i="2"/>
  <c r="AB40" i="2"/>
  <c r="C41" i="2"/>
  <c r="K41" i="2"/>
  <c r="P41" i="2"/>
  <c r="M41" i="2"/>
  <c r="AB41" i="2"/>
  <c r="C42" i="2"/>
  <c r="K42" i="2"/>
  <c r="P42" i="2"/>
  <c r="M42" i="2"/>
  <c r="AB42" i="2"/>
  <c r="C43" i="2"/>
  <c r="K43" i="2"/>
  <c r="P43" i="2"/>
  <c r="M43" i="2"/>
  <c r="AB43" i="2"/>
  <c r="C44" i="2"/>
  <c r="K44" i="2"/>
  <c r="P44" i="2"/>
  <c r="M44" i="2"/>
  <c r="AB44" i="2"/>
  <c r="C45" i="2"/>
  <c r="K45" i="2"/>
  <c r="P45" i="2"/>
  <c r="M45" i="2"/>
  <c r="AB45" i="2"/>
  <c r="C46" i="2"/>
  <c r="K46" i="2"/>
  <c r="P46" i="2"/>
  <c r="M46" i="2"/>
  <c r="AB46" i="2"/>
  <c r="C47" i="2"/>
  <c r="K47" i="2"/>
  <c r="P47" i="2"/>
  <c r="M47" i="2"/>
  <c r="AB47" i="2"/>
  <c r="C48" i="2"/>
  <c r="K48" i="2"/>
  <c r="P48" i="2"/>
  <c r="M48" i="2"/>
  <c r="AB48" i="2"/>
  <c r="C49" i="2"/>
  <c r="K49" i="2"/>
  <c r="P49" i="2"/>
  <c r="M49" i="2"/>
  <c r="AB49" i="2"/>
  <c r="C50" i="2"/>
  <c r="K50" i="2"/>
  <c r="P50" i="2"/>
  <c r="M50" i="2"/>
  <c r="AB50" i="2"/>
  <c r="C51" i="2"/>
  <c r="K51" i="2"/>
  <c r="P51" i="2"/>
  <c r="M51" i="2"/>
  <c r="AB51" i="2"/>
  <c r="C52" i="2"/>
  <c r="K52" i="2"/>
  <c r="P52" i="2"/>
  <c r="M52" i="2"/>
  <c r="AB52" i="2"/>
  <c r="C53" i="2"/>
  <c r="K53" i="2"/>
  <c r="P53" i="2"/>
  <c r="M53" i="2"/>
  <c r="AB53" i="2"/>
  <c r="C54" i="2"/>
  <c r="K54" i="2"/>
  <c r="P54" i="2"/>
  <c r="M54" i="2"/>
  <c r="AB54" i="2"/>
  <c r="C55" i="2"/>
  <c r="K55" i="2"/>
  <c r="P55" i="2"/>
  <c r="M55" i="2"/>
  <c r="AB55" i="2"/>
  <c r="C56" i="2"/>
  <c r="K56" i="2"/>
  <c r="P56" i="2"/>
  <c r="M56" i="2"/>
  <c r="AB56" i="2"/>
  <c r="C57" i="2"/>
  <c r="K57" i="2"/>
  <c r="P57" i="2"/>
  <c r="M57" i="2"/>
  <c r="AB57" i="2"/>
  <c r="C58" i="2"/>
  <c r="K58" i="2"/>
  <c r="P58" i="2"/>
  <c r="M58" i="2"/>
  <c r="AB58" i="2"/>
  <c r="C59" i="2"/>
  <c r="K59" i="2"/>
  <c r="P59" i="2"/>
  <c r="M59" i="2"/>
  <c r="AB59" i="2"/>
  <c r="C60" i="2"/>
  <c r="K60" i="2"/>
  <c r="P60" i="2"/>
  <c r="M60" i="2"/>
  <c r="AB60" i="2"/>
  <c r="C61" i="2"/>
  <c r="K61" i="2"/>
  <c r="P61" i="2"/>
  <c r="M61" i="2"/>
  <c r="AB61" i="2"/>
  <c r="C62" i="2"/>
  <c r="K62" i="2"/>
  <c r="P62" i="2"/>
  <c r="M62" i="2"/>
  <c r="AB62" i="2"/>
  <c r="C63" i="2"/>
  <c r="K63" i="2"/>
  <c r="P63" i="2"/>
  <c r="M63" i="2"/>
  <c r="AB63" i="2"/>
  <c r="C64" i="2"/>
  <c r="K64" i="2"/>
  <c r="P64" i="2"/>
  <c r="M64" i="2"/>
  <c r="AB64" i="2"/>
  <c r="C65" i="2"/>
  <c r="K65" i="2"/>
  <c r="P65" i="2"/>
  <c r="M65" i="2"/>
  <c r="AB65" i="2"/>
  <c r="C66" i="2"/>
  <c r="K66" i="2"/>
  <c r="P66" i="2"/>
  <c r="M66" i="2"/>
  <c r="AB66" i="2"/>
  <c r="C67" i="2"/>
  <c r="K67" i="2"/>
  <c r="P67" i="2"/>
  <c r="M67" i="2"/>
  <c r="AB67" i="2"/>
  <c r="C68" i="2"/>
  <c r="K68" i="2"/>
  <c r="P68" i="2"/>
  <c r="M68" i="2"/>
  <c r="AB68" i="2"/>
  <c r="C69" i="2"/>
  <c r="K69" i="2"/>
  <c r="P69" i="2"/>
  <c r="M69" i="2"/>
  <c r="AB69" i="2"/>
  <c r="C70" i="2"/>
  <c r="K70" i="2"/>
  <c r="P70" i="2"/>
  <c r="M70" i="2"/>
  <c r="AB70" i="2"/>
  <c r="C71" i="2"/>
  <c r="K71" i="2"/>
  <c r="P71" i="2"/>
  <c r="M71" i="2"/>
  <c r="AB71" i="2"/>
  <c r="C72" i="2"/>
  <c r="K72" i="2"/>
  <c r="P72" i="2"/>
  <c r="M72" i="2"/>
  <c r="AB72" i="2"/>
  <c r="C73" i="2"/>
  <c r="K73" i="2"/>
  <c r="P73" i="2"/>
  <c r="M73" i="2"/>
  <c r="AB73" i="2"/>
  <c r="C74" i="2"/>
  <c r="K74" i="2"/>
  <c r="P74" i="2"/>
  <c r="M74" i="2"/>
  <c r="AB74" i="2"/>
  <c r="C75" i="2"/>
  <c r="K75" i="2"/>
  <c r="P75" i="2"/>
  <c r="M75" i="2"/>
  <c r="AB75" i="2"/>
  <c r="C76" i="2"/>
  <c r="K76" i="2"/>
  <c r="P76" i="2"/>
  <c r="M76" i="2"/>
  <c r="AB76" i="2"/>
  <c r="C77" i="2"/>
  <c r="K77" i="2"/>
  <c r="P77" i="2"/>
  <c r="M77" i="2"/>
  <c r="AB77" i="2"/>
  <c r="C78" i="2"/>
  <c r="K78" i="2"/>
  <c r="P78" i="2"/>
  <c r="M78" i="2"/>
  <c r="AB78" i="2"/>
  <c r="C79" i="2"/>
  <c r="K79" i="2"/>
  <c r="P79" i="2"/>
  <c r="M79" i="2"/>
  <c r="AB79" i="2"/>
  <c r="C80" i="2"/>
  <c r="K80" i="2"/>
  <c r="P80" i="2"/>
  <c r="M80" i="2"/>
  <c r="AB80" i="2"/>
  <c r="C81" i="2"/>
  <c r="K81" i="2"/>
  <c r="P81" i="2"/>
  <c r="M81" i="2"/>
  <c r="AB81" i="2"/>
  <c r="C82" i="2"/>
  <c r="K82" i="2"/>
  <c r="P82" i="2"/>
  <c r="M82" i="2"/>
  <c r="AB82" i="2"/>
  <c r="C83" i="2"/>
  <c r="K83" i="2"/>
  <c r="P83" i="2"/>
  <c r="M83" i="2"/>
  <c r="AB83" i="2"/>
  <c r="C84" i="2"/>
  <c r="K84" i="2"/>
  <c r="P84" i="2"/>
  <c r="M84" i="2"/>
  <c r="AB84" i="2"/>
  <c r="C85" i="2"/>
  <c r="K85" i="2"/>
  <c r="P85" i="2"/>
  <c r="M85" i="2"/>
  <c r="AB85" i="2"/>
  <c r="C86" i="2"/>
  <c r="K86" i="2"/>
  <c r="P86" i="2"/>
  <c r="M86" i="2"/>
  <c r="AB86" i="2"/>
  <c r="C87" i="2"/>
  <c r="K87" i="2"/>
  <c r="P87" i="2"/>
  <c r="M87" i="2"/>
  <c r="AB87" i="2"/>
  <c r="C88" i="2"/>
  <c r="K88" i="2"/>
  <c r="P88" i="2"/>
  <c r="M88" i="2"/>
  <c r="AB88" i="2"/>
  <c r="C89" i="2"/>
  <c r="K89" i="2"/>
  <c r="P89" i="2"/>
  <c r="M89" i="2"/>
  <c r="AB89" i="2"/>
  <c r="C90" i="2"/>
  <c r="K90" i="2"/>
  <c r="P90" i="2"/>
  <c r="M90" i="2"/>
  <c r="AB90" i="2"/>
  <c r="C91" i="2"/>
  <c r="K91" i="2"/>
  <c r="P91" i="2"/>
  <c r="M91" i="2"/>
  <c r="AB91" i="2"/>
  <c r="C92" i="2"/>
  <c r="K92" i="2"/>
  <c r="P92" i="2"/>
  <c r="M92" i="2"/>
  <c r="AB92" i="2"/>
  <c r="C93" i="2"/>
  <c r="K93" i="2"/>
  <c r="P93" i="2"/>
  <c r="M93" i="2"/>
  <c r="AB93" i="2"/>
  <c r="C94" i="2"/>
  <c r="K94" i="2"/>
  <c r="P94" i="2"/>
  <c r="M94" i="2"/>
  <c r="AB94" i="2"/>
  <c r="C95" i="2"/>
  <c r="K95" i="2"/>
  <c r="P95" i="2"/>
  <c r="M95" i="2"/>
  <c r="AB95" i="2"/>
  <c r="C96" i="2"/>
  <c r="K96" i="2"/>
  <c r="P96" i="2"/>
  <c r="M96" i="2"/>
  <c r="AB96" i="2"/>
  <c r="C97" i="2"/>
  <c r="K97" i="2"/>
  <c r="P97" i="2"/>
  <c r="M97" i="2"/>
  <c r="AB97" i="2"/>
  <c r="C98" i="2"/>
  <c r="K98" i="2"/>
  <c r="P98" i="2"/>
  <c r="M98" i="2"/>
  <c r="AB98" i="2"/>
  <c r="C99" i="2"/>
  <c r="K99" i="2"/>
  <c r="P99" i="2"/>
  <c r="M99" i="2"/>
  <c r="AB99" i="2"/>
  <c r="C100" i="2"/>
  <c r="K100" i="2"/>
  <c r="P100" i="2"/>
  <c r="M100" i="2"/>
  <c r="AB100" i="2"/>
  <c r="C101" i="2"/>
  <c r="K101" i="2"/>
  <c r="P101" i="2"/>
  <c r="M101" i="2"/>
  <c r="AB101" i="2"/>
  <c r="C102" i="2"/>
  <c r="K102" i="2"/>
  <c r="P102" i="2"/>
  <c r="M102" i="2"/>
  <c r="AB102" i="2"/>
  <c r="C103" i="2"/>
  <c r="K103" i="2"/>
  <c r="P103" i="2"/>
  <c r="M103" i="2"/>
  <c r="AB103" i="2"/>
  <c r="C4" i="2"/>
  <c r="K4" i="2"/>
  <c r="P4" i="2"/>
  <c r="M4" i="2"/>
  <c r="AB4" i="2"/>
  <c r="H5" i="2"/>
  <c r="O5" i="2"/>
  <c r="J5" i="2"/>
  <c r="AA5" i="2"/>
  <c r="H6" i="2"/>
  <c r="O6" i="2"/>
  <c r="J6" i="2"/>
  <c r="AA6" i="2"/>
  <c r="H7" i="2"/>
  <c r="O7" i="2"/>
  <c r="J7" i="2"/>
  <c r="AA7" i="2"/>
  <c r="H8" i="2"/>
  <c r="O8" i="2"/>
  <c r="J8" i="2"/>
  <c r="AA8" i="2"/>
  <c r="H9" i="2"/>
  <c r="O9" i="2"/>
  <c r="J9" i="2"/>
  <c r="AA9" i="2"/>
  <c r="H10" i="2"/>
  <c r="O10" i="2"/>
  <c r="J10" i="2"/>
  <c r="AA10" i="2"/>
  <c r="H11" i="2"/>
  <c r="O11" i="2"/>
  <c r="J11" i="2"/>
  <c r="AA11" i="2"/>
  <c r="H12" i="2"/>
  <c r="O12" i="2"/>
  <c r="J12" i="2"/>
  <c r="AA12" i="2"/>
  <c r="H13" i="2"/>
  <c r="O13" i="2"/>
  <c r="J13" i="2"/>
  <c r="AA13" i="2"/>
  <c r="H14" i="2"/>
  <c r="O14" i="2"/>
  <c r="J14" i="2"/>
  <c r="AA14" i="2"/>
  <c r="H15" i="2"/>
  <c r="O15" i="2"/>
  <c r="J15" i="2"/>
  <c r="AA15" i="2"/>
  <c r="H16" i="2"/>
  <c r="O16" i="2"/>
  <c r="J16" i="2"/>
  <c r="AA16" i="2"/>
  <c r="H17" i="2"/>
  <c r="O17" i="2"/>
  <c r="J17" i="2"/>
  <c r="AA17" i="2"/>
  <c r="H18" i="2"/>
  <c r="O18" i="2"/>
  <c r="J18" i="2"/>
  <c r="AA18" i="2"/>
  <c r="H19" i="2"/>
  <c r="O19" i="2"/>
  <c r="J19" i="2"/>
  <c r="AA19" i="2"/>
  <c r="H20" i="2"/>
  <c r="O20" i="2"/>
  <c r="J20" i="2"/>
  <c r="AA20" i="2"/>
  <c r="H21" i="2"/>
  <c r="O21" i="2"/>
  <c r="J21" i="2"/>
  <c r="AA21" i="2"/>
  <c r="H22" i="2"/>
  <c r="O22" i="2"/>
  <c r="J22" i="2"/>
  <c r="AA22" i="2"/>
  <c r="H23" i="2"/>
  <c r="O23" i="2"/>
  <c r="J23" i="2"/>
  <c r="AA23" i="2"/>
  <c r="H24" i="2"/>
  <c r="O24" i="2"/>
  <c r="J24" i="2"/>
  <c r="AA24" i="2"/>
  <c r="H25" i="2"/>
  <c r="O25" i="2"/>
  <c r="J25" i="2"/>
  <c r="AA25" i="2"/>
  <c r="H26" i="2"/>
  <c r="O26" i="2"/>
  <c r="J26" i="2"/>
  <c r="AA26" i="2"/>
  <c r="H27" i="2"/>
  <c r="O27" i="2"/>
  <c r="J27" i="2"/>
  <c r="AA27" i="2"/>
  <c r="H28" i="2"/>
  <c r="O28" i="2"/>
  <c r="J28" i="2"/>
  <c r="AA28" i="2"/>
  <c r="H29" i="2"/>
  <c r="O29" i="2"/>
  <c r="J29" i="2"/>
  <c r="AA29" i="2"/>
  <c r="H30" i="2"/>
  <c r="O30" i="2"/>
  <c r="J30" i="2"/>
  <c r="AA30" i="2"/>
  <c r="H31" i="2"/>
  <c r="O31" i="2"/>
  <c r="J31" i="2"/>
  <c r="AA31" i="2"/>
  <c r="H32" i="2"/>
  <c r="O32" i="2"/>
  <c r="J32" i="2"/>
  <c r="AA32" i="2"/>
  <c r="H33" i="2"/>
  <c r="O33" i="2"/>
  <c r="J33" i="2"/>
  <c r="AA33" i="2"/>
  <c r="H34" i="2"/>
  <c r="O34" i="2"/>
  <c r="J34" i="2"/>
  <c r="AA34" i="2"/>
  <c r="H35" i="2"/>
  <c r="O35" i="2"/>
  <c r="J35" i="2"/>
  <c r="AA35" i="2"/>
  <c r="H36" i="2"/>
  <c r="O36" i="2"/>
  <c r="J36" i="2"/>
  <c r="AA36" i="2"/>
  <c r="O37" i="2"/>
  <c r="J37" i="2"/>
  <c r="AA37" i="2"/>
  <c r="H38" i="2"/>
  <c r="O38" i="2"/>
  <c r="J38" i="2"/>
  <c r="AA38" i="2"/>
  <c r="H39" i="2"/>
  <c r="O39" i="2"/>
  <c r="J39" i="2"/>
  <c r="AA39" i="2"/>
  <c r="H40" i="2"/>
  <c r="O40" i="2"/>
  <c r="J40" i="2"/>
  <c r="AA40" i="2"/>
  <c r="H41" i="2"/>
  <c r="O41" i="2"/>
  <c r="J41" i="2"/>
  <c r="AA41" i="2"/>
  <c r="H42" i="2"/>
  <c r="O42" i="2"/>
  <c r="J42" i="2"/>
  <c r="AA42" i="2"/>
  <c r="H43" i="2"/>
  <c r="O43" i="2"/>
  <c r="J43" i="2"/>
  <c r="AA43" i="2"/>
  <c r="H44" i="2"/>
  <c r="O44" i="2"/>
  <c r="J44" i="2"/>
  <c r="AA44" i="2"/>
  <c r="H45" i="2"/>
  <c r="O45" i="2"/>
  <c r="J45" i="2"/>
  <c r="AA45" i="2"/>
  <c r="H46" i="2"/>
  <c r="O46" i="2"/>
  <c r="J46" i="2"/>
  <c r="AA46" i="2"/>
  <c r="H47" i="2"/>
  <c r="O47" i="2"/>
  <c r="J47" i="2"/>
  <c r="AA47" i="2"/>
  <c r="H48" i="2"/>
  <c r="O48" i="2"/>
  <c r="J48" i="2"/>
  <c r="AA48" i="2"/>
  <c r="H49" i="2"/>
  <c r="O49" i="2"/>
  <c r="J49" i="2"/>
  <c r="AA49" i="2"/>
  <c r="H50" i="2"/>
  <c r="O50" i="2"/>
  <c r="J50" i="2"/>
  <c r="AA50" i="2"/>
  <c r="H51" i="2"/>
  <c r="O51" i="2"/>
  <c r="J51" i="2"/>
  <c r="AA51" i="2"/>
  <c r="H52" i="2"/>
  <c r="O52" i="2"/>
  <c r="J52" i="2"/>
  <c r="AA52" i="2"/>
  <c r="H53" i="2"/>
  <c r="O53" i="2"/>
  <c r="J53" i="2"/>
  <c r="AA53" i="2"/>
  <c r="H54" i="2"/>
  <c r="O54" i="2"/>
  <c r="J54" i="2"/>
  <c r="AA54" i="2"/>
  <c r="H55" i="2"/>
  <c r="O55" i="2"/>
  <c r="J55" i="2"/>
  <c r="AA55" i="2"/>
  <c r="H56" i="2"/>
  <c r="O56" i="2"/>
  <c r="J56" i="2"/>
  <c r="AA56" i="2"/>
  <c r="H57" i="2"/>
  <c r="O57" i="2"/>
  <c r="J57" i="2"/>
  <c r="AA57" i="2"/>
  <c r="H58" i="2"/>
  <c r="O58" i="2"/>
  <c r="J58" i="2"/>
  <c r="AA58" i="2"/>
  <c r="H59" i="2"/>
  <c r="O59" i="2"/>
  <c r="J59" i="2"/>
  <c r="AA59" i="2"/>
  <c r="H60" i="2"/>
  <c r="O60" i="2"/>
  <c r="J60" i="2"/>
  <c r="AA60" i="2"/>
  <c r="H61" i="2"/>
  <c r="O61" i="2"/>
  <c r="J61" i="2"/>
  <c r="AA61" i="2"/>
  <c r="H62" i="2"/>
  <c r="O62" i="2"/>
  <c r="J62" i="2"/>
  <c r="AA62" i="2"/>
  <c r="H63" i="2"/>
  <c r="O63" i="2"/>
  <c r="J63" i="2"/>
  <c r="AA63" i="2"/>
  <c r="H64" i="2"/>
  <c r="O64" i="2"/>
  <c r="J64" i="2"/>
  <c r="AA64" i="2"/>
  <c r="H65" i="2"/>
  <c r="O65" i="2"/>
  <c r="J65" i="2"/>
  <c r="AA65" i="2"/>
  <c r="H66" i="2"/>
  <c r="O66" i="2"/>
  <c r="J66" i="2"/>
  <c r="AA66" i="2"/>
  <c r="H67" i="2"/>
  <c r="O67" i="2"/>
  <c r="J67" i="2"/>
  <c r="AA67" i="2"/>
  <c r="H68" i="2"/>
  <c r="O68" i="2"/>
  <c r="J68" i="2"/>
  <c r="AA68" i="2"/>
  <c r="H69" i="2"/>
  <c r="O69" i="2"/>
  <c r="J69" i="2"/>
  <c r="AA69" i="2"/>
  <c r="H70" i="2"/>
  <c r="O70" i="2"/>
  <c r="J70" i="2"/>
  <c r="AA70" i="2"/>
  <c r="H71" i="2"/>
  <c r="O71" i="2"/>
  <c r="J71" i="2"/>
  <c r="AA71" i="2"/>
  <c r="H72" i="2"/>
  <c r="O72" i="2"/>
  <c r="J72" i="2"/>
  <c r="AA72" i="2"/>
  <c r="H73" i="2"/>
  <c r="O73" i="2"/>
  <c r="J73" i="2"/>
  <c r="AA73" i="2"/>
  <c r="H74" i="2"/>
  <c r="O74" i="2"/>
  <c r="J74" i="2"/>
  <c r="AA74" i="2"/>
  <c r="H75" i="2"/>
  <c r="O75" i="2"/>
  <c r="J75" i="2"/>
  <c r="AA75" i="2"/>
  <c r="H76" i="2"/>
  <c r="O76" i="2"/>
  <c r="J76" i="2"/>
  <c r="AA76" i="2"/>
  <c r="H77" i="2"/>
  <c r="O77" i="2"/>
  <c r="J77" i="2"/>
  <c r="AA77" i="2"/>
  <c r="H78" i="2"/>
  <c r="O78" i="2"/>
  <c r="J78" i="2"/>
  <c r="AA78" i="2"/>
  <c r="H79" i="2"/>
  <c r="O79" i="2"/>
  <c r="J79" i="2"/>
  <c r="AA79" i="2"/>
  <c r="H80" i="2"/>
  <c r="O80" i="2"/>
  <c r="J80" i="2"/>
  <c r="AA80" i="2"/>
  <c r="H81" i="2"/>
  <c r="O81" i="2"/>
  <c r="J81" i="2"/>
  <c r="AA81" i="2"/>
  <c r="H82" i="2"/>
  <c r="O82" i="2"/>
  <c r="J82" i="2"/>
  <c r="AA82" i="2"/>
  <c r="H83" i="2"/>
  <c r="O83" i="2"/>
  <c r="J83" i="2"/>
  <c r="AA83" i="2"/>
  <c r="H84" i="2"/>
  <c r="O84" i="2"/>
  <c r="J84" i="2"/>
  <c r="AA84" i="2"/>
  <c r="H85" i="2"/>
  <c r="O85" i="2"/>
  <c r="J85" i="2"/>
  <c r="AA85" i="2"/>
  <c r="H86" i="2"/>
  <c r="O86" i="2"/>
  <c r="J86" i="2"/>
  <c r="AA86" i="2"/>
  <c r="H87" i="2"/>
  <c r="O87" i="2"/>
  <c r="J87" i="2"/>
  <c r="AA87" i="2"/>
  <c r="H88" i="2"/>
  <c r="O88" i="2"/>
  <c r="J88" i="2"/>
  <c r="AA88" i="2"/>
  <c r="H89" i="2"/>
  <c r="O89" i="2"/>
  <c r="J89" i="2"/>
  <c r="AA89" i="2"/>
  <c r="H90" i="2"/>
  <c r="O90" i="2"/>
  <c r="J90" i="2"/>
  <c r="AA90" i="2"/>
  <c r="H91" i="2"/>
  <c r="O91" i="2"/>
  <c r="J91" i="2"/>
  <c r="AA91" i="2"/>
  <c r="H92" i="2"/>
  <c r="O92" i="2"/>
  <c r="J92" i="2"/>
  <c r="AA92" i="2"/>
  <c r="H93" i="2"/>
  <c r="O93" i="2"/>
  <c r="J93" i="2"/>
  <c r="AA93" i="2"/>
  <c r="H94" i="2"/>
  <c r="O94" i="2"/>
  <c r="J94" i="2"/>
  <c r="AA94" i="2"/>
  <c r="H95" i="2"/>
  <c r="O95" i="2"/>
  <c r="J95" i="2"/>
  <c r="AA95" i="2"/>
  <c r="H96" i="2"/>
  <c r="O96" i="2"/>
  <c r="J96" i="2"/>
  <c r="AA96" i="2"/>
  <c r="H97" i="2"/>
  <c r="O97" i="2"/>
  <c r="J97" i="2"/>
  <c r="AA97" i="2"/>
  <c r="H98" i="2"/>
  <c r="O98" i="2"/>
  <c r="J98" i="2"/>
  <c r="AA98" i="2"/>
  <c r="H99" i="2"/>
  <c r="O99" i="2"/>
  <c r="J99" i="2"/>
  <c r="AA99" i="2"/>
  <c r="H100" i="2"/>
  <c r="O100" i="2"/>
  <c r="J100" i="2"/>
  <c r="AA100" i="2"/>
  <c r="H101" i="2"/>
  <c r="O101" i="2"/>
  <c r="J101" i="2"/>
  <c r="AA101" i="2"/>
  <c r="H102" i="2"/>
  <c r="O102" i="2"/>
  <c r="J102" i="2"/>
  <c r="AA102" i="2"/>
  <c r="H103" i="2"/>
  <c r="O103" i="2"/>
  <c r="J103" i="2"/>
  <c r="AA103" i="2"/>
  <c r="H4" i="2"/>
  <c r="O4" i="2"/>
  <c r="J4" i="2"/>
  <c r="AA4" i="2"/>
  <c r="E4" i="2"/>
  <c r="N4" i="2"/>
  <c r="F4" i="2"/>
  <c r="Z4" i="2"/>
  <c r="E5" i="2"/>
  <c r="N5" i="2"/>
  <c r="F5" i="2"/>
  <c r="Z5" i="2"/>
  <c r="E6" i="2"/>
  <c r="N6" i="2"/>
  <c r="F6" i="2"/>
  <c r="Z6" i="2"/>
  <c r="E7" i="2"/>
  <c r="N7" i="2"/>
  <c r="F7" i="2"/>
  <c r="Z7" i="2"/>
  <c r="E8" i="2"/>
  <c r="N8" i="2"/>
  <c r="F8" i="2"/>
  <c r="Z8" i="2"/>
  <c r="E9" i="2"/>
  <c r="N9" i="2"/>
  <c r="F9" i="2"/>
  <c r="Z9" i="2"/>
  <c r="E10" i="2"/>
  <c r="N10" i="2"/>
  <c r="F10" i="2"/>
  <c r="Z10" i="2"/>
  <c r="E11" i="2"/>
  <c r="N11" i="2"/>
  <c r="F11" i="2"/>
  <c r="Z11" i="2"/>
  <c r="E12" i="2"/>
  <c r="N12" i="2"/>
  <c r="F12" i="2"/>
  <c r="Z12" i="2"/>
  <c r="E13" i="2"/>
  <c r="N13" i="2"/>
  <c r="F13" i="2"/>
  <c r="Z13" i="2"/>
  <c r="E14" i="2"/>
  <c r="N14" i="2"/>
  <c r="F14" i="2"/>
  <c r="Z14" i="2"/>
  <c r="E15" i="2"/>
  <c r="N15" i="2"/>
  <c r="F15" i="2"/>
  <c r="Z15" i="2"/>
  <c r="E16" i="2"/>
  <c r="N16" i="2"/>
  <c r="F16" i="2"/>
  <c r="Z16" i="2"/>
  <c r="E17" i="2"/>
  <c r="N17" i="2"/>
  <c r="F17" i="2"/>
  <c r="Z17" i="2"/>
  <c r="E18" i="2"/>
  <c r="N18" i="2"/>
  <c r="F18" i="2"/>
  <c r="Z18" i="2"/>
  <c r="E19" i="2"/>
  <c r="N19" i="2"/>
  <c r="F19" i="2"/>
  <c r="Z19" i="2"/>
  <c r="E20" i="2"/>
  <c r="N20" i="2"/>
  <c r="F20" i="2"/>
  <c r="Z20" i="2"/>
  <c r="E21" i="2"/>
  <c r="N21" i="2"/>
  <c r="F21" i="2"/>
  <c r="Z21" i="2"/>
  <c r="E22" i="2"/>
  <c r="N22" i="2"/>
  <c r="F22" i="2"/>
  <c r="Z22" i="2"/>
  <c r="E23" i="2"/>
  <c r="N23" i="2"/>
  <c r="F23" i="2"/>
  <c r="Z23" i="2"/>
  <c r="E24" i="2"/>
  <c r="N24" i="2"/>
  <c r="F24" i="2"/>
  <c r="Z24" i="2"/>
  <c r="E25" i="2"/>
  <c r="N25" i="2"/>
  <c r="F25" i="2"/>
  <c r="Z25" i="2"/>
  <c r="E26" i="2"/>
  <c r="N26" i="2"/>
  <c r="F26" i="2"/>
  <c r="Z26" i="2"/>
  <c r="E27" i="2"/>
  <c r="N27" i="2"/>
  <c r="F27" i="2"/>
  <c r="Z27" i="2"/>
  <c r="E28" i="2"/>
  <c r="N28" i="2"/>
  <c r="F28" i="2"/>
  <c r="Z28" i="2"/>
  <c r="E29" i="2"/>
  <c r="N29" i="2"/>
  <c r="F29" i="2"/>
  <c r="Z29" i="2"/>
  <c r="E30" i="2"/>
  <c r="N30" i="2"/>
  <c r="F30" i="2"/>
  <c r="Z30" i="2"/>
  <c r="E31" i="2"/>
  <c r="N31" i="2"/>
  <c r="F31" i="2"/>
  <c r="Z31" i="2"/>
  <c r="E32" i="2"/>
  <c r="N32" i="2"/>
  <c r="F32" i="2"/>
  <c r="Z32" i="2"/>
  <c r="E33" i="2"/>
  <c r="N33" i="2"/>
  <c r="F33" i="2"/>
  <c r="Z33" i="2"/>
  <c r="E34" i="2"/>
  <c r="N34" i="2"/>
  <c r="F34" i="2"/>
  <c r="Z34" i="2"/>
  <c r="E35" i="2"/>
  <c r="N35" i="2"/>
  <c r="F35" i="2"/>
  <c r="Z35" i="2"/>
  <c r="E36" i="2"/>
  <c r="N36" i="2"/>
  <c r="F36" i="2"/>
  <c r="Z36" i="2"/>
  <c r="N37" i="2"/>
  <c r="Z37" i="2"/>
  <c r="E38" i="2"/>
  <c r="N38" i="2"/>
  <c r="F38" i="2"/>
  <c r="Z38" i="2"/>
  <c r="E39" i="2"/>
  <c r="N39" i="2"/>
  <c r="F39" i="2"/>
  <c r="Z39" i="2"/>
  <c r="E40" i="2"/>
  <c r="N40" i="2"/>
  <c r="F40" i="2"/>
  <c r="Z40" i="2"/>
  <c r="E41" i="2"/>
  <c r="N41" i="2"/>
  <c r="F41" i="2"/>
  <c r="Z41" i="2"/>
  <c r="E42" i="2"/>
  <c r="N42" i="2"/>
  <c r="F42" i="2"/>
  <c r="Z42" i="2"/>
  <c r="E43" i="2"/>
  <c r="N43" i="2"/>
  <c r="F43" i="2"/>
  <c r="Z43" i="2"/>
  <c r="E44" i="2"/>
  <c r="N44" i="2"/>
  <c r="F44" i="2"/>
  <c r="Z44" i="2"/>
  <c r="E45" i="2"/>
  <c r="N45" i="2"/>
  <c r="F45" i="2"/>
  <c r="Z45" i="2"/>
  <c r="E46" i="2"/>
  <c r="N46" i="2"/>
  <c r="F46" i="2"/>
  <c r="Z46" i="2"/>
  <c r="E47" i="2"/>
  <c r="N47" i="2"/>
  <c r="F47" i="2"/>
  <c r="Z47" i="2"/>
  <c r="E48" i="2"/>
  <c r="N48" i="2"/>
  <c r="F48" i="2"/>
  <c r="Z48" i="2"/>
  <c r="E49" i="2"/>
  <c r="N49" i="2"/>
  <c r="F49" i="2"/>
  <c r="Z49" i="2"/>
  <c r="E50" i="2"/>
  <c r="N50" i="2"/>
  <c r="F50" i="2"/>
  <c r="Z50" i="2"/>
  <c r="E51" i="2"/>
  <c r="N51" i="2"/>
  <c r="F51" i="2"/>
  <c r="Z51" i="2"/>
  <c r="E52" i="2"/>
  <c r="N52" i="2"/>
  <c r="F52" i="2"/>
  <c r="Z52" i="2"/>
  <c r="E53" i="2"/>
  <c r="N53" i="2"/>
  <c r="F53" i="2"/>
  <c r="Z53" i="2"/>
  <c r="E54" i="2"/>
  <c r="N54" i="2"/>
  <c r="F54" i="2"/>
  <c r="Z54" i="2"/>
  <c r="E55" i="2"/>
  <c r="N55" i="2"/>
  <c r="F55" i="2"/>
  <c r="Z55" i="2"/>
  <c r="E56" i="2"/>
  <c r="N56" i="2"/>
  <c r="F56" i="2"/>
  <c r="Z56" i="2"/>
  <c r="E57" i="2"/>
  <c r="N57" i="2"/>
  <c r="F57" i="2"/>
  <c r="Z57" i="2"/>
  <c r="E58" i="2"/>
  <c r="N58" i="2"/>
  <c r="F58" i="2"/>
  <c r="Z58" i="2"/>
  <c r="E59" i="2"/>
  <c r="N59" i="2"/>
  <c r="F59" i="2"/>
  <c r="Z59" i="2"/>
  <c r="E60" i="2"/>
  <c r="N60" i="2"/>
  <c r="F60" i="2"/>
  <c r="Z60" i="2"/>
  <c r="E61" i="2"/>
  <c r="N61" i="2"/>
  <c r="F61" i="2"/>
  <c r="Z61" i="2"/>
  <c r="E62" i="2"/>
  <c r="N62" i="2"/>
  <c r="F62" i="2"/>
  <c r="Z62" i="2"/>
  <c r="E63" i="2"/>
  <c r="N63" i="2"/>
  <c r="F63" i="2"/>
  <c r="Z63" i="2"/>
  <c r="E64" i="2"/>
  <c r="N64" i="2"/>
  <c r="F64" i="2"/>
  <c r="Z64" i="2"/>
  <c r="E65" i="2"/>
  <c r="N65" i="2"/>
  <c r="F65" i="2"/>
  <c r="Z65" i="2"/>
  <c r="E66" i="2"/>
  <c r="N66" i="2"/>
  <c r="F66" i="2"/>
  <c r="Z66" i="2"/>
  <c r="E67" i="2"/>
  <c r="N67" i="2"/>
  <c r="F67" i="2"/>
  <c r="Z67" i="2"/>
  <c r="E68" i="2"/>
  <c r="N68" i="2"/>
  <c r="F68" i="2"/>
  <c r="Z68" i="2"/>
  <c r="E69" i="2"/>
  <c r="N69" i="2"/>
  <c r="F69" i="2"/>
  <c r="Z69" i="2"/>
  <c r="E70" i="2"/>
  <c r="N70" i="2"/>
  <c r="F70" i="2"/>
  <c r="Z70" i="2"/>
  <c r="E71" i="2"/>
  <c r="N71" i="2"/>
  <c r="F71" i="2"/>
  <c r="Z71" i="2"/>
  <c r="E72" i="2"/>
  <c r="N72" i="2"/>
  <c r="F72" i="2"/>
  <c r="Z72" i="2"/>
  <c r="E73" i="2"/>
  <c r="N73" i="2"/>
  <c r="F73" i="2"/>
  <c r="Z73" i="2"/>
  <c r="E74" i="2"/>
  <c r="N74" i="2"/>
  <c r="F74" i="2"/>
  <c r="Z74" i="2"/>
  <c r="E75" i="2"/>
  <c r="N75" i="2"/>
  <c r="F75" i="2"/>
  <c r="Z75" i="2"/>
  <c r="E76" i="2"/>
  <c r="N76" i="2"/>
  <c r="F76" i="2"/>
  <c r="Z76" i="2"/>
  <c r="E77" i="2"/>
  <c r="N77" i="2"/>
  <c r="F77" i="2"/>
  <c r="Z77" i="2"/>
  <c r="E78" i="2"/>
  <c r="N78" i="2"/>
  <c r="F78" i="2"/>
  <c r="Z78" i="2"/>
  <c r="E79" i="2"/>
  <c r="N79" i="2"/>
  <c r="F79" i="2"/>
  <c r="Z79" i="2"/>
  <c r="E80" i="2"/>
  <c r="N80" i="2"/>
  <c r="F80" i="2"/>
  <c r="Z80" i="2"/>
  <c r="E81" i="2"/>
  <c r="N81" i="2"/>
  <c r="F81" i="2"/>
  <c r="Z81" i="2"/>
  <c r="E82" i="2"/>
  <c r="N82" i="2"/>
  <c r="F82" i="2"/>
  <c r="Z82" i="2"/>
  <c r="E83" i="2"/>
  <c r="N83" i="2"/>
  <c r="F83" i="2"/>
  <c r="Z83" i="2"/>
  <c r="E84" i="2"/>
  <c r="N84" i="2"/>
  <c r="F84" i="2"/>
  <c r="Z84" i="2"/>
  <c r="E85" i="2"/>
  <c r="N85" i="2"/>
  <c r="F85" i="2"/>
  <c r="Z85" i="2"/>
  <c r="E86" i="2"/>
  <c r="N86" i="2"/>
  <c r="F86" i="2"/>
  <c r="Z86" i="2"/>
  <c r="E87" i="2"/>
  <c r="N87" i="2"/>
  <c r="F87" i="2"/>
  <c r="Z87" i="2"/>
  <c r="E88" i="2"/>
  <c r="N88" i="2"/>
  <c r="F88" i="2"/>
  <c r="Z88" i="2"/>
  <c r="E89" i="2"/>
  <c r="N89" i="2"/>
  <c r="F89" i="2"/>
  <c r="Z89" i="2"/>
  <c r="E90" i="2"/>
  <c r="N90" i="2"/>
  <c r="F90" i="2"/>
  <c r="Z90" i="2"/>
  <c r="E91" i="2"/>
  <c r="N91" i="2"/>
  <c r="F91" i="2"/>
  <c r="Z91" i="2"/>
  <c r="E92" i="2"/>
  <c r="N92" i="2"/>
  <c r="F92" i="2"/>
  <c r="Z92" i="2"/>
  <c r="E93" i="2"/>
  <c r="N93" i="2"/>
  <c r="F93" i="2"/>
  <c r="Z93" i="2"/>
  <c r="E94" i="2"/>
  <c r="N94" i="2"/>
  <c r="F94" i="2"/>
  <c r="Z94" i="2"/>
  <c r="E95" i="2"/>
  <c r="N95" i="2"/>
  <c r="F95" i="2"/>
  <c r="Z95" i="2"/>
  <c r="E96" i="2"/>
  <c r="N96" i="2"/>
  <c r="F96" i="2"/>
  <c r="Z96" i="2"/>
  <c r="E97" i="2"/>
  <c r="N97" i="2"/>
  <c r="F97" i="2"/>
  <c r="Z97" i="2"/>
  <c r="E98" i="2"/>
  <c r="N98" i="2"/>
  <c r="F98" i="2"/>
  <c r="Z98" i="2"/>
  <c r="E99" i="2"/>
  <c r="N99" i="2"/>
  <c r="F99" i="2"/>
  <c r="Z99" i="2"/>
  <c r="E100" i="2"/>
  <c r="N100" i="2"/>
  <c r="F100" i="2"/>
  <c r="Z100" i="2"/>
  <c r="E101" i="2"/>
  <c r="N101" i="2"/>
  <c r="F101" i="2"/>
  <c r="Z101" i="2"/>
  <c r="E102" i="2"/>
  <c r="N102" i="2"/>
  <c r="F102" i="2"/>
  <c r="Z102" i="2"/>
  <c r="E103" i="2"/>
  <c r="N103" i="2"/>
  <c r="F103" i="2"/>
  <c r="Z103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34" i="2"/>
  <c r="AD35" i="2"/>
  <c r="AD36" i="2"/>
  <c r="AD37" i="2"/>
  <c r="AD38" i="2"/>
  <c r="AD39" i="2"/>
  <c r="AD40" i="2"/>
  <c r="AD41" i="2"/>
  <c r="AD42" i="2"/>
  <c r="AD43" i="2"/>
  <c r="AD44" i="2"/>
  <c r="AD45" i="2"/>
  <c r="AD46" i="2"/>
  <c r="AD47" i="2"/>
  <c r="AD48" i="2"/>
  <c r="AD49" i="2"/>
  <c r="AD50" i="2"/>
  <c r="AD51" i="2"/>
  <c r="AD5" i="2"/>
  <c r="AD6" i="2"/>
  <c r="AD7" i="2"/>
  <c r="AD8" i="2"/>
  <c r="AD9" i="2"/>
  <c r="AD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102" i="2"/>
  <c r="V103" i="2"/>
  <c r="V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4" i="2"/>
  <c r="C31" i="12"/>
  <c r="E804" i="8"/>
  <c r="E805" i="8"/>
  <c r="E806" i="8"/>
  <c r="E807" i="8"/>
  <c r="E808" i="8"/>
  <c r="E809" i="8"/>
  <c r="E810" i="8"/>
  <c r="E811" i="8"/>
  <c r="E812" i="8"/>
  <c r="E813" i="8"/>
  <c r="E814" i="8"/>
  <c r="E815" i="8"/>
  <c r="E816" i="8"/>
  <c r="E817" i="8"/>
  <c r="E818" i="8"/>
  <c r="E819" i="8"/>
  <c r="E820" i="8"/>
  <c r="E821" i="8"/>
  <c r="E822" i="8"/>
  <c r="E823" i="8"/>
  <c r="E824" i="8"/>
  <c r="E825" i="8"/>
  <c r="E826" i="8"/>
  <c r="E827" i="8"/>
  <c r="E828" i="8"/>
  <c r="E829" i="8"/>
  <c r="E830" i="8"/>
  <c r="E831" i="8"/>
  <c r="E832" i="8"/>
  <c r="E833" i="8"/>
  <c r="E834" i="8"/>
  <c r="E835" i="8"/>
  <c r="E836" i="8"/>
  <c r="E837" i="8"/>
  <c r="E838" i="8"/>
  <c r="E839" i="8"/>
  <c r="E840" i="8"/>
  <c r="E841" i="8"/>
  <c r="E842" i="8"/>
  <c r="E843" i="8"/>
  <c r="E844" i="8"/>
  <c r="E845" i="8"/>
  <c r="E846" i="8"/>
  <c r="E847" i="8"/>
  <c r="E848" i="8"/>
  <c r="E849" i="8"/>
  <c r="E850" i="8"/>
  <c r="E851" i="8"/>
  <c r="E852" i="8"/>
  <c r="E853" i="8"/>
  <c r="E854" i="8"/>
  <c r="E855" i="8"/>
  <c r="E856" i="8"/>
  <c r="E857" i="8"/>
  <c r="E858" i="8"/>
  <c r="E859" i="8"/>
  <c r="E860" i="8"/>
  <c r="E861" i="8"/>
  <c r="E862" i="8"/>
  <c r="E863" i="8"/>
  <c r="E864" i="8"/>
  <c r="E865" i="8"/>
  <c r="E866" i="8"/>
  <c r="E867" i="8"/>
  <c r="E868" i="8"/>
  <c r="E869" i="8"/>
  <c r="E870" i="8"/>
  <c r="E871" i="8"/>
  <c r="E872" i="8"/>
  <c r="E873" i="8"/>
  <c r="E874" i="8"/>
  <c r="E875" i="8"/>
  <c r="E876" i="8"/>
  <c r="E877" i="8"/>
  <c r="E878" i="8"/>
  <c r="E879" i="8"/>
  <c r="E880" i="8"/>
  <c r="E881" i="8"/>
  <c r="E882" i="8"/>
  <c r="E883" i="8"/>
  <c r="E884" i="8"/>
  <c r="E885" i="8"/>
  <c r="E886" i="8"/>
  <c r="E887" i="8"/>
  <c r="E888" i="8"/>
  <c r="E889" i="8"/>
  <c r="E890" i="8"/>
  <c r="E891" i="8"/>
  <c r="E892" i="8"/>
  <c r="E893" i="8"/>
  <c r="E894" i="8"/>
  <c r="E895" i="8"/>
  <c r="E896" i="8"/>
  <c r="E897" i="8"/>
  <c r="E898" i="8"/>
  <c r="E899" i="8"/>
  <c r="E900" i="8"/>
  <c r="E901" i="8"/>
  <c r="E902" i="8"/>
  <c r="E903" i="8"/>
  <c r="E904" i="8"/>
  <c r="E905" i="8"/>
  <c r="E906" i="8"/>
  <c r="E907" i="8"/>
  <c r="E908" i="8"/>
  <c r="E909" i="8"/>
  <c r="E910" i="8"/>
  <c r="E911" i="8"/>
  <c r="E912" i="8"/>
  <c r="E913" i="8"/>
  <c r="E914" i="8"/>
  <c r="E915" i="8"/>
  <c r="E916" i="8"/>
  <c r="E917" i="8"/>
  <c r="E918" i="8"/>
  <c r="E919" i="8"/>
  <c r="E920" i="8"/>
  <c r="E921" i="8"/>
  <c r="E922" i="8"/>
  <c r="E923" i="8"/>
  <c r="E924" i="8"/>
  <c r="E925" i="8"/>
  <c r="E926" i="8"/>
  <c r="E927" i="8"/>
  <c r="E928" i="8"/>
  <c r="E929" i="8"/>
  <c r="E930" i="8"/>
  <c r="E931" i="8"/>
  <c r="E932" i="8"/>
  <c r="E933" i="8"/>
  <c r="E934" i="8"/>
  <c r="E935" i="8"/>
  <c r="E936" i="8"/>
  <c r="E937" i="8"/>
  <c r="E938" i="8"/>
  <c r="E939" i="8"/>
  <c r="E940" i="8"/>
  <c r="E941" i="8"/>
  <c r="E942" i="8"/>
  <c r="E943" i="8"/>
  <c r="E944" i="8"/>
  <c r="E945" i="8"/>
  <c r="E946" i="8"/>
  <c r="E947" i="8"/>
  <c r="E948" i="8"/>
  <c r="E949" i="8"/>
  <c r="E950" i="8"/>
  <c r="E951" i="8"/>
  <c r="E952" i="8"/>
  <c r="E953" i="8"/>
  <c r="E954" i="8"/>
  <c r="E955" i="8"/>
  <c r="E956" i="8"/>
  <c r="E957" i="8"/>
  <c r="E958" i="8"/>
  <c r="E959" i="8"/>
  <c r="E960" i="8"/>
  <c r="E961" i="8"/>
  <c r="E962" i="8"/>
  <c r="E963" i="8"/>
  <c r="E964" i="8"/>
  <c r="E965" i="8"/>
  <c r="E966" i="8"/>
  <c r="E967" i="8"/>
  <c r="E968" i="8"/>
  <c r="E969" i="8"/>
  <c r="E970" i="8"/>
  <c r="E971" i="8"/>
  <c r="E972" i="8"/>
  <c r="E973" i="8"/>
  <c r="E974" i="8"/>
  <c r="E975" i="8"/>
  <c r="E976" i="8"/>
  <c r="E977" i="8"/>
  <c r="E978" i="8"/>
  <c r="E979" i="8"/>
  <c r="E980" i="8"/>
  <c r="E981" i="8"/>
  <c r="E982" i="8"/>
  <c r="E983" i="8"/>
  <c r="E984" i="8"/>
  <c r="E985" i="8"/>
  <c r="E986" i="8"/>
  <c r="E987" i="8"/>
  <c r="E988" i="8"/>
  <c r="E989" i="8"/>
  <c r="E990" i="8"/>
  <c r="E991" i="8"/>
  <c r="E992" i="8"/>
  <c r="E993" i="8"/>
  <c r="E994" i="8"/>
  <c r="E995" i="8"/>
  <c r="E996" i="8"/>
  <c r="E997" i="8"/>
  <c r="E998" i="8"/>
  <c r="E999" i="8"/>
  <c r="E1000" i="8"/>
  <c r="E1001" i="8"/>
  <c r="E1002" i="8"/>
  <c r="E1003" i="8"/>
  <c r="E1004" i="8"/>
  <c r="E1005" i="8"/>
  <c r="E1006" i="8"/>
  <c r="E1007" i="8"/>
  <c r="E1008" i="8"/>
  <c r="E1009" i="8"/>
  <c r="E1010" i="8"/>
  <c r="E1011" i="8"/>
  <c r="E1012" i="8"/>
  <c r="E1013" i="8"/>
  <c r="E1014" i="8"/>
  <c r="E1015" i="8"/>
  <c r="E1016" i="8"/>
  <c r="E1017" i="8"/>
  <c r="E1018" i="8"/>
  <c r="E1019" i="8"/>
  <c r="E1020" i="8"/>
  <c r="E1021" i="8"/>
  <c r="E1022" i="8"/>
  <c r="E1023" i="8"/>
  <c r="E1024" i="8"/>
  <c r="E1025" i="8"/>
  <c r="E1026" i="8"/>
  <c r="E1027" i="8"/>
  <c r="E1028" i="8"/>
  <c r="E1029" i="8"/>
  <c r="E1030" i="8"/>
  <c r="E1031" i="8"/>
  <c r="E1032" i="8"/>
  <c r="E1033" i="8"/>
  <c r="E1034" i="8"/>
  <c r="E1035" i="8"/>
  <c r="E1036" i="8"/>
  <c r="E1037" i="8"/>
  <c r="E1038" i="8"/>
  <c r="E1039" i="8"/>
  <c r="E1040" i="8"/>
  <c r="E1041" i="8"/>
  <c r="E1042" i="8"/>
  <c r="E1043" i="8"/>
  <c r="E1044" i="8"/>
  <c r="E1045" i="8"/>
  <c r="E1046" i="8"/>
  <c r="E1047" i="8"/>
  <c r="E1048" i="8"/>
  <c r="E1049" i="8"/>
  <c r="E1050" i="8"/>
  <c r="E1051" i="8"/>
  <c r="E1052" i="8"/>
  <c r="E1053" i="8"/>
  <c r="E1054" i="8"/>
  <c r="E1055" i="8"/>
  <c r="E1056" i="8"/>
  <c r="E1057" i="8"/>
  <c r="E1058" i="8"/>
  <c r="E1059" i="8"/>
  <c r="E1060" i="8"/>
  <c r="E1061" i="8"/>
  <c r="E1062" i="8"/>
  <c r="E1063" i="8"/>
  <c r="E1064" i="8"/>
  <c r="E1065" i="8"/>
  <c r="E1066" i="8"/>
  <c r="E1067" i="8"/>
  <c r="E1068" i="8"/>
  <c r="E1069" i="8"/>
  <c r="E1070" i="8"/>
  <c r="E1071" i="8"/>
  <c r="E1072" i="8"/>
  <c r="E1073" i="8"/>
  <c r="E1074" i="8"/>
  <c r="E1075" i="8"/>
  <c r="E1076" i="8"/>
  <c r="E1077" i="8"/>
  <c r="E1078" i="8"/>
  <c r="E1079" i="8"/>
  <c r="E1080" i="8"/>
  <c r="E1081" i="8"/>
  <c r="E1082" i="8"/>
  <c r="E1083" i="8"/>
  <c r="E1084" i="8"/>
  <c r="E1085" i="8"/>
  <c r="E1086" i="8"/>
  <c r="E1087" i="8"/>
  <c r="E1088" i="8"/>
  <c r="E1089" i="8"/>
  <c r="E1090" i="8"/>
  <c r="E1091" i="8"/>
  <c r="E1092" i="8"/>
  <c r="E1093" i="8"/>
  <c r="E1094" i="8"/>
  <c r="E1095" i="8"/>
  <c r="E1096" i="8"/>
  <c r="E1097" i="8"/>
  <c r="E1098" i="8"/>
  <c r="E1099" i="8"/>
  <c r="E1100" i="8"/>
  <c r="E1101" i="8"/>
  <c r="E1102" i="8"/>
  <c r="E1103" i="8"/>
  <c r="E1104" i="8"/>
  <c r="E1105" i="8"/>
  <c r="E1106" i="8"/>
  <c r="E1107" i="8"/>
  <c r="E1108" i="8"/>
  <c r="E1109" i="8"/>
  <c r="E1110" i="8"/>
  <c r="E1111" i="8"/>
  <c r="E1112" i="8"/>
  <c r="E1113" i="8"/>
  <c r="E1114" i="8"/>
  <c r="E1115" i="8"/>
  <c r="E1116" i="8"/>
  <c r="E1117" i="8"/>
  <c r="E1118" i="8"/>
  <c r="E1119" i="8"/>
  <c r="E1120" i="8"/>
  <c r="E1121" i="8"/>
  <c r="E1122" i="8"/>
  <c r="E1123" i="8"/>
  <c r="E1124" i="8"/>
  <c r="E1125" i="8"/>
  <c r="E1126" i="8"/>
  <c r="E1127" i="8"/>
  <c r="E1128" i="8"/>
  <c r="E1129" i="8"/>
  <c r="E1130" i="8"/>
  <c r="E1131" i="8"/>
  <c r="E1132" i="8"/>
  <c r="E1133" i="8"/>
  <c r="E1134" i="8"/>
  <c r="E1135" i="8"/>
  <c r="E1136" i="8"/>
  <c r="E1137" i="8"/>
  <c r="E1138" i="8"/>
  <c r="E1139" i="8"/>
  <c r="E1140" i="8"/>
  <c r="E1141" i="8"/>
  <c r="E1142" i="8"/>
  <c r="E1143" i="8"/>
  <c r="E1144" i="8"/>
  <c r="E1145" i="8"/>
  <c r="E1146" i="8"/>
  <c r="E1147" i="8"/>
  <c r="E1148" i="8"/>
  <c r="E1149" i="8"/>
  <c r="E1150" i="8"/>
  <c r="E1151" i="8"/>
  <c r="E1152" i="8"/>
  <c r="E1153" i="8"/>
  <c r="E1154" i="8"/>
  <c r="E1155" i="8"/>
  <c r="E1156" i="8"/>
  <c r="E1157" i="8"/>
  <c r="E1158" i="8"/>
  <c r="E1159" i="8"/>
  <c r="E1160" i="8"/>
  <c r="E1161" i="8"/>
  <c r="E1162" i="8"/>
  <c r="E1163" i="8"/>
  <c r="E1164" i="8"/>
  <c r="E1165" i="8"/>
  <c r="E1166" i="8"/>
  <c r="E1167" i="8"/>
  <c r="E1168" i="8"/>
  <c r="E1169" i="8"/>
  <c r="E1170" i="8"/>
  <c r="E1171" i="8"/>
  <c r="E1172" i="8"/>
  <c r="E1173" i="8"/>
  <c r="E1174" i="8"/>
  <c r="E1175" i="8"/>
  <c r="E1176" i="8"/>
  <c r="E1177" i="8"/>
  <c r="E1178" i="8"/>
  <c r="E1179" i="8"/>
  <c r="E1180" i="8"/>
  <c r="E1181" i="8"/>
  <c r="E1182" i="8"/>
  <c r="E1183" i="8"/>
  <c r="E1184" i="8"/>
  <c r="E1185" i="8"/>
  <c r="E1186" i="8"/>
  <c r="E1187" i="8"/>
  <c r="E1188" i="8"/>
  <c r="E1189" i="8"/>
  <c r="E1190" i="8"/>
  <c r="E1191" i="8"/>
  <c r="E1192" i="8"/>
  <c r="E1193" i="8"/>
  <c r="E1194" i="8"/>
  <c r="E1195" i="8"/>
  <c r="E1196" i="8"/>
  <c r="E1197" i="8"/>
  <c r="E1198" i="8"/>
  <c r="E1199" i="8"/>
  <c r="E1200" i="8"/>
  <c r="E1201" i="8"/>
  <c r="E1202" i="8"/>
  <c r="E803" i="8"/>
  <c r="E404" i="8"/>
  <c r="E405" i="8"/>
  <c r="E406" i="8"/>
  <c r="E407" i="8"/>
  <c r="E408" i="8"/>
  <c r="E409" i="8"/>
  <c r="E410" i="8"/>
  <c r="E411" i="8"/>
  <c r="E412" i="8"/>
  <c r="E413" i="8"/>
  <c r="E414" i="8"/>
  <c r="E415" i="8"/>
  <c r="E416" i="8"/>
  <c r="E417" i="8"/>
  <c r="E418" i="8"/>
  <c r="E419" i="8"/>
  <c r="E420" i="8"/>
  <c r="E421" i="8"/>
  <c r="E422" i="8"/>
  <c r="E423" i="8"/>
  <c r="E424" i="8"/>
  <c r="E425" i="8"/>
  <c r="E426" i="8"/>
  <c r="E427" i="8"/>
  <c r="E428" i="8"/>
  <c r="E429" i="8"/>
  <c r="E430" i="8"/>
  <c r="E431" i="8"/>
  <c r="E432" i="8"/>
  <c r="E433" i="8"/>
  <c r="E434" i="8"/>
  <c r="E435" i="8"/>
  <c r="E436" i="8"/>
  <c r="E437" i="8"/>
  <c r="E438" i="8"/>
  <c r="E439" i="8"/>
  <c r="E440" i="8"/>
  <c r="E441" i="8"/>
  <c r="E442" i="8"/>
  <c r="E443" i="8"/>
  <c r="E444" i="8"/>
  <c r="E445" i="8"/>
  <c r="E446" i="8"/>
  <c r="E447" i="8"/>
  <c r="E448" i="8"/>
  <c r="E449" i="8"/>
  <c r="E450" i="8"/>
  <c r="E451" i="8"/>
  <c r="E452" i="8"/>
  <c r="E453" i="8"/>
  <c r="E454" i="8"/>
  <c r="E455" i="8"/>
  <c r="E456" i="8"/>
  <c r="E457" i="8"/>
  <c r="E458" i="8"/>
  <c r="E459" i="8"/>
  <c r="E460" i="8"/>
  <c r="E461" i="8"/>
  <c r="E462" i="8"/>
  <c r="E463" i="8"/>
  <c r="E464" i="8"/>
  <c r="E465" i="8"/>
  <c r="E466" i="8"/>
  <c r="E467" i="8"/>
  <c r="E468" i="8"/>
  <c r="E469" i="8"/>
  <c r="E470" i="8"/>
  <c r="E471" i="8"/>
  <c r="E472" i="8"/>
  <c r="E473" i="8"/>
  <c r="E474" i="8"/>
  <c r="E475" i="8"/>
  <c r="E476" i="8"/>
  <c r="E477" i="8"/>
  <c r="E478" i="8"/>
  <c r="E479" i="8"/>
  <c r="E480" i="8"/>
  <c r="E481" i="8"/>
  <c r="E482" i="8"/>
  <c r="E483" i="8"/>
  <c r="E484" i="8"/>
  <c r="E485" i="8"/>
  <c r="E486" i="8"/>
  <c r="E487" i="8"/>
  <c r="E488" i="8"/>
  <c r="E489" i="8"/>
  <c r="E490" i="8"/>
  <c r="E491" i="8"/>
  <c r="E492" i="8"/>
  <c r="E493" i="8"/>
  <c r="E494" i="8"/>
  <c r="E495" i="8"/>
  <c r="E496" i="8"/>
  <c r="E497" i="8"/>
  <c r="E498" i="8"/>
  <c r="E499" i="8"/>
  <c r="E500" i="8"/>
  <c r="E501" i="8"/>
  <c r="E502" i="8"/>
  <c r="E503" i="8"/>
  <c r="E504" i="8"/>
  <c r="E505" i="8"/>
  <c r="E506" i="8"/>
  <c r="E507" i="8"/>
  <c r="E508" i="8"/>
  <c r="E509" i="8"/>
  <c r="E510" i="8"/>
  <c r="E511" i="8"/>
  <c r="E512" i="8"/>
  <c r="E513" i="8"/>
  <c r="E514" i="8"/>
  <c r="E515" i="8"/>
  <c r="E516" i="8"/>
  <c r="E517" i="8"/>
  <c r="E518" i="8"/>
  <c r="E519" i="8"/>
  <c r="E520" i="8"/>
  <c r="E521" i="8"/>
  <c r="E522" i="8"/>
  <c r="E523" i="8"/>
  <c r="E524" i="8"/>
  <c r="E525" i="8"/>
  <c r="E526" i="8"/>
  <c r="E527" i="8"/>
  <c r="E528" i="8"/>
  <c r="E529" i="8"/>
  <c r="E530" i="8"/>
  <c r="E531" i="8"/>
  <c r="E532" i="8"/>
  <c r="E533" i="8"/>
  <c r="E534" i="8"/>
  <c r="E535" i="8"/>
  <c r="E536" i="8"/>
  <c r="E537" i="8"/>
  <c r="E538" i="8"/>
  <c r="E539" i="8"/>
  <c r="E540" i="8"/>
  <c r="E541" i="8"/>
  <c r="E542" i="8"/>
  <c r="E543" i="8"/>
  <c r="E544" i="8"/>
  <c r="E545" i="8"/>
  <c r="E546" i="8"/>
  <c r="E547" i="8"/>
  <c r="E548" i="8"/>
  <c r="E549" i="8"/>
  <c r="E550" i="8"/>
  <c r="E551" i="8"/>
  <c r="E552" i="8"/>
  <c r="E553" i="8"/>
  <c r="E554" i="8"/>
  <c r="E555" i="8"/>
  <c r="E556" i="8"/>
  <c r="E557" i="8"/>
  <c r="E558" i="8"/>
  <c r="E559" i="8"/>
  <c r="E560" i="8"/>
  <c r="E561" i="8"/>
  <c r="E562" i="8"/>
  <c r="E563" i="8"/>
  <c r="E564" i="8"/>
  <c r="E565" i="8"/>
  <c r="E566" i="8"/>
  <c r="E567" i="8"/>
  <c r="E568" i="8"/>
  <c r="E569" i="8"/>
  <c r="E570" i="8"/>
  <c r="E571" i="8"/>
  <c r="E572" i="8"/>
  <c r="E573" i="8"/>
  <c r="E574" i="8"/>
  <c r="E575" i="8"/>
  <c r="E576" i="8"/>
  <c r="E577" i="8"/>
  <c r="E578" i="8"/>
  <c r="E579" i="8"/>
  <c r="E580" i="8"/>
  <c r="E581" i="8"/>
  <c r="E582" i="8"/>
  <c r="E583" i="8"/>
  <c r="E584" i="8"/>
  <c r="E585" i="8"/>
  <c r="E586" i="8"/>
  <c r="E587" i="8"/>
  <c r="E588" i="8"/>
  <c r="E589" i="8"/>
  <c r="E590" i="8"/>
  <c r="E591" i="8"/>
  <c r="E592" i="8"/>
  <c r="E593" i="8"/>
  <c r="E594" i="8"/>
  <c r="E595" i="8"/>
  <c r="E596" i="8"/>
  <c r="E597" i="8"/>
  <c r="E598" i="8"/>
  <c r="E599" i="8"/>
  <c r="E600" i="8"/>
  <c r="E601" i="8"/>
  <c r="E602" i="8"/>
  <c r="E603" i="8"/>
  <c r="E604" i="8"/>
  <c r="E605" i="8"/>
  <c r="E606" i="8"/>
  <c r="E607" i="8"/>
  <c r="E608" i="8"/>
  <c r="E609" i="8"/>
  <c r="E610" i="8"/>
  <c r="E611" i="8"/>
  <c r="E612" i="8"/>
  <c r="E613" i="8"/>
  <c r="E614" i="8"/>
  <c r="E615" i="8"/>
  <c r="E616" i="8"/>
  <c r="E617" i="8"/>
  <c r="E618" i="8"/>
  <c r="E619" i="8"/>
  <c r="E620" i="8"/>
  <c r="E621" i="8"/>
  <c r="E622" i="8"/>
  <c r="E623" i="8"/>
  <c r="E624" i="8"/>
  <c r="E625" i="8"/>
  <c r="E626" i="8"/>
  <c r="E627" i="8"/>
  <c r="E628" i="8"/>
  <c r="E629" i="8"/>
  <c r="E630" i="8"/>
  <c r="E631" i="8"/>
  <c r="E632" i="8"/>
  <c r="E633" i="8"/>
  <c r="E634" i="8"/>
  <c r="E635" i="8"/>
  <c r="E636" i="8"/>
  <c r="E637" i="8"/>
  <c r="E638" i="8"/>
  <c r="E639" i="8"/>
  <c r="E640" i="8"/>
  <c r="E641" i="8"/>
  <c r="E642" i="8"/>
  <c r="E643" i="8"/>
  <c r="E644" i="8"/>
  <c r="E645" i="8"/>
  <c r="E646" i="8"/>
  <c r="E647" i="8"/>
  <c r="E648" i="8"/>
  <c r="E649" i="8"/>
  <c r="E650" i="8"/>
  <c r="E651" i="8"/>
  <c r="E652" i="8"/>
  <c r="E653" i="8"/>
  <c r="E654" i="8"/>
  <c r="E655" i="8"/>
  <c r="E656" i="8"/>
  <c r="E657" i="8"/>
  <c r="E658" i="8"/>
  <c r="E659" i="8"/>
  <c r="E660" i="8"/>
  <c r="E661" i="8"/>
  <c r="E662" i="8"/>
  <c r="E663" i="8"/>
  <c r="E664" i="8"/>
  <c r="E665" i="8"/>
  <c r="E666" i="8"/>
  <c r="E667" i="8"/>
  <c r="E668" i="8"/>
  <c r="E669" i="8"/>
  <c r="E670" i="8"/>
  <c r="E671" i="8"/>
  <c r="E672" i="8"/>
  <c r="E673" i="8"/>
  <c r="E674" i="8"/>
  <c r="E675" i="8"/>
  <c r="E676" i="8"/>
  <c r="E677" i="8"/>
  <c r="E678" i="8"/>
  <c r="E679" i="8"/>
  <c r="E680" i="8"/>
  <c r="E681" i="8"/>
  <c r="E682" i="8"/>
  <c r="E683" i="8"/>
  <c r="E684" i="8"/>
  <c r="E685" i="8"/>
  <c r="E686" i="8"/>
  <c r="E687" i="8"/>
  <c r="E688" i="8"/>
  <c r="E689" i="8"/>
  <c r="E690" i="8"/>
  <c r="E691" i="8"/>
  <c r="E692" i="8"/>
  <c r="E693" i="8"/>
  <c r="E694" i="8"/>
  <c r="E695" i="8"/>
  <c r="E696" i="8"/>
  <c r="E697" i="8"/>
  <c r="E698" i="8"/>
  <c r="E699" i="8"/>
  <c r="E700" i="8"/>
  <c r="E701" i="8"/>
  <c r="E702" i="8"/>
  <c r="E703" i="8"/>
  <c r="E704" i="8"/>
  <c r="E705" i="8"/>
  <c r="E706" i="8"/>
  <c r="E707" i="8"/>
  <c r="E708" i="8"/>
  <c r="E709" i="8"/>
  <c r="E710" i="8"/>
  <c r="E711" i="8"/>
  <c r="E712" i="8"/>
  <c r="E713" i="8"/>
  <c r="E714" i="8"/>
  <c r="E715" i="8"/>
  <c r="E716" i="8"/>
  <c r="E717" i="8"/>
  <c r="E718" i="8"/>
  <c r="E719" i="8"/>
  <c r="E720" i="8"/>
  <c r="E721" i="8"/>
  <c r="E722" i="8"/>
  <c r="E723" i="8"/>
  <c r="E724" i="8"/>
  <c r="E725" i="8"/>
  <c r="E726" i="8"/>
  <c r="E727" i="8"/>
  <c r="E728" i="8"/>
  <c r="E729" i="8"/>
  <c r="E730" i="8"/>
  <c r="E731" i="8"/>
  <c r="E732" i="8"/>
  <c r="E733" i="8"/>
  <c r="E734" i="8"/>
  <c r="E735" i="8"/>
  <c r="E736" i="8"/>
  <c r="E737" i="8"/>
  <c r="E738" i="8"/>
  <c r="E739" i="8"/>
  <c r="E740" i="8"/>
  <c r="E741" i="8"/>
  <c r="E742" i="8"/>
  <c r="E743" i="8"/>
  <c r="E744" i="8"/>
  <c r="E745" i="8"/>
  <c r="E746" i="8"/>
  <c r="E747" i="8"/>
  <c r="E748" i="8"/>
  <c r="E749" i="8"/>
  <c r="E750" i="8"/>
  <c r="E751" i="8"/>
  <c r="E752" i="8"/>
  <c r="E753" i="8"/>
  <c r="E754" i="8"/>
  <c r="E755" i="8"/>
  <c r="E756" i="8"/>
  <c r="E757" i="8"/>
  <c r="E758" i="8"/>
  <c r="E759" i="8"/>
  <c r="E760" i="8"/>
  <c r="E761" i="8"/>
  <c r="E762" i="8"/>
  <c r="E763" i="8"/>
  <c r="E764" i="8"/>
  <c r="E765" i="8"/>
  <c r="E766" i="8"/>
  <c r="E767" i="8"/>
  <c r="E768" i="8"/>
  <c r="E769" i="8"/>
  <c r="E770" i="8"/>
  <c r="E771" i="8"/>
  <c r="E772" i="8"/>
  <c r="E773" i="8"/>
  <c r="E774" i="8"/>
  <c r="E775" i="8"/>
  <c r="E776" i="8"/>
  <c r="E777" i="8"/>
  <c r="E778" i="8"/>
  <c r="E779" i="8"/>
  <c r="E780" i="8"/>
  <c r="E781" i="8"/>
  <c r="E782" i="8"/>
  <c r="E783" i="8"/>
  <c r="E784" i="8"/>
  <c r="E785" i="8"/>
  <c r="E786" i="8"/>
  <c r="E787" i="8"/>
  <c r="E788" i="8"/>
  <c r="E789" i="8"/>
  <c r="E790" i="8"/>
  <c r="E791" i="8"/>
  <c r="E792" i="8"/>
  <c r="E793" i="8"/>
  <c r="E794" i="8"/>
  <c r="E795" i="8"/>
  <c r="E796" i="8"/>
  <c r="E797" i="8"/>
  <c r="E798" i="8"/>
  <c r="E799" i="8"/>
  <c r="E800" i="8"/>
  <c r="E801" i="8"/>
  <c r="E802" i="8"/>
  <c r="E403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E201" i="8"/>
  <c r="E202" i="8"/>
  <c r="E203" i="8"/>
  <c r="E204" i="8"/>
  <c r="E205" i="8"/>
  <c r="E206" i="8"/>
  <c r="E207" i="8"/>
  <c r="E208" i="8"/>
  <c r="E209" i="8"/>
  <c r="E210" i="8"/>
  <c r="E211" i="8"/>
  <c r="E212" i="8"/>
  <c r="E213" i="8"/>
  <c r="E214" i="8"/>
  <c r="E215" i="8"/>
  <c r="E216" i="8"/>
  <c r="E217" i="8"/>
  <c r="E218" i="8"/>
  <c r="E219" i="8"/>
  <c r="E220" i="8"/>
  <c r="E221" i="8"/>
  <c r="E222" i="8"/>
  <c r="E223" i="8"/>
  <c r="E224" i="8"/>
  <c r="E225" i="8"/>
  <c r="E226" i="8"/>
  <c r="E227" i="8"/>
  <c r="E228" i="8"/>
  <c r="E229" i="8"/>
  <c r="E230" i="8"/>
  <c r="E231" i="8"/>
  <c r="E232" i="8"/>
  <c r="E233" i="8"/>
  <c r="E234" i="8"/>
  <c r="E235" i="8"/>
  <c r="E236" i="8"/>
  <c r="E237" i="8"/>
  <c r="E238" i="8"/>
  <c r="E239" i="8"/>
  <c r="E240" i="8"/>
  <c r="E241" i="8"/>
  <c r="E242" i="8"/>
  <c r="E243" i="8"/>
  <c r="E244" i="8"/>
  <c r="E245" i="8"/>
  <c r="E246" i="8"/>
  <c r="E247" i="8"/>
  <c r="E248" i="8"/>
  <c r="E249" i="8"/>
  <c r="E250" i="8"/>
  <c r="E251" i="8"/>
  <c r="E252" i="8"/>
  <c r="E253" i="8"/>
  <c r="E254" i="8"/>
  <c r="E255" i="8"/>
  <c r="E256" i="8"/>
  <c r="E257" i="8"/>
  <c r="E258" i="8"/>
  <c r="E259" i="8"/>
  <c r="E260" i="8"/>
  <c r="E261" i="8"/>
  <c r="E262" i="8"/>
  <c r="E263" i="8"/>
  <c r="E264" i="8"/>
  <c r="E265" i="8"/>
  <c r="E266" i="8"/>
  <c r="E267" i="8"/>
  <c r="E268" i="8"/>
  <c r="E269" i="8"/>
  <c r="E270" i="8"/>
  <c r="E271" i="8"/>
  <c r="E272" i="8"/>
  <c r="E273" i="8"/>
  <c r="E274" i="8"/>
  <c r="E275" i="8"/>
  <c r="E276" i="8"/>
  <c r="E277" i="8"/>
  <c r="E278" i="8"/>
  <c r="E279" i="8"/>
  <c r="E280" i="8"/>
  <c r="E281" i="8"/>
  <c r="E282" i="8"/>
  <c r="E283" i="8"/>
  <c r="E284" i="8"/>
  <c r="E285" i="8"/>
  <c r="E286" i="8"/>
  <c r="E287" i="8"/>
  <c r="E288" i="8"/>
  <c r="E289" i="8"/>
  <c r="E290" i="8"/>
  <c r="E291" i="8"/>
  <c r="E292" i="8"/>
  <c r="E293" i="8"/>
  <c r="E294" i="8"/>
  <c r="E295" i="8"/>
  <c r="E296" i="8"/>
  <c r="E297" i="8"/>
  <c r="E298" i="8"/>
  <c r="E299" i="8"/>
  <c r="E300" i="8"/>
  <c r="E301" i="8"/>
  <c r="E302" i="8"/>
  <c r="E303" i="8"/>
  <c r="E304" i="8"/>
  <c r="E305" i="8"/>
  <c r="E306" i="8"/>
  <c r="E307" i="8"/>
  <c r="E308" i="8"/>
  <c r="E309" i="8"/>
  <c r="E310" i="8"/>
  <c r="E311" i="8"/>
  <c r="E312" i="8"/>
  <c r="E313" i="8"/>
  <c r="E314" i="8"/>
  <c r="E315" i="8"/>
  <c r="E316" i="8"/>
  <c r="E317" i="8"/>
  <c r="E318" i="8"/>
  <c r="E319" i="8"/>
  <c r="E320" i="8"/>
  <c r="E321" i="8"/>
  <c r="E322" i="8"/>
  <c r="E323" i="8"/>
  <c r="E324" i="8"/>
  <c r="E325" i="8"/>
  <c r="E326" i="8"/>
  <c r="E327" i="8"/>
  <c r="E328" i="8"/>
  <c r="E329" i="8"/>
  <c r="E330" i="8"/>
  <c r="E331" i="8"/>
  <c r="E332" i="8"/>
  <c r="E333" i="8"/>
  <c r="E334" i="8"/>
  <c r="E335" i="8"/>
  <c r="E336" i="8"/>
  <c r="E337" i="8"/>
  <c r="E338" i="8"/>
  <c r="E339" i="8"/>
  <c r="E340" i="8"/>
  <c r="E341" i="8"/>
  <c r="E342" i="8"/>
  <c r="E343" i="8"/>
  <c r="E344" i="8"/>
  <c r="E345" i="8"/>
  <c r="E346" i="8"/>
  <c r="E347" i="8"/>
  <c r="E348" i="8"/>
  <c r="E349" i="8"/>
  <c r="E350" i="8"/>
  <c r="E351" i="8"/>
  <c r="E352" i="8"/>
  <c r="E353" i="8"/>
  <c r="E354" i="8"/>
  <c r="E355" i="8"/>
  <c r="E356" i="8"/>
  <c r="E357" i="8"/>
  <c r="E358" i="8"/>
  <c r="E359" i="8"/>
  <c r="E360" i="8"/>
  <c r="E361" i="8"/>
  <c r="E362" i="8"/>
  <c r="E363" i="8"/>
  <c r="E364" i="8"/>
  <c r="E365" i="8"/>
  <c r="E366" i="8"/>
  <c r="E367" i="8"/>
  <c r="E368" i="8"/>
  <c r="E369" i="8"/>
  <c r="E370" i="8"/>
  <c r="E371" i="8"/>
  <c r="E372" i="8"/>
  <c r="E373" i="8"/>
  <c r="E374" i="8"/>
  <c r="E375" i="8"/>
  <c r="E376" i="8"/>
  <c r="E377" i="8"/>
  <c r="E378" i="8"/>
  <c r="E379" i="8"/>
  <c r="E380" i="8"/>
  <c r="E381" i="8"/>
  <c r="E382" i="8"/>
  <c r="E383" i="8"/>
  <c r="E384" i="8"/>
  <c r="E385" i="8"/>
  <c r="E386" i="8"/>
  <c r="E387" i="8"/>
  <c r="E388" i="8"/>
  <c r="E389" i="8"/>
  <c r="E390" i="8"/>
  <c r="E391" i="8"/>
  <c r="E392" i="8"/>
  <c r="E393" i="8"/>
  <c r="E394" i="8"/>
  <c r="E395" i="8"/>
  <c r="E396" i="8"/>
  <c r="E397" i="8"/>
  <c r="E398" i="8"/>
  <c r="E399" i="8"/>
  <c r="E400" i="8"/>
  <c r="E401" i="8"/>
  <c r="E402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" i="8"/>
  <c r="AC4" i="13"/>
  <c r="AD4" i="13"/>
  <c r="A4" i="13"/>
  <c r="AC8" i="13"/>
  <c r="AD8" i="13"/>
  <c r="A5" i="13"/>
  <c r="AE8" i="13"/>
  <c r="AJ208" i="8"/>
  <c r="AC30" i="13"/>
  <c r="AD30" i="13"/>
  <c r="AE30" i="13"/>
  <c r="AJ230" i="8"/>
  <c r="AC5" i="13"/>
  <c r="AD5" i="13"/>
  <c r="AC6" i="13"/>
  <c r="AD6" i="13"/>
  <c r="AE6" i="13"/>
  <c r="AC7" i="13"/>
  <c r="AD7" i="13"/>
  <c r="AC9" i="13"/>
  <c r="AD9" i="13"/>
  <c r="AE9" i="13"/>
  <c r="AC10" i="13"/>
  <c r="AD10" i="13"/>
  <c r="AC11" i="13"/>
  <c r="AD11" i="13"/>
  <c r="AE11" i="13"/>
  <c r="AC12" i="13"/>
  <c r="AD12" i="13"/>
  <c r="AC13" i="13"/>
  <c r="AD13" i="13"/>
  <c r="AC14" i="13"/>
  <c r="AD14" i="13"/>
  <c r="AE14" i="13"/>
  <c r="AJ214" i="8"/>
  <c r="AC15" i="13"/>
  <c r="AD15" i="13"/>
  <c r="AC16" i="13"/>
  <c r="AD16" i="13"/>
  <c r="AC17" i="13"/>
  <c r="AD17" i="13"/>
  <c r="AE17" i="13"/>
  <c r="AC18" i="13"/>
  <c r="AD18" i="13"/>
  <c r="AC19" i="13"/>
  <c r="AD19" i="13"/>
  <c r="AE19" i="13"/>
  <c r="AC20" i="13"/>
  <c r="AD20" i="13"/>
  <c r="AE20" i="13"/>
  <c r="AC21" i="13"/>
  <c r="AD21" i="13"/>
  <c r="AE21" i="13"/>
  <c r="AC22" i="13"/>
  <c r="AD22" i="13"/>
  <c r="AE22" i="13"/>
  <c r="AC23" i="13"/>
  <c r="AD23" i="13"/>
  <c r="AE23" i="13"/>
  <c r="AC24" i="13"/>
  <c r="AD24" i="13"/>
  <c r="AE24" i="13"/>
  <c r="AC25" i="13"/>
  <c r="AD25" i="13"/>
  <c r="AE25" i="13"/>
  <c r="AC26" i="13"/>
  <c r="AD26" i="13"/>
  <c r="AE26" i="13"/>
  <c r="AC27" i="13"/>
  <c r="AD27" i="13"/>
  <c r="AE27" i="13"/>
  <c r="AJ227" i="8"/>
  <c r="AC28" i="13"/>
  <c r="AD28" i="13"/>
  <c r="AE28" i="13"/>
  <c r="AC29" i="13"/>
  <c r="AD29" i="13"/>
  <c r="AE29" i="13"/>
  <c r="AC31" i="13"/>
  <c r="AD31" i="13"/>
  <c r="AC32" i="13"/>
  <c r="AD32" i="13"/>
  <c r="AE32" i="13"/>
  <c r="AJ232" i="8"/>
  <c r="AC33" i="13"/>
  <c r="AD33" i="13"/>
  <c r="AE33" i="13"/>
  <c r="AC34" i="13"/>
  <c r="AD34" i="13"/>
  <c r="AE34" i="13"/>
  <c r="AC35" i="13"/>
  <c r="AD35" i="13"/>
  <c r="AE35" i="13"/>
  <c r="AJ235" i="8"/>
  <c r="AC36" i="13"/>
  <c r="AD36" i="13"/>
  <c r="AE36" i="13"/>
  <c r="AC37" i="13"/>
  <c r="AD37" i="13"/>
  <c r="AE37" i="13"/>
  <c r="AC38" i="13"/>
  <c r="AD38" i="13"/>
  <c r="AC39" i="13"/>
  <c r="AD39" i="13"/>
  <c r="AC40" i="13"/>
  <c r="AD40" i="13"/>
  <c r="AE40" i="13"/>
  <c r="AJ240" i="8"/>
  <c r="AC41" i="13"/>
  <c r="AD41" i="13"/>
  <c r="AE41" i="13"/>
  <c r="AC42" i="13"/>
  <c r="AD42" i="13"/>
  <c r="AE42" i="13"/>
  <c r="AC43" i="13"/>
  <c r="AD43" i="13"/>
  <c r="AE43" i="13"/>
  <c r="AJ243" i="8"/>
  <c r="AC44" i="13"/>
  <c r="AD44" i="13"/>
  <c r="AE44" i="13"/>
  <c r="AC45" i="13"/>
  <c r="AD45" i="13"/>
  <c r="AE45" i="13"/>
  <c r="AC46" i="13"/>
  <c r="AD46" i="13"/>
  <c r="AC47" i="13"/>
  <c r="AD47" i="13"/>
  <c r="AC48" i="13"/>
  <c r="AD48" i="13"/>
  <c r="AE48" i="13"/>
  <c r="AJ248" i="8"/>
  <c r="AC49" i="13"/>
  <c r="AD49" i="13"/>
  <c r="AE49" i="13"/>
  <c r="AC50" i="13"/>
  <c r="AD50" i="13"/>
  <c r="AE50" i="13"/>
  <c r="AC51" i="13"/>
  <c r="AD51" i="13"/>
  <c r="AE51" i="13"/>
  <c r="AJ251" i="8"/>
  <c r="AC52" i="13"/>
  <c r="AD52" i="13"/>
  <c r="AE52" i="13"/>
  <c r="AC53" i="13"/>
  <c r="AD53" i="13"/>
  <c r="AE53" i="13"/>
  <c r="AC54" i="13"/>
  <c r="AD54" i="13"/>
  <c r="AC55" i="13"/>
  <c r="AD55" i="13"/>
  <c r="AC56" i="13"/>
  <c r="AD56" i="13"/>
  <c r="AE56" i="13"/>
  <c r="AJ256" i="8"/>
  <c r="AC57" i="13"/>
  <c r="AD57" i="13"/>
  <c r="AE57" i="13"/>
  <c r="AC58" i="13"/>
  <c r="AD58" i="13"/>
  <c r="AE58" i="13"/>
  <c r="AC59" i="13"/>
  <c r="AD59" i="13"/>
  <c r="AE59" i="13"/>
  <c r="AJ259" i="8"/>
  <c r="AC60" i="13"/>
  <c r="AD60" i="13"/>
  <c r="AE60" i="13"/>
  <c r="AC61" i="13"/>
  <c r="AD61" i="13"/>
  <c r="AE61" i="13"/>
  <c r="AC62" i="13"/>
  <c r="AD62" i="13"/>
  <c r="AC63" i="13"/>
  <c r="AD63" i="13"/>
  <c r="AC64" i="13"/>
  <c r="AD64" i="13"/>
  <c r="AE64" i="13"/>
  <c r="AJ264" i="8"/>
  <c r="AC65" i="13"/>
  <c r="AD65" i="13"/>
  <c r="AE65" i="13"/>
  <c r="AC66" i="13"/>
  <c r="AD66" i="13"/>
  <c r="AE66" i="13"/>
  <c r="AC67" i="13"/>
  <c r="AD67" i="13"/>
  <c r="AE67" i="13"/>
  <c r="AJ267" i="8"/>
  <c r="AC68" i="13"/>
  <c r="AD68" i="13"/>
  <c r="AE68" i="13"/>
  <c r="AC69" i="13"/>
  <c r="AD69" i="13"/>
  <c r="AE69" i="13"/>
  <c r="AC70" i="13"/>
  <c r="AD70" i="13"/>
  <c r="AE70" i="13"/>
  <c r="AJ270" i="8"/>
  <c r="AC71" i="13"/>
  <c r="AD71" i="13"/>
  <c r="AE71" i="13"/>
  <c r="AJ271" i="8"/>
  <c r="AC72" i="13"/>
  <c r="AD72" i="13"/>
  <c r="AE72" i="13"/>
  <c r="AJ272" i="8"/>
  <c r="AC73" i="13"/>
  <c r="AD73" i="13"/>
  <c r="AE73" i="13"/>
  <c r="AC74" i="13"/>
  <c r="AD74" i="13"/>
  <c r="AE74" i="13"/>
  <c r="AC75" i="13"/>
  <c r="AD75" i="13"/>
  <c r="AE75" i="13"/>
  <c r="AJ275" i="8"/>
  <c r="AC76" i="13"/>
  <c r="AD76" i="13"/>
  <c r="AE76" i="13"/>
  <c r="AC77" i="13"/>
  <c r="AD77" i="13"/>
  <c r="AE77" i="13"/>
  <c r="AC78" i="13"/>
  <c r="AD78" i="13"/>
  <c r="AE78" i="13"/>
  <c r="AJ278" i="8"/>
  <c r="AC79" i="13"/>
  <c r="AD79" i="13"/>
  <c r="AE79" i="13"/>
  <c r="AJ279" i="8"/>
  <c r="AC80" i="13"/>
  <c r="AD80" i="13"/>
  <c r="AE80" i="13"/>
  <c r="AJ280" i="8"/>
  <c r="AC81" i="13"/>
  <c r="AD81" i="13"/>
  <c r="AE81" i="13"/>
  <c r="AC82" i="13"/>
  <c r="AD82" i="13"/>
  <c r="AE82" i="13"/>
  <c r="AC83" i="13"/>
  <c r="AD83" i="13"/>
  <c r="AE83" i="13"/>
  <c r="AJ283" i="8"/>
  <c r="AC84" i="13"/>
  <c r="AD84" i="13"/>
  <c r="AE84" i="13"/>
  <c r="AC85" i="13"/>
  <c r="AD85" i="13"/>
  <c r="AE85" i="13"/>
  <c r="AC86" i="13"/>
  <c r="AD86" i="13"/>
  <c r="AE86" i="13"/>
  <c r="AJ286" i="8"/>
  <c r="AC87" i="13"/>
  <c r="AD87" i="13"/>
  <c r="AE87" i="13"/>
  <c r="AJ287" i="8"/>
  <c r="AC88" i="13"/>
  <c r="AD88" i="13"/>
  <c r="AE88" i="13"/>
  <c r="AJ288" i="8"/>
  <c r="AC89" i="13"/>
  <c r="AD89" i="13"/>
  <c r="AE89" i="13"/>
  <c r="AC90" i="13"/>
  <c r="AD90" i="13"/>
  <c r="AE90" i="13"/>
  <c r="AC91" i="13"/>
  <c r="AD91" i="13"/>
  <c r="AE91" i="13"/>
  <c r="AJ291" i="8"/>
  <c r="AC92" i="13"/>
  <c r="AD92" i="13"/>
  <c r="AE92" i="13"/>
  <c r="AC93" i="13"/>
  <c r="AD93" i="13"/>
  <c r="AE93" i="13"/>
  <c r="AC94" i="13"/>
  <c r="AD94" i="13"/>
  <c r="AE94" i="13"/>
  <c r="AJ294" i="8"/>
  <c r="AC95" i="13"/>
  <c r="AD95" i="13"/>
  <c r="AE95" i="13"/>
  <c r="AJ295" i="8"/>
  <c r="AC96" i="13"/>
  <c r="AD96" i="13"/>
  <c r="AE96" i="13"/>
  <c r="AJ296" i="8"/>
  <c r="AC97" i="13"/>
  <c r="AD97" i="13"/>
  <c r="AE97" i="13"/>
  <c r="AC98" i="13"/>
  <c r="AD98" i="13"/>
  <c r="AE98" i="13"/>
  <c r="AC99" i="13"/>
  <c r="AD99" i="13"/>
  <c r="AE99" i="13"/>
  <c r="AJ299" i="8"/>
  <c r="AC100" i="13"/>
  <c r="AD100" i="13"/>
  <c r="AE100" i="13"/>
  <c r="AC101" i="13"/>
  <c r="AD101" i="13"/>
  <c r="AE101" i="13"/>
  <c r="AC102" i="13"/>
  <c r="AD102" i="13"/>
  <c r="AE102" i="13"/>
  <c r="AJ302" i="8"/>
  <c r="AC3" i="13"/>
  <c r="AD3" i="13"/>
  <c r="AE3" i="13"/>
  <c r="AJ203" i="8"/>
  <c r="Z4" i="13"/>
  <c r="AA4" i="13"/>
  <c r="AB4" i="13"/>
  <c r="AJ104" i="8"/>
  <c r="Z5" i="13"/>
  <c r="AA5" i="13"/>
  <c r="AB5" i="13"/>
  <c r="Z6" i="13"/>
  <c r="AA6" i="13"/>
  <c r="AB6" i="13"/>
  <c r="Z7" i="13"/>
  <c r="AA7" i="13"/>
  <c r="AB7" i="13"/>
  <c r="AJ107" i="8"/>
  <c r="Z8" i="13"/>
  <c r="AA8" i="13"/>
  <c r="AB8" i="13"/>
  <c r="Z9" i="13"/>
  <c r="AA9" i="13"/>
  <c r="AB9" i="13"/>
  <c r="Z10" i="13"/>
  <c r="AA10" i="13"/>
  <c r="AB10" i="13"/>
  <c r="AJ110" i="8"/>
  <c r="Z11" i="13"/>
  <c r="AA11" i="13"/>
  <c r="AB11" i="13"/>
  <c r="AJ111" i="8"/>
  <c r="Z12" i="13"/>
  <c r="AA12" i="13"/>
  <c r="AB12" i="13"/>
  <c r="AJ112" i="8"/>
  <c r="Z13" i="13"/>
  <c r="AA13" i="13"/>
  <c r="AB13" i="13"/>
  <c r="Z14" i="13"/>
  <c r="AA14" i="13"/>
  <c r="AB14" i="13"/>
  <c r="Z15" i="13"/>
  <c r="AA15" i="13"/>
  <c r="AB15" i="13"/>
  <c r="AJ115" i="8"/>
  <c r="Z16" i="13"/>
  <c r="AA16" i="13"/>
  <c r="AB16" i="13"/>
  <c r="Z17" i="13"/>
  <c r="AA17" i="13"/>
  <c r="AB17" i="13"/>
  <c r="Z18" i="13"/>
  <c r="AA18" i="13"/>
  <c r="AB18" i="13"/>
  <c r="AJ118" i="8"/>
  <c r="Z19" i="13"/>
  <c r="AA19" i="13"/>
  <c r="AB19" i="13"/>
  <c r="AJ119" i="8"/>
  <c r="Z20" i="13"/>
  <c r="AA20" i="13"/>
  <c r="AB20" i="13"/>
  <c r="AJ120" i="8"/>
  <c r="Z21" i="13"/>
  <c r="AA21" i="13"/>
  <c r="AB21" i="13"/>
  <c r="Z22" i="13"/>
  <c r="AA22" i="13"/>
  <c r="AB22" i="13"/>
  <c r="Z23" i="13"/>
  <c r="AA23" i="13"/>
  <c r="AB23" i="13"/>
  <c r="AJ123" i="8"/>
  <c r="Z24" i="13"/>
  <c r="AA24" i="13"/>
  <c r="AB24" i="13"/>
  <c r="Z25" i="13"/>
  <c r="AA25" i="13"/>
  <c r="AB25" i="13"/>
  <c r="Z26" i="13"/>
  <c r="AA26" i="13"/>
  <c r="AB26" i="13"/>
  <c r="AJ126" i="8"/>
  <c r="Z27" i="13"/>
  <c r="AA27" i="13"/>
  <c r="AB27" i="13"/>
  <c r="AJ127" i="8"/>
  <c r="Z28" i="13"/>
  <c r="AA28" i="13"/>
  <c r="AB28" i="13"/>
  <c r="AJ128" i="8"/>
  <c r="Z29" i="13"/>
  <c r="AA29" i="13"/>
  <c r="AB29" i="13"/>
  <c r="Z30" i="13"/>
  <c r="AA30" i="13"/>
  <c r="AB30" i="13"/>
  <c r="Z31" i="13"/>
  <c r="AA31" i="13"/>
  <c r="AB31" i="13"/>
  <c r="AJ131" i="8"/>
  <c r="Z32" i="13"/>
  <c r="AA32" i="13"/>
  <c r="AB32" i="13"/>
  <c r="Z33" i="13"/>
  <c r="AA33" i="13"/>
  <c r="AB33" i="13"/>
  <c r="Z34" i="13"/>
  <c r="AA34" i="13"/>
  <c r="AB34" i="13"/>
  <c r="AJ134" i="8"/>
  <c r="Z35" i="13"/>
  <c r="AA35" i="13"/>
  <c r="AB35" i="13"/>
  <c r="AJ135" i="8"/>
  <c r="Z36" i="13"/>
  <c r="AA36" i="13"/>
  <c r="AB36" i="13"/>
  <c r="AJ136" i="8"/>
  <c r="Z37" i="13"/>
  <c r="AA37" i="13"/>
  <c r="AB37" i="13"/>
  <c r="Z38" i="13"/>
  <c r="AA38" i="13"/>
  <c r="AB38" i="13"/>
  <c r="Z39" i="13"/>
  <c r="AA39" i="13"/>
  <c r="AB39" i="13"/>
  <c r="AJ139" i="8"/>
  <c r="Z40" i="13"/>
  <c r="AA40" i="13"/>
  <c r="AB40" i="13"/>
  <c r="Z41" i="13"/>
  <c r="AA41" i="13"/>
  <c r="AB41" i="13"/>
  <c r="Z42" i="13"/>
  <c r="AA42" i="13"/>
  <c r="AB42" i="13"/>
  <c r="AJ142" i="8"/>
  <c r="Z43" i="13"/>
  <c r="AA43" i="13"/>
  <c r="AB43" i="13"/>
  <c r="AJ143" i="8"/>
  <c r="Z44" i="13"/>
  <c r="AA44" i="13"/>
  <c r="AB44" i="13"/>
  <c r="AJ144" i="8"/>
  <c r="Z45" i="13"/>
  <c r="AA45" i="13"/>
  <c r="AB45" i="13"/>
  <c r="Z46" i="13"/>
  <c r="AA46" i="13"/>
  <c r="AB46" i="13"/>
  <c r="Z47" i="13"/>
  <c r="AA47" i="13"/>
  <c r="AB47" i="13"/>
  <c r="AJ147" i="8"/>
  <c r="Z48" i="13"/>
  <c r="AA48" i="13"/>
  <c r="AB48" i="13"/>
  <c r="Z49" i="13"/>
  <c r="AA49" i="13"/>
  <c r="AB49" i="13"/>
  <c r="Z50" i="13"/>
  <c r="AA50" i="13"/>
  <c r="AB50" i="13"/>
  <c r="AJ150" i="8"/>
  <c r="Z51" i="13"/>
  <c r="AA51" i="13"/>
  <c r="AB51" i="13"/>
  <c r="AJ151" i="8"/>
  <c r="Z52" i="13"/>
  <c r="AA52" i="13"/>
  <c r="AB52" i="13"/>
  <c r="AJ152" i="8"/>
  <c r="Z53" i="13"/>
  <c r="AA53" i="13"/>
  <c r="AB53" i="13"/>
  <c r="Z54" i="13"/>
  <c r="AA54" i="13"/>
  <c r="AB54" i="13"/>
  <c r="Z55" i="13"/>
  <c r="AA55" i="13"/>
  <c r="AB55" i="13"/>
  <c r="AJ155" i="8"/>
  <c r="Z56" i="13"/>
  <c r="AA56" i="13"/>
  <c r="AB56" i="13"/>
  <c r="Z57" i="13"/>
  <c r="AA57" i="13"/>
  <c r="AB57" i="13"/>
  <c r="Z58" i="13"/>
  <c r="AA58" i="13"/>
  <c r="AB58" i="13"/>
  <c r="AJ158" i="8"/>
  <c r="Z59" i="13"/>
  <c r="AA59" i="13"/>
  <c r="AB59" i="13"/>
  <c r="AJ159" i="8"/>
  <c r="Z60" i="13"/>
  <c r="AA60" i="13"/>
  <c r="AB60" i="13"/>
  <c r="AJ160" i="8"/>
  <c r="Z61" i="13"/>
  <c r="AA61" i="13"/>
  <c r="AB61" i="13"/>
  <c r="Z62" i="13"/>
  <c r="AA62" i="13"/>
  <c r="AB62" i="13"/>
  <c r="Z63" i="13"/>
  <c r="AA63" i="13"/>
  <c r="AB63" i="13"/>
  <c r="AJ163" i="8"/>
  <c r="Z64" i="13"/>
  <c r="AA64" i="13"/>
  <c r="AB64" i="13"/>
  <c r="Z65" i="13"/>
  <c r="AA65" i="13"/>
  <c r="AB65" i="13"/>
  <c r="Z66" i="13"/>
  <c r="AA66" i="13"/>
  <c r="AB66" i="13"/>
  <c r="AJ166" i="8"/>
  <c r="Z67" i="13"/>
  <c r="AA67" i="13"/>
  <c r="AB67" i="13"/>
  <c r="AJ167" i="8"/>
  <c r="Z68" i="13"/>
  <c r="AA68" i="13"/>
  <c r="AB68" i="13"/>
  <c r="AJ168" i="8"/>
  <c r="Z69" i="13"/>
  <c r="AA69" i="13"/>
  <c r="AB69" i="13"/>
  <c r="Z70" i="13"/>
  <c r="AA70" i="13"/>
  <c r="AB70" i="13"/>
  <c r="Z71" i="13"/>
  <c r="AA71" i="13"/>
  <c r="AB71" i="13"/>
  <c r="AJ171" i="8"/>
  <c r="Z72" i="13"/>
  <c r="AA72" i="13"/>
  <c r="AB72" i="13"/>
  <c r="Z73" i="13"/>
  <c r="AA73" i="13"/>
  <c r="AB73" i="13"/>
  <c r="Z74" i="13"/>
  <c r="AA74" i="13"/>
  <c r="AB74" i="13"/>
  <c r="AJ174" i="8"/>
  <c r="Z75" i="13"/>
  <c r="AA75" i="13"/>
  <c r="AB75" i="13"/>
  <c r="AJ175" i="8"/>
  <c r="Z76" i="13"/>
  <c r="AA76" i="13"/>
  <c r="AB76" i="13"/>
  <c r="AJ176" i="8"/>
  <c r="Z77" i="13"/>
  <c r="AA77" i="13"/>
  <c r="AB77" i="13"/>
  <c r="Z78" i="13"/>
  <c r="AA78" i="13"/>
  <c r="AB78" i="13"/>
  <c r="Z79" i="13"/>
  <c r="AA79" i="13"/>
  <c r="AB79" i="13"/>
  <c r="AJ179" i="8"/>
  <c r="Z80" i="13"/>
  <c r="AA80" i="13"/>
  <c r="AB80" i="13"/>
  <c r="Z81" i="13"/>
  <c r="AA81" i="13"/>
  <c r="AB81" i="13"/>
  <c r="Z82" i="13"/>
  <c r="AA82" i="13"/>
  <c r="AB82" i="13"/>
  <c r="AJ182" i="8"/>
  <c r="Z83" i="13"/>
  <c r="AA83" i="13"/>
  <c r="AB83" i="13"/>
  <c r="AJ183" i="8"/>
  <c r="Z84" i="13"/>
  <c r="AA84" i="13"/>
  <c r="AB84" i="13"/>
  <c r="AJ184" i="8"/>
  <c r="Z85" i="13"/>
  <c r="AA85" i="13"/>
  <c r="AB85" i="13"/>
  <c r="Z86" i="13"/>
  <c r="AA86" i="13"/>
  <c r="AB86" i="13"/>
  <c r="Z87" i="13"/>
  <c r="AA87" i="13"/>
  <c r="AB87" i="13"/>
  <c r="AJ187" i="8"/>
  <c r="Z88" i="13"/>
  <c r="AA88" i="13"/>
  <c r="AB88" i="13"/>
  <c r="Z89" i="13"/>
  <c r="AA89" i="13"/>
  <c r="AB89" i="13"/>
  <c r="Z90" i="13"/>
  <c r="AA90" i="13"/>
  <c r="AB90" i="13"/>
  <c r="AJ190" i="8"/>
  <c r="Z91" i="13"/>
  <c r="AA91" i="13"/>
  <c r="AB91" i="13"/>
  <c r="AJ191" i="8"/>
  <c r="Z92" i="13"/>
  <c r="AA92" i="13"/>
  <c r="AB92" i="13"/>
  <c r="AJ192" i="8"/>
  <c r="Z93" i="13"/>
  <c r="AA93" i="13"/>
  <c r="AB93" i="13"/>
  <c r="Z94" i="13"/>
  <c r="AA94" i="13"/>
  <c r="AB94" i="13"/>
  <c r="Z95" i="13"/>
  <c r="AA95" i="13"/>
  <c r="AB95" i="13"/>
  <c r="AJ195" i="8"/>
  <c r="Z96" i="13"/>
  <c r="AA96" i="13"/>
  <c r="AB96" i="13"/>
  <c r="Z97" i="13"/>
  <c r="AA97" i="13"/>
  <c r="AB97" i="13"/>
  <c r="Z98" i="13"/>
  <c r="AA98" i="13"/>
  <c r="AB98" i="13"/>
  <c r="AJ198" i="8"/>
  <c r="Z99" i="13"/>
  <c r="AA99" i="13"/>
  <c r="AB99" i="13"/>
  <c r="AJ199" i="8"/>
  <c r="Z100" i="13"/>
  <c r="AA100" i="13"/>
  <c r="AB100" i="13"/>
  <c r="AJ200" i="8"/>
  <c r="Z101" i="13"/>
  <c r="AA101" i="13"/>
  <c r="AB101" i="13"/>
  <c r="Z102" i="13"/>
  <c r="AA102" i="13"/>
  <c r="AB102" i="13"/>
  <c r="Z3" i="13"/>
  <c r="AA3" i="13"/>
  <c r="AB3" i="13"/>
  <c r="AJ103" i="8"/>
  <c r="W4" i="13"/>
  <c r="X4" i="13"/>
  <c r="Y4" i="13"/>
  <c r="W5" i="13"/>
  <c r="X5" i="13"/>
  <c r="Y5" i="13"/>
  <c r="W6" i="13"/>
  <c r="X6" i="13"/>
  <c r="Y6" i="13"/>
  <c r="AJ6" i="8"/>
  <c r="W7" i="13"/>
  <c r="X7" i="13"/>
  <c r="Y7" i="13"/>
  <c r="AJ7" i="8"/>
  <c r="W8" i="13"/>
  <c r="X8" i="13"/>
  <c r="Y8" i="13"/>
  <c r="AJ8" i="8"/>
  <c r="W9" i="13"/>
  <c r="X9" i="13"/>
  <c r="Y9" i="13"/>
  <c r="W10" i="13"/>
  <c r="X10" i="13"/>
  <c r="Y10" i="13"/>
  <c r="W11" i="13"/>
  <c r="X11" i="13"/>
  <c r="Y11" i="13"/>
  <c r="W12" i="13"/>
  <c r="X12" i="13"/>
  <c r="Y12" i="13"/>
  <c r="W13" i="13"/>
  <c r="X13" i="13"/>
  <c r="Y13" i="13"/>
  <c r="W14" i="13"/>
  <c r="X14" i="13"/>
  <c r="Y14" i="13"/>
  <c r="AJ14" i="8"/>
  <c r="W15" i="13"/>
  <c r="X15" i="13"/>
  <c r="Y15" i="13"/>
  <c r="AJ15" i="8"/>
  <c r="W16" i="13"/>
  <c r="X16" i="13"/>
  <c r="Y16" i="13"/>
  <c r="AJ16" i="8"/>
  <c r="W17" i="13"/>
  <c r="X17" i="13"/>
  <c r="Y17" i="13"/>
  <c r="W18" i="13"/>
  <c r="X18" i="13"/>
  <c r="Y18" i="13"/>
  <c r="W19" i="13"/>
  <c r="X19" i="13"/>
  <c r="Y19" i="13"/>
  <c r="W20" i="13"/>
  <c r="X20" i="13"/>
  <c r="Y20" i="13"/>
  <c r="W21" i="13"/>
  <c r="X21" i="13"/>
  <c r="Y21" i="13"/>
  <c r="W22" i="13"/>
  <c r="X22" i="13"/>
  <c r="Y22" i="13"/>
  <c r="AJ22" i="8"/>
  <c r="W23" i="13"/>
  <c r="X23" i="13"/>
  <c r="Y23" i="13"/>
  <c r="AJ23" i="8"/>
  <c r="W24" i="13"/>
  <c r="X24" i="13"/>
  <c r="Y24" i="13"/>
  <c r="AJ24" i="8"/>
  <c r="W25" i="13"/>
  <c r="X25" i="13"/>
  <c r="Y25" i="13"/>
  <c r="W26" i="13"/>
  <c r="X26" i="13"/>
  <c r="Y26" i="13"/>
  <c r="W27" i="13"/>
  <c r="X27" i="13"/>
  <c r="Y27" i="13"/>
  <c r="W28" i="13"/>
  <c r="X28" i="13"/>
  <c r="Y28" i="13"/>
  <c r="W29" i="13"/>
  <c r="X29" i="13"/>
  <c r="Y29" i="13"/>
  <c r="W30" i="13"/>
  <c r="X30" i="13"/>
  <c r="Y30" i="13"/>
  <c r="AJ30" i="8"/>
  <c r="W31" i="13"/>
  <c r="X31" i="13"/>
  <c r="Y31" i="13"/>
  <c r="AJ31" i="8"/>
  <c r="W32" i="13"/>
  <c r="X32" i="13"/>
  <c r="Y32" i="13"/>
  <c r="AJ32" i="8"/>
  <c r="W33" i="13"/>
  <c r="X33" i="13"/>
  <c r="Y33" i="13"/>
  <c r="W34" i="13"/>
  <c r="X34" i="13"/>
  <c r="Y34" i="13"/>
  <c r="W35" i="13"/>
  <c r="X35" i="13"/>
  <c r="Y35" i="13"/>
  <c r="W36" i="13"/>
  <c r="X36" i="13"/>
  <c r="Y36" i="13"/>
  <c r="W37" i="13"/>
  <c r="X37" i="13"/>
  <c r="Y37" i="13"/>
  <c r="W38" i="13"/>
  <c r="X38" i="13"/>
  <c r="Y38" i="13"/>
  <c r="AJ38" i="8"/>
  <c r="W39" i="13"/>
  <c r="X39" i="13"/>
  <c r="Y39" i="13"/>
  <c r="AJ39" i="8"/>
  <c r="W40" i="13"/>
  <c r="X40" i="13"/>
  <c r="Y40" i="13"/>
  <c r="AJ40" i="8"/>
  <c r="W41" i="13"/>
  <c r="X41" i="13"/>
  <c r="Y41" i="13"/>
  <c r="W42" i="13"/>
  <c r="X42" i="13"/>
  <c r="Y42" i="13"/>
  <c r="W43" i="13"/>
  <c r="X43" i="13"/>
  <c r="Y43" i="13"/>
  <c r="W44" i="13"/>
  <c r="X44" i="13"/>
  <c r="Y44" i="13"/>
  <c r="W45" i="13"/>
  <c r="X45" i="13"/>
  <c r="Y45" i="13"/>
  <c r="W46" i="13"/>
  <c r="X46" i="13"/>
  <c r="Y46" i="13"/>
  <c r="AJ46" i="8"/>
  <c r="W47" i="13"/>
  <c r="X47" i="13"/>
  <c r="Y47" i="13"/>
  <c r="AJ47" i="8"/>
  <c r="W48" i="13"/>
  <c r="X48" i="13"/>
  <c r="Y48" i="13"/>
  <c r="AJ48" i="8"/>
  <c r="W49" i="13"/>
  <c r="X49" i="13"/>
  <c r="Y49" i="13"/>
  <c r="W50" i="13"/>
  <c r="X50" i="13"/>
  <c r="Y50" i="13"/>
  <c r="W51" i="13"/>
  <c r="X51" i="13"/>
  <c r="Y51" i="13"/>
  <c r="W52" i="13"/>
  <c r="X52" i="13"/>
  <c r="Y52" i="13"/>
  <c r="W53" i="13"/>
  <c r="X53" i="13"/>
  <c r="Y53" i="13"/>
  <c r="W54" i="13"/>
  <c r="X54" i="13"/>
  <c r="Y54" i="13"/>
  <c r="AJ54" i="8"/>
  <c r="W55" i="13"/>
  <c r="X55" i="13"/>
  <c r="Y55" i="13"/>
  <c r="AJ55" i="8"/>
  <c r="W56" i="13"/>
  <c r="X56" i="13"/>
  <c r="Y56" i="13"/>
  <c r="AJ56" i="8"/>
  <c r="W57" i="13"/>
  <c r="X57" i="13"/>
  <c r="Y57" i="13"/>
  <c r="W58" i="13"/>
  <c r="X58" i="13"/>
  <c r="Y58" i="13"/>
  <c r="W59" i="13"/>
  <c r="X59" i="13"/>
  <c r="Y59" i="13"/>
  <c r="W60" i="13"/>
  <c r="X60" i="13"/>
  <c r="Y60" i="13"/>
  <c r="W61" i="13"/>
  <c r="X61" i="13"/>
  <c r="Y61" i="13"/>
  <c r="W62" i="13"/>
  <c r="X62" i="13"/>
  <c r="Y62" i="13"/>
  <c r="AJ62" i="8"/>
  <c r="W63" i="13"/>
  <c r="X63" i="13"/>
  <c r="Y63" i="13"/>
  <c r="AJ63" i="8"/>
  <c r="W64" i="13"/>
  <c r="X64" i="13"/>
  <c r="Y64" i="13"/>
  <c r="AJ64" i="8"/>
  <c r="W65" i="13"/>
  <c r="X65" i="13"/>
  <c r="Y65" i="13"/>
  <c r="W66" i="13"/>
  <c r="X66" i="13"/>
  <c r="Y66" i="13"/>
  <c r="W67" i="13"/>
  <c r="X67" i="13"/>
  <c r="Y67" i="13"/>
  <c r="W68" i="13"/>
  <c r="X68" i="13"/>
  <c r="Y68" i="13"/>
  <c r="W69" i="13"/>
  <c r="X69" i="13"/>
  <c r="Y69" i="13"/>
  <c r="W70" i="13"/>
  <c r="X70" i="13"/>
  <c r="Y70" i="13"/>
  <c r="AJ70" i="8"/>
  <c r="W71" i="13"/>
  <c r="X71" i="13"/>
  <c r="Y71" i="13"/>
  <c r="AJ71" i="8"/>
  <c r="W72" i="13"/>
  <c r="X72" i="13"/>
  <c r="Y72" i="13"/>
  <c r="AJ72" i="8"/>
  <c r="W73" i="13"/>
  <c r="X73" i="13"/>
  <c r="Y73" i="13"/>
  <c r="W74" i="13"/>
  <c r="X74" i="13"/>
  <c r="Y74" i="13"/>
  <c r="W75" i="13"/>
  <c r="X75" i="13"/>
  <c r="Y75" i="13"/>
  <c r="W76" i="13"/>
  <c r="X76" i="13"/>
  <c r="Y76" i="13"/>
  <c r="W77" i="13"/>
  <c r="X77" i="13"/>
  <c r="Y77" i="13"/>
  <c r="W78" i="13"/>
  <c r="X78" i="13"/>
  <c r="Y78" i="13"/>
  <c r="AJ78" i="8"/>
  <c r="W79" i="13"/>
  <c r="X79" i="13"/>
  <c r="Y79" i="13"/>
  <c r="AJ79" i="8"/>
  <c r="W80" i="13"/>
  <c r="X80" i="13"/>
  <c r="Y80" i="13"/>
  <c r="AJ80" i="8"/>
  <c r="W81" i="13"/>
  <c r="X81" i="13"/>
  <c r="Y81" i="13"/>
  <c r="W82" i="13"/>
  <c r="X82" i="13"/>
  <c r="Y82" i="13"/>
  <c r="W83" i="13"/>
  <c r="X83" i="13"/>
  <c r="Y83" i="13"/>
  <c r="W84" i="13"/>
  <c r="X84" i="13"/>
  <c r="Y84" i="13"/>
  <c r="W85" i="13"/>
  <c r="X85" i="13"/>
  <c r="Y85" i="13"/>
  <c r="W86" i="13"/>
  <c r="X86" i="13"/>
  <c r="Y86" i="13"/>
  <c r="AJ86" i="8"/>
  <c r="W87" i="13"/>
  <c r="X87" i="13"/>
  <c r="Y87" i="13"/>
  <c r="AJ87" i="8"/>
  <c r="W88" i="13"/>
  <c r="X88" i="13"/>
  <c r="Y88" i="13"/>
  <c r="AJ88" i="8"/>
  <c r="W89" i="13"/>
  <c r="X89" i="13"/>
  <c r="Y89" i="13"/>
  <c r="W90" i="13"/>
  <c r="X90" i="13"/>
  <c r="Y90" i="13"/>
  <c r="W91" i="13"/>
  <c r="X91" i="13"/>
  <c r="Y91" i="13"/>
  <c r="AJ91" i="8"/>
  <c r="W92" i="13"/>
  <c r="X92" i="13"/>
  <c r="Y92" i="13"/>
  <c r="W93" i="13"/>
  <c r="X93" i="13"/>
  <c r="Y93" i="13"/>
  <c r="W94" i="13"/>
  <c r="X94" i="13"/>
  <c r="Y94" i="13"/>
  <c r="AJ94" i="8"/>
  <c r="W95" i="13"/>
  <c r="X95" i="13"/>
  <c r="Y95" i="13"/>
  <c r="AJ95" i="8"/>
  <c r="W96" i="13"/>
  <c r="X96" i="13"/>
  <c r="Y96" i="13"/>
  <c r="AJ96" i="8"/>
  <c r="W97" i="13"/>
  <c r="X97" i="13"/>
  <c r="Y97" i="13"/>
  <c r="W98" i="13"/>
  <c r="X98" i="13"/>
  <c r="Y98" i="13"/>
  <c r="W99" i="13"/>
  <c r="X99" i="13"/>
  <c r="Y99" i="13"/>
  <c r="AJ99" i="8"/>
  <c r="W100" i="13"/>
  <c r="X100" i="13"/>
  <c r="Y100" i="13"/>
  <c r="AJ100" i="8"/>
  <c r="W101" i="13"/>
  <c r="X101" i="13"/>
  <c r="Y101" i="13"/>
  <c r="W102" i="13"/>
  <c r="X102" i="13"/>
  <c r="Y102" i="13"/>
  <c r="AJ102" i="8"/>
  <c r="W3" i="13"/>
  <c r="X3" i="13"/>
  <c r="Y3" i="13"/>
  <c r="AJ3" i="8"/>
  <c r="AJ206" i="8"/>
  <c r="AJ209" i="8"/>
  <c r="AJ211" i="8"/>
  <c r="AJ217" i="8"/>
  <c r="AJ219" i="8"/>
  <c r="AJ220" i="8"/>
  <c r="AJ221" i="8"/>
  <c r="AJ222" i="8"/>
  <c r="AJ223" i="8"/>
  <c r="AJ224" i="8"/>
  <c r="AJ225" i="8"/>
  <c r="AJ226" i="8"/>
  <c r="AJ228" i="8"/>
  <c r="AJ229" i="8"/>
  <c r="AJ233" i="8"/>
  <c r="AJ234" i="8"/>
  <c r="AJ236" i="8"/>
  <c r="AJ237" i="8"/>
  <c r="AJ241" i="8"/>
  <c r="AJ242" i="8"/>
  <c r="AJ244" i="8"/>
  <c r="AJ245" i="8"/>
  <c r="AJ249" i="8"/>
  <c r="AJ250" i="8"/>
  <c r="AJ252" i="8"/>
  <c r="AJ253" i="8"/>
  <c r="AJ257" i="8"/>
  <c r="AJ258" i="8"/>
  <c r="AJ260" i="8"/>
  <c r="AJ261" i="8"/>
  <c r="AJ265" i="8"/>
  <c r="AJ266" i="8"/>
  <c r="AJ268" i="8"/>
  <c r="AJ269" i="8"/>
  <c r="AJ273" i="8"/>
  <c r="AJ274" i="8"/>
  <c r="AJ276" i="8"/>
  <c r="AJ277" i="8"/>
  <c r="AJ281" i="8"/>
  <c r="AJ282" i="8"/>
  <c r="AJ284" i="8"/>
  <c r="AJ285" i="8"/>
  <c r="AJ289" i="8"/>
  <c r="AJ290" i="8"/>
  <c r="AJ292" i="8"/>
  <c r="AJ293" i="8"/>
  <c r="AJ297" i="8"/>
  <c r="AJ298" i="8"/>
  <c r="AJ300" i="8"/>
  <c r="AJ301" i="8"/>
  <c r="AJ105" i="8"/>
  <c r="AJ106" i="8"/>
  <c r="AJ108" i="8"/>
  <c r="AJ109" i="8"/>
  <c r="AJ113" i="8"/>
  <c r="AJ114" i="8"/>
  <c r="AJ116" i="8"/>
  <c r="AJ117" i="8"/>
  <c r="AJ121" i="8"/>
  <c r="AJ122" i="8"/>
  <c r="AJ124" i="8"/>
  <c r="AJ125" i="8"/>
  <c r="AJ129" i="8"/>
  <c r="AJ130" i="8"/>
  <c r="AJ132" i="8"/>
  <c r="AJ133" i="8"/>
  <c r="AJ137" i="8"/>
  <c r="AJ138" i="8"/>
  <c r="AJ140" i="8"/>
  <c r="AJ141" i="8"/>
  <c r="AJ145" i="8"/>
  <c r="AJ146" i="8"/>
  <c r="AJ148" i="8"/>
  <c r="AJ149" i="8"/>
  <c r="AJ153" i="8"/>
  <c r="AJ154" i="8"/>
  <c r="AJ156" i="8"/>
  <c r="AJ157" i="8"/>
  <c r="AJ161" i="8"/>
  <c r="AJ162" i="8"/>
  <c r="AJ164" i="8"/>
  <c r="AJ165" i="8"/>
  <c r="AJ169" i="8"/>
  <c r="AJ170" i="8"/>
  <c r="AJ172" i="8"/>
  <c r="AJ173" i="8"/>
  <c r="AJ177" i="8"/>
  <c r="AJ178" i="8"/>
  <c r="AJ180" i="8"/>
  <c r="AJ181" i="8"/>
  <c r="AJ185" i="8"/>
  <c r="AJ186" i="8"/>
  <c r="AJ188" i="8"/>
  <c r="AJ189" i="8"/>
  <c r="AJ193" i="8"/>
  <c r="AJ194" i="8"/>
  <c r="AJ196" i="8"/>
  <c r="AJ197" i="8"/>
  <c r="AJ201" i="8"/>
  <c r="AJ202" i="8"/>
  <c r="AJ4" i="8"/>
  <c r="AJ5" i="8"/>
  <c r="AJ9" i="8"/>
  <c r="AJ10" i="8"/>
  <c r="AJ11" i="8"/>
  <c r="AJ12" i="8"/>
  <c r="AJ13" i="8"/>
  <c r="AJ17" i="8"/>
  <c r="AJ18" i="8"/>
  <c r="AJ19" i="8"/>
  <c r="AJ20" i="8"/>
  <c r="AJ21" i="8"/>
  <c r="AJ25" i="8"/>
  <c r="AJ26" i="8"/>
  <c r="AJ27" i="8"/>
  <c r="AJ28" i="8"/>
  <c r="AJ29" i="8"/>
  <c r="AJ33" i="8"/>
  <c r="AJ34" i="8"/>
  <c r="AJ35" i="8"/>
  <c r="AJ36" i="8"/>
  <c r="AJ37" i="8"/>
  <c r="AJ41" i="8"/>
  <c r="AJ42" i="8"/>
  <c r="AJ43" i="8"/>
  <c r="AJ44" i="8"/>
  <c r="AJ45" i="8"/>
  <c r="AJ49" i="8"/>
  <c r="AJ50" i="8"/>
  <c r="AJ51" i="8"/>
  <c r="AJ52" i="8"/>
  <c r="AJ53" i="8"/>
  <c r="AJ57" i="8"/>
  <c r="AJ58" i="8"/>
  <c r="AJ59" i="8"/>
  <c r="AJ60" i="8"/>
  <c r="AJ61" i="8"/>
  <c r="AJ65" i="8"/>
  <c r="AJ66" i="8"/>
  <c r="AJ67" i="8"/>
  <c r="AJ68" i="8"/>
  <c r="AJ69" i="8"/>
  <c r="AJ73" i="8"/>
  <c r="AJ74" i="8"/>
  <c r="AJ75" i="8"/>
  <c r="AJ76" i="8"/>
  <c r="AJ77" i="8"/>
  <c r="AJ81" i="8"/>
  <c r="AJ82" i="8"/>
  <c r="AJ83" i="8"/>
  <c r="AJ84" i="8"/>
  <c r="AJ85" i="8"/>
  <c r="AJ89" i="8"/>
  <c r="AJ90" i="8"/>
  <c r="AJ92" i="8"/>
  <c r="AJ93" i="8"/>
  <c r="AJ97" i="8"/>
  <c r="AJ98" i="8"/>
  <c r="AJ101" i="8"/>
  <c r="AH297" i="8"/>
  <c r="AH298" i="8"/>
  <c r="AH299" i="8"/>
  <c r="AH300" i="8"/>
  <c r="AH301" i="8"/>
  <c r="AH302" i="8"/>
  <c r="AH268" i="8"/>
  <c r="AH269" i="8"/>
  <c r="AH270" i="8"/>
  <c r="AH271" i="8"/>
  <c r="AH272" i="8"/>
  <c r="AH273" i="8"/>
  <c r="AH274" i="8"/>
  <c r="AH275" i="8"/>
  <c r="AH276" i="8"/>
  <c r="AH277" i="8"/>
  <c r="AH278" i="8"/>
  <c r="AH279" i="8"/>
  <c r="AH280" i="8"/>
  <c r="AH281" i="8"/>
  <c r="AH282" i="8"/>
  <c r="AH283" i="8"/>
  <c r="AH284" i="8"/>
  <c r="AH285" i="8"/>
  <c r="AH286" i="8"/>
  <c r="AH287" i="8"/>
  <c r="AH288" i="8"/>
  <c r="AH289" i="8"/>
  <c r="AH290" i="8"/>
  <c r="AH291" i="8"/>
  <c r="AH292" i="8"/>
  <c r="AH293" i="8"/>
  <c r="AH294" i="8"/>
  <c r="AH295" i="8"/>
  <c r="AH296" i="8"/>
  <c r="AH236" i="8"/>
  <c r="AH237" i="8"/>
  <c r="AH238" i="8"/>
  <c r="AH239" i="8"/>
  <c r="AH240" i="8"/>
  <c r="AH241" i="8"/>
  <c r="AH242" i="8"/>
  <c r="AH243" i="8"/>
  <c r="AH244" i="8"/>
  <c r="AH245" i="8"/>
  <c r="AH246" i="8"/>
  <c r="AH247" i="8"/>
  <c r="AH248" i="8"/>
  <c r="AH249" i="8"/>
  <c r="AH250" i="8"/>
  <c r="AH251" i="8"/>
  <c r="AH252" i="8"/>
  <c r="AH253" i="8"/>
  <c r="AH254" i="8"/>
  <c r="AH255" i="8"/>
  <c r="AH256" i="8"/>
  <c r="AH257" i="8"/>
  <c r="AH258" i="8"/>
  <c r="AH259" i="8"/>
  <c r="AH260" i="8"/>
  <c r="AH261" i="8"/>
  <c r="AH262" i="8"/>
  <c r="AH263" i="8"/>
  <c r="AH264" i="8"/>
  <c r="AH265" i="8"/>
  <c r="AH266" i="8"/>
  <c r="AH267" i="8"/>
  <c r="AH204" i="8"/>
  <c r="AH205" i="8"/>
  <c r="AH206" i="8"/>
  <c r="AH207" i="8"/>
  <c r="AH208" i="8"/>
  <c r="AH209" i="8"/>
  <c r="AH210" i="8"/>
  <c r="AH211" i="8"/>
  <c r="AH212" i="8"/>
  <c r="AH213" i="8"/>
  <c r="AH214" i="8"/>
  <c r="AH215" i="8"/>
  <c r="AH216" i="8"/>
  <c r="AH217" i="8"/>
  <c r="AH218" i="8"/>
  <c r="AH219" i="8"/>
  <c r="AH220" i="8"/>
  <c r="AH221" i="8"/>
  <c r="AH222" i="8"/>
  <c r="AH223" i="8"/>
  <c r="AH224" i="8"/>
  <c r="AH225" i="8"/>
  <c r="AH226" i="8"/>
  <c r="AH227" i="8"/>
  <c r="AH228" i="8"/>
  <c r="AH229" i="8"/>
  <c r="AH230" i="8"/>
  <c r="AH231" i="8"/>
  <c r="AH232" i="8"/>
  <c r="AH233" i="8"/>
  <c r="AH234" i="8"/>
  <c r="AH235" i="8"/>
  <c r="AH194" i="8"/>
  <c r="AH195" i="8"/>
  <c r="AH196" i="8"/>
  <c r="AH197" i="8"/>
  <c r="AH198" i="8"/>
  <c r="AH199" i="8"/>
  <c r="AH200" i="8"/>
  <c r="AH201" i="8"/>
  <c r="AH202" i="8"/>
  <c r="AH163" i="8"/>
  <c r="AH164" i="8"/>
  <c r="AH165" i="8"/>
  <c r="AH166" i="8"/>
  <c r="AH167" i="8"/>
  <c r="AH168" i="8"/>
  <c r="AH169" i="8"/>
  <c r="AH170" i="8"/>
  <c r="AH171" i="8"/>
  <c r="AH172" i="8"/>
  <c r="AH173" i="8"/>
  <c r="AH174" i="8"/>
  <c r="AH175" i="8"/>
  <c r="AH176" i="8"/>
  <c r="AH177" i="8"/>
  <c r="AH178" i="8"/>
  <c r="AH179" i="8"/>
  <c r="AH180" i="8"/>
  <c r="AH181" i="8"/>
  <c r="AH182" i="8"/>
  <c r="AH183" i="8"/>
  <c r="AH184" i="8"/>
  <c r="AH185" i="8"/>
  <c r="AH186" i="8"/>
  <c r="AH187" i="8"/>
  <c r="AH188" i="8"/>
  <c r="AH189" i="8"/>
  <c r="AH190" i="8"/>
  <c r="AH191" i="8"/>
  <c r="AH192" i="8"/>
  <c r="AH193" i="8"/>
  <c r="AH134" i="8"/>
  <c r="AH135" i="8"/>
  <c r="AH136" i="8"/>
  <c r="AH137" i="8"/>
  <c r="AH138" i="8"/>
  <c r="AH139" i="8"/>
  <c r="AH140" i="8"/>
  <c r="AH141" i="8"/>
  <c r="AH142" i="8"/>
  <c r="AH143" i="8"/>
  <c r="AH144" i="8"/>
  <c r="AH145" i="8"/>
  <c r="AH146" i="8"/>
  <c r="AH147" i="8"/>
  <c r="AH148" i="8"/>
  <c r="AH149" i="8"/>
  <c r="AH150" i="8"/>
  <c r="AH151" i="8"/>
  <c r="AH152" i="8"/>
  <c r="AH153" i="8"/>
  <c r="AH154" i="8"/>
  <c r="AH155" i="8"/>
  <c r="AH156" i="8"/>
  <c r="AH157" i="8"/>
  <c r="AH158" i="8"/>
  <c r="AH159" i="8"/>
  <c r="AH160" i="8"/>
  <c r="AH161" i="8"/>
  <c r="AH162" i="8"/>
  <c r="AH104" i="8"/>
  <c r="AH105" i="8"/>
  <c r="AH106" i="8"/>
  <c r="AH107" i="8"/>
  <c r="AH108" i="8"/>
  <c r="AH109" i="8"/>
  <c r="AH110" i="8"/>
  <c r="AH111" i="8"/>
  <c r="AH112" i="8"/>
  <c r="AH113" i="8"/>
  <c r="AH114" i="8"/>
  <c r="AH115" i="8"/>
  <c r="AH116" i="8"/>
  <c r="AH117" i="8"/>
  <c r="AH118" i="8"/>
  <c r="AH119" i="8"/>
  <c r="AH120" i="8"/>
  <c r="AH121" i="8"/>
  <c r="AH122" i="8"/>
  <c r="AH123" i="8"/>
  <c r="AH124" i="8"/>
  <c r="AH125" i="8"/>
  <c r="AH126" i="8"/>
  <c r="AH127" i="8"/>
  <c r="AH128" i="8"/>
  <c r="AH129" i="8"/>
  <c r="AH130" i="8"/>
  <c r="AH131" i="8"/>
  <c r="AH132" i="8"/>
  <c r="AH133" i="8"/>
  <c r="AH103" i="8"/>
  <c r="AH203" i="8"/>
  <c r="AH85" i="8"/>
  <c r="AH86" i="8"/>
  <c r="AH87" i="8"/>
  <c r="AH88" i="8"/>
  <c r="AH89" i="8"/>
  <c r="AH90" i="8"/>
  <c r="AH91" i="8"/>
  <c r="AH92" i="8"/>
  <c r="AH93" i="8"/>
  <c r="AH94" i="8"/>
  <c r="AH95" i="8"/>
  <c r="AH96" i="8"/>
  <c r="AH97" i="8"/>
  <c r="AH98" i="8"/>
  <c r="AH99" i="8"/>
  <c r="AH100" i="8"/>
  <c r="AH101" i="8"/>
  <c r="AH102" i="8"/>
  <c r="AH63" i="8"/>
  <c r="AH64" i="8"/>
  <c r="AH65" i="8"/>
  <c r="AH66" i="8"/>
  <c r="AH67" i="8"/>
  <c r="AH68" i="8"/>
  <c r="AH69" i="8"/>
  <c r="AH70" i="8"/>
  <c r="AH71" i="8"/>
  <c r="AH72" i="8"/>
  <c r="AH73" i="8"/>
  <c r="AH74" i="8"/>
  <c r="AH75" i="8"/>
  <c r="AH76" i="8"/>
  <c r="AH77" i="8"/>
  <c r="AH78" i="8"/>
  <c r="AH79" i="8"/>
  <c r="AH80" i="8"/>
  <c r="AH81" i="8"/>
  <c r="AH82" i="8"/>
  <c r="AH83" i="8"/>
  <c r="AH84" i="8"/>
  <c r="AH36" i="8"/>
  <c r="AH37" i="8"/>
  <c r="AH38" i="8"/>
  <c r="AH39" i="8"/>
  <c r="AH40" i="8"/>
  <c r="AH41" i="8"/>
  <c r="AH42" i="8"/>
  <c r="AH43" i="8"/>
  <c r="AH44" i="8"/>
  <c r="AH45" i="8"/>
  <c r="AH46" i="8"/>
  <c r="AH47" i="8"/>
  <c r="AH48" i="8"/>
  <c r="AH49" i="8"/>
  <c r="AH50" i="8"/>
  <c r="AH51" i="8"/>
  <c r="AH52" i="8"/>
  <c r="AH53" i="8"/>
  <c r="AH54" i="8"/>
  <c r="AH55" i="8"/>
  <c r="AH56" i="8"/>
  <c r="AH57" i="8"/>
  <c r="AH58" i="8"/>
  <c r="AH59" i="8"/>
  <c r="AH60" i="8"/>
  <c r="AH61" i="8"/>
  <c r="AH62" i="8"/>
  <c r="AH4" i="8"/>
  <c r="AH5" i="8"/>
  <c r="AH6" i="8"/>
  <c r="AH7" i="8"/>
  <c r="AH8" i="8"/>
  <c r="AH9" i="8"/>
  <c r="AH10" i="8"/>
  <c r="AH11" i="8"/>
  <c r="AH12" i="8"/>
  <c r="AH13" i="8"/>
  <c r="AH14" i="8"/>
  <c r="AH15" i="8"/>
  <c r="AH16" i="8"/>
  <c r="AH17" i="8"/>
  <c r="AH18" i="8"/>
  <c r="AH19" i="8"/>
  <c r="AH20" i="8"/>
  <c r="AH21" i="8"/>
  <c r="AH22" i="8"/>
  <c r="AH23" i="8"/>
  <c r="AH24" i="8"/>
  <c r="AH25" i="8"/>
  <c r="AH26" i="8"/>
  <c r="AH27" i="8"/>
  <c r="AH28" i="8"/>
  <c r="AH29" i="8"/>
  <c r="AH30" i="8"/>
  <c r="AH31" i="8"/>
  <c r="AH32" i="8"/>
  <c r="AH33" i="8"/>
  <c r="AH34" i="8"/>
  <c r="AH35" i="8"/>
  <c r="AH3" i="8"/>
  <c r="C12" i="12"/>
  <c r="M4" i="13"/>
  <c r="M5" i="13"/>
  <c r="M6" i="13"/>
  <c r="M7" i="13"/>
  <c r="M8" i="13"/>
  <c r="M9" i="13"/>
  <c r="M10" i="13"/>
  <c r="M11" i="13"/>
  <c r="M12" i="13"/>
  <c r="M13" i="13"/>
  <c r="M14" i="13"/>
  <c r="M15" i="13"/>
  <c r="M16" i="13"/>
  <c r="M17" i="13"/>
  <c r="M18" i="13"/>
  <c r="M19" i="13"/>
  <c r="M20" i="13"/>
  <c r="M21" i="13"/>
  <c r="M22" i="13"/>
  <c r="M23" i="13"/>
  <c r="M24" i="13"/>
  <c r="M25" i="13"/>
  <c r="M26" i="13"/>
  <c r="M27" i="13"/>
  <c r="M28" i="13"/>
  <c r="M29" i="13"/>
  <c r="M30" i="13"/>
  <c r="M31" i="13"/>
  <c r="M32" i="13"/>
  <c r="M33" i="13"/>
  <c r="M34" i="13"/>
  <c r="M35" i="13"/>
  <c r="M36" i="13"/>
  <c r="M37" i="13"/>
  <c r="M38" i="13"/>
  <c r="M39" i="13"/>
  <c r="M40" i="13"/>
  <c r="M41" i="13"/>
  <c r="M42" i="13"/>
  <c r="M43" i="13"/>
  <c r="M44" i="13"/>
  <c r="M45" i="13"/>
  <c r="M46" i="13"/>
  <c r="M47" i="13"/>
  <c r="M48" i="13"/>
  <c r="M49" i="13"/>
  <c r="M50" i="13"/>
  <c r="M51" i="13"/>
  <c r="M52" i="13"/>
  <c r="M53" i="13"/>
  <c r="M54" i="13"/>
  <c r="M55" i="13"/>
  <c r="M56" i="13"/>
  <c r="M57" i="13"/>
  <c r="M58" i="13"/>
  <c r="M59" i="13"/>
  <c r="M60" i="13"/>
  <c r="M61" i="13"/>
  <c r="M62" i="13"/>
  <c r="M63" i="13"/>
  <c r="M64" i="13"/>
  <c r="M65" i="13"/>
  <c r="M66" i="13"/>
  <c r="M67" i="13"/>
  <c r="M68" i="13"/>
  <c r="M69" i="13"/>
  <c r="M70" i="13"/>
  <c r="M71" i="13"/>
  <c r="M72" i="13"/>
  <c r="M73" i="13"/>
  <c r="M74" i="13"/>
  <c r="M75" i="13"/>
  <c r="M76" i="13"/>
  <c r="M77" i="13"/>
  <c r="M78" i="13"/>
  <c r="M79" i="13"/>
  <c r="M80" i="13"/>
  <c r="M81" i="13"/>
  <c r="M82" i="13"/>
  <c r="M83" i="13"/>
  <c r="M84" i="13"/>
  <c r="M85" i="13"/>
  <c r="M86" i="13"/>
  <c r="M87" i="13"/>
  <c r="M88" i="13"/>
  <c r="M89" i="13"/>
  <c r="M90" i="13"/>
  <c r="M91" i="13"/>
  <c r="M92" i="13"/>
  <c r="M93" i="13"/>
  <c r="M94" i="13"/>
  <c r="M95" i="13"/>
  <c r="M96" i="13"/>
  <c r="M97" i="13"/>
  <c r="M98" i="13"/>
  <c r="M99" i="13"/>
  <c r="M100" i="13"/>
  <c r="M101" i="13"/>
  <c r="M102" i="13"/>
  <c r="G13" i="13"/>
  <c r="G14" i="13"/>
  <c r="G15" i="13"/>
  <c r="G16" i="13"/>
  <c r="G17" i="13"/>
  <c r="G12" i="13"/>
  <c r="D11" i="12"/>
  <c r="D10" i="12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4" i="7"/>
  <c r="T4" i="13"/>
  <c r="T5" i="13"/>
  <c r="T6" i="13"/>
  <c r="T7" i="13"/>
  <c r="T8" i="13"/>
  <c r="T9" i="13"/>
  <c r="T10" i="13"/>
  <c r="T11" i="13"/>
  <c r="T12" i="13"/>
  <c r="T13" i="13"/>
  <c r="T14" i="13"/>
  <c r="T15" i="13"/>
  <c r="T16" i="13"/>
  <c r="T17" i="13"/>
  <c r="T18" i="13"/>
  <c r="T19" i="13"/>
  <c r="T20" i="13"/>
  <c r="T21" i="13"/>
  <c r="T22" i="13"/>
  <c r="T23" i="13"/>
  <c r="T24" i="13"/>
  <c r="T25" i="13"/>
  <c r="T26" i="13"/>
  <c r="T27" i="13"/>
  <c r="T28" i="13"/>
  <c r="T29" i="13"/>
  <c r="T30" i="13"/>
  <c r="T31" i="13"/>
  <c r="T32" i="13"/>
  <c r="T33" i="13"/>
  <c r="T34" i="13"/>
  <c r="T35" i="13"/>
  <c r="T36" i="13"/>
  <c r="T37" i="13"/>
  <c r="T38" i="13"/>
  <c r="T39" i="13"/>
  <c r="T40" i="13"/>
  <c r="T41" i="13"/>
  <c r="T42" i="13"/>
  <c r="T43" i="13"/>
  <c r="T44" i="13"/>
  <c r="T45" i="13"/>
  <c r="T46" i="13"/>
  <c r="T47" i="13"/>
  <c r="T48" i="13"/>
  <c r="T49" i="13"/>
  <c r="T50" i="13"/>
  <c r="T51" i="13"/>
  <c r="T52" i="13"/>
  <c r="T53" i="13"/>
  <c r="T54" i="13"/>
  <c r="T55" i="13"/>
  <c r="T56" i="13"/>
  <c r="T57" i="13"/>
  <c r="T58" i="13"/>
  <c r="T59" i="13"/>
  <c r="T60" i="13"/>
  <c r="T61" i="13"/>
  <c r="T62" i="13"/>
  <c r="T63" i="13"/>
  <c r="T64" i="13"/>
  <c r="T65" i="13"/>
  <c r="T66" i="13"/>
  <c r="T67" i="13"/>
  <c r="T68" i="13"/>
  <c r="T69" i="13"/>
  <c r="T70" i="13"/>
  <c r="T71" i="13"/>
  <c r="T72" i="13"/>
  <c r="T73" i="13"/>
  <c r="T74" i="13"/>
  <c r="T75" i="13"/>
  <c r="T76" i="13"/>
  <c r="T77" i="13"/>
  <c r="T78" i="13"/>
  <c r="T79" i="13"/>
  <c r="T80" i="13"/>
  <c r="T81" i="13"/>
  <c r="T82" i="13"/>
  <c r="T83" i="13"/>
  <c r="T84" i="13"/>
  <c r="T85" i="13"/>
  <c r="T86" i="13"/>
  <c r="T87" i="13"/>
  <c r="T88" i="13"/>
  <c r="T89" i="13"/>
  <c r="T90" i="13"/>
  <c r="T91" i="13"/>
  <c r="T92" i="13"/>
  <c r="T93" i="13"/>
  <c r="T94" i="13"/>
  <c r="T95" i="13"/>
  <c r="T96" i="13"/>
  <c r="T97" i="13"/>
  <c r="T98" i="13"/>
  <c r="T99" i="13"/>
  <c r="T100" i="13"/>
  <c r="T101" i="13"/>
  <c r="T102" i="13"/>
  <c r="T3" i="13"/>
  <c r="Q4" i="13"/>
  <c r="Q5" i="13"/>
  <c r="Q6" i="13"/>
  <c r="Q7" i="13"/>
  <c r="Q8" i="13"/>
  <c r="Q9" i="13"/>
  <c r="Q10" i="13"/>
  <c r="Q11" i="13"/>
  <c r="Q12" i="13"/>
  <c r="Q13" i="13"/>
  <c r="Q14" i="13"/>
  <c r="Q15" i="13"/>
  <c r="Q16" i="13"/>
  <c r="Q17" i="13"/>
  <c r="Q18" i="13"/>
  <c r="Q19" i="13"/>
  <c r="Q20" i="13"/>
  <c r="Q21" i="13"/>
  <c r="Q22" i="13"/>
  <c r="Q23" i="13"/>
  <c r="Q24" i="13"/>
  <c r="Q25" i="13"/>
  <c r="Q26" i="13"/>
  <c r="Q27" i="13"/>
  <c r="Q28" i="13"/>
  <c r="Q29" i="13"/>
  <c r="Q30" i="13"/>
  <c r="Q31" i="13"/>
  <c r="Q32" i="13"/>
  <c r="Q33" i="13"/>
  <c r="Q34" i="13"/>
  <c r="Q35" i="13"/>
  <c r="Q36" i="13"/>
  <c r="Q37" i="13"/>
  <c r="Q38" i="13"/>
  <c r="Q39" i="13"/>
  <c r="Q40" i="13"/>
  <c r="Q41" i="13"/>
  <c r="Q42" i="13"/>
  <c r="Q43" i="13"/>
  <c r="Q44" i="13"/>
  <c r="Q45" i="13"/>
  <c r="Q46" i="13"/>
  <c r="Q47" i="13"/>
  <c r="Q48" i="13"/>
  <c r="Q49" i="13"/>
  <c r="Q50" i="13"/>
  <c r="Q51" i="13"/>
  <c r="Q52" i="13"/>
  <c r="Q53" i="13"/>
  <c r="Q54" i="13"/>
  <c r="Q55" i="13"/>
  <c r="Q56" i="13"/>
  <c r="Q57" i="13"/>
  <c r="Q58" i="13"/>
  <c r="Q59" i="13"/>
  <c r="Q60" i="13"/>
  <c r="Q61" i="13"/>
  <c r="Q62" i="13"/>
  <c r="Q63" i="13"/>
  <c r="Q64" i="13"/>
  <c r="Q65" i="13"/>
  <c r="Q66" i="13"/>
  <c r="Q67" i="13"/>
  <c r="Q68" i="13"/>
  <c r="Q69" i="13"/>
  <c r="Q70" i="13"/>
  <c r="Q71" i="13"/>
  <c r="Q72" i="13"/>
  <c r="Q73" i="13"/>
  <c r="Q74" i="13"/>
  <c r="Q75" i="13"/>
  <c r="Q76" i="13"/>
  <c r="Q77" i="13"/>
  <c r="Q78" i="13"/>
  <c r="Q79" i="13"/>
  <c r="Q80" i="13"/>
  <c r="Q81" i="13"/>
  <c r="Q82" i="13"/>
  <c r="Q83" i="13"/>
  <c r="Q84" i="13"/>
  <c r="Q85" i="13"/>
  <c r="Q86" i="13"/>
  <c r="Q87" i="13"/>
  <c r="Q88" i="13"/>
  <c r="Q89" i="13"/>
  <c r="Q90" i="13"/>
  <c r="Q91" i="13"/>
  <c r="Q92" i="13"/>
  <c r="Q93" i="13"/>
  <c r="Q94" i="13"/>
  <c r="Q95" i="13"/>
  <c r="Q96" i="13"/>
  <c r="Q97" i="13"/>
  <c r="Q98" i="13"/>
  <c r="Q99" i="13"/>
  <c r="Q100" i="13"/>
  <c r="Q101" i="13"/>
  <c r="Q102" i="13"/>
  <c r="Q3" i="13"/>
  <c r="N4" i="13"/>
  <c r="O4" i="13"/>
  <c r="P4" i="13"/>
  <c r="N5" i="13"/>
  <c r="O5" i="13"/>
  <c r="P5" i="13"/>
  <c r="N6" i="13"/>
  <c r="O6" i="13"/>
  <c r="P6" i="13"/>
  <c r="N7" i="13"/>
  <c r="O7" i="13"/>
  <c r="P7" i="13"/>
  <c r="N8" i="13"/>
  <c r="O8" i="13"/>
  <c r="P8" i="13"/>
  <c r="N9" i="13"/>
  <c r="O9" i="13"/>
  <c r="P9" i="13"/>
  <c r="N10" i="13"/>
  <c r="O10" i="13"/>
  <c r="P10" i="13"/>
  <c r="N11" i="13"/>
  <c r="O11" i="13"/>
  <c r="P11" i="13"/>
  <c r="N12" i="13"/>
  <c r="O12" i="13"/>
  <c r="P12" i="13"/>
  <c r="N13" i="13"/>
  <c r="O13" i="13"/>
  <c r="P13" i="13"/>
  <c r="N14" i="13"/>
  <c r="O14" i="13"/>
  <c r="P14" i="13"/>
  <c r="N15" i="13"/>
  <c r="O15" i="13"/>
  <c r="P15" i="13"/>
  <c r="N16" i="13"/>
  <c r="O16" i="13"/>
  <c r="P16" i="13"/>
  <c r="N17" i="13"/>
  <c r="O17" i="13"/>
  <c r="P17" i="13"/>
  <c r="N18" i="13"/>
  <c r="O18" i="13"/>
  <c r="P18" i="13"/>
  <c r="N19" i="13"/>
  <c r="O19" i="13"/>
  <c r="P19" i="13"/>
  <c r="N20" i="13"/>
  <c r="O20" i="13"/>
  <c r="P20" i="13"/>
  <c r="N21" i="13"/>
  <c r="O21" i="13"/>
  <c r="P21" i="13"/>
  <c r="N22" i="13"/>
  <c r="O22" i="13"/>
  <c r="P22" i="13"/>
  <c r="N23" i="13"/>
  <c r="O23" i="13"/>
  <c r="P23" i="13"/>
  <c r="N24" i="13"/>
  <c r="O24" i="13"/>
  <c r="P24" i="13"/>
  <c r="N25" i="13"/>
  <c r="O25" i="13"/>
  <c r="P25" i="13"/>
  <c r="N26" i="13"/>
  <c r="O26" i="13"/>
  <c r="P26" i="13"/>
  <c r="N27" i="13"/>
  <c r="O27" i="13"/>
  <c r="P27" i="13"/>
  <c r="N28" i="13"/>
  <c r="O28" i="13"/>
  <c r="P28" i="13"/>
  <c r="N29" i="13"/>
  <c r="O29" i="13"/>
  <c r="P29" i="13"/>
  <c r="N30" i="13"/>
  <c r="O30" i="13"/>
  <c r="P30" i="13"/>
  <c r="N31" i="13"/>
  <c r="O31" i="13"/>
  <c r="P31" i="13"/>
  <c r="N32" i="13"/>
  <c r="O32" i="13"/>
  <c r="P32" i="13"/>
  <c r="N33" i="13"/>
  <c r="O33" i="13"/>
  <c r="P33" i="13"/>
  <c r="N34" i="13"/>
  <c r="O34" i="13"/>
  <c r="P34" i="13"/>
  <c r="N35" i="13"/>
  <c r="O35" i="13"/>
  <c r="P35" i="13"/>
  <c r="N36" i="13"/>
  <c r="O36" i="13"/>
  <c r="P36" i="13"/>
  <c r="N37" i="13"/>
  <c r="O37" i="13"/>
  <c r="P37" i="13"/>
  <c r="N38" i="13"/>
  <c r="O38" i="13"/>
  <c r="P38" i="13"/>
  <c r="N39" i="13"/>
  <c r="O39" i="13"/>
  <c r="P39" i="13"/>
  <c r="N40" i="13"/>
  <c r="O40" i="13"/>
  <c r="P40" i="13"/>
  <c r="N41" i="13"/>
  <c r="O41" i="13"/>
  <c r="P41" i="13"/>
  <c r="N42" i="13"/>
  <c r="O42" i="13"/>
  <c r="P42" i="13"/>
  <c r="N43" i="13"/>
  <c r="O43" i="13"/>
  <c r="P43" i="13"/>
  <c r="N44" i="13"/>
  <c r="O44" i="13"/>
  <c r="P44" i="13"/>
  <c r="N45" i="13"/>
  <c r="O45" i="13"/>
  <c r="P45" i="13"/>
  <c r="N46" i="13"/>
  <c r="O46" i="13"/>
  <c r="P46" i="13"/>
  <c r="N47" i="13"/>
  <c r="O47" i="13"/>
  <c r="P47" i="13"/>
  <c r="N48" i="13"/>
  <c r="O48" i="13"/>
  <c r="P48" i="13"/>
  <c r="N49" i="13"/>
  <c r="O49" i="13"/>
  <c r="P49" i="13"/>
  <c r="N50" i="13"/>
  <c r="O50" i="13"/>
  <c r="P50" i="13"/>
  <c r="N51" i="13"/>
  <c r="O51" i="13"/>
  <c r="P51" i="13"/>
  <c r="N52" i="13"/>
  <c r="O52" i="13"/>
  <c r="P52" i="13"/>
  <c r="N53" i="13"/>
  <c r="O53" i="13"/>
  <c r="P53" i="13"/>
  <c r="N54" i="13"/>
  <c r="O54" i="13"/>
  <c r="P54" i="13"/>
  <c r="N55" i="13"/>
  <c r="O55" i="13"/>
  <c r="P55" i="13"/>
  <c r="N56" i="13"/>
  <c r="O56" i="13"/>
  <c r="P56" i="13"/>
  <c r="N57" i="13"/>
  <c r="O57" i="13"/>
  <c r="P57" i="13"/>
  <c r="N58" i="13"/>
  <c r="O58" i="13"/>
  <c r="P58" i="13"/>
  <c r="N59" i="13"/>
  <c r="O59" i="13"/>
  <c r="P59" i="13"/>
  <c r="N60" i="13"/>
  <c r="O60" i="13"/>
  <c r="P60" i="13"/>
  <c r="N61" i="13"/>
  <c r="O61" i="13"/>
  <c r="P61" i="13"/>
  <c r="N62" i="13"/>
  <c r="O62" i="13"/>
  <c r="P62" i="13"/>
  <c r="N63" i="13"/>
  <c r="O63" i="13"/>
  <c r="P63" i="13"/>
  <c r="N64" i="13"/>
  <c r="O64" i="13"/>
  <c r="P64" i="13"/>
  <c r="N65" i="13"/>
  <c r="O65" i="13"/>
  <c r="P65" i="13"/>
  <c r="N66" i="13"/>
  <c r="O66" i="13"/>
  <c r="P66" i="13"/>
  <c r="N67" i="13"/>
  <c r="O67" i="13"/>
  <c r="P67" i="13"/>
  <c r="N68" i="13"/>
  <c r="O68" i="13"/>
  <c r="P68" i="13"/>
  <c r="N69" i="13"/>
  <c r="O69" i="13"/>
  <c r="P69" i="13"/>
  <c r="N70" i="13"/>
  <c r="O70" i="13"/>
  <c r="P70" i="13"/>
  <c r="N71" i="13"/>
  <c r="O71" i="13"/>
  <c r="P71" i="13"/>
  <c r="N72" i="13"/>
  <c r="O72" i="13"/>
  <c r="P72" i="13"/>
  <c r="N73" i="13"/>
  <c r="O73" i="13"/>
  <c r="P73" i="13"/>
  <c r="N74" i="13"/>
  <c r="O74" i="13"/>
  <c r="P74" i="13"/>
  <c r="N75" i="13"/>
  <c r="O75" i="13"/>
  <c r="P75" i="13"/>
  <c r="N76" i="13"/>
  <c r="O76" i="13"/>
  <c r="P76" i="13"/>
  <c r="N77" i="13"/>
  <c r="O77" i="13"/>
  <c r="P77" i="13"/>
  <c r="N78" i="13"/>
  <c r="O78" i="13"/>
  <c r="P78" i="13"/>
  <c r="N79" i="13"/>
  <c r="O79" i="13"/>
  <c r="P79" i="13"/>
  <c r="N80" i="13"/>
  <c r="O80" i="13"/>
  <c r="P80" i="13"/>
  <c r="N81" i="13"/>
  <c r="O81" i="13"/>
  <c r="P81" i="13"/>
  <c r="N82" i="13"/>
  <c r="O82" i="13"/>
  <c r="P82" i="13"/>
  <c r="N83" i="13"/>
  <c r="O83" i="13"/>
  <c r="P83" i="13"/>
  <c r="N84" i="13"/>
  <c r="O84" i="13"/>
  <c r="P84" i="13"/>
  <c r="N85" i="13"/>
  <c r="O85" i="13"/>
  <c r="P85" i="13"/>
  <c r="N86" i="13"/>
  <c r="O86" i="13"/>
  <c r="P86" i="13"/>
  <c r="N87" i="13"/>
  <c r="O87" i="13"/>
  <c r="P87" i="13"/>
  <c r="N88" i="13"/>
  <c r="O88" i="13"/>
  <c r="P88" i="13"/>
  <c r="N89" i="13"/>
  <c r="O89" i="13"/>
  <c r="P89" i="13"/>
  <c r="N90" i="13"/>
  <c r="O90" i="13"/>
  <c r="P90" i="13"/>
  <c r="N91" i="13"/>
  <c r="O91" i="13"/>
  <c r="P91" i="13"/>
  <c r="N92" i="13"/>
  <c r="O92" i="13"/>
  <c r="P92" i="13"/>
  <c r="N93" i="13"/>
  <c r="O93" i="13"/>
  <c r="P93" i="13"/>
  <c r="N94" i="13"/>
  <c r="O94" i="13"/>
  <c r="P94" i="13"/>
  <c r="N95" i="13"/>
  <c r="O95" i="13"/>
  <c r="P95" i="13"/>
  <c r="N96" i="13"/>
  <c r="O96" i="13"/>
  <c r="P96" i="13"/>
  <c r="N97" i="13"/>
  <c r="O97" i="13"/>
  <c r="P97" i="13"/>
  <c r="N98" i="13"/>
  <c r="O98" i="13"/>
  <c r="P98" i="13"/>
  <c r="N99" i="13"/>
  <c r="O99" i="13"/>
  <c r="P99" i="13"/>
  <c r="N100" i="13"/>
  <c r="O100" i="13"/>
  <c r="P100" i="13"/>
  <c r="N101" i="13"/>
  <c r="O101" i="13"/>
  <c r="P101" i="13"/>
  <c r="N102" i="13"/>
  <c r="O102" i="13"/>
  <c r="P102" i="13"/>
  <c r="P3" i="13"/>
  <c r="O3" i="13"/>
  <c r="N3" i="13"/>
  <c r="L101" i="13"/>
  <c r="L4" i="13"/>
  <c r="L5" i="13"/>
  <c r="L6" i="13"/>
  <c r="L7" i="13"/>
  <c r="L8" i="13"/>
  <c r="L9" i="13"/>
  <c r="L10" i="13"/>
  <c r="L11" i="13"/>
  <c r="L12" i="13"/>
  <c r="L13" i="13"/>
  <c r="L14" i="13"/>
  <c r="L15" i="13"/>
  <c r="L16" i="13"/>
  <c r="L17" i="13"/>
  <c r="L18" i="13"/>
  <c r="L19" i="13"/>
  <c r="L20" i="13"/>
  <c r="L21" i="13"/>
  <c r="L22" i="13"/>
  <c r="L23" i="13"/>
  <c r="L24" i="13"/>
  <c r="L25" i="13"/>
  <c r="L26" i="13"/>
  <c r="L27" i="13"/>
  <c r="L28" i="13"/>
  <c r="L29" i="13"/>
  <c r="L30" i="13"/>
  <c r="L31" i="13"/>
  <c r="L32" i="13"/>
  <c r="L33" i="13"/>
  <c r="L34" i="13"/>
  <c r="L35" i="13"/>
  <c r="L36" i="13"/>
  <c r="L37" i="13"/>
  <c r="L38" i="13"/>
  <c r="L39" i="13"/>
  <c r="L40" i="13"/>
  <c r="L41" i="13"/>
  <c r="L42" i="13"/>
  <c r="L43" i="13"/>
  <c r="L44" i="13"/>
  <c r="L45" i="13"/>
  <c r="L46" i="13"/>
  <c r="L47" i="13"/>
  <c r="L48" i="13"/>
  <c r="L49" i="13"/>
  <c r="L50" i="13"/>
  <c r="L51" i="13"/>
  <c r="L52" i="13"/>
  <c r="L53" i="13"/>
  <c r="L54" i="13"/>
  <c r="L55" i="13"/>
  <c r="L56" i="13"/>
  <c r="L57" i="13"/>
  <c r="L58" i="13"/>
  <c r="L59" i="13"/>
  <c r="L60" i="13"/>
  <c r="L61" i="13"/>
  <c r="L62" i="13"/>
  <c r="L63" i="13"/>
  <c r="L64" i="13"/>
  <c r="L65" i="13"/>
  <c r="L66" i="13"/>
  <c r="L67" i="13"/>
  <c r="L68" i="13"/>
  <c r="L69" i="13"/>
  <c r="L70" i="13"/>
  <c r="L71" i="13"/>
  <c r="L72" i="13"/>
  <c r="L73" i="13"/>
  <c r="L74" i="13"/>
  <c r="L75" i="13"/>
  <c r="L76" i="13"/>
  <c r="L77" i="13"/>
  <c r="L78" i="13"/>
  <c r="L79" i="13"/>
  <c r="L80" i="13"/>
  <c r="L81" i="13"/>
  <c r="L82" i="13"/>
  <c r="L83" i="13"/>
  <c r="L84" i="13"/>
  <c r="L85" i="13"/>
  <c r="L86" i="13"/>
  <c r="L87" i="13"/>
  <c r="L88" i="13"/>
  <c r="L89" i="13"/>
  <c r="L90" i="13"/>
  <c r="L91" i="13"/>
  <c r="L92" i="13"/>
  <c r="L93" i="13"/>
  <c r="L94" i="13"/>
  <c r="L95" i="13"/>
  <c r="L96" i="13"/>
  <c r="L97" i="13"/>
  <c r="L98" i="13"/>
  <c r="L99" i="13"/>
  <c r="L100" i="13"/>
  <c r="J4" i="13"/>
  <c r="J5" i="13"/>
  <c r="J6" i="13"/>
  <c r="J7" i="13"/>
  <c r="J8" i="13"/>
  <c r="J9" i="13"/>
  <c r="J10" i="13"/>
  <c r="J11" i="13"/>
  <c r="J12" i="13"/>
  <c r="J13" i="13"/>
  <c r="J14" i="13"/>
  <c r="J15" i="13"/>
  <c r="J16" i="13"/>
  <c r="J17" i="13"/>
  <c r="J18" i="13"/>
  <c r="J19" i="13"/>
  <c r="J20" i="13"/>
  <c r="J21" i="13"/>
  <c r="J22" i="13"/>
  <c r="J23" i="13"/>
  <c r="J24" i="13"/>
  <c r="J25" i="13"/>
  <c r="J26" i="13"/>
  <c r="J27" i="13"/>
  <c r="J28" i="13"/>
  <c r="J29" i="13"/>
  <c r="J30" i="13"/>
  <c r="J31" i="13"/>
  <c r="J32" i="13"/>
  <c r="J33" i="13"/>
  <c r="J34" i="13"/>
  <c r="J35" i="13"/>
  <c r="J36" i="13"/>
  <c r="J37" i="13"/>
  <c r="J38" i="13"/>
  <c r="J39" i="13"/>
  <c r="J40" i="13"/>
  <c r="J41" i="13"/>
  <c r="J42" i="13"/>
  <c r="J43" i="13"/>
  <c r="J44" i="13"/>
  <c r="J45" i="13"/>
  <c r="J46" i="13"/>
  <c r="J47" i="13"/>
  <c r="J48" i="13"/>
  <c r="J49" i="13"/>
  <c r="J50" i="13"/>
  <c r="J51" i="13"/>
  <c r="J52" i="13"/>
  <c r="J53" i="13"/>
  <c r="J54" i="13"/>
  <c r="J55" i="13"/>
  <c r="J56" i="13"/>
  <c r="J57" i="13"/>
  <c r="J58" i="13"/>
  <c r="J59" i="13"/>
  <c r="J60" i="13"/>
  <c r="J61" i="13"/>
  <c r="J62" i="13"/>
  <c r="J63" i="13"/>
  <c r="J64" i="13"/>
  <c r="J65" i="13"/>
  <c r="J66" i="13"/>
  <c r="J67" i="13"/>
  <c r="J68" i="13"/>
  <c r="J69" i="13"/>
  <c r="J70" i="13"/>
  <c r="J71" i="13"/>
  <c r="J72" i="13"/>
  <c r="J73" i="13"/>
  <c r="J74" i="13"/>
  <c r="J75" i="13"/>
  <c r="J76" i="13"/>
  <c r="J77" i="13"/>
  <c r="J78" i="13"/>
  <c r="J79" i="13"/>
  <c r="J80" i="13"/>
  <c r="J81" i="13"/>
  <c r="J82" i="13"/>
  <c r="J83" i="13"/>
  <c r="J84" i="13"/>
  <c r="J85" i="13"/>
  <c r="J86" i="13"/>
  <c r="J87" i="13"/>
  <c r="J88" i="13"/>
  <c r="J89" i="13"/>
  <c r="J90" i="13"/>
  <c r="J91" i="13"/>
  <c r="J92" i="13"/>
  <c r="J93" i="13"/>
  <c r="J94" i="13"/>
  <c r="J95" i="13"/>
  <c r="J96" i="13"/>
  <c r="J97" i="13"/>
  <c r="J98" i="13"/>
  <c r="J99" i="13"/>
  <c r="J100" i="13"/>
  <c r="J101" i="13"/>
  <c r="J102" i="13"/>
  <c r="J3" i="13"/>
  <c r="A9" i="13"/>
  <c r="A3" i="13"/>
  <c r="B50" i="11"/>
  <c r="B49" i="11"/>
  <c r="B48" i="11"/>
  <c r="B47" i="11"/>
  <c r="B46" i="11"/>
  <c r="B45" i="11"/>
  <c r="B44" i="11"/>
  <c r="B43" i="11"/>
  <c r="B42" i="11"/>
  <c r="B41" i="11"/>
  <c r="B40" i="11"/>
  <c r="B39" i="11"/>
  <c r="B38" i="11"/>
  <c r="B37" i="11"/>
  <c r="B36" i="11"/>
  <c r="B35" i="11"/>
  <c r="B34" i="11"/>
  <c r="B33" i="11"/>
  <c r="B32" i="11"/>
  <c r="B31" i="11"/>
  <c r="B30" i="11"/>
  <c r="B29" i="11"/>
  <c r="B28" i="11"/>
  <c r="B27" i="11"/>
  <c r="B26" i="11"/>
  <c r="B25" i="11"/>
  <c r="B24" i="11"/>
  <c r="B23" i="11"/>
  <c r="B22" i="11"/>
  <c r="B21" i="11"/>
  <c r="B20" i="11"/>
  <c r="B19" i="11"/>
  <c r="B18" i="11"/>
  <c r="B17" i="11"/>
  <c r="B16" i="11"/>
  <c r="B15" i="11"/>
  <c r="B14" i="11"/>
  <c r="B13" i="11"/>
  <c r="B12" i="11"/>
  <c r="B11" i="11"/>
  <c r="B10" i="11"/>
  <c r="B9" i="11"/>
  <c r="B8" i="11"/>
  <c r="B7" i="11"/>
  <c r="B6" i="11"/>
  <c r="B5" i="11"/>
  <c r="B4" i="11"/>
  <c r="B3" i="11"/>
  <c r="F12" i="10"/>
  <c r="O12" i="10"/>
  <c r="F13" i="10"/>
  <c r="O13" i="10"/>
  <c r="F14" i="10"/>
  <c r="O14" i="10"/>
  <c r="O15" i="10"/>
  <c r="O16" i="10"/>
  <c r="O17" i="10"/>
  <c r="O18" i="10"/>
  <c r="O19" i="10"/>
  <c r="O20" i="10"/>
  <c r="O21" i="10"/>
  <c r="O22" i="10"/>
  <c r="F23" i="10"/>
  <c r="O23" i="10"/>
  <c r="F24" i="10"/>
  <c r="O24" i="10"/>
  <c r="O25" i="10"/>
  <c r="O26" i="10"/>
  <c r="F27" i="10"/>
  <c r="O27" i="10"/>
  <c r="O28" i="10"/>
  <c r="O29" i="10"/>
  <c r="O30" i="10"/>
  <c r="F9" i="10"/>
  <c r="M9" i="10"/>
  <c r="F10" i="10"/>
  <c r="M10" i="10"/>
  <c r="F11" i="10"/>
  <c r="M11" i="10"/>
  <c r="M12" i="10"/>
  <c r="M13" i="10"/>
  <c r="M14" i="10"/>
  <c r="M15" i="10"/>
  <c r="M16" i="10"/>
  <c r="M17" i="10"/>
  <c r="M18" i="10"/>
  <c r="F19" i="10"/>
  <c r="M19" i="10"/>
  <c r="F20" i="10"/>
  <c r="M20" i="10"/>
  <c r="F21" i="10"/>
  <c r="M21" i="10"/>
  <c r="F22" i="10"/>
  <c r="M22" i="10"/>
  <c r="M23" i="10"/>
  <c r="M24" i="10"/>
  <c r="M25" i="10"/>
  <c r="M26" i="10"/>
  <c r="M27" i="10"/>
  <c r="M28" i="10"/>
  <c r="M29" i="10"/>
  <c r="M30" i="10"/>
  <c r="F15" i="10"/>
  <c r="Q15" i="10"/>
  <c r="F16" i="10"/>
  <c r="Q16" i="10"/>
  <c r="F17" i="10"/>
  <c r="Q17" i="10"/>
  <c r="F18" i="10"/>
  <c r="Q18" i="10"/>
  <c r="Q19" i="10"/>
  <c r="Q20" i="10"/>
  <c r="Q21" i="10"/>
  <c r="Q22" i="10"/>
  <c r="Q23" i="10"/>
  <c r="Q24" i="10"/>
  <c r="F25" i="10"/>
  <c r="Q25" i="10"/>
  <c r="F26" i="10"/>
  <c r="Q26" i="10"/>
  <c r="Q27" i="10"/>
  <c r="Q28" i="10"/>
  <c r="J29" i="10"/>
  <c r="J27" i="10"/>
  <c r="J28" i="10"/>
  <c r="J26" i="10"/>
  <c r="D27" i="10"/>
  <c r="E27" i="10"/>
  <c r="BA32" i="7"/>
  <c r="AY32" i="7"/>
  <c r="AW32" i="7"/>
  <c r="AU32" i="7"/>
  <c r="AS32" i="7"/>
  <c r="AQ32" i="7"/>
  <c r="AO32" i="7"/>
  <c r="AM32" i="7"/>
  <c r="AK32" i="7"/>
  <c r="AI32" i="7"/>
  <c r="AG32" i="7"/>
  <c r="AE32" i="7"/>
  <c r="BA31" i="7"/>
  <c r="AY31" i="7"/>
  <c r="AW31" i="7"/>
  <c r="AU31" i="7"/>
  <c r="AS31" i="7"/>
  <c r="AQ31" i="7"/>
  <c r="AO31" i="7"/>
  <c r="AM31" i="7"/>
  <c r="AK31" i="7"/>
  <c r="AI31" i="7"/>
  <c r="AG31" i="7"/>
  <c r="AE31" i="7"/>
  <c r="BA30" i="7"/>
  <c r="AY30" i="7"/>
  <c r="AW30" i="7"/>
  <c r="AU30" i="7"/>
  <c r="AS30" i="7"/>
  <c r="AQ30" i="7"/>
  <c r="AO30" i="7"/>
  <c r="AM30" i="7"/>
  <c r="AK30" i="7"/>
  <c r="AI30" i="7"/>
  <c r="AG30" i="7"/>
  <c r="AE30" i="7"/>
  <c r="BA29" i="7"/>
  <c r="AY29" i="7"/>
  <c r="AW29" i="7"/>
  <c r="AU29" i="7"/>
  <c r="AS29" i="7"/>
  <c r="AQ29" i="7"/>
  <c r="AO29" i="7"/>
  <c r="AM29" i="7"/>
  <c r="AK29" i="7"/>
  <c r="AI29" i="7"/>
  <c r="AG29" i="7"/>
  <c r="AE29" i="7"/>
  <c r="BA28" i="7"/>
  <c r="AY28" i="7"/>
  <c r="AW28" i="7"/>
  <c r="AU28" i="7"/>
  <c r="AS28" i="7"/>
  <c r="AQ28" i="7"/>
  <c r="AO28" i="7"/>
  <c r="AM28" i="7"/>
  <c r="AK28" i="7"/>
  <c r="AI28" i="7"/>
  <c r="AG28" i="7"/>
  <c r="AE28" i="7"/>
  <c r="BA27" i="7"/>
  <c r="AW27" i="7"/>
  <c r="AU27" i="7"/>
  <c r="AS27" i="7"/>
  <c r="AQ27" i="7"/>
  <c r="AO27" i="7"/>
  <c r="AM27" i="7"/>
  <c r="AK27" i="7"/>
  <c r="AI27" i="7"/>
  <c r="AG27" i="7"/>
  <c r="AE27" i="7"/>
  <c r="BA26" i="7"/>
  <c r="AY26" i="7"/>
  <c r="AW26" i="7"/>
  <c r="AU26" i="7"/>
  <c r="AS26" i="7"/>
  <c r="AQ26" i="7"/>
  <c r="AO26" i="7"/>
  <c r="AM26" i="7"/>
  <c r="AK26" i="7"/>
  <c r="AI26" i="7"/>
  <c r="AG26" i="7"/>
  <c r="AE26" i="7"/>
  <c r="BA25" i="7"/>
  <c r="AY25" i="7"/>
  <c r="AW25" i="7"/>
  <c r="AU25" i="7"/>
  <c r="AS25" i="7"/>
  <c r="AQ25" i="7"/>
  <c r="AO25" i="7"/>
  <c r="AM25" i="7"/>
  <c r="AK25" i="7"/>
  <c r="AI25" i="7"/>
  <c r="AG25" i="7"/>
  <c r="AE25" i="7"/>
  <c r="BA24" i="7"/>
  <c r="AY24" i="7"/>
  <c r="AW24" i="7"/>
  <c r="AU24" i="7"/>
  <c r="AS24" i="7"/>
  <c r="AQ24" i="7"/>
  <c r="AO24" i="7"/>
  <c r="AM24" i="7"/>
  <c r="AK24" i="7"/>
  <c r="AI24" i="7"/>
  <c r="AG24" i="7"/>
  <c r="AE24" i="7"/>
  <c r="BA23" i="7"/>
  <c r="AY23" i="7"/>
  <c r="AW23" i="7"/>
  <c r="AU23" i="7"/>
  <c r="AS23" i="7"/>
  <c r="AQ23" i="7"/>
  <c r="AO23" i="7"/>
  <c r="AM23" i="7"/>
  <c r="AK23" i="7"/>
  <c r="AI23" i="7"/>
  <c r="AG23" i="7"/>
  <c r="AE23" i="7"/>
  <c r="BA22" i="7"/>
  <c r="AY22" i="7"/>
  <c r="AW22" i="7"/>
  <c r="AU22" i="7"/>
  <c r="AS22" i="7"/>
  <c r="AQ22" i="7"/>
  <c r="AO22" i="7"/>
  <c r="AM22" i="7"/>
  <c r="AK22" i="7"/>
  <c r="AI22" i="7"/>
  <c r="AG22" i="7"/>
  <c r="AE22" i="7"/>
  <c r="BA21" i="7"/>
  <c r="AY21" i="7"/>
  <c r="AW21" i="7"/>
  <c r="AU21" i="7"/>
  <c r="AS21" i="7"/>
  <c r="AQ21" i="7"/>
  <c r="AO21" i="7"/>
  <c r="AM21" i="7"/>
  <c r="AK21" i="7"/>
  <c r="AI21" i="7"/>
  <c r="AG21" i="7"/>
  <c r="AE21" i="7"/>
  <c r="BA20" i="7"/>
  <c r="AY20" i="7"/>
  <c r="AW20" i="7"/>
  <c r="AU20" i="7"/>
  <c r="AS20" i="7"/>
  <c r="AQ20" i="7"/>
  <c r="AO20" i="7"/>
  <c r="AM20" i="7"/>
  <c r="AK20" i="7"/>
  <c r="AI20" i="7"/>
  <c r="AG20" i="7"/>
  <c r="AE20" i="7"/>
  <c r="BA19" i="7"/>
  <c r="AY19" i="7"/>
  <c r="AW19" i="7"/>
  <c r="AU19" i="7"/>
  <c r="AS19" i="7"/>
  <c r="AQ19" i="7"/>
  <c r="AO19" i="7"/>
  <c r="AM19" i="7"/>
  <c r="AK19" i="7"/>
  <c r="AI19" i="7"/>
  <c r="AG19" i="7"/>
  <c r="AE19" i="7"/>
  <c r="BA18" i="7"/>
  <c r="AY18" i="7"/>
  <c r="AW18" i="7"/>
  <c r="AU18" i="7"/>
  <c r="AS18" i="7"/>
  <c r="AQ18" i="7"/>
  <c r="AO18" i="7"/>
  <c r="AM18" i="7"/>
  <c r="AK18" i="7"/>
  <c r="AI18" i="7"/>
  <c r="AG18" i="7"/>
  <c r="AE18" i="7"/>
  <c r="BA17" i="7"/>
  <c r="AW17" i="7"/>
  <c r="AU17" i="7"/>
  <c r="AS17" i="7"/>
  <c r="AQ17" i="7"/>
  <c r="AO17" i="7"/>
  <c r="AM17" i="7"/>
  <c r="AK17" i="7"/>
  <c r="AI17" i="7"/>
  <c r="AG17" i="7"/>
  <c r="AE17" i="7"/>
  <c r="BA16" i="7"/>
  <c r="AY16" i="7"/>
  <c r="AW16" i="7"/>
  <c r="AU16" i="7"/>
  <c r="AS16" i="7"/>
  <c r="AQ16" i="7"/>
  <c r="AO16" i="7"/>
  <c r="AM16" i="7"/>
  <c r="AK16" i="7"/>
  <c r="AI16" i="7"/>
  <c r="AG16" i="7"/>
  <c r="AE16" i="7"/>
  <c r="BA15" i="7"/>
  <c r="AY15" i="7"/>
  <c r="AW15" i="7"/>
  <c r="AU15" i="7"/>
  <c r="AS15" i="7"/>
  <c r="AQ15" i="7"/>
  <c r="AO15" i="7"/>
  <c r="AM15" i="7"/>
  <c r="AK15" i="7"/>
  <c r="BA14" i="7"/>
  <c r="AY14" i="7"/>
  <c r="AW14" i="7"/>
  <c r="AU14" i="7"/>
  <c r="AS14" i="7"/>
  <c r="AQ14" i="7"/>
  <c r="AO14" i="7"/>
  <c r="AM14" i="7"/>
  <c r="AK14" i="7"/>
  <c r="BA13" i="7"/>
  <c r="AY13" i="7"/>
  <c r="AW13" i="7"/>
  <c r="AU13" i="7"/>
  <c r="AS13" i="7"/>
  <c r="AQ13" i="7"/>
  <c r="AO13" i="7"/>
  <c r="AM13" i="7"/>
  <c r="AK13" i="7"/>
  <c r="AI13" i="7"/>
  <c r="AG13" i="7"/>
  <c r="AE13" i="7"/>
  <c r="BA12" i="7"/>
  <c r="AY12" i="7"/>
  <c r="AW12" i="7"/>
  <c r="AU12" i="7"/>
  <c r="AS12" i="7"/>
  <c r="AQ12" i="7"/>
  <c r="AO12" i="7"/>
  <c r="AM12" i="7"/>
  <c r="AK12" i="7"/>
  <c r="AI12" i="7"/>
  <c r="AG12" i="7"/>
  <c r="AE12" i="7"/>
  <c r="BA11" i="7"/>
  <c r="AY11" i="7"/>
  <c r="AW11" i="7"/>
  <c r="AU11" i="7"/>
  <c r="AS11" i="7"/>
  <c r="AQ11" i="7"/>
  <c r="AO11" i="7"/>
  <c r="AM11" i="7"/>
  <c r="AK11" i="7"/>
  <c r="AI11" i="7"/>
  <c r="AG11" i="7"/>
  <c r="AE11" i="7"/>
  <c r="BA10" i="7"/>
  <c r="AY10" i="7"/>
  <c r="AW10" i="7"/>
  <c r="AU10" i="7"/>
  <c r="AS10" i="7"/>
  <c r="AQ10" i="7"/>
  <c r="AO10" i="7"/>
  <c r="AM10" i="7"/>
  <c r="AK10" i="7"/>
  <c r="AI10" i="7"/>
  <c r="AG10" i="7"/>
  <c r="AE10" i="7"/>
  <c r="BA9" i="7"/>
  <c r="AY9" i="7"/>
  <c r="AW9" i="7"/>
  <c r="AU9" i="7"/>
  <c r="AS9" i="7"/>
  <c r="AQ9" i="7"/>
  <c r="AO9" i="7"/>
  <c r="AM9" i="7"/>
  <c r="AK9" i="7"/>
  <c r="AI9" i="7"/>
  <c r="AG9" i="7"/>
  <c r="AE9" i="7"/>
  <c r="BA8" i="7"/>
  <c r="AY8" i="7"/>
  <c r="AW8" i="7"/>
  <c r="AU8" i="7"/>
  <c r="AS8" i="7"/>
  <c r="AQ8" i="7"/>
  <c r="AO8" i="7"/>
  <c r="AM8" i="7"/>
  <c r="AK8" i="7"/>
  <c r="AI8" i="7"/>
  <c r="AG8" i="7"/>
  <c r="AE8" i="7"/>
  <c r="BA7" i="7"/>
  <c r="AY7" i="7"/>
  <c r="AW7" i="7"/>
  <c r="AU7" i="7"/>
  <c r="AS7" i="7"/>
  <c r="AQ7" i="7"/>
  <c r="AO7" i="7"/>
  <c r="AM7" i="7"/>
  <c r="AK7" i="7"/>
  <c r="AI7" i="7"/>
  <c r="AG7" i="7"/>
  <c r="AE7" i="7"/>
  <c r="BA6" i="7"/>
  <c r="AY6" i="7"/>
  <c r="AW6" i="7"/>
  <c r="AU6" i="7"/>
  <c r="AS6" i="7"/>
  <c r="AQ6" i="7"/>
  <c r="AO6" i="7"/>
  <c r="AM6" i="7"/>
  <c r="AK6" i="7"/>
  <c r="AI6" i="7"/>
  <c r="AG6" i="7"/>
  <c r="AE6" i="7"/>
  <c r="BA5" i="7"/>
  <c r="AY5" i="7"/>
  <c r="AW5" i="7"/>
  <c r="AU5" i="7"/>
  <c r="AS5" i="7"/>
  <c r="AQ5" i="7"/>
  <c r="AO5" i="7"/>
  <c r="AM5" i="7"/>
  <c r="AK5" i="7"/>
  <c r="AI5" i="7"/>
  <c r="AG5" i="7"/>
  <c r="AE5" i="7"/>
  <c r="BA4" i="7"/>
  <c r="AY4" i="7"/>
  <c r="AW4" i="7"/>
  <c r="AU4" i="7"/>
  <c r="AS4" i="7"/>
  <c r="AQ4" i="7"/>
  <c r="AO4" i="7"/>
  <c r="AM4" i="7"/>
  <c r="AK4" i="7"/>
  <c r="AI4" i="7"/>
  <c r="AG4" i="7"/>
  <c r="AE4" i="7"/>
  <c r="Q29" i="10"/>
  <c r="Q30" i="10"/>
  <c r="O37" i="10"/>
  <c r="O36" i="10"/>
  <c r="O35" i="10"/>
  <c r="L18" i="10"/>
  <c r="D18" i="10"/>
  <c r="E18" i="10"/>
  <c r="J24" i="10"/>
  <c r="D24" i="10"/>
  <c r="E24" i="10"/>
  <c r="L9" i="10"/>
  <c r="H9" i="10"/>
  <c r="L10" i="10"/>
  <c r="L11" i="10"/>
  <c r="L12" i="10"/>
  <c r="L13" i="10"/>
  <c r="L14" i="10"/>
  <c r="L15" i="10"/>
  <c r="L16" i="10"/>
  <c r="L17" i="10"/>
  <c r="L19" i="10"/>
  <c r="L20" i="10"/>
  <c r="L21" i="10"/>
  <c r="L22" i="10"/>
  <c r="L23" i="10"/>
  <c r="L25" i="10"/>
  <c r="L26" i="10"/>
  <c r="L28" i="10"/>
  <c r="L29" i="10"/>
  <c r="L30" i="10"/>
  <c r="J10" i="10"/>
  <c r="J11" i="10"/>
  <c r="J12" i="10"/>
  <c r="J13" i="10"/>
  <c r="J14" i="10"/>
  <c r="J15" i="10"/>
  <c r="J16" i="10"/>
  <c r="J17" i="10"/>
  <c r="J19" i="10"/>
  <c r="J20" i="10"/>
  <c r="J21" i="10"/>
  <c r="J22" i="10"/>
  <c r="J23" i="10"/>
  <c r="J25" i="10"/>
  <c r="J30" i="10"/>
  <c r="J9" i="10"/>
  <c r="D20" i="10"/>
  <c r="E20" i="10"/>
  <c r="D21" i="10"/>
  <c r="E21" i="10"/>
  <c r="D22" i="10"/>
  <c r="E22" i="10"/>
  <c r="D23" i="10"/>
  <c r="E23" i="10"/>
  <c r="D25" i="10"/>
  <c r="E25" i="10"/>
  <c r="D26" i="10"/>
  <c r="E26" i="10"/>
  <c r="D28" i="10"/>
  <c r="E28" i="10"/>
  <c r="D29" i="10"/>
  <c r="E29" i="10"/>
  <c r="D30" i="10"/>
  <c r="E30" i="10"/>
  <c r="D19" i="10"/>
  <c r="E19" i="10"/>
  <c r="D10" i="10"/>
  <c r="E10" i="10"/>
  <c r="D11" i="10"/>
  <c r="E11" i="10"/>
  <c r="D12" i="10"/>
  <c r="E12" i="10"/>
  <c r="D13" i="10"/>
  <c r="E13" i="10"/>
  <c r="D14" i="10"/>
  <c r="E14" i="10"/>
  <c r="D15" i="10"/>
  <c r="E15" i="10"/>
  <c r="D16" i="10"/>
  <c r="E16" i="10"/>
  <c r="D17" i="10"/>
  <c r="E17" i="10"/>
  <c r="D9" i="10"/>
  <c r="E9" i="10"/>
  <c r="H22" i="10"/>
  <c r="H10" i="10"/>
  <c r="H11" i="10"/>
  <c r="H12" i="10"/>
  <c r="H13" i="10"/>
  <c r="H14" i="10"/>
  <c r="H15" i="10"/>
  <c r="H16" i="10"/>
  <c r="H17" i="10"/>
  <c r="H19" i="10"/>
  <c r="H20" i="10"/>
  <c r="H21" i="10"/>
  <c r="H23" i="10"/>
  <c r="H25" i="10"/>
  <c r="H26" i="10"/>
  <c r="H28" i="10"/>
  <c r="H29" i="10"/>
  <c r="H30" i="10"/>
  <c r="BM9" i="7"/>
  <c r="BM10" i="7"/>
  <c r="BM11" i="7"/>
  <c r="C21" i="9"/>
  <c r="C20" i="9"/>
  <c r="C19" i="9"/>
  <c r="C18" i="9"/>
  <c r="AB19" i="7"/>
  <c r="AB20" i="7"/>
  <c r="AB21" i="7"/>
  <c r="B6" i="9"/>
  <c r="AB13" i="7"/>
  <c r="B3" i="9"/>
  <c r="B2" i="9"/>
  <c r="B4" i="9"/>
  <c r="P5" i="7"/>
  <c r="Q5" i="7"/>
  <c r="R5" i="7"/>
  <c r="H1504" i="8"/>
  <c r="P6" i="7"/>
  <c r="Q6" i="7"/>
  <c r="R6" i="7"/>
  <c r="H1505" i="8"/>
  <c r="P7" i="7"/>
  <c r="Q7" i="7"/>
  <c r="R7" i="7"/>
  <c r="H1506" i="8"/>
  <c r="P8" i="7"/>
  <c r="Q8" i="7"/>
  <c r="R8" i="7"/>
  <c r="H1507" i="8"/>
  <c r="P9" i="7"/>
  <c r="Q9" i="7"/>
  <c r="R9" i="7"/>
  <c r="H1508" i="8"/>
  <c r="P10" i="7"/>
  <c r="Q10" i="7"/>
  <c r="R10" i="7"/>
  <c r="H1509" i="8"/>
  <c r="P11" i="7"/>
  <c r="Q11" i="7"/>
  <c r="R11" i="7"/>
  <c r="H1510" i="8"/>
  <c r="P12" i="7"/>
  <c r="Q12" i="7"/>
  <c r="R12" i="7"/>
  <c r="H1511" i="8"/>
  <c r="P13" i="7"/>
  <c r="Q13" i="7"/>
  <c r="R13" i="7"/>
  <c r="H1512" i="8"/>
  <c r="P14" i="7"/>
  <c r="Q14" i="7"/>
  <c r="R14" i="7"/>
  <c r="H1513" i="8"/>
  <c r="P15" i="7"/>
  <c r="Q15" i="7"/>
  <c r="R15" i="7"/>
  <c r="H1514" i="8"/>
  <c r="P16" i="7"/>
  <c r="Q16" i="7"/>
  <c r="R16" i="7"/>
  <c r="H1515" i="8"/>
  <c r="P17" i="7"/>
  <c r="Q17" i="7"/>
  <c r="R17" i="7"/>
  <c r="H1516" i="8"/>
  <c r="P18" i="7"/>
  <c r="Q18" i="7"/>
  <c r="R18" i="7"/>
  <c r="H1517" i="8"/>
  <c r="P19" i="7"/>
  <c r="Q19" i="7"/>
  <c r="R19" i="7"/>
  <c r="H1518" i="8"/>
  <c r="P20" i="7"/>
  <c r="Q20" i="7"/>
  <c r="R20" i="7"/>
  <c r="H1519" i="8"/>
  <c r="P21" i="7"/>
  <c r="Q21" i="7"/>
  <c r="R21" i="7"/>
  <c r="H1520" i="8"/>
  <c r="P22" i="7"/>
  <c r="Q22" i="7"/>
  <c r="R22" i="7"/>
  <c r="H1521" i="8"/>
  <c r="P23" i="7"/>
  <c r="Q23" i="7"/>
  <c r="R23" i="7"/>
  <c r="H1522" i="8"/>
  <c r="P24" i="7"/>
  <c r="Q24" i="7"/>
  <c r="R24" i="7"/>
  <c r="H1523" i="8"/>
  <c r="P25" i="7"/>
  <c r="Q25" i="7"/>
  <c r="R25" i="7"/>
  <c r="H1524" i="8"/>
  <c r="P26" i="7"/>
  <c r="Q26" i="7"/>
  <c r="R26" i="7"/>
  <c r="H1525" i="8"/>
  <c r="P27" i="7"/>
  <c r="Q27" i="7"/>
  <c r="R27" i="7"/>
  <c r="H1526" i="8"/>
  <c r="P28" i="7"/>
  <c r="Q28" i="7"/>
  <c r="R28" i="7"/>
  <c r="H1527" i="8"/>
  <c r="P29" i="7"/>
  <c r="Q29" i="7"/>
  <c r="R29" i="7"/>
  <c r="H1528" i="8"/>
  <c r="P30" i="7"/>
  <c r="Q30" i="7"/>
  <c r="R30" i="7"/>
  <c r="H1529" i="8"/>
  <c r="P31" i="7"/>
  <c r="Q31" i="7"/>
  <c r="R31" i="7"/>
  <c r="H1530" i="8"/>
  <c r="P32" i="7"/>
  <c r="Q32" i="7"/>
  <c r="R32" i="7"/>
  <c r="H1531" i="8"/>
  <c r="P33" i="7"/>
  <c r="Q33" i="7"/>
  <c r="R33" i="7"/>
  <c r="H1532" i="8"/>
  <c r="P34" i="7"/>
  <c r="Q34" i="7"/>
  <c r="R34" i="7"/>
  <c r="H1533" i="8"/>
  <c r="P35" i="7"/>
  <c r="Q35" i="7"/>
  <c r="R35" i="7"/>
  <c r="H1534" i="8"/>
  <c r="P36" i="7"/>
  <c r="Q36" i="7"/>
  <c r="R36" i="7"/>
  <c r="H1535" i="8"/>
  <c r="P37" i="7"/>
  <c r="Q37" i="7"/>
  <c r="R37" i="7"/>
  <c r="H1536" i="8"/>
  <c r="P38" i="7"/>
  <c r="Q38" i="7"/>
  <c r="R38" i="7"/>
  <c r="H1537" i="8"/>
  <c r="P39" i="7"/>
  <c r="Q39" i="7"/>
  <c r="R39" i="7"/>
  <c r="H1538" i="8"/>
  <c r="P40" i="7"/>
  <c r="Q40" i="7"/>
  <c r="R40" i="7"/>
  <c r="H1539" i="8"/>
  <c r="P41" i="7"/>
  <c r="Q41" i="7"/>
  <c r="R41" i="7"/>
  <c r="H1540" i="8"/>
  <c r="P42" i="7"/>
  <c r="Q42" i="7"/>
  <c r="R42" i="7"/>
  <c r="H1541" i="8"/>
  <c r="P43" i="7"/>
  <c r="Q43" i="7"/>
  <c r="R43" i="7"/>
  <c r="H1542" i="8"/>
  <c r="P44" i="7"/>
  <c r="Q44" i="7"/>
  <c r="R44" i="7"/>
  <c r="H1543" i="8"/>
  <c r="P45" i="7"/>
  <c r="Q45" i="7"/>
  <c r="R45" i="7"/>
  <c r="H1544" i="8"/>
  <c r="P46" i="7"/>
  <c r="Q46" i="7"/>
  <c r="R46" i="7"/>
  <c r="H1545" i="8"/>
  <c r="P47" i="7"/>
  <c r="Q47" i="7"/>
  <c r="R47" i="7"/>
  <c r="H1546" i="8"/>
  <c r="P48" i="7"/>
  <c r="Q48" i="7"/>
  <c r="R48" i="7"/>
  <c r="H1547" i="8"/>
  <c r="P49" i="7"/>
  <c r="Q49" i="7"/>
  <c r="R49" i="7"/>
  <c r="H1548" i="8"/>
  <c r="P50" i="7"/>
  <c r="Q50" i="7"/>
  <c r="R50" i="7"/>
  <c r="H1549" i="8"/>
  <c r="P51" i="7"/>
  <c r="Q51" i="7"/>
  <c r="R51" i="7"/>
  <c r="H1550" i="8"/>
  <c r="P52" i="7"/>
  <c r="Q52" i="7"/>
  <c r="R52" i="7"/>
  <c r="H1551" i="8"/>
  <c r="P53" i="7"/>
  <c r="Q53" i="7"/>
  <c r="R53" i="7"/>
  <c r="H1552" i="8"/>
  <c r="P54" i="7"/>
  <c r="Q54" i="7"/>
  <c r="R54" i="7"/>
  <c r="H1553" i="8"/>
  <c r="P55" i="7"/>
  <c r="Q55" i="7"/>
  <c r="R55" i="7"/>
  <c r="H1554" i="8"/>
  <c r="P56" i="7"/>
  <c r="Q56" i="7"/>
  <c r="R56" i="7"/>
  <c r="H1555" i="8"/>
  <c r="P57" i="7"/>
  <c r="Q57" i="7"/>
  <c r="R57" i="7"/>
  <c r="H1556" i="8"/>
  <c r="P58" i="7"/>
  <c r="Q58" i="7"/>
  <c r="R58" i="7"/>
  <c r="H1557" i="8"/>
  <c r="P59" i="7"/>
  <c r="Q59" i="7"/>
  <c r="R59" i="7"/>
  <c r="H1558" i="8"/>
  <c r="P60" i="7"/>
  <c r="Q60" i="7"/>
  <c r="R60" i="7"/>
  <c r="H1559" i="8"/>
  <c r="P61" i="7"/>
  <c r="Q61" i="7"/>
  <c r="R61" i="7"/>
  <c r="H1560" i="8"/>
  <c r="P62" i="7"/>
  <c r="Q62" i="7"/>
  <c r="R62" i="7"/>
  <c r="H1561" i="8"/>
  <c r="P63" i="7"/>
  <c r="Q63" i="7"/>
  <c r="R63" i="7"/>
  <c r="H1562" i="8"/>
  <c r="P64" i="7"/>
  <c r="Q64" i="7"/>
  <c r="R64" i="7"/>
  <c r="H1563" i="8"/>
  <c r="P65" i="7"/>
  <c r="Q65" i="7"/>
  <c r="R65" i="7"/>
  <c r="H1564" i="8"/>
  <c r="P66" i="7"/>
  <c r="Q66" i="7"/>
  <c r="R66" i="7"/>
  <c r="H1565" i="8"/>
  <c r="P67" i="7"/>
  <c r="Q67" i="7"/>
  <c r="R67" i="7"/>
  <c r="H1566" i="8"/>
  <c r="P68" i="7"/>
  <c r="Q68" i="7"/>
  <c r="R68" i="7"/>
  <c r="H1567" i="8"/>
  <c r="P69" i="7"/>
  <c r="Q69" i="7"/>
  <c r="R69" i="7"/>
  <c r="H1568" i="8"/>
  <c r="P70" i="7"/>
  <c r="Q70" i="7"/>
  <c r="R70" i="7"/>
  <c r="H1569" i="8"/>
  <c r="P71" i="7"/>
  <c r="Q71" i="7"/>
  <c r="R71" i="7"/>
  <c r="H1570" i="8"/>
  <c r="P72" i="7"/>
  <c r="Q72" i="7"/>
  <c r="R72" i="7"/>
  <c r="H1571" i="8"/>
  <c r="P73" i="7"/>
  <c r="Q73" i="7"/>
  <c r="R73" i="7"/>
  <c r="H1572" i="8"/>
  <c r="P74" i="7"/>
  <c r="Q74" i="7"/>
  <c r="R74" i="7"/>
  <c r="H1573" i="8"/>
  <c r="P75" i="7"/>
  <c r="Q75" i="7"/>
  <c r="R75" i="7"/>
  <c r="H1574" i="8"/>
  <c r="P76" i="7"/>
  <c r="Q76" i="7"/>
  <c r="R76" i="7"/>
  <c r="H1575" i="8"/>
  <c r="P77" i="7"/>
  <c r="Q77" i="7"/>
  <c r="R77" i="7"/>
  <c r="H1576" i="8"/>
  <c r="P78" i="7"/>
  <c r="Q78" i="7"/>
  <c r="R78" i="7"/>
  <c r="H1577" i="8"/>
  <c r="P79" i="7"/>
  <c r="Q79" i="7"/>
  <c r="R79" i="7"/>
  <c r="H1578" i="8"/>
  <c r="P80" i="7"/>
  <c r="Q80" i="7"/>
  <c r="R80" i="7"/>
  <c r="H1579" i="8"/>
  <c r="P81" i="7"/>
  <c r="Q81" i="7"/>
  <c r="R81" i="7"/>
  <c r="H1580" i="8"/>
  <c r="P82" i="7"/>
  <c r="Q82" i="7"/>
  <c r="R82" i="7"/>
  <c r="H1581" i="8"/>
  <c r="P83" i="7"/>
  <c r="Q83" i="7"/>
  <c r="R83" i="7"/>
  <c r="H1582" i="8"/>
  <c r="P84" i="7"/>
  <c r="Q84" i="7"/>
  <c r="R84" i="7"/>
  <c r="H1583" i="8"/>
  <c r="P85" i="7"/>
  <c r="Q85" i="7"/>
  <c r="R85" i="7"/>
  <c r="H1584" i="8"/>
  <c r="P86" i="7"/>
  <c r="Q86" i="7"/>
  <c r="R86" i="7"/>
  <c r="H1585" i="8"/>
  <c r="P87" i="7"/>
  <c r="Q87" i="7"/>
  <c r="R87" i="7"/>
  <c r="H1586" i="8"/>
  <c r="P88" i="7"/>
  <c r="Q88" i="7"/>
  <c r="R88" i="7"/>
  <c r="H1587" i="8"/>
  <c r="P89" i="7"/>
  <c r="Q89" i="7"/>
  <c r="R89" i="7"/>
  <c r="H1588" i="8"/>
  <c r="P90" i="7"/>
  <c r="Q90" i="7"/>
  <c r="R90" i="7"/>
  <c r="H1589" i="8"/>
  <c r="P91" i="7"/>
  <c r="Q91" i="7"/>
  <c r="R91" i="7"/>
  <c r="H1590" i="8"/>
  <c r="P92" i="7"/>
  <c r="Q92" i="7"/>
  <c r="R92" i="7"/>
  <c r="H1591" i="8"/>
  <c r="P93" i="7"/>
  <c r="Q93" i="7"/>
  <c r="R93" i="7"/>
  <c r="H1592" i="8"/>
  <c r="P94" i="7"/>
  <c r="Q94" i="7"/>
  <c r="R94" i="7"/>
  <c r="H1593" i="8"/>
  <c r="P95" i="7"/>
  <c r="Q95" i="7"/>
  <c r="R95" i="7"/>
  <c r="H1594" i="8"/>
  <c r="P96" i="7"/>
  <c r="Q96" i="7"/>
  <c r="R96" i="7"/>
  <c r="H1595" i="8"/>
  <c r="P97" i="7"/>
  <c r="Q97" i="7"/>
  <c r="R97" i="7"/>
  <c r="H1596" i="8"/>
  <c r="P98" i="7"/>
  <c r="Q98" i="7"/>
  <c r="R98" i="7"/>
  <c r="H1597" i="8"/>
  <c r="P99" i="7"/>
  <c r="Q99" i="7"/>
  <c r="R99" i="7"/>
  <c r="H1598" i="8"/>
  <c r="P100" i="7"/>
  <c r="Q100" i="7"/>
  <c r="R100" i="7"/>
  <c r="H1599" i="8"/>
  <c r="P101" i="7"/>
  <c r="Q101" i="7"/>
  <c r="R101" i="7"/>
  <c r="H1600" i="8"/>
  <c r="P102" i="7"/>
  <c r="Q102" i="7"/>
  <c r="R102" i="7"/>
  <c r="H1601" i="8"/>
  <c r="P103" i="7"/>
  <c r="Q103" i="7"/>
  <c r="R103" i="7"/>
  <c r="H1602" i="8"/>
  <c r="P4" i="7"/>
  <c r="Q4" i="7"/>
  <c r="R4" i="7"/>
  <c r="H1503" i="8"/>
  <c r="H1404" i="8"/>
  <c r="H1405" i="8"/>
  <c r="H1406" i="8"/>
  <c r="H1407" i="8"/>
  <c r="H1408" i="8"/>
  <c r="H1409" i="8"/>
  <c r="H1410" i="8"/>
  <c r="H1411" i="8"/>
  <c r="H1412" i="8"/>
  <c r="H1413" i="8"/>
  <c r="H1414" i="8"/>
  <c r="H1415" i="8"/>
  <c r="H1416" i="8"/>
  <c r="H1417" i="8"/>
  <c r="H1418" i="8"/>
  <c r="H1419" i="8"/>
  <c r="H1420" i="8"/>
  <c r="H1421" i="8"/>
  <c r="H1422" i="8"/>
  <c r="H1423" i="8"/>
  <c r="H1424" i="8"/>
  <c r="H1425" i="8"/>
  <c r="H1426" i="8"/>
  <c r="H1427" i="8"/>
  <c r="H1428" i="8"/>
  <c r="H1429" i="8"/>
  <c r="H1430" i="8"/>
  <c r="H1431" i="8"/>
  <c r="H1432" i="8"/>
  <c r="H1433" i="8"/>
  <c r="H1434" i="8"/>
  <c r="H1435" i="8"/>
  <c r="H1436" i="8"/>
  <c r="H1437" i="8"/>
  <c r="H1438" i="8"/>
  <c r="H1439" i="8"/>
  <c r="H1440" i="8"/>
  <c r="H1441" i="8"/>
  <c r="H1442" i="8"/>
  <c r="H1443" i="8"/>
  <c r="H1444" i="8"/>
  <c r="H1445" i="8"/>
  <c r="H1446" i="8"/>
  <c r="H1447" i="8"/>
  <c r="H1448" i="8"/>
  <c r="H1449" i="8"/>
  <c r="H1450" i="8"/>
  <c r="H1451" i="8"/>
  <c r="H1452" i="8"/>
  <c r="H1453" i="8"/>
  <c r="H1454" i="8"/>
  <c r="H1455" i="8"/>
  <c r="H1456" i="8"/>
  <c r="H1457" i="8"/>
  <c r="H1458" i="8"/>
  <c r="H1459" i="8"/>
  <c r="H1460" i="8"/>
  <c r="H1461" i="8"/>
  <c r="H1462" i="8"/>
  <c r="H1463" i="8"/>
  <c r="H1464" i="8"/>
  <c r="H1465" i="8"/>
  <c r="H1466" i="8"/>
  <c r="H1467" i="8"/>
  <c r="H1468" i="8"/>
  <c r="H1469" i="8"/>
  <c r="H1470" i="8"/>
  <c r="H1471" i="8"/>
  <c r="H1472" i="8"/>
  <c r="H1473" i="8"/>
  <c r="H1474" i="8"/>
  <c r="H1475" i="8"/>
  <c r="H1476" i="8"/>
  <c r="H1477" i="8"/>
  <c r="H1478" i="8"/>
  <c r="H1479" i="8"/>
  <c r="H1480" i="8"/>
  <c r="H1481" i="8"/>
  <c r="H1482" i="8"/>
  <c r="H1483" i="8"/>
  <c r="H1484" i="8"/>
  <c r="H1485" i="8"/>
  <c r="H1486" i="8"/>
  <c r="H1487" i="8"/>
  <c r="H1488" i="8"/>
  <c r="H1489" i="8"/>
  <c r="H1490" i="8"/>
  <c r="H1491" i="8"/>
  <c r="H1492" i="8"/>
  <c r="H1493" i="8"/>
  <c r="H1494" i="8"/>
  <c r="H1495" i="8"/>
  <c r="H1496" i="8"/>
  <c r="H1497" i="8"/>
  <c r="H1498" i="8"/>
  <c r="H1499" i="8"/>
  <c r="H1500" i="8"/>
  <c r="H1501" i="8"/>
  <c r="H1502" i="8"/>
  <c r="H1403" i="8"/>
  <c r="H1304" i="8"/>
  <c r="H1305" i="8"/>
  <c r="H1306" i="8"/>
  <c r="H1307" i="8"/>
  <c r="H1308" i="8"/>
  <c r="H1309" i="8"/>
  <c r="H1310" i="8"/>
  <c r="H1311" i="8"/>
  <c r="H1312" i="8"/>
  <c r="H1313" i="8"/>
  <c r="H1314" i="8"/>
  <c r="H1315" i="8"/>
  <c r="H1316" i="8"/>
  <c r="H1317" i="8"/>
  <c r="H1318" i="8"/>
  <c r="H1319" i="8"/>
  <c r="H1320" i="8"/>
  <c r="H1321" i="8"/>
  <c r="H1322" i="8"/>
  <c r="H1323" i="8"/>
  <c r="H1324" i="8"/>
  <c r="H1325" i="8"/>
  <c r="H1326" i="8"/>
  <c r="H1327" i="8"/>
  <c r="H1328" i="8"/>
  <c r="H1329" i="8"/>
  <c r="H1330" i="8"/>
  <c r="H1331" i="8"/>
  <c r="H1332" i="8"/>
  <c r="H1333" i="8"/>
  <c r="H1334" i="8"/>
  <c r="H1335" i="8"/>
  <c r="H1336" i="8"/>
  <c r="H1337" i="8"/>
  <c r="H1338" i="8"/>
  <c r="H1339" i="8"/>
  <c r="H1340" i="8"/>
  <c r="H1341" i="8"/>
  <c r="H1342" i="8"/>
  <c r="H1343" i="8"/>
  <c r="H1344" i="8"/>
  <c r="H1345" i="8"/>
  <c r="H1346" i="8"/>
  <c r="H1347" i="8"/>
  <c r="H1348" i="8"/>
  <c r="H1349" i="8"/>
  <c r="H1350" i="8"/>
  <c r="H1351" i="8"/>
  <c r="H1352" i="8"/>
  <c r="H1353" i="8"/>
  <c r="H1354" i="8"/>
  <c r="H1355" i="8"/>
  <c r="H1356" i="8"/>
  <c r="H1357" i="8"/>
  <c r="H1358" i="8"/>
  <c r="H1359" i="8"/>
  <c r="H1360" i="8"/>
  <c r="H1361" i="8"/>
  <c r="H1362" i="8"/>
  <c r="H1363" i="8"/>
  <c r="H1364" i="8"/>
  <c r="H1365" i="8"/>
  <c r="H1366" i="8"/>
  <c r="H1367" i="8"/>
  <c r="H1368" i="8"/>
  <c r="H1369" i="8"/>
  <c r="H1370" i="8"/>
  <c r="H1371" i="8"/>
  <c r="H1372" i="8"/>
  <c r="H1373" i="8"/>
  <c r="H1374" i="8"/>
  <c r="H1375" i="8"/>
  <c r="H1376" i="8"/>
  <c r="H1377" i="8"/>
  <c r="H1378" i="8"/>
  <c r="H1379" i="8"/>
  <c r="H1380" i="8"/>
  <c r="H1381" i="8"/>
  <c r="H1382" i="8"/>
  <c r="H1383" i="8"/>
  <c r="H1384" i="8"/>
  <c r="H1385" i="8"/>
  <c r="H1386" i="8"/>
  <c r="H1387" i="8"/>
  <c r="H1388" i="8"/>
  <c r="H1389" i="8"/>
  <c r="H1390" i="8"/>
  <c r="H1391" i="8"/>
  <c r="H1392" i="8"/>
  <c r="H1393" i="8"/>
  <c r="H1394" i="8"/>
  <c r="H1395" i="8"/>
  <c r="H1396" i="8"/>
  <c r="H1397" i="8"/>
  <c r="H1398" i="8"/>
  <c r="H1399" i="8"/>
  <c r="H1400" i="8"/>
  <c r="H1401" i="8"/>
  <c r="H1402" i="8"/>
  <c r="H1303" i="8"/>
  <c r="H1204" i="8"/>
  <c r="H1205" i="8"/>
  <c r="H1206" i="8"/>
  <c r="H1207" i="8"/>
  <c r="H1208" i="8"/>
  <c r="H1209" i="8"/>
  <c r="H1210" i="8"/>
  <c r="H1211" i="8"/>
  <c r="H1212" i="8"/>
  <c r="H1213" i="8"/>
  <c r="H1214" i="8"/>
  <c r="H1215" i="8"/>
  <c r="H1216" i="8"/>
  <c r="H1217" i="8"/>
  <c r="H1218" i="8"/>
  <c r="H1219" i="8"/>
  <c r="H1220" i="8"/>
  <c r="H1221" i="8"/>
  <c r="H1222" i="8"/>
  <c r="H1223" i="8"/>
  <c r="H1224" i="8"/>
  <c r="H1225" i="8"/>
  <c r="H1226" i="8"/>
  <c r="H1227" i="8"/>
  <c r="H1228" i="8"/>
  <c r="H1229" i="8"/>
  <c r="H1230" i="8"/>
  <c r="H1231" i="8"/>
  <c r="H1232" i="8"/>
  <c r="H1233" i="8"/>
  <c r="H1234" i="8"/>
  <c r="H1235" i="8"/>
  <c r="H1236" i="8"/>
  <c r="H1237" i="8"/>
  <c r="H1238" i="8"/>
  <c r="H1239" i="8"/>
  <c r="H1240" i="8"/>
  <c r="H1241" i="8"/>
  <c r="H1242" i="8"/>
  <c r="H1243" i="8"/>
  <c r="H1244" i="8"/>
  <c r="H1245" i="8"/>
  <c r="H1246" i="8"/>
  <c r="H1247" i="8"/>
  <c r="H1248" i="8"/>
  <c r="H1249" i="8"/>
  <c r="H1250" i="8"/>
  <c r="H1251" i="8"/>
  <c r="H1252" i="8"/>
  <c r="H1253" i="8"/>
  <c r="H1254" i="8"/>
  <c r="H1255" i="8"/>
  <c r="H1256" i="8"/>
  <c r="H1257" i="8"/>
  <c r="H1258" i="8"/>
  <c r="H1259" i="8"/>
  <c r="H1260" i="8"/>
  <c r="H1261" i="8"/>
  <c r="H1262" i="8"/>
  <c r="H1263" i="8"/>
  <c r="H1264" i="8"/>
  <c r="H1265" i="8"/>
  <c r="H1266" i="8"/>
  <c r="H1267" i="8"/>
  <c r="H1268" i="8"/>
  <c r="H1269" i="8"/>
  <c r="H1270" i="8"/>
  <c r="H1271" i="8"/>
  <c r="H1272" i="8"/>
  <c r="H1273" i="8"/>
  <c r="H1274" i="8"/>
  <c r="H1275" i="8"/>
  <c r="H1276" i="8"/>
  <c r="H1277" i="8"/>
  <c r="H1278" i="8"/>
  <c r="H1279" i="8"/>
  <c r="H1280" i="8"/>
  <c r="H1281" i="8"/>
  <c r="H1282" i="8"/>
  <c r="H1283" i="8"/>
  <c r="H1284" i="8"/>
  <c r="H1285" i="8"/>
  <c r="H1286" i="8"/>
  <c r="H1287" i="8"/>
  <c r="H1288" i="8"/>
  <c r="H1289" i="8"/>
  <c r="H1290" i="8"/>
  <c r="H1291" i="8"/>
  <c r="H1292" i="8"/>
  <c r="H1293" i="8"/>
  <c r="H1294" i="8"/>
  <c r="H1295" i="8"/>
  <c r="H1296" i="8"/>
  <c r="H1297" i="8"/>
  <c r="H1298" i="8"/>
  <c r="H1299" i="8"/>
  <c r="H1300" i="8"/>
  <c r="H1301" i="8"/>
  <c r="H1302" i="8"/>
  <c r="H1203" i="8"/>
  <c r="B12" i="1"/>
  <c r="B9" i="1"/>
  <c r="B11" i="1"/>
  <c r="B13" i="1"/>
  <c r="C13" i="1"/>
  <c r="C8" i="1"/>
  <c r="EG41" i="5"/>
  <c r="B41" i="5"/>
  <c r="AC3" i="4"/>
  <c r="AC4" i="4"/>
  <c r="AC5" i="4"/>
  <c r="AC6" i="4"/>
  <c r="AC7" i="4"/>
  <c r="AC8" i="4"/>
  <c r="AC9" i="4"/>
  <c r="AC10" i="4"/>
  <c r="AC11" i="4"/>
  <c r="AC12" i="4"/>
  <c r="AC13" i="4"/>
  <c r="AC14" i="4"/>
  <c r="AC15" i="4"/>
  <c r="AC16" i="4"/>
  <c r="AC17" i="4"/>
  <c r="AC18" i="4"/>
  <c r="AC19" i="4"/>
  <c r="AC20" i="4"/>
  <c r="AC21" i="4"/>
  <c r="AC22" i="4"/>
  <c r="AC23" i="4"/>
  <c r="AC24" i="4"/>
  <c r="AC25" i="4"/>
  <c r="AC26" i="4"/>
  <c r="AC27" i="4"/>
  <c r="AC28" i="4"/>
  <c r="AC2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31" i="4"/>
  <c r="Z3" i="4"/>
  <c r="H32" i="4"/>
  <c r="Z4" i="4"/>
  <c r="H33" i="4"/>
  <c r="Z5" i="4"/>
  <c r="H34" i="4"/>
  <c r="Z6" i="4"/>
  <c r="H35" i="4"/>
  <c r="Z7" i="4"/>
  <c r="H36" i="4"/>
  <c r="Z8" i="4"/>
  <c r="H37" i="4"/>
  <c r="Z9" i="4"/>
  <c r="H38" i="4"/>
  <c r="Z10" i="4"/>
  <c r="H39" i="4"/>
  <c r="Z11" i="4"/>
  <c r="H40" i="4"/>
  <c r="Z12" i="4"/>
  <c r="H41" i="4"/>
  <c r="Z13" i="4"/>
  <c r="H42" i="4"/>
  <c r="Z14" i="4"/>
  <c r="H43" i="4"/>
  <c r="Z15" i="4"/>
  <c r="H44" i="4"/>
  <c r="Z16" i="4"/>
  <c r="H45" i="4"/>
  <c r="Z17" i="4"/>
  <c r="H46" i="4"/>
  <c r="Z18" i="4"/>
  <c r="H47" i="4"/>
  <c r="Z19" i="4"/>
  <c r="H48" i="4"/>
  <c r="Z20" i="4"/>
  <c r="H49" i="4"/>
  <c r="Z21" i="4"/>
  <c r="H50" i="4"/>
  <c r="Z22" i="4"/>
  <c r="H51" i="4"/>
  <c r="Z23" i="4"/>
  <c r="H52" i="4"/>
  <c r="Z24" i="4"/>
  <c r="H53" i="4"/>
  <c r="Z25" i="4"/>
  <c r="H54" i="4"/>
  <c r="Z26" i="4"/>
  <c r="H55" i="4"/>
  <c r="Z27" i="4"/>
  <c r="H56" i="4"/>
  <c r="Z28" i="4"/>
  <c r="H57" i="4"/>
  <c r="Z2" i="4"/>
  <c r="H31" i="4"/>
  <c r="H3" i="4"/>
  <c r="F32" i="4"/>
  <c r="G32" i="4"/>
  <c r="H4" i="4"/>
  <c r="F33" i="4"/>
  <c r="G33" i="4"/>
  <c r="H5" i="4"/>
  <c r="F34" i="4"/>
  <c r="G34" i="4"/>
  <c r="H6" i="4"/>
  <c r="F35" i="4"/>
  <c r="G35" i="4"/>
  <c r="H7" i="4"/>
  <c r="F36" i="4"/>
  <c r="G36" i="4"/>
  <c r="H8" i="4"/>
  <c r="F37" i="4"/>
  <c r="G37" i="4"/>
  <c r="H9" i="4"/>
  <c r="F38" i="4"/>
  <c r="G38" i="4"/>
  <c r="H10" i="4"/>
  <c r="F39" i="4"/>
  <c r="G39" i="4"/>
  <c r="H11" i="4"/>
  <c r="F40" i="4"/>
  <c r="G40" i="4"/>
  <c r="H12" i="4"/>
  <c r="F41" i="4"/>
  <c r="G41" i="4"/>
  <c r="H13" i="4"/>
  <c r="F42" i="4"/>
  <c r="G42" i="4"/>
  <c r="H14" i="4"/>
  <c r="F43" i="4"/>
  <c r="G43" i="4"/>
  <c r="H15" i="4"/>
  <c r="F44" i="4"/>
  <c r="G44" i="4"/>
  <c r="H16" i="4"/>
  <c r="F45" i="4"/>
  <c r="G45" i="4"/>
  <c r="H17" i="4"/>
  <c r="F46" i="4"/>
  <c r="G46" i="4"/>
  <c r="H18" i="4"/>
  <c r="F47" i="4"/>
  <c r="G47" i="4"/>
  <c r="H19" i="4"/>
  <c r="F48" i="4"/>
  <c r="G48" i="4"/>
  <c r="H20" i="4"/>
  <c r="F49" i="4"/>
  <c r="G49" i="4"/>
  <c r="H21" i="4"/>
  <c r="F50" i="4"/>
  <c r="G50" i="4"/>
  <c r="H22" i="4"/>
  <c r="F51" i="4"/>
  <c r="G51" i="4"/>
  <c r="H23" i="4"/>
  <c r="F52" i="4"/>
  <c r="G52" i="4"/>
  <c r="H24" i="4"/>
  <c r="F53" i="4"/>
  <c r="G53" i="4"/>
  <c r="H25" i="4"/>
  <c r="F54" i="4"/>
  <c r="G54" i="4"/>
  <c r="H26" i="4"/>
  <c r="F55" i="4"/>
  <c r="G55" i="4"/>
  <c r="H27" i="4"/>
  <c r="F56" i="4"/>
  <c r="G56" i="4"/>
  <c r="H28" i="4"/>
  <c r="F57" i="4"/>
  <c r="G57" i="4"/>
  <c r="H2" i="4"/>
  <c r="F31" i="4"/>
  <c r="G31" i="4"/>
  <c r="I3" i="4"/>
  <c r="E32" i="4"/>
  <c r="I4" i="4"/>
  <c r="E33" i="4"/>
  <c r="I5" i="4"/>
  <c r="E34" i="4"/>
  <c r="I6" i="4"/>
  <c r="E35" i="4"/>
  <c r="I7" i="4"/>
  <c r="E36" i="4"/>
  <c r="I8" i="4"/>
  <c r="E37" i="4"/>
  <c r="I9" i="4"/>
  <c r="E38" i="4"/>
  <c r="I10" i="4"/>
  <c r="E39" i="4"/>
  <c r="I11" i="4"/>
  <c r="E40" i="4"/>
  <c r="I12" i="4"/>
  <c r="E41" i="4"/>
  <c r="I13" i="4"/>
  <c r="E42" i="4"/>
  <c r="I14" i="4"/>
  <c r="E43" i="4"/>
  <c r="I15" i="4"/>
  <c r="E44" i="4"/>
  <c r="I16" i="4"/>
  <c r="E45" i="4"/>
  <c r="I17" i="4"/>
  <c r="E46" i="4"/>
  <c r="I18" i="4"/>
  <c r="E47" i="4"/>
  <c r="I19" i="4"/>
  <c r="E48" i="4"/>
  <c r="I20" i="4"/>
  <c r="E49" i="4"/>
  <c r="I21" i="4"/>
  <c r="E50" i="4"/>
  <c r="I22" i="4"/>
  <c r="E51" i="4"/>
  <c r="I23" i="4"/>
  <c r="E52" i="4"/>
  <c r="I24" i="4"/>
  <c r="E53" i="4"/>
  <c r="I25" i="4"/>
  <c r="E54" i="4"/>
  <c r="I26" i="4"/>
  <c r="E55" i="4"/>
  <c r="I27" i="4"/>
  <c r="E56" i="4"/>
  <c r="I28" i="4"/>
  <c r="E57" i="4"/>
  <c r="I2" i="4"/>
  <c r="E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31" i="4"/>
  <c r="F3" i="6"/>
  <c r="F4" i="6"/>
  <c r="F5" i="6"/>
  <c r="F6" i="6"/>
  <c r="F7" i="6"/>
  <c r="F8" i="6"/>
  <c r="F9" i="6"/>
  <c r="F10" i="6"/>
  <c r="F11" i="6"/>
  <c r="F12" i="6"/>
  <c r="F13" i="6"/>
  <c r="F14" i="6"/>
  <c r="D804" i="8"/>
  <c r="D904" i="8"/>
  <c r="F804" i="8"/>
  <c r="F904" i="8"/>
  <c r="G804" i="8"/>
  <c r="G904" i="8"/>
  <c r="H804" i="8"/>
  <c r="H904" i="8"/>
  <c r="D805" i="8"/>
  <c r="D905" i="8"/>
  <c r="F805" i="8"/>
  <c r="F905" i="8"/>
  <c r="G805" i="8"/>
  <c r="G905" i="8"/>
  <c r="H805" i="8"/>
  <c r="H905" i="8"/>
  <c r="D806" i="8"/>
  <c r="D906" i="8"/>
  <c r="F806" i="8"/>
  <c r="F906" i="8"/>
  <c r="G806" i="8"/>
  <c r="G906" i="8"/>
  <c r="H806" i="8"/>
  <c r="H906" i="8"/>
  <c r="D807" i="8"/>
  <c r="D907" i="8"/>
  <c r="F807" i="8"/>
  <c r="F907" i="8"/>
  <c r="G807" i="8"/>
  <c r="G907" i="8"/>
  <c r="H807" i="8"/>
  <c r="H907" i="8"/>
  <c r="D808" i="8"/>
  <c r="D908" i="8"/>
  <c r="F808" i="8"/>
  <c r="F908" i="8"/>
  <c r="G808" i="8"/>
  <c r="G908" i="8"/>
  <c r="H808" i="8"/>
  <c r="H908" i="8"/>
  <c r="D809" i="8"/>
  <c r="D909" i="8"/>
  <c r="F809" i="8"/>
  <c r="F909" i="8"/>
  <c r="G809" i="8"/>
  <c r="G909" i="8"/>
  <c r="H809" i="8"/>
  <c r="H909" i="8"/>
  <c r="D810" i="8"/>
  <c r="D910" i="8"/>
  <c r="F810" i="8"/>
  <c r="F910" i="8"/>
  <c r="G810" i="8"/>
  <c r="G910" i="8"/>
  <c r="H810" i="8"/>
  <c r="H910" i="8"/>
  <c r="D811" i="8"/>
  <c r="D911" i="8"/>
  <c r="F811" i="8"/>
  <c r="F911" i="8"/>
  <c r="G811" i="8"/>
  <c r="G911" i="8"/>
  <c r="H811" i="8"/>
  <c r="H911" i="8"/>
  <c r="D812" i="8"/>
  <c r="D912" i="8"/>
  <c r="F812" i="8"/>
  <c r="F912" i="8"/>
  <c r="G812" i="8"/>
  <c r="G912" i="8"/>
  <c r="H812" i="8"/>
  <c r="H912" i="8"/>
  <c r="D813" i="8"/>
  <c r="D913" i="8"/>
  <c r="F813" i="8"/>
  <c r="F913" i="8"/>
  <c r="G813" i="8"/>
  <c r="G913" i="8"/>
  <c r="H813" i="8"/>
  <c r="H913" i="8"/>
  <c r="D814" i="8"/>
  <c r="D914" i="8"/>
  <c r="F814" i="8"/>
  <c r="F914" i="8"/>
  <c r="G814" i="8"/>
  <c r="G914" i="8"/>
  <c r="H814" i="8"/>
  <c r="H914" i="8"/>
  <c r="D815" i="8"/>
  <c r="D915" i="8"/>
  <c r="F815" i="8"/>
  <c r="F915" i="8"/>
  <c r="G815" i="8"/>
  <c r="G915" i="8"/>
  <c r="H815" i="8"/>
  <c r="H915" i="8"/>
  <c r="D816" i="8"/>
  <c r="D916" i="8"/>
  <c r="F816" i="8"/>
  <c r="F916" i="8"/>
  <c r="G816" i="8"/>
  <c r="G916" i="8"/>
  <c r="H816" i="8"/>
  <c r="H916" i="8"/>
  <c r="D817" i="8"/>
  <c r="D917" i="8"/>
  <c r="F817" i="8"/>
  <c r="F917" i="8"/>
  <c r="G817" i="8"/>
  <c r="G917" i="8"/>
  <c r="H817" i="8"/>
  <c r="H917" i="8"/>
  <c r="D818" i="8"/>
  <c r="D918" i="8"/>
  <c r="F818" i="8"/>
  <c r="F918" i="8"/>
  <c r="G818" i="8"/>
  <c r="G918" i="8"/>
  <c r="H818" i="8"/>
  <c r="H918" i="8"/>
  <c r="D819" i="8"/>
  <c r="D919" i="8"/>
  <c r="F819" i="8"/>
  <c r="F919" i="8"/>
  <c r="G819" i="8"/>
  <c r="G919" i="8"/>
  <c r="H819" i="8"/>
  <c r="H919" i="8"/>
  <c r="D820" i="8"/>
  <c r="D920" i="8"/>
  <c r="F820" i="8"/>
  <c r="F920" i="8"/>
  <c r="G820" i="8"/>
  <c r="G920" i="8"/>
  <c r="H820" i="8"/>
  <c r="H920" i="8"/>
  <c r="D821" i="8"/>
  <c r="D921" i="8"/>
  <c r="F821" i="8"/>
  <c r="F921" i="8"/>
  <c r="G821" i="8"/>
  <c r="G921" i="8"/>
  <c r="H821" i="8"/>
  <c r="H921" i="8"/>
  <c r="D822" i="8"/>
  <c r="D922" i="8"/>
  <c r="F822" i="8"/>
  <c r="F922" i="8"/>
  <c r="G822" i="8"/>
  <c r="G922" i="8"/>
  <c r="H822" i="8"/>
  <c r="H922" i="8"/>
  <c r="D823" i="8"/>
  <c r="D923" i="8"/>
  <c r="F823" i="8"/>
  <c r="F923" i="8"/>
  <c r="G823" i="8"/>
  <c r="G923" i="8"/>
  <c r="H823" i="8"/>
  <c r="H923" i="8"/>
  <c r="D824" i="8"/>
  <c r="D924" i="8"/>
  <c r="F824" i="8"/>
  <c r="F924" i="8"/>
  <c r="G824" i="8"/>
  <c r="G924" i="8"/>
  <c r="H824" i="8"/>
  <c r="H924" i="8"/>
  <c r="D825" i="8"/>
  <c r="D925" i="8"/>
  <c r="F825" i="8"/>
  <c r="F925" i="8"/>
  <c r="G825" i="8"/>
  <c r="G925" i="8"/>
  <c r="H825" i="8"/>
  <c r="H925" i="8"/>
  <c r="D826" i="8"/>
  <c r="D926" i="8"/>
  <c r="F826" i="8"/>
  <c r="F926" i="8"/>
  <c r="G826" i="8"/>
  <c r="G926" i="8"/>
  <c r="H826" i="8"/>
  <c r="H926" i="8"/>
  <c r="D827" i="8"/>
  <c r="D927" i="8"/>
  <c r="F827" i="8"/>
  <c r="F927" i="8"/>
  <c r="G827" i="8"/>
  <c r="G927" i="8"/>
  <c r="H827" i="8"/>
  <c r="H927" i="8"/>
  <c r="D828" i="8"/>
  <c r="D928" i="8"/>
  <c r="F828" i="8"/>
  <c r="F928" i="8"/>
  <c r="G828" i="8"/>
  <c r="G928" i="8"/>
  <c r="H828" i="8"/>
  <c r="H928" i="8"/>
  <c r="D829" i="8"/>
  <c r="D929" i="8"/>
  <c r="F829" i="8"/>
  <c r="F929" i="8"/>
  <c r="G829" i="8"/>
  <c r="G929" i="8"/>
  <c r="H829" i="8"/>
  <c r="H929" i="8"/>
  <c r="D830" i="8"/>
  <c r="D930" i="8"/>
  <c r="F830" i="8"/>
  <c r="F930" i="8"/>
  <c r="G830" i="8"/>
  <c r="G930" i="8"/>
  <c r="H830" i="8"/>
  <c r="H930" i="8"/>
  <c r="D831" i="8"/>
  <c r="D931" i="8"/>
  <c r="F831" i="8"/>
  <c r="F931" i="8"/>
  <c r="G831" i="8"/>
  <c r="G931" i="8"/>
  <c r="H831" i="8"/>
  <c r="H931" i="8"/>
  <c r="D832" i="8"/>
  <c r="D932" i="8"/>
  <c r="F832" i="8"/>
  <c r="F932" i="8"/>
  <c r="G832" i="8"/>
  <c r="G932" i="8"/>
  <c r="H832" i="8"/>
  <c r="H932" i="8"/>
  <c r="D833" i="8"/>
  <c r="D933" i="8"/>
  <c r="F833" i="8"/>
  <c r="F933" i="8"/>
  <c r="G833" i="8"/>
  <c r="G933" i="8"/>
  <c r="H833" i="8"/>
  <c r="H933" i="8"/>
  <c r="D834" i="8"/>
  <c r="D934" i="8"/>
  <c r="F834" i="8"/>
  <c r="F934" i="8"/>
  <c r="G834" i="8"/>
  <c r="G934" i="8"/>
  <c r="H834" i="8"/>
  <c r="H934" i="8"/>
  <c r="D835" i="8"/>
  <c r="D935" i="8"/>
  <c r="F835" i="8"/>
  <c r="F935" i="8"/>
  <c r="G835" i="8"/>
  <c r="G935" i="8"/>
  <c r="H835" i="8"/>
  <c r="H935" i="8"/>
  <c r="D836" i="8"/>
  <c r="D936" i="8"/>
  <c r="F836" i="8"/>
  <c r="F936" i="8"/>
  <c r="G836" i="8"/>
  <c r="G936" i="8"/>
  <c r="H836" i="8"/>
  <c r="H936" i="8"/>
  <c r="D837" i="8"/>
  <c r="D937" i="8"/>
  <c r="F837" i="8"/>
  <c r="F937" i="8"/>
  <c r="G837" i="8"/>
  <c r="G937" i="8"/>
  <c r="H837" i="8"/>
  <c r="H937" i="8"/>
  <c r="D838" i="8"/>
  <c r="D938" i="8"/>
  <c r="F838" i="8"/>
  <c r="F938" i="8"/>
  <c r="G838" i="8"/>
  <c r="G938" i="8"/>
  <c r="H838" i="8"/>
  <c r="H938" i="8"/>
  <c r="D839" i="8"/>
  <c r="D939" i="8"/>
  <c r="F839" i="8"/>
  <c r="F939" i="8"/>
  <c r="G839" i="8"/>
  <c r="G939" i="8"/>
  <c r="H839" i="8"/>
  <c r="H939" i="8"/>
  <c r="D840" i="8"/>
  <c r="D940" i="8"/>
  <c r="F840" i="8"/>
  <c r="F940" i="8"/>
  <c r="G840" i="8"/>
  <c r="G940" i="8"/>
  <c r="H840" i="8"/>
  <c r="H940" i="8"/>
  <c r="D841" i="8"/>
  <c r="D941" i="8"/>
  <c r="F841" i="8"/>
  <c r="F941" i="8"/>
  <c r="G841" i="8"/>
  <c r="G941" i="8"/>
  <c r="H841" i="8"/>
  <c r="H941" i="8"/>
  <c r="D842" i="8"/>
  <c r="D942" i="8"/>
  <c r="F842" i="8"/>
  <c r="F942" i="8"/>
  <c r="G842" i="8"/>
  <c r="G942" i="8"/>
  <c r="H842" i="8"/>
  <c r="H942" i="8"/>
  <c r="D843" i="8"/>
  <c r="D943" i="8"/>
  <c r="F843" i="8"/>
  <c r="F943" i="8"/>
  <c r="G843" i="8"/>
  <c r="G943" i="8"/>
  <c r="H843" i="8"/>
  <c r="H943" i="8"/>
  <c r="D844" i="8"/>
  <c r="D944" i="8"/>
  <c r="F844" i="8"/>
  <c r="F944" i="8"/>
  <c r="G844" i="8"/>
  <c r="G944" i="8"/>
  <c r="H844" i="8"/>
  <c r="H944" i="8"/>
  <c r="D845" i="8"/>
  <c r="D945" i="8"/>
  <c r="F845" i="8"/>
  <c r="F945" i="8"/>
  <c r="G845" i="8"/>
  <c r="G945" i="8"/>
  <c r="H845" i="8"/>
  <c r="H945" i="8"/>
  <c r="D846" i="8"/>
  <c r="D946" i="8"/>
  <c r="F846" i="8"/>
  <c r="F946" i="8"/>
  <c r="G846" i="8"/>
  <c r="G946" i="8"/>
  <c r="H846" i="8"/>
  <c r="H946" i="8"/>
  <c r="D847" i="8"/>
  <c r="D947" i="8"/>
  <c r="F847" i="8"/>
  <c r="F947" i="8"/>
  <c r="G847" i="8"/>
  <c r="G947" i="8"/>
  <c r="H847" i="8"/>
  <c r="H947" i="8"/>
  <c r="D848" i="8"/>
  <c r="D948" i="8"/>
  <c r="F848" i="8"/>
  <c r="F948" i="8"/>
  <c r="G848" i="8"/>
  <c r="G948" i="8"/>
  <c r="H848" i="8"/>
  <c r="H948" i="8"/>
  <c r="D849" i="8"/>
  <c r="D949" i="8"/>
  <c r="F849" i="8"/>
  <c r="F949" i="8"/>
  <c r="G849" i="8"/>
  <c r="G949" i="8"/>
  <c r="H849" i="8"/>
  <c r="H949" i="8"/>
  <c r="D850" i="8"/>
  <c r="D950" i="8"/>
  <c r="F850" i="8"/>
  <c r="F950" i="8"/>
  <c r="G850" i="8"/>
  <c r="G950" i="8"/>
  <c r="H850" i="8"/>
  <c r="H950" i="8"/>
  <c r="D851" i="8"/>
  <c r="D951" i="8"/>
  <c r="F851" i="8"/>
  <c r="F951" i="8"/>
  <c r="G851" i="8"/>
  <c r="G951" i="8"/>
  <c r="H851" i="8"/>
  <c r="H951" i="8"/>
  <c r="D852" i="8"/>
  <c r="D952" i="8"/>
  <c r="F852" i="8"/>
  <c r="F952" i="8"/>
  <c r="G852" i="8"/>
  <c r="G952" i="8"/>
  <c r="H852" i="8"/>
  <c r="H952" i="8"/>
  <c r="D853" i="8"/>
  <c r="D953" i="8"/>
  <c r="F853" i="8"/>
  <c r="F953" i="8"/>
  <c r="G853" i="8"/>
  <c r="G953" i="8"/>
  <c r="H853" i="8"/>
  <c r="H953" i="8"/>
  <c r="D854" i="8"/>
  <c r="D954" i="8"/>
  <c r="F854" i="8"/>
  <c r="F954" i="8"/>
  <c r="G854" i="8"/>
  <c r="G954" i="8"/>
  <c r="H854" i="8"/>
  <c r="H954" i="8"/>
  <c r="D855" i="8"/>
  <c r="D955" i="8"/>
  <c r="F855" i="8"/>
  <c r="F955" i="8"/>
  <c r="G855" i="8"/>
  <c r="G955" i="8"/>
  <c r="H855" i="8"/>
  <c r="H955" i="8"/>
  <c r="D856" i="8"/>
  <c r="D956" i="8"/>
  <c r="F856" i="8"/>
  <c r="F956" i="8"/>
  <c r="G856" i="8"/>
  <c r="G956" i="8"/>
  <c r="H856" i="8"/>
  <c r="H956" i="8"/>
  <c r="D857" i="8"/>
  <c r="D957" i="8"/>
  <c r="F857" i="8"/>
  <c r="F957" i="8"/>
  <c r="G857" i="8"/>
  <c r="G957" i="8"/>
  <c r="H857" i="8"/>
  <c r="H957" i="8"/>
  <c r="D858" i="8"/>
  <c r="D958" i="8"/>
  <c r="F858" i="8"/>
  <c r="F958" i="8"/>
  <c r="G858" i="8"/>
  <c r="G958" i="8"/>
  <c r="H858" i="8"/>
  <c r="H958" i="8"/>
  <c r="D859" i="8"/>
  <c r="D959" i="8"/>
  <c r="F859" i="8"/>
  <c r="F959" i="8"/>
  <c r="G859" i="8"/>
  <c r="G959" i="8"/>
  <c r="H859" i="8"/>
  <c r="H959" i="8"/>
  <c r="D860" i="8"/>
  <c r="D960" i="8"/>
  <c r="F860" i="8"/>
  <c r="F960" i="8"/>
  <c r="G860" i="8"/>
  <c r="G960" i="8"/>
  <c r="H860" i="8"/>
  <c r="H960" i="8"/>
  <c r="D861" i="8"/>
  <c r="D961" i="8"/>
  <c r="F861" i="8"/>
  <c r="F961" i="8"/>
  <c r="G861" i="8"/>
  <c r="G961" i="8"/>
  <c r="H861" i="8"/>
  <c r="H961" i="8"/>
  <c r="D862" i="8"/>
  <c r="D962" i="8"/>
  <c r="F862" i="8"/>
  <c r="F962" i="8"/>
  <c r="G862" i="8"/>
  <c r="G962" i="8"/>
  <c r="H862" i="8"/>
  <c r="H962" i="8"/>
  <c r="D863" i="8"/>
  <c r="D963" i="8"/>
  <c r="F863" i="8"/>
  <c r="F963" i="8"/>
  <c r="G863" i="8"/>
  <c r="G963" i="8"/>
  <c r="H863" i="8"/>
  <c r="H963" i="8"/>
  <c r="D864" i="8"/>
  <c r="D964" i="8"/>
  <c r="F864" i="8"/>
  <c r="F964" i="8"/>
  <c r="G864" i="8"/>
  <c r="G964" i="8"/>
  <c r="H864" i="8"/>
  <c r="H964" i="8"/>
  <c r="D865" i="8"/>
  <c r="D965" i="8"/>
  <c r="F865" i="8"/>
  <c r="F965" i="8"/>
  <c r="G865" i="8"/>
  <c r="G965" i="8"/>
  <c r="H865" i="8"/>
  <c r="H965" i="8"/>
  <c r="D866" i="8"/>
  <c r="D966" i="8"/>
  <c r="F866" i="8"/>
  <c r="F966" i="8"/>
  <c r="G866" i="8"/>
  <c r="G966" i="8"/>
  <c r="H866" i="8"/>
  <c r="H966" i="8"/>
  <c r="D867" i="8"/>
  <c r="D967" i="8"/>
  <c r="F867" i="8"/>
  <c r="F967" i="8"/>
  <c r="G867" i="8"/>
  <c r="G967" i="8"/>
  <c r="H867" i="8"/>
  <c r="H967" i="8"/>
  <c r="D868" i="8"/>
  <c r="D968" i="8"/>
  <c r="F868" i="8"/>
  <c r="F968" i="8"/>
  <c r="G868" i="8"/>
  <c r="G968" i="8"/>
  <c r="H868" i="8"/>
  <c r="H968" i="8"/>
  <c r="D869" i="8"/>
  <c r="D969" i="8"/>
  <c r="F869" i="8"/>
  <c r="F969" i="8"/>
  <c r="G869" i="8"/>
  <c r="G969" i="8"/>
  <c r="H869" i="8"/>
  <c r="H969" i="8"/>
  <c r="D870" i="8"/>
  <c r="D970" i="8"/>
  <c r="F870" i="8"/>
  <c r="F970" i="8"/>
  <c r="G870" i="8"/>
  <c r="G970" i="8"/>
  <c r="H870" i="8"/>
  <c r="H970" i="8"/>
  <c r="D871" i="8"/>
  <c r="D971" i="8"/>
  <c r="F871" i="8"/>
  <c r="F971" i="8"/>
  <c r="G871" i="8"/>
  <c r="G971" i="8"/>
  <c r="H871" i="8"/>
  <c r="H971" i="8"/>
  <c r="D872" i="8"/>
  <c r="D972" i="8"/>
  <c r="F872" i="8"/>
  <c r="F972" i="8"/>
  <c r="G872" i="8"/>
  <c r="G972" i="8"/>
  <c r="H872" i="8"/>
  <c r="H972" i="8"/>
  <c r="D873" i="8"/>
  <c r="D973" i="8"/>
  <c r="F873" i="8"/>
  <c r="F973" i="8"/>
  <c r="G873" i="8"/>
  <c r="G973" i="8"/>
  <c r="H873" i="8"/>
  <c r="H973" i="8"/>
  <c r="D874" i="8"/>
  <c r="D974" i="8"/>
  <c r="F874" i="8"/>
  <c r="F974" i="8"/>
  <c r="G874" i="8"/>
  <c r="G974" i="8"/>
  <c r="H874" i="8"/>
  <c r="H974" i="8"/>
  <c r="D875" i="8"/>
  <c r="D975" i="8"/>
  <c r="F875" i="8"/>
  <c r="F975" i="8"/>
  <c r="G875" i="8"/>
  <c r="G975" i="8"/>
  <c r="H875" i="8"/>
  <c r="H975" i="8"/>
  <c r="D876" i="8"/>
  <c r="D976" i="8"/>
  <c r="F876" i="8"/>
  <c r="F976" i="8"/>
  <c r="G876" i="8"/>
  <c r="G976" i="8"/>
  <c r="H876" i="8"/>
  <c r="H976" i="8"/>
  <c r="D877" i="8"/>
  <c r="D977" i="8"/>
  <c r="F877" i="8"/>
  <c r="F977" i="8"/>
  <c r="G877" i="8"/>
  <c r="G977" i="8"/>
  <c r="H877" i="8"/>
  <c r="H977" i="8"/>
  <c r="D878" i="8"/>
  <c r="D978" i="8"/>
  <c r="F878" i="8"/>
  <c r="F978" i="8"/>
  <c r="G878" i="8"/>
  <c r="G978" i="8"/>
  <c r="H878" i="8"/>
  <c r="H978" i="8"/>
  <c r="D879" i="8"/>
  <c r="D979" i="8"/>
  <c r="F879" i="8"/>
  <c r="F979" i="8"/>
  <c r="G879" i="8"/>
  <c r="G979" i="8"/>
  <c r="H879" i="8"/>
  <c r="H979" i="8"/>
  <c r="D880" i="8"/>
  <c r="D980" i="8"/>
  <c r="F880" i="8"/>
  <c r="F980" i="8"/>
  <c r="G880" i="8"/>
  <c r="G980" i="8"/>
  <c r="H880" i="8"/>
  <c r="H980" i="8"/>
  <c r="D881" i="8"/>
  <c r="D981" i="8"/>
  <c r="F881" i="8"/>
  <c r="F981" i="8"/>
  <c r="G881" i="8"/>
  <c r="G981" i="8"/>
  <c r="H881" i="8"/>
  <c r="H981" i="8"/>
  <c r="D882" i="8"/>
  <c r="D982" i="8"/>
  <c r="F882" i="8"/>
  <c r="F982" i="8"/>
  <c r="G882" i="8"/>
  <c r="G982" i="8"/>
  <c r="H882" i="8"/>
  <c r="H982" i="8"/>
  <c r="D883" i="8"/>
  <c r="D983" i="8"/>
  <c r="F883" i="8"/>
  <c r="F983" i="8"/>
  <c r="G883" i="8"/>
  <c r="G983" i="8"/>
  <c r="H883" i="8"/>
  <c r="H983" i="8"/>
  <c r="D884" i="8"/>
  <c r="D984" i="8"/>
  <c r="F884" i="8"/>
  <c r="F984" i="8"/>
  <c r="G884" i="8"/>
  <c r="G984" i="8"/>
  <c r="H884" i="8"/>
  <c r="H984" i="8"/>
  <c r="D885" i="8"/>
  <c r="D985" i="8"/>
  <c r="F885" i="8"/>
  <c r="F985" i="8"/>
  <c r="G885" i="8"/>
  <c r="G985" i="8"/>
  <c r="H885" i="8"/>
  <c r="H985" i="8"/>
  <c r="D886" i="8"/>
  <c r="D986" i="8"/>
  <c r="F886" i="8"/>
  <c r="F986" i="8"/>
  <c r="G886" i="8"/>
  <c r="G986" i="8"/>
  <c r="H886" i="8"/>
  <c r="H986" i="8"/>
  <c r="D887" i="8"/>
  <c r="D987" i="8"/>
  <c r="F887" i="8"/>
  <c r="F987" i="8"/>
  <c r="G887" i="8"/>
  <c r="G987" i="8"/>
  <c r="H887" i="8"/>
  <c r="H987" i="8"/>
  <c r="D888" i="8"/>
  <c r="D988" i="8"/>
  <c r="F888" i="8"/>
  <c r="F988" i="8"/>
  <c r="G888" i="8"/>
  <c r="G988" i="8"/>
  <c r="H888" i="8"/>
  <c r="H988" i="8"/>
  <c r="D889" i="8"/>
  <c r="D989" i="8"/>
  <c r="F889" i="8"/>
  <c r="F989" i="8"/>
  <c r="G889" i="8"/>
  <c r="G989" i="8"/>
  <c r="H889" i="8"/>
  <c r="H989" i="8"/>
  <c r="D890" i="8"/>
  <c r="D990" i="8"/>
  <c r="F890" i="8"/>
  <c r="F990" i="8"/>
  <c r="G890" i="8"/>
  <c r="G990" i="8"/>
  <c r="H890" i="8"/>
  <c r="H990" i="8"/>
  <c r="D891" i="8"/>
  <c r="D991" i="8"/>
  <c r="F891" i="8"/>
  <c r="F991" i="8"/>
  <c r="G891" i="8"/>
  <c r="G991" i="8"/>
  <c r="H891" i="8"/>
  <c r="H991" i="8"/>
  <c r="D892" i="8"/>
  <c r="D992" i="8"/>
  <c r="F892" i="8"/>
  <c r="F992" i="8"/>
  <c r="G892" i="8"/>
  <c r="G992" i="8"/>
  <c r="H892" i="8"/>
  <c r="H992" i="8"/>
  <c r="D893" i="8"/>
  <c r="D993" i="8"/>
  <c r="F893" i="8"/>
  <c r="F993" i="8"/>
  <c r="G893" i="8"/>
  <c r="G993" i="8"/>
  <c r="H893" i="8"/>
  <c r="H993" i="8"/>
  <c r="D894" i="8"/>
  <c r="D994" i="8"/>
  <c r="F894" i="8"/>
  <c r="F994" i="8"/>
  <c r="G894" i="8"/>
  <c r="G994" i="8"/>
  <c r="H894" i="8"/>
  <c r="H994" i="8"/>
  <c r="D895" i="8"/>
  <c r="D995" i="8"/>
  <c r="F895" i="8"/>
  <c r="F995" i="8"/>
  <c r="G895" i="8"/>
  <c r="G995" i="8"/>
  <c r="H895" i="8"/>
  <c r="H995" i="8"/>
  <c r="D896" i="8"/>
  <c r="D996" i="8"/>
  <c r="F896" i="8"/>
  <c r="F996" i="8"/>
  <c r="G896" i="8"/>
  <c r="G996" i="8"/>
  <c r="H896" i="8"/>
  <c r="H996" i="8"/>
  <c r="D897" i="8"/>
  <c r="D997" i="8"/>
  <c r="F897" i="8"/>
  <c r="F997" i="8"/>
  <c r="G897" i="8"/>
  <c r="G997" i="8"/>
  <c r="H897" i="8"/>
  <c r="H997" i="8"/>
  <c r="D898" i="8"/>
  <c r="D998" i="8"/>
  <c r="F898" i="8"/>
  <c r="F998" i="8"/>
  <c r="G898" i="8"/>
  <c r="G998" i="8"/>
  <c r="H898" i="8"/>
  <c r="H998" i="8"/>
  <c r="D899" i="8"/>
  <c r="D999" i="8"/>
  <c r="F899" i="8"/>
  <c r="F999" i="8"/>
  <c r="G899" i="8"/>
  <c r="G999" i="8"/>
  <c r="H899" i="8"/>
  <c r="H999" i="8"/>
  <c r="D900" i="8"/>
  <c r="D1000" i="8"/>
  <c r="F900" i="8"/>
  <c r="F1000" i="8"/>
  <c r="G900" i="8"/>
  <c r="G1000" i="8"/>
  <c r="H900" i="8"/>
  <c r="H1000" i="8"/>
  <c r="D901" i="8"/>
  <c r="D1001" i="8"/>
  <c r="F901" i="8"/>
  <c r="F1001" i="8"/>
  <c r="G901" i="8"/>
  <c r="G1001" i="8"/>
  <c r="H901" i="8"/>
  <c r="H1001" i="8"/>
  <c r="D902" i="8"/>
  <c r="D1002" i="8"/>
  <c r="F902" i="8"/>
  <c r="F1002" i="8"/>
  <c r="G902" i="8"/>
  <c r="G1002" i="8"/>
  <c r="H902" i="8"/>
  <c r="H1002" i="8"/>
  <c r="D803" i="8"/>
  <c r="D903" i="8"/>
  <c r="D1003" i="8"/>
  <c r="F803" i="8"/>
  <c r="F903" i="8"/>
  <c r="F1003" i="8"/>
  <c r="G803" i="8"/>
  <c r="G903" i="8"/>
  <c r="G1003" i="8"/>
  <c r="H803" i="8"/>
  <c r="H903" i="8"/>
  <c r="H1003" i="8"/>
  <c r="D1004" i="8"/>
  <c r="F1004" i="8"/>
  <c r="G1004" i="8"/>
  <c r="H1004" i="8"/>
  <c r="D1005" i="8"/>
  <c r="F1005" i="8"/>
  <c r="G1005" i="8"/>
  <c r="H1005" i="8"/>
  <c r="D1006" i="8"/>
  <c r="F1006" i="8"/>
  <c r="G1006" i="8"/>
  <c r="H1006" i="8"/>
  <c r="D1007" i="8"/>
  <c r="F1007" i="8"/>
  <c r="G1007" i="8"/>
  <c r="H1007" i="8"/>
  <c r="D1008" i="8"/>
  <c r="F1008" i="8"/>
  <c r="G1008" i="8"/>
  <c r="H1008" i="8"/>
  <c r="D1009" i="8"/>
  <c r="F1009" i="8"/>
  <c r="G1009" i="8"/>
  <c r="H1009" i="8"/>
  <c r="D1010" i="8"/>
  <c r="F1010" i="8"/>
  <c r="G1010" i="8"/>
  <c r="H1010" i="8"/>
  <c r="D1011" i="8"/>
  <c r="F1011" i="8"/>
  <c r="G1011" i="8"/>
  <c r="H1011" i="8"/>
  <c r="D1012" i="8"/>
  <c r="F1012" i="8"/>
  <c r="G1012" i="8"/>
  <c r="H1012" i="8"/>
  <c r="D1013" i="8"/>
  <c r="F1013" i="8"/>
  <c r="G1013" i="8"/>
  <c r="H1013" i="8"/>
  <c r="D1014" i="8"/>
  <c r="F1014" i="8"/>
  <c r="G1014" i="8"/>
  <c r="H1014" i="8"/>
  <c r="D1015" i="8"/>
  <c r="F1015" i="8"/>
  <c r="G1015" i="8"/>
  <c r="H1015" i="8"/>
  <c r="D1016" i="8"/>
  <c r="F1016" i="8"/>
  <c r="G1016" i="8"/>
  <c r="H1016" i="8"/>
  <c r="D1017" i="8"/>
  <c r="F1017" i="8"/>
  <c r="G1017" i="8"/>
  <c r="H1017" i="8"/>
  <c r="D1018" i="8"/>
  <c r="F1018" i="8"/>
  <c r="G1018" i="8"/>
  <c r="H1018" i="8"/>
  <c r="D1019" i="8"/>
  <c r="F1019" i="8"/>
  <c r="G1019" i="8"/>
  <c r="H1019" i="8"/>
  <c r="D1020" i="8"/>
  <c r="F1020" i="8"/>
  <c r="G1020" i="8"/>
  <c r="H1020" i="8"/>
  <c r="D1021" i="8"/>
  <c r="F1021" i="8"/>
  <c r="G1021" i="8"/>
  <c r="H1021" i="8"/>
  <c r="D1022" i="8"/>
  <c r="F1022" i="8"/>
  <c r="G1022" i="8"/>
  <c r="H1022" i="8"/>
  <c r="D1023" i="8"/>
  <c r="F1023" i="8"/>
  <c r="G1023" i="8"/>
  <c r="H1023" i="8"/>
  <c r="D1024" i="8"/>
  <c r="F1024" i="8"/>
  <c r="G1024" i="8"/>
  <c r="H1024" i="8"/>
  <c r="D1025" i="8"/>
  <c r="F1025" i="8"/>
  <c r="G1025" i="8"/>
  <c r="H1025" i="8"/>
  <c r="D1026" i="8"/>
  <c r="F1026" i="8"/>
  <c r="G1026" i="8"/>
  <c r="H1026" i="8"/>
  <c r="D1027" i="8"/>
  <c r="F1027" i="8"/>
  <c r="G1027" i="8"/>
  <c r="H1027" i="8"/>
  <c r="D1028" i="8"/>
  <c r="F1028" i="8"/>
  <c r="G1028" i="8"/>
  <c r="H1028" i="8"/>
  <c r="D1029" i="8"/>
  <c r="F1029" i="8"/>
  <c r="G1029" i="8"/>
  <c r="H1029" i="8"/>
  <c r="D1030" i="8"/>
  <c r="F1030" i="8"/>
  <c r="G1030" i="8"/>
  <c r="H1030" i="8"/>
  <c r="D1031" i="8"/>
  <c r="F1031" i="8"/>
  <c r="G1031" i="8"/>
  <c r="H1031" i="8"/>
  <c r="D1032" i="8"/>
  <c r="F1032" i="8"/>
  <c r="G1032" i="8"/>
  <c r="H1032" i="8"/>
  <c r="D1033" i="8"/>
  <c r="F1033" i="8"/>
  <c r="G1033" i="8"/>
  <c r="H1033" i="8"/>
  <c r="D1034" i="8"/>
  <c r="F1034" i="8"/>
  <c r="G1034" i="8"/>
  <c r="H1034" i="8"/>
  <c r="D1035" i="8"/>
  <c r="F1035" i="8"/>
  <c r="G1035" i="8"/>
  <c r="H1035" i="8"/>
  <c r="D1036" i="8"/>
  <c r="F1036" i="8"/>
  <c r="G1036" i="8"/>
  <c r="H1036" i="8"/>
  <c r="D1037" i="8"/>
  <c r="F1037" i="8"/>
  <c r="G1037" i="8"/>
  <c r="H1037" i="8"/>
  <c r="D1038" i="8"/>
  <c r="F1038" i="8"/>
  <c r="G1038" i="8"/>
  <c r="H1038" i="8"/>
  <c r="D1039" i="8"/>
  <c r="F1039" i="8"/>
  <c r="G1039" i="8"/>
  <c r="H1039" i="8"/>
  <c r="D1040" i="8"/>
  <c r="F1040" i="8"/>
  <c r="G1040" i="8"/>
  <c r="H1040" i="8"/>
  <c r="D1041" i="8"/>
  <c r="F1041" i="8"/>
  <c r="G1041" i="8"/>
  <c r="H1041" i="8"/>
  <c r="D1042" i="8"/>
  <c r="F1042" i="8"/>
  <c r="G1042" i="8"/>
  <c r="H1042" i="8"/>
  <c r="D1043" i="8"/>
  <c r="F1043" i="8"/>
  <c r="G1043" i="8"/>
  <c r="H1043" i="8"/>
  <c r="D1044" i="8"/>
  <c r="F1044" i="8"/>
  <c r="G1044" i="8"/>
  <c r="H1044" i="8"/>
  <c r="D1045" i="8"/>
  <c r="F1045" i="8"/>
  <c r="G1045" i="8"/>
  <c r="H1045" i="8"/>
  <c r="D1046" i="8"/>
  <c r="F1046" i="8"/>
  <c r="G1046" i="8"/>
  <c r="H1046" i="8"/>
  <c r="D1047" i="8"/>
  <c r="F1047" i="8"/>
  <c r="G1047" i="8"/>
  <c r="H1047" i="8"/>
  <c r="D1048" i="8"/>
  <c r="F1048" i="8"/>
  <c r="G1048" i="8"/>
  <c r="H1048" i="8"/>
  <c r="D1049" i="8"/>
  <c r="F1049" i="8"/>
  <c r="G1049" i="8"/>
  <c r="H1049" i="8"/>
  <c r="D1050" i="8"/>
  <c r="F1050" i="8"/>
  <c r="G1050" i="8"/>
  <c r="H1050" i="8"/>
  <c r="D1051" i="8"/>
  <c r="F1051" i="8"/>
  <c r="G1051" i="8"/>
  <c r="H1051" i="8"/>
  <c r="D1052" i="8"/>
  <c r="F1052" i="8"/>
  <c r="G1052" i="8"/>
  <c r="H1052" i="8"/>
  <c r="D1053" i="8"/>
  <c r="F1053" i="8"/>
  <c r="G1053" i="8"/>
  <c r="H1053" i="8"/>
  <c r="D1054" i="8"/>
  <c r="F1054" i="8"/>
  <c r="G1054" i="8"/>
  <c r="H1054" i="8"/>
  <c r="D1055" i="8"/>
  <c r="F1055" i="8"/>
  <c r="G1055" i="8"/>
  <c r="H1055" i="8"/>
  <c r="D1056" i="8"/>
  <c r="F1056" i="8"/>
  <c r="G1056" i="8"/>
  <c r="H1056" i="8"/>
  <c r="D1057" i="8"/>
  <c r="F1057" i="8"/>
  <c r="G1057" i="8"/>
  <c r="H1057" i="8"/>
  <c r="D1058" i="8"/>
  <c r="F1058" i="8"/>
  <c r="G1058" i="8"/>
  <c r="H1058" i="8"/>
  <c r="D1059" i="8"/>
  <c r="F1059" i="8"/>
  <c r="G1059" i="8"/>
  <c r="H1059" i="8"/>
  <c r="D1060" i="8"/>
  <c r="F1060" i="8"/>
  <c r="G1060" i="8"/>
  <c r="H1060" i="8"/>
  <c r="D1061" i="8"/>
  <c r="F1061" i="8"/>
  <c r="G1061" i="8"/>
  <c r="H1061" i="8"/>
  <c r="D1062" i="8"/>
  <c r="F1062" i="8"/>
  <c r="G1062" i="8"/>
  <c r="H1062" i="8"/>
  <c r="D1063" i="8"/>
  <c r="F1063" i="8"/>
  <c r="G1063" i="8"/>
  <c r="H1063" i="8"/>
  <c r="D1064" i="8"/>
  <c r="F1064" i="8"/>
  <c r="G1064" i="8"/>
  <c r="H1064" i="8"/>
  <c r="D1065" i="8"/>
  <c r="F1065" i="8"/>
  <c r="G1065" i="8"/>
  <c r="H1065" i="8"/>
  <c r="D1066" i="8"/>
  <c r="F1066" i="8"/>
  <c r="G1066" i="8"/>
  <c r="H1066" i="8"/>
  <c r="D1067" i="8"/>
  <c r="F1067" i="8"/>
  <c r="G1067" i="8"/>
  <c r="H1067" i="8"/>
  <c r="D1068" i="8"/>
  <c r="F1068" i="8"/>
  <c r="G1068" i="8"/>
  <c r="H1068" i="8"/>
  <c r="D1069" i="8"/>
  <c r="F1069" i="8"/>
  <c r="G1069" i="8"/>
  <c r="H1069" i="8"/>
  <c r="D1070" i="8"/>
  <c r="F1070" i="8"/>
  <c r="G1070" i="8"/>
  <c r="H1070" i="8"/>
  <c r="D1071" i="8"/>
  <c r="F1071" i="8"/>
  <c r="G1071" i="8"/>
  <c r="H1071" i="8"/>
  <c r="D1072" i="8"/>
  <c r="F1072" i="8"/>
  <c r="G1072" i="8"/>
  <c r="H1072" i="8"/>
  <c r="D1073" i="8"/>
  <c r="F1073" i="8"/>
  <c r="G1073" i="8"/>
  <c r="H1073" i="8"/>
  <c r="D1074" i="8"/>
  <c r="F1074" i="8"/>
  <c r="G1074" i="8"/>
  <c r="H1074" i="8"/>
  <c r="D1075" i="8"/>
  <c r="F1075" i="8"/>
  <c r="G1075" i="8"/>
  <c r="H1075" i="8"/>
  <c r="D1076" i="8"/>
  <c r="F1076" i="8"/>
  <c r="G1076" i="8"/>
  <c r="H1076" i="8"/>
  <c r="D1077" i="8"/>
  <c r="F1077" i="8"/>
  <c r="G1077" i="8"/>
  <c r="H1077" i="8"/>
  <c r="D1078" i="8"/>
  <c r="F1078" i="8"/>
  <c r="G1078" i="8"/>
  <c r="H1078" i="8"/>
  <c r="D1079" i="8"/>
  <c r="F1079" i="8"/>
  <c r="G1079" i="8"/>
  <c r="H1079" i="8"/>
  <c r="D1080" i="8"/>
  <c r="F1080" i="8"/>
  <c r="G1080" i="8"/>
  <c r="H1080" i="8"/>
  <c r="D1081" i="8"/>
  <c r="F1081" i="8"/>
  <c r="G1081" i="8"/>
  <c r="H1081" i="8"/>
  <c r="D1082" i="8"/>
  <c r="F1082" i="8"/>
  <c r="G1082" i="8"/>
  <c r="H1082" i="8"/>
  <c r="D1083" i="8"/>
  <c r="F1083" i="8"/>
  <c r="G1083" i="8"/>
  <c r="H1083" i="8"/>
  <c r="D1084" i="8"/>
  <c r="F1084" i="8"/>
  <c r="G1084" i="8"/>
  <c r="H1084" i="8"/>
  <c r="D1085" i="8"/>
  <c r="F1085" i="8"/>
  <c r="G1085" i="8"/>
  <c r="H1085" i="8"/>
  <c r="D1086" i="8"/>
  <c r="F1086" i="8"/>
  <c r="G1086" i="8"/>
  <c r="H1086" i="8"/>
  <c r="D1087" i="8"/>
  <c r="F1087" i="8"/>
  <c r="G1087" i="8"/>
  <c r="H1087" i="8"/>
  <c r="D1088" i="8"/>
  <c r="F1088" i="8"/>
  <c r="G1088" i="8"/>
  <c r="H1088" i="8"/>
  <c r="D1089" i="8"/>
  <c r="F1089" i="8"/>
  <c r="G1089" i="8"/>
  <c r="H1089" i="8"/>
  <c r="D1090" i="8"/>
  <c r="F1090" i="8"/>
  <c r="G1090" i="8"/>
  <c r="H1090" i="8"/>
  <c r="D1091" i="8"/>
  <c r="F1091" i="8"/>
  <c r="G1091" i="8"/>
  <c r="H1091" i="8"/>
  <c r="D1092" i="8"/>
  <c r="F1092" i="8"/>
  <c r="G1092" i="8"/>
  <c r="H1092" i="8"/>
  <c r="D1093" i="8"/>
  <c r="F1093" i="8"/>
  <c r="G1093" i="8"/>
  <c r="H1093" i="8"/>
  <c r="D1094" i="8"/>
  <c r="F1094" i="8"/>
  <c r="G1094" i="8"/>
  <c r="H1094" i="8"/>
  <c r="D1095" i="8"/>
  <c r="F1095" i="8"/>
  <c r="G1095" i="8"/>
  <c r="H1095" i="8"/>
  <c r="D1096" i="8"/>
  <c r="F1096" i="8"/>
  <c r="G1096" i="8"/>
  <c r="H1096" i="8"/>
  <c r="D1097" i="8"/>
  <c r="F1097" i="8"/>
  <c r="G1097" i="8"/>
  <c r="H1097" i="8"/>
  <c r="D1098" i="8"/>
  <c r="F1098" i="8"/>
  <c r="G1098" i="8"/>
  <c r="H1098" i="8"/>
  <c r="D1099" i="8"/>
  <c r="F1099" i="8"/>
  <c r="G1099" i="8"/>
  <c r="H1099" i="8"/>
  <c r="D1100" i="8"/>
  <c r="F1100" i="8"/>
  <c r="G1100" i="8"/>
  <c r="H1100" i="8"/>
  <c r="D1101" i="8"/>
  <c r="F1101" i="8"/>
  <c r="G1101" i="8"/>
  <c r="H1101" i="8"/>
  <c r="D1102" i="8"/>
  <c r="F1102" i="8"/>
  <c r="G1102" i="8"/>
  <c r="H1102" i="8"/>
  <c r="D1103" i="8"/>
  <c r="F1103" i="8"/>
  <c r="G1103" i="8"/>
  <c r="H1103" i="8"/>
  <c r="D1104" i="8"/>
  <c r="F1104" i="8"/>
  <c r="G1104" i="8"/>
  <c r="H1104" i="8"/>
  <c r="D1105" i="8"/>
  <c r="F1105" i="8"/>
  <c r="G1105" i="8"/>
  <c r="H1105" i="8"/>
  <c r="D1106" i="8"/>
  <c r="F1106" i="8"/>
  <c r="G1106" i="8"/>
  <c r="H1106" i="8"/>
  <c r="D1107" i="8"/>
  <c r="F1107" i="8"/>
  <c r="G1107" i="8"/>
  <c r="H1107" i="8"/>
  <c r="D1108" i="8"/>
  <c r="F1108" i="8"/>
  <c r="G1108" i="8"/>
  <c r="H1108" i="8"/>
  <c r="D1109" i="8"/>
  <c r="F1109" i="8"/>
  <c r="G1109" i="8"/>
  <c r="H1109" i="8"/>
  <c r="D1110" i="8"/>
  <c r="F1110" i="8"/>
  <c r="G1110" i="8"/>
  <c r="H1110" i="8"/>
  <c r="D1111" i="8"/>
  <c r="F1111" i="8"/>
  <c r="G1111" i="8"/>
  <c r="H1111" i="8"/>
  <c r="D1112" i="8"/>
  <c r="F1112" i="8"/>
  <c r="G1112" i="8"/>
  <c r="H1112" i="8"/>
  <c r="D1113" i="8"/>
  <c r="F1113" i="8"/>
  <c r="G1113" i="8"/>
  <c r="H1113" i="8"/>
  <c r="D1114" i="8"/>
  <c r="F1114" i="8"/>
  <c r="G1114" i="8"/>
  <c r="H1114" i="8"/>
  <c r="D1115" i="8"/>
  <c r="F1115" i="8"/>
  <c r="G1115" i="8"/>
  <c r="H1115" i="8"/>
  <c r="D1116" i="8"/>
  <c r="F1116" i="8"/>
  <c r="G1116" i="8"/>
  <c r="H1116" i="8"/>
  <c r="D1117" i="8"/>
  <c r="F1117" i="8"/>
  <c r="G1117" i="8"/>
  <c r="H1117" i="8"/>
  <c r="D1118" i="8"/>
  <c r="F1118" i="8"/>
  <c r="G1118" i="8"/>
  <c r="H1118" i="8"/>
  <c r="D1119" i="8"/>
  <c r="F1119" i="8"/>
  <c r="G1119" i="8"/>
  <c r="H1119" i="8"/>
  <c r="D1120" i="8"/>
  <c r="F1120" i="8"/>
  <c r="G1120" i="8"/>
  <c r="H1120" i="8"/>
  <c r="D1121" i="8"/>
  <c r="F1121" i="8"/>
  <c r="G1121" i="8"/>
  <c r="H1121" i="8"/>
  <c r="D1122" i="8"/>
  <c r="F1122" i="8"/>
  <c r="G1122" i="8"/>
  <c r="H1122" i="8"/>
  <c r="D1123" i="8"/>
  <c r="F1123" i="8"/>
  <c r="G1123" i="8"/>
  <c r="H1123" i="8"/>
  <c r="D1124" i="8"/>
  <c r="F1124" i="8"/>
  <c r="G1124" i="8"/>
  <c r="H1124" i="8"/>
  <c r="D1125" i="8"/>
  <c r="F1125" i="8"/>
  <c r="G1125" i="8"/>
  <c r="H1125" i="8"/>
  <c r="D1126" i="8"/>
  <c r="F1126" i="8"/>
  <c r="G1126" i="8"/>
  <c r="H1126" i="8"/>
  <c r="D1127" i="8"/>
  <c r="F1127" i="8"/>
  <c r="G1127" i="8"/>
  <c r="H1127" i="8"/>
  <c r="D1128" i="8"/>
  <c r="F1128" i="8"/>
  <c r="G1128" i="8"/>
  <c r="H1128" i="8"/>
  <c r="D1129" i="8"/>
  <c r="F1129" i="8"/>
  <c r="G1129" i="8"/>
  <c r="H1129" i="8"/>
  <c r="D1130" i="8"/>
  <c r="F1130" i="8"/>
  <c r="G1130" i="8"/>
  <c r="H1130" i="8"/>
  <c r="D1131" i="8"/>
  <c r="F1131" i="8"/>
  <c r="G1131" i="8"/>
  <c r="H1131" i="8"/>
  <c r="D1132" i="8"/>
  <c r="F1132" i="8"/>
  <c r="G1132" i="8"/>
  <c r="H1132" i="8"/>
  <c r="D1133" i="8"/>
  <c r="F1133" i="8"/>
  <c r="G1133" i="8"/>
  <c r="H1133" i="8"/>
  <c r="D1134" i="8"/>
  <c r="F1134" i="8"/>
  <c r="G1134" i="8"/>
  <c r="H1134" i="8"/>
  <c r="D1135" i="8"/>
  <c r="F1135" i="8"/>
  <c r="G1135" i="8"/>
  <c r="H1135" i="8"/>
  <c r="D1136" i="8"/>
  <c r="F1136" i="8"/>
  <c r="G1136" i="8"/>
  <c r="H1136" i="8"/>
  <c r="D1137" i="8"/>
  <c r="F1137" i="8"/>
  <c r="G1137" i="8"/>
  <c r="H1137" i="8"/>
  <c r="D1138" i="8"/>
  <c r="F1138" i="8"/>
  <c r="G1138" i="8"/>
  <c r="H1138" i="8"/>
  <c r="D1139" i="8"/>
  <c r="F1139" i="8"/>
  <c r="G1139" i="8"/>
  <c r="H1139" i="8"/>
  <c r="D1140" i="8"/>
  <c r="F1140" i="8"/>
  <c r="G1140" i="8"/>
  <c r="H1140" i="8"/>
  <c r="D1141" i="8"/>
  <c r="F1141" i="8"/>
  <c r="G1141" i="8"/>
  <c r="H1141" i="8"/>
  <c r="D1142" i="8"/>
  <c r="F1142" i="8"/>
  <c r="G1142" i="8"/>
  <c r="H1142" i="8"/>
  <c r="D1143" i="8"/>
  <c r="F1143" i="8"/>
  <c r="G1143" i="8"/>
  <c r="H1143" i="8"/>
  <c r="D1144" i="8"/>
  <c r="F1144" i="8"/>
  <c r="G1144" i="8"/>
  <c r="H1144" i="8"/>
  <c r="D1145" i="8"/>
  <c r="F1145" i="8"/>
  <c r="G1145" i="8"/>
  <c r="H1145" i="8"/>
  <c r="D1146" i="8"/>
  <c r="F1146" i="8"/>
  <c r="G1146" i="8"/>
  <c r="H1146" i="8"/>
  <c r="D1147" i="8"/>
  <c r="F1147" i="8"/>
  <c r="G1147" i="8"/>
  <c r="H1147" i="8"/>
  <c r="D1148" i="8"/>
  <c r="F1148" i="8"/>
  <c r="G1148" i="8"/>
  <c r="H1148" i="8"/>
  <c r="D1149" i="8"/>
  <c r="F1149" i="8"/>
  <c r="G1149" i="8"/>
  <c r="H1149" i="8"/>
  <c r="D1150" i="8"/>
  <c r="F1150" i="8"/>
  <c r="G1150" i="8"/>
  <c r="H1150" i="8"/>
  <c r="D1151" i="8"/>
  <c r="F1151" i="8"/>
  <c r="G1151" i="8"/>
  <c r="H1151" i="8"/>
  <c r="D1152" i="8"/>
  <c r="F1152" i="8"/>
  <c r="G1152" i="8"/>
  <c r="H1152" i="8"/>
  <c r="D1153" i="8"/>
  <c r="F1153" i="8"/>
  <c r="G1153" i="8"/>
  <c r="H1153" i="8"/>
  <c r="D1154" i="8"/>
  <c r="F1154" i="8"/>
  <c r="G1154" i="8"/>
  <c r="H1154" i="8"/>
  <c r="D1155" i="8"/>
  <c r="F1155" i="8"/>
  <c r="G1155" i="8"/>
  <c r="H1155" i="8"/>
  <c r="D1156" i="8"/>
  <c r="F1156" i="8"/>
  <c r="G1156" i="8"/>
  <c r="H1156" i="8"/>
  <c r="D1157" i="8"/>
  <c r="F1157" i="8"/>
  <c r="G1157" i="8"/>
  <c r="H1157" i="8"/>
  <c r="D1158" i="8"/>
  <c r="F1158" i="8"/>
  <c r="G1158" i="8"/>
  <c r="H1158" i="8"/>
  <c r="D1159" i="8"/>
  <c r="F1159" i="8"/>
  <c r="G1159" i="8"/>
  <c r="H1159" i="8"/>
  <c r="D1160" i="8"/>
  <c r="F1160" i="8"/>
  <c r="G1160" i="8"/>
  <c r="H1160" i="8"/>
  <c r="D1161" i="8"/>
  <c r="F1161" i="8"/>
  <c r="G1161" i="8"/>
  <c r="H1161" i="8"/>
  <c r="D1162" i="8"/>
  <c r="F1162" i="8"/>
  <c r="G1162" i="8"/>
  <c r="H1162" i="8"/>
  <c r="D1163" i="8"/>
  <c r="F1163" i="8"/>
  <c r="G1163" i="8"/>
  <c r="H1163" i="8"/>
  <c r="D1164" i="8"/>
  <c r="F1164" i="8"/>
  <c r="G1164" i="8"/>
  <c r="H1164" i="8"/>
  <c r="D1165" i="8"/>
  <c r="F1165" i="8"/>
  <c r="G1165" i="8"/>
  <c r="H1165" i="8"/>
  <c r="D1166" i="8"/>
  <c r="F1166" i="8"/>
  <c r="G1166" i="8"/>
  <c r="H1166" i="8"/>
  <c r="D1167" i="8"/>
  <c r="F1167" i="8"/>
  <c r="G1167" i="8"/>
  <c r="H1167" i="8"/>
  <c r="D1168" i="8"/>
  <c r="F1168" i="8"/>
  <c r="G1168" i="8"/>
  <c r="H1168" i="8"/>
  <c r="D1169" i="8"/>
  <c r="F1169" i="8"/>
  <c r="G1169" i="8"/>
  <c r="H1169" i="8"/>
  <c r="D1170" i="8"/>
  <c r="F1170" i="8"/>
  <c r="G1170" i="8"/>
  <c r="H1170" i="8"/>
  <c r="D1171" i="8"/>
  <c r="F1171" i="8"/>
  <c r="G1171" i="8"/>
  <c r="H1171" i="8"/>
  <c r="D1172" i="8"/>
  <c r="F1172" i="8"/>
  <c r="G1172" i="8"/>
  <c r="H1172" i="8"/>
  <c r="D1173" i="8"/>
  <c r="F1173" i="8"/>
  <c r="G1173" i="8"/>
  <c r="H1173" i="8"/>
  <c r="D1174" i="8"/>
  <c r="F1174" i="8"/>
  <c r="G1174" i="8"/>
  <c r="H1174" i="8"/>
  <c r="D1175" i="8"/>
  <c r="F1175" i="8"/>
  <c r="G1175" i="8"/>
  <c r="H1175" i="8"/>
  <c r="D1176" i="8"/>
  <c r="F1176" i="8"/>
  <c r="G1176" i="8"/>
  <c r="H1176" i="8"/>
  <c r="D1177" i="8"/>
  <c r="F1177" i="8"/>
  <c r="G1177" i="8"/>
  <c r="H1177" i="8"/>
  <c r="D1178" i="8"/>
  <c r="F1178" i="8"/>
  <c r="G1178" i="8"/>
  <c r="H1178" i="8"/>
  <c r="D1179" i="8"/>
  <c r="F1179" i="8"/>
  <c r="G1179" i="8"/>
  <c r="H1179" i="8"/>
  <c r="D1180" i="8"/>
  <c r="F1180" i="8"/>
  <c r="G1180" i="8"/>
  <c r="H1180" i="8"/>
  <c r="D1181" i="8"/>
  <c r="F1181" i="8"/>
  <c r="G1181" i="8"/>
  <c r="H1181" i="8"/>
  <c r="D1182" i="8"/>
  <c r="F1182" i="8"/>
  <c r="G1182" i="8"/>
  <c r="H1182" i="8"/>
  <c r="D1183" i="8"/>
  <c r="F1183" i="8"/>
  <c r="G1183" i="8"/>
  <c r="H1183" i="8"/>
  <c r="D1184" i="8"/>
  <c r="F1184" i="8"/>
  <c r="G1184" i="8"/>
  <c r="H1184" i="8"/>
  <c r="D1185" i="8"/>
  <c r="F1185" i="8"/>
  <c r="G1185" i="8"/>
  <c r="H1185" i="8"/>
  <c r="D1186" i="8"/>
  <c r="F1186" i="8"/>
  <c r="G1186" i="8"/>
  <c r="H1186" i="8"/>
  <c r="D1187" i="8"/>
  <c r="F1187" i="8"/>
  <c r="G1187" i="8"/>
  <c r="H1187" i="8"/>
  <c r="D1188" i="8"/>
  <c r="F1188" i="8"/>
  <c r="G1188" i="8"/>
  <c r="H1188" i="8"/>
  <c r="D1189" i="8"/>
  <c r="F1189" i="8"/>
  <c r="G1189" i="8"/>
  <c r="H1189" i="8"/>
  <c r="D1190" i="8"/>
  <c r="F1190" i="8"/>
  <c r="G1190" i="8"/>
  <c r="H1190" i="8"/>
  <c r="D1191" i="8"/>
  <c r="F1191" i="8"/>
  <c r="G1191" i="8"/>
  <c r="H1191" i="8"/>
  <c r="D1192" i="8"/>
  <c r="F1192" i="8"/>
  <c r="G1192" i="8"/>
  <c r="H1192" i="8"/>
  <c r="D1193" i="8"/>
  <c r="F1193" i="8"/>
  <c r="G1193" i="8"/>
  <c r="H1193" i="8"/>
  <c r="D1194" i="8"/>
  <c r="F1194" i="8"/>
  <c r="G1194" i="8"/>
  <c r="H1194" i="8"/>
  <c r="D1195" i="8"/>
  <c r="F1195" i="8"/>
  <c r="G1195" i="8"/>
  <c r="H1195" i="8"/>
  <c r="D1196" i="8"/>
  <c r="F1196" i="8"/>
  <c r="G1196" i="8"/>
  <c r="H1196" i="8"/>
  <c r="D1197" i="8"/>
  <c r="F1197" i="8"/>
  <c r="G1197" i="8"/>
  <c r="H1197" i="8"/>
  <c r="D1198" i="8"/>
  <c r="F1198" i="8"/>
  <c r="G1198" i="8"/>
  <c r="H1198" i="8"/>
  <c r="D1199" i="8"/>
  <c r="F1199" i="8"/>
  <c r="G1199" i="8"/>
  <c r="H1199" i="8"/>
  <c r="D1200" i="8"/>
  <c r="F1200" i="8"/>
  <c r="G1200" i="8"/>
  <c r="H1200" i="8"/>
  <c r="D1201" i="8"/>
  <c r="F1201" i="8"/>
  <c r="G1201" i="8"/>
  <c r="H1201" i="8"/>
  <c r="D1202" i="8"/>
  <c r="F1202" i="8"/>
  <c r="G1202" i="8"/>
  <c r="H1202" i="8"/>
  <c r="D498" i="8"/>
  <c r="D598" i="8"/>
  <c r="D698" i="8"/>
  <c r="D798" i="8"/>
  <c r="F498" i="8"/>
  <c r="F598" i="8"/>
  <c r="F698" i="8"/>
  <c r="F798" i="8"/>
  <c r="G498" i="8"/>
  <c r="G598" i="8"/>
  <c r="G698" i="8"/>
  <c r="G798" i="8"/>
  <c r="H498" i="8"/>
  <c r="H598" i="8"/>
  <c r="H698" i="8"/>
  <c r="H798" i="8"/>
  <c r="D499" i="8"/>
  <c r="D599" i="8"/>
  <c r="D699" i="8"/>
  <c r="D799" i="8"/>
  <c r="F499" i="8"/>
  <c r="F599" i="8"/>
  <c r="F699" i="8"/>
  <c r="F799" i="8"/>
  <c r="G499" i="8"/>
  <c r="G599" i="8"/>
  <c r="G699" i="8"/>
  <c r="G799" i="8"/>
  <c r="H499" i="8"/>
  <c r="H599" i="8"/>
  <c r="H699" i="8"/>
  <c r="H799" i="8"/>
  <c r="D500" i="8"/>
  <c r="D600" i="8"/>
  <c r="D700" i="8"/>
  <c r="D800" i="8"/>
  <c r="F500" i="8"/>
  <c r="F600" i="8"/>
  <c r="F700" i="8"/>
  <c r="F800" i="8"/>
  <c r="G500" i="8"/>
  <c r="G600" i="8"/>
  <c r="G700" i="8"/>
  <c r="G800" i="8"/>
  <c r="H500" i="8"/>
  <c r="H600" i="8"/>
  <c r="H700" i="8"/>
  <c r="H800" i="8"/>
  <c r="D501" i="8"/>
  <c r="D601" i="8"/>
  <c r="D701" i="8"/>
  <c r="D801" i="8"/>
  <c r="F501" i="8"/>
  <c r="F601" i="8"/>
  <c r="F701" i="8"/>
  <c r="F801" i="8"/>
  <c r="G501" i="8"/>
  <c r="G601" i="8"/>
  <c r="G701" i="8"/>
  <c r="G801" i="8"/>
  <c r="H501" i="8"/>
  <c r="H601" i="8"/>
  <c r="H701" i="8"/>
  <c r="H801" i="8"/>
  <c r="D502" i="8"/>
  <c r="D602" i="8"/>
  <c r="D702" i="8"/>
  <c r="D802" i="8"/>
  <c r="F502" i="8"/>
  <c r="F602" i="8"/>
  <c r="F702" i="8"/>
  <c r="F802" i="8"/>
  <c r="G502" i="8"/>
  <c r="G602" i="8"/>
  <c r="G702" i="8"/>
  <c r="G802" i="8"/>
  <c r="H502" i="8"/>
  <c r="H602" i="8"/>
  <c r="H702" i="8"/>
  <c r="H802" i="8"/>
  <c r="D465" i="8"/>
  <c r="D565" i="8"/>
  <c r="D665" i="8"/>
  <c r="D765" i="8"/>
  <c r="F465" i="8"/>
  <c r="F565" i="8"/>
  <c r="F665" i="8"/>
  <c r="F765" i="8"/>
  <c r="G465" i="8"/>
  <c r="G565" i="8"/>
  <c r="G665" i="8"/>
  <c r="G765" i="8"/>
  <c r="H465" i="8"/>
  <c r="H565" i="8"/>
  <c r="H665" i="8"/>
  <c r="H765" i="8"/>
  <c r="D466" i="8"/>
  <c r="D566" i="8"/>
  <c r="D666" i="8"/>
  <c r="D766" i="8"/>
  <c r="F466" i="8"/>
  <c r="F566" i="8"/>
  <c r="F666" i="8"/>
  <c r="F766" i="8"/>
  <c r="G466" i="8"/>
  <c r="G566" i="8"/>
  <c r="G666" i="8"/>
  <c r="G766" i="8"/>
  <c r="H466" i="8"/>
  <c r="H566" i="8"/>
  <c r="H666" i="8"/>
  <c r="H766" i="8"/>
  <c r="D467" i="8"/>
  <c r="D567" i="8"/>
  <c r="D667" i="8"/>
  <c r="D767" i="8"/>
  <c r="F467" i="8"/>
  <c r="F567" i="8"/>
  <c r="F667" i="8"/>
  <c r="F767" i="8"/>
  <c r="G467" i="8"/>
  <c r="G567" i="8"/>
  <c r="G667" i="8"/>
  <c r="G767" i="8"/>
  <c r="H467" i="8"/>
  <c r="H567" i="8"/>
  <c r="H667" i="8"/>
  <c r="H767" i="8"/>
  <c r="D468" i="8"/>
  <c r="D568" i="8"/>
  <c r="D668" i="8"/>
  <c r="D768" i="8"/>
  <c r="F468" i="8"/>
  <c r="F568" i="8"/>
  <c r="F668" i="8"/>
  <c r="F768" i="8"/>
  <c r="G468" i="8"/>
  <c r="G568" i="8"/>
  <c r="G668" i="8"/>
  <c r="G768" i="8"/>
  <c r="H468" i="8"/>
  <c r="H568" i="8"/>
  <c r="H668" i="8"/>
  <c r="H768" i="8"/>
  <c r="D469" i="8"/>
  <c r="D569" i="8"/>
  <c r="D669" i="8"/>
  <c r="D769" i="8"/>
  <c r="F469" i="8"/>
  <c r="F569" i="8"/>
  <c r="F669" i="8"/>
  <c r="F769" i="8"/>
  <c r="G469" i="8"/>
  <c r="G569" i="8"/>
  <c r="G669" i="8"/>
  <c r="G769" i="8"/>
  <c r="H469" i="8"/>
  <c r="H569" i="8"/>
  <c r="H669" i="8"/>
  <c r="H769" i="8"/>
  <c r="D470" i="8"/>
  <c r="D570" i="8"/>
  <c r="D670" i="8"/>
  <c r="D770" i="8"/>
  <c r="F470" i="8"/>
  <c r="F570" i="8"/>
  <c r="F670" i="8"/>
  <c r="F770" i="8"/>
  <c r="G470" i="8"/>
  <c r="G570" i="8"/>
  <c r="G670" i="8"/>
  <c r="G770" i="8"/>
  <c r="H470" i="8"/>
  <c r="H570" i="8"/>
  <c r="H670" i="8"/>
  <c r="H770" i="8"/>
  <c r="D471" i="8"/>
  <c r="D571" i="8"/>
  <c r="D671" i="8"/>
  <c r="D771" i="8"/>
  <c r="F471" i="8"/>
  <c r="F571" i="8"/>
  <c r="F671" i="8"/>
  <c r="F771" i="8"/>
  <c r="G471" i="8"/>
  <c r="G571" i="8"/>
  <c r="G671" i="8"/>
  <c r="G771" i="8"/>
  <c r="H471" i="8"/>
  <c r="H571" i="8"/>
  <c r="H671" i="8"/>
  <c r="H771" i="8"/>
  <c r="D472" i="8"/>
  <c r="D572" i="8"/>
  <c r="D672" i="8"/>
  <c r="D772" i="8"/>
  <c r="F472" i="8"/>
  <c r="F572" i="8"/>
  <c r="F672" i="8"/>
  <c r="F772" i="8"/>
  <c r="G472" i="8"/>
  <c r="G572" i="8"/>
  <c r="G672" i="8"/>
  <c r="G772" i="8"/>
  <c r="H472" i="8"/>
  <c r="H572" i="8"/>
  <c r="H672" i="8"/>
  <c r="H772" i="8"/>
  <c r="D473" i="8"/>
  <c r="D573" i="8"/>
  <c r="D673" i="8"/>
  <c r="D773" i="8"/>
  <c r="F473" i="8"/>
  <c r="F573" i="8"/>
  <c r="F673" i="8"/>
  <c r="F773" i="8"/>
  <c r="G473" i="8"/>
  <c r="G573" i="8"/>
  <c r="G673" i="8"/>
  <c r="G773" i="8"/>
  <c r="H473" i="8"/>
  <c r="H573" i="8"/>
  <c r="H673" i="8"/>
  <c r="H773" i="8"/>
  <c r="D474" i="8"/>
  <c r="D574" i="8"/>
  <c r="D674" i="8"/>
  <c r="D774" i="8"/>
  <c r="F474" i="8"/>
  <c r="F574" i="8"/>
  <c r="F674" i="8"/>
  <c r="F774" i="8"/>
  <c r="G474" i="8"/>
  <c r="G574" i="8"/>
  <c r="G674" i="8"/>
  <c r="G774" i="8"/>
  <c r="H474" i="8"/>
  <c r="H574" i="8"/>
  <c r="H674" i="8"/>
  <c r="H774" i="8"/>
  <c r="D475" i="8"/>
  <c r="D575" i="8"/>
  <c r="D675" i="8"/>
  <c r="D775" i="8"/>
  <c r="F475" i="8"/>
  <c r="F575" i="8"/>
  <c r="F675" i="8"/>
  <c r="F775" i="8"/>
  <c r="G475" i="8"/>
  <c r="G575" i="8"/>
  <c r="G675" i="8"/>
  <c r="G775" i="8"/>
  <c r="H475" i="8"/>
  <c r="H575" i="8"/>
  <c r="H675" i="8"/>
  <c r="H775" i="8"/>
  <c r="D476" i="8"/>
  <c r="D576" i="8"/>
  <c r="D676" i="8"/>
  <c r="D776" i="8"/>
  <c r="F476" i="8"/>
  <c r="F576" i="8"/>
  <c r="F676" i="8"/>
  <c r="F776" i="8"/>
  <c r="G476" i="8"/>
  <c r="G576" i="8"/>
  <c r="G676" i="8"/>
  <c r="G776" i="8"/>
  <c r="H476" i="8"/>
  <c r="H576" i="8"/>
  <c r="H676" i="8"/>
  <c r="H776" i="8"/>
  <c r="D477" i="8"/>
  <c r="D577" i="8"/>
  <c r="D677" i="8"/>
  <c r="D777" i="8"/>
  <c r="F477" i="8"/>
  <c r="F577" i="8"/>
  <c r="F677" i="8"/>
  <c r="F777" i="8"/>
  <c r="G477" i="8"/>
  <c r="G577" i="8"/>
  <c r="G677" i="8"/>
  <c r="G777" i="8"/>
  <c r="H477" i="8"/>
  <c r="H577" i="8"/>
  <c r="H677" i="8"/>
  <c r="H777" i="8"/>
  <c r="D478" i="8"/>
  <c r="D578" i="8"/>
  <c r="D678" i="8"/>
  <c r="D778" i="8"/>
  <c r="F478" i="8"/>
  <c r="F578" i="8"/>
  <c r="F678" i="8"/>
  <c r="F778" i="8"/>
  <c r="G478" i="8"/>
  <c r="G578" i="8"/>
  <c r="G678" i="8"/>
  <c r="G778" i="8"/>
  <c r="H478" i="8"/>
  <c r="H578" i="8"/>
  <c r="H678" i="8"/>
  <c r="H778" i="8"/>
  <c r="D479" i="8"/>
  <c r="D579" i="8"/>
  <c r="D679" i="8"/>
  <c r="D779" i="8"/>
  <c r="F479" i="8"/>
  <c r="F579" i="8"/>
  <c r="F679" i="8"/>
  <c r="F779" i="8"/>
  <c r="G479" i="8"/>
  <c r="G579" i="8"/>
  <c r="G679" i="8"/>
  <c r="G779" i="8"/>
  <c r="H479" i="8"/>
  <c r="H579" i="8"/>
  <c r="H679" i="8"/>
  <c r="H779" i="8"/>
  <c r="D480" i="8"/>
  <c r="D580" i="8"/>
  <c r="D680" i="8"/>
  <c r="D780" i="8"/>
  <c r="F480" i="8"/>
  <c r="F580" i="8"/>
  <c r="F680" i="8"/>
  <c r="F780" i="8"/>
  <c r="G480" i="8"/>
  <c r="G580" i="8"/>
  <c r="G680" i="8"/>
  <c r="G780" i="8"/>
  <c r="H480" i="8"/>
  <c r="H580" i="8"/>
  <c r="H680" i="8"/>
  <c r="H780" i="8"/>
  <c r="D481" i="8"/>
  <c r="D581" i="8"/>
  <c r="D681" i="8"/>
  <c r="D781" i="8"/>
  <c r="F481" i="8"/>
  <c r="F581" i="8"/>
  <c r="F681" i="8"/>
  <c r="F781" i="8"/>
  <c r="G481" i="8"/>
  <c r="G581" i="8"/>
  <c r="G681" i="8"/>
  <c r="G781" i="8"/>
  <c r="H481" i="8"/>
  <c r="H581" i="8"/>
  <c r="H681" i="8"/>
  <c r="H781" i="8"/>
  <c r="D482" i="8"/>
  <c r="D582" i="8"/>
  <c r="D682" i="8"/>
  <c r="D782" i="8"/>
  <c r="F482" i="8"/>
  <c r="F582" i="8"/>
  <c r="F682" i="8"/>
  <c r="F782" i="8"/>
  <c r="G482" i="8"/>
  <c r="G582" i="8"/>
  <c r="G682" i="8"/>
  <c r="G782" i="8"/>
  <c r="H482" i="8"/>
  <c r="H582" i="8"/>
  <c r="H682" i="8"/>
  <c r="H782" i="8"/>
  <c r="D483" i="8"/>
  <c r="D583" i="8"/>
  <c r="D683" i="8"/>
  <c r="D783" i="8"/>
  <c r="F483" i="8"/>
  <c r="F583" i="8"/>
  <c r="F683" i="8"/>
  <c r="F783" i="8"/>
  <c r="G483" i="8"/>
  <c r="G583" i="8"/>
  <c r="G683" i="8"/>
  <c r="G783" i="8"/>
  <c r="H483" i="8"/>
  <c r="H583" i="8"/>
  <c r="H683" i="8"/>
  <c r="H783" i="8"/>
  <c r="D484" i="8"/>
  <c r="D584" i="8"/>
  <c r="D684" i="8"/>
  <c r="D784" i="8"/>
  <c r="F484" i="8"/>
  <c r="F584" i="8"/>
  <c r="F684" i="8"/>
  <c r="F784" i="8"/>
  <c r="G484" i="8"/>
  <c r="G584" i="8"/>
  <c r="G684" i="8"/>
  <c r="G784" i="8"/>
  <c r="H484" i="8"/>
  <c r="H584" i="8"/>
  <c r="H684" i="8"/>
  <c r="H784" i="8"/>
  <c r="D485" i="8"/>
  <c r="D585" i="8"/>
  <c r="D685" i="8"/>
  <c r="D785" i="8"/>
  <c r="F485" i="8"/>
  <c r="F585" i="8"/>
  <c r="F685" i="8"/>
  <c r="F785" i="8"/>
  <c r="G485" i="8"/>
  <c r="G585" i="8"/>
  <c r="G685" i="8"/>
  <c r="G785" i="8"/>
  <c r="H485" i="8"/>
  <c r="H585" i="8"/>
  <c r="H685" i="8"/>
  <c r="H785" i="8"/>
  <c r="D486" i="8"/>
  <c r="D586" i="8"/>
  <c r="D686" i="8"/>
  <c r="D786" i="8"/>
  <c r="F486" i="8"/>
  <c r="F586" i="8"/>
  <c r="F686" i="8"/>
  <c r="F786" i="8"/>
  <c r="G486" i="8"/>
  <c r="G586" i="8"/>
  <c r="G686" i="8"/>
  <c r="G786" i="8"/>
  <c r="H486" i="8"/>
  <c r="H586" i="8"/>
  <c r="H686" i="8"/>
  <c r="H786" i="8"/>
  <c r="D487" i="8"/>
  <c r="D587" i="8"/>
  <c r="D687" i="8"/>
  <c r="D787" i="8"/>
  <c r="F487" i="8"/>
  <c r="F587" i="8"/>
  <c r="F687" i="8"/>
  <c r="F787" i="8"/>
  <c r="G487" i="8"/>
  <c r="G587" i="8"/>
  <c r="G687" i="8"/>
  <c r="G787" i="8"/>
  <c r="H487" i="8"/>
  <c r="H587" i="8"/>
  <c r="H687" i="8"/>
  <c r="H787" i="8"/>
  <c r="D488" i="8"/>
  <c r="D588" i="8"/>
  <c r="D688" i="8"/>
  <c r="D788" i="8"/>
  <c r="F488" i="8"/>
  <c r="F588" i="8"/>
  <c r="F688" i="8"/>
  <c r="F788" i="8"/>
  <c r="G488" i="8"/>
  <c r="G588" i="8"/>
  <c r="G688" i="8"/>
  <c r="G788" i="8"/>
  <c r="H488" i="8"/>
  <c r="H588" i="8"/>
  <c r="H688" i="8"/>
  <c r="H788" i="8"/>
  <c r="D489" i="8"/>
  <c r="D589" i="8"/>
  <c r="D689" i="8"/>
  <c r="D789" i="8"/>
  <c r="F489" i="8"/>
  <c r="F589" i="8"/>
  <c r="F689" i="8"/>
  <c r="F789" i="8"/>
  <c r="G489" i="8"/>
  <c r="G589" i="8"/>
  <c r="G689" i="8"/>
  <c r="G789" i="8"/>
  <c r="H489" i="8"/>
  <c r="H589" i="8"/>
  <c r="H689" i="8"/>
  <c r="H789" i="8"/>
  <c r="D490" i="8"/>
  <c r="D590" i="8"/>
  <c r="D690" i="8"/>
  <c r="D790" i="8"/>
  <c r="F490" i="8"/>
  <c r="F590" i="8"/>
  <c r="F690" i="8"/>
  <c r="F790" i="8"/>
  <c r="G490" i="8"/>
  <c r="G590" i="8"/>
  <c r="G690" i="8"/>
  <c r="G790" i="8"/>
  <c r="H490" i="8"/>
  <c r="H590" i="8"/>
  <c r="H690" i="8"/>
  <c r="H790" i="8"/>
  <c r="D491" i="8"/>
  <c r="D591" i="8"/>
  <c r="D691" i="8"/>
  <c r="D791" i="8"/>
  <c r="F491" i="8"/>
  <c r="F591" i="8"/>
  <c r="F691" i="8"/>
  <c r="F791" i="8"/>
  <c r="G491" i="8"/>
  <c r="G591" i="8"/>
  <c r="G691" i="8"/>
  <c r="G791" i="8"/>
  <c r="H491" i="8"/>
  <c r="H591" i="8"/>
  <c r="H691" i="8"/>
  <c r="H791" i="8"/>
  <c r="D492" i="8"/>
  <c r="D592" i="8"/>
  <c r="D692" i="8"/>
  <c r="D792" i="8"/>
  <c r="F492" i="8"/>
  <c r="F592" i="8"/>
  <c r="F692" i="8"/>
  <c r="F792" i="8"/>
  <c r="G492" i="8"/>
  <c r="G592" i="8"/>
  <c r="G692" i="8"/>
  <c r="G792" i="8"/>
  <c r="H492" i="8"/>
  <c r="H592" i="8"/>
  <c r="H692" i="8"/>
  <c r="H792" i="8"/>
  <c r="D493" i="8"/>
  <c r="D593" i="8"/>
  <c r="D693" i="8"/>
  <c r="D793" i="8"/>
  <c r="F493" i="8"/>
  <c r="F593" i="8"/>
  <c r="F693" i="8"/>
  <c r="F793" i="8"/>
  <c r="G493" i="8"/>
  <c r="G593" i="8"/>
  <c r="G693" i="8"/>
  <c r="G793" i="8"/>
  <c r="H493" i="8"/>
  <c r="H593" i="8"/>
  <c r="H693" i="8"/>
  <c r="H793" i="8"/>
  <c r="D494" i="8"/>
  <c r="D594" i="8"/>
  <c r="D694" i="8"/>
  <c r="D794" i="8"/>
  <c r="F494" i="8"/>
  <c r="F594" i="8"/>
  <c r="F694" i="8"/>
  <c r="F794" i="8"/>
  <c r="G494" i="8"/>
  <c r="G594" i="8"/>
  <c r="G694" i="8"/>
  <c r="G794" i="8"/>
  <c r="H494" i="8"/>
  <c r="H594" i="8"/>
  <c r="H694" i="8"/>
  <c r="H794" i="8"/>
  <c r="D495" i="8"/>
  <c r="D595" i="8"/>
  <c r="D695" i="8"/>
  <c r="D795" i="8"/>
  <c r="F495" i="8"/>
  <c r="F595" i="8"/>
  <c r="F695" i="8"/>
  <c r="F795" i="8"/>
  <c r="G495" i="8"/>
  <c r="G595" i="8"/>
  <c r="G695" i="8"/>
  <c r="G795" i="8"/>
  <c r="H495" i="8"/>
  <c r="H595" i="8"/>
  <c r="H695" i="8"/>
  <c r="H795" i="8"/>
  <c r="D496" i="8"/>
  <c r="D596" i="8"/>
  <c r="D696" i="8"/>
  <c r="D796" i="8"/>
  <c r="F496" i="8"/>
  <c r="F596" i="8"/>
  <c r="F696" i="8"/>
  <c r="F796" i="8"/>
  <c r="G496" i="8"/>
  <c r="G596" i="8"/>
  <c r="G696" i="8"/>
  <c r="G796" i="8"/>
  <c r="H496" i="8"/>
  <c r="H596" i="8"/>
  <c r="H696" i="8"/>
  <c r="H796" i="8"/>
  <c r="D497" i="8"/>
  <c r="D597" i="8"/>
  <c r="D697" i="8"/>
  <c r="D797" i="8"/>
  <c r="F497" i="8"/>
  <c r="F597" i="8"/>
  <c r="F697" i="8"/>
  <c r="F797" i="8"/>
  <c r="G497" i="8"/>
  <c r="G597" i="8"/>
  <c r="G697" i="8"/>
  <c r="G797" i="8"/>
  <c r="H497" i="8"/>
  <c r="H597" i="8"/>
  <c r="H697" i="8"/>
  <c r="H797" i="8"/>
  <c r="D433" i="8"/>
  <c r="D533" i="8"/>
  <c r="D633" i="8"/>
  <c r="D733" i="8"/>
  <c r="F433" i="8"/>
  <c r="F533" i="8"/>
  <c r="F633" i="8"/>
  <c r="F733" i="8"/>
  <c r="G433" i="8"/>
  <c r="G533" i="8"/>
  <c r="G633" i="8"/>
  <c r="G733" i="8"/>
  <c r="H433" i="8"/>
  <c r="H533" i="8"/>
  <c r="H633" i="8"/>
  <c r="H733" i="8"/>
  <c r="D434" i="8"/>
  <c r="D534" i="8"/>
  <c r="D634" i="8"/>
  <c r="D734" i="8"/>
  <c r="F434" i="8"/>
  <c r="F534" i="8"/>
  <c r="F634" i="8"/>
  <c r="F734" i="8"/>
  <c r="G434" i="8"/>
  <c r="G534" i="8"/>
  <c r="G634" i="8"/>
  <c r="G734" i="8"/>
  <c r="H434" i="8"/>
  <c r="H534" i="8"/>
  <c r="H634" i="8"/>
  <c r="H734" i="8"/>
  <c r="D435" i="8"/>
  <c r="D535" i="8"/>
  <c r="D635" i="8"/>
  <c r="D735" i="8"/>
  <c r="F435" i="8"/>
  <c r="F535" i="8"/>
  <c r="F635" i="8"/>
  <c r="F735" i="8"/>
  <c r="G435" i="8"/>
  <c r="G535" i="8"/>
  <c r="G635" i="8"/>
  <c r="G735" i="8"/>
  <c r="H435" i="8"/>
  <c r="H535" i="8"/>
  <c r="H635" i="8"/>
  <c r="H735" i="8"/>
  <c r="D436" i="8"/>
  <c r="D536" i="8"/>
  <c r="D636" i="8"/>
  <c r="D736" i="8"/>
  <c r="F436" i="8"/>
  <c r="F536" i="8"/>
  <c r="F636" i="8"/>
  <c r="F736" i="8"/>
  <c r="G436" i="8"/>
  <c r="G536" i="8"/>
  <c r="G636" i="8"/>
  <c r="G736" i="8"/>
  <c r="H436" i="8"/>
  <c r="H536" i="8"/>
  <c r="H636" i="8"/>
  <c r="H736" i="8"/>
  <c r="D437" i="8"/>
  <c r="D537" i="8"/>
  <c r="D637" i="8"/>
  <c r="D737" i="8"/>
  <c r="F437" i="8"/>
  <c r="F537" i="8"/>
  <c r="F637" i="8"/>
  <c r="F737" i="8"/>
  <c r="G437" i="8"/>
  <c r="G537" i="8"/>
  <c r="G637" i="8"/>
  <c r="G737" i="8"/>
  <c r="H437" i="8"/>
  <c r="H537" i="8"/>
  <c r="H637" i="8"/>
  <c r="H737" i="8"/>
  <c r="D438" i="8"/>
  <c r="D538" i="8"/>
  <c r="D638" i="8"/>
  <c r="D738" i="8"/>
  <c r="F438" i="8"/>
  <c r="F538" i="8"/>
  <c r="F638" i="8"/>
  <c r="F738" i="8"/>
  <c r="G438" i="8"/>
  <c r="G538" i="8"/>
  <c r="G638" i="8"/>
  <c r="G738" i="8"/>
  <c r="H438" i="8"/>
  <c r="H538" i="8"/>
  <c r="H638" i="8"/>
  <c r="H738" i="8"/>
  <c r="D439" i="8"/>
  <c r="D539" i="8"/>
  <c r="D639" i="8"/>
  <c r="D739" i="8"/>
  <c r="F439" i="8"/>
  <c r="F539" i="8"/>
  <c r="F639" i="8"/>
  <c r="F739" i="8"/>
  <c r="G439" i="8"/>
  <c r="G539" i="8"/>
  <c r="G639" i="8"/>
  <c r="G739" i="8"/>
  <c r="H439" i="8"/>
  <c r="H539" i="8"/>
  <c r="H639" i="8"/>
  <c r="H739" i="8"/>
  <c r="D440" i="8"/>
  <c r="D540" i="8"/>
  <c r="D640" i="8"/>
  <c r="D740" i="8"/>
  <c r="F440" i="8"/>
  <c r="F540" i="8"/>
  <c r="F640" i="8"/>
  <c r="F740" i="8"/>
  <c r="G440" i="8"/>
  <c r="G540" i="8"/>
  <c r="G640" i="8"/>
  <c r="G740" i="8"/>
  <c r="H440" i="8"/>
  <c r="H540" i="8"/>
  <c r="H640" i="8"/>
  <c r="H740" i="8"/>
  <c r="D441" i="8"/>
  <c r="D541" i="8"/>
  <c r="D641" i="8"/>
  <c r="D741" i="8"/>
  <c r="F441" i="8"/>
  <c r="F541" i="8"/>
  <c r="F641" i="8"/>
  <c r="F741" i="8"/>
  <c r="G441" i="8"/>
  <c r="G541" i="8"/>
  <c r="G641" i="8"/>
  <c r="G741" i="8"/>
  <c r="H441" i="8"/>
  <c r="H541" i="8"/>
  <c r="H641" i="8"/>
  <c r="H741" i="8"/>
  <c r="D442" i="8"/>
  <c r="D542" i="8"/>
  <c r="D642" i="8"/>
  <c r="D742" i="8"/>
  <c r="F442" i="8"/>
  <c r="F542" i="8"/>
  <c r="F642" i="8"/>
  <c r="F742" i="8"/>
  <c r="G442" i="8"/>
  <c r="G542" i="8"/>
  <c r="G642" i="8"/>
  <c r="G742" i="8"/>
  <c r="H442" i="8"/>
  <c r="H542" i="8"/>
  <c r="H642" i="8"/>
  <c r="H742" i="8"/>
  <c r="D443" i="8"/>
  <c r="D543" i="8"/>
  <c r="D643" i="8"/>
  <c r="D743" i="8"/>
  <c r="F443" i="8"/>
  <c r="F543" i="8"/>
  <c r="F643" i="8"/>
  <c r="F743" i="8"/>
  <c r="G443" i="8"/>
  <c r="G543" i="8"/>
  <c r="G643" i="8"/>
  <c r="G743" i="8"/>
  <c r="H443" i="8"/>
  <c r="H543" i="8"/>
  <c r="H643" i="8"/>
  <c r="H743" i="8"/>
  <c r="D444" i="8"/>
  <c r="D544" i="8"/>
  <c r="D644" i="8"/>
  <c r="D744" i="8"/>
  <c r="F444" i="8"/>
  <c r="F544" i="8"/>
  <c r="F644" i="8"/>
  <c r="F744" i="8"/>
  <c r="G444" i="8"/>
  <c r="G544" i="8"/>
  <c r="G644" i="8"/>
  <c r="G744" i="8"/>
  <c r="H444" i="8"/>
  <c r="H544" i="8"/>
  <c r="H644" i="8"/>
  <c r="H744" i="8"/>
  <c r="D445" i="8"/>
  <c r="D545" i="8"/>
  <c r="D645" i="8"/>
  <c r="D745" i="8"/>
  <c r="F445" i="8"/>
  <c r="F545" i="8"/>
  <c r="F645" i="8"/>
  <c r="F745" i="8"/>
  <c r="G445" i="8"/>
  <c r="G545" i="8"/>
  <c r="G645" i="8"/>
  <c r="G745" i="8"/>
  <c r="H445" i="8"/>
  <c r="H545" i="8"/>
  <c r="H645" i="8"/>
  <c r="H745" i="8"/>
  <c r="D446" i="8"/>
  <c r="D546" i="8"/>
  <c r="D646" i="8"/>
  <c r="D746" i="8"/>
  <c r="F446" i="8"/>
  <c r="F546" i="8"/>
  <c r="F646" i="8"/>
  <c r="F746" i="8"/>
  <c r="G446" i="8"/>
  <c r="G546" i="8"/>
  <c r="G646" i="8"/>
  <c r="G746" i="8"/>
  <c r="H446" i="8"/>
  <c r="H546" i="8"/>
  <c r="H646" i="8"/>
  <c r="H746" i="8"/>
  <c r="D447" i="8"/>
  <c r="D547" i="8"/>
  <c r="D647" i="8"/>
  <c r="D747" i="8"/>
  <c r="F447" i="8"/>
  <c r="F547" i="8"/>
  <c r="F647" i="8"/>
  <c r="F747" i="8"/>
  <c r="G447" i="8"/>
  <c r="G547" i="8"/>
  <c r="G647" i="8"/>
  <c r="G747" i="8"/>
  <c r="H447" i="8"/>
  <c r="H547" i="8"/>
  <c r="H647" i="8"/>
  <c r="H747" i="8"/>
  <c r="D448" i="8"/>
  <c r="D548" i="8"/>
  <c r="D648" i="8"/>
  <c r="D748" i="8"/>
  <c r="F448" i="8"/>
  <c r="F548" i="8"/>
  <c r="F648" i="8"/>
  <c r="F748" i="8"/>
  <c r="G448" i="8"/>
  <c r="G548" i="8"/>
  <c r="G648" i="8"/>
  <c r="G748" i="8"/>
  <c r="H448" i="8"/>
  <c r="H548" i="8"/>
  <c r="H648" i="8"/>
  <c r="H748" i="8"/>
  <c r="D449" i="8"/>
  <c r="D549" i="8"/>
  <c r="D649" i="8"/>
  <c r="D749" i="8"/>
  <c r="F449" i="8"/>
  <c r="F549" i="8"/>
  <c r="F649" i="8"/>
  <c r="F749" i="8"/>
  <c r="G449" i="8"/>
  <c r="G549" i="8"/>
  <c r="G649" i="8"/>
  <c r="G749" i="8"/>
  <c r="H449" i="8"/>
  <c r="H549" i="8"/>
  <c r="H649" i="8"/>
  <c r="H749" i="8"/>
  <c r="D450" i="8"/>
  <c r="D550" i="8"/>
  <c r="D650" i="8"/>
  <c r="D750" i="8"/>
  <c r="F450" i="8"/>
  <c r="F550" i="8"/>
  <c r="F650" i="8"/>
  <c r="F750" i="8"/>
  <c r="G450" i="8"/>
  <c r="G550" i="8"/>
  <c r="G650" i="8"/>
  <c r="G750" i="8"/>
  <c r="H450" i="8"/>
  <c r="H550" i="8"/>
  <c r="H650" i="8"/>
  <c r="H750" i="8"/>
  <c r="D451" i="8"/>
  <c r="D551" i="8"/>
  <c r="D651" i="8"/>
  <c r="D751" i="8"/>
  <c r="F451" i="8"/>
  <c r="F551" i="8"/>
  <c r="F651" i="8"/>
  <c r="F751" i="8"/>
  <c r="G451" i="8"/>
  <c r="G551" i="8"/>
  <c r="G651" i="8"/>
  <c r="G751" i="8"/>
  <c r="H451" i="8"/>
  <c r="H551" i="8"/>
  <c r="H651" i="8"/>
  <c r="H751" i="8"/>
  <c r="D452" i="8"/>
  <c r="D552" i="8"/>
  <c r="D652" i="8"/>
  <c r="D752" i="8"/>
  <c r="F452" i="8"/>
  <c r="F552" i="8"/>
  <c r="F652" i="8"/>
  <c r="F752" i="8"/>
  <c r="G452" i="8"/>
  <c r="G552" i="8"/>
  <c r="G652" i="8"/>
  <c r="G752" i="8"/>
  <c r="H452" i="8"/>
  <c r="H552" i="8"/>
  <c r="H652" i="8"/>
  <c r="H752" i="8"/>
  <c r="D453" i="8"/>
  <c r="D553" i="8"/>
  <c r="D653" i="8"/>
  <c r="D753" i="8"/>
  <c r="F453" i="8"/>
  <c r="F553" i="8"/>
  <c r="F653" i="8"/>
  <c r="F753" i="8"/>
  <c r="G453" i="8"/>
  <c r="G553" i="8"/>
  <c r="G653" i="8"/>
  <c r="G753" i="8"/>
  <c r="H453" i="8"/>
  <c r="H553" i="8"/>
  <c r="H653" i="8"/>
  <c r="H753" i="8"/>
  <c r="D454" i="8"/>
  <c r="D554" i="8"/>
  <c r="D654" i="8"/>
  <c r="D754" i="8"/>
  <c r="F454" i="8"/>
  <c r="F554" i="8"/>
  <c r="F654" i="8"/>
  <c r="F754" i="8"/>
  <c r="G454" i="8"/>
  <c r="G554" i="8"/>
  <c r="G654" i="8"/>
  <c r="G754" i="8"/>
  <c r="H454" i="8"/>
  <c r="H554" i="8"/>
  <c r="H654" i="8"/>
  <c r="H754" i="8"/>
  <c r="D455" i="8"/>
  <c r="D555" i="8"/>
  <c r="D655" i="8"/>
  <c r="D755" i="8"/>
  <c r="F455" i="8"/>
  <c r="F555" i="8"/>
  <c r="F655" i="8"/>
  <c r="F755" i="8"/>
  <c r="G455" i="8"/>
  <c r="G555" i="8"/>
  <c r="G655" i="8"/>
  <c r="G755" i="8"/>
  <c r="H455" i="8"/>
  <c r="H555" i="8"/>
  <c r="H655" i="8"/>
  <c r="H755" i="8"/>
  <c r="D456" i="8"/>
  <c r="D556" i="8"/>
  <c r="D656" i="8"/>
  <c r="D756" i="8"/>
  <c r="F456" i="8"/>
  <c r="F556" i="8"/>
  <c r="F656" i="8"/>
  <c r="F756" i="8"/>
  <c r="G456" i="8"/>
  <c r="G556" i="8"/>
  <c r="G656" i="8"/>
  <c r="G756" i="8"/>
  <c r="H456" i="8"/>
  <c r="H556" i="8"/>
  <c r="H656" i="8"/>
  <c r="H756" i="8"/>
  <c r="D457" i="8"/>
  <c r="D557" i="8"/>
  <c r="D657" i="8"/>
  <c r="D757" i="8"/>
  <c r="F457" i="8"/>
  <c r="F557" i="8"/>
  <c r="F657" i="8"/>
  <c r="F757" i="8"/>
  <c r="G457" i="8"/>
  <c r="G557" i="8"/>
  <c r="G657" i="8"/>
  <c r="G757" i="8"/>
  <c r="H457" i="8"/>
  <c r="H557" i="8"/>
  <c r="H657" i="8"/>
  <c r="H757" i="8"/>
  <c r="D458" i="8"/>
  <c r="D558" i="8"/>
  <c r="D658" i="8"/>
  <c r="D758" i="8"/>
  <c r="F458" i="8"/>
  <c r="F558" i="8"/>
  <c r="F658" i="8"/>
  <c r="F758" i="8"/>
  <c r="G458" i="8"/>
  <c r="G558" i="8"/>
  <c r="G658" i="8"/>
  <c r="G758" i="8"/>
  <c r="H458" i="8"/>
  <c r="H558" i="8"/>
  <c r="H658" i="8"/>
  <c r="H758" i="8"/>
  <c r="D459" i="8"/>
  <c r="D559" i="8"/>
  <c r="D659" i="8"/>
  <c r="D759" i="8"/>
  <c r="F459" i="8"/>
  <c r="F559" i="8"/>
  <c r="F659" i="8"/>
  <c r="F759" i="8"/>
  <c r="G459" i="8"/>
  <c r="G559" i="8"/>
  <c r="G659" i="8"/>
  <c r="G759" i="8"/>
  <c r="H459" i="8"/>
  <c r="H559" i="8"/>
  <c r="H659" i="8"/>
  <c r="H759" i="8"/>
  <c r="D460" i="8"/>
  <c r="D560" i="8"/>
  <c r="D660" i="8"/>
  <c r="D760" i="8"/>
  <c r="F460" i="8"/>
  <c r="F560" i="8"/>
  <c r="F660" i="8"/>
  <c r="F760" i="8"/>
  <c r="G460" i="8"/>
  <c r="G560" i="8"/>
  <c r="G660" i="8"/>
  <c r="G760" i="8"/>
  <c r="H460" i="8"/>
  <c r="H560" i="8"/>
  <c r="H660" i="8"/>
  <c r="H760" i="8"/>
  <c r="D461" i="8"/>
  <c r="D561" i="8"/>
  <c r="D661" i="8"/>
  <c r="D761" i="8"/>
  <c r="F461" i="8"/>
  <c r="F561" i="8"/>
  <c r="F661" i="8"/>
  <c r="F761" i="8"/>
  <c r="G461" i="8"/>
  <c r="G561" i="8"/>
  <c r="G661" i="8"/>
  <c r="G761" i="8"/>
  <c r="H461" i="8"/>
  <c r="H561" i="8"/>
  <c r="H661" i="8"/>
  <c r="H761" i="8"/>
  <c r="D462" i="8"/>
  <c r="D562" i="8"/>
  <c r="D662" i="8"/>
  <c r="D762" i="8"/>
  <c r="F462" i="8"/>
  <c r="F562" i="8"/>
  <c r="F662" i="8"/>
  <c r="F762" i="8"/>
  <c r="G462" i="8"/>
  <c r="G562" i="8"/>
  <c r="G662" i="8"/>
  <c r="G762" i="8"/>
  <c r="H462" i="8"/>
  <c r="H562" i="8"/>
  <c r="H662" i="8"/>
  <c r="H762" i="8"/>
  <c r="D463" i="8"/>
  <c r="D563" i="8"/>
  <c r="D663" i="8"/>
  <c r="D763" i="8"/>
  <c r="F463" i="8"/>
  <c r="F563" i="8"/>
  <c r="F663" i="8"/>
  <c r="F763" i="8"/>
  <c r="G463" i="8"/>
  <c r="G563" i="8"/>
  <c r="G663" i="8"/>
  <c r="G763" i="8"/>
  <c r="H463" i="8"/>
  <c r="H563" i="8"/>
  <c r="H663" i="8"/>
  <c r="H763" i="8"/>
  <c r="D464" i="8"/>
  <c r="D564" i="8"/>
  <c r="D664" i="8"/>
  <c r="D764" i="8"/>
  <c r="F464" i="8"/>
  <c r="F564" i="8"/>
  <c r="F664" i="8"/>
  <c r="F764" i="8"/>
  <c r="G464" i="8"/>
  <c r="G564" i="8"/>
  <c r="G664" i="8"/>
  <c r="G764" i="8"/>
  <c r="H464" i="8"/>
  <c r="H564" i="8"/>
  <c r="H664" i="8"/>
  <c r="H764" i="8"/>
  <c r="D403" i="8"/>
  <c r="D503" i="8"/>
  <c r="D603" i="8"/>
  <c r="D703" i="8"/>
  <c r="F403" i="8"/>
  <c r="F503" i="8"/>
  <c r="F603" i="8"/>
  <c r="F703" i="8"/>
  <c r="G403" i="8"/>
  <c r="G503" i="8"/>
  <c r="G603" i="8"/>
  <c r="G703" i="8"/>
  <c r="H403" i="8"/>
  <c r="H503" i="8"/>
  <c r="H603" i="8"/>
  <c r="H703" i="8"/>
  <c r="D404" i="8"/>
  <c r="D504" i="8"/>
  <c r="D604" i="8"/>
  <c r="D704" i="8"/>
  <c r="F404" i="8"/>
  <c r="F504" i="8"/>
  <c r="F604" i="8"/>
  <c r="F704" i="8"/>
  <c r="G404" i="8"/>
  <c r="G504" i="8"/>
  <c r="G604" i="8"/>
  <c r="G704" i="8"/>
  <c r="H404" i="8"/>
  <c r="H504" i="8"/>
  <c r="H604" i="8"/>
  <c r="H704" i="8"/>
  <c r="D405" i="8"/>
  <c r="D505" i="8"/>
  <c r="D605" i="8"/>
  <c r="D705" i="8"/>
  <c r="F405" i="8"/>
  <c r="F505" i="8"/>
  <c r="F605" i="8"/>
  <c r="F705" i="8"/>
  <c r="G405" i="8"/>
  <c r="G505" i="8"/>
  <c r="G605" i="8"/>
  <c r="G705" i="8"/>
  <c r="H405" i="8"/>
  <c r="H505" i="8"/>
  <c r="H605" i="8"/>
  <c r="H705" i="8"/>
  <c r="D406" i="8"/>
  <c r="D506" i="8"/>
  <c r="D606" i="8"/>
  <c r="D706" i="8"/>
  <c r="F406" i="8"/>
  <c r="F506" i="8"/>
  <c r="F606" i="8"/>
  <c r="F706" i="8"/>
  <c r="G406" i="8"/>
  <c r="G506" i="8"/>
  <c r="G606" i="8"/>
  <c r="G706" i="8"/>
  <c r="H406" i="8"/>
  <c r="H506" i="8"/>
  <c r="H606" i="8"/>
  <c r="H706" i="8"/>
  <c r="D407" i="8"/>
  <c r="D507" i="8"/>
  <c r="D607" i="8"/>
  <c r="D707" i="8"/>
  <c r="F407" i="8"/>
  <c r="F507" i="8"/>
  <c r="F607" i="8"/>
  <c r="F707" i="8"/>
  <c r="G407" i="8"/>
  <c r="G507" i="8"/>
  <c r="G607" i="8"/>
  <c r="G707" i="8"/>
  <c r="H407" i="8"/>
  <c r="H507" i="8"/>
  <c r="H607" i="8"/>
  <c r="H707" i="8"/>
  <c r="D408" i="8"/>
  <c r="D508" i="8"/>
  <c r="D608" i="8"/>
  <c r="D708" i="8"/>
  <c r="F408" i="8"/>
  <c r="F508" i="8"/>
  <c r="F608" i="8"/>
  <c r="F708" i="8"/>
  <c r="G408" i="8"/>
  <c r="G508" i="8"/>
  <c r="G608" i="8"/>
  <c r="G708" i="8"/>
  <c r="H408" i="8"/>
  <c r="H508" i="8"/>
  <c r="H608" i="8"/>
  <c r="H708" i="8"/>
  <c r="D409" i="8"/>
  <c r="D509" i="8"/>
  <c r="D609" i="8"/>
  <c r="D709" i="8"/>
  <c r="F409" i="8"/>
  <c r="F509" i="8"/>
  <c r="F609" i="8"/>
  <c r="F709" i="8"/>
  <c r="G409" i="8"/>
  <c r="G509" i="8"/>
  <c r="G609" i="8"/>
  <c r="G709" i="8"/>
  <c r="H409" i="8"/>
  <c r="H509" i="8"/>
  <c r="H609" i="8"/>
  <c r="H709" i="8"/>
  <c r="D410" i="8"/>
  <c r="D510" i="8"/>
  <c r="D610" i="8"/>
  <c r="D710" i="8"/>
  <c r="F410" i="8"/>
  <c r="F510" i="8"/>
  <c r="F610" i="8"/>
  <c r="F710" i="8"/>
  <c r="G410" i="8"/>
  <c r="G510" i="8"/>
  <c r="G610" i="8"/>
  <c r="G710" i="8"/>
  <c r="H410" i="8"/>
  <c r="H510" i="8"/>
  <c r="H610" i="8"/>
  <c r="H710" i="8"/>
  <c r="D411" i="8"/>
  <c r="D511" i="8"/>
  <c r="D611" i="8"/>
  <c r="D711" i="8"/>
  <c r="F411" i="8"/>
  <c r="F511" i="8"/>
  <c r="F611" i="8"/>
  <c r="F711" i="8"/>
  <c r="G411" i="8"/>
  <c r="G511" i="8"/>
  <c r="G611" i="8"/>
  <c r="G711" i="8"/>
  <c r="H411" i="8"/>
  <c r="H511" i="8"/>
  <c r="H611" i="8"/>
  <c r="H711" i="8"/>
  <c r="D412" i="8"/>
  <c r="D512" i="8"/>
  <c r="D612" i="8"/>
  <c r="D712" i="8"/>
  <c r="F412" i="8"/>
  <c r="F512" i="8"/>
  <c r="F612" i="8"/>
  <c r="F712" i="8"/>
  <c r="G412" i="8"/>
  <c r="G512" i="8"/>
  <c r="G612" i="8"/>
  <c r="G712" i="8"/>
  <c r="H412" i="8"/>
  <c r="H512" i="8"/>
  <c r="H612" i="8"/>
  <c r="H712" i="8"/>
  <c r="D413" i="8"/>
  <c r="D513" i="8"/>
  <c r="D613" i="8"/>
  <c r="D713" i="8"/>
  <c r="F413" i="8"/>
  <c r="F513" i="8"/>
  <c r="F613" i="8"/>
  <c r="F713" i="8"/>
  <c r="G413" i="8"/>
  <c r="G513" i="8"/>
  <c r="G613" i="8"/>
  <c r="G713" i="8"/>
  <c r="H413" i="8"/>
  <c r="H513" i="8"/>
  <c r="H613" i="8"/>
  <c r="H713" i="8"/>
  <c r="D414" i="8"/>
  <c r="D514" i="8"/>
  <c r="D614" i="8"/>
  <c r="D714" i="8"/>
  <c r="F414" i="8"/>
  <c r="F514" i="8"/>
  <c r="F614" i="8"/>
  <c r="F714" i="8"/>
  <c r="G414" i="8"/>
  <c r="G514" i="8"/>
  <c r="G614" i="8"/>
  <c r="G714" i="8"/>
  <c r="H414" i="8"/>
  <c r="H514" i="8"/>
  <c r="H614" i="8"/>
  <c r="H714" i="8"/>
  <c r="D415" i="8"/>
  <c r="D515" i="8"/>
  <c r="D615" i="8"/>
  <c r="D715" i="8"/>
  <c r="F415" i="8"/>
  <c r="F515" i="8"/>
  <c r="F615" i="8"/>
  <c r="F715" i="8"/>
  <c r="G415" i="8"/>
  <c r="G515" i="8"/>
  <c r="G615" i="8"/>
  <c r="G715" i="8"/>
  <c r="H415" i="8"/>
  <c r="H515" i="8"/>
  <c r="H615" i="8"/>
  <c r="H715" i="8"/>
  <c r="D416" i="8"/>
  <c r="D516" i="8"/>
  <c r="D616" i="8"/>
  <c r="D716" i="8"/>
  <c r="F416" i="8"/>
  <c r="F516" i="8"/>
  <c r="F616" i="8"/>
  <c r="F716" i="8"/>
  <c r="G416" i="8"/>
  <c r="G516" i="8"/>
  <c r="G616" i="8"/>
  <c r="G716" i="8"/>
  <c r="H416" i="8"/>
  <c r="H516" i="8"/>
  <c r="H616" i="8"/>
  <c r="H716" i="8"/>
  <c r="D417" i="8"/>
  <c r="D517" i="8"/>
  <c r="D617" i="8"/>
  <c r="D717" i="8"/>
  <c r="F417" i="8"/>
  <c r="F517" i="8"/>
  <c r="F617" i="8"/>
  <c r="F717" i="8"/>
  <c r="G417" i="8"/>
  <c r="G517" i="8"/>
  <c r="G617" i="8"/>
  <c r="G717" i="8"/>
  <c r="H417" i="8"/>
  <c r="H517" i="8"/>
  <c r="H617" i="8"/>
  <c r="H717" i="8"/>
  <c r="D418" i="8"/>
  <c r="D518" i="8"/>
  <c r="D618" i="8"/>
  <c r="D718" i="8"/>
  <c r="F418" i="8"/>
  <c r="F518" i="8"/>
  <c r="F618" i="8"/>
  <c r="F718" i="8"/>
  <c r="G418" i="8"/>
  <c r="G518" i="8"/>
  <c r="G618" i="8"/>
  <c r="G718" i="8"/>
  <c r="H418" i="8"/>
  <c r="H518" i="8"/>
  <c r="H618" i="8"/>
  <c r="H718" i="8"/>
  <c r="D419" i="8"/>
  <c r="D519" i="8"/>
  <c r="D619" i="8"/>
  <c r="D719" i="8"/>
  <c r="F419" i="8"/>
  <c r="F519" i="8"/>
  <c r="F619" i="8"/>
  <c r="F719" i="8"/>
  <c r="G419" i="8"/>
  <c r="G519" i="8"/>
  <c r="G619" i="8"/>
  <c r="G719" i="8"/>
  <c r="H419" i="8"/>
  <c r="H519" i="8"/>
  <c r="H619" i="8"/>
  <c r="H719" i="8"/>
  <c r="D420" i="8"/>
  <c r="D520" i="8"/>
  <c r="D620" i="8"/>
  <c r="D720" i="8"/>
  <c r="F420" i="8"/>
  <c r="F520" i="8"/>
  <c r="F620" i="8"/>
  <c r="F720" i="8"/>
  <c r="G420" i="8"/>
  <c r="G520" i="8"/>
  <c r="G620" i="8"/>
  <c r="G720" i="8"/>
  <c r="H420" i="8"/>
  <c r="H520" i="8"/>
  <c r="H620" i="8"/>
  <c r="H720" i="8"/>
  <c r="D421" i="8"/>
  <c r="D521" i="8"/>
  <c r="D621" i="8"/>
  <c r="D721" i="8"/>
  <c r="F421" i="8"/>
  <c r="F521" i="8"/>
  <c r="F621" i="8"/>
  <c r="F721" i="8"/>
  <c r="G421" i="8"/>
  <c r="G521" i="8"/>
  <c r="G621" i="8"/>
  <c r="G721" i="8"/>
  <c r="H421" i="8"/>
  <c r="H521" i="8"/>
  <c r="H621" i="8"/>
  <c r="H721" i="8"/>
  <c r="D422" i="8"/>
  <c r="D522" i="8"/>
  <c r="D622" i="8"/>
  <c r="D722" i="8"/>
  <c r="F422" i="8"/>
  <c r="F522" i="8"/>
  <c r="F622" i="8"/>
  <c r="F722" i="8"/>
  <c r="G422" i="8"/>
  <c r="G522" i="8"/>
  <c r="G622" i="8"/>
  <c r="G722" i="8"/>
  <c r="H422" i="8"/>
  <c r="H522" i="8"/>
  <c r="H622" i="8"/>
  <c r="H722" i="8"/>
  <c r="D423" i="8"/>
  <c r="D523" i="8"/>
  <c r="D623" i="8"/>
  <c r="D723" i="8"/>
  <c r="F423" i="8"/>
  <c r="F523" i="8"/>
  <c r="F623" i="8"/>
  <c r="F723" i="8"/>
  <c r="G423" i="8"/>
  <c r="G523" i="8"/>
  <c r="G623" i="8"/>
  <c r="G723" i="8"/>
  <c r="H423" i="8"/>
  <c r="H523" i="8"/>
  <c r="H623" i="8"/>
  <c r="H723" i="8"/>
  <c r="D424" i="8"/>
  <c r="D524" i="8"/>
  <c r="D624" i="8"/>
  <c r="D724" i="8"/>
  <c r="F424" i="8"/>
  <c r="F524" i="8"/>
  <c r="F624" i="8"/>
  <c r="F724" i="8"/>
  <c r="G424" i="8"/>
  <c r="G524" i="8"/>
  <c r="G624" i="8"/>
  <c r="G724" i="8"/>
  <c r="H424" i="8"/>
  <c r="H524" i="8"/>
  <c r="H624" i="8"/>
  <c r="H724" i="8"/>
  <c r="D425" i="8"/>
  <c r="D525" i="8"/>
  <c r="D625" i="8"/>
  <c r="D725" i="8"/>
  <c r="F425" i="8"/>
  <c r="F525" i="8"/>
  <c r="F625" i="8"/>
  <c r="F725" i="8"/>
  <c r="G425" i="8"/>
  <c r="G525" i="8"/>
  <c r="G625" i="8"/>
  <c r="G725" i="8"/>
  <c r="H425" i="8"/>
  <c r="H525" i="8"/>
  <c r="H625" i="8"/>
  <c r="H725" i="8"/>
  <c r="D426" i="8"/>
  <c r="D526" i="8"/>
  <c r="D626" i="8"/>
  <c r="D726" i="8"/>
  <c r="F426" i="8"/>
  <c r="F526" i="8"/>
  <c r="F626" i="8"/>
  <c r="F726" i="8"/>
  <c r="G426" i="8"/>
  <c r="G526" i="8"/>
  <c r="G626" i="8"/>
  <c r="G726" i="8"/>
  <c r="H426" i="8"/>
  <c r="H526" i="8"/>
  <c r="H626" i="8"/>
  <c r="H726" i="8"/>
  <c r="D427" i="8"/>
  <c r="D527" i="8"/>
  <c r="D627" i="8"/>
  <c r="D727" i="8"/>
  <c r="F427" i="8"/>
  <c r="F527" i="8"/>
  <c r="F627" i="8"/>
  <c r="F727" i="8"/>
  <c r="G427" i="8"/>
  <c r="G527" i="8"/>
  <c r="G627" i="8"/>
  <c r="G727" i="8"/>
  <c r="H427" i="8"/>
  <c r="H527" i="8"/>
  <c r="H627" i="8"/>
  <c r="H727" i="8"/>
  <c r="D428" i="8"/>
  <c r="D528" i="8"/>
  <c r="D628" i="8"/>
  <c r="D728" i="8"/>
  <c r="F428" i="8"/>
  <c r="F528" i="8"/>
  <c r="F628" i="8"/>
  <c r="F728" i="8"/>
  <c r="G428" i="8"/>
  <c r="G528" i="8"/>
  <c r="G628" i="8"/>
  <c r="G728" i="8"/>
  <c r="H428" i="8"/>
  <c r="H528" i="8"/>
  <c r="H628" i="8"/>
  <c r="H728" i="8"/>
  <c r="D429" i="8"/>
  <c r="D529" i="8"/>
  <c r="D629" i="8"/>
  <c r="D729" i="8"/>
  <c r="F429" i="8"/>
  <c r="F529" i="8"/>
  <c r="F629" i="8"/>
  <c r="F729" i="8"/>
  <c r="G429" i="8"/>
  <c r="G529" i="8"/>
  <c r="G629" i="8"/>
  <c r="G729" i="8"/>
  <c r="H429" i="8"/>
  <c r="H529" i="8"/>
  <c r="H629" i="8"/>
  <c r="H729" i="8"/>
  <c r="D430" i="8"/>
  <c r="D530" i="8"/>
  <c r="D630" i="8"/>
  <c r="D730" i="8"/>
  <c r="F430" i="8"/>
  <c r="F530" i="8"/>
  <c r="F630" i="8"/>
  <c r="F730" i="8"/>
  <c r="G430" i="8"/>
  <c r="G530" i="8"/>
  <c r="G630" i="8"/>
  <c r="G730" i="8"/>
  <c r="H430" i="8"/>
  <c r="H530" i="8"/>
  <c r="H630" i="8"/>
  <c r="H730" i="8"/>
  <c r="D431" i="8"/>
  <c r="D531" i="8"/>
  <c r="D631" i="8"/>
  <c r="D731" i="8"/>
  <c r="F431" i="8"/>
  <c r="F531" i="8"/>
  <c r="F631" i="8"/>
  <c r="F731" i="8"/>
  <c r="G431" i="8"/>
  <c r="G531" i="8"/>
  <c r="G631" i="8"/>
  <c r="G731" i="8"/>
  <c r="H431" i="8"/>
  <c r="H531" i="8"/>
  <c r="H631" i="8"/>
  <c r="H731" i="8"/>
  <c r="D432" i="8"/>
  <c r="D532" i="8"/>
  <c r="D632" i="8"/>
  <c r="D732" i="8"/>
  <c r="F432" i="8"/>
  <c r="F532" i="8"/>
  <c r="F632" i="8"/>
  <c r="F732" i="8"/>
  <c r="G432" i="8"/>
  <c r="G532" i="8"/>
  <c r="G632" i="8"/>
  <c r="G732" i="8"/>
  <c r="H432" i="8"/>
  <c r="H532" i="8"/>
  <c r="H632" i="8"/>
  <c r="H732" i="8"/>
  <c r="D82" i="8"/>
  <c r="D182" i="8"/>
  <c r="D282" i="8"/>
  <c r="D382" i="8"/>
  <c r="F82" i="8"/>
  <c r="F182" i="8"/>
  <c r="F282" i="8"/>
  <c r="F382" i="8"/>
  <c r="G82" i="8"/>
  <c r="G182" i="8"/>
  <c r="G282" i="8"/>
  <c r="G382" i="8"/>
  <c r="H82" i="8"/>
  <c r="H182" i="8"/>
  <c r="H282" i="8"/>
  <c r="H382" i="8"/>
  <c r="D83" i="8"/>
  <c r="D183" i="8"/>
  <c r="D283" i="8"/>
  <c r="D383" i="8"/>
  <c r="F83" i="8"/>
  <c r="F183" i="8"/>
  <c r="F283" i="8"/>
  <c r="F383" i="8"/>
  <c r="G83" i="8"/>
  <c r="G183" i="8"/>
  <c r="G283" i="8"/>
  <c r="G383" i="8"/>
  <c r="H83" i="8"/>
  <c r="H183" i="8"/>
  <c r="H283" i="8"/>
  <c r="H383" i="8"/>
  <c r="D84" i="8"/>
  <c r="D184" i="8"/>
  <c r="D284" i="8"/>
  <c r="D384" i="8"/>
  <c r="F84" i="8"/>
  <c r="F184" i="8"/>
  <c r="F284" i="8"/>
  <c r="F384" i="8"/>
  <c r="G84" i="8"/>
  <c r="G184" i="8"/>
  <c r="G284" i="8"/>
  <c r="G384" i="8"/>
  <c r="H84" i="8"/>
  <c r="H184" i="8"/>
  <c r="H284" i="8"/>
  <c r="H384" i="8"/>
  <c r="D85" i="8"/>
  <c r="D185" i="8"/>
  <c r="D285" i="8"/>
  <c r="D385" i="8"/>
  <c r="F85" i="8"/>
  <c r="F185" i="8"/>
  <c r="F285" i="8"/>
  <c r="F385" i="8"/>
  <c r="G85" i="8"/>
  <c r="G185" i="8"/>
  <c r="G285" i="8"/>
  <c r="G385" i="8"/>
  <c r="H85" i="8"/>
  <c r="H185" i="8"/>
  <c r="H285" i="8"/>
  <c r="H385" i="8"/>
  <c r="D86" i="8"/>
  <c r="D186" i="8"/>
  <c r="D286" i="8"/>
  <c r="D386" i="8"/>
  <c r="F86" i="8"/>
  <c r="F186" i="8"/>
  <c r="F286" i="8"/>
  <c r="F386" i="8"/>
  <c r="G86" i="8"/>
  <c r="G186" i="8"/>
  <c r="G286" i="8"/>
  <c r="G386" i="8"/>
  <c r="H86" i="8"/>
  <c r="H186" i="8"/>
  <c r="H286" i="8"/>
  <c r="H386" i="8"/>
  <c r="D87" i="8"/>
  <c r="D187" i="8"/>
  <c r="D287" i="8"/>
  <c r="D387" i="8"/>
  <c r="F87" i="8"/>
  <c r="F187" i="8"/>
  <c r="F287" i="8"/>
  <c r="F387" i="8"/>
  <c r="G87" i="8"/>
  <c r="G187" i="8"/>
  <c r="G287" i="8"/>
  <c r="G387" i="8"/>
  <c r="H87" i="8"/>
  <c r="H187" i="8"/>
  <c r="H287" i="8"/>
  <c r="H387" i="8"/>
  <c r="D88" i="8"/>
  <c r="D188" i="8"/>
  <c r="D288" i="8"/>
  <c r="D388" i="8"/>
  <c r="F88" i="8"/>
  <c r="F188" i="8"/>
  <c r="F288" i="8"/>
  <c r="F388" i="8"/>
  <c r="G88" i="8"/>
  <c r="G188" i="8"/>
  <c r="G288" i="8"/>
  <c r="G388" i="8"/>
  <c r="H88" i="8"/>
  <c r="H188" i="8"/>
  <c r="H288" i="8"/>
  <c r="H388" i="8"/>
  <c r="D89" i="8"/>
  <c r="D189" i="8"/>
  <c r="D289" i="8"/>
  <c r="D389" i="8"/>
  <c r="F89" i="8"/>
  <c r="F189" i="8"/>
  <c r="F289" i="8"/>
  <c r="F389" i="8"/>
  <c r="G89" i="8"/>
  <c r="G189" i="8"/>
  <c r="G289" i="8"/>
  <c r="G389" i="8"/>
  <c r="H89" i="8"/>
  <c r="H189" i="8"/>
  <c r="H289" i="8"/>
  <c r="H389" i="8"/>
  <c r="D90" i="8"/>
  <c r="D190" i="8"/>
  <c r="D290" i="8"/>
  <c r="D390" i="8"/>
  <c r="F90" i="8"/>
  <c r="F190" i="8"/>
  <c r="F290" i="8"/>
  <c r="F390" i="8"/>
  <c r="G90" i="8"/>
  <c r="G190" i="8"/>
  <c r="G290" i="8"/>
  <c r="G390" i="8"/>
  <c r="H90" i="8"/>
  <c r="H190" i="8"/>
  <c r="H290" i="8"/>
  <c r="H390" i="8"/>
  <c r="D91" i="8"/>
  <c r="D191" i="8"/>
  <c r="D291" i="8"/>
  <c r="D391" i="8"/>
  <c r="F91" i="8"/>
  <c r="F191" i="8"/>
  <c r="F291" i="8"/>
  <c r="F391" i="8"/>
  <c r="G91" i="8"/>
  <c r="G191" i="8"/>
  <c r="G291" i="8"/>
  <c r="G391" i="8"/>
  <c r="H91" i="8"/>
  <c r="H191" i="8"/>
  <c r="H291" i="8"/>
  <c r="H391" i="8"/>
  <c r="D92" i="8"/>
  <c r="D192" i="8"/>
  <c r="D292" i="8"/>
  <c r="D392" i="8"/>
  <c r="F92" i="8"/>
  <c r="F192" i="8"/>
  <c r="F292" i="8"/>
  <c r="F392" i="8"/>
  <c r="G92" i="8"/>
  <c r="G192" i="8"/>
  <c r="G292" i="8"/>
  <c r="G392" i="8"/>
  <c r="H92" i="8"/>
  <c r="H192" i="8"/>
  <c r="H292" i="8"/>
  <c r="H392" i="8"/>
  <c r="D93" i="8"/>
  <c r="D193" i="8"/>
  <c r="D293" i="8"/>
  <c r="D393" i="8"/>
  <c r="F93" i="8"/>
  <c r="F193" i="8"/>
  <c r="F293" i="8"/>
  <c r="F393" i="8"/>
  <c r="G93" i="8"/>
  <c r="G193" i="8"/>
  <c r="G293" i="8"/>
  <c r="G393" i="8"/>
  <c r="H93" i="8"/>
  <c r="H193" i="8"/>
  <c r="H293" i="8"/>
  <c r="H393" i="8"/>
  <c r="D94" i="8"/>
  <c r="D194" i="8"/>
  <c r="D294" i="8"/>
  <c r="D394" i="8"/>
  <c r="F94" i="8"/>
  <c r="F194" i="8"/>
  <c r="F294" i="8"/>
  <c r="F394" i="8"/>
  <c r="G94" i="8"/>
  <c r="G194" i="8"/>
  <c r="G294" i="8"/>
  <c r="G394" i="8"/>
  <c r="H94" i="8"/>
  <c r="H194" i="8"/>
  <c r="H294" i="8"/>
  <c r="H394" i="8"/>
  <c r="D95" i="8"/>
  <c r="D195" i="8"/>
  <c r="D295" i="8"/>
  <c r="D395" i="8"/>
  <c r="F95" i="8"/>
  <c r="F195" i="8"/>
  <c r="F295" i="8"/>
  <c r="F395" i="8"/>
  <c r="G95" i="8"/>
  <c r="G195" i="8"/>
  <c r="G295" i="8"/>
  <c r="G395" i="8"/>
  <c r="H95" i="8"/>
  <c r="H195" i="8"/>
  <c r="H295" i="8"/>
  <c r="H395" i="8"/>
  <c r="D96" i="8"/>
  <c r="D196" i="8"/>
  <c r="D296" i="8"/>
  <c r="D396" i="8"/>
  <c r="F96" i="8"/>
  <c r="F196" i="8"/>
  <c r="F296" i="8"/>
  <c r="F396" i="8"/>
  <c r="G96" i="8"/>
  <c r="G196" i="8"/>
  <c r="G296" i="8"/>
  <c r="G396" i="8"/>
  <c r="H96" i="8"/>
  <c r="H196" i="8"/>
  <c r="H296" i="8"/>
  <c r="H396" i="8"/>
  <c r="D97" i="8"/>
  <c r="D197" i="8"/>
  <c r="D297" i="8"/>
  <c r="D397" i="8"/>
  <c r="F97" i="8"/>
  <c r="F197" i="8"/>
  <c r="F297" i="8"/>
  <c r="F397" i="8"/>
  <c r="G97" i="8"/>
  <c r="G197" i="8"/>
  <c r="G297" i="8"/>
  <c r="G397" i="8"/>
  <c r="H97" i="8"/>
  <c r="H197" i="8"/>
  <c r="H297" i="8"/>
  <c r="H397" i="8"/>
  <c r="D98" i="8"/>
  <c r="D198" i="8"/>
  <c r="D298" i="8"/>
  <c r="D398" i="8"/>
  <c r="F98" i="8"/>
  <c r="F198" i="8"/>
  <c r="F298" i="8"/>
  <c r="F398" i="8"/>
  <c r="G98" i="8"/>
  <c r="G198" i="8"/>
  <c r="G298" i="8"/>
  <c r="G398" i="8"/>
  <c r="H98" i="8"/>
  <c r="H198" i="8"/>
  <c r="H298" i="8"/>
  <c r="H398" i="8"/>
  <c r="D99" i="8"/>
  <c r="D199" i="8"/>
  <c r="D299" i="8"/>
  <c r="D399" i="8"/>
  <c r="F99" i="8"/>
  <c r="F199" i="8"/>
  <c r="F299" i="8"/>
  <c r="F399" i="8"/>
  <c r="G99" i="8"/>
  <c r="G199" i="8"/>
  <c r="G299" i="8"/>
  <c r="G399" i="8"/>
  <c r="H99" i="8"/>
  <c r="H199" i="8"/>
  <c r="H299" i="8"/>
  <c r="H399" i="8"/>
  <c r="D100" i="8"/>
  <c r="D200" i="8"/>
  <c r="D300" i="8"/>
  <c r="D400" i="8"/>
  <c r="F100" i="8"/>
  <c r="F200" i="8"/>
  <c r="F300" i="8"/>
  <c r="F400" i="8"/>
  <c r="G100" i="8"/>
  <c r="G200" i="8"/>
  <c r="G300" i="8"/>
  <c r="G400" i="8"/>
  <c r="H100" i="8"/>
  <c r="H200" i="8"/>
  <c r="H300" i="8"/>
  <c r="H400" i="8"/>
  <c r="D101" i="8"/>
  <c r="D201" i="8"/>
  <c r="D301" i="8"/>
  <c r="D401" i="8"/>
  <c r="F101" i="8"/>
  <c r="F201" i="8"/>
  <c r="F301" i="8"/>
  <c r="F401" i="8"/>
  <c r="G101" i="8"/>
  <c r="G201" i="8"/>
  <c r="G301" i="8"/>
  <c r="G401" i="8"/>
  <c r="H101" i="8"/>
  <c r="H201" i="8"/>
  <c r="H301" i="8"/>
  <c r="H401" i="8"/>
  <c r="D102" i="8"/>
  <c r="D202" i="8"/>
  <c r="D302" i="8"/>
  <c r="D402" i="8"/>
  <c r="F102" i="8"/>
  <c r="F202" i="8"/>
  <c r="F302" i="8"/>
  <c r="F402" i="8"/>
  <c r="G102" i="8"/>
  <c r="G202" i="8"/>
  <c r="G302" i="8"/>
  <c r="G402" i="8"/>
  <c r="H102" i="8"/>
  <c r="H202" i="8"/>
  <c r="H302" i="8"/>
  <c r="H402" i="8"/>
  <c r="D41" i="8"/>
  <c r="D141" i="8"/>
  <c r="D241" i="8"/>
  <c r="D341" i="8"/>
  <c r="F41" i="8"/>
  <c r="F141" i="8"/>
  <c r="F241" i="8"/>
  <c r="F341" i="8"/>
  <c r="G41" i="8"/>
  <c r="G141" i="8"/>
  <c r="G241" i="8"/>
  <c r="G341" i="8"/>
  <c r="H41" i="8"/>
  <c r="H141" i="8"/>
  <c r="H241" i="8"/>
  <c r="H341" i="8"/>
  <c r="D42" i="8"/>
  <c r="D142" i="8"/>
  <c r="D242" i="8"/>
  <c r="D342" i="8"/>
  <c r="F42" i="8"/>
  <c r="F142" i="8"/>
  <c r="F242" i="8"/>
  <c r="F342" i="8"/>
  <c r="G42" i="8"/>
  <c r="G142" i="8"/>
  <c r="G242" i="8"/>
  <c r="G342" i="8"/>
  <c r="H42" i="8"/>
  <c r="H142" i="8"/>
  <c r="H242" i="8"/>
  <c r="H342" i="8"/>
  <c r="D43" i="8"/>
  <c r="D143" i="8"/>
  <c r="D243" i="8"/>
  <c r="D343" i="8"/>
  <c r="F43" i="8"/>
  <c r="F143" i="8"/>
  <c r="F243" i="8"/>
  <c r="F343" i="8"/>
  <c r="G43" i="8"/>
  <c r="G143" i="8"/>
  <c r="G243" i="8"/>
  <c r="G343" i="8"/>
  <c r="H43" i="8"/>
  <c r="H143" i="8"/>
  <c r="H243" i="8"/>
  <c r="H343" i="8"/>
  <c r="D44" i="8"/>
  <c r="D144" i="8"/>
  <c r="D244" i="8"/>
  <c r="D344" i="8"/>
  <c r="F44" i="8"/>
  <c r="F144" i="8"/>
  <c r="F244" i="8"/>
  <c r="F344" i="8"/>
  <c r="G44" i="8"/>
  <c r="G144" i="8"/>
  <c r="G244" i="8"/>
  <c r="G344" i="8"/>
  <c r="H44" i="8"/>
  <c r="H144" i="8"/>
  <c r="H244" i="8"/>
  <c r="H344" i="8"/>
  <c r="D45" i="8"/>
  <c r="D145" i="8"/>
  <c r="D245" i="8"/>
  <c r="D345" i="8"/>
  <c r="F45" i="8"/>
  <c r="F145" i="8"/>
  <c r="F245" i="8"/>
  <c r="F345" i="8"/>
  <c r="G45" i="8"/>
  <c r="G145" i="8"/>
  <c r="G245" i="8"/>
  <c r="G345" i="8"/>
  <c r="H45" i="8"/>
  <c r="H145" i="8"/>
  <c r="H245" i="8"/>
  <c r="H345" i="8"/>
  <c r="D46" i="8"/>
  <c r="D146" i="8"/>
  <c r="D246" i="8"/>
  <c r="D346" i="8"/>
  <c r="F46" i="8"/>
  <c r="F146" i="8"/>
  <c r="F246" i="8"/>
  <c r="F346" i="8"/>
  <c r="G46" i="8"/>
  <c r="G146" i="8"/>
  <c r="G246" i="8"/>
  <c r="G346" i="8"/>
  <c r="H46" i="8"/>
  <c r="H146" i="8"/>
  <c r="H246" i="8"/>
  <c r="H346" i="8"/>
  <c r="D47" i="8"/>
  <c r="D147" i="8"/>
  <c r="D247" i="8"/>
  <c r="D347" i="8"/>
  <c r="F47" i="8"/>
  <c r="F147" i="8"/>
  <c r="F247" i="8"/>
  <c r="F347" i="8"/>
  <c r="G47" i="8"/>
  <c r="G147" i="8"/>
  <c r="G247" i="8"/>
  <c r="G347" i="8"/>
  <c r="H47" i="8"/>
  <c r="H147" i="8"/>
  <c r="H247" i="8"/>
  <c r="H347" i="8"/>
  <c r="D48" i="8"/>
  <c r="D148" i="8"/>
  <c r="D248" i="8"/>
  <c r="D348" i="8"/>
  <c r="F48" i="8"/>
  <c r="F148" i="8"/>
  <c r="F248" i="8"/>
  <c r="F348" i="8"/>
  <c r="G48" i="8"/>
  <c r="G148" i="8"/>
  <c r="G248" i="8"/>
  <c r="G348" i="8"/>
  <c r="H48" i="8"/>
  <c r="H148" i="8"/>
  <c r="H248" i="8"/>
  <c r="H348" i="8"/>
  <c r="D49" i="8"/>
  <c r="D149" i="8"/>
  <c r="D249" i="8"/>
  <c r="D349" i="8"/>
  <c r="F49" i="8"/>
  <c r="F149" i="8"/>
  <c r="F249" i="8"/>
  <c r="F349" i="8"/>
  <c r="G49" i="8"/>
  <c r="G149" i="8"/>
  <c r="G249" i="8"/>
  <c r="G349" i="8"/>
  <c r="H49" i="8"/>
  <c r="H149" i="8"/>
  <c r="H249" i="8"/>
  <c r="H349" i="8"/>
  <c r="D50" i="8"/>
  <c r="D150" i="8"/>
  <c r="D250" i="8"/>
  <c r="D350" i="8"/>
  <c r="F50" i="8"/>
  <c r="F150" i="8"/>
  <c r="F250" i="8"/>
  <c r="F350" i="8"/>
  <c r="G50" i="8"/>
  <c r="G150" i="8"/>
  <c r="G250" i="8"/>
  <c r="G350" i="8"/>
  <c r="H50" i="8"/>
  <c r="H150" i="8"/>
  <c r="H250" i="8"/>
  <c r="H350" i="8"/>
  <c r="D51" i="8"/>
  <c r="D151" i="8"/>
  <c r="D251" i="8"/>
  <c r="D351" i="8"/>
  <c r="F51" i="8"/>
  <c r="F151" i="8"/>
  <c r="F251" i="8"/>
  <c r="F351" i="8"/>
  <c r="G51" i="8"/>
  <c r="G151" i="8"/>
  <c r="G251" i="8"/>
  <c r="G351" i="8"/>
  <c r="H51" i="8"/>
  <c r="H151" i="8"/>
  <c r="H251" i="8"/>
  <c r="H351" i="8"/>
  <c r="D52" i="8"/>
  <c r="D152" i="8"/>
  <c r="D252" i="8"/>
  <c r="D352" i="8"/>
  <c r="F52" i="8"/>
  <c r="F152" i="8"/>
  <c r="F252" i="8"/>
  <c r="F352" i="8"/>
  <c r="G52" i="8"/>
  <c r="G152" i="8"/>
  <c r="G252" i="8"/>
  <c r="G352" i="8"/>
  <c r="H52" i="8"/>
  <c r="H152" i="8"/>
  <c r="H252" i="8"/>
  <c r="H352" i="8"/>
  <c r="D53" i="8"/>
  <c r="D153" i="8"/>
  <c r="D253" i="8"/>
  <c r="D353" i="8"/>
  <c r="F53" i="8"/>
  <c r="F153" i="8"/>
  <c r="F253" i="8"/>
  <c r="F353" i="8"/>
  <c r="G53" i="8"/>
  <c r="G153" i="8"/>
  <c r="G253" i="8"/>
  <c r="G353" i="8"/>
  <c r="H53" i="8"/>
  <c r="H153" i="8"/>
  <c r="H253" i="8"/>
  <c r="H353" i="8"/>
  <c r="D54" i="8"/>
  <c r="D154" i="8"/>
  <c r="D254" i="8"/>
  <c r="D354" i="8"/>
  <c r="F54" i="8"/>
  <c r="F154" i="8"/>
  <c r="F254" i="8"/>
  <c r="F354" i="8"/>
  <c r="G54" i="8"/>
  <c r="G154" i="8"/>
  <c r="G254" i="8"/>
  <c r="G354" i="8"/>
  <c r="H54" i="8"/>
  <c r="H154" i="8"/>
  <c r="H254" i="8"/>
  <c r="H354" i="8"/>
  <c r="D55" i="8"/>
  <c r="D155" i="8"/>
  <c r="D255" i="8"/>
  <c r="D355" i="8"/>
  <c r="F55" i="8"/>
  <c r="F155" i="8"/>
  <c r="F255" i="8"/>
  <c r="F355" i="8"/>
  <c r="G55" i="8"/>
  <c r="G155" i="8"/>
  <c r="G255" i="8"/>
  <c r="G355" i="8"/>
  <c r="H55" i="8"/>
  <c r="H155" i="8"/>
  <c r="H255" i="8"/>
  <c r="H355" i="8"/>
  <c r="D56" i="8"/>
  <c r="D156" i="8"/>
  <c r="D256" i="8"/>
  <c r="D356" i="8"/>
  <c r="F56" i="8"/>
  <c r="F156" i="8"/>
  <c r="F256" i="8"/>
  <c r="F356" i="8"/>
  <c r="G56" i="8"/>
  <c r="G156" i="8"/>
  <c r="G256" i="8"/>
  <c r="G356" i="8"/>
  <c r="H56" i="8"/>
  <c r="H156" i="8"/>
  <c r="H256" i="8"/>
  <c r="H356" i="8"/>
  <c r="D57" i="8"/>
  <c r="D157" i="8"/>
  <c r="D257" i="8"/>
  <c r="D357" i="8"/>
  <c r="F57" i="8"/>
  <c r="F157" i="8"/>
  <c r="F257" i="8"/>
  <c r="F357" i="8"/>
  <c r="G57" i="8"/>
  <c r="G157" i="8"/>
  <c r="G257" i="8"/>
  <c r="G357" i="8"/>
  <c r="H57" i="8"/>
  <c r="H157" i="8"/>
  <c r="H257" i="8"/>
  <c r="H357" i="8"/>
  <c r="D58" i="8"/>
  <c r="D158" i="8"/>
  <c r="D258" i="8"/>
  <c r="D358" i="8"/>
  <c r="F58" i="8"/>
  <c r="F158" i="8"/>
  <c r="F258" i="8"/>
  <c r="F358" i="8"/>
  <c r="G58" i="8"/>
  <c r="G158" i="8"/>
  <c r="G258" i="8"/>
  <c r="G358" i="8"/>
  <c r="H58" i="8"/>
  <c r="H158" i="8"/>
  <c r="H258" i="8"/>
  <c r="H358" i="8"/>
  <c r="D59" i="8"/>
  <c r="D159" i="8"/>
  <c r="D259" i="8"/>
  <c r="D359" i="8"/>
  <c r="F59" i="8"/>
  <c r="F159" i="8"/>
  <c r="F259" i="8"/>
  <c r="F359" i="8"/>
  <c r="G59" i="8"/>
  <c r="G159" i="8"/>
  <c r="G259" i="8"/>
  <c r="G359" i="8"/>
  <c r="H59" i="8"/>
  <c r="H159" i="8"/>
  <c r="H259" i="8"/>
  <c r="H359" i="8"/>
  <c r="D60" i="8"/>
  <c r="D160" i="8"/>
  <c r="D260" i="8"/>
  <c r="D360" i="8"/>
  <c r="F60" i="8"/>
  <c r="F160" i="8"/>
  <c r="F260" i="8"/>
  <c r="F360" i="8"/>
  <c r="G60" i="8"/>
  <c r="G160" i="8"/>
  <c r="G260" i="8"/>
  <c r="G360" i="8"/>
  <c r="H60" i="8"/>
  <c r="H160" i="8"/>
  <c r="H260" i="8"/>
  <c r="H360" i="8"/>
  <c r="D61" i="8"/>
  <c r="D161" i="8"/>
  <c r="D261" i="8"/>
  <c r="D361" i="8"/>
  <c r="F61" i="8"/>
  <c r="F161" i="8"/>
  <c r="F261" i="8"/>
  <c r="F361" i="8"/>
  <c r="G61" i="8"/>
  <c r="G161" i="8"/>
  <c r="G261" i="8"/>
  <c r="G361" i="8"/>
  <c r="H61" i="8"/>
  <c r="H161" i="8"/>
  <c r="H261" i="8"/>
  <c r="H361" i="8"/>
  <c r="D62" i="8"/>
  <c r="D162" i="8"/>
  <c r="D262" i="8"/>
  <c r="D362" i="8"/>
  <c r="F62" i="8"/>
  <c r="F162" i="8"/>
  <c r="F262" i="8"/>
  <c r="F362" i="8"/>
  <c r="G62" i="8"/>
  <c r="G162" i="8"/>
  <c r="G262" i="8"/>
  <c r="G362" i="8"/>
  <c r="H62" i="8"/>
  <c r="H162" i="8"/>
  <c r="H262" i="8"/>
  <c r="H362" i="8"/>
  <c r="D63" i="8"/>
  <c r="D163" i="8"/>
  <c r="D263" i="8"/>
  <c r="D363" i="8"/>
  <c r="F63" i="8"/>
  <c r="F163" i="8"/>
  <c r="F263" i="8"/>
  <c r="F363" i="8"/>
  <c r="G63" i="8"/>
  <c r="G163" i="8"/>
  <c r="G263" i="8"/>
  <c r="G363" i="8"/>
  <c r="H63" i="8"/>
  <c r="H163" i="8"/>
  <c r="H263" i="8"/>
  <c r="H363" i="8"/>
  <c r="D64" i="8"/>
  <c r="D164" i="8"/>
  <c r="D264" i="8"/>
  <c r="D364" i="8"/>
  <c r="F64" i="8"/>
  <c r="F164" i="8"/>
  <c r="F264" i="8"/>
  <c r="F364" i="8"/>
  <c r="G64" i="8"/>
  <c r="G164" i="8"/>
  <c r="G264" i="8"/>
  <c r="G364" i="8"/>
  <c r="H64" i="8"/>
  <c r="H164" i="8"/>
  <c r="H264" i="8"/>
  <c r="H364" i="8"/>
  <c r="D65" i="8"/>
  <c r="D165" i="8"/>
  <c r="D265" i="8"/>
  <c r="D365" i="8"/>
  <c r="F65" i="8"/>
  <c r="F165" i="8"/>
  <c r="F265" i="8"/>
  <c r="F365" i="8"/>
  <c r="G65" i="8"/>
  <c r="G165" i="8"/>
  <c r="G265" i="8"/>
  <c r="G365" i="8"/>
  <c r="H65" i="8"/>
  <c r="H165" i="8"/>
  <c r="H265" i="8"/>
  <c r="H365" i="8"/>
  <c r="D66" i="8"/>
  <c r="D166" i="8"/>
  <c r="D266" i="8"/>
  <c r="D366" i="8"/>
  <c r="F66" i="8"/>
  <c r="F166" i="8"/>
  <c r="F266" i="8"/>
  <c r="F366" i="8"/>
  <c r="G66" i="8"/>
  <c r="G166" i="8"/>
  <c r="G266" i="8"/>
  <c r="G366" i="8"/>
  <c r="H66" i="8"/>
  <c r="H166" i="8"/>
  <c r="H266" i="8"/>
  <c r="H366" i="8"/>
  <c r="D67" i="8"/>
  <c r="D167" i="8"/>
  <c r="D267" i="8"/>
  <c r="D367" i="8"/>
  <c r="F67" i="8"/>
  <c r="F167" i="8"/>
  <c r="F267" i="8"/>
  <c r="F367" i="8"/>
  <c r="G67" i="8"/>
  <c r="G167" i="8"/>
  <c r="G267" i="8"/>
  <c r="G367" i="8"/>
  <c r="H67" i="8"/>
  <c r="H167" i="8"/>
  <c r="H267" i="8"/>
  <c r="H367" i="8"/>
  <c r="D68" i="8"/>
  <c r="D168" i="8"/>
  <c r="D268" i="8"/>
  <c r="D368" i="8"/>
  <c r="F68" i="8"/>
  <c r="F168" i="8"/>
  <c r="F268" i="8"/>
  <c r="F368" i="8"/>
  <c r="G68" i="8"/>
  <c r="G168" i="8"/>
  <c r="G268" i="8"/>
  <c r="G368" i="8"/>
  <c r="H68" i="8"/>
  <c r="H168" i="8"/>
  <c r="H268" i="8"/>
  <c r="H368" i="8"/>
  <c r="D69" i="8"/>
  <c r="D169" i="8"/>
  <c r="D269" i="8"/>
  <c r="D369" i="8"/>
  <c r="F69" i="8"/>
  <c r="F169" i="8"/>
  <c r="F269" i="8"/>
  <c r="F369" i="8"/>
  <c r="G69" i="8"/>
  <c r="G169" i="8"/>
  <c r="G269" i="8"/>
  <c r="G369" i="8"/>
  <c r="H69" i="8"/>
  <c r="H169" i="8"/>
  <c r="H269" i="8"/>
  <c r="H369" i="8"/>
  <c r="D70" i="8"/>
  <c r="D170" i="8"/>
  <c r="D270" i="8"/>
  <c r="D370" i="8"/>
  <c r="F70" i="8"/>
  <c r="F170" i="8"/>
  <c r="F270" i="8"/>
  <c r="F370" i="8"/>
  <c r="G70" i="8"/>
  <c r="G170" i="8"/>
  <c r="G270" i="8"/>
  <c r="G370" i="8"/>
  <c r="H70" i="8"/>
  <c r="H170" i="8"/>
  <c r="H270" i="8"/>
  <c r="H370" i="8"/>
  <c r="D71" i="8"/>
  <c r="D171" i="8"/>
  <c r="D271" i="8"/>
  <c r="D371" i="8"/>
  <c r="F71" i="8"/>
  <c r="F171" i="8"/>
  <c r="F271" i="8"/>
  <c r="F371" i="8"/>
  <c r="G71" i="8"/>
  <c r="G171" i="8"/>
  <c r="G271" i="8"/>
  <c r="G371" i="8"/>
  <c r="H71" i="8"/>
  <c r="H171" i="8"/>
  <c r="H271" i="8"/>
  <c r="H371" i="8"/>
  <c r="D72" i="8"/>
  <c r="D172" i="8"/>
  <c r="D272" i="8"/>
  <c r="D372" i="8"/>
  <c r="F72" i="8"/>
  <c r="F172" i="8"/>
  <c r="F272" i="8"/>
  <c r="F372" i="8"/>
  <c r="G72" i="8"/>
  <c r="G172" i="8"/>
  <c r="G272" i="8"/>
  <c r="G372" i="8"/>
  <c r="H72" i="8"/>
  <c r="H172" i="8"/>
  <c r="H272" i="8"/>
  <c r="H372" i="8"/>
  <c r="D73" i="8"/>
  <c r="D173" i="8"/>
  <c r="D273" i="8"/>
  <c r="D373" i="8"/>
  <c r="F73" i="8"/>
  <c r="F173" i="8"/>
  <c r="F273" i="8"/>
  <c r="F373" i="8"/>
  <c r="G73" i="8"/>
  <c r="G173" i="8"/>
  <c r="G273" i="8"/>
  <c r="G373" i="8"/>
  <c r="H73" i="8"/>
  <c r="H173" i="8"/>
  <c r="H273" i="8"/>
  <c r="H373" i="8"/>
  <c r="D74" i="8"/>
  <c r="D174" i="8"/>
  <c r="D274" i="8"/>
  <c r="D374" i="8"/>
  <c r="F74" i="8"/>
  <c r="F174" i="8"/>
  <c r="F274" i="8"/>
  <c r="F374" i="8"/>
  <c r="G74" i="8"/>
  <c r="G174" i="8"/>
  <c r="G274" i="8"/>
  <c r="G374" i="8"/>
  <c r="H74" i="8"/>
  <c r="H174" i="8"/>
  <c r="H274" i="8"/>
  <c r="H374" i="8"/>
  <c r="D75" i="8"/>
  <c r="D175" i="8"/>
  <c r="D275" i="8"/>
  <c r="D375" i="8"/>
  <c r="F75" i="8"/>
  <c r="F175" i="8"/>
  <c r="F275" i="8"/>
  <c r="F375" i="8"/>
  <c r="G75" i="8"/>
  <c r="G175" i="8"/>
  <c r="G275" i="8"/>
  <c r="G375" i="8"/>
  <c r="H75" i="8"/>
  <c r="H175" i="8"/>
  <c r="H275" i="8"/>
  <c r="H375" i="8"/>
  <c r="D76" i="8"/>
  <c r="D176" i="8"/>
  <c r="D276" i="8"/>
  <c r="D376" i="8"/>
  <c r="F76" i="8"/>
  <c r="F176" i="8"/>
  <c r="F276" i="8"/>
  <c r="F376" i="8"/>
  <c r="G76" i="8"/>
  <c r="G176" i="8"/>
  <c r="G276" i="8"/>
  <c r="G376" i="8"/>
  <c r="H76" i="8"/>
  <c r="H176" i="8"/>
  <c r="H276" i="8"/>
  <c r="H376" i="8"/>
  <c r="D77" i="8"/>
  <c r="D177" i="8"/>
  <c r="D277" i="8"/>
  <c r="D377" i="8"/>
  <c r="F77" i="8"/>
  <c r="F177" i="8"/>
  <c r="F277" i="8"/>
  <c r="F377" i="8"/>
  <c r="G77" i="8"/>
  <c r="G177" i="8"/>
  <c r="G277" i="8"/>
  <c r="G377" i="8"/>
  <c r="H77" i="8"/>
  <c r="H177" i="8"/>
  <c r="H277" i="8"/>
  <c r="H377" i="8"/>
  <c r="D78" i="8"/>
  <c r="D178" i="8"/>
  <c r="D278" i="8"/>
  <c r="D378" i="8"/>
  <c r="F78" i="8"/>
  <c r="F178" i="8"/>
  <c r="F278" i="8"/>
  <c r="F378" i="8"/>
  <c r="G78" i="8"/>
  <c r="G178" i="8"/>
  <c r="G278" i="8"/>
  <c r="G378" i="8"/>
  <c r="H78" i="8"/>
  <c r="H178" i="8"/>
  <c r="H278" i="8"/>
  <c r="H378" i="8"/>
  <c r="D79" i="8"/>
  <c r="D179" i="8"/>
  <c r="D279" i="8"/>
  <c r="D379" i="8"/>
  <c r="F79" i="8"/>
  <c r="F179" i="8"/>
  <c r="F279" i="8"/>
  <c r="F379" i="8"/>
  <c r="G79" i="8"/>
  <c r="G179" i="8"/>
  <c r="G279" i="8"/>
  <c r="G379" i="8"/>
  <c r="H79" i="8"/>
  <c r="H179" i="8"/>
  <c r="H279" i="8"/>
  <c r="H379" i="8"/>
  <c r="D80" i="8"/>
  <c r="D180" i="8"/>
  <c r="D280" i="8"/>
  <c r="D380" i="8"/>
  <c r="F80" i="8"/>
  <c r="F180" i="8"/>
  <c r="F280" i="8"/>
  <c r="F380" i="8"/>
  <c r="G80" i="8"/>
  <c r="G180" i="8"/>
  <c r="G280" i="8"/>
  <c r="G380" i="8"/>
  <c r="H80" i="8"/>
  <c r="H180" i="8"/>
  <c r="H280" i="8"/>
  <c r="H380" i="8"/>
  <c r="D81" i="8"/>
  <c r="D181" i="8"/>
  <c r="D281" i="8"/>
  <c r="D381" i="8"/>
  <c r="F81" i="8"/>
  <c r="F181" i="8"/>
  <c r="F281" i="8"/>
  <c r="F381" i="8"/>
  <c r="G81" i="8"/>
  <c r="G181" i="8"/>
  <c r="G281" i="8"/>
  <c r="G381" i="8"/>
  <c r="H81" i="8"/>
  <c r="H181" i="8"/>
  <c r="H281" i="8"/>
  <c r="H381" i="8"/>
  <c r="D8" i="8"/>
  <c r="D108" i="8"/>
  <c r="D208" i="8"/>
  <c r="D308" i="8"/>
  <c r="F8" i="8"/>
  <c r="F108" i="8"/>
  <c r="F208" i="8"/>
  <c r="F308" i="8"/>
  <c r="G8" i="8"/>
  <c r="G108" i="8"/>
  <c r="G208" i="8"/>
  <c r="G308" i="8"/>
  <c r="H8" i="8"/>
  <c r="H108" i="8"/>
  <c r="H208" i="8"/>
  <c r="H308" i="8"/>
  <c r="D9" i="8"/>
  <c r="D109" i="8"/>
  <c r="D209" i="8"/>
  <c r="D309" i="8"/>
  <c r="F9" i="8"/>
  <c r="F109" i="8"/>
  <c r="F209" i="8"/>
  <c r="F309" i="8"/>
  <c r="G9" i="8"/>
  <c r="G109" i="8"/>
  <c r="G209" i="8"/>
  <c r="G309" i="8"/>
  <c r="H9" i="8"/>
  <c r="H109" i="8"/>
  <c r="H209" i="8"/>
  <c r="H309" i="8"/>
  <c r="D10" i="8"/>
  <c r="D110" i="8"/>
  <c r="D210" i="8"/>
  <c r="D310" i="8"/>
  <c r="F10" i="8"/>
  <c r="F110" i="8"/>
  <c r="F210" i="8"/>
  <c r="F310" i="8"/>
  <c r="G10" i="8"/>
  <c r="G110" i="8"/>
  <c r="G210" i="8"/>
  <c r="G310" i="8"/>
  <c r="H10" i="8"/>
  <c r="H110" i="8"/>
  <c r="H210" i="8"/>
  <c r="H310" i="8"/>
  <c r="D11" i="8"/>
  <c r="D111" i="8"/>
  <c r="D211" i="8"/>
  <c r="D311" i="8"/>
  <c r="F11" i="8"/>
  <c r="F111" i="8"/>
  <c r="F211" i="8"/>
  <c r="F311" i="8"/>
  <c r="G11" i="8"/>
  <c r="G111" i="8"/>
  <c r="G211" i="8"/>
  <c r="G311" i="8"/>
  <c r="H11" i="8"/>
  <c r="H111" i="8"/>
  <c r="H211" i="8"/>
  <c r="H311" i="8"/>
  <c r="D12" i="8"/>
  <c r="D112" i="8"/>
  <c r="D212" i="8"/>
  <c r="D312" i="8"/>
  <c r="F12" i="8"/>
  <c r="F112" i="8"/>
  <c r="F212" i="8"/>
  <c r="F312" i="8"/>
  <c r="G12" i="8"/>
  <c r="G112" i="8"/>
  <c r="G212" i="8"/>
  <c r="G312" i="8"/>
  <c r="H12" i="8"/>
  <c r="H112" i="8"/>
  <c r="H212" i="8"/>
  <c r="H312" i="8"/>
  <c r="D13" i="8"/>
  <c r="D113" i="8"/>
  <c r="D213" i="8"/>
  <c r="D313" i="8"/>
  <c r="F13" i="8"/>
  <c r="F113" i="8"/>
  <c r="F213" i="8"/>
  <c r="F313" i="8"/>
  <c r="G13" i="8"/>
  <c r="G113" i="8"/>
  <c r="G213" i="8"/>
  <c r="G313" i="8"/>
  <c r="H13" i="8"/>
  <c r="H113" i="8"/>
  <c r="H213" i="8"/>
  <c r="H313" i="8"/>
  <c r="D14" i="8"/>
  <c r="D114" i="8"/>
  <c r="D214" i="8"/>
  <c r="D314" i="8"/>
  <c r="F14" i="8"/>
  <c r="F114" i="8"/>
  <c r="F214" i="8"/>
  <c r="F314" i="8"/>
  <c r="G14" i="8"/>
  <c r="G114" i="8"/>
  <c r="G214" i="8"/>
  <c r="G314" i="8"/>
  <c r="H14" i="8"/>
  <c r="H114" i="8"/>
  <c r="H214" i="8"/>
  <c r="H314" i="8"/>
  <c r="D15" i="8"/>
  <c r="D115" i="8"/>
  <c r="D215" i="8"/>
  <c r="D315" i="8"/>
  <c r="F15" i="8"/>
  <c r="F115" i="8"/>
  <c r="F215" i="8"/>
  <c r="F315" i="8"/>
  <c r="G15" i="8"/>
  <c r="G115" i="8"/>
  <c r="G215" i="8"/>
  <c r="G315" i="8"/>
  <c r="H15" i="8"/>
  <c r="H115" i="8"/>
  <c r="H215" i="8"/>
  <c r="H315" i="8"/>
  <c r="D16" i="8"/>
  <c r="D116" i="8"/>
  <c r="D216" i="8"/>
  <c r="D316" i="8"/>
  <c r="F16" i="8"/>
  <c r="F116" i="8"/>
  <c r="F216" i="8"/>
  <c r="F316" i="8"/>
  <c r="G16" i="8"/>
  <c r="G116" i="8"/>
  <c r="G216" i="8"/>
  <c r="G316" i="8"/>
  <c r="H16" i="8"/>
  <c r="H116" i="8"/>
  <c r="H216" i="8"/>
  <c r="H316" i="8"/>
  <c r="D17" i="8"/>
  <c r="D117" i="8"/>
  <c r="D217" i="8"/>
  <c r="D317" i="8"/>
  <c r="F17" i="8"/>
  <c r="F117" i="8"/>
  <c r="F217" i="8"/>
  <c r="F317" i="8"/>
  <c r="G17" i="8"/>
  <c r="G117" i="8"/>
  <c r="G217" i="8"/>
  <c r="G317" i="8"/>
  <c r="H17" i="8"/>
  <c r="H117" i="8"/>
  <c r="H217" i="8"/>
  <c r="H317" i="8"/>
  <c r="D18" i="8"/>
  <c r="D118" i="8"/>
  <c r="D218" i="8"/>
  <c r="D318" i="8"/>
  <c r="F18" i="8"/>
  <c r="F118" i="8"/>
  <c r="F218" i="8"/>
  <c r="F318" i="8"/>
  <c r="G18" i="8"/>
  <c r="G118" i="8"/>
  <c r="G218" i="8"/>
  <c r="G318" i="8"/>
  <c r="H18" i="8"/>
  <c r="H118" i="8"/>
  <c r="H218" i="8"/>
  <c r="H318" i="8"/>
  <c r="D19" i="8"/>
  <c r="D119" i="8"/>
  <c r="D219" i="8"/>
  <c r="D319" i="8"/>
  <c r="F19" i="8"/>
  <c r="F119" i="8"/>
  <c r="F219" i="8"/>
  <c r="F319" i="8"/>
  <c r="G19" i="8"/>
  <c r="G119" i="8"/>
  <c r="G219" i="8"/>
  <c r="G319" i="8"/>
  <c r="H19" i="8"/>
  <c r="H119" i="8"/>
  <c r="H219" i="8"/>
  <c r="H319" i="8"/>
  <c r="D20" i="8"/>
  <c r="D120" i="8"/>
  <c r="D220" i="8"/>
  <c r="D320" i="8"/>
  <c r="F20" i="8"/>
  <c r="F120" i="8"/>
  <c r="F220" i="8"/>
  <c r="F320" i="8"/>
  <c r="G20" i="8"/>
  <c r="G120" i="8"/>
  <c r="G220" i="8"/>
  <c r="G320" i="8"/>
  <c r="H20" i="8"/>
  <c r="H120" i="8"/>
  <c r="H220" i="8"/>
  <c r="H320" i="8"/>
  <c r="D21" i="8"/>
  <c r="D121" i="8"/>
  <c r="D221" i="8"/>
  <c r="D321" i="8"/>
  <c r="F21" i="8"/>
  <c r="F121" i="8"/>
  <c r="F221" i="8"/>
  <c r="F321" i="8"/>
  <c r="G21" i="8"/>
  <c r="G121" i="8"/>
  <c r="G221" i="8"/>
  <c r="G321" i="8"/>
  <c r="H21" i="8"/>
  <c r="H121" i="8"/>
  <c r="H221" i="8"/>
  <c r="H321" i="8"/>
  <c r="D22" i="8"/>
  <c r="D122" i="8"/>
  <c r="D222" i="8"/>
  <c r="D322" i="8"/>
  <c r="F22" i="8"/>
  <c r="F122" i="8"/>
  <c r="F222" i="8"/>
  <c r="F322" i="8"/>
  <c r="G22" i="8"/>
  <c r="G122" i="8"/>
  <c r="G222" i="8"/>
  <c r="G322" i="8"/>
  <c r="H22" i="8"/>
  <c r="H122" i="8"/>
  <c r="H222" i="8"/>
  <c r="H322" i="8"/>
  <c r="D23" i="8"/>
  <c r="D123" i="8"/>
  <c r="D223" i="8"/>
  <c r="D323" i="8"/>
  <c r="F23" i="8"/>
  <c r="F123" i="8"/>
  <c r="F223" i="8"/>
  <c r="F323" i="8"/>
  <c r="G23" i="8"/>
  <c r="G123" i="8"/>
  <c r="G223" i="8"/>
  <c r="G323" i="8"/>
  <c r="H23" i="8"/>
  <c r="H123" i="8"/>
  <c r="H223" i="8"/>
  <c r="H323" i="8"/>
  <c r="D24" i="8"/>
  <c r="D124" i="8"/>
  <c r="D224" i="8"/>
  <c r="D324" i="8"/>
  <c r="F24" i="8"/>
  <c r="F124" i="8"/>
  <c r="F224" i="8"/>
  <c r="F324" i="8"/>
  <c r="G24" i="8"/>
  <c r="G124" i="8"/>
  <c r="G224" i="8"/>
  <c r="G324" i="8"/>
  <c r="H24" i="8"/>
  <c r="H124" i="8"/>
  <c r="H224" i="8"/>
  <c r="H324" i="8"/>
  <c r="D25" i="8"/>
  <c r="D125" i="8"/>
  <c r="D225" i="8"/>
  <c r="D325" i="8"/>
  <c r="F25" i="8"/>
  <c r="F125" i="8"/>
  <c r="F225" i="8"/>
  <c r="F325" i="8"/>
  <c r="G25" i="8"/>
  <c r="G125" i="8"/>
  <c r="G225" i="8"/>
  <c r="G325" i="8"/>
  <c r="H25" i="8"/>
  <c r="H125" i="8"/>
  <c r="H225" i="8"/>
  <c r="H325" i="8"/>
  <c r="D26" i="8"/>
  <c r="D126" i="8"/>
  <c r="D226" i="8"/>
  <c r="D326" i="8"/>
  <c r="F26" i="8"/>
  <c r="F126" i="8"/>
  <c r="F226" i="8"/>
  <c r="F326" i="8"/>
  <c r="G26" i="8"/>
  <c r="G126" i="8"/>
  <c r="G226" i="8"/>
  <c r="G326" i="8"/>
  <c r="H26" i="8"/>
  <c r="H126" i="8"/>
  <c r="H226" i="8"/>
  <c r="H326" i="8"/>
  <c r="D27" i="8"/>
  <c r="D127" i="8"/>
  <c r="D227" i="8"/>
  <c r="D327" i="8"/>
  <c r="F27" i="8"/>
  <c r="F127" i="8"/>
  <c r="F227" i="8"/>
  <c r="F327" i="8"/>
  <c r="G27" i="8"/>
  <c r="G127" i="8"/>
  <c r="G227" i="8"/>
  <c r="G327" i="8"/>
  <c r="H27" i="8"/>
  <c r="H127" i="8"/>
  <c r="H227" i="8"/>
  <c r="H327" i="8"/>
  <c r="D28" i="8"/>
  <c r="D128" i="8"/>
  <c r="D228" i="8"/>
  <c r="D328" i="8"/>
  <c r="F28" i="8"/>
  <c r="F128" i="8"/>
  <c r="F228" i="8"/>
  <c r="F328" i="8"/>
  <c r="G28" i="8"/>
  <c r="G128" i="8"/>
  <c r="G228" i="8"/>
  <c r="G328" i="8"/>
  <c r="H28" i="8"/>
  <c r="H128" i="8"/>
  <c r="H228" i="8"/>
  <c r="H328" i="8"/>
  <c r="D29" i="8"/>
  <c r="D129" i="8"/>
  <c r="D229" i="8"/>
  <c r="D329" i="8"/>
  <c r="F29" i="8"/>
  <c r="F129" i="8"/>
  <c r="F229" i="8"/>
  <c r="F329" i="8"/>
  <c r="G29" i="8"/>
  <c r="G129" i="8"/>
  <c r="G229" i="8"/>
  <c r="G329" i="8"/>
  <c r="H29" i="8"/>
  <c r="H129" i="8"/>
  <c r="H229" i="8"/>
  <c r="H329" i="8"/>
  <c r="D30" i="8"/>
  <c r="D130" i="8"/>
  <c r="D230" i="8"/>
  <c r="D330" i="8"/>
  <c r="F30" i="8"/>
  <c r="F130" i="8"/>
  <c r="F230" i="8"/>
  <c r="F330" i="8"/>
  <c r="G30" i="8"/>
  <c r="G130" i="8"/>
  <c r="G230" i="8"/>
  <c r="G330" i="8"/>
  <c r="H30" i="8"/>
  <c r="H130" i="8"/>
  <c r="H230" i="8"/>
  <c r="H330" i="8"/>
  <c r="D31" i="8"/>
  <c r="D131" i="8"/>
  <c r="D231" i="8"/>
  <c r="D331" i="8"/>
  <c r="F31" i="8"/>
  <c r="F131" i="8"/>
  <c r="F231" i="8"/>
  <c r="F331" i="8"/>
  <c r="G31" i="8"/>
  <c r="G131" i="8"/>
  <c r="G231" i="8"/>
  <c r="G331" i="8"/>
  <c r="H31" i="8"/>
  <c r="H131" i="8"/>
  <c r="H231" i="8"/>
  <c r="H331" i="8"/>
  <c r="D32" i="8"/>
  <c r="D132" i="8"/>
  <c r="D232" i="8"/>
  <c r="D332" i="8"/>
  <c r="F32" i="8"/>
  <c r="F132" i="8"/>
  <c r="F232" i="8"/>
  <c r="F332" i="8"/>
  <c r="G32" i="8"/>
  <c r="G132" i="8"/>
  <c r="G232" i="8"/>
  <c r="G332" i="8"/>
  <c r="H32" i="8"/>
  <c r="H132" i="8"/>
  <c r="H232" i="8"/>
  <c r="H332" i="8"/>
  <c r="D33" i="8"/>
  <c r="D133" i="8"/>
  <c r="D233" i="8"/>
  <c r="D333" i="8"/>
  <c r="F33" i="8"/>
  <c r="F133" i="8"/>
  <c r="F233" i="8"/>
  <c r="F333" i="8"/>
  <c r="G33" i="8"/>
  <c r="G133" i="8"/>
  <c r="G233" i="8"/>
  <c r="G333" i="8"/>
  <c r="H33" i="8"/>
  <c r="H133" i="8"/>
  <c r="H233" i="8"/>
  <c r="H333" i="8"/>
  <c r="D34" i="8"/>
  <c r="D134" i="8"/>
  <c r="D234" i="8"/>
  <c r="D334" i="8"/>
  <c r="F34" i="8"/>
  <c r="F134" i="8"/>
  <c r="F234" i="8"/>
  <c r="F334" i="8"/>
  <c r="G34" i="8"/>
  <c r="G134" i="8"/>
  <c r="G234" i="8"/>
  <c r="G334" i="8"/>
  <c r="H34" i="8"/>
  <c r="H134" i="8"/>
  <c r="H234" i="8"/>
  <c r="H334" i="8"/>
  <c r="D35" i="8"/>
  <c r="D135" i="8"/>
  <c r="D235" i="8"/>
  <c r="D335" i="8"/>
  <c r="F35" i="8"/>
  <c r="F135" i="8"/>
  <c r="F235" i="8"/>
  <c r="F335" i="8"/>
  <c r="G35" i="8"/>
  <c r="G135" i="8"/>
  <c r="G235" i="8"/>
  <c r="G335" i="8"/>
  <c r="H35" i="8"/>
  <c r="H135" i="8"/>
  <c r="H235" i="8"/>
  <c r="H335" i="8"/>
  <c r="D36" i="8"/>
  <c r="D136" i="8"/>
  <c r="D236" i="8"/>
  <c r="D336" i="8"/>
  <c r="F36" i="8"/>
  <c r="F136" i="8"/>
  <c r="F236" i="8"/>
  <c r="F336" i="8"/>
  <c r="G36" i="8"/>
  <c r="G136" i="8"/>
  <c r="G236" i="8"/>
  <c r="G336" i="8"/>
  <c r="H36" i="8"/>
  <c r="H136" i="8"/>
  <c r="H236" i="8"/>
  <c r="H336" i="8"/>
  <c r="D37" i="8"/>
  <c r="D137" i="8"/>
  <c r="D237" i="8"/>
  <c r="D337" i="8"/>
  <c r="F37" i="8"/>
  <c r="F137" i="8"/>
  <c r="F237" i="8"/>
  <c r="F337" i="8"/>
  <c r="G37" i="8"/>
  <c r="G137" i="8"/>
  <c r="G237" i="8"/>
  <c r="G337" i="8"/>
  <c r="H37" i="8"/>
  <c r="H137" i="8"/>
  <c r="H237" i="8"/>
  <c r="H337" i="8"/>
  <c r="D38" i="8"/>
  <c r="D138" i="8"/>
  <c r="D238" i="8"/>
  <c r="D338" i="8"/>
  <c r="F38" i="8"/>
  <c r="F138" i="8"/>
  <c r="F238" i="8"/>
  <c r="F338" i="8"/>
  <c r="G38" i="8"/>
  <c r="G138" i="8"/>
  <c r="G238" i="8"/>
  <c r="G338" i="8"/>
  <c r="H38" i="8"/>
  <c r="H138" i="8"/>
  <c r="H238" i="8"/>
  <c r="H338" i="8"/>
  <c r="D39" i="8"/>
  <c r="D139" i="8"/>
  <c r="D239" i="8"/>
  <c r="D339" i="8"/>
  <c r="F39" i="8"/>
  <c r="F139" i="8"/>
  <c r="F239" i="8"/>
  <c r="F339" i="8"/>
  <c r="G39" i="8"/>
  <c r="G139" i="8"/>
  <c r="G239" i="8"/>
  <c r="G339" i="8"/>
  <c r="H39" i="8"/>
  <c r="H139" i="8"/>
  <c r="H239" i="8"/>
  <c r="H339" i="8"/>
  <c r="D40" i="8"/>
  <c r="D140" i="8"/>
  <c r="D240" i="8"/>
  <c r="D340" i="8"/>
  <c r="F40" i="8"/>
  <c r="F140" i="8"/>
  <c r="F240" i="8"/>
  <c r="F340" i="8"/>
  <c r="G40" i="8"/>
  <c r="G140" i="8"/>
  <c r="G240" i="8"/>
  <c r="G340" i="8"/>
  <c r="H40" i="8"/>
  <c r="H140" i="8"/>
  <c r="H240" i="8"/>
  <c r="H340" i="8"/>
  <c r="D3" i="8"/>
  <c r="D103" i="8"/>
  <c r="D203" i="8"/>
  <c r="D303" i="8"/>
  <c r="F3" i="8"/>
  <c r="F103" i="8"/>
  <c r="F203" i="8"/>
  <c r="F303" i="8"/>
  <c r="G3" i="8"/>
  <c r="G103" i="8"/>
  <c r="G203" i="8"/>
  <c r="G303" i="8"/>
  <c r="H3" i="8"/>
  <c r="H103" i="8"/>
  <c r="H203" i="8"/>
  <c r="H303" i="8"/>
  <c r="D4" i="8"/>
  <c r="D104" i="8"/>
  <c r="D204" i="8"/>
  <c r="D304" i="8"/>
  <c r="F4" i="8"/>
  <c r="F104" i="8"/>
  <c r="F204" i="8"/>
  <c r="F304" i="8"/>
  <c r="G4" i="8"/>
  <c r="G104" i="8"/>
  <c r="G204" i="8"/>
  <c r="G304" i="8"/>
  <c r="H4" i="8"/>
  <c r="H104" i="8"/>
  <c r="H204" i="8"/>
  <c r="H304" i="8"/>
  <c r="D5" i="8"/>
  <c r="D105" i="8"/>
  <c r="D205" i="8"/>
  <c r="D305" i="8"/>
  <c r="F5" i="8"/>
  <c r="F105" i="8"/>
  <c r="F205" i="8"/>
  <c r="F305" i="8"/>
  <c r="G5" i="8"/>
  <c r="G105" i="8"/>
  <c r="G205" i="8"/>
  <c r="G305" i="8"/>
  <c r="H5" i="8"/>
  <c r="H105" i="8"/>
  <c r="H205" i="8"/>
  <c r="H305" i="8"/>
  <c r="D6" i="8"/>
  <c r="D106" i="8"/>
  <c r="D206" i="8"/>
  <c r="D306" i="8"/>
  <c r="F6" i="8"/>
  <c r="F106" i="8"/>
  <c r="F206" i="8"/>
  <c r="F306" i="8"/>
  <c r="G6" i="8"/>
  <c r="G106" i="8"/>
  <c r="G206" i="8"/>
  <c r="G306" i="8"/>
  <c r="H6" i="8"/>
  <c r="H106" i="8"/>
  <c r="H206" i="8"/>
  <c r="H306" i="8"/>
  <c r="D7" i="8"/>
  <c r="D107" i="8"/>
  <c r="D207" i="8"/>
  <c r="D307" i="8"/>
  <c r="F7" i="8"/>
  <c r="F107" i="8"/>
  <c r="F207" i="8"/>
  <c r="F307" i="8"/>
  <c r="G7" i="8"/>
  <c r="G107" i="8"/>
  <c r="G207" i="8"/>
  <c r="G307" i="8"/>
  <c r="H7" i="8"/>
  <c r="H107" i="8"/>
  <c r="H207" i="8"/>
  <c r="H307" i="8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41" i="5"/>
  <c r="AB15" i="7"/>
  <c r="AB14" i="7"/>
  <c r="A99" i="7"/>
  <c r="A100" i="7"/>
  <c r="A101" i="7"/>
  <c r="A102" i="7"/>
  <c r="A103" i="7"/>
  <c r="A73" i="7"/>
  <c r="A74" i="7"/>
  <c r="A75" i="7"/>
  <c r="A76" i="7"/>
  <c r="A77" i="7"/>
  <c r="A78" i="7"/>
  <c r="A79" i="7"/>
  <c r="A80" i="7"/>
  <c r="A81" i="7"/>
  <c r="A82" i="7"/>
  <c r="A83" i="7"/>
  <c r="A84" i="7"/>
  <c r="A85" i="7"/>
  <c r="A86" i="7"/>
  <c r="A87" i="7"/>
  <c r="A88" i="7"/>
  <c r="A89" i="7"/>
  <c r="A90" i="7"/>
  <c r="A91" i="7"/>
  <c r="A92" i="7"/>
  <c r="A93" i="7"/>
  <c r="A94" i="7"/>
  <c r="A95" i="7"/>
  <c r="A96" i="7"/>
  <c r="A97" i="7"/>
  <c r="A98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61" i="7"/>
  <c r="A62" i="7"/>
  <c r="A63" i="7"/>
  <c r="A64" i="7"/>
  <c r="A65" i="7"/>
  <c r="A66" i="7"/>
  <c r="A67" i="7"/>
  <c r="A68" i="7"/>
  <c r="A69" i="7"/>
  <c r="A70" i="7"/>
  <c r="A71" i="7"/>
  <c r="A72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B3" i="7"/>
  <c r="A3" i="7"/>
  <c r="B6" i="1"/>
  <c r="B21" i="9"/>
  <c r="D21" i="9"/>
  <c r="B11" i="9"/>
  <c r="B12" i="9"/>
  <c r="B7" i="9"/>
  <c r="B8" i="9"/>
  <c r="B20" i="9"/>
  <c r="D20" i="9"/>
  <c r="B18" i="9"/>
  <c r="D18" i="9"/>
  <c r="B19" i="9"/>
  <c r="D19" i="9"/>
  <c r="D22" i="9"/>
  <c r="B25" i="9"/>
  <c r="J32" i="10"/>
  <c r="H31" i="10"/>
  <c r="J31" i="10"/>
  <c r="L31" i="10"/>
  <c r="H32" i="10"/>
  <c r="L32" i="10"/>
  <c r="AE33" i="7"/>
  <c r="AG33" i="7"/>
  <c r="AI33" i="7"/>
  <c r="AK33" i="7"/>
  <c r="AM33" i="7"/>
  <c r="AO33" i="7"/>
  <c r="AQ33" i="7"/>
  <c r="AS33" i="7"/>
  <c r="AU33" i="7"/>
  <c r="AW33" i="7"/>
  <c r="AY33" i="7"/>
  <c r="BA33" i="7"/>
  <c r="L3" i="13"/>
  <c r="AE63" i="13"/>
  <c r="AJ263" i="8"/>
  <c r="AE55" i="13"/>
  <c r="AJ255" i="8"/>
  <c r="AE47" i="13"/>
  <c r="AJ247" i="8"/>
  <c r="AE39" i="13"/>
  <c r="AJ239" i="8"/>
  <c r="AE31" i="13"/>
  <c r="AJ231" i="8"/>
  <c r="AE13" i="13"/>
  <c r="AJ213" i="8"/>
  <c r="AE62" i="13"/>
  <c r="AJ262" i="8"/>
  <c r="AE54" i="13"/>
  <c r="AJ254" i="8"/>
  <c r="AE46" i="13"/>
  <c r="AJ246" i="8"/>
  <c r="AE38" i="13"/>
  <c r="AJ238" i="8"/>
  <c r="B12" i="6"/>
  <c r="D12" i="6"/>
  <c r="AE5" i="13"/>
  <c r="AJ205" i="8"/>
  <c r="AE18" i="13"/>
  <c r="AJ218" i="8"/>
  <c r="G5" i="6"/>
  <c r="G13" i="6"/>
  <c r="B10" i="6"/>
  <c r="D10" i="6"/>
  <c r="G6" i="6"/>
  <c r="G14" i="6"/>
  <c r="B11" i="6"/>
  <c r="D11" i="6"/>
  <c r="G8" i="6"/>
  <c r="B4" i="6"/>
  <c r="D4" i="6"/>
  <c r="B13" i="6"/>
  <c r="D13" i="6"/>
  <c r="G9" i="6"/>
  <c r="B5" i="6"/>
  <c r="D5" i="6"/>
  <c r="B14" i="6"/>
  <c r="D14" i="6"/>
  <c r="B7" i="6"/>
  <c r="D7" i="6"/>
  <c r="G10" i="6"/>
  <c r="B6" i="6"/>
  <c r="D6" i="6"/>
  <c r="B3" i="6"/>
  <c r="D3" i="6"/>
  <c r="B8" i="6"/>
  <c r="D8" i="6"/>
  <c r="B9" i="6"/>
  <c r="D9" i="6"/>
  <c r="F16" i="6"/>
  <c r="G11" i="6"/>
  <c r="G4" i="6"/>
  <c r="H4" i="6"/>
  <c r="H5" i="6"/>
  <c r="H6" i="6"/>
  <c r="H7" i="6"/>
  <c r="H8" i="6"/>
  <c r="H9" i="6"/>
  <c r="H10" i="6"/>
  <c r="H11" i="6"/>
  <c r="G12" i="6"/>
  <c r="H12" i="6"/>
  <c r="H13" i="6"/>
  <c r="H14" i="6"/>
  <c r="AE10" i="13"/>
  <c r="AJ210" i="8"/>
  <c r="S38" i="13"/>
  <c r="AJ338" i="8"/>
  <c r="S30" i="13"/>
  <c r="AJ330" i="8"/>
  <c r="S22" i="13"/>
  <c r="AJ322" i="8"/>
  <c r="S14" i="13"/>
  <c r="AJ314" i="8"/>
  <c r="S6" i="13"/>
  <c r="AJ306" i="8"/>
  <c r="AE15" i="13"/>
  <c r="AJ215" i="8"/>
  <c r="AE7" i="13"/>
  <c r="AJ207" i="8"/>
  <c r="S35" i="13"/>
  <c r="AJ335" i="8"/>
  <c r="S27" i="13"/>
  <c r="AJ327" i="8"/>
  <c r="S19" i="13"/>
  <c r="AJ319" i="8"/>
  <c r="S11" i="13"/>
  <c r="AJ311" i="8"/>
  <c r="AE12" i="13"/>
  <c r="AJ212" i="8"/>
  <c r="AE4" i="13"/>
  <c r="AJ204" i="8"/>
  <c r="S40" i="13"/>
  <c r="AJ340" i="8"/>
  <c r="S32" i="13"/>
  <c r="AJ332" i="8"/>
  <c r="S24" i="13"/>
  <c r="AJ324" i="8"/>
  <c r="S16" i="13"/>
  <c r="AJ316" i="8"/>
  <c r="S8" i="13"/>
  <c r="AJ308" i="8"/>
  <c r="S34" i="13"/>
  <c r="AJ334" i="8"/>
  <c r="S26" i="13"/>
  <c r="AJ326" i="8"/>
  <c r="S18" i="13"/>
  <c r="AJ318" i="8"/>
  <c r="S10" i="13"/>
  <c r="AJ310" i="8"/>
  <c r="AE16" i="13"/>
  <c r="AJ216" i="8"/>
  <c r="S36" i="13"/>
  <c r="AJ336" i="8"/>
  <c r="S28" i="13"/>
  <c r="AJ328" i="8"/>
  <c r="S20" i="13"/>
  <c r="AJ320" i="8"/>
  <c r="J5" i="9"/>
  <c r="I5" i="9"/>
  <c r="M21" i="9"/>
  <c r="M17" i="9"/>
  <c r="N17" i="9"/>
  <c r="CB22" i="7"/>
  <c r="CB23" i="7"/>
  <c r="CB24" i="7"/>
  <c r="CB26" i="7"/>
  <c r="CB25" i="7"/>
  <c r="CB27" i="7"/>
  <c r="CB36" i="7"/>
  <c r="CB35" i="7"/>
  <c r="CB34" i="7"/>
  <c r="CB33" i="7"/>
  <c r="CB32" i="7"/>
  <c r="CB31" i="7"/>
  <c r="CB30" i="7"/>
  <c r="CB29" i="7"/>
  <c r="CB28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用户</author>
  </authors>
  <commentList>
    <comment ref="AC19" authorId="0" shapeId="0" xr:uid="{00000000-0006-0000-0100-000001000000}">
      <text>
        <r>
          <rPr>
            <b/>
            <sz val="11"/>
            <color indexed="81"/>
            <rFont val="ＭＳ Ｐゴシック"/>
            <family val="2"/>
          </rPr>
          <t>需要修改每个碎片的概率</t>
        </r>
      </text>
    </comment>
  </commentList>
</comments>
</file>

<file path=xl/sharedStrings.xml><?xml version="1.0" encoding="utf-8"?>
<sst xmlns="http://schemas.openxmlformats.org/spreadsheetml/2006/main" count="6914" uniqueCount="2425">
  <si>
    <t>每日阈值</t>
    <rPh sb="0" eb="1">
      <t>mei'ri</t>
    </rPh>
    <rPh sb="2" eb="3">
      <t>yu'zhi</t>
    </rPh>
    <phoneticPr fontId="1" type="noConversion"/>
  </si>
  <si>
    <t>次</t>
    <rPh sb="0" eb="1">
      <t>ci</t>
    </rPh>
    <phoneticPr fontId="1" type="noConversion"/>
  </si>
  <si>
    <t>每日体力</t>
    <rPh sb="0" eb="1">
      <t>mei'ri</t>
    </rPh>
    <rPh sb="2" eb="3">
      <t>ti'li</t>
    </rPh>
    <phoneticPr fontId="1" type="noConversion"/>
  </si>
  <si>
    <t>阈值内概率</t>
    <phoneticPr fontId="1" type="noConversion"/>
  </si>
  <si>
    <t>/体力</t>
    <rPh sb="1" eb="2">
      <t>ti'li</t>
    </rPh>
    <phoneticPr fontId="1" type="noConversion"/>
  </si>
  <si>
    <t>每次随机副本体力</t>
    <rPh sb="0" eb="1">
      <t>mei'ci</t>
    </rPh>
    <rPh sb="2" eb="3">
      <t>sui'ji</t>
    </rPh>
    <rPh sb="4" eb="5">
      <t>fu'ben</t>
    </rPh>
    <rPh sb="6" eb="7">
      <t>ti'li</t>
    </rPh>
    <phoneticPr fontId="1" type="noConversion"/>
  </si>
  <si>
    <t>剩余体力</t>
    <rPh sb="0" eb="1">
      <t>sheng'yu</t>
    </rPh>
    <rPh sb="2" eb="3">
      <t>ti'li</t>
    </rPh>
    <phoneticPr fontId="1" type="noConversion"/>
  </si>
  <si>
    <t>预期次数</t>
    <rPh sb="0" eb="1">
      <t>yu'qi</t>
    </rPh>
    <rPh sb="2" eb="3">
      <t>ci'shu</t>
    </rPh>
    <phoneticPr fontId="1" type="noConversion"/>
  </si>
  <si>
    <t>每体力概率</t>
    <rPh sb="0" eb="1">
      <t>mei</t>
    </rPh>
    <rPh sb="1" eb="2">
      <t>ti'li</t>
    </rPh>
    <rPh sb="3" eb="4">
      <t>gai'lv</t>
    </rPh>
    <phoneticPr fontId="1" type="noConversion"/>
  </si>
  <si>
    <t>出现概率：</t>
    <rPh sb="0" eb="1">
      <t>chu'xian</t>
    </rPh>
    <rPh sb="2" eb="3">
      <t>gai'lv</t>
    </rPh>
    <phoneticPr fontId="1" type="noConversion"/>
  </si>
  <si>
    <t>每日1次，之后每次打随机副本出现的概率为5%，约每3天额外1次</t>
    <rPh sb="0" eb="1">
      <t>mei'ri</t>
    </rPh>
    <rPh sb="3" eb="4">
      <t>ci</t>
    </rPh>
    <rPh sb="5" eb="6">
      <t>zhi'hou</t>
    </rPh>
    <rPh sb="7" eb="8">
      <t>mei'ci</t>
    </rPh>
    <rPh sb="9" eb="10">
      <t>da</t>
    </rPh>
    <rPh sb="10" eb="11">
      <t>sui'ji</t>
    </rPh>
    <rPh sb="12" eb="13">
      <t>fu'ben</t>
    </rPh>
    <rPh sb="14" eb="15">
      <t>chu'xian</t>
    </rPh>
    <rPh sb="16" eb="17">
      <t>d</t>
    </rPh>
    <rPh sb="17" eb="18">
      <t>gai'lv</t>
    </rPh>
    <rPh sb="19" eb="20">
      <t>wei</t>
    </rPh>
    <rPh sb="23" eb="24">
      <t>yue</t>
    </rPh>
    <rPh sb="24" eb="25">
      <t>mei</t>
    </rPh>
    <rPh sb="26" eb="27">
      <t>tian</t>
    </rPh>
    <rPh sb="27" eb="28">
      <t>e'wai</t>
    </rPh>
    <rPh sb="30" eb="31">
      <t>ci</t>
    </rPh>
    <phoneticPr fontId="1" type="noConversion"/>
  </si>
  <si>
    <t>难度</t>
    <rPh sb="0" eb="1">
      <t>nan'du</t>
    </rPh>
    <phoneticPr fontId="1" type="noConversion"/>
  </si>
  <si>
    <t>精英</t>
    <rPh sb="0" eb="1">
      <t>jing'ying</t>
    </rPh>
    <phoneticPr fontId="1" type="noConversion"/>
  </si>
  <si>
    <t>Boss</t>
    <phoneticPr fontId="1" type="noConversion"/>
  </si>
  <si>
    <t>pack,401</t>
    <phoneticPr fontId="1" type="noConversion"/>
  </si>
  <si>
    <t>关卡</t>
    <phoneticPr fontId="1" type="noConversion"/>
  </si>
  <si>
    <t>小怪数量</t>
    <phoneticPr fontId="1" type="noConversion"/>
  </si>
  <si>
    <t>精英数量</t>
    <phoneticPr fontId="1" type="noConversion"/>
  </si>
  <si>
    <t>BOSS数量</t>
    <phoneticPr fontId="1" type="noConversion"/>
  </si>
  <si>
    <t>多选N</t>
    <phoneticPr fontId="1" type="noConversion"/>
  </si>
  <si>
    <t>宝箱数量</t>
    <phoneticPr fontId="1" type="noConversion"/>
  </si>
  <si>
    <t>关卡目标</t>
    <phoneticPr fontId="1" type="noConversion"/>
  </si>
  <si>
    <t>2-1</t>
    <phoneticPr fontId="1" type="noConversion"/>
  </si>
  <si>
    <t>0</t>
    <phoneticPr fontId="1" type="noConversion"/>
  </si>
  <si>
    <t>营救3个人质</t>
    <phoneticPr fontId="1" type="noConversion"/>
  </si>
  <si>
    <t>2-4</t>
    <phoneticPr fontId="1" type="noConversion"/>
  </si>
  <si>
    <t>2</t>
    <phoneticPr fontId="1" type="noConversion"/>
  </si>
  <si>
    <t>击杀BOSS</t>
    <phoneticPr fontId="1" type="noConversion"/>
  </si>
  <si>
    <t>2-6</t>
    <phoneticPr fontId="1" type="noConversion"/>
  </si>
  <si>
    <t>3-2</t>
    <phoneticPr fontId="1" type="noConversion"/>
  </si>
  <si>
    <t>收集2个物品</t>
    <phoneticPr fontId="1" type="noConversion"/>
  </si>
  <si>
    <t>3-4</t>
    <phoneticPr fontId="1" type="noConversion"/>
  </si>
  <si>
    <t>营救4个人质</t>
    <phoneticPr fontId="1" type="noConversion"/>
  </si>
  <si>
    <t>3-6</t>
    <phoneticPr fontId="1" type="noConversion"/>
  </si>
  <si>
    <t>6选3</t>
    <phoneticPr fontId="1" type="noConversion"/>
  </si>
  <si>
    <t>4-2</t>
    <phoneticPr fontId="1" type="noConversion"/>
  </si>
  <si>
    <t>4-4</t>
    <phoneticPr fontId="1" type="noConversion"/>
  </si>
  <si>
    <t>4-6</t>
    <phoneticPr fontId="1" type="noConversion"/>
  </si>
  <si>
    <t>4-8</t>
    <phoneticPr fontId="1" type="noConversion"/>
  </si>
  <si>
    <t>5-1</t>
    <phoneticPr fontId="1" type="noConversion"/>
  </si>
  <si>
    <t>走到净化之家门口</t>
    <phoneticPr fontId="1" type="noConversion"/>
  </si>
  <si>
    <t>5-3</t>
    <phoneticPr fontId="1" type="noConversion"/>
  </si>
  <si>
    <t>5-5</t>
    <phoneticPr fontId="1" type="noConversion"/>
  </si>
  <si>
    <t>5-7</t>
    <phoneticPr fontId="1" type="noConversion"/>
  </si>
  <si>
    <t>6-2</t>
    <phoneticPr fontId="1" type="noConversion"/>
  </si>
  <si>
    <t>6-4</t>
    <phoneticPr fontId="1" type="noConversion"/>
  </si>
  <si>
    <t>6-6</t>
    <phoneticPr fontId="1" type="noConversion"/>
  </si>
  <si>
    <t>6-8</t>
    <phoneticPr fontId="1" type="noConversion"/>
  </si>
  <si>
    <t>收集3个物品</t>
    <phoneticPr fontId="1" type="noConversion"/>
  </si>
  <si>
    <t>7-2</t>
    <phoneticPr fontId="1" type="noConversion"/>
  </si>
  <si>
    <t>7-3</t>
    <phoneticPr fontId="1" type="noConversion"/>
  </si>
  <si>
    <t>7-4</t>
    <phoneticPr fontId="1" type="noConversion"/>
  </si>
  <si>
    <t>7-5</t>
    <phoneticPr fontId="1" type="noConversion"/>
  </si>
  <si>
    <t>8-2</t>
    <phoneticPr fontId="1" type="noConversion"/>
  </si>
  <si>
    <t>8-4</t>
    <phoneticPr fontId="1" type="noConversion"/>
  </si>
  <si>
    <t>8-6</t>
    <phoneticPr fontId="1" type="noConversion"/>
  </si>
  <si>
    <t>9-1</t>
    <phoneticPr fontId="1" type="noConversion"/>
  </si>
  <si>
    <t>9-3</t>
    <phoneticPr fontId="1" type="noConversion"/>
  </si>
  <si>
    <t>9-5</t>
    <phoneticPr fontId="1" type="noConversion"/>
  </si>
  <si>
    <t>10-2</t>
    <phoneticPr fontId="1" type="noConversion"/>
  </si>
  <si>
    <t>击杀全部小怪</t>
    <phoneticPr fontId="1" type="noConversion"/>
  </si>
  <si>
    <t>10-4</t>
    <phoneticPr fontId="1" type="noConversion"/>
  </si>
  <si>
    <t>10-6</t>
    <phoneticPr fontId="1" type="noConversion"/>
  </si>
  <si>
    <t>11-2</t>
    <phoneticPr fontId="1" type="noConversion"/>
  </si>
  <si>
    <t>11-4</t>
    <phoneticPr fontId="1" type="noConversion"/>
  </si>
  <si>
    <t>11-6</t>
    <phoneticPr fontId="1" type="noConversion"/>
  </si>
  <si>
    <t>12-2</t>
    <phoneticPr fontId="1" type="noConversion"/>
  </si>
  <si>
    <t>12-4</t>
    <phoneticPr fontId="1" type="noConversion"/>
  </si>
  <si>
    <t>13-2</t>
    <phoneticPr fontId="1" type="noConversion"/>
  </si>
  <si>
    <t>13-4</t>
    <phoneticPr fontId="1" type="noConversion"/>
  </si>
  <si>
    <t>13-6</t>
    <phoneticPr fontId="1" type="noConversion"/>
  </si>
  <si>
    <t>13-8</t>
    <phoneticPr fontId="1" type="noConversion"/>
  </si>
  <si>
    <t>14-1</t>
    <phoneticPr fontId="1" type="noConversion"/>
  </si>
  <si>
    <t>收集物品4个</t>
    <phoneticPr fontId="1" type="noConversion"/>
  </si>
  <si>
    <t>14-3</t>
    <phoneticPr fontId="1" type="noConversion"/>
  </si>
  <si>
    <t>14-4</t>
    <phoneticPr fontId="1" type="noConversion"/>
  </si>
  <si>
    <t>14-6</t>
    <phoneticPr fontId="1" type="noConversion"/>
  </si>
  <si>
    <t>15-2</t>
    <phoneticPr fontId="1" type="noConversion"/>
  </si>
  <si>
    <t>15-4</t>
    <phoneticPr fontId="1" type="noConversion"/>
  </si>
  <si>
    <t>15-6</t>
    <phoneticPr fontId="1" type="noConversion"/>
  </si>
  <si>
    <t>初级实力徽章</t>
  </si>
  <si>
    <t>中级实力徽章</t>
  </si>
  <si>
    <t>高级实力徽章</t>
  </si>
  <si>
    <t>特级实力徽章</t>
  </si>
  <si>
    <t>超级实力徽章</t>
  </si>
  <si>
    <t>格斗力认证</t>
  </si>
  <si>
    <t>武装力认证</t>
  </si>
  <si>
    <t>超能力认证</t>
  </si>
  <si>
    <t>机械力认证</t>
  </si>
  <si>
    <t>高等格斗力认证</t>
  </si>
  <si>
    <t>高等武装力认证</t>
  </si>
  <si>
    <t>高等超能力认证</t>
  </si>
  <si>
    <t>高等机械力认证</t>
  </si>
  <si>
    <t>元气牛肉</t>
  </si>
  <si>
    <t>“Super-X”</t>
  </si>
  <si>
    <t>肌力药剂</t>
  </si>
  <si>
    <t>训练拳套</t>
  </si>
  <si>
    <t>训练刀具</t>
  </si>
  <si>
    <t>训练枪械</t>
  </si>
  <si>
    <t>超能勺子</t>
  </si>
  <si>
    <t>超能飞石</t>
  </si>
  <si>
    <t>超能量球</t>
  </si>
  <si>
    <t>机械配件</t>
  </si>
  <si>
    <t>机械引擎</t>
  </si>
  <si>
    <t>能量核心</t>
  </si>
  <si>
    <t>觉醒胶囊</t>
  </si>
  <si>
    <t>高级觉醒胶囊</t>
  </si>
  <si>
    <t>prop,202</t>
  </si>
  <si>
    <t>prop,203</t>
  </si>
  <si>
    <t>prop,204</t>
  </si>
  <si>
    <t>prop,205</t>
  </si>
  <si>
    <t>prop,206</t>
  </si>
  <si>
    <t>prop,207</t>
  </si>
  <si>
    <t>prop,208</t>
  </si>
  <si>
    <t>prop,209</t>
  </si>
  <si>
    <t>prop,210</t>
  </si>
  <si>
    <t>prop,211</t>
  </si>
  <si>
    <t>prop,212</t>
  </si>
  <si>
    <t>prop,213</t>
  </si>
  <si>
    <t>prop,214</t>
  </si>
  <si>
    <t>prop,301</t>
  </si>
  <si>
    <t>prop,302</t>
  </si>
  <si>
    <t>prop,303</t>
  </si>
  <si>
    <t>prop,304</t>
  </si>
  <si>
    <t>prop,305</t>
  </si>
  <si>
    <t>prop,306</t>
  </si>
  <si>
    <t>prop,307</t>
  </si>
  <si>
    <t>prop,308</t>
  </si>
  <si>
    <t>prop,309</t>
  </si>
  <si>
    <t>prop,310</t>
  </si>
  <si>
    <t>prop,311</t>
  </si>
  <si>
    <t>prop,312</t>
  </si>
  <si>
    <t>prop,322</t>
  </si>
  <si>
    <t>prop,323</t>
  </si>
  <si>
    <t>价值</t>
    <rPh sb="0" eb="1">
      <t>jia'zhi</t>
    </rPh>
    <phoneticPr fontId="1" type="noConversion"/>
  </si>
  <si>
    <t>名称</t>
    <rPh sb="0" eb="1">
      <t>ming'cheng</t>
    </rPh>
    <phoneticPr fontId="1" type="noConversion"/>
  </si>
  <si>
    <t>金币</t>
    <rPh sb="0" eb="1">
      <t>jin'bi</t>
    </rPh>
    <phoneticPr fontId="1" type="noConversion"/>
  </si>
  <si>
    <t>随机3星护符</t>
    <rPh sb="0" eb="1">
      <t>sui'ji</t>
    </rPh>
    <rPh sb="3" eb="4">
      <t>xing</t>
    </rPh>
    <rPh sb="4" eb="5">
      <t>hu'fu</t>
    </rPh>
    <phoneticPr fontId="1" type="noConversion"/>
  </si>
  <si>
    <t>类型</t>
    <rPh sb="0" eb="1">
      <t>lei'xing</t>
    </rPh>
    <phoneticPr fontId="1" type="noConversion"/>
  </si>
  <si>
    <t>2-1</t>
  </si>
  <si>
    <t>0</t>
  </si>
  <si>
    <t>0-1</t>
  </si>
  <si>
    <t>击杀BOSS</t>
  </si>
  <si>
    <t>2-2</t>
  </si>
  <si>
    <t>2-3</t>
  </si>
  <si>
    <t>营救4个人质</t>
  </si>
  <si>
    <t>3-1</t>
  </si>
  <si>
    <t>3-2</t>
  </si>
  <si>
    <t>3-3</t>
  </si>
  <si>
    <t>营救5个人质（2个开机关）</t>
  </si>
  <si>
    <t>4-1</t>
  </si>
  <si>
    <t>6选3</t>
  </si>
  <si>
    <t>收集4个布娃娃</t>
  </si>
  <si>
    <t>4-2</t>
  </si>
  <si>
    <t>4-3</t>
  </si>
  <si>
    <t>5-1</t>
  </si>
  <si>
    <t>5-2</t>
  </si>
  <si>
    <t>5-3</t>
  </si>
  <si>
    <t>6-1</t>
  </si>
  <si>
    <t>6-2</t>
  </si>
  <si>
    <t>6-3</t>
  </si>
  <si>
    <t>7-1</t>
  </si>
  <si>
    <t>7-2</t>
  </si>
  <si>
    <t>7-3</t>
  </si>
  <si>
    <t>8-1</t>
  </si>
  <si>
    <t>8-2</t>
  </si>
  <si>
    <t>8-3</t>
  </si>
  <si>
    <t>9-1</t>
  </si>
  <si>
    <t>9-2</t>
  </si>
  <si>
    <t>9-3</t>
  </si>
  <si>
    <t>10-1</t>
  </si>
  <si>
    <t>10-2</t>
  </si>
  <si>
    <t>营救4个人质（3个开机关）</t>
  </si>
  <si>
    <t>10-3</t>
  </si>
  <si>
    <t>11-1</t>
  </si>
  <si>
    <t>11-2</t>
  </si>
  <si>
    <t>11-3</t>
  </si>
  <si>
    <t>12-1</t>
  </si>
  <si>
    <t>12-2</t>
  </si>
  <si>
    <t>12-3</t>
  </si>
  <si>
    <t>13-1</t>
  </si>
  <si>
    <t>13-2</t>
  </si>
  <si>
    <t>13-3</t>
  </si>
  <si>
    <t>14-1</t>
  </si>
  <si>
    <t>14-2</t>
  </si>
  <si>
    <t>14-3</t>
  </si>
  <si>
    <t>15-1</t>
  </si>
  <si>
    <t>15-2</t>
  </si>
  <si>
    <t>15-3</t>
  </si>
  <si>
    <t>1-2</t>
    <phoneticPr fontId="1" type="noConversion"/>
  </si>
  <si>
    <t>击杀BOSS</t>
    <rPh sb="0" eb="1">
      <t>ji'sha</t>
    </rPh>
    <phoneticPr fontId="1" type="noConversion"/>
  </si>
  <si>
    <t>经验</t>
    <rPh sb="0" eb="1">
      <t>jing'yan</t>
    </rPh>
    <phoneticPr fontId="1" type="noConversion"/>
  </si>
  <si>
    <t>小怪</t>
    <rPh sb="0" eb="1">
      <t>xiao'guai</t>
    </rPh>
    <phoneticPr fontId="1" type="noConversion"/>
  </si>
  <si>
    <t>经验金币占比</t>
    <rPh sb="0" eb="1">
      <t>jing'yan</t>
    </rPh>
    <rPh sb="2" eb="3">
      <t>jin'bi</t>
    </rPh>
    <rPh sb="4" eb="5">
      <t>zhan'bi</t>
    </rPh>
    <phoneticPr fontId="1" type="noConversion"/>
  </si>
  <si>
    <t>护符</t>
    <rPh sb="0" eb="1">
      <t>hu'fu</t>
    </rPh>
    <phoneticPr fontId="1" type="noConversion"/>
  </si>
  <si>
    <t>代币</t>
    <rPh sb="0" eb="1">
      <t>dai'bi</t>
    </rPh>
    <phoneticPr fontId="1" type="noConversion"/>
  </si>
  <si>
    <t>&lt;opm经济数值&gt;</t>
    <rPh sb="4" eb="5">
      <t>jing'ji'shu'zhi</t>
    </rPh>
    <phoneticPr fontId="1" type="noConversion"/>
  </si>
  <si>
    <t>&lt;关卡设定&gt;</t>
    <rPh sb="1" eb="2">
      <t>guan'ka</t>
    </rPh>
    <rPh sb="3" eb="4">
      <t>she'ding</t>
    </rPh>
    <phoneticPr fontId="1" type="noConversion"/>
  </si>
  <si>
    <t>章</t>
    <rPh sb="0" eb="1">
      <t>zhagn</t>
    </rPh>
    <phoneticPr fontId="1" type="noConversion"/>
  </si>
  <si>
    <t>章</t>
    <rPh sb="0" eb="1">
      <t>zhang</t>
    </rPh>
    <phoneticPr fontId="1" type="noConversion"/>
  </si>
  <si>
    <t>队伍人数</t>
    <rPh sb="0" eb="1">
      <t>dui'wu</t>
    </rPh>
    <rPh sb="2" eb="3">
      <t>ren'shu</t>
    </rPh>
    <phoneticPr fontId="1" type="noConversion"/>
  </si>
  <si>
    <t>额外经验</t>
    <rPh sb="0" eb="1">
      <t>e'wai</t>
    </rPh>
    <rPh sb="2" eb="3">
      <t>jing'yan</t>
    </rPh>
    <phoneticPr fontId="1" type="noConversion"/>
  </si>
  <si>
    <t>经验道具比例</t>
    <rPh sb="0" eb="1">
      <t>jing'yan</t>
    </rPh>
    <rPh sb="2" eb="3">
      <t>dao'ju</t>
    </rPh>
    <rPh sb="4" eb="5">
      <t>bi'li</t>
    </rPh>
    <phoneticPr fontId="1" type="noConversion"/>
  </si>
  <si>
    <t>基础设定</t>
    <rPh sb="0" eb="1">
      <t>ji'chu</t>
    </rPh>
    <rPh sb="2" eb="3">
      <t>she'ding</t>
    </rPh>
    <phoneticPr fontId="1" type="noConversion"/>
  </si>
  <si>
    <t>1品宝箱</t>
    <rPh sb="1" eb="2">
      <t>pin</t>
    </rPh>
    <rPh sb="2" eb="3">
      <t>bao'xiagn</t>
    </rPh>
    <phoneticPr fontId="1" type="noConversion"/>
  </si>
  <si>
    <t>材料</t>
    <rPh sb="0" eb="1">
      <t>cai'liao</t>
    </rPh>
    <phoneticPr fontId="1" type="noConversion"/>
  </si>
  <si>
    <t>2品宝箱</t>
    <rPh sb="1" eb="2">
      <t>pin</t>
    </rPh>
    <rPh sb="2" eb="3">
      <t>bao'xiang</t>
    </rPh>
    <phoneticPr fontId="1" type="noConversion"/>
  </si>
  <si>
    <t>3品材料</t>
    <rPh sb="1" eb="2">
      <t>pin</t>
    </rPh>
    <rPh sb="2" eb="3">
      <t>cai'liao</t>
    </rPh>
    <phoneticPr fontId="1" type="noConversion"/>
  </si>
  <si>
    <t>天赋右</t>
    <rPh sb="0" eb="1">
      <t>tian'fu</t>
    </rPh>
    <rPh sb="2" eb="3">
      <t>you</t>
    </rPh>
    <phoneticPr fontId="1" type="noConversion"/>
  </si>
  <si>
    <t>超级宝箱</t>
    <rPh sb="0" eb="1">
      <t>chao'ji</t>
    </rPh>
    <rPh sb="2" eb="3">
      <t>bao'xiang</t>
    </rPh>
    <phoneticPr fontId="1" type="noConversion"/>
  </si>
  <si>
    <t>抽卡券、藏宝图、钻石</t>
    <rPh sb="0" eb="1">
      <t>chou'ka'quan</t>
    </rPh>
    <rPh sb="4" eb="5">
      <t>cang'bao'tu</t>
    </rPh>
    <rPh sb="8" eb="9">
      <t>zuan'shi</t>
    </rPh>
    <phoneticPr fontId="1" type="noConversion"/>
  </si>
  <si>
    <t>&lt;opm经济数值&gt;</t>
    <rPh sb="4" eb="5">
      <t>jing'ji</t>
    </rPh>
    <rPh sb="6" eb="7">
      <t>shu'zhi</t>
    </rPh>
    <phoneticPr fontId="1" type="noConversion"/>
  </si>
  <si>
    <t>prop</t>
    <phoneticPr fontId="1" type="noConversion"/>
  </si>
  <si>
    <t>藏宝图1</t>
    <rPh sb="0" eb="1">
      <t>cang'bao'tu</t>
    </rPh>
    <phoneticPr fontId="1" type="noConversion"/>
  </si>
  <si>
    <t>藏宝图2</t>
    <rPh sb="0" eb="1">
      <t>cang'bao'tu</t>
    </rPh>
    <phoneticPr fontId="1" type="noConversion"/>
  </si>
  <si>
    <t>藏宝图3</t>
    <rPh sb="0" eb="1">
      <t>cang'bao'tu</t>
    </rPh>
    <phoneticPr fontId="1" type="noConversion"/>
  </si>
  <si>
    <t>藏宝图</t>
    <rPh sb="0" eb="1">
      <t>cang'bao'tu</t>
    </rPh>
    <phoneticPr fontId="1" type="noConversion"/>
  </si>
  <si>
    <t>碎片数量</t>
    <rPh sb="0" eb="1">
      <t>sui'pian</t>
    </rPh>
    <rPh sb="2" eb="3">
      <t>shu'liang</t>
    </rPh>
    <phoneticPr fontId="1" type="noConversion"/>
  </si>
  <si>
    <t>现金</t>
    <rPh sb="0" eb="1">
      <t>xian'jin</t>
    </rPh>
    <phoneticPr fontId="1" type="noConversion"/>
  </si>
  <si>
    <t>觉醒胶囊</t>
    <rPh sb="0" eb="1">
      <t>jue'xing</t>
    </rPh>
    <phoneticPr fontId="1" type="noConversion"/>
  </si>
  <si>
    <t>高阶觉醒胶囊</t>
    <rPh sb="0" eb="1">
      <t>gao'jie</t>
    </rPh>
    <rPh sb="2" eb="3">
      <t>jue'xing</t>
    </rPh>
    <rPh sb="4" eb="5">
      <t>jiao'nagn</t>
    </rPh>
    <phoneticPr fontId="1" type="noConversion"/>
  </si>
  <si>
    <t>目标星级</t>
    <rPh sb="0" eb="1">
      <t>mu'biao</t>
    </rPh>
    <rPh sb="2" eb="3">
      <t>xing'ji</t>
    </rPh>
    <phoneticPr fontId="1" type="noConversion"/>
  </si>
  <si>
    <t>阈值内概率</t>
    <rPh sb="0" eb="1">
      <t>yu'zhi</t>
    </rPh>
    <rPh sb="2" eb="3">
      <t>nei</t>
    </rPh>
    <rPh sb="3" eb="4">
      <t>gai'lv</t>
    </rPh>
    <phoneticPr fontId="1" type="noConversion"/>
  </si>
  <si>
    <t>累计每日次数</t>
    <rPh sb="0" eb="1">
      <t>lei'ji</t>
    </rPh>
    <rPh sb="2" eb="3">
      <t>mei'ri</t>
    </rPh>
    <rPh sb="4" eb="5">
      <t>ci'shu</t>
    </rPh>
    <phoneticPr fontId="1" type="noConversion"/>
  </si>
  <si>
    <t>之后1天出现次数</t>
    <rPh sb="0" eb="1">
      <t>zhi'hou</t>
    </rPh>
    <rPh sb="3" eb="4">
      <t>tian</t>
    </rPh>
    <rPh sb="4" eb="5">
      <t>chu'xian</t>
    </rPh>
    <rPh sb="6" eb="7">
      <t>ci'shu</t>
    </rPh>
    <phoneticPr fontId="1" type="noConversion"/>
  </si>
  <si>
    <t>级别</t>
    <rPh sb="0" eb="1">
      <t>ji'bie</t>
    </rPh>
    <phoneticPr fontId="1" type="noConversion"/>
  </si>
  <si>
    <t>高级招募令碎片*5</t>
    <rPh sb="0" eb="1">
      <t>gao'ji</t>
    </rPh>
    <rPh sb="2" eb="3">
      <t>zhao'mu'ling</t>
    </rPh>
    <rPh sb="5" eb="6">
      <t>sui'pian</t>
    </rPh>
    <phoneticPr fontId="1" type="noConversion"/>
  </si>
  <si>
    <t>高级招募令碎片*10</t>
    <rPh sb="0" eb="1">
      <t>gao'ji</t>
    </rPh>
    <rPh sb="2" eb="3">
      <t>zhao'mu'ling</t>
    </rPh>
    <rPh sb="5" eb="6">
      <t>sui'pian</t>
    </rPh>
    <phoneticPr fontId="1" type="noConversion"/>
  </si>
  <si>
    <t>4星饰品</t>
    <rPh sb="1" eb="2">
      <t>xing</t>
    </rPh>
    <rPh sb="2" eb="3">
      <t>shi'pin</t>
    </rPh>
    <phoneticPr fontId="1" type="noConversion"/>
  </si>
  <si>
    <t>钻石</t>
    <rPh sb="0" eb="1">
      <t>zuan'shi</t>
    </rPh>
    <phoneticPr fontId="1" type="noConversion"/>
  </si>
  <si>
    <t>3星饰品</t>
    <rPh sb="1" eb="2">
      <t>xing</t>
    </rPh>
    <rPh sb="2" eb="3">
      <t>sh'pin</t>
    </rPh>
    <phoneticPr fontId="1" type="noConversion"/>
  </si>
  <si>
    <t>觉醒胶囊</t>
    <rPh sb="0" eb="1">
      <t>jue'xing</t>
    </rPh>
    <rPh sb="2" eb="3">
      <t>jiao'nang</t>
    </rPh>
    <phoneticPr fontId="1" type="noConversion"/>
  </si>
  <si>
    <t>高级觉醒胶囊</t>
    <rPh sb="0" eb="1">
      <t>gao'ji</t>
    </rPh>
    <rPh sb="2" eb="3">
      <t>jue'xing</t>
    </rPh>
    <rPh sb="4" eb="5">
      <t>jiao'nagn</t>
    </rPh>
    <phoneticPr fontId="1" type="noConversion"/>
  </si>
  <si>
    <t>高级招募令碎片*2</t>
    <rPh sb="0" eb="1">
      <t>gao'ji</t>
    </rPh>
    <rPh sb="2" eb="3">
      <t>zhao'mu'ling</t>
    </rPh>
    <rPh sb="5" eb="6">
      <t>sui'pian</t>
    </rPh>
    <phoneticPr fontId="1" type="noConversion"/>
  </si>
  <si>
    <t>2星饰品</t>
    <rPh sb="1" eb="2">
      <t>xing</t>
    </rPh>
    <rPh sb="2" eb="3">
      <t>shi'pin</t>
    </rPh>
    <phoneticPr fontId="1" type="noConversion"/>
  </si>
  <si>
    <t>升星徽章</t>
    <rPh sb="0" eb="1">
      <t>sheng'xing</t>
    </rPh>
    <rPh sb="2" eb="3">
      <t>hui'zhang</t>
    </rPh>
    <phoneticPr fontId="1" type="noConversion"/>
  </si>
  <si>
    <t>普通招募令</t>
    <rPh sb="0" eb="1">
      <t>pu'tong</t>
    </rPh>
    <rPh sb="2" eb="3">
      <t>zhao'mu'ling</t>
    </rPh>
    <phoneticPr fontId="1" type="noConversion"/>
  </si>
  <si>
    <t>紫色</t>
    <rPh sb="0" eb="1">
      <t>zi'se</t>
    </rPh>
    <phoneticPr fontId="1" type="noConversion"/>
  </si>
  <si>
    <t>超级</t>
    <rPh sb="0" eb="1">
      <t>chao'ji</t>
    </rPh>
    <phoneticPr fontId="1" type="noConversion"/>
  </si>
  <si>
    <t>碎片价值</t>
    <rPh sb="0" eb="1">
      <t>sui'pian</t>
    </rPh>
    <rPh sb="2" eb="3">
      <t>jia'zhi</t>
    </rPh>
    <phoneticPr fontId="1" type="noConversion"/>
  </si>
  <si>
    <t>宝箱</t>
    <rPh sb="0" eb="1">
      <t>bao'xiang</t>
    </rPh>
    <phoneticPr fontId="1" type="noConversion"/>
  </si>
  <si>
    <t>绿色</t>
    <rPh sb="0" eb="1">
      <t>lv'se</t>
    </rPh>
    <phoneticPr fontId="1" type="noConversion"/>
  </si>
  <si>
    <t>蓝色</t>
    <rPh sb="0" eb="1">
      <t>lan'se</t>
    </rPh>
    <phoneticPr fontId="1" type="noConversion"/>
  </si>
  <si>
    <t>权重</t>
    <rPh sb="0" eb="1">
      <t>quan'zhong</t>
    </rPh>
    <phoneticPr fontId="1" type="noConversion"/>
  </si>
  <si>
    <t>每天个数</t>
    <rPh sb="0" eb="1">
      <t>mei'tian</t>
    </rPh>
    <rPh sb="2" eb="3">
      <t>ge'shu</t>
    </rPh>
    <phoneticPr fontId="1" type="noConversion"/>
  </si>
  <si>
    <t>藏宝图掉率</t>
    <rPh sb="0" eb="1">
      <t>cang'bao'tu</t>
    </rPh>
    <rPh sb="3" eb="4">
      <t>diao'lv</t>
    </rPh>
    <phoneticPr fontId="1" type="noConversion"/>
  </si>
  <si>
    <t>图A权重</t>
    <rPh sb="0" eb="1">
      <t>tu</t>
    </rPh>
    <rPh sb="2" eb="3">
      <t>quan'z</t>
    </rPh>
    <phoneticPr fontId="1" type="noConversion"/>
  </si>
  <si>
    <t>图B权重</t>
    <rPh sb="0" eb="1">
      <t>tu</t>
    </rPh>
    <rPh sb="2" eb="3">
      <t>quan'z</t>
    </rPh>
    <phoneticPr fontId="1" type="noConversion"/>
  </si>
  <si>
    <t>图C权重</t>
    <rPh sb="0" eb="1">
      <t>tu</t>
    </rPh>
    <rPh sb="2" eb="3">
      <t>quan'zhong</t>
    </rPh>
    <phoneticPr fontId="1" type="noConversion"/>
  </si>
  <si>
    <t>概率</t>
    <rPh sb="0" eb="1">
      <t>gai'lv</t>
    </rPh>
    <phoneticPr fontId="1" type="noConversion"/>
  </si>
  <si>
    <t>藏宝图A碎片</t>
    <rPh sb="0" eb="1">
      <t>cang'bao'tu</t>
    </rPh>
    <rPh sb="4" eb="5">
      <t>sui'p</t>
    </rPh>
    <phoneticPr fontId="1" type="noConversion"/>
  </si>
  <si>
    <t>藏宝图B碎片</t>
    <rPh sb="0" eb="1">
      <t>cang'bao'tu</t>
    </rPh>
    <rPh sb="4" eb="5">
      <t>sui'p</t>
    </rPh>
    <phoneticPr fontId="1" type="noConversion"/>
  </si>
  <si>
    <t>藏宝图C碎片</t>
    <rPh sb="0" eb="1">
      <t>cang'bao'tu</t>
    </rPh>
    <rPh sb="4" eb="5">
      <t>sui'p</t>
    </rPh>
    <phoneticPr fontId="1" type="noConversion"/>
  </si>
  <si>
    <t>金币*10价值</t>
    <rPh sb="0" eb="1">
      <t>jin'bi</t>
    </rPh>
    <rPh sb="5" eb="6">
      <t>jia'zhi</t>
    </rPh>
    <phoneticPr fontId="1" type="noConversion"/>
  </si>
  <si>
    <t>金币*20价值</t>
    <rPh sb="0" eb="1">
      <t>jin'bi</t>
    </rPh>
    <rPh sb="5" eb="6">
      <t>jia'zhi</t>
    </rPh>
    <phoneticPr fontId="1" type="noConversion"/>
  </si>
  <si>
    <t>经验道具*10价值</t>
    <rPh sb="0" eb="1">
      <t>jing'yan</t>
    </rPh>
    <rPh sb="2" eb="3">
      <t>dao'ju</t>
    </rPh>
    <rPh sb="7" eb="8">
      <t>jia'zhi</t>
    </rPh>
    <phoneticPr fontId="1" type="noConversion"/>
  </si>
  <si>
    <t>经验道具*20价值</t>
    <rPh sb="0" eb="1">
      <t>jing'yan</t>
    </rPh>
    <rPh sb="2" eb="3">
      <t>dao'ju</t>
    </rPh>
    <rPh sb="7" eb="8">
      <t>jia'zhi</t>
    </rPh>
    <phoneticPr fontId="1" type="noConversion"/>
  </si>
  <si>
    <t>低级认证</t>
    <rPh sb="0" eb="1">
      <t>di'ji</t>
    </rPh>
    <rPh sb="2" eb="3">
      <t>ren'zhegn</t>
    </rPh>
    <phoneticPr fontId="1" type="noConversion"/>
  </si>
  <si>
    <t>高级认证</t>
    <rPh sb="0" eb="1">
      <t>gao'ji</t>
    </rPh>
    <rPh sb="2" eb="3">
      <t>ren'zhegn</t>
    </rPh>
    <phoneticPr fontId="1" type="noConversion"/>
  </si>
  <si>
    <t>低级天赋职业</t>
    <rPh sb="0" eb="1">
      <t>di'ji</t>
    </rPh>
    <rPh sb="2" eb="3">
      <t>tian'fu</t>
    </rPh>
    <rPh sb="4" eb="5">
      <t>zhi'ye</t>
    </rPh>
    <phoneticPr fontId="1" type="noConversion"/>
  </si>
  <si>
    <t>高级天赋职业</t>
    <rPh sb="0" eb="1">
      <t>gao'ji</t>
    </rPh>
    <rPh sb="2" eb="3">
      <t>tian'fu</t>
    </rPh>
    <rPh sb="4" eb="5">
      <t>zhi'ye</t>
    </rPh>
    <phoneticPr fontId="1" type="noConversion"/>
  </si>
  <si>
    <t>中级天赋职业</t>
    <rPh sb="0" eb="1">
      <t>zho</t>
    </rPh>
    <rPh sb="1" eb="2">
      <t>ji</t>
    </rPh>
    <rPh sb="2" eb="3">
      <t>tian'fu</t>
    </rPh>
    <rPh sb="4" eb="5">
      <t>zhi'ye</t>
    </rPh>
    <phoneticPr fontId="1" type="noConversion"/>
  </si>
  <si>
    <t>1钻石：金币</t>
    <rPh sb="1" eb="2">
      <t>zuan'shi</t>
    </rPh>
    <rPh sb="4" eb="5">
      <t>jin'bi</t>
    </rPh>
    <phoneticPr fontId="1" type="noConversion"/>
  </si>
  <si>
    <t>1钻石：经验</t>
    <rPh sb="1" eb="2">
      <t>zuan'shi</t>
    </rPh>
    <rPh sb="4" eb="5">
      <t>jing'yan</t>
    </rPh>
    <phoneticPr fontId="1" type="noConversion"/>
  </si>
  <si>
    <t>10金币奖励</t>
    <rPh sb="2" eb="3">
      <t>jin'bi</t>
    </rPh>
    <rPh sb="4" eb="5">
      <t>jiang'li</t>
    </rPh>
    <phoneticPr fontId="1" type="noConversion"/>
  </si>
  <si>
    <t>20金币奖励</t>
    <rPh sb="2" eb="3">
      <t>jin'bi</t>
    </rPh>
    <rPh sb="4" eb="5">
      <t>jiang'li</t>
    </rPh>
    <phoneticPr fontId="1" type="noConversion"/>
  </si>
  <si>
    <t>徽章奖励</t>
    <rPh sb="0" eb="1">
      <t>hui'zhang</t>
    </rPh>
    <rPh sb="2" eb="3">
      <t>jiang'li</t>
    </rPh>
    <phoneticPr fontId="1" type="noConversion"/>
  </si>
  <si>
    <t>prop,701,1</t>
    <phoneticPr fontId="1" type="noConversion"/>
  </si>
  <si>
    <t>prop,704,2</t>
    <phoneticPr fontId="1" type="noConversion"/>
  </si>
  <si>
    <t>prop,704,5</t>
    <phoneticPr fontId="1" type="noConversion"/>
  </si>
  <si>
    <t>prop,704,10</t>
    <phoneticPr fontId="1" type="noConversion"/>
  </si>
  <si>
    <t>pack,303</t>
    <phoneticPr fontId="1" type="noConversion"/>
  </si>
  <si>
    <t>pack,304</t>
    <phoneticPr fontId="1" type="noConversion"/>
  </si>
  <si>
    <t>pack,701</t>
    <phoneticPr fontId="1" type="noConversion"/>
  </si>
  <si>
    <t>pack,702</t>
    <phoneticPr fontId="1" type="noConversion"/>
  </si>
  <si>
    <t>pack,703</t>
    <phoneticPr fontId="1" type="noConversion"/>
  </si>
  <si>
    <t>新增pack</t>
    <rPh sb="0" eb="1">
      <t>xin'zeng</t>
    </rPh>
    <phoneticPr fontId="1" type="noConversion"/>
  </si>
  <si>
    <t>prop,322,1</t>
    <phoneticPr fontId="1" type="noConversion"/>
  </si>
  <si>
    <t>prop,323,1</t>
    <phoneticPr fontId="1" type="noConversion"/>
  </si>
  <si>
    <t>低级认证</t>
    <rPh sb="0" eb="1">
      <t>di'ji</t>
    </rPh>
    <rPh sb="2" eb="3">
      <t>ren'zheng</t>
    </rPh>
    <phoneticPr fontId="1" type="noConversion"/>
  </si>
  <si>
    <t>高级认证</t>
    <rPh sb="0" eb="1">
      <t>gao'ji</t>
    </rPh>
    <rPh sb="2" eb="3">
      <t>ren'zheng</t>
    </rPh>
    <phoneticPr fontId="1" type="noConversion"/>
  </si>
  <si>
    <t>中级天赋职业</t>
    <rPh sb="0" eb="1">
      <t>zhong'ji</t>
    </rPh>
    <rPh sb="2" eb="3">
      <t>tian'fu</t>
    </rPh>
    <rPh sb="4" eb="5">
      <t>zhi'ye</t>
    </rPh>
    <phoneticPr fontId="1" type="noConversion"/>
  </si>
  <si>
    <t>prop,207,1|25;prop,208,1|25;prop,209,1|25;prop,210,1|25</t>
    <phoneticPr fontId="1" type="noConversion"/>
  </si>
  <si>
    <t>prop,211,1|25;prop,212,1|25;prop,213,1|25;prop,214,1|25</t>
    <phoneticPr fontId="1" type="noConversion"/>
  </si>
  <si>
    <t>prop,301,1|25;prop,304,1|25;prop,307,1|25;prop,310,1|25</t>
    <phoneticPr fontId="1" type="noConversion"/>
  </si>
  <si>
    <t>prop,302,1|25;prop,305,1|25;prop,308,1|25;prop,311,1|25</t>
    <phoneticPr fontId="1" type="noConversion"/>
  </si>
  <si>
    <t>prop,303,1|25;prop,306,1|25;prop,309,1|25;prop,312,1|25</t>
    <phoneticPr fontId="1" type="noConversion"/>
  </si>
  <si>
    <t>徽章1</t>
    <rPh sb="0" eb="1">
      <t>hui'zhang</t>
    </rPh>
    <phoneticPr fontId="1" type="noConversion"/>
  </si>
  <si>
    <t>徽章2</t>
    <rPh sb="0" eb="1">
      <t>hui'zhagn</t>
    </rPh>
    <phoneticPr fontId="1" type="noConversion"/>
  </si>
  <si>
    <t>50金币奖励</t>
    <rPh sb="2" eb="3">
      <t>jin'bi</t>
    </rPh>
    <rPh sb="4" eb="5">
      <t>jiang'li</t>
    </rPh>
    <phoneticPr fontId="1" type="noConversion"/>
  </si>
  <si>
    <t>字段</t>
    <rPh sb="0" eb="1">
      <t>zi'duan</t>
    </rPh>
    <phoneticPr fontId="1" type="noConversion"/>
  </si>
  <si>
    <t>数量</t>
    <rPh sb="0" eb="1">
      <t>shu'liang</t>
    </rPh>
    <phoneticPr fontId="1" type="noConversion"/>
  </si>
  <si>
    <t>总价值</t>
    <rPh sb="0" eb="1">
      <t>zong'jia'zhi</t>
    </rPh>
    <phoneticPr fontId="1" type="noConversion"/>
  </si>
  <si>
    <t>单价</t>
    <rPh sb="0" eb="1">
      <t>dan'jia</t>
    </rPh>
    <phoneticPr fontId="1" type="noConversion"/>
  </si>
  <si>
    <t>总价</t>
    <rPh sb="0" eb="1">
      <t>zong'jia</t>
    </rPh>
    <phoneticPr fontId="1" type="noConversion"/>
  </si>
  <si>
    <t>差价</t>
    <rPh sb="0" eb="1">
      <t>cha'jia</t>
    </rPh>
    <phoneticPr fontId="1" type="noConversion"/>
  </si>
  <si>
    <t>价格</t>
    <rPh sb="0" eb="1">
      <t>jia'ge</t>
    </rPh>
    <phoneticPr fontId="1" type="noConversion"/>
  </si>
  <si>
    <t>起始位置</t>
    <rPh sb="0" eb="1">
      <t>qi'shi'wei'zhi</t>
    </rPh>
    <phoneticPr fontId="1" type="noConversion"/>
  </si>
  <si>
    <t>经验鸡块</t>
  </si>
  <si>
    <t>经验奶昔</t>
  </si>
  <si>
    <t>低等攻击天赋书</t>
  </si>
  <si>
    <t>中等攻击天赋书</t>
  </si>
  <si>
    <t>高等攻击天赋书</t>
  </si>
  <si>
    <t>低等生存天赋书</t>
  </si>
  <si>
    <t>中等生存天赋书</t>
  </si>
  <si>
    <t>数量</t>
    <rPh sb="0" eb="1">
      <t>shu'laing</t>
    </rPh>
    <phoneticPr fontId="1" type="noConversion"/>
  </si>
  <si>
    <t>随机3星饰品</t>
    <rPh sb="0" eb="1">
      <t>sui'ji</t>
    </rPh>
    <rPh sb="3" eb="4">
      <t>xing</t>
    </rPh>
    <rPh sb="4" eb="5">
      <t>shi'pin</t>
    </rPh>
    <phoneticPr fontId="1" type="noConversion"/>
  </si>
  <si>
    <t>觉醒胶囊</t>
    <phoneticPr fontId="1" type="noConversion"/>
  </si>
  <si>
    <t>reward</t>
    <phoneticPr fontId="1" type="noConversion"/>
  </si>
  <si>
    <t>item,103</t>
    <phoneticPr fontId="1" type="noConversion"/>
  </si>
  <si>
    <t>Boss</t>
    <phoneticPr fontId="1" type="noConversion"/>
  </si>
  <si>
    <t>id</t>
    <phoneticPr fontId="1" type="noConversion"/>
  </si>
  <si>
    <t>100011</t>
  </si>
  <si>
    <t>100021</t>
  </si>
  <si>
    <t>100031</t>
  </si>
  <si>
    <t>100041</t>
  </si>
  <si>
    <t>100051</t>
  </si>
  <si>
    <t>100061</t>
  </si>
  <si>
    <t>100071</t>
  </si>
  <si>
    <t>100081</t>
  </si>
  <si>
    <t>100091</t>
  </si>
  <si>
    <t>100101</t>
  </si>
  <si>
    <t>100111</t>
  </si>
  <si>
    <t>100121</t>
  </si>
  <si>
    <t>100131</t>
  </si>
  <si>
    <t>100141</t>
  </si>
  <si>
    <t>100151</t>
  </si>
  <si>
    <t>100161</t>
  </si>
  <si>
    <t>100171</t>
  </si>
  <si>
    <t>100181</t>
  </si>
  <si>
    <t>100191</t>
  </si>
  <si>
    <t>100201</t>
  </si>
  <si>
    <t>100211</t>
  </si>
  <si>
    <t>100221</t>
  </si>
  <si>
    <t>100231</t>
  </si>
  <si>
    <t>100241</t>
  </si>
  <si>
    <t>100251</t>
  </si>
  <si>
    <t>100261</t>
  </si>
  <si>
    <t>100271</t>
  </si>
  <si>
    <t>100281</t>
  </si>
  <si>
    <t>100291</t>
  </si>
  <si>
    <t>100301</t>
  </si>
  <si>
    <t>100311</t>
  </si>
  <si>
    <t>100321</t>
  </si>
  <si>
    <t>100331</t>
  </si>
  <si>
    <t>100341</t>
  </si>
  <si>
    <t>100351</t>
  </si>
  <si>
    <t>100361</t>
  </si>
  <si>
    <t>100371</t>
  </si>
  <si>
    <t>100381</t>
  </si>
  <si>
    <t>100391</t>
  </si>
  <si>
    <t>100401</t>
  </si>
  <si>
    <t>100411</t>
  </si>
  <si>
    <t>100421</t>
  </si>
  <si>
    <t>100431</t>
  </si>
  <si>
    <t>100441</t>
  </si>
  <si>
    <t>100451</t>
  </si>
  <si>
    <t>100461</t>
  </si>
  <si>
    <t>100471</t>
  </si>
  <si>
    <t>100481</t>
  </si>
  <si>
    <t>100491</t>
  </si>
  <si>
    <t>100501</t>
  </si>
  <si>
    <t>100511</t>
  </si>
  <si>
    <t>100521</t>
  </si>
  <si>
    <t>100531</t>
  </si>
  <si>
    <t>100541</t>
  </si>
  <si>
    <t>100551</t>
  </si>
  <si>
    <t>100561</t>
  </si>
  <si>
    <t>100571</t>
  </si>
  <si>
    <t>100581</t>
  </si>
  <si>
    <t>100591</t>
  </si>
  <si>
    <t>100601</t>
  </si>
  <si>
    <t>100611</t>
  </si>
  <si>
    <t>100621</t>
  </si>
  <si>
    <t>100631</t>
  </si>
  <si>
    <t>100641</t>
  </si>
  <si>
    <t>100651</t>
  </si>
  <si>
    <t>100661</t>
  </si>
  <si>
    <t>100671</t>
  </si>
  <si>
    <t>100681</t>
  </si>
  <si>
    <t>100691</t>
  </si>
  <si>
    <t>100701</t>
  </si>
  <si>
    <t>100711</t>
  </si>
  <si>
    <t>100721</t>
  </si>
  <si>
    <t>100731</t>
  </si>
  <si>
    <t>100741</t>
  </si>
  <si>
    <t>100751</t>
  </si>
  <si>
    <t>100761</t>
  </si>
  <si>
    <t>100771</t>
  </si>
  <si>
    <t>100781</t>
  </si>
  <si>
    <t>100791</t>
  </si>
  <si>
    <t>100801</t>
  </si>
  <si>
    <t>100811</t>
  </si>
  <si>
    <t>100821</t>
  </si>
  <si>
    <t>100831</t>
  </si>
  <si>
    <t>100841</t>
  </si>
  <si>
    <t>100851</t>
  </si>
  <si>
    <t>100861</t>
  </si>
  <si>
    <t>100871</t>
  </si>
  <si>
    <t>100881</t>
  </si>
  <si>
    <t>100891</t>
  </si>
  <si>
    <t>100901</t>
  </si>
  <si>
    <t>100911</t>
  </si>
  <si>
    <t>100921</t>
  </si>
  <si>
    <t>100931</t>
  </si>
  <si>
    <t>100941</t>
  </si>
  <si>
    <t>100951</t>
  </si>
  <si>
    <t>100961</t>
  </si>
  <si>
    <t>100971</t>
  </si>
  <si>
    <t>100981</t>
  </si>
  <si>
    <t>100991</t>
  </si>
  <si>
    <t>101001</t>
  </si>
  <si>
    <t>100012</t>
  </si>
  <si>
    <t>100022</t>
  </si>
  <si>
    <t>100032</t>
  </si>
  <si>
    <t>100042</t>
  </si>
  <si>
    <t>100052</t>
  </si>
  <si>
    <t>100062</t>
  </si>
  <si>
    <t>100072</t>
  </si>
  <si>
    <t>100082</t>
  </si>
  <si>
    <t>100092</t>
  </si>
  <si>
    <t>100102</t>
  </si>
  <si>
    <t>100112</t>
  </si>
  <si>
    <t>100122</t>
  </si>
  <si>
    <t>100132</t>
  </si>
  <si>
    <t>100142</t>
  </si>
  <si>
    <t>100152</t>
  </si>
  <si>
    <t>100162</t>
  </si>
  <si>
    <t>100172</t>
  </si>
  <si>
    <t>100182</t>
  </si>
  <si>
    <t>100192</t>
  </si>
  <si>
    <t>100202</t>
  </si>
  <si>
    <t>100212</t>
  </si>
  <si>
    <t>100222</t>
  </si>
  <si>
    <t>100232</t>
  </si>
  <si>
    <t>100242</t>
  </si>
  <si>
    <t>100252</t>
  </si>
  <si>
    <t>100262</t>
  </si>
  <si>
    <t>100272</t>
  </si>
  <si>
    <t>100282</t>
  </si>
  <si>
    <t>100292</t>
  </si>
  <si>
    <t>100302</t>
  </si>
  <si>
    <t>100312</t>
  </si>
  <si>
    <t>100322</t>
  </si>
  <si>
    <t>100332</t>
  </si>
  <si>
    <t>100342</t>
  </si>
  <si>
    <t>100352</t>
  </si>
  <si>
    <t>100362</t>
  </si>
  <si>
    <t>100372</t>
  </si>
  <si>
    <t>100382</t>
  </si>
  <si>
    <t>100392</t>
  </si>
  <si>
    <t>100402</t>
  </si>
  <si>
    <t>100412</t>
  </si>
  <si>
    <t>100422</t>
  </si>
  <si>
    <t>100432</t>
  </si>
  <si>
    <t>100442</t>
  </si>
  <si>
    <t>100452</t>
  </si>
  <si>
    <t>100462</t>
  </si>
  <si>
    <t>100472</t>
  </si>
  <si>
    <t>100482</t>
  </si>
  <si>
    <t>100492</t>
  </si>
  <si>
    <t>100502</t>
  </si>
  <si>
    <t>100512</t>
  </si>
  <si>
    <t>100522</t>
  </si>
  <si>
    <t>100532</t>
  </si>
  <si>
    <t>100542</t>
  </si>
  <si>
    <t>100552</t>
  </si>
  <si>
    <t>100562</t>
  </si>
  <si>
    <t>100572</t>
  </si>
  <si>
    <t>100582</t>
  </si>
  <si>
    <t>100592</t>
  </si>
  <si>
    <t>100602</t>
  </si>
  <si>
    <t>100612</t>
  </si>
  <si>
    <t>100622</t>
  </si>
  <si>
    <t>100632</t>
  </si>
  <si>
    <t>100642</t>
  </si>
  <si>
    <t>100652</t>
  </si>
  <si>
    <t>100662</t>
  </si>
  <si>
    <t>100672</t>
  </si>
  <si>
    <t>100682</t>
  </si>
  <si>
    <t>100692</t>
  </si>
  <si>
    <t>100702</t>
  </si>
  <si>
    <t>100712</t>
  </si>
  <si>
    <t>100722</t>
  </si>
  <si>
    <t>100732</t>
  </si>
  <si>
    <t>100742</t>
  </si>
  <si>
    <t>100752</t>
  </si>
  <si>
    <t>100762</t>
  </si>
  <si>
    <t>100772</t>
  </si>
  <si>
    <t>100782</t>
  </si>
  <si>
    <t>100792</t>
  </si>
  <si>
    <t>100802</t>
  </si>
  <si>
    <t>100812</t>
  </si>
  <si>
    <t>100822</t>
  </si>
  <si>
    <t>100832</t>
  </si>
  <si>
    <t>100842</t>
  </si>
  <si>
    <t>100852</t>
  </si>
  <si>
    <t>100862</t>
  </si>
  <si>
    <t>100872</t>
  </si>
  <si>
    <t>100882</t>
  </si>
  <si>
    <t>100892</t>
  </si>
  <si>
    <t>100902</t>
  </si>
  <si>
    <t>100912</t>
  </si>
  <si>
    <t>100922</t>
  </si>
  <si>
    <t>100932</t>
  </si>
  <si>
    <t>100942</t>
  </si>
  <si>
    <t>100952</t>
  </si>
  <si>
    <t>100962</t>
  </si>
  <si>
    <t>100972</t>
  </si>
  <si>
    <t>100982</t>
  </si>
  <si>
    <t>100992</t>
  </si>
  <si>
    <t>101002</t>
  </si>
  <si>
    <t>100013</t>
  </si>
  <si>
    <t>100023</t>
  </si>
  <si>
    <t>100033</t>
  </si>
  <si>
    <t>100043</t>
  </si>
  <si>
    <t>100053</t>
  </si>
  <si>
    <t>100063</t>
  </si>
  <si>
    <t>100073</t>
  </si>
  <si>
    <t>100083</t>
  </si>
  <si>
    <t>100093</t>
  </si>
  <si>
    <t>100103</t>
  </si>
  <si>
    <t>100113</t>
  </si>
  <si>
    <t>100123</t>
  </si>
  <si>
    <t>100133</t>
  </si>
  <si>
    <t>100143</t>
  </si>
  <si>
    <t>100153</t>
  </si>
  <si>
    <t>100163</t>
  </si>
  <si>
    <t>100173</t>
  </si>
  <si>
    <t>100183</t>
  </si>
  <si>
    <t>100193</t>
  </si>
  <si>
    <t>100203</t>
  </si>
  <si>
    <t>100213</t>
  </si>
  <si>
    <t>100223</t>
  </si>
  <si>
    <t>100233</t>
  </si>
  <si>
    <t>100243</t>
  </si>
  <si>
    <t>100253</t>
  </si>
  <si>
    <t>100263</t>
  </si>
  <si>
    <t>100273</t>
  </si>
  <si>
    <t>100283</t>
  </si>
  <si>
    <t>100293</t>
  </si>
  <si>
    <t>100303</t>
  </si>
  <si>
    <t>100313</t>
  </si>
  <si>
    <t>100323</t>
  </si>
  <si>
    <t>100333</t>
  </si>
  <si>
    <t>100343</t>
  </si>
  <si>
    <t>100353</t>
  </si>
  <si>
    <t>100363</t>
  </si>
  <si>
    <t>100373</t>
  </si>
  <si>
    <t>100383</t>
  </si>
  <si>
    <t>100393</t>
  </si>
  <si>
    <t>100403</t>
  </si>
  <si>
    <t>100413</t>
  </si>
  <si>
    <t>100423</t>
  </si>
  <si>
    <t>100433</t>
  </si>
  <si>
    <t>100443</t>
  </si>
  <si>
    <t>100453</t>
  </si>
  <si>
    <t>100463</t>
  </si>
  <si>
    <t>100473</t>
  </si>
  <si>
    <t>100483</t>
  </si>
  <si>
    <t>100493</t>
  </si>
  <si>
    <t>100503</t>
  </si>
  <si>
    <t>100513</t>
  </si>
  <si>
    <t>100523</t>
  </si>
  <si>
    <t>100533</t>
  </si>
  <si>
    <t>100543</t>
  </si>
  <si>
    <t>100553</t>
  </si>
  <si>
    <t>100563</t>
  </si>
  <si>
    <t>100573</t>
  </si>
  <si>
    <t>100583</t>
  </si>
  <si>
    <t>100593</t>
  </si>
  <si>
    <t>100603</t>
  </si>
  <si>
    <t>100613</t>
  </si>
  <si>
    <t>100623</t>
  </si>
  <si>
    <t>100633</t>
  </si>
  <si>
    <t>100643</t>
  </si>
  <si>
    <t>100653</t>
  </si>
  <si>
    <t>100663</t>
  </si>
  <si>
    <t>100673</t>
  </si>
  <si>
    <t>100683</t>
  </si>
  <si>
    <t>100693</t>
  </si>
  <si>
    <t>100703</t>
  </si>
  <si>
    <t>100713</t>
  </si>
  <si>
    <t>100723</t>
  </si>
  <si>
    <t>100733</t>
  </si>
  <si>
    <t>100743</t>
  </si>
  <si>
    <t>100753</t>
  </si>
  <si>
    <t>100763</t>
  </si>
  <si>
    <t>100773</t>
  </si>
  <si>
    <t>100783</t>
  </si>
  <si>
    <t>100793</t>
  </si>
  <si>
    <t>100803</t>
  </si>
  <si>
    <t>100813</t>
  </si>
  <si>
    <t>100823</t>
  </si>
  <si>
    <t>100833</t>
  </si>
  <si>
    <t>100843</t>
  </si>
  <si>
    <t>100853</t>
  </si>
  <si>
    <t>100863</t>
  </si>
  <si>
    <t>100873</t>
  </si>
  <si>
    <t>100883</t>
  </si>
  <si>
    <t>100893</t>
  </si>
  <si>
    <t>100903</t>
  </si>
  <si>
    <t>100913</t>
  </si>
  <si>
    <t>100923</t>
  </si>
  <si>
    <t>100933</t>
  </si>
  <si>
    <t>100943</t>
  </si>
  <si>
    <t>100953</t>
  </si>
  <si>
    <t>100963</t>
  </si>
  <si>
    <t>100973</t>
  </si>
  <si>
    <t>100983</t>
  </si>
  <si>
    <t>100993</t>
  </si>
  <si>
    <t>101003</t>
  </si>
  <si>
    <t>100014</t>
  </si>
  <si>
    <t>100024</t>
  </si>
  <si>
    <t>100034</t>
  </si>
  <si>
    <t>100044</t>
  </si>
  <si>
    <t>100054</t>
  </si>
  <si>
    <t>100064</t>
  </si>
  <si>
    <t>100074</t>
  </si>
  <si>
    <t>100084</t>
  </si>
  <si>
    <t>100094</t>
  </si>
  <si>
    <t>100104</t>
  </si>
  <si>
    <t>100114</t>
  </si>
  <si>
    <t>100124</t>
  </si>
  <si>
    <t>100134</t>
  </si>
  <si>
    <t>100144</t>
  </si>
  <si>
    <t>100154</t>
  </si>
  <si>
    <t>100164</t>
  </si>
  <si>
    <t>100174</t>
  </si>
  <si>
    <t>100184</t>
  </si>
  <si>
    <t>100194</t>
  </si>
  <si>
    <t>100204</t>
  </si>
  <si>
    <t>100214</t>
  </si>
  <si>
    <t>100224</t>
  </si>
  <si>
    <t>100234</t>
  </si>
  <si>
    <t>100244</t>
  </si>
  <si>
    <t>100254</t>
  </si>
  <si>
    <t>100264</t>
  </si>
  <si>
    <t>100274</t>
  </si>
  <si>
    <t>100284</t>
  </si>
  <si>
    <t>100294</t>
  </si>
  <si>
    <t>100304</t>
  </si>
  <si>
    <t>100314</t>
  </si>
  <si>
    <t>100324</t>
  </si>
  <si>
    <t>100334</t>
  </si>
  <si>
    <t>100344</t>
  </si>
  <si>
    <t>100354</t>
  </si>
  <si>
    <t>100364</t>
  </si>
  <si>
    <t>100374</t>
  </si>
  <si>
    <t>100384</t>
  </si>
  <si>
    <t>100394</t>
  </si>
  <si>
    <t>100404</t>
  </si>
  <si>
    <t>100414</t>
  </si>
  <si>
    <t>100424</t>
  </si>
  <si>
    <t>100434</t>
  </si>
  <si>
    <t>100444</t>
  </si>
  <si>
    <t>100454</t>
  </si>
  <si>
    <t>100464</t>
  </si>
  <si>
    <t>100474</t>
  </si>
  <si>
    <t>100484</t>
  </si>
  <si>
    <t>100494</t>
  </si>
  <si>
    <t>100504</t>
  </si>
  <si>
    <t>100514</t>
  </si>
  <si>
    <t>100524</t>
  </si>
  <si>
    <t>100534</t>
  </si>
  <si>
    <t>100544</t>
  </si>
  <si>
    <t>100554</t>
  </si>
  <si>
    <t>100564</t>
  </si>
  <si>
    <t>100574</t>
  </si>
  <si>
    <t>100584</t>
  </si>
  <si>
    <t>100594</t>
  </si>
  <si>
    <t>100604</t>
  </si>
  <si>
    <t>100614</t>
  </si>
  <si>
    <t>100624</t>
  </si>
  <si>
    <t>100634</t>
  </si>
  <si>
    <t>100644</t>
  </si>
  <si>
    <t>100654</t>
  </si>
  <si>
    <t>100664</t>
  </si>
  <si>
    <t>100674</t>
  </si>
  <si>
    <t>100684</t>
  </si>
  <si>
    <t>100694</t>
  </si>
  <si>
    <t>100704</t>
  </si>
  <si>
    <t>100714</t>
  </si>
  <si>
    <t>100724</t>
  </si>
  <si>
    <t>100734</t>
  </si>
  <si>
    <t>100744</t>
  </si>
  <si>
    <t>100754</t>
  </si>
  <si>
    <t>100764</t>
  </si>
  <si>
    <t>100774</t>
  </si>
  <si>
    <t>100784</t>
  </si>
  <si>
    <t>100794</t>
  </si>
  <si>
    <t>100804</t>
  </si>
  <si>
    <t>100814</t>
  </si>
  <si>
    <t>100824</t>
  </si>
  <si>
    <t>100834</t>
  </si>
  <si>
    <t>100844</t>
  </si>
  <si>
    <t>100854</t>
  </si>
  <si>
    <t>100864</t>
  </si>
  <si>
    <t>100874</t>
  </si>
  <si>
    <t>100884</t>
  </si>
  <si>
    <t>100894</t>
  </si>
  <si>
    <t>100904</t>
  </si>
  <si>
    <t>100914</t>
  </si>
  <si>
    <t>100924</t>
  </si>
  <si>
    <t>100934</t>
  </si>
  <si>
    <t>100944</t>
  </si>
  <si>
    <t>100954</t>
  </si>
  <si>
    <t>100964</t>
  </si>
  <si>
    <t>100974</t>
  </si>
  <si>
    <t>100984</t>
  </si>
  <si>
    <t>100994</t>
  </si>
  <si>
    <t>101004</t>
  </si>
  <si>
    <t>Id</t>
  </si>
  <si>
    <t>难度</t>
  </si>
  <si>
    <t>参数</t>
  </si>
  <si>
    <t>掉落预览</t>
  </si>
  <si>
    <t>110011</t>
  </si>
  <si>
    <t>110021</t>
  </si>
  <si>
    <t>110031</t>
  </si>
  <si>
    <t>110041</t>
  </si>
  <si>
    <t>110051</t>
  </si>
  <si>
    <t>110061</t>
  </si>
  <si>
    <t>110071</t>
  </si>
  <si>
    <t>110081</t>
  </si>
  <si>
    <t>110091</t>
  </si>
  <si>
    <t>110101</t>
  </si>
  <si>
    <t>110111</t>
  </si>
  <si>
    <t>110121</t>
  </si>
  <si>
    <t>110131</t>
  </si>
  <si>
    <t>110141</t>
  </si>
  <si>
    <t>110151</t>
  </si>
  <si>
    <t>110161</t>
  </si>
  <si>
    <t>110171</t>
  </si>
  <si>
    <t>110181</t>
  </si>
  <si>
    <t>110191</t>
  </si>
  <si>
    <t>110201</t>
  </si>
  <si>
    <t>110211</t>
  </si>
  <si>
    <t>110221</t>
  </si>
  <si>
    <t>110231</t>
  </si>
  <si>
    <t>110241</t>
  </si>
  <si>
    <t>110251</t>
  </si>
  <si>
    <t>110261</t>
  </si>
  <si>
    <t>110271</t>
  </si>
  <si>
    <t>110281</t>
  </si>
  <si>
    <t>110291</t>
  </si>
  <si>
    <t>110301</t>
  </si>
  <si>
    <t>110311</t>
  </si>
  <si>
    <t>110321</t>
  </si>
  <si>
    <t>110331</t>
  </si>
  <si>
    <t>110341</t>
  </si>
  <si>
    <t>110351</t>
  </si>
  <si>
    <t>110361</t>
  </si>
  <si>
    <t>110371</t>
  </si>
  <si>
    <t>110381</t>
  </si>
  <si>
    <t>110391</t>
  </si>
  <si>
    <t>110401</t>
  </si>
  <si>
    <t>110411</t>
  </si>
  <si>
    <t>110421</t>
  </si>
  <si>
    <t>110431</t>
  </si>
  <si>
    <t>110441</t>
  </si>
  <si>
    <t>110451</t>
  </si>
  <si>
    <t>110461</t>
  </si>
  <si>
    <t>110471</t>
  </si>
  <si>
    <t>110481</t>
  </si>
  <si>
    <t>110491</t>
  </si>
  <si>
    <t>110501</t>
  </si>
  <si>
    <t>110511</t>
  </si>
  <si>
    <t>110521</t>
  </si>
  <si>
    <t>110531</t>
  </si>
  <si>
    <t>110541</t>
  </si>
  <si>
    <t>110551</t>
  </si>
  <si>
    <t>110561</t>
  </si>
  <si>
    <t>110571</t>
  </si>
  <si>
    <t>110581</t>
  </si>
  <si>
    <t>110591</t>
  </si>
  <si>
    <t>110601</t>
  </si>
  <si>
    <t>110611</t>
  </si>
  <si>
    <t>110621</t>
  </si>
  <si>
    <t>110631</t>
  </si>
  <si>
    <t>110641</t>
  </si>
  <si>
    <t>110651</t>
  </si>
  <si>
    <t>110661</t>
  </si>
  <si>
    <t>110671</t>
  </si>
  <si>
    <t>110681</t>
  </si>
  <si>
    <t>110691</t>
  </si>
  <si>
    <t>110701</t>
  </si>
  <si>
    <t>110711</t>
  </si>
  <si>
    <t>110721</t>
  </si>
  <si>
    <t>110731</t>
  </si>
  <si>
    <t>110741</t>
  </si>
  <si>
    <t>110751</t>
  </si>
  <si>
    <t>110761</t>
  </si>
  <si>
    <t>110771</t>
  </si>
  <si>
    <t>110781</t>
  </si>
  <si>
    <t>110791</t>
  </si>
  <si>
    <t>110801</t>
  </si>
  <si>
    <t>110811</t>
  </si>
  <si>
    <t>110821</t>
  </si>
  <si>
    <t>110831</t>
  </si>
  <si>
    <t>110841</t>
  </si>
  <si>
    <t>110851</t>
  </si>
  <si>
    <t>110861</t>
  </si>
  <si>
    <t>110871</t>
  </si>
  <si>
    <t>110881</t>
  </si>
  <si>
    <t>110891</t>
  </si>
  <si>
    <t>110901</t>
  </si>
  <si>
    <t>110911</t>
  </si>
  <si>
    <t>110921</t>
  </si>
  <si>
    <t>110931</t>
  </si>
  <si>
    <t>110941</t>
  </si>
  <si>
    <t>110951</t>
  </si>
  <si>
    <t>110961</t>
  </si>
  <si>
    <t>110971</t>
  </si>
  <si>
    <t>110981</t>
  </si>
  <si>
    <t>110991</t>
  </si>
  <si>
    <t>111001</t>
  </si>
  <si>
    <t>110012</t>
  </si>
  <si>
    <t>110022</t>
  </si>
  <si>
    <t>110032</t>
  </si>
  <si>
    <t>110042</t>
  </si>
  <si>
    <t>110052</t>
  </si>
  <si>
    <t>110062</t>
  </si>
  <si>
    <t>110072</t>
  </si>
  <si>
    <t>110082</t>
  </si>
  <si>
    <t>110092</t>
  </si>
  <si>
    <t>110102</t>
  </si>
  <si>
    <t>110112</t>
  </si>
  <si>
    <t>110122</t>
  </si>
  <si>
    <t>110132</t>
  </si>
  <si>
    <t>110142</t>
  </si>
  <si>
    <t>110152</t>
  </si>
  <si>
    <t>110162</t>
  </si>
  <si>
    <t>110172</t>
  </si>
  <si>
    <t>110182</t>
  </si>
  <si>
    <t>110192</t>
  </si>
  <si>
    <t>110202</t>
  </si>
  <si>
    <t>110212</t>
  </si>
  <si>
    <t>110222</t>
  </si>
  <si>
    <t>110232</t>
  </si>
  <si>
    <t>110242</t>
  </si>
  <si>
    <t>110252</t>
  </si>
  <si>
    <t>110262</t>
  </si>
  <si>
    <t>110272</t>
  </si>
  <si>
    <t>110282</t>
  </si>
  <si>
    <t>110292</t>
  </si>
  <si>
    <t>110302</t>
  </si>
  <si>
    <t>110312</t>
  </si>
  <si>
    <t>110322</t>
  </si>
  <si>
    <t>110332</t>
  </si>
  <si>
    <t>110342</t>
  </si>
  <si>
    <t>110352</t>
  </si>
  <si>
    <t>110362</t>
  </si>
  <si>
    <t>110372</t>
  </si>
  <si>
    <t>110382</t>
  </si>
  <si>
    <t>110392</t>
  </si>
  <si>
    <t>110402</t>
  </si>
  <si>
    <t>110412</t>
  </si>
  <si>
    <t>110422</t>
  </si>
  <si>
    <t>110432</t>
  </si>
  <si>
    <t>110442</t>
  </si>
  <si>
    <t>110452</t>
  </si>
  <si>
    <t>110462</t>
  </si>
  <si>
    <t>110472</t>
  </si>
  <si>
    <t>110482</t>
  </si>
  <si>
    <t>110492</t>
  </si>
  <si>
    <t>110502</t>
  </si>
  <si>
    <t>110512</t>
  </si>
  <si>
    <t>110522</t>
  </si>
  <si>
    <t>110532</t>
  </si>
  <si>
    <t>110542</t>
  </si>
  <si>
    <t>110552</t>
  </si>
  <si>
    <t>110562</t>
  </si>
  <si>
    <t>110572</t>
  </si>
  <si>
    <t>110582</t>
  </si>
  <si>
    <t>110592</t>
  </si>
  <si>
    <t>110602</t>
  </si>
  <si>
    <t>110612</t>
  </si>
  <si>
    <t>110622</t>
  </si>
  <si>
    <t>110632</t>
  </si>
  <si>
    <t>110642</t>
  </si>
  <si>
    <t>110652</t>
  </si>
  <si>
    <t>110662</t>
  </si>
  <si>
    <t>110672</t>
  </si>
  <si>
    <t>110682</t>
  </si>
  <si>
    <t>110692</t>
  </si>
  <si>
    <t>110702</t>
  </si>
  <si>
    <t>110712</t>
  </si>
  <si>
    <t>110722</t>
  </si>
  <si>
    <t>110732</t>
  </si>
  <si>
    <t>110742</t>
  </si>
  <si>
    <t>110752</t>
  </si>
  <si>
    <t>110762</t>
  </si>
  <si>
    <t>110772</t>
  </si>
  <si>
    <t>110782</t>
  </si>
  <si>
    <t>110792</t>
  </si>
  <si>
    <t>110802</t>
  </si>
  <si>
    <t>110812</t>
  </si>
  <si>
    <t>110822</t>
  </si>
  <si>
    <t>110832</t>
  </si>
  <si>
    <t>110842</t>
  </si>
  <si>
    <t>110852</t>
  </si>
  <si>
    <t>110862</t>
  </si>
  <si>
    <t>110872</t>
  </si>
  <si>
    <t>110882</t>
  </si>
  <si>
    <t>110892</t>
  </si>
  <si>
    <t>110902</t>
  </si>
  <si>
    <t>110912</t>
  </si>
  <si>
    <t>110922</t>
  </si>
  <si>
    <t>110932</t>
  </si>
  <si>
    <t>110942</t>
  </si>
  <si>
    <t>110952</t>
  </si>
  <si>
    <t>110962</t>
  </si>
  <si>
    <t>110972</t>
  </si>
  <si>
    <t>110982</t>
  </si>
  <si>
    <t>110992</t>
  </si>
  <si>
    <t>111002</t>
  </si>
  <si>
    <t>110013</t>
  </si>
  <si>
    <t>110023</t>
  </si>
  <si>
    <t>110033</t>
  </si>
  <si>
    <t>110043</t>
  </si>
  <si>
    <t>110053</t>
  </si>
  <si>
    <t>110063</t>
  </si>
  <si>
    <t>110073</t>
  </si>
  <si>
    <t>110083</t>
  </si>
  <si>
    <t>110093</t>
  </si>
  <si>
    <t>110103</t>
  </si>
  <si>
    <t>110113</t>
  </si>
  <si>
    <t>110123</t>
  </si>
  <si>
    <t>110133</t>
  </si>
  <si>
    <t>110143</t>
  </si>
  <si>
    <t>110153</t>
  </si>
  <si>
    <t>110163</t>
  </si>
  <si>
    <t>110173</t>
  </si>
  <si>
    <t>110183</t>
  </si>
  <si>
    <t>110193</t>
  </si>
  <si>
    <t>110203</t>
  </si>
  <si>
    <t>110213</t>
  </si>
  <si>
    <t>110223</t>
  </si>
  <si>
    <t>110233</t>
  </si>
  <si>
    <t>110243</t>
  </si>
  <si>
    <t>110253</t>
  </si>
  <si>
    <t>110263</t>
  </si>
  <si>
    <t>110273</t>
  </si>
  <si>
    <t>110283</t>
  </si>
  <si>
    <t>110293</t>
  </si>
  <si>
    <t>110303</t>
  </si>
  <si>
    <t>110313</t>
  </si>
  <si>
    <t>110323</t>
  </si>
  <si>
    <t>110333</t>
  </si>
  <si>
    <t>110343</t>
  </si>
  <si>
    <t>110353</t>
  </si>
  <si>
    <t>110363</t>
  </si>
  <si>
    <t>110373</t>
  </si>
  <si>
    <t>110383</t>
  </si>
  <si>
    <t>110393</t>
  </si>
  <si>
    <t>110403</t>
  </si>
  <si>
    <t>110413</t>
  </si>
  <si>
    <t>110423</t>
  </si>
  <si>
    <t>110433</t>
  </si>
  <si>
    <t>110443</t>
  </si>
  <si>
    <t>110453</t>
  </si>
  <si>
    <t>110463</t>
  </si>
  <si>
    <t>110473</t>
  </si>
  <si>
    <t>110483</t>
  </si>
  <si>
    <t>110493</t>
  </si>
  <si>
    <t>110503</t>
  </si>
  <si>
    <t>110513</t>
  </si>
  <si>
    <t>110523</t>
  </si>
  <si>
    <t>110533</t>
  </si>
  <si>
    <t>110543</t>
  </si>
  <si>
    <t>110553</t>
  </si>
  <si>
    <t>110563</t>
  </si>
  <si>
    <t>110573</t>
  </si>
  <si>
    <t>110583</t>
  </si>
  <si>
    <t>110593</t>
  </si>
  <si>
    <t>110603</t>
  </si>
  <si>
    <t>110613</t>
  </si>
  <si>
    <t>110623</t>
  </si>
  <si>
    <t>110633</t>
  </si>
  <si>
    <t>110643</t>
  </si>
  <si>
    <t>110653</t>
  </si>
  <si>
    <t>110663</t>
  </si>
  <si>
    <t>110673</t>
  </si>
  <si>
    <t>110683</t>
  </si>
  <si>
    <t>110693</t>
  </si>
  <si>
    <t>110703</t>
  </si>
  <si>
    <t>110713</t>
  </si>
  <si>
    <t>110723</t>
  </si>
  <si>
    <t>110733</t>
  </si>
  <si>
    <t>110743</t>
  </si>
  <si>
    <t>110753</t>
  </si>
  <si>
    <t>110763</t>
  </si>
  <si>
    <t>110773</t>
  </si>
  <si>
    <t>110783</t>
  </si>
  <si>
    <t>110793</t>
  </si>
  <si>
    <t>110803</t>
  </si>
  <si>
    <t>110813</t>
  </si>
  <si>
    <t>110823</t>
  </si>
  <si>
    <t>110833</t>
  </si>
  <si>
    <t>110843</t>
  </si>
  <si>
    <t>110853</t>
  </si>
  <si>
    <t>110863</t>
  </si>
  <si>
    <t>110873</t>
  </si>
  <si>
    <t>110883</t>
  </si>
  <si>
    <t>110893</t>
  </si>
  <si>
    <t>110903</t>
  </si>
  <si>
    <t>110913</t>
  </si>
  <si>
    <t>110923</t>
  </si>
  <si>
    <t>110933</t>
  </si>
  <si>
    <t>110943</t>
  </si>
  <si>
    <t>110953</t>
  </si>
  <si>
    <t>110963</t>
  </si>
  <si>
    <t>110973</t>
  </si>
  <si>
    <t>110983</t>
  </si>
  <si>
    <t>110993</t>
  </si>
  <si>
    <t>111003</t>
  </si>
  <si>
    <t>110014</t>
  </si>
  <si>
    <t>110024</t>
  </si>
  <si>
    <t>110034</t>
  </si>
  <si>
    <t>110044</t>
  </si>
  <si>
    <t>110054</t>
  </si>
  <si>
    <t>110064</t>
  </si>
  <si>
    <t>110074</t>
  </si>
  <si>
    <t>110084</t>
  </si>
  <si>
    <t>110094</t>
  </si>
  <si>
    <t>110104</t>
  </si>
  <si>
    <t>110114</t>
  </si>
  <si>
    <t>110124</t>
  </si>
  <si>
    <t>110134</t>
  </si>
  <si>
    <t>110144</t>
  </si>
  <si>
    <t>110154</t>
  </si>
  <si>
    <t>110164</t>
  </si>
  <si>
    <t>110174</t>
  </si>
  <si>
    <t>110184</t>
  </si>
  <si>
    <t>110194</t>
  </si>
  <si>
    <t>110204</t>
  </si>
  <si>
    <t>110214</t>
  </si>
  <si>
    <t>110224</t>
  </si>
  <si>
    <t>110234</t>
  </si>
  <si>
    <t>110244</t>
  </si>
  <si>
    <t>110254</t>
  </si>
  <si>
    <t>110264</t>
  </si>
  <si>
    <t>110274</t>
  </si>
  <si>
    <t>110284</t>
  </si>
  <si>
    <t>110294</t>
  </si>
  <si>
    <t>110304</t>
  </si>
  <si>
    <t>110314</t>
  </si>
  <si>
    <t>110324</t>
  </si>
  <si>
    <t>110334</t>
  </si>
  <si>
    <t>110344</t>
  </si>
  <si>
    <t>110354</t>
  </si>
  <si>
    <t>110364</t>
  </si>
  <si>
    <t>110374</t>
  </si>
  <si>
    <t>110384</t>
  </si>
  <si>
    <t>110394</t>
  </si>
  <si>
    <t>110404</t>
  </si>
  <si>
    <t>110414</t>
  </si>
  <si>
    <t>110424</t>
  </si>
  <si>
    <t>110434</t>
  </si>
  <si>
    <t>110444</t>
  </si>
  <si>
    <t>110454</t>
  </si>
  <si>
    <t>110464</t>
  </si>
  <si>
    <t>110474</t>
  </si>
  <si>
    <t>110484</t>
  </si>
  <si>
    <t>110494</t>
  </si>
  <si>
    <t>110504</t>
  </si>
  <si>
    <t>110514</t>
  </si>
  <si>
    <t>110524</t>
  </si>
  <si>
    <t>110534</t>
  </si>
  <si>
    <t>110544</t>
  </si>
  <si>
    <t>110554</t>
  </si>
  <si>
    <t>110564</t>
  </si>
  <si>
    <t>110574</t>
  </si>
  <si>
    <t>110584</t>
  </si>
  <si>
    <t>110594</t>
  </si>
  <si>
    <t>110604</t>
  </si>
  <si>
    <t>110614</t>
  </si>
  <si>
    <t>110624</t>
  </si>
  <si>
    <t>110634</t>
  </si>
  <si>
    <t>110644</t>
  </si>
  <si>
    <t>110654</t>
  </si>
  <si>
    <t>110664</t>
  </si>
  <si>
    <t>110674</t>
  </si>
  <si>
    <t>110684</t>
  </si>
  <si>
    <t>110694</t>
  </si>
  <si>
    <t>110704</t>
  </si>
  <si>
    <t>110714</t>
  </si>
  <si>
    <t>110724</t>
  </si>
  <si>
    <t>110734</t>
  </si>
  <si>
    <t>110744</t>
  </si>
  <si>
    <t>110754</t>
  </si>
  <si>
    <t>110764</t>
  </si>
  <si>
    <t>110774</t>
  </si>
  <si>
    <t>110784</t>
  </si>
  <si>
    <t>110794</t>
  </si>
  <si>
    <t>110804</t>
  </si>
  <si>
    <t>110814</t>
  </si>
  <si>
    <t>110824</t>
  </si>
  <si>
    <t>110834</t>
  </si>
  <si>
    <t>110844</t>
  </si>
  <si>
    <t>110854</t>
  </si>
  <si>
    <t>110864</t>
  </si>
  <si>
    <t>110874</t>
  </si>
  <si>
    <t>110884</t>
  </si>
  <si>
    <t>110894</t>
  </si>
  <si>
    <t>110904</t>
  </si>
  <si>
    <t>110914</t>
  </si>
  <si>
    <t>110924</t>
  </si>
  <si>
    <t>110934</t>
  </si>
  <si>
    <t>110944</t>
  </si>
  <si>
    <t>110954</t>
  </si>
  <si>
    <t>110964</t>
  </si>
  <si>
    <t>110974</t>
  </si>
  <si>
    <t>110984</t>
  </si>
  <si>
    <t>110994</t>
  </si>
  <si>
    <t>111004</t>
  </si>
  <si>
    <t>120011</t>
  </si>
  <si>
    <t>120021</t>
  </si>
  <si>
    <t>120031</t>
  </si>
  <si>
    <t>120041</t>
  </si>
  <si>
    <t>120051</t>
  </si>
  <si>
    <t>120061</t>
  </si>
  <si>
    <t>120071</t>
  </si>
  <si>
    <t>120081</t>
  </si>
  <si>
    <t>120091</t>
  </si>
  <si>
    <t>120101</t>
  </si>
  <si>
    <t>120111</t>
  </si>
  <si>
    <t>120121</t>
  </si>
  <si>
    <t>120131</t>
  </si>
  <si>
    <t>120141</t>
  </si>
  <si>
    <t>120151</t>
  </si>
  <si>
    <t>120161</t>
  </si>
  <si>
    <t>120171</t>
  </si>
  <si>
    <t>120181</t>
  </si>
  <si>
    <t>120191</t>
  </si>
  <si>
    <t>120201</t>
  </si>
  <si>
    <t>120211</t>
  </si>
  <si>
    <t>120221</t>
  </si>
  <si>
    <t>120231</t>
  </si>
  <si>
    <t>120241</t>
  </si>
  <si>
    <t>120251</t>
  </si>
  <si>
    <t>120261</t>
  </si>
  <si>
    <t>120271</t>
  </si>
  <si>
    <t>120281</t>
  </si>
  <si>
    <t>120291</t>
  </si>
  <si>
    <t>120301</t>
  </si>
  <si>
    <t>120311</t>
  </si>
  <si>
    <t>120321</t>
  </si>
  <si>
    <t>120331</t>
  </si>
  <si>
    <t>120341</t>
  </si>
  <si>
    <t>120351</t>
  </si>
  <si>
    <t>120361</t>
  </si>
  <si>
    <t>120371</t>
  </si>
  <si>
    <t>120381</t>
  </si>
  <si>
    <t>120391</t>
  </si>
  <si>
    <t>120401</t>
  </si>
  <si>
    <t>120411</t>
  </si>
  <si>
    <t>120421</t>
  </si>
  <si>
    <t>120431</t>
  </si>
  <si>
    <t>120441</t>
  </si>
  <si>
    <t>120451</t>
  </si>
  <si>
    <t>120461</t>
  </si>
  <si>
    <t>120471</t>
  </si>
  <si>
    <t>120481</t>
  </si>
  <si>
    <t>120491</t>
  </si>
  <si>
    <t>120501</t>
  </si>
  <si>
    <t>120511</t>
  </si>
  <si>
    <t>120521</t>
  </si>
  <si>
    <t>120531</t>
  </si>
  <si>
    <t>120541</t>
  </si>
  <si>
    <t>120551</t>
  </si>
  <si>
    <t>120561</t>
  </si>
  <si>
    <t>120571</t>
  </si>
  <si>
    <t>120581</t>
  </si>
  <si>
    <t>120591</t>
  </si>
  <si>
    <t>120601</t>
  </si>
  <si>
    <t>120611</t>
  </si>
  <si>
    <t>120621</t>
  </si>
  <si>
    <t>120631</t>
  </si>
  <si>
    <t>120641</t>
  </si>
  <si>
    <t>120651</t>
  </si>
  <si>
    <t>120661</t>
  </si>
  <si>
    <t>120671</t>
  </si>
  <si>
    <t>120681</t>
  </si>
  <si>
    <t>120691</t>
  </si>
  <si>
    <t>120701</t>
  </si>
  <si>
    <t>120711</t>
  </si>
  <si>
    <t>120721</t>
  </si>
  <si>
    <t>120731</t>
  </si>
  <si>
    <t>120741</t>
  </si>
  <si>
    <t>120751</t>
  </si>
  <si>
    <t>120761</t>
  </si>
  <si>
    <t>120771</t>
  </si>
  <si>
    <t>120781</t>
  </si>
  <si>
    <t>120791</t>
  </si>
  <si>
    <t>120801</t>
  </si>
  <si>
    <t>120811</t>
  </si>
  <si>
    <t>120821</t>
  </si>
  <si>
    <t>120831</t>
  </si>
  <si>
    <t>120841</t>
  </si>
  <si>
    <t>120851</t>
  </si>
  <si>
    <t>120861</t>
  </si>
  <si>
    <t>120871</t>
  </si>
  <si>
    <t>120881</t>
  </si>
  <si>
    <t>120891</t>
  </si>
  <si>
    <t>120901</t>
  </si>
  <si>
    <t>120911</t>
  </si>
  <si>
    <t>120921</t>
  </si>
  <si>
    <t>120931</t>
  </si>
  <si>
    <t>120941</t>
  </si>
  <si>
    <t>120951</t>
  </si>
  <si>
    <t>120961</t>
  </si>
  <si>
    <t>120971</t>
  </si>
  <si>
    <t>120981</t>
  </si>
  <si>
    <t>120991</t>
  </si>
  <si>
    <t>121001</t>
  </si>
  <si>
    <t>120012</t>
  </si>
  <si>
    <t>120022</t>
  </si>
  <si>
    <t>120032</t>
  </si>
  <si>
    <t>120042</t>
  </si>
  <si>
    <t>120052</t>
  </si>
  <si>
    <t>120062</t>
  </si>
  <si>
    <t>120072</t>
  </si>
  <si>
    <t>120082</t>
  </si>
  <si>
    <t>120092</t>
  </si>
  <si>
    <t>120102</t>
  </si>
  <si>
    <t>120112</t>
  </si>
  <si>
    <t>120122</t>
  </si>
  <si>
    <t>120132</t>
  </si>
  <si>
    <t>120142</t>
  </si>
  <si>
    <t>120152</t>
  </si>
  <si>
    <t>120162</t>
  </si>
  <si>
    <t>120172</t>
  </si>
  <si>
    <t>120182</t>
  </si>
  <si>
    <t>120192</t>
  </si>
  <si>
    <t>120202</t>
  </si>
  <si>
    <t>120212</t>
  </si>
  <si>
    <t>120222</t>
  </si>
  <si>
    <t>120232</t>
  </si>
  <si>
    <t>120242</t>
  </si>
  <si>
    <t>120252</t>
  </si>
  <si>
    <t>120262</t>
  </si>
  <si>
    <t>120272</t>
  </si>
  <si>
    <t>120282</t>
  </si>
  <si>
    <t>120292</t>
  </si>
  <si>
    <t>120302</t>
  </si>
  <si>
    <t>120312</t>
  </si>
  <si>
    <t>120322</t>
  </si>
  <si>
    <t>120332</t>
  </si>
  <si>
    <t>120342</t>
  </si>
  <si>
    <t>120352</t>
  </si>
  <si>
    <t>120362</t>
  </si>
  <si>
    <t>120372</t>
  </si>
  <si>
    <t>120382</t>
  </si>
  <si>
    <t>120392</t>
  </si>
  <si>
    <t>120402</t>
  </si>
  <si>
    <t>120412</t>
  </si>
  <si>
    <t>120422</t>
  </si>
  <si>
    <t>120432</t>
  </si>
  <si>
    <t>120442</t>
  </si>
  <si>
    <t>120452</t>
  </si>
  <si>
    <t>120462</t>
  </si>
  <si>
    <t>120472</t>
  </si>
  <si>
    <t>120482</t>
  </si>
  <si>
    <t>120492</t>
  </si>
  <si>
    <t>120502</t>
  </si>
  <si>
    <t>120512</t>
  </si>
  <si>
    <t>120522</t>
  </si>
  <si>
    <t>120532</t>
  </si>
  <si>
    <t>120542</t>
  </si>
  <si>
    <t>120552</t>
  </si>
  <si>
    <t>120562</t>
  </si>
  <si>
    <t>120572</t>
  </si>
  <si>
    <t>120582</t>
  </si>
  <si>
    <t>120592</t>
  </si>
  <si>
    <t>120602</t>
  </si>
  <si>
    <t>120612</t>
  </si>
  <si>
    <t>120622</t>
  </si>
  <si>
    <t>120632</t>
  </si>
  <si>
    <t>120642</t>
  </si>
  <si>
    <t>120652</t>
  </si>
  <si>
    <t>120662</t>
  </si>
  <si>
    <t>120672</t>
  </si>
  <si>
    <t>120682</t>
  </si>
  <si>
    <t>120692</t>
  </si>
  <si>
    <t>120702</t>
  </si>
  <si>
    <t>120712</t>
  </si>
  <si>
    <t>120722</t>
  </si>
  <si>
    <t>120732</t>
  </si>
  <si>
    <t>120742</t>
  </si>
  <si>
    <t>120752</t>
  </si>
  <si>
    <t>120762</t>
  </si>
  <si>
    <t>120772</t>
  </si>
  <si>
    <t>120782</t>
  </si>
  <si>
    <t>120792</t>
  </si>
  <si>
    <t>120802</t>
  </si>
  <si>
    <t>120812</t>
  </si>
  <si>
    <t>120822</t>
  </si>
  <si>
    <t>120832</t>
  </si>
  <si>
    <t>120842</t>
  </si>
  <si>
    <t>120852</t>
  </si>
  <si>
    <t>120862</t>
  </si>
  <si>
    <t>120872</t>
  </si>
  <si>
    <t>120882</t>
  </si>
  <si>
    <t>120892</t>
  </si>
  <si>
    <t>120902</t>
  </si>
  <si>
    <t>120912</t>
  </si>
  <si>
    <t>120922</t>
  </si>
  <si>
    <t>120932</t>
  </si>
  <si>
    <t>120942</t>
  </si>
  <si>
    <t>120952</t>
  </si>
  <si>
    <t>120962</t>
  </si>
  <si>
    <t>120972</t>
  </si>
  <si>
    <t>120982</t>
  </si>
  <si>
    <t>120992</t>
  </si>
  <si>
    <t>121002</t>
  </si>
  <si>
    <t>120013</t>
  </si>
  <si>
    <t>120023</t>
  </si>
  <si>
    <t>120033</t>
  </si>
  <si>
    <t>120043</t>
  </si>
  <si>
    <t>120053</t>
  </si>
  <si>
    <t>120063</t>
  </si>
  <si>
    <t>120073</t>
  </si>
  <si>
    <t>120083</t>
  </si>
  <si>
    <t>120093</t>
  </si>
  <si>
    <t>120103</t>
  </si>
  <si>
    <t>120113</t>
  </si>
  <si>
    <t>120123</t>
  </si>
  <si>
    <t>120133</t>
  </si>
  <si>
    <t>120143</t>
  </si>
  <si>
    <t>120153</t>
  </si>
  <si>
    <t>120163</t>
  </si>
  <si>
    <t>120173</t>
  </si>
  <si>
    <t>120183</t>
  </si>
  <si>
    <t>120193</t>
  </si>
  <si>
    <t>120203</t>
  </si>
  <si>
    <t>120213</t>
  </si>
  <si>
    <t>120223</t>
  </si>
  <si>
    <t>120233</t>
  </si>
  <si>
    <t>120243</t>
  </si>
  <si>
    <t>120253</t>
  </si>
  <si>
    <t>120263</t>
  </si>
  <si>
    <t>120273</t>
  </si>
  <si>
    <t>120283</t>
  </si>
  <si>
    <t>120293</t>
  </si>
  <si>
    <t>120303</t>
  </si>
  <si>
    <t>120313</t>
  </si>
  <si>
    <t>120323</t>
  </si>
  <si>
    <t>120333</t>
  </si>
  <si>
    <t>120343</t>
  </si>
  <si>
    <t>120353</t>
  </si>
  <si>
    <t>120363</t>
  </si>
  <si>
    <t>120373</t>
  </si>
  <si>
    <t>120383</t>
  </si>
  <si>
    <t>120393</t>
  </si>
  <si>
    <t>120403</t>
  </si>
  <si>
    <t>120413</t>
  </si>
  <si>
    <t>120423</t>
  </si>
  <si>
    <t>120433</t>
  </si>
  <si>
    <t>120443</t>
  </si>
  <si>
    <t>120453</t>
  </si>
  <si>
    <t>120463</t>
  </si>
  <si>
    <t>120473</t>
  </si>
  <si>
    <t>120483</t>
  </si>
  <si>
    <t>120493</t>
  </si>
  <si>
    <t>120503</t>
  </si>
  <si>
    <t>120513</t>
  </si>
  <si>
    <t>120523</t>
  </si>
  <si>
    <t>120533</t>
  </si>
  <si>
    <t>120543</t>
  </si>
  <si>
    <t>120553</t>
  </si>
  <si>
    <t>120563</t>
  </si>
  <si>
    <t>120573</t>
  </si>
  <si>
    <t>120583</t>
  </si>
  <si>
    <t>120593</t>
  </si>
  <si>
    <t>120603</t>
  </si>
  <si>
    <t>120613</t>
  </si>
  <si>
    <t>120623</t>
  </si>
  <si>
    <t>120633</t>
  </si>
  <si>
    <t>120643</t>
  </si>
  <si>
    <t>120653</t>
  </si>
  <si>
    <t>120663</t>
  </si>
  <si>
    <t>120673</t>
  </si>
  <si>
    <t>120683</t>
  </si>
  <si>
    <t>120693</t>
  </si>
  <si>
    <t>120703</t>
  </si>
  <si>
    <t>120713</t>
  </si>
  <si>
    <t>120723</t>
  </si>
  <si>
    <t>120733</t>
  </si>
  <si>
    <t>120743</t>
  </si>
  <si>
    <t>120753</t>
  </si>
  <si>
    <t>120763</t>
  </si>
  <si>
    <t>120773</t>
  </si>
  <si>
    <t>120783</t>
  </si>
  <si>
    <t>120793</t>
  </si>
  <si>
    <t>120803</t>
  </si>
  <si>
    <t>120813</t>
  </si>
  <si>
    <t>120823</t>
  </si>
  <si>
    <t>120833</t>
  </si>
  <si>
    <t>120843</t>
  </si>
  <si>
    <t>120853</t>
  </si>
  <si>
    <t>120863</t>
  </si>
  <si>
    <t>120873</t>
  </si>
  <si>
    <t>120883</t>
  </si>
  <si>
    <t>120893</t>
  </si>
  <si>
    <t>120903</t>
  </si>
  <si>
    <t>120913</t>
  </si>
  <si>
    <t>120923</t>
  </si>
  <si>
    <t>120933</t>
  </si>
  <si>
    <t>120943</t>
  </si>
  <si>
    <t>120953</t>
  </si>
  <si>
    <t>120963</t>
  </si>
  <si>
    <t>120973</t>
  </si>
  <si>
    <t>120983</t>
  </si>
  <si>
    <t>120993</t>
  </si>
  <si>
    <t>121003</t>
  </si>
  <si>
    <t>120014</t>
  </si>
  <si>
    <t>120024</t>
  </si>
  <si>
    <t>120034</t>
  </si>
  <si>
    <t>120044</t>
  </si>
  <si>
    <t>120054</t>
  </si>
  <si>
    <t>120064</t>
  </si>
  <si>
    <t>120074</t>
  </si>
  <si>
    <t>120084</t>
  </si>
  <si>
    <t>120094</t>
  </si>
  <si>
    <t>120104</t>
  </si>
  <si>
    <t>120114</t>
  </si>
  <si>
    <t>120124</t>
  </si>
  <si>
    <t>120134</t>
  </si>
  <si>
    <t>120144</t>
  </si>
  <si>
    <t>120154</t>
  </si>
  <si>
    <t>120164</t>
  </si>
  <si>
    <t>120174</t>
  </si>
  <si>
    <t>120184</t>
  </si>
  <si>
    <t>120194</t>
  </si>
  <si>
    <t>120204</t>
  </si>
  <si>
    <t>120214</t>
  </si>
  <si>
    <t>120224</t>
  </si>
  <si>
    <t>120234</t>
  </si>
  <si>
    <t>120244</t>
  </si>
  <si>
    <t>120254</t>
  </si>
  <si>
    <t>120264</t>
  </si>
  <si>
    <t>120274</t>
  </si>
  <si>
    <t>120284</t>
  </si>
  <si>
    <t>120294</t>
  </si>
  <si>
    <t>120304</t>
  </si>
  <si>
    <t>120314</t>
  </si>
  <si>
    <t>120324</t>
  </si>
  <si>
    <t>120334</t>
  </si>
  <si>
    <t>120344</t>
  </si>
  <si>
    <t>120354</t>
  </si>
  <si>
    <t>120364</t>
  </si>
  <si>
    <t>120374</t>
  </si>
  <si>
    <t>120384</t>
  </si>
  <si>
    <t>120394</t>
  </si>
  <si>
    <t>120404</t>
  </si>
  <si>
    <t>120414</t>
  </si>
  <si>
    <t>120424</t>
  </si>
  <si>
    <t>120434</t>
  </si>
  <si>
    <t>120444</t>
  </si>
  <si>
    <t>120454</t>
  </si>
  <si>
    <t>120464</t>
  </si>
  <si>
    <t>120474</t>
  </si>
  <si>
    <t>120484</t>
  </si>
  <si>
    <t>120494</t>
  </si>
  <si>
    <t>120504</t>
  </si>
  <si>
    <t>120514</t>
  </si>
  <si>
    <t>120524</t>
  </si>
  <si>
    <t>120534</t>
  </si>
  <si>
    <t>120544</t>
  </si>
  <si>
    <t>120554</t>
  </si>
  <si>
    <t>120564</t>
  </si>
  <si>
    <t>120574</t>
  </si>
  <si>
    <t>120584</t>
  </si>
  <si>
    <t>120594</t>
  </si>
  <si>
    <t>120604</t>
  </si>
  <si>
    <t>120614</t>
  </si>
  <si>
    <t>120624</t>
  </si>
  <si>
    <t>120634</t>
  </si>
  <si>
    <t>120644</t>
  </si>
  <si>
    <t>120654</t>
  </si>
  <si>
    <t>120664</t>
  </si>
  <si>
    <t>120674</t>
  </si>
  <si>
    <t>120684</t>
  </si>
  <si>
    <t>120694</t>
  </si>
  <si>
    <t>120704</t>
  </si>
  <si>
    <t>120714</t>
  </si>
  <si>
    <t>120724</t>
  </si>
  <si>
    <t>120734</t>
  </si>
  <si>
    <t>120744</t>
  </si>
  <si>
    <t>120754</t>
  </si>
  <si>
    <t>120764</t>
  </si>
  <si>
    <t>120774</t>
  </si>
  <si>
    <t>120784</t>
  </si>
  <si>
    <t>120794</t>
  </si>
  <si>
    <t>120804</t>
  </si>
  <si>
    <t>120814</t>
  </si>
  <si>
    <t>120824</t>
  </si>
  <si>
    <t>120834</t>
  </si>
  <si>
    <t>120844</t>
  </si>
  <si>
    <t>120854</t>
  </si>
  <si>
    <t>120864</t>
  </si>
  <si>
    <t>120874</t>
  </si>
  <si>
    <t>120884</t>
  </si>
  <si>
    <t>120894</t>
  </si>
  <si>
    <t>120904</t>
  </si>
  <si>
    <t>120914</t>
  </si>
  <si>
    <t>120924</t>
  </si>
  <si>
    <t>120934</t>
  </si>
  <si>
    <t>120944</t>
  </si>
  <si>
    <t>120954</t>
  </si>
  <si>
    <t>120964</t>
  </si>
  <si>
    <t>120974</t>
  </si>
  <si>
    <t>120984</t>
  </si>
  <si>
    <t>120994</t>
  </si>
  <si>
    <t>121004</t>
  </si>
  <si>
    <t>玩家经验</t>
    <rPh sb="0" eb="1">
      <t>wan'jia</t>
    </rPh>
    <rPh sb="2" eb="3">
      <t>jing'yan</t>
    </rPh>
    <phoneticPr fontId="1" type="noConversion"/>
  </si>
  <si>
    <t>130011</t>
  </si>
  <si>
    <t>130021</t>
  </si>
  <si>
    <t>130031</t>
  </si>
  <si>
    <t>130041</t>
  </si>
  <si>
    <t>130051</t>
  </si>
  <si>
    <t>130061</t>
  </si>
  <si>
    <t>130071</t>
  </si>
  <si>
    <t>130081</t>
  </si>
  <si>
    <t>130091</t>
  </si>
  <si>
    <t>130101</t>
  </si>
  <si>
    <t>130111</t>
  </si>
  <si>
    <t>130121</t>
  </si>
  <si>
    <t>130131</t>
  </si>
  <si>
    <t>130141</t>
  </si>
  <si>
    <t>130151</t>
  </si>
  <si>
    <t>130161</t>
  </si>
  <si>
    <t>130171</t>
  </si>
  <si>
    <t>130181</t>
  </si>
  <si>
    <t>130191</t>
  </si>
  <si>
    <t>130201</t>
  </si>
  <si>
    <t>130211</t>
  </si>
  <si>
    <t>130221</t>
  </si>
  <si>
    <t>130231</t>
  </si>
  <si>
    <t>130241</t>
  </si>
  <si>
    <t>130251</t>
  </si>
  <si>
    <t>130261</t>
  </si>
  <si>
    <t>130271</t>
  </si>
  <si>
    <t>130281</t>
  </si>
  <si>
    <t>130291</t>
  </si>
  <si>
    <t>130301</t>
  </si>
  <si>
    <t>130311</t>
  </si>
  <si>
    <t>130321</t>
  </si>
  <si>
    <t>130331</t>
  </si>
  <si>
    <t>130341</t>
  </si>
  <si>
    <t>130351</t>
  </si>
  <si>
    <t>130361</t>
  </si>
  <si>
    <t>130371</t>
  </si>
  <si>
    <t>130381</t>
  </si>
  <si>
    <t>130391</t>
  </si>
  <si>
    <t>130401</t>
  </si>
  <si>
    <t>130411</t>
  </si>
  <si>
    <t>130421</t>
  </si>
  <si>
    <t>130431</t>
  </si>
  <si>
    <t>130441</t>
  </si>
  <si>
    <t>130451</t>
  </si>
  <si>
    <t>130461</t>
  </si>
  <si>
    <t>130471</t>
  </si>
  <si>
    <t>130481</t>
  </si>
  <si>
    <t>130491</t>
  </si>
  <si>
    <t>130501</t>
  </si>
  <si>
    <t>130511</t>
  </si>
  <si>
    <t>130521</t>
  </si>
  <si>
    <t>130531</t>
  </si>
  <si>
    <t>130541</t>
  </si>
  <si>
    <t>130551</t>
  </si>
  <si>
    <t>130561</t>
  </si>
  <si>
    <t>130571</t>
  </si>
  <si>
    <t>130581</t>
  </si>
  <si>
    <t>130591</t>
  </si>
  <si>
    <t>130601</t>
  </si>
  <si>
    <t>130611</t>
  </si>
  <si>
    <t>130621</t>
  </si>
  <si>
    <t>130631</t>
  </si>
  <si>
    <t>130641</t>
  </si>
  <si>
    <t>130651</t>
  </si>
  <si>
    <t>130661</t>
  </si>
  <si>
    <t>130671</t>
  </si>
  <si>
    <t>130681</t>
  </si>
  <si>
    <t>130691</t>
  </si>
  <si>
    <t>130701</t>
  </si>
  <si>
    <t>130711</t>
  </si>
  <si>
    <t>130721</t>
  </si>
  <si>
    <t>130731</t>
  </si>
  <si>
    <t>130741</t>
  </si>
  <si>
    <t>130751</t>
  </si>
  <si>
    <t>130761</t>
  </si>
  <si>
    <t>130771</t>
  </si>
  <si>
    <t>130781</t>
  </si>
  <si>
    <t>130791</t>
  </si>
  <si>
    <t>130801</t>
  </si>
  <si>
    <t>130811</t>
  </si>
  <si>
    <t>130821</t>
  </si>
  <si>
    <t>130831</t>
  </si>
  <si>
    <t>130841</t>
  </si>
  <si>
    <t>130851</t>
  </si>
  <si>
    <t>130861</t>
  </si>
  <si>
    <t>130871</t>
  </si>
  <si>
    <t>130881</t>
  </si>
  <si>
    <t>130891</t>
  </si>
  <si>
    <t>130901</t>
  </si>
  <si>
    <t>130911</t>
  </si>
  <si>
    <t>130921</t>
  </si>
  <si>
    <t>130931</t>
  </si>
  <si>
    <t>130941</t>
  </si>
  <si>
    <t>130951</t>
  </si>
  <si>
    <t>130961</t>
  </si>
  <si>
    <t>130971</t>
  </si>
  <si>
    <t>130981</t>
  </si>
  <si>
    <t>130991</t>
  </si>
  <si>
    <t>131001</t>
  </si>
  <si>
    <t>130012</t>
  </si>
  <si>
    <t>130022</t>
  </si>
  <si>
    <t>130032</t>
  </si>
  <si>
    <t>130042</t>
  </si>
  <si>
    <t>130052</t>
  </si>
  <si>
    <t>130062</t>
  </si>
  <si>
    <t>130072</t>
  </si>
  <si>
    <t>130082</t>
  </si>
  <si>
    <t>130092</t>
  </si>
  <si>
    <t>130102</t>
  </si>
  <si>
    <t>130112</t>
  </si>
  <si>
    <t>130122</t>
  </si>
  <si>
    <t>130132</t>
  </si>
  <si>
    <t>130142</t>
  </si>
  <si>
    <t>130152</t>
  </si>
  <si>
    <t>130162</t>
  </si>
  <si>
    <t>130172</t>
  </si>
  <si>
    <t>130182</t>
  </si>
  <si>
    <t>130192</t>
  </si>
  <si>
    <t>130202</t>
  </si>
  <si>
    <t>130212</t>
  </si>
  <si>
    <t>130222</t>
  </si>
  <si>
    <t>130232</t>
  </si>
  <si>
    <t>130242</t>
  </si>
  <si>
    <t>130252</t>
  </si>
  <si>
    <t>130262</t>
  </si>
  <si>
    <t>130272</t>
  </si>
  <si>
    <t>130282</t>
  </si>
  <si>
    <t>130292</t>
  </si>
  <si>
    <t>130302</t>
  </si>
  <si>
    <t>130312</t>
  </si>
  <si>
    <t>130322</t>
  </si>
  <si>
    <t>130332</t>
  </si>
  <si>
    <t>130342</t>
  </si>
  <si>
    <t>130352</t>
  </si>
  <si>
    <t>130362</t>
  </si>
  <si>
    <t>130372</t>
  </si>
  <si>
    <t>130382</t>
  </si>
  <si>
    <t>130392</t>
  </si>
  <si>
    <t>130402</t>
  </si>
  <si>
    <t>130412</t>
  </si>
  <si>
    <t>130422</t>
  </si>
  <si>
    <t>130432</t>
  </si>
  <si>
    <t>130442</t>
  </si>
  <si>
    <t>130452</t>
  </si>
  <si>
    <t>130462</t>
  </si>
  <si>
    <t>130472</t>
  </si>
  <si>
    <t>130482</t>
  </si>
  <si>
    <t>130492</t>
  </si>
  <si>
    <t>130502</t>
  </si>
  <si>
    <t>130512</t>
  </si>
  <si>
    <t>130522</t>
  </si>
  <si>
    <t>130532</t>
  </si>
  <si>
    <t>130542</t>
  </si>
  <si>
    <t>130552</t>
  </si>
  <si>
    <t>130562</t>
  </si>
  <si>
    <t>130572</t>
  </si>
  <si>
    <t>130582</t>
  </si>
  <si>
    <t>130592</t>
  </si>
  <si>
    <t>130602</t>
  </si>
  <si>
    <t>130612</t>
  </si>
  <si>
    <t>130622</t>
  </si>
  <si>
    <t>130632</t>
  </si>
  <si>
    <t>130642</t>
  </si>
  <si>
    <t>130652</t>
  </si>
  <si>
    <t>130662</t>
  </si>
  <si>
    <t>130672</t>
  </si>
  <si>
    <t>130682</t>
  </si>
  <si>
    <t>130692</t>
  </si>
  <si>
    <t>130702</t>
  </si>
  <si>
    <t>130712</t>
  </si>
  <si>
    <t>130722</t>
  </si>
  <si>
    <t>130732</t>
  </si>
  <si>
    <t>130742</t>
  </si>
  <si>
    <t>130752</t>
  </si>
  <si>
    <t>130762</t>
  </si>
  <si>
    <t>130772</t>
  </si>
  <si>
    <t>130782</t>
  </si>
  <si>
    <t>130792</t>
  </si>
  <si>
    <t>130802</t>
  </si>
  <si>
    <t>130812</t>
  </si>
  <si>
    <t>130822</t>
  </si>
  <si>
    <t>130832</t>
  </si>
  <si>
    <t>130842</t>
  </si>
  <si>
    <t>130852</t>
  </si>
  <si>
    <t>130862</t>
  </si>
  <si>
    <t>130872</t>
  </si>
  <si>
    <t>130882</t>
  </si>
  <si>
    <t>130892</t>
  </si>
  <si>
    <t>130902</t>
  </si>
  <si>
    <t>130912</t>
  </si>
  <si>
    <t>130922</t>
  </si>
  <si>
    <t>130932</t>
  </si>
  <si>
    <t>130942</t>
  </si>
  <si>
    <t>130952</t>
  </si>
  <si>
    <t>130962</t>
  </si>
  <si>
    <t>130972</t>
  </si>
  <si>
    <t>130982</t>
  </si>
  <si>
    <t>130992</t>
  </si>
  <si>
    <t>131002</t>
  </si>
  <si>
    <t>130013</t>
  </si>
  <si>
    <t>130023</t>
  </si>
  <si>
    <t>130033</t>
  </si>
  <si>
    <t>130043</t>
  </si>
  <si>
    <t>130053</t>
  </si>
  <si>
    <t>130063</t>
  </si>
  <si>
    <t>130073</t>
  </si>
  <si>
    <t>130083</t>
  </si>
  <si>
    <t>130093</t>
  </si>
  <si>
    <t>130103</t>
  </si>
  <si>
    <t>130113</t>
  </si>
  <si>
    <t>130123</t>
  </si>
  <si>
    <t>130133</t>
  </si>
  <si>
    <t>130143</t>
  </si>
  <si>
    <t>130153</t>
  </si>
  <si>
    <t>130163</t>
  </si>
  <si>
    <t>130173</t>
  </si>
  <si>
    <t>130183</t>
  </si>
  <si>
    <t>130193</t>
  </si>
  <si>
    <t>130203</t>
  </si>
  <si>
    <t>130213</t>
  </si>
  <si>
    <t>130223</t>
  </si>
  <si>
    <t>130233</t>
  </si>
  <si>
    <t>130243</t>
  </si>
  <si>
    <t>130253</t>
  </si>
  <si>
    <t>130263</t>
  </si>
  <si>
    <t>130273</t>
  </si>
  <si>
    <t>130283</t>
  </si>
  <si>
    <t>130293</t>
  </si>
  <si>
    <t>130303</t>
  </si>
  <si>
    <t>130313</t>
  </si>
  <si>
    <t>130323</t>
  </si>
  <si>
    <t>130333</t>
  </si>
  <si>
    <t>130343</t>
  </si>
  <si>
    <t>130353</t>
  </si>
  <si>
    <t>130363</t>
  </si>
  <si>
    <t>130373</t>
  </si>
  <si>
    <t>130383</t>
  </si>
  <si>
    <t>130393</t>
  </si>
  <si>
    <t>130403</t>
  </si>
  <si>
    <t>130413</t>
  </si>
  <si>
    <t>130423</t>
  </si>
  <si>
    <t>130433</t>
  </si>
  <si>
    <t>130443</t>
  </si>
  <si>
    <t>130453</t>
  </si>
  <si>
    <t>130463</t>
  </si>
  <si>
    <t>130473</t>
  </si>
  <si>
    <t>130483</t>
  </si>
  <si>
    <t>130493</t>
  </si>
  <si>
    <t>130503</t>
  </si>
  <si>
    <t>130513</t>
  </si>
  <si>
    <t>130523</t>
  </si>
  <si>
    <t>130533</t>
  </si>
  <si>
    <t>130543</t>
  </si>
  <si>
    <t>130553</t>
  </si>
  <si>
    <t>130563</t>
  </si>
  <si>
    <t>130573</t>
  </si>
  <si>
    <t>130583</t>
  </si>
  <si>
    <t>130593</t>
  </si>
  <si>
    <t>130603</t>
  </si>
  <si>
    <t>130613</t>
  </si>
  <si>
    <t>130623</t>
  </si>
  <si>
    <t>130633</t>
  </si>
  <si>
    <t>130643</t>
  </si>
  <si>
    <t>130653</t>
  </si>
  <si>
    <t>130663</t>
  </si>
  <si>
    <t>130673</t>
  </si>
  <si>
    <t>130683</t>
  </si>
  <si>
    <t>130693</t>
  </si>
  <si>
    <t>130703</t>
  </si>
  <si>
    <t>130713</t>
  </si>
  <si>
    <t>130723</t>
  </si>
  <si>
    <t>130733</t>
  </si>
  <si>
    <t>130743</t>
  </si>
  <si>
    <t>130753</t>
  </si>
  <si>
    <t>130763</t>
  </si>
  <si>
    <t>130773</t>
  </si>
  <si>
    <t>130783</t>
  </si>
  <si>
    <t>130793</t>
  </si>
  <si>
    <t>130803</t>
  </si>
  <si>
    <t>130813</t>
  </si>
  <si>
    <t>130823</t>
  </si>
  <si>
    <t>130833</t>
  </si>
  <si>
    <t>130843</t>
  </si>
  <si>
    <t>130853</t>
  </si>
  <si>
    <t>130863</t>
  </si>
  <si>
    <t>130873</t>
  </si>
  <si>
    <t>130883</t>
  </si>
  <si>
    <t>130893</t>
  </si>
  <si>
    <t>130903</t>
  </si>
  <si>
    <t>130913</t>
  </si>
  <si>
    <t>130923</t>
  </si>
  <si>
    <t>130933</t>
  </si>
  <si>
    <t>130943</t>
  </si>
  <si>
    <t>130953</t>
  </si>
  <si>
    <t>130963</t>
  </si>
  <si>
    <t>130973</t>
  </si>
  <si>
    <t>130983</t>
  </si>
  <si>
    <t>130993</t>
  </si>
  <si>
    <t>131003</t>
  </si>
  <si>
    <t>130014</t>
  </si>
  <si>
    <t>130024</t>
  </si>
  <si>
    <t>130034</t>
  </si>
  <si>
    <t>130044</t>
  </si>
  <si>
    <t>130054</t>
  </si>
  <si>
    <t>130064</t>
  </si>
  <si>
    <t>130074</t>
  </si>
  <si>
    <t>130084</t>
  </si>
  <si>
    <t>130094</t>
  </si>
  <si>
    <t>130104</t>
  </si>
  <si>
    <t>130114</t>
  </si>
  <si>
    <t>130124</t>
  </si>
  <si>
    <t>130134</t>
  </si>
  <si>
    <t>130144</t>
  </si>
  <si>
    <t>130154</t>
  </si>
  <si>
    <t>130164</t>
  </si>
  <si>
    <t>130174</t>
  </si>
  <si>
    <t>130184</t>
  </si>
  <si>
    <t>130194</t>
  </si>
  <si>
    <t>130204</t>
  </si>
  <si>
    <t>130214</t>
  </si>
  <si>
    <t>130224</t>
  </si>
  <si>
    <t>130234</t>
  </si>
  <si>
    <t>130244</t>
  </si>
  <si>
    <t>130254</t>
  </si>
  <si>
    <t>130264</t>
  </si>
  <si>
    <t>130274</t>
  </si>
  <si>
    <t>130284</t>
  </si>
  <si>
    <t>130294</t>
  </si>
  <si>
    <t>130304</t>
  </si>
  <si>
    <t>130314</t>
  </si>
  <si>
    <t>130324</t>
  </si>
  <si>
    <t>130334</t>
  </si>
  <si>
    <t>130344</t>
  </si>
  <si>
    <t>130354</t>
  </si>
  <si>
    <t>130364</t>
  </si>
  <si>
    <t>130374</t>
  </si>
  <si>
    <t>130384</t>
  </si>
  <si>
    <t>130394</t>
  </si>
  <si>
    <t>130404</t>
  </si>
  <si>
    <t>130414</t>
  </si>
  <si>
    <t>130424</t>
  </si>
  <si>
    <t>130434</t>
  </si>
  <si>
    <t>130444</t>
  </si>
  <si>
    <t>130454</t>
  </si>
  <si>
    <t>130464</t>
  </si>
  <si>
    <t>130474</t>
  </si>
  <si>
    <t>130484</t>
  </si>
  <si>
    <t>130494</t>
  </si>
  <si>
    <t>130504</t>
  </si>
  <si>
    <t>130514</t>
  </si>
  <si>
    <t>130524</t>
  </si>
  <si>
    <t>130534</t>
  </si>
  <si>
    <t>130544</t>
  </si>
  <si>
    <t>130554</t>
  </si>
  <si>
    <t>130564</t>
  </si>
  <si>
    <t>130574</t>
  </si>
  <si>
    <t>130584</t>
  </si>
  <si>
    <t>130594</t>
  </si>
  <si>
    <t>130604</t>
  </si>
  <si>
    <t>130614</t>
  </si>
  <si>
    <t>130624</t>
  </si>
  <si>
    <t>130634</t>
  </si>
  <si>
    <t>130644</t>
  </si>
  <si>
    <t>130654</t>
  </si>
  <si>
    <t>130664</t>
  </si>
  <si>
    <t>130674</t>
  </si>
  <si>
    <t>130684</t>
  </si>
  <si>
    <t>130694</t>
  </si>
  <si>
    <t>130704</t>
  </si>
  <si>
    <t>130714</t>
  </si>
  <si>
    <t>130724</t>
  </si>
  <si>
    <t>130734</t>
  </si>
  <si>
    <t>130744</t>
  </si>
  <si>
    <t>130754</t>
  </si>
  <si>
    <t>130764</t>
  </si>
  <si>
    <t>130774</t>
  </si>
  <si>
    <t>130784</t>
  </si>
  <si>
    <t>130794</t>
  </si>
  <si>
    <t>130804</t>
  </si>
  <si>
    <t>130814</t>
  </si>
  <si>
    <t>130824</t>
  </si>
  <si>
    <t>130834</t>
  </si>
  <si>
    <t>130844</t>
  </si>
  <si>
    <t>130854</t>
  </si>
  <si>
    <t>130864</t>
  </si>
  <si>
    <t>130874</t>
  </si>
  <si>
    <t>130884</t>
  </si>
  <si>
    <t>130894</t>
  </si>
  <si>
    <t>130904</t>
  </si>
  <si>
    <t>130914</t>
  </si>
  <si>
    <t>130924</t>
  </si>
  <si>
    <t>130934</t>
  </si>
  <si>
    <t>130944</t>
  </si>
  <si>
    <t>130954</t>
  </si>
  <si>
    <t>130964</t>
  </si>
  <si>
    <t>130974</t>
  </si>
  <si>
    <t>130984</t>
  </si>
  <si>
    <t>130994</t>
  </si>
  <si>
    <t>131004</t>
  </si>
  <si>
    <t>每日小怪</t>
    <rPh sb="0" eb="1">
      <t>mei'ri</t>
    </rPh>
    <rPh sb="2" eb="3">
      <t>xiao'guai</t>
    </rPh>
    <phoneticPr fontId="1" type="noConversion"/>
  </si>
  <si>
    <t>每日精英</t>
    <rPh sb="0" eb="1">
      <t>mei'ri</t>
    </rPh>
    <rPh sb="2" eb="3">
      <t>jing'ying</t>
    </rPh>
    <phoneticPr fontId="1" type="noConversion"/>
  </si>
  <si>
    <t>每日Boss</t>
    <rPh sb="0" eb="1">
      <t>mei'ri</t>
    </rPh>
    <phoneticPr fontId="1" type="noConversion"/>
  </si>
  <si>
    <t>小怪色子</t>
    <rPh sb="0" eb="1">
      <t>xiao'guai</t>
    </rPh>
    <rPh sb="2" eb="3">
      <t>shai'zi</t>
    </rPh>
    <phoneticPr fontId="1" type="noConversion"/>
  </si>
  <si>
    <t>精英色子</t>
    <rPh sb="0" eb="1">
      <t>jing'ying</t>
    </rPh>
    <rPh sb="2" eb="3">
      <t>shai'zi</t>
    </rPh>
    <phoneticPr fontId="1" type="noConversion"/>
  </si>
  <si>
    <t>Boss色子</t>
    <rPh sb="4" eb="5">
      <t>shai'zi</t>
    </rPh>
    <phoneticPr fontId="1" type="noConversion"/>
  </si>
  <si>
    <t>总数</t>
    <rPh sb="0" eb="1">
      <t>zong'shu</t>
    </rPh>
    <phoneticPr fontId="1" type="noConversion"/>
  </si>
  <si>
    <t>dice,1</t>
    <phoneticPr fontId="1" type="noConversion"/>
  </si>
  <si>
    <t>开始</t>
    <rPh sb="0" eb="1">
      <t>kai'shi</t>
    </rPh>
    <phoneticPr fontId="1" type="noConversion"/>
  </si>
  <si>
    <t>物品</t>
    <rPh sb="0" eb="1">
      <t>wu'pin</t>
    </rPh>
    <phoneticPr fontId="1" type="noConversion"/>
  </si>
  <si>
    <t>预览</t>
    <rPh sb="0" eb="1">
      <t>yu'lan</t>
    </rPh>
    <phoneticPr fontId="1" type="noConversion"/>
  </si>
  <si>
    <t>奖励</t>
    <rPh sb="0" eb="1">
      <t>jiang'li</t>
    </rPh>
    <phoneticPr fontId="1" type="noConversion"/>
  </si>
  <si>
    <t>最小关卡</t>
    <rPh sb="0" eb="1">
      <t>zui'xiao</t>
    </rPh>
    <rPh sb="2" eb="3">
      <t>guan'ka</t>
    </rPh>
    <phoneticPr fontId="1" type="noConversion"/>
  </si>
  <si>
    <t>最大关卡</t>
    <rPh sb="0" eb="1">
      <t>zui'da</t>
    </rPh>
    <rPh sb="2" eb="3">
      <t>guan'ka</t>
    </rPh>
    <phoneticPr fontId="1" type="noConversion"/>
  </si>
  <si>
    <t>prop,202,5</t>
  </si>
  <si>
    <t>4,42</t>
  </si>
  <si>
    <t>prop,203,5</t>
  </si>
  <si>
    <t>5,51</t>
  </si>
  <si>
    <t>prop,204,5</t>
  </si>
  <si>
    <t>8,82</t>
  </si>
  <si>
    <t>prop,207,5</t>
  </si>
  <si>
    <t>prop,208,5</t>
  </si>
  <si>
    <t>prop,209,5</t>
  </si>
  <si>
    <t>prop,210,5</t>
  </si>
  <si>
    <t>prop,301,5</t>
  </si>
  <si>
    <t>prop,302,3</t>
  </si>
  <si>
    <t>7,72</t>
  </si>
  <si>
    <t>prop,304,5</t>
  </si>
  <si>
    <t>prop,305,3</t>
  </si>
  <si>
    <t>prop,307,5</t>
  </si>
  <si>
    <t>prop,308,3</t>
  </si>
  <si>
    <t>prop,310,5</t>
  </si>
  <si>
    <t>prop,311,3</t>
  </si>
  <si>
    <t>超级宝箱</t>
    <phoneticPr fontId="1" type="noConversion"/>
  </si>
  <si>
    <t>紫色宝箱</t>
    <phoneticPr fontId="1" type="noConversion"/>
  </si>
  <si>
    <t>蓝色宝箱</t>
    <phoneticPr fontId="1" type="noConversion"/>
  </si>
  <si>
    <t>绿色宝箱</t>
    <phoneticPr fontId="1" type="noConversion"/>
  </si>
  <si>
    <t>高等生存天赋书</t>
  </si>
  <si>
    <t>格斗力认证</t>
    <rPh sb="0" eb="1">
      <t>shegn'xing</t>
    </rPh>
    <rPh sb="2" eb="3">
      <t>ge'dou</t>
    </rPh>
    <phoneticPr fontId="1" type="noConversion"/>
  </si>
  <si>
    <t>高等格斗力认证</t>
    <rPh sb="0" eb="1">
      <t>sheng'xing</t>
    </rPh>
    <rPh sb="2" eb="3">
      <t>ge'dou</t>
    </rPh>
    <phoneticPr fontId="1" type="noConversion"/>
  </si>
  <si>
    <t>武装力认证</t>
    <rPh sb="0" eb="1">
      <t>shegn'xing</t>
    </rPh>
    <rPh sb="2" eb="3">
      <t>wu'zhuang</t>
    </rPh>
    <phoneticPr fontId="1" type="noConversion"/>
  </si>
  <si>
    <t>高等武装力认证</t>
    <rPh sb="0" eb="1">
      <t>sheng'xing</t>
    </rPh>
    <rPh sb="2" eb="3">
      <t>wu'zhuang</t>
    </rPh>
    <phoneticPr fontId="1" type="noConversion"/>
  </si>
  <si>
    <t>超能力认证</t>
    <rPh sb="0" eb="1">
      <t>sheng'xing</t>
    </rPh>
    <rPh sb="2" eb="3">
      <t>chao'neng</t>
    </rPh>
    <phoneticPr fontId="1" type="noConversion"/>
  </si>
  <si>
    <t>高等超能力认证</t>
    <rPh sb="0" eb="1">
      <t>sheng'xing</t>
    </rPh>
    <rPh sb="2" eb="3">
      <t>chao'neng</t>
    </rPh>
    <phoneticPr fontId="1" type="noConversion"/>
  </si>
  <si>
    <t>机械力认证</t>
    <rPh sb="0" eb="1">
      <t>sheng'xing</t>
    </rPh>
    <rPh sb="2" eb="3">
      <t>ji'xie</t>
    </rPh>
    <phoneticPr fontId="1" type="noConversion"/>
  </si>
  <si>
    <t>高等机械力认证</t>
    <rPh sb="0" eb="1">
      <t>sheng'xing</t>
    </rPh>
    <rPh sb="2" eb="3">
      <t>ji'xie</t>
    </rPh>
    <phoneticPr fontId="1" type="noConversion"/>
  </si>
  <si>
    <t>权重</t>
    <phoneticPr fontId="1" type="noConversion"/>
  </si>
  <si>
    <t>奖励</t>
    <phoneticPr fontId="1" type="noConversion"/>
  </si>
  <si>
    <t>预览</t>
    <phoneticPr fontId="1" type="noConversion"/>
  </si>
  <si>
    <t>格斗力认证</t>
    <phoneticPr fontId="1" type="noConversion"/>
  </si>
  <si>
    <t>武装力认证</t>
    <phoneticPr fontId="1" type="noConversion"/>
  </si>
  <si>
    <t>超能力认证</t>
    <phoneticPr fontId="1" type="noConversion"/>
  </si>
  <si>
    <t>机械力认证</t>
    <phoneticPr fontId="1" type="noConversion"/>
  </si>
  <si>
    <t>章</t>
    <phoneticPr fontId="1" type="noConversion"/>
  </si>
  <si>
    <t>类型</t>
    <phoneticPr fontId="1" type="noConversion"/>
  </si>
  <si>
    <t>ID</t>
    <phoneticPr fontId="1" type="noConversion"/>
  </si>
  <si>
    <t>难度</t>
    <phoneticPr fontId="1" type="noConversion"/>
  </si>
  <si>
    <t>奖励预览</t>
    <phoneticPr fontId="1" type="noConversion"/>
  </si>
  <si>
    <t>类型icon</t>
    <phoneticPr fontId="1" type="noConversion"/>
  </si>
  <si>
    <t>绿</t>
    <rPh sb="0" eb="1">
      <t>lv</t>
    </rPh>
    <phoneticPr fontId="1" type="noConversion"/>
  </si>
  <si>
    <t>蓝</t>
    <rPh sb="0" eb="1">
      <t>lan</t>
    </rPh>
    <phoneticPr fontId="1" type="noConversion"/>
  </si>
  <si>
    <t>紫</t>
    <rPh sb="0" eb="1">
      <t>zi</t>
    </rPh>
    <phoneticPr fontId="1" type="noConversion"/>
  </si>
  <si>
    <t>橙</t>
    <rPh sb="0" eb="1">
      <t>cheng</t>
    </rPh>
    <phoneticPr fontId="1" type="noConversion"/>
  </si>
  <si>
    <t>紫色宝箱数量</t>
    <rPh sb="0" eb="1">
      <t>zi'se</t>
    </rPh>
    <rPh sb="2" eb="3">
      <t>bao'xiang</t>
    </rPh>
    <rPh sb="4" eb="5">
      <t>shu'liang</t>
    </rPh>
    <phoneticPr fontId="1" type="noConversion"/>
  </si>
  <si>
    <t>单宝箱抽卡券价值</t>
    <rPh sb="3" eb="4">
      <t>chou'ka'quan</t>
    </rPh>
    <rPh sb="6" eb="7">
      <t>jia'zhi</t>
    </rPh>
    <phoneticPr fontId="1" type="noConversion"/>
  </si>
  <si>
    <t>紫色宝箱抽卡券</t>
    <rPh sb="0" eb="1">
      <t>zi'se</t>
    </rPh>
    <rPh sb="2" eb="3">
      <t>bao'xiang</t>
    </rPh>
    <rPh sb="4" eb="5">
      <t>chou'ka'quan</t>
    </rPh>
    <phoneticPr fontId="1" type="noConversion"/>
  </si>
  <si>
    <t>超级宝箱数量</t>
    <rPh sb="0" eb="1">
      <t>chao'ji</t>
    </rPh>
    <rPh sb="2" eb="3">
      <t>bao'xiang</t>
    </rPh>
    <rPh sb="4" eb="5">
      <t>shu'liang</t>
    </rPh>
    <phoneticPr fontId="1" type="noConversion"/>
  </si>
  <si>
    <t>抽卡券（单次随机本）</t>
    <rPh sb="0" eb="1">
      <t>chou'ka'quan</t>
    </rPh>
    <rPh sb="4" eb="5">
      <t>dan'ci</t>
    </rPh>
    <rPh sb="6" eb="7">
      <t>sui'ji</t>
    </rPh>
    <rPh sb="8" eb="9">
      <t>ben</t>
    </rPh>
    <phoneticPr fontId="1" type="noConversion"/>
  </si>
  <si>
    <t>单宝箱抽卡券价值</t>
    <rPh sb="0" eb="1">
      <t>dan</t>
    </rPh>
    <rPh sb="1" eb="2">
      <t>bao'xiang</t>
    </rPh>
    <rPh sb="3" eb="4">
      <t>chou'ka'quan</t>
    </rPh>
    <rPh sb="6" eb="7">
      <t>jia'zhi</t>
    </rPh>
    <phoneticPr fontId="1" type="noConversion"/>
  </si>
  <si>
    <t>超级宝箱抽卡券价值</t>
    <rPh sb="0" eb="1">
      <t>chao'ji</t>
    </rPh>
    <rPh sb="2" eb="3">
      <t>bao'xiang</t>
    </rPh>
    <rPh sb="4" eb="5">
      <t>chou'ka'quan</t>
    </rPh>
    <rPh sb="7" eb="8">
      <t>jia'zhi</t>
    </rPh>
    <phoneticPr fontId="1" type="noConversion"/>
  </si>
  <si>
    <t>绿宝箱宝图价值</t>
    <rPh sb="0" eb="1">
      <t>lv</t>
    </rPh>
    <rPh sb="1" eb="2">
      <t>bao'xiang</t>
    </rPh>
    <rPh sb="3" eb="4">
      <t>bao'tu</t>
    </rPh>
    <rPh sb="5" eb="6">
      <t>jia'zhi</t>
    </rPh>
    <phoneticPr fontId="1" type="noConversion"/>
  </si>
  <si>
    <t>蓝宝箱宝图价值</t>
    <rPh sb="0" eb="1">
      <t>lan'se</t>
    </rPh>
    <rPh sb="1" eb="2">
      <t>bao'xiang</t>
    </rPh>
    <rPh sb="3" eb="4">
      <t>bao'tu</t>
    </rPh>
    <rPh sb="5" eb="6">
      <t>jia'zhi</t>
    </rPh>
    <phoneticPr fontId="1" type="noConversion"/>
  </si>
  <si>
    <t>紫宝箱宝图价值</t>
    <rPh sb="0" eb="1">
      <t>zi'se</t>
    </rPh>
    <rPh sb="1" eb="2">
      <t>bao'xiang</t>
    </rPh>
    <rPh sb="3" eb="4">
      <t>bao'tu</t>
    </rPh>
    <rPh sb="5" eb="6">
      <t>jia'zhi</t>
    </rPh>
    <phoneticPr fontId="1" type="noConversion"/>
  </si>
  <si>
    <t>超级宝箱宝图价值</t>
    <rPh sb="0" eb="1">
      <t>chao'ji</t>
    </rPh>
    <rPh sb="2" eb="3">
      <t>bao'xiang</t>
    </rPh>
    <rPh sb="4" eb="5">
      <t>bao'tu</t>
    </rPh>
    <rPh sb="6" eb="7">
      <t>jia'zhi</t>
    </rPh>
    <phoneticPr fontId="1" type="noConversion"/>
  </si>
  <si>
    <t>单超级宝箱钻石价值</t>
    <rPh sb="0" eb="1">
      <t>dan</t>
    </rPh>
    <rPh sb="1" eb="2">
      <t>chao'ji</t>
    </rPh>
    <rPh sb="3" eb="4">
      <t>bao'xiang</t>
    </rPh>
    <rPh sb="5" eb="6">
      <t>zuan'shi</t>
    </rPh>
    <rPh sb="7" eb="8">
      <t>jai'zhi</t>
    </rPh>
    <phoneticPr fontId="1" type="noConversion"/>
  </si>
  <si>
    <t>超级宝箱总钻石价值</t>
    <rPh sb="0" eb="1">
      <t>chao'ji</t>
    </rPh>
    <rPh sb="2" eb="3">
      <t>bao'xiang</t>
    </rPh>
    <rPh sb="4" eb="5">
      <t>zong</t>
    </rPh>
    <rPh sb="5" eb="6">
      <t>zuan'shi</t>
    </rPh>
    <rPh sb="7" eb="8">
      <t>jia'zhi</t>
    </rPh>
    <phoneticPr fontId="1" type="noConversion"/>
  </si>
  <si>
    <t>抽卡券、钻石、宝图价值总和</t>
    <rPh sb="0" eb="1">
      <t>chou'ka'quan</t>
    </rPh>
    <rPh sb="4" eb="5">
      <t>zuan'shi</t>
    </rPh>
    <rPh sb="7" eb="8">
      <t>bao'tu</t>
    </rPh>
    <rPh sb="9" eb="10">
      <t>jia'zhi</t>
    </rPh>
    <rPh sb="11" eb="12">
      <t>zong'he</t>
    </rPh>
    <phoneticPr fontId="1" type="noConversion"/>
  </si>
  <si>
    <t>低级天赋书*2</t>
    <rPh sb="0" eb="1">
      <t>di'ji</t>
    </rPh>
    <rPh sb="2" eb="3">
      <t>tian'fu'shu</t>
    </rPh>
    <phoneticPr fontId="1" type="noConversion"/>
  </si>
  <si>
    <t>中级天赋书*2</t>
    <rPh sb="0" eb="1">
      <t>zhong'ji</t>
    </rPh>
    <rPh sb="2" eb="3">
      <t>tian'fu</t>
    </rPh>
    <rPh sb="4" eb="5">
      <t>shu</t>
    </rPh>
    <phoneticPr fontId="1" type="noConversion"/>
  </si>
  <si>
    <t>高级天赋书*2</t>
    <rPh sb="0" eb="1">
      <t>gao'ji</t>
    </rPh>
    <rPh sb="2" eb="3">
      <t>tian'fu'shu</t>
    </rPh>
    <phoneticPr fontId="1" type="noConversion"/>
  </si>
  <si>
    <t>itemicon_103</t>
    <phoneticPr fontId="1" type="noConversion"/>
  </si>
  <si>
    <t>itemicon_1</t>
    <phoneticPr fontId="1" type="noConversion"/>
  </si>
  <si>
    <t>id</t>
    <phoneticPr fontId="1" type="noConversion"/>
  </si>
  <si>
    <t>高级招募令碎片</t>
    <rPh sb="0" eb="1">
      <t>gao'ji</t>
    </rPh>
    <rPh sb="2" eb="3">
      <t>zhao'mu'ling</t>
    </rPh>
    <rPh sb="5" eb="6">
      <t>sui'pian</t>
    </rPh>
    <phoneticPr fontId="1" type="noConversion"/>
  </si>
  <si>
    <t>随机4星饰品</t>
    <rPh sb="0" eb="1">
      <t>sui'ji</t>
    </rPh>
    <phoneticPr fontId="1" type="noConversion"/>
  </si>
  <si>
    <t>英雄招募令</t>
    <rPh sb="0" eb="1">
      <t>ying'xiong</t>
    </rPh>
    <rPh sb="2" eb="3">
      <t>zhao'mu'ling</t>
    </rPh>
    <phoneticPr fontId="1" type="noConversion"/>
  </si>
  <si>
    <t>怪人招募令</t>
    <rPh sb="0" eb="1">
      <t>guai'ren</t>
    </rPh>
    <rPh sb="2" eb="3">
      <t>zhao'mu'ling</t>
    </rPh>
    <phoneticPr fontId="1" type="noConversion"/>
  </si>
  <si>
    <t>随机5星饰品</t>
    <rPh sb="0" eb="1">
      <t>sui'ji</t>
    </rPh>
    <rPh sb="3" eb="4">
      <t>xing</t>
    </rPh>
    <rPh sb="4" eb="5">
      <t>shi'pin</t>
    </rPh>
    <phoneticPr fontId="1" type="noConversion"/>
  </si>
  <si>
    <t>钻石*30</t>
    <rPh sb="0" eb="1">
      <t>zuan'shi</t>
    </rPh>
    <phoneticPr fontId="1" type="noConversion"/>
  </si>
  <si>
    <t>钻石*50</t>
    <rPh sb="0" eb="1">
      <t>zuan'shi</t>
    </rPh>
    <phoneticPr fontId="1" type="noConversion"/>
  </si>
  <si>
    <t>钻石*100</t>
    <rPh sb="0" eb="1">
      <t>zuan'shi</t>
    </rPh>
    <phoneticPr fontId="1" type="noConversion"/>
  </si>
  <si>
    <t>钻石*150</t>
    <rPh sb="0" eb="1">
      <t>zuan'shi</t>
    </rPh>
    <phoneticPr fontId="1" type="noConversion"/>
  </si>
  <si>
    <t>钻石*200</t>
    <rPh sb="0" eb="1">
      <t>zuan'shi</t>
    </rPh>
    <phoneticPr fontId="1" type="noConversion"/>
  </si>
  <si>
    <t>钻石*300</t>
    <rPh sb="0" eb="1">
      <t>zuan'shi</t>
    </rPh>
    <phoneticPr fontId="1" type="noConversion"/>
  </si>
  <si>
    <t>钻石*500</t>
    <rPh sb="0" eb="1">
      <t>zuan'shi</t>
    </rPh>
    <phoneticPr fontId="1" type="noConversion"/>
  </si>
  <si>
    <t>pack,305</t>
    <phoneticPr fontId="1" type="noConversion"/>
  </si>
  <si>
    <t>钻石*800</t>
    <rPh sb="0" eb="1">
      <t>zuan'shi</t>
    </rPh>
    <phoneticPr fontId="1" type="noConversion"/>
  </si>
  <si>
    <t>钻石*1000</t>
    <rPh sb="0" eb="1">
      <t>zuan'shi</t>
    </rPh>
    <phoneticPr fontId="1" type="noConversion"/>
  </si>
  <si>
    <t>高级招募令</t>
    <rPh sb="0" eb="1">
      <t>gao'ji</t>
    </rPh>
    <rPh sb="2" eb="3">
      <t>zhao'mu'ling</t>
    </rPh>
    <phoneticPr fontId="1" type="noConversion"/>
  </si>
  <si>
    <t>图1</t>
    <rPh sb="0" eb="1">
      <t>tu</t>
    </rPh>
    <phoneticPr fontId="1" type="noConversion"/>
  </si>
  <si>
    <t>图2</t>
    <rPh sb="0" eb="1">
      <t>tu</t>
    </rPh>
    <phoneticPr fontId="1" type="noConversion"/>
  </si>
  <si>
    <t>图3</t>
    <rPh sb="0" eb="1">
      <t>tu</t>
    </rPh>
    <phoneticPr fontId="1" type="noConversion"/>
  </si>
  <si>
    <t>权重</t>
    <rPh sb="0" eb="1">
      <t>quan'z</t>
    </rPh>
    <phoneticPr fontId="1" type="noConversion"/>
  </si>
  <si>
    <t>概率</t>
    <rPh sb="0" eb="1">
      <t>gai'l</t>
    </rPh>
    <phoneticPr fontId="1" type="noConversion"/>
  </si>
  <si>
    <t>总值</t>
    <rPh sb="0" eb="1">
      <t>zong'zhi</t>
    </rPh>
    <phoneticPr fontId="1" type="noConversion"/>
  </si>
  <si>
    <t>虚拟价值</t>
    <rPh sb="0" eb="1">
      <t>xu'ni</t>
    </rPh>
    <rPh sb="2" eb="3">
      <t>jia'zhi</t>
    </rPh>
    <phoneticPr fontId="1" type="noConversion"/>
  </si>
  <si>
    <t>钻石*1200</t>
    <rPh sb="0" eb="1">
      <t>zuan'shi</t>
    </rPh>
    <phoneticPr fontId="1" type="noConversion"/>
  </si>
  <si>
    <t>|</t>
    <phoneticPr fontId="1" type="noConversion"/>
  </si>
  <si>
    <t>前2章</t>
    <rPh sb="0" eb="1">
      <t>qian</t>
    </rPh>
    <rPh sb="2" eb="3">
      <t>zhang</t>
    </rPh>
    <phoneticPr fontId="1" type="noConversion"/>
  </si>
  <si>
    <t>3-5章</t>
    <rPh sb="3" eb="4">
      <t>zhang</t>
    </rPh>
    <phoneticPr fontId="1" type="noConversion"/>
  </si>
  <si>
    <t>6之后</t>
    <rPh sb="1" eb="2">
      <t>zhi'hou</t>
    </rPh>
    <phoneticPr fontId="1" type="noConversion"/>
  </si>
  <si>
    <t>金</t>
    <rPh sb="0" eb="1">
      <t>jin</t>
    </rPh>
    <phoneticPr fontId="1" type="noConversion"/>
  </si>
  <si>
    <t>技能碎片</t>
    <rPh sb="0" eb="1">
      <t>ji'neng</t>
    </rPh>
    <rPh sb="2" eb="3">
      <t>sui'pian</t>
    </rPh>
    <phoneticPr fontId="1" type="noConversion"/>
  </si>
  <si>
    <t>小怪价值</t>
    <rPh sb="0" eb="1">
      <t>xiao'guai</t>
    </rPh>
    <rPh sb="2" eb="3">
      <t>jia'zhi</t>
    </rPh>
    <phoneticPr fontId="1" type="noConversion"/>
  </si>
  <si>
    <t>精英价值</t>
    <rPh sb="0" eb="1">
      <t>jing'ying</t>
    </rPh>
    <rPh sb="2" eb="3">
      <t>jia'zhi</t>
    </rPh>
    <phoneticPr fontId="1" type="noConversion"/>
  </si>
  <si>
    <t>Boss价值</t>
    <rPh sb="4" eb="5">
      <t>jia'zhi</t>
    </rPh>
    <phoneticPr fontId="1" type="noConversion"/>
  </si>
  <si>
    <t>彭龙</t>
    <phoneticPr fontId="1" type="noConversion"/>
  </si>
  <si>
    <t>张永恒</t>
    <phoneticPr fontId="1" type="noConversion"/>
  </si>
  <si>
    <t>来源：</t>
    <phoneticPr fontId="1" type="noConversion"/>
  </si>
  <si>
    <t>文心</t>
    <phoneticPr fontId="1" type="noConversion"/>
  </si>
  <si>
    <t>经验</t>
    <phoneticPr fontId="1" type="noConversion"/>
  </si>
  <si>
    <t>金币</t>
    <phoneticPr fontId="1" type="noConversion"/>
  </si>
  <si>
    <t>关卡</t>
  </si>
  <si>
    <t>小怪数量</t>
  </si>
  <si>
    <t>精英数量</t>
  </si>
  <si>
    <t>BOSS数量</t>
  </si>
  <si>
    <t>多选N</t>
  </si>
  <si>
    <t>宝藏箱（随机出）</t>
  </si>
  <si>
    <t>宝箱数量</t>
  </si>
  <si>
    <t>关卡目标</t>
  </si>
  <si>
    <t>营救4个人质（开机关）</t>
  </si>
  <si>
    <t>来源</t>
    <phoneticPr fontId="1" type="noConversion"/>
  </si>
  <si>
    <t>pack,26</t>
  </si>
  <si>
    <t>item,101</t>
  </si>
  <si>
    <t>pack,300</t>
  </si>
  <si>
    <t>小怪掉落1星饰品概率</t>
    <rPh sb="0" eb="1">
      <t>xiao'guai</t>
    </rPh>
    <rPh sb="2" eb="3">
      <t>diao'luo</t>
    </rPh>
    <rPh sb="5" eb="6">
      <t>xing</t>
    </rPh>
    <rPh sb="6" eb="7">
      <t>sh'pin</t>
    </rPh>
    <phoneticPr fontId="1" type="noConversion"/>
  </si>
  <si>
    <t>3-4章小怪护符</t>
    <rPh sb="0" eb="1">
      <t>san</t>
    </rPh>
    <rPh sb="1" eb="2">
      <t>si</t>
    </rPh>
    <rPh sb="2" eb="3">
      <t>zhang</t>
    </rPh>
    <rPh sb="3" eb="4">
      <t>xiao'guai</t>
    </rPh>
    <rPh sb="5" eb="6">
      <t>hu'fu</t>
    </rPh>
    <phoneticPr fontId="1" type="noConversion"/>
  </si>
  <si>
    <t>其它章小怪护符</t>
    <rPh sb="0" eb="1">
      <t>qi'ta</t>
    </rPh>
    <rPh sb="2" eb="3">
      <t>zhang</t>
    </rPh>
    <rPh sb="3" eb="4">
      <t>xiao'guai</t>
    </rPh>
    <rPh sb="5" eb="6">
      <t>hu'fu</t>
    </rPh>
    <phoneticPr fontId="1" type="noConversion"/>
  </si>
  <si>
    <t>经验道具</t>
    <phoneticPr fontId="1" type="noConversion"/>
  </si>
  <si>
    <t>精英</t>
    <rPh sb="0" eb="1">
      <t>jing'yingdai'bijia'zhi</t>
    </rPh>
    <phoneticPr fontId="1" type="noConversion"/>
  </si>
  <si>
    <t>Boss</t>
    <rPh sb="0" eb="4">
      <t>dai'bijia'zhi</t>
    </rPh>
    <phoneticPr fontId="1" type="noConversion"/>
  </si>
  <si>
    <t>价值</t>
    <phoneticPr fontId="1" type="noConversion"/>
  </si>
  <si>
    <t>数量</t>
    <phoneticPr fontId="1" type="noConversion"/>
  </si>
  <si>
    <t>代币价值</t>
    <phoneticPr fontId="1" type="noConversion"/>
  </si>
  <si>
    <t>标准金币</t>
    <phoneticPr fontId="1" type="noConversion"/>
  </si>
  <si>
    <t>标准经验</t>
    <phoneticPr fontId="1" type="noConversion"/>
  </si>
  <si>
    <t>10价值金币</t>
    <phoneticPr fontId="1" type="noConversion"/>
  </si>
  <si>
    <t>自定义</t>
    <phoneticPr fontId="1" type="noConversion"/>
  </si>
  <si>
    <t>&lt;引用&gt;</t>
    <phoneticPr fontId="1" type="noConversion"/>
  </si>
  <si>
    <t>计算</t>
    <phoneticPr fontId="1" type="noConversion"/>
  </si>
  <si>
    <t>20价值金币</t>
    <phoneticPr fontId="1" type="noConversion"/>
  </si>
  <si>
    <t>50价值金币</t>
    <phoneticPr fontId="1" type="noConversion"/>
  </si>
  <si>
    <t>10价值经验转换</t>
    <phoneticPr fontId="1" type="noConversion"/>
  </si>
  <si>
    <t>20价值经验转换</t>
    <phoneticPr fontId="1" type="noConversion"/>
  </si>
  <si>
    <t>stage_token膨胀系数</t>
    <phoneticPr fontId="1" type="noConversion"/>
  </si>
  <si>
    <t>副本价值系数</t>
    <phoneticPr fontId="1" type="noConversion"/>
  </si>
  <si>
    <t>小怪经验转换</t>
    <phoneticPr fontId="1" type="noConversion"/>
  </si>
  <si>
    <t>精英经验转换</t>
    <phoneticPr fontId="1" type="noConversion"/>
  </si>
  <si>
    <t>Boss经验转换</t>
    <phoneticPr fontId="1" type="noConversion"/>
  </si>
  <si>
    <t>值</t>
    <phoneticPr fontId="1" type="noConversion"/>
  </si>
  <si>
    <t>辅助</t>
    <rPh sb="0" eb="2">
      <t>dan'weifu'zhu</t>
    </rPh>
    <phoneticPr fontId="1" type="noConversion"/>
  </si>
  <si>
    <t>BotReward</t>
    <phoneticPr fontId="1" type="noConversion"/>
  </si>
  <si>
    <t>Reward</t>
    <phoneticPr fontId="1" type="noConversion"/>
  </si>
  <si>
    <t>玩家经验</t>
    <phoneticPr fontId="1" type="noConversion"/>
  </si>
  <si>
    <t>英雄经验</t>
    <phoneticPr fontId="1" type="noConversion"/>
  </si>
  <si>
    <t>现金</t>
    <phoneticPr fontId="1" type="noConversion"/>
  </si>
  <si>
    <t>掉落</t>
    <phoneticPr fontId="1" type="noConversion"/>
  </si>
  <si>
    <t>Type</t>
    <phoneticPr fontId="1" type="noConversion"/>
  </si>
  <si>
    <t>Id</t>
    <phoneticPr fontId="1" type="noConversion"/>
  </si>
  <si>
    <t>小怪id</t>
    <phoneticPr fontId="1" type="noConversion"/>
  </si>
  <si>
    <t>精英id</t>
    <phoneticPr fontId="1" type="noConversion"/>
  </si>
  <si>
    <t>Boss id</t>
    <phoneticPr fontId="1" type="noConversion"/>
  </si>
  <si>
    <t>item,200;stage_token,1</t>
  </si>
  <si>
    <t>item,200;stage_token,1</t>
    <phoneticPr fontId="1" type="noConversion"/>
  </si>
  <si>
    <t>色子</t>
    <phoneticPr fontId="1" type="noConversion"/>
  </si>
  <si>
    <t>副本代币</t>
    <phoneticPr fontId="1" type="noConversion"/>
  </si>
  <si>
    <t>实际掉落（经验+护符+色子+代币）</t>
    <rPh sb="0" eb="1">
      <t>shi'ji</t>
    </rPh>
    <rPh sb="2" eb="3">
      <t>diao'luo</t>
    </rPh>
    <phoneticPr fontId="1" type="noConversion"/>
  </si>
  <si>
    <t>价值核算（不算色子）</t>
    <rPh sb="0" eb="1">
      <t>jia'zhi</t>
    </rPh>
    <rPh sb="2" eb="3">
      <t>he'suan</t>
    </rPh>
    <phoneticPr fontId="1" type="noConversion"/>
  </si>
  <si>
    <t>普通招募令</t>
    <rPh sb="0" eb="1">
      <t>pu'tong</t>
    </rPh>
    <rPh sb="2" eb="3">
      <t>niu'dan'bi</t>
    </rPh>
    <phoneticPr fontId="1" type="noConversion"/>
  </si>
  <si>
    <t>描述</t>
    <phoneticPr fontId="1" type="noConversion"/>
  </si>
  <si>
    <t>高级招募令的碎片</t>
    <rPh sb="0" eb="1">
      <t>shen'mi</t>
    </rPh>
    <rPh sb="2" eb="3">
      <t>niu'dan'bi</t>
    </rPh>
    <rPh sb="5" eb="6">
      <t>d</t>
    </rPh>
    <rPh sb="6" eb="7">
      <t>sui'pian</t>
    </rPh>
    <phoneticPr fontId="1" type="noConversion"/>
  </si>
  <si>
    <t>色子</t>
    <rPh sb="0" eb="1">
      <t>qi'yushai'zi</t>
    </rPh>
    <phoneticPr fontId="1" type="noConversion"/>
  </si>
  <si>
    <t>地图随机奖励</t>
    <rPh sb="1" eb="2">
      <t>xuan</t>
    </rPh>
    <rPh sb="3" eb="4">
      <t>jiang'li</t>
    </rPh>
    <phoneticPr fontId="1" type="noConversion"/>
  </si>
  <si>
    <t>小怪数</t>
    <phoneticPr fontId="1" type="noConversion"/>
  </si>
  <si>
    <t>副本第5章</t>
    <phoneticPr fontId="1" type="noConversion"/>
  </si>
  <si>
    <t>精英</t>
    <phoneticPr fontId="1" type="noConversion"/>
  </si>
  <si>
    <t>代币</t>
    <phoneticPr fontId="1" type="noConversion"/>
  </si>
  <si>
    <t>汇总</t>
    <phoneticPr fontId="1" type="noConversion"/>
  </si>
  <si>
    <t>绿箱子</t>
    <phoneticPr fontId="1" type="noConversion"/>
  </si>
  <si>
    <t>蓝箱子</t>
    <phoneticPr fontId="1" type="noConversion"/>
  </si>
  <si>
    <t>紫箱子</t>
    <phoneticPr fontId="1" type="noConversion"/>
  </si>
  <si>
    <t>金箱子</t>
    <phoneticPr fontId="1" type="noConversion"/>
  </si>
  <si>
    <t>价值等级</t>
    <phoneticPr fontId="1" type="noConversion"/>
  </si>
  <si>
    <t>stage_token,140</t>
  </si>
  <si>
    <t>stage_token,225</t>
  </si>
  <si>
    <t>stage_token,400</t>
  </si>
  <si>
    <t>stage_token,705</t>
  </si>
  <si>
    <t>stage_token,1450</t>
  </si>
  <si>
    <t>stage_token,2550</t>
  </si>
  <si>
    <t>徽章1</t>
    <phoneticPr fontId="1" type="noConversion"/>
  </si>
  <si>
    <t>徽章2</t>
    <phoneticPr fontId="1" type="noConversion"/>
  </si>
  <si>
    <t>item,103</t>
  </si>
  <si>
    <t>限时目标</t>
    <phoneticPr fontId="1" type="noConversion"/>
  </si>
  <si>
    <t>prop_21</t>
    <phoneticPr fontId="1" type="noConversion"/>
  </si>
  <si>
    <t>prop,202,1</t>
  </si>
  <si>
    <t>主线副本</t>
    <phoneticPr fontId="1" type="noConversion"/>
  </si>
  <si>
    <t>小怪</t>
    <phoneticPr fontId="1" type="noConversion"/>
  </si>
  <si>
    <t>宝箱</t>
    <phoneticPr fontId="1" type="noConversion"/>
  </si>
  <si>
    <t>随机副本</t>
    <phoneticPr fontId="1" type="noConversion"/>
  </si>
  <si>
    <t>总价值</t>
    <phoneticPr fontId="1" type="noConversion"/>
  </si>
  <si>
    <t>目标</t>
    <phoneticPr fontId="1" type="noConversion"/>
  </si>
  <si>
    <t>大宝箱</t>
    <phoneticPr fontId="1" type="noConversion"/>
  </si>
  <si>
    <t>体力</t>
    <phoneticPr fontId="1" type="noConversion"/>
  </si>
  <si>
    <t>1-2</t>
  </si>
  <si>
    <t>2-4</t>
  </si>
  <si>
    <t>2-6</t>
  </si>
  <si>
    <t>3-4</t>
  </si>
  <si>
    <t>3-6</t>
  </si>
  <si>
    <t>4-4</t>
  </si>
  <si>
    <t>4-6</t>
  </si>
  <si>
    <t>4-8</t>
  </si>
  <si>
    <t>5-5</t>
  </si>
  <si>
    <t>5-7</t>
  </si>
  <si>
    <t>6-4</t>
  </si>
  <si>
    <t>6-6</t>
  </si>
  <si>
    <t>6-8</t>
  </si>
  <si>
    <t>7-4</t>
  </si>
  <si>
    <t>7-5</t>
  </si>
  <si>
    <t>8-4</t>
  </si>
  <si>
    <t>8-6</t>
  </si>
  <si>
    <t>9-5</t>
  </si>
  <si>
    <t>10-4</t>
  </si>
  <si>
    <t>10-6</t>
  </si>
  <si>
    <t>11-4</t>
  </si>
  <si>
    <t>11-6</t>
  </si>
  <si>
    <t>12-4</t>
  </si>
  <si>
    <t>13-4</t>
  </si>
  <si>
    <t>13-6</t>
  </si>
  <si>
    <t>13-8</t>
  </si>
  <si>
    <t>14-4</t>
  </si>
  <si>
    <t>14-6</t>
  </si>
  <si>
    <t>15-4</t>
  </si>
  <si>
    <t>15-6</t>
  </si>
  <si>
    <t>类别</t>
    <phoneticPr fontId="1" type="noConversion"/>
  </si>
  <si>
    <t>饰品</t>
    <phoneticPr fontId="1" type="noConversion"/>
  </si>
  <si>
    <t>高等格斗力认证</t>
    <phoneticPr fontId="1" type="noConversion"/>
  </si>
  <si>
    <t>高等武装力认证</t>
    <phoneticPr fontId="1" type="noConversion"/>
  </si>
  <si>
    <t>高等超能力认证</t>
    <phoneticPr fontId="1" type="noConversion"/>
  </si>
  <si>
    <t>高等机械力认证</t>
    <phoneticPr fontId="1" type="noConversion"/>
  </si>
  <si>
    <t>元气牛肉</t>
    <phoneticPr fontId="1" type="noConversion"/>
  </si>
  <si>
    <t>SUPER-X</t>
    <phoneticPr fontId="1" type="noConversion"/>
  </si>
  <si>
    <t>训练拳套</t>
    <phoneticPr fontId="1" type="noConversion"/>
  </si>
  <si>
    <t>训练刀具</t>
    <phoneticPr fontId="1" type="noConversion"/>
  </si>
  <si>
    <t>训练枪械</t>
    <phoneticPr fontId="1" type="noConversion"/>
  </si>
  <si>
    <t>超能勺子</t>
    <phoneticPr fontId="1" type="noConversion"/>
  </si>
  <si>
    <t>超能飞石</t>
    <phoneticPr fontId="1" type="noConversion"/>
  </si>
  <si>
    <t>超能量球</t>
    <phoneticPr fontId="1" type="noConversion"/>
  </si>
  <si>
    <t>机械配件</t>
    <phoneticPr fontId="1" type="noConversion"/>
  </si>
  <si>
    <t>机械引擎</t>
    <phoneticPr fontId="1" type="noConversion"/>
  </si>
  <si>
    <t>机械核心</t>
    <phoneticPr fontId="1" type="noConversion"/>
  </si>
  <si>
    <t>高阶觉醒胶囊</t>
    <phoneticPr fontId="1" type="noConversion"/>
  </si>
  <si>
    <t>低等攻击天赋书</t>
    <phoneticPr fontId="1" type="noConversion"/>
  </si>
  <si>
    <t>中等攻击天赋书</t>
    <phoneticPr fontId="1" type="noConversion"/>
  </si>
  <si>
    <t>低等生存天赋书</t>
    <phoneticPr fontId="1" type="noConversion"/>
  </si>
  <si>
    <t>中等生存天赋书</t>
    <phoneticPr fontId="1" type="noConversion"/>
  </si>
  <si>
    <t>徽章</t>
    <phoneticPr fontId="1" type="noConversion"/>
  </si>
  <si>
    <t>钻石</t>
    <phoneticPr fontId="1" type="noConversion"/>
  </si>
  <si>
    <t>招募令碎片</t>
    <phoneticPr fontId="1" type="noConversion"/>
  </si>
  <si>
    <t>高等招募令碎片</t>
    <phoneticPr fontId="1" type="noConversion"/>
  </si>
  <si>
    <t>4星饰品</t>
    <phoneticPr fontId="1" type="noConversion"/>
  </si>
  <si>
    <t>徽章1</t>
  </si>
  <si>
    <t>数量1</t>
  </si>
  <si>
    <t>徽章2</t>
  </si>
  <si>
    <t>数量2</t>
  </si>
  <si>
    <t>附带产出</t>
    <phoneticPr fontId="1" type="noConversion"/>
  </si>
  <si>
    <t>产出内容</t>
    <phoneticPr fontId="1" type="noConversion"/>
  </si>
  <si>
    <t>产出1</t>
    <phoneticPr fontId="1" type="noConversion"/>
  </si>
  <si>
    <t>产出2</t>
    <phoneticPr fontId="1" type="noConversion"/>
  </si>
  <si>
    <t>限时</t>
    <phoneticPr fontId="1" type="noConversion"/>
  </si>
  <si>
    <t>coin</t>
    <phoneticPr fontId="1" type="noConversion"/>
  </si>
  <si>
    <t>stage_token</t>
    <phoneticPr fontId="1" type="noConversion"/>
  </si>
  <si>
    <t>item,104</t>
    <phoneticPr fontId="1" type="noConversion"/>
  </si>
  <si>
    <t>itemicon_104</t>
    <phoneticPr fontId="1" type="noConversion"/>
  </si>
  <si>
    <t>coin,1</t>
  </si>
  <si>
    <t>coin,1</t>
    <phoneticPr fontId="1" type="noConversion"/>
  </si>
  <si>
    <t>毒蛇</t>
    <rPh sb="0" eb="1">
      <t>du'she</t>
    </rPh>
    <phoneticPr fontId="1" type="noConversion"/>
  </si>
  <si>
    <t>利刃</t>
    <rPh sb="0" eb="1">
      <t>li'ren</t>
    </rPh>
    <phoneticPr fontId="1" type="noConversion"/>
  </si>
  <si>
    <t>急速</t>
    <rPh sb="0" eb="1">
      <t>ji'su</t>
    </rPh>
    <phoneticPr fontId="1" type="noConversion"/>
  </si>
  <si>
    <t>暗杀</t>
    <rPh sb="0" eb="1">
      <t>an'sha</t>
    </rPh>
    <phoneticPr fontId="1" type="noConversion"/>
  </si>
  <si>
    <t>能量</t>
    <rPh sb="0" eb="1">
      <t>neng'liang</t>
    </rPh>
    <phoneticPr fontId="1" type="noConversion"/>
  </si>
  <si>
    <t>药剂</t>
    <rPh sb="0" eb="1">
      <t>yao'ji</t>
    </rPh>
    <phoneticPr fontId="1" type="noConversion"/>
  </si>
  <si>
    <t>护罩</t>
    <rPh sb="0" eb="1">
      <t>hu'zhao</t>
    </rPh>
    <phoneticPr fontId="1" type="noConversion"/>
  </si>
  <si>
    <t>反射</t>
    <rPh sb="0" eb="1">
      <t>fan'she</t>
    </rPh>
    <phoneticPr fontId="1" type="noConversion"/>
  </si>
  <si>
    <t>装甲</t>
    <rPh sb="0" eb="1">
      <t>zhuang'jia</t>
    </rPh>
    <phoneticPr fontId="1" type="noConversion"/>
  </si>
  <si>
    <t>无畏</t>
    <rPh sb="0" eb="1">
      <t>wu'wei</t>
    </rPh>
    <phoneticPr fontId="1" type="noConversion"/>
  </si>
  <si>
    <t>爱心</t>
    <rPh sb="0" eb="1">
      <t>ai'xin</t>
    </rPh>
    <phoneticPr fontId="1" type="noConversion"/>
  </si>
  <si>
    <t>剑玉</t>
    <rPh sb="0" eb="1">
      <t>jian'yu</t>
    </rPh>
    <phoneticPr fontId="1" type="noConversion"/>
  </si>
  <si>
    <t>旋风</t>
    <rPh sb="0" eb="1">
      <t>xuan'feng</t>
    </rPh>
    <phoneticPr fontId="1" type="noConversion"/>
  </si>
  <si>
    <t>蓝焰</t>
    <rPh sb="0" eb="1">
      <t>lan'yan</t>
    </rPh>
    <phoneticPr fontId="1" type="noConversion"/>
  </si>
  <si>
    <t>利爪</t>
    <rPh sb="0" eb="1">
      <t>li'zhua</t>
    </rPh>
    <phoneticPr fontId="1" type="noConversion"/>
  </si>
  <si>
    <t>饰品1</t>
    <phoneticPr fontId="1" type="noConversion"/>
  </si>
  <si>
    <t>饰品2</t>
    <phoneticPr fontId="1" type="noConversion"/>
  </si>
  <si>
    <t>pack,203;pack,238</t>
  </si>
  <si>
    <t>pack,208;pack,243</t>
  </si>
  <si>
    <t>pack,213;pack,248</t>
  </si>
  <si>
    <t>pack,218;pack,253</t>
  </si>
  <si>
    <t>pack,223;pack,258</t>
  </si>
  <si>
    <t>pack,228;pack,263</t>
  </si>
  <si>
    <t>pack,233;pack,268</t>
  </si>
  <si>
    <t>pack,238;pack,273</t>
  </si>
  <si>
    <t>pack,243;pack,203</t>
  </si>
  <si>
    <t>pack,248;pack,208</t>
  </si>
  <si>
    <t>pack,253;pack,213</t>
  </si>
  <si>
    <t>pack,258;pack,218</t>
  </si>
  <si>
    <t>pack,263;pack,223</t>
  </si>
  <si>
    <t>pack,268;pack,228</t>
  </si>
  <si>
    <t>pack,273;pack,233</t>
  </si>
  <si>
    <t>比掉落低一档</t>
    <phoneticPr fontId="1" type="noConversion"/>
  </si>
  <si>
    <t>3星</t>
    <phoneticPr fontId="1" type="noConversion"/>
  </si>
  <si>
    <t>2星</t>
    <phoneticPr fontId="1" type="noConversion"/>
  </si>
  <si>
    <t>4星</t>
    <phoneticPr fontId="1" type="noConversion"/>
  </si>
  <si>
    <t>pack,202;pack,237</t>
  </si>
  <si>
    <t>pack,207;pack,242</t>
  </si>
  <si>
    <t>pack,212;pack,247</t>
  </si>
  <si>
    <t>pack,217;pack,252</t>
  </si>
  <si>
    <t>pack,222;pack,257</t>
  </si>
  <si>
    <t>pack,227;pack,262</t>
  </si>
  <si>
    <t>pack,232;pack,267</t>
  </si>
  <si>
    <t>pack,237;pack,272</t>
  </si>
  <si>
    <t>pack,242;pack,202</t>
  </si>
  <si>
    <t>pack,247;pack,207</t>
  </si>
  <si>
    <t>pack,252;pack,212</t>
  </si>
  <si>
    <t>pack,257;pack,217</t>
  </si>
  <si>
    <t>pack,262;pack,222</t>
  </si>
  <si>
    <t>pack,267;pack,227</t>
  </si>
  <si>
    <t>pack,272;pack,232</t>
  </si>
  <si>
    <t>pack,204;pack,239</t>
  </si>
  <si>
    <t>pack,209;pack,244</t>
  </si>
  <si>
    <t>pack,214;pack,249</t>
  </si>
  <si>
    <t>pack,219;pack,254</t>
  </si>
  <si>
    <t>pack,224;pack,259</t>
  </si>
  <si>
    <t>pack,229;pack,264</t>
  </si>
  <si>
    <t>pack,234;pack,269</t>
  </si>
  <si>
    <t>pack,239;pack,274</t>
  </si>
  <si>
    <t>pack,244;pack,204</t>
  </si>
  <si>
    <t>pack,249;pack,209</t>
  </si>
  <si>
    <t>pack,254;pack,214</t>
  </si>
  <si>
    <t>pack,259;pack,219</t>
  </si>
  <si>
    <t>pack,264;pack,224</t>
  </si>
  <si>
    <t>pack,269;pack,229</t>
  </si>
  <si>
    <t>pack,274;pack,234</t>
  </si>
  <si>
    <t>pack,1175</t>
  </si>
  <si>
    <t>pack,1190</t>
  </si>
  <si>
    <t>pack,1205</t>
  </si>
  <si>
    <t>pack,1176</t>
  </si>
  <si>
    <t>pack,1191</t>
  </si>
  <si>
    <t>pack,1206</t>
  </si>
  <si>
    <t>pack,1177</t>
  </si>
  <si>
    <t>pack,1192</t>
  </si>
  <si>
    <t>pack,1207</t>
  </si>
  <si>
    <t>pack,1178</t>
  </si>
  <si>
    <t>pack,1193</t>
  </si>
  <si>
    <t>pack,1208</t>
  </si>
  <si>
    <t>pack,1179</t>
  </si>
  <si>
    <t>pack,1194</t>
  </si>
  <si>
    <t>pack,1209</t>
  </si>
  <si>
    <t>pack,1180</t>
  </si>
  <si>
    <t>pack,1195</t>
  </si>
  <si>
    <t>pack,1210</t>
  </si>
  <si>
    <t>pack,1181</t>
  </si>
  <si>
    <t>pack,1196</t>
  </si>
  <si>
    <t>pack,1211</t>
  </si>
  <si>
    <t>pack,1182</t>
  </si>
  <si>
    <t>pack,1197</t>
  </si>
  <si>
    <t>pack,1212</t>
  </si>
  <si>
    <t>pack,1183</t>
  </si>
  <si>
    <t>pack,1198</t>
  </si>
  <si>
    <t>pack,1213</t>
  </si>
  <si>
    <t>pack,1184</t>
  </si>
  <si>
    <t>pack,1199</t>
  </si>
  <si>
    <t>pack,1214</t>
  </si>
  <si>
    <t>pack,1185</t>
  </si>
  <si>
    <t>pack,1200</t>
  </si>
  <si>
    <t>pack,1215</t>
  </si>
  <si>
    <t>pack,1186</t>
  </si>
  <si>
    <t>pack,1201</t>
  </si>
  <si>
    <t>pack,1216</t>
  </si>
  <si>
    <t>pack,1187</t>
  </si>
  <si>
    <t>pack,1202</t>
  </si>
  <si>
    <t>pack,1217</t>
  </si>
  <si>
    <t>pack,1188</t>
  </si>
  <si>
    <t>pack,1203</t>
  </si>
  <si>
    <t>pack,1218</t>
  </si>
  <si>
    <t>pack,1189</t>
  </si>
  <si>
    <t>pack,1204</t>
  </si>
  <si>
    <t>pack,1219</t>
  </si>
  <si>
    <t>增加饰品产出</t>
    <phoneticPr fontId="1" type="noConversion"/>
  </si>
  <si>
    <t>pack,1220</t>
  </si>
  <si>
    <t>pack,1221</t>
  </si>
  <si>
    <t>pack,1222</t>
  </si>
  <si>
    <t>pack,1223</t>
  </si>
  <si>
    <t>pack,1224</t>
  </si>
  <si>
    <t>pack,1225</t>
  </si>
  <si>
    <t>pack,1226</t>
  </si>
  <si>
    <t>pack,1227</t>
  </si>
  <si>
    <t>pack,1228</t>
  </si>
  <si>
    <t>pack,1229</t>
  </si>
  <si>
    <t>pack,1230</t>
  </si>
  <si>
    <t>pack,1231</t>
  </si>
  <si>
    <t>pack,1232</t>
  </si>
  <si>
    <t>pack,1233</t>
  </si>
  <si>
    <t>pack,1234</t>
  </si>
  <si>
    <t>cash,110</t>
  </si>
  <si>
    <t>prop,704,8</t>
  </si>
  <si>
    <t>prop,704,8</t>
    <phoneticPr fontId="1" type="noConversion"/>
  </si>
  <si>
    <t>购买两次体力</t>
    <phoneticPr fontId="1" type="noConversion"/>
  </si>
  <si>
    <t>最小等级</t>
    <phoneticPr fontId="1" type="noConversion"/>
  </si>
  <si>
    <t>最大等级</t>
    <phoneticPr fontId="1" type="noConversion"/>
  </si>
  <si>
    <t>prop,202,1|80;prop,203,1|20</t>
    <phoneticPr fontId="1" type="noConversion"/>
  </si>
  <si>
    <t>prop,202,2|50;prop,203,1|45;prop,204,1|5</t>
    <phoneticPr fontId="1" type="noConversion"/>
  </si>
  <si>
    <t>prop,202,2|25;prop,203,2|45;prop,204,1|15;prop,205,1|5</t>
    <phoneticPr fontId="1" type="noConversion"/>
  </si>
  <si>
    <t>prop,202,2|20;prop,203,2|35;prop,204,1|30;prop,205,1|10;prop,206,1|5</t>
    <phoneticPr fontId="1" type="noConversion"/>
  </si>
  <si>
    <t>总经验</t>
    <phoneticPr fontId="1" type="noConversion"/>
  </si>
  <si>
    <t>总金币</t>
    <phoneticPr fontId="1" type="noConversion"/>
  </si>
  <si>
    <t>金币/1</t>
    <phoneticPr fontId="1" type="noConversion"/>
  </si>
  <si>
    <t>经验/1</t>
    <phoneticPr fontId="1" type="noConversion"/>
  </si>
  <si>
    <t>毒蛇</t>
  </si>
  <si>
    <t>急速</t>
  </si>
  <si>
    <t>能量</t>
  </si>
  <si>
    <t>护罩</t>
  </si>
  <si>
    <t>装甲</t>
  </si>
  <si>
    <t>爱心</t>
  </si>
  <si>
    <t>旋风</t>
  </si>
  <si>
    <t>利刃</t>
  </si>
  <si>
    <t>暗杀</t>
  </si>
  <si>
    <t>药剂</t>
  </si>
  <si>
    <t>反射</t>
  </si>
  <si>
    <t>无畏</t>
  </si>
  <si>
    <t>剑玉</t>
  </si>
  <si>
    <t>蓝焰</t>
  </si>
  <si>
    <t>利爪</t>
  </si>
  <si>
    <t>随机副本目标</t>
    <phoneticPr fontId="1" type="noConversion"/>
  </si>
  <si>
    <t>限时副本目标</t>
    <phoneticPr fontId="1" type="noConversion"/>
  </si>
  <si>
    <t>prop,301,1;prop,304,1;prop,307,1;prop,310,1</t>
  </si>
  <si>
    <t>prop,301,1;prop,302,1;prop,304,1;prop,305,1;prop,307,1;prop,308,1;prop,310,1;prop,311,1;prop,322,1;prop,313,1;prop,316,1</t>
  </si>
  <si>
    <t>prop,301,1;prop,302,1;prop,303,1;prop,304,1;prop,305,1;prop,306,1;prop,307,1;prop,308,1;prop,309,1;prop,310,1;prop,311,1;prop,312,1;prop,322,1;prop,313,1;prop,316,1</t>
  </si>
  <si>
    <t>prop,301,1;prop,302,1;prop,303,1;prop,304,1;prop,305,1;prop,306,1;prop,307,1;prop,308,1;prop,309,1;prop,310,1;prop,311,1;prop,312,1;prop,322,1;prop,323,1;prop,313,1;prop,314,1;prop,316,1;prop,317,1</t>
  </si>
  <si>
    <t>prop,203,2;prop,202,5;prop,207,2;prop,208,2;prop,209,2;prop,210,2</t>
  </si>
  <si>
    <t>prop,204,2;prop,203,4;prop,207,2;prop,211,1;prop,208,2;prop,212,1;prop,209,2;prop,213,1;prop,210,2;prop,214,1</t>
  </si>
  <si>
    <t>prop,204,2;prop,203,5;prop,207,2;prop,211,1;prop,208,2;prop,212,1;prop,209,2;prop,213,1;prop,210,2;prop,214,1</t>
  </si>
  <si>
    <t>prop,205,2;prop,204,4;prop,207,2;prop,211,1;prop,208,2;prop,212,1;prop,209,2;prop,213,1;prop,210,2;prop,214,1</t>
  </si>
  <si>
    <t>prop,205,2;prop,204,5;prop,207,2;prop,211,1;prop,208,2;prop,212,1;prop,209,2;prop,213,1;prop,210,2;prop,214,1</t>
  </si>
  <si>
    <t>prop,206,1;prop,205,3;prop,207,2;prop,211,1;prop,208,2;prop,212,1;prop,209,2;prop,213,1;prop,210,2;prop,214,1</t>
  </si>
  <si>
    <t>prop,206,2;prop,205,4;prop,207,2;prop,211,1;prop,208,2;prop,212,1;prop,209,2;prop,213,1;prop,210,2;prop,214,1</t>
  </si>
  <si>
    <t>prop,206,2;prop,205,5;prop,207,2;prop,211,1;prop,208,2;prop,212,1;prop,209,2;prop,213,1;prop,210,2;prop,214,1</t>
  </si>
  <si>
    <t>pack,302</t>
    <phoneticPr fontId="1" type="noConversion"/>
  </si>
  <si>
    <t>数量1</t>
    <phoneticPr fontId="1" type="noConversion"/>
  </si>
  <si>
    <t>coin,1;prop,103,2;item,103</t>
  </si>
  <si>
    <t>coin,1;prop,104,1;item,103</t>
  </si>
  <si>
    <t>coin,1;prop,104,2;item,103</t>
  </si>
  <si>
    <t>coin,1;prop,105,1;item,103</t>
  </si>
  <si>
    <t>开始章节</t>
    <phoneticPr fontId="1" type="noConversion"/>
  </si>
  <si>
    <t>低级天赋书*1</t>
    <rPh sb="0" eb="1">
      <t>di'ji</t>
    </rPh>
    <rPh sb="2" eb="3">
      <t>tian'fu'shu</t>
    </rPh>
    <phoneticPr fontId="1" type="noConversion"/>
  </si>
  <si>
    <t>中级天赋书*1</t>
    <rPh sb="0" eb="1">
      <t>zhong'ji</t>
    </rPh>
    <rPh sb="2" eb="3">
      <t>tian'fu</t>
    </rPh>
    <rPh sb="4" eb="5">
      <t>shu</t>
    </rPh>
    <phoneticPr fontId="1" type="noConversion"/>
  </si>
  <si>
    <t>高级天赋书*1</t>
    <rPh sb="0" eb="1">
      <t>gao'ji</t>
    </rPh>
    <rPh sb="2" eb="3">
      <t>tian'fu'shu</t>
    </rPh>
    <phoneticPr fontId="1" type="noConversion"/>
  </si>
  <si>
    <t>prop,313,1|50;prop,316,1|50</t>
    <phoneticPr fontId="1" type="noConversion"/>
  </si>
  <si>
    <t>prop,314,1|50;prop,317,1|50</t>
    <phoneticPr fontId="1" type="noConversion"/>
  </si>
  <si>
    <t>prop,315,1|50;prop,318,1|50</t>
    <phoneticPr fontId="1" type="noConversion"/>
  </si>
  <si>
    <t>藏宝图</t>
  </si>
  <si>
    <t>价值</t>
  </si>
  <si>
    <t>碎片数量</t>
  </si>
  <si>
    <t>碎片价值</t>
  </si>
  <si>
    <t>藏宝图1</t>
  </si>
  <si>
    <t>藏宝图2</t>
  </si>
  <si>
    <t>藏宝图3</t>
  </si>
  <si>
    <t>升星普通</t>
    <phoneticPr fontId="26" type="noConversion"/>
  </si>
  <si>
    <t>升星高级</t>
    <phoneticPr fontId="26" type="noConversion"/>
  </si>
  <si>
    <t>天赋低级</t>
    <phoneticPr fontId="26" type="noConversion"/>
  </si>
  <si>
    <t>天赋中级</t>
    <phoneticPr fontId="26" type="noConversion"/>
  </si>
  <si>
    <t>天赋高级</t>
    <phoneticPr fontId="26" type="noConversion"/>
  </si>
  <si>
    <t>胶囊</t>
    <phoneticPr fontId="26" type="noConversion"/>
  </si>
  <si>
    <t>胶囊高级</t>
    <phoneticPr fontId="26" type="noConversion"/>
  </si>
  <si>
    <t>天赋书低</t>
    <phoneticPr fontId="26" type="noConversion"/>
  </si>
  <si>
    <t>天赋书中</t>
    <phoneticPr fontId="26" type="noConversion"/>
  </si>
  <si>
    <t>天赋书高</t>
    <phoneticPr fontId="26" type="noConversion"/>
  </si>
  <si>
    <t>3星饰品</t>
    <phoneticPr fontId="1" type="noConversion"/>
  </si>
  <si>
    <t>普通箱子</t>
    <phoneticPr fontId="1" type="noConversion"/>
  </si>
  <si>
    <t>超级箱子</t>
    <phoneticPr fontId="1" type="noConversion"/>
  </si>
  <si>
    <t>抽卡碎片</t>
    <phoneticPr fontId="1" type="noConversion"/>
  </si>
  <si>
    <t>prop,202,3</t>
    <phoneticPr fontId="1" type="noConversion"/>
  </si>
  <si>
    <t>prop,103,1</t>
    <phoneticPr fontId="1" type="noConversion"/>
  </si>
  <si>
    <t>prop,202,3;prop,207,2;prop,208,2;prop,209,2;prop,210,2</t>
    <phoneticPr fontId="1" type="noConversion"/>
  </si>
  <si>
    <t>cash,110</t>
    <phoneticPr fontId="1" type="noConversion"/>
  </si>
  <si>
    <t>Name</t>
    <phoneticPr fontId="1" type="noConversion"/>
  </si>
  <si>
    <t>Pack白</t>
    <phoneticPr fontId="1" type="noConversion"/>
  </si>
  <si>
    <t/>
  </si>
  <si>
    <t>pack,206|20;pack,216|20;pack,231|20;pack,241|20;0|320</t>
  </si>
  <si>
    <t>pack,201|20;pack,211|20;pack,221|20;pack,256|20;0|320</t>
  </si>
  <si>
    <t>pack,226|20;pack,236|20;pack,246|20;pack,266|20;0|320</t>
  </si>
  <si>
    <t>pack,251|20;pack,261|20;pack,271|20;0|240</t>
  </si>
  <si>
    <t>pack,226|5;pack,236|5;pack,246|5;pack,266|5;pack,227|6;pack,237|6;pack,247|6;pack,267|6;0|752</t>
  </si>
  <si>
    <t>pack,251|5;pack,261|5;pack,271|5;pack,252|6;pack,262|6;pack,272|6;0|564</t>
  </si>
  <si>
    <t>pack,206|5;pack,216|5;pack,231|5;pack,241|5;pack,207|6;pack,217|6;pack,232|6;pack,242|6;0|752</t>
  </si>
  <si>
    <t>pack,201|5;pack,211|5;pack,221|5;pack,256|5;pack,202|6;pack,212|6;pack,222|6;pack,257|6;0|752</t>
  </si>
  <si>
    <t>pack,227|8;pack,237|8;pack,247|8;pack,267|8;0|368</t>
  </si>
  <si>
    <t>pack,252|8;pack,262|8;pack,272|8;0|276</t>
  </si>
  <si>
    <t>pack,207|8;pack,217|8;pack,232|8;pack,242|8;0|368</t>
  </si>
  <si>
    <t>pack,202|8;pack,212|8;pack,222|8;pack,257|8;0|368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</si>
</sst>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%"/>
    <numFmt numFmtId="177" formatCode="0.00_);[Red]\(0.00\)"/>
    <numFmt numFmtId="178" formatCode="0.0%"/>
  </numFmts>
  <fonts count="28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12"/>
      <name val="DengXian"/>
      <family val="2"/>
      <charset val="134"/>
      <scheme val="minor"/>
    </font>
    <font>
      <b/>
      <sz val="12"/>
      <color theme="1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  <font>
      <b/>
      <sz val="11"/>
      <color indexed="81"/>
      <name val="ＭＳ Ｐゴシック"/>
      <family val="2"/>
    </font>
    <font>
      <sz val="11"/>
      <name val="DengXian"/>
      <family val="2"/>
      <charset val="134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2"/>
      <name val="Abadi MT Condensed Extra Bold"/>
    </font>
    <font>
      <b/>
      <sz val="12"/>
      <color theme="1"/>
      <name val="DengXian"/>
      <charset val="134"/>
      <scheme val="minor"/>
    </font>
    <font>
      <b/>
      <sz val="10"/>
      <color theme="1"/>
      <name val="DengXian"/>
      <charset val="134"/>
      <scheme val="minor"/>
    </font>
    <font>
      <sz val="10"/>
      <color theme="1"/>
      <name val="DengXian"/>
      <family val="2"/>
      <charset val="134"/>
      <scheme val="minor"/>
    </font>
    <font>
      <sz val="10"/>
      <color theme="1"/>
      <name val="华文宋体"/>
      <family val="3"/>
      <charset val="134"/>
    </font>
    <font>
      <b/>
      <sz val="10"/>
      <color theme="1"/>
      <name val="华文宋体"/>
      <family val="3"/>
      <charset val="134"/>
    </font>
    <font>
      <sz val="10"/>
      <name val="等线"/>
      <family val="3"/>
      <charset val="134"/>
    </font>
    <font>
      <sz val="10"/>
      <color rgb="FF7030A0"/>
      <name val="华文宋体"/>
      <family val="3"/>
      <charset val="134"/>
    </font>
    <font>
      <sz val="10"/>
      <name val="华文宋体"/>
      <family val="3"/>
      <charset val="134"/>
    </font>
    <font>
      <sz val="10"/>
      <color theme="1"/>
      <name val="DengXian"/>
      <charset val="134"/>
      <scheme val="minor"/>
    </font>
    <font>
      <sz val="10"/>
      <name val="DengXian"/>
      <charset val="134"/>
      <scheme val="minor"/>
    </font>
    <font>
      <sz val="10"/>
      <color rgb="FF000000"/>
      <name val="DengXian"/>
      <charset val="134"/>
      <scheme val="minor"/>
    </font>
    <font>
      <sz val="10"/>
      <color rgb="FF7030A0"/>
      <name val="DengXian"/>
      <charset val="134"/>
      <scheme val="minor"/>
    </font>
    <font>
      <sz val="10"/>
      <color rgb="FFFF0000"/>
      <name val="DengXian"/>
      <charset val="134"/>
      <scheme val="minor"/>
    </font>
    <font>
      <sz val="10"/>
      <name val="DengXian"/>
      <family val="2"/>
      <charset val="134"/>
      <scheme val="minor"/>
    </font>
    <font>
      <sz val="10"/>
      <color rgb="FF000000"/>
      <name val="DengXian"/>
      <charset val="134"/>
    </font>
    <font>
      <sz val="9"/>
      <name val="DengXian"/>
      <family val="3"/>
      <charset val="134"/>
      <scheme val="minor"/>
    </font>
    <font>
      <sz val="10"/>
      <color theme="9"/>
      <name val="DengXian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/>
        <bgColor indexed="64"/>
      </patternFill>
    </fill>
  </fills>
  <borders count="2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6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8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86">
    <xf numFmtId="0" fontId="0" fillId="0" borderId="0" xfId="0"/>
    <xf numFmtId="9" fontId="0" fillId="0" borderId="0" xfId="0" applyNumberFormat="1"/>
    <xf numFmtId="10" fontId="0" fillId="0" borderId="0" xfId="0" applyNumberFormat="1"/>
    <xf numFmtId="176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0" fillId="0" borderId="0" xfId="0" applyBorder="1"/>
    <xf numFmtId="0" fontId="0" fillId="2" borderId="0" xfId="0" applyFill="1"/>
    <xf numFmtId="0" fontId="0" fillId="0" borderId="0" xfId="0" applyBorder="1" applyAlignment="1">
      <alignment horizontal="center"/>
    </xf>
    <xf numFmtId="0" fontId="3" fillId="0" borderId="0" xfId="0" applyFont="1"/>
    <xf numFmtId="0" fontId="0" fillId="0" borderId="0" xfId="0" applyNumberFormat="1"/>
    <xf numFmtId="0" fontId="0" fillId="2" borderId="0" xfId="0" applyNumberFormat="1" applyFill="1"/>
    <xf numFmtId="178" fontId="0" fillId="0" borderId="0" xfId="0" applyNumberFormat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0" fontId="9" fillId="0" borderId="0" xfId="9" applyFont="1" applyBorder="1" applyAlignment="1"/>
    <xf numFmtId="0" fontId="7" fillId="0" borderId="0" xfId="0" applyFont="1" applyAlignment="1">
      <alignment vertical="center"/>
    </xf>
    <xf numFmtId="0" fontId="9" fillId="0" borderId="0" xfId="9" applyFont="1" applyFill="1" applyBorder="1" applyAlignment="1"/>
    <xf numFmtId="0" fontId="10" fillId="0" borderId="0" xfId="0" applyFont="1" applyAlignment="1">
      <alignment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178" fontId="0" fillId="0" borderId="1" xfId="0" applyNumberFormat="1" applyBorder="1"/>
    <xf numFmtId="0" fontId="2" fillId="0" borderId="1" xfId="0" applyFont="1" applyBorder="1" applyAlignment="1">
      <alignment horizontal="left" vertical="center"/>
    </xf>
    <xf numFmtId="0" fontId="11" fillId="0" borderId="0" xfId="0" applyFont="1"/>
    <xf numFmtId="0" fontId="12" fillId="0" borderId="0" xfId="0" applyFont="1"/>
    <xf numFmtId="0" fontId="13" fillId="0" borderId="0" xfId="0" applyFont="1"/>
    <xf numFmtId="0" fontId="12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4" fillId="0" borderId="0" xfId="0" applyFont="1" applyFill="1" applyAlignment="1">
      <alignment horizontal="center"/>
    </xf>
    <xf numFmtId="0" fontId="14" fillId="0" borderId="0" xfId="0" applyFont="1" applyFill="1"/>
    <xf numFmtId="0" fontId="15" fillId="0" borderId="0" xfId="0" applyFont="1" applyFill="1" applyAlignment="1">
      <alignment horizontal="left"/>
    </xf>
    <xf numFmtId="0" fontId="15" fillId="0" borderId="0" xfId="0" applyFont="1" applyFill="1" applyAlignment="1">
      <alignment horizontal="center"/>
    </xf>
    <xf numFmtId="0" fontId="14" fillId="0" borderId="0" xfId="0" applyFont="1" applyFill="1" applyBorder="1" applyAlignment="1">
      <alignment horizontal="center"/>
    </xf>
    <xf numFmtId="49" fontId="15" fillId="4" borderId="1" xfId="0" applyNumberFormat="1" applyFont="1" applyFill="1" applyBorder="1" applyAlignment="1">
      <alignment horizontal="center"/>
    </xf>
    <xf numFmtId="0" fontId="15" fillId="4" borderId="1" xfId="0" applyNumberFormat="1" applyFont="1" applyFill="1" applyBorder="1" applyAlignment="1">
      <alignment horizontal="center"/>
    </xf>
    <xf numFmtId="0" fontId="15" fillId="0" borderId="1" xfId="0" applyNumberFormat="1" applyFont="1" applyFill="1" applyBorder="1" applyAlignment="1">
      <alignment horizontal="center"/>
    </xf>
    <xf numFmtId="0" fontId="15" fillId="2" borderId="1" xfId="0" applyNumberFormat="1" applyFont="1" applyFill="1" applyBorder="1" applyAlignment="1">
      <alignment horizontal="center"/>
    </xf>
    <xf numFmtId="0" fontId="15" fillId="0" borderId="0" xfId="0" applyNumberFormat="1" applyFont="1" applyFill="1" applyBorder="1" applyAlignment="1">
      <alignment horizontal="center"/>
    </xf>
    <xf numFmtId="58" fontId="14" fillId="4" borderId="1" xfId="0" quotePrefix="1" applyNumberFormat="1" applyFont="1" applyFill="1" applyBorder="1" applyAlignment="1">
      <alignment horizontal="center"/>
    </xf>
    <xf numFmtId="0" fontId="14" fillId="4" borderId="1" xfId="0" applyFont="1" applyFill="1" applyBorder="1" applyAlignment="1">
      <alignment horizontal="center"/>
    </xf>
    <xf numFmtId="0" fontId="16" fillId="3" borderId="1" xfId="0" applyFont="1" applyFill="1" applyBorder="1" applyAlignment="1">
      <alignment horizontal="center" vertical="center"/>
    </xf>
    <xf numFmtId="0" fontId="17" fillId="2" borderId="1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4" fillId="4" borderId="1" xfId="0" applyNumberFormat="1" applyFont="1" applyFill="1" applyBorder="1" applyAlignment="1">
      <alignment horizontal="center"/>
    </xf>
    <xf numFmtId="49" fontId="14" fillId="4" borderId="1" xfId="0" applyNumberFormat="1" applyFont="1" applyFill="1" applyBorder="1" applyAlignment="1">
      <alignment horizontal="center"/>
    </xf>
    <xf numFmtId="177" fontId="17" fillId="0" borderId="0" xfId="0" applyNumberFormat="1" applyFont="1" applyFill="1" applyBorder="1" applyAlignment="1">
      <alignment horizontal="center" vertical="center"/>
    </xf>
    <xf numFmtId="9" fontId="14" fillId="4" borderId="1" xfId="0" applyNumberFormat="1" applyFont="1" applyFill="1" applyBorder="1" applyAlignment="1">
      <alignment horizontal="center"/>
    </xf>
    <xf numFmtId="0" fontId="14" fillId="0" borderId="0" xfId="0" applyFont="1" applyFill="1" applyBorder="1" applyAlignment="1"/>
    <xf numFmtId="0" fontId="19" fillId="0" borderId="0" xfId="0" applyFont="1"/>
    <xf numFmtId="0" fontId="20" fillId="0" borderId="0" xfId="0" applyFont="1" applyAlignment="1">
      <alignment horizontal="left"/>
    </xf>
    <xf numFmtId="0" fontId="20" fillId="0" borderId="0" xfId="0" applyFont="1"/>
    <xf numFmtId="0" fontId="19" fillId="0" borderId="0" xfId="0" applyFont="1" applyAlignment="1">
      <alignment horizontal="center"/>
    </xf>
    <xf numFmtId="0" fontId="15" fillId="0" borderId="0" xfId="0" applyFont="1" applyFill="1"/>
    <xf numFmtId="0" fontId="14" fillId="0" borderId="0" xfId="0" applyFont="1" applyFill="1" applyBorder="1"/>
    <xf numFmtId="0" fontId="19" fillId="0" borderId="0" xfId="0" applyFont="1" applyAlignment="1">
      <alignment horizontal="left"/>
    </xf>
    <xf numFmtId="0" fontId="2" fillId="0" borderId="0" xfId="0" applyFont="1" applyBorder="1" applyAlignment="1">
      <alignment vertical="center"/>
    </xf>
    <xf numFmtId="0" fontId="19" fillId="0" borderId="0" xfId="0" applyFont="1" applyBorder="1" applyAlignment="1">
      <alignment horizontal="center"/>
    </xf>
    <xf numFmtId="0" fontId="19" fillId="2" borderId="1" xfId="0" applyFont="1" applyFill="1" applyBorder="1" applyAlignment="1">
      <alignment horizontal="center"/>
    </xf>
    <xf numFmtId="0" fontId="19" fillId="0" borderId="0" xfId="0" applyFont="1" applyFill="1" applyBorder="1" applyAlignment="1">
      <alignment horizontal="center"/>
    </xf>
    <xf numFmtId="0" fontId="19" fillId="0" borderId="3" xfId="0" applyFont="1" applyBorder="1" applyAlignment="1">
      <alignment horizontal="center"/>
    </xf>
    <xf numFmtId="0" fontId="19" fillId="0" borderId="4" xfId="0" applyFont="1" applyBorder="1"/>
    <xf numFmtId="0" fontId="19" fillId="0" borderId="1" xfId="0" applyFont="1" applyBorder="1"/>
    <xf numFmtId="0" fontId="19" fillId="0" borderId="4" xfId="0" applyFont="1" applyBorder="1" applyAlignment="1">
      <alignment horizontal="center"/>
    </xf>
    <xf numFmtId="0" fontId="19" fillId="0" borderId="5" xfId="0" applyFont="1" applyBorder="1" applyAlignment="1">
      <alignment horizontal="center"/>
    </xf>
    <xf numFmtId="0" fontId="19" fillId="0" borderId="8" xfId="0" applyFont="1" applyBorder="1" applyAlignment="1">
      <alignment horizontal="center"/>
    </xf>
    <xf numFmtId="0" fontId="19" fillId="0" borderId="2" xfId="0" applyFont="1" applyBorder="1"/>
    <xf numFmtId="0" fontId="19" fillId="0" borderId="2" xfId="0" applyFont="1" applyBorder="1" applyAlignment="1">
      <alignment horizontal="center"/>
    </xf>
    <xf numFmtId="0" fontId="19" fillId="0" borderId="9" xfId="0" applyFont="1" applyBorder="1" applyAlignment="1">
      <alignment horizontal="center"/>
    </xf>
    <xf numFmtId="0" fontId="19" fillId="0" borderId="0" xfId="0" applyFont="1" applyAlignment="1"/>
    <xf numFmtId="0" fontId="19" fillId="0" borderId="1" xfId="0" applyFont="1" applyFill="1" applyBorder="1"/>
    <xf numFmtId="0" fontId="19" fillId="0" borderId="4" xfId="0" applyFont="1" applyFill="1" applyBorder="1" applyAlignment="1">
      <alignment horizontal="center"/>
    </xf>
    <xf numFmtId="0" fontId="19" fillId="0" borderId="6" xfId="0" applyFont="1" applyBorder="1" applyAlignment="1">
      <alignment horizontal="center"/>
    </xf>
    <xf numFmtId="0" fontId="19" fillId="0" borderId="0" xfId="0" applyFont="1" applyBorder="1"/>
    <xf numFmtId="0" fontId="19" fillId="0" borderId="0" xfId="0" applyFont="1" applyFill="1" applyBorder="1" applyAlignment="1"/>
    <xf numFmtId="0" fontId="21" fillId="0" borderId="0" xfId="0" applyFont="1" applyAlignment="1">
      <alignment horizontal="center"/>
    </xf>
    <xf numFmtId="0" fontId="19" fillId="0" borderId="2" xfId="0" applyFont="1" applyFill="1" applyBorder="1" applyAlignment="1">
      <alignment horizontal="center"/>
    </xf>
    <xf numFmtId="0" fontId="19" fillId="0" borderId="7" xfId="0" applyFont="1" applyBorder="1" applyAlignment="1">
      <alignment horizontal="center"/>
    </xf>
    <xf numFmtId="0" fontId="21" fillId="0" borderId="0" xfId="0" applyFont="1" applyBorder="1"/>
    <xf numFmtId="0" fontId="21" fillId="0" borderId="0" xfId="0" applyFont="1" applyFill="1" applyBorder="1"/>
    <xf numFmtId="0" fontId="19" fillId="0" borderId="0" xfId="0" applyFont="1" applyFill="1" applyBorder="1"/>
    <xf numFmtId="0" fontId="21" fillId="0" borderId="0" xfId="0" applyFont="1" applyFill="1" applyBorder="1" applyAlignment="1">
      <alignment horizontal="center"/>
    </xf>
    <xf numFmtId="0" fontId="13" fillId="0" borderId="0" xfId="0" applyFont="1" applyAlignment="1">
      <alignment horizontal="center"/>
    </xf>
    <xf numFmtId="0" fontId="12" fillId="2" borderId="1" xfId="0" applyFont="1" applyFill="1" applyBorder="1" applyAlignment="1">
      <alignment horizontal="center"/>
    </xf>
    <xf numFmtId="0" fontId="22" fillId="0" borderId="0" xfId="0" applyFont="1"/>
    <xf numFmtId="178" fontId="19" fillId="0" borderId="0" xfId="0" applyNumberFormat="1" applyFont="1" applyBorder="1" applyAlignment="1">
      <alignment horizontal="center"/>
    </xf>
    <xf numFmtId="178" fontId="19" fillId="0" borderId="7" xfId="0" applyNumberFormat="1" applyFont="1" applyBorder="1" applyAlignment="1">
      <alignment horizontal="center"/>
    </xf>
    <xf numFmtId="0" fontId="12" fillId="2" borderId="1" xfId="0" applyFont="1" applyFill="1" applyBorder="1"/>
    <xf numFmtId="0" fontId="19" fillId="2" borderId="1" xfId="0" applyFont="1" applyFill="1" applyBorder="1"/>
    <xf numFmtId="9" fontId="19" fillId="2" borderId="1" xfId="0" applyNumberFormat="1" applyFont="1" applyFill="1" applyBorder="1" applyAlignment="1">
      <alignment horizontal="center"/>
    </xf>
    <xf numFmtId="0" fontId="19" fillId="6" borderId="6" xfId="0" applyFont="1" applyFill="1" applyBorder="1" applyAlignment="1">
      <alignment horizontal="center"/>
    </xf>
    <xf numFmtId="178" fontId="19" fillId="6" borderId="0" xfId="0" applyNumberFormat="1" applyFont="1" applyFill="1" applyBorder="1" applyAlignment="1">
      <alignment horizontal="center"/>
    </xf>
    <xf numFmtId="0" fontId="19" fillId="6" borderId="0" xfId="0" applyFont="1" applyFill="1" applyBorder="1" applyAlignment="1">
      <alignment horizontal="center"/>
    </xf>
    <xf numFmtId="178" fontId="19" fillId="6" borderId="7" xfId="0" applyNumberFormat="1" applyFont="1" applyFill="1" applyBorder="1" applyAlignment="1">
      <alignment horizontal="center"/>
    </xf>
    <xf numFmtId="0" fontId="23" fillId="2" borderId="1" xfId="0" applyFont="1" applyFill="1" applyBorder="1" applyAlignment="1">
      <alignment horizontal="center"/>
    </xf>
    <xf numFmtId="0" fontId="20" fillId="2" borderId="1" xfId="0" applyFont="1" applyFill="1" applyBorder="1" applyAlignment="1">
      <alignment horizontal="center"/>
    </xf>
    <xf numFmtId="9" fontId="23" fillId="2" borderId="1" xfId="0" applyNumberFormat="1" applyFont="1" applyFill="1" applyBorder="1" applyAlignment="1">
      <alignment horizontal="center"/>
    </xf>
    <xf numFmtId="178" fontId="19" fillId="0" borderId="2" xfId="0" applyNumberFormat="1" applyFont="1" applyBorder="1" applyAlignment="1">
      <alignment horizontal="center"/>
    </xf>
    <xf numFmtId="178" fontId="19" fillId="0" borderId="9" xfId="0" applyNumberFormat="1" applyFont="1" applyBorder="1" applyAlignment="1">
      <alignment horizontal="center"/>
    </xf>
    <xf numFmtId="0" fontId="19" fillId="0" borderId="0" xfId="0" applyNumberFormat="1" applyFont="1"/>
    <xf numFmtId="0" fontId="19" fillId="0" borderId="0" xfId="0" applyFont="1" applyFill="1" applyAlignment="1">
      <alignment horizontal="center"/>
    </xf>
    <xf numFmtId="49" fontId="12" fillId="0" borderId="1" xfId="0" applyNumberFormat="1" applyFont="1" applyFill="1" applyBorder="1" applyAlignment="1">
      <alignment horizontal="center"/>
    </xf>
    <xf numFmtId="0" fontId="12" fillId="0" borderId="1" xfId="0" applyNumberFormat="1" applyFont="1" applyFill="1" applyBorder="1" applyAlignment="1">
      <alignment horizontal="center"/>
    </xf>
    <xf numFmtId="0" fontId="19" fillId="0" borderId="1" xfId="0" applyFont="1" applyBorder="1" applyAlignment="1">
      <alignment horizontal="center"/>
    </xf>
    <xf numFmtId="58" fontId="19" fillId="0" borderId="1" xfId="0" quotePrefix="1" applyNumberFormat="1" applyFont="1" applyFill="1" applyBorder="1" applyAlignment="1">
      <alignment horizontal="center"/>
    </xf>
    <xf numFmtId="0" fontId="19" fillId="0" borderId="1" xfId="0" applyFont="1" applyFill="1" applyBorder="1" applyAlignment="1">
      <alignment horizontal="center"/>
    </xf>
    <xf numFmtId="0" fontId="20" fillId="0" borderId="1" xfId="0" applyFont="1" applyFill="1" applyBorder="1" applyAlignment="1">
      <alignment horizontal="center" vertical="center"/>
    </xf>
    <xf numFmtId="49" fontId="19" fillId="0" borderId="1" xfId="0" applyNumberFormat="1" applyFont="1" applyFill="1" applyBorder="1" applyAlignment="1">
      <alignment horizontal="center"/>
    </xf>
    <xf numFmtId="0" fontId="19" fillId="0" borderId="1" xfId="0" applyNumberFormat="1" applyFont="1" applyFill="1" applyBorder="1" applyAlignment="1">
      <alignment horizontal="center"/>
    </xf>
    <xf numFmtId="0" fontId="24" fillId="0" borderId="0" xfId="0" applyFont="1"/>
    <xf numFmtId="0" fontId="24" fillId="0" borderId="0" xfId="0" applyFont="1" applyAlignment="1">
      <alignment horizontal="center"/>
    </xf>
    <xf numFmtId="0" fontId="24" fillId="0" borderId="1" xfId="0" applyFont="1" applyBorder="1"/>
    <xf numFmtId="0" fontId="24" fillId="0" borderId="1" xfId="0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13" fillId="7" borderId="0" xfId="0" applyFont="1" applyFill="1" applyAlignment="1">
      <alignment horizontal="center"/>
    </xf>
    <xf numFmtId="0" fontId="24" fillId="7" borderId="0" xfId="0" applyFont="1" applyFill="1" applyAlignment="1">
      <alignment horizontal="center"/>
    </xf>
    <xf numFmtId="2" fontId="24" fillId="0" borderId="0" xfId="0" applyNumberFormat="1" applyFont="1" applyAlignment="1">
      <alignment horizontal="center"/>
    </xf>
    <xf numFmtId="9" fontId="19" fillId="0" borderId="0" xfId="0" applyNumberFormat="1" applyFont="1" applyAlignment="1"/>
    <xf numFmtId="0" fontId="19" fillId="0" borderId="3" xfId="0" applyFont="1" applyFill="1" applyBorder="1" applyAlignment="1">
      <alignment horizontal="center"/>
    </xf>
    <xf numFmtId="0" fontId="19" fillId="0" borderId="6" xfId="0" applyFont="1" applyFill="1" applyBorder="1" applyAlignment="1">
      <alignment horizontal="center"/>
    </xf>
    <xf numFmtId="0" fontId="19" fillId="0" borderId="8" xfId="0" applyFont="1" applyFill="1" applyBorder="1" applyAlignment="1">
      <alignment horizontal="center"/>
    </xf>
    <xf numFmtId="0" fontId="13" fillId="0" borderId="0" xfId="0" applyFont="1" applyAlignment="1">
      <alignment horizontal="left"/>
    </xf>
    <xf numFmtId="0" fontId="19" fillId="0" borderId="11" xfId="0" applyFont="1" applyFill="1" applyBorder="1"/>
    <xf numFmtId="0" fontId="19" fillId="0" borderId="10" xfId="0" applyFont="1" applyBorder="1" applyAlignment="1">
      <alignment horizontal="center"/>
    </xf>
    <xf numFmtId="0" fontId="19" fillId="0" borderId="12" xfId="0" applyFont="1" applyBorder="1" applyAlignment="1">
      <alignment horizontal="center"/>
    </xf>
    <xf numFmtId="0" fontId="19" fillId="0" borderId="12" xfId="0" applyFont="1" applyBorder="1"/>
    <xf numFmtId="0" fontId="19" fillId="0" borderId="13" xfId="0" applyFont="1" applyBorder="1" applyAlignment="1">
      <alignment horizontal="center"/>
    </xf>
    <xf numFmtId="0" fontId="19" fillId="0" borderId="18" xfId="0" applyFont="1" applyBorder="1" applyAlignment="1">
      <alignment horizontal="center"/>
    </xf>
    <xf numFmtId="0" fontId="19" fillId="0" borderId="20" xfId="0" applyFont="1" applyBorder="1" applyAlignment="1">
      <alignment horizontal="center"/>
    </xf>
    <xf numFmtId="0" fontId="19" fillId="0" borderId="21" xfId="0" applyFont="1" applyBorder="1" applyAlignment="1">
      <alignment horizontal="center"/>
    </xf>
    <xf numFmtId="0" fontId="19" fillId="0" borderId="22" xfId="0" applyFont="1" applyBorder="1" applyAlignment="1">
      <alignment horizontal="center"/>
    </xf>
    <xf numFmtId="0" fontId="19" fillId="0" borderId="17" xfId="0" applyFont="1" applyBorder="1"/>
    <xf numFmtId="0" fontId="19" fillId="0" borderId="19" xfId="0" applyFont="1" applyBorder="1"/>
    <xf numFmtId="0" fontId="12" fillId="0" borderId="0" xfId="0" applyFont="1" applyBorder="1"/>
    <xf numFmtId="0" fontId="12" fillId="0" borderId="0" xfId="0" applyFont="1" applyBorder="1" applyAlignment="1">
      <alignment horizontal="center"/>
    </xf>
    <xf numFmtId="0" fontId="19" fillId="0" borderId="0" xfId="0" applyFont="1" applyBorder="1" applyAlignment="1"/>
    <xf numFmtId="0" fontId="19" fillId="0" borderId="0" xfId="0" applyFont="1" applyAlignment="1">
      <alignment horizontal="center" vertical="center"/>
    </xf>
    <xf numFmtId="0" fontId="20" fillId="0" borderId="0" xfId="0" applyFont="1" applyAlignment="1">
      <alignment vertical="center"/>
    </xf>
    <xf numFmtId="0" fontId="20" fillId="0" borderId="0" xfId="0" applyFont="1" applyAlignment="1">
      <alignment horizontal="center" vertical="center"/>
    </xf>
    <xf numFmtId="0" fontId="12" fillId="0" borderId="0" xfId="0" applyFont="1" applyFill="1" applyBorder="1" applyAlignment="1">
      <alignment horizontal="center"/>
    </xf>
    <xf numFmtId="0" fontId="20" fillId="0" borderId="0" xfId="0" applyFont="1" applyAlignment="1">
      <alignment horizontal="left" vertical="center"/>
    </xf>
    <xf numFmtId="0" fontId="20" fillId="5" borderId="0" xfId="0" applyFont="1" applyFill="1" applyAlignment="1">
      <alignment vertical="center"/>
    </xf>
    <xf numFmtId="0" fontId="19" fillId="5" borderId="0" xfId="0" applyFont="1" applyFill="1"/>
    <xf numFmtId="0" fontId="19" fillId="5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0" fontId="19" fillId="0" borderId="0" xfId="0" applyFont="1" applyFill="1" applyBorder="1" applyAlignment="1">
      <alignment horizontal="left"/>
    </xf>
    <xf numFmtId="0" fontId="19" fillId="0" borderId="0" xfId="0" applyFont="1" applyFill="1"/>
    <xf numFmtId="178" fontId="19" fillId="0" borderId="0" xfId="0" applyNumberFormat="1" applyFont="1" applyFill="1" applyBorder="1" applyAlignment="1">
      <alignment horizontal="left"/>
    </xf>
    <xf numFmtId="0" fontId="19" fillId="0" borderId="0" xfId="0" applyFont="1" applyFill="1" applyAlignment="1">
      <alignment horizontal="left"/>
    </xf>
    <xf numFmtId="0" fontId="19" fillId="0" borderId="0" xfId="0" applyNumberFormat="1" applyFont="1" applyFill="1" applyBorder="1" applyAlignment="1">
      <alignment horizontal="left"/>
    </xf>
    <xf numFmtId="0" fontId="19" fillId="0" borderId="0" xfId="0" applyNumberFormat="1" applyFont="1" applyFill="1" applyAlignment="1">
      <alignment horizontal="left"/>
    </xf>
    <xf numFmtId="0" fontId="19" fillId="0" borderId="0" xfId="0" applyNumberFormat="1" applyFont="1" applyAlignment="1">
      <alignment horizontal="left"/>
    </xf>
    <xf numFmtId="0" fontId="12" fillId="0" borderId="1" xfId="0" applyFont="1" applyBorder="1" applyAlignment="1">
      <alignment horizontal="center"/>
    </xf>
    <xf numFmtId="0" fontId="25" fillId="0" borderId="1" xfId="0" applyFont="1" applyBorder="1" applyAlignment="1"/>
    <xf numFmtId="0" fontId="25" fillId="0" borderId="1" xfId="0" applyFont="1" applyBorder="1" applyAlignment="1">
      <alignment vertical="center"/>
    </xf>
    <xf numFmtId="0" fontId="19" fillId="0" borderId="1" xfId="0" applyFont="1" applyBorder="1" applyAlignment="1">
      <alignment horizontal="center"/>
    </xf>
    <xf numFmtId="0" fontId="19" fillId="0" borderId="18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19" fillId="0" borderId="17" xfId="0" applyFont="1" applyBorder="1" applyAlignment="1">
      <alignment horizontal="center"/>
    </xf>
    <xf numFmtId="0" fontId="19" fillId="0" borderId="26" xfId="0" applyFont="1" applyBorder="1" applyAlignment="1">
      <alignment horizontal="center"/>
    </xf>
    <xf numFmtId="0" fontId="19" fillId="0" borderId="27" xfId="0" applyFont="1" applyBorder="1" applyAlignment="1">
      <alignment horizontal="center"/>
    </xf>
    <xf numFmtId="0" fontId="19" fillId="0" borderId="28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9" fontId="14" fillId="0" borderId="0" xfId="0" applyNumberFormat="1" applyFont="1" applyFill="1" applyAlignment="1">
      <alignment horizontal="center"/>
    </xf>
    <xf numFmtId="0" fontId="13" fillId="0" borderId="0" xfId="0" applyFont="1" applyAlignment="1">
      <alignment horizontal="center"/>
    </xf>
    <xf numFmtId="0" fontId="19" fillId="8" borderId="0" xfId="0" applyFont="1" applyFill="1" applyAlignment="1">
      <alignment horizontal="center"/>
    </xf>
    <xf numFmtId="0" fontId="27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5" fillId="0" borderId="0" xfId="0" applyFont="1" applyFill="1" applyAlignment="1">
      <alignment horizontal="center"/>
    </xf>
    <xf numFmtId="0" fontId="14" fillId="0" borderId="2" xfId="0" applyFont="1" applyFill="1" applyBorder="1" applyAlignment="1">
      <alignment horizontal="center"/>
    </xf>
    <xf numFmtId="0" fontId="12" fillId="0" borderId="0" xfId="0" applyFont="1" applyAlignment="1">
      <alignment horizontal="center"/>
    </xf>
    <xf numFmtId="0" fontId="19" fillId="0" borderId="23" xfId="0" applyFont="1" applyBorder="1" applyAlignment="1">
      <alignment horizontal="center"/>
    </xf>
    <xf numFmtId="0" fontId="19" fillId="0" borderId="24" xfId="0" applyFont="1" applyBorder="1" applyAlignment="1">
      <alignment horizontal="center"/>
    </xf>
    <xf numFmtId="0" fontId="19" fillId="0" borderId="25" xfId="0" applyFont="1" applyBorder="1" applyAlignment="1">
      <alignment horizontal="center"/>
    </xf>
    <xf numFmtId="0" fontId="12" fillId="0" borderId="14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12" fillId="0" borderId="16" xfId="0" applyFont="1" applyBorder="1" applyAlignment="1">
      <alignment horizontal="center"/>
    </xf>
    <xf numFmtId="0" fontId="19" fillId="0" borderId="15" xfId="0" applyFont="1" applyBorder="1" applyAlignment="1">
      <alignment horizontal="center"/>
    </xf>
    <xf numFmtId="0" fontId="19" fillId="0" borderId="13" xfId="0" applyFont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19" fillId="0" borderId="18" xfId="0" applyFont="1" applyBorder="1" applyAlignment="1">
      <alignment horizontal="center"/>
    </xf>
    <xf numFmtId="0" fontId="19" fillId="0" borderId="16" xfId="0" applyFont="1" applyBorder="1" applyAlignment="1">
      <alignment horizontal="center"/>
    </xf>
    <xf numFmtId="0" fontId="19" fillId="0" borderId="14" xfId="0" applyFont="1" applyBorder="1" applyAlignment="1">
      <alignment horizontal="center"/>
    </xf>
  </cellXfs>
  <cellStyles count="26">
    <cellStyle name="常规" xfId="0" builtinId="0"/>
    <cellStyle name="常规 3 2" xfId="9" xr:uid="{00000000-0005-0000-0000-000001000000}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10" builtinId="8" hidden="1"/>
    <cellStyle name="超链接" xfId="12" builtinId="8" hidden="1"/>
    <cellStyle name="超链接" xfId="14" builtinId="8" hidden="1"/>
    <cellStyle name="超链接" xfId="16" builtinId="8" hidden="1"/>
    <cellStyle name="超链接" xfId="18" builtinId="8" hidden="1"/>
    <cellStyle name="超链接" xfId="20" builtinId="8" hidden="1"/>
    <cellStyle name="超链接" xfId="22" builtinId="8" hidden="1"/>
    <cellStyle name="超链接" xfId="24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1" builtinId="9" hidden="1"/>
    <cellStyle name="已访问的超链接" xfId="13" builtinId="9" hidden="1"/>
    <cellStyle name="已访问的超链接" xfId="15" builtinId="9" hidden="1"/>
    <cellStyle name="已访问的超链接" xfId="17" builtinId="9" hidden="1"/>
    <cellStyle name="已访问的超链接" xfId="19" builtinId="9" hidden="1"/>
    <cellStyle name="已访问的超链接" xfId="21" builtinId="9" hidden="1"/>
    <cellStyle name="已访问的超链接" xfId="23" builtinId="9" hidden="1"/>
    <cellStyle name="已访问的超链接" xfId="25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as/Desktop/&#19968;&#25331;&#36229;&#20154;/&#21021;&#29256;&#25968;&#20540;/opm&#32463;&#27982;&#25968;&#20540;V1.8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20215;&#20540;&#35774;&#2345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设定表"/>
      <sheetName val="章设定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物品定价"/>
      <sheetName val="卡牌价值"/>
      <sheetName val="引用表"/>
      <sheetName val="ItemPreview"/>
    </sheetNames>
    <sheetDataSet>
      <sheetData sheetId="0">
        <row r="2">
          <cell r="B2" t="str">
            <v>经验</v>
          </cell>
          <cell r="D2" t="str">
            <v>hero_exp</v>
          </cell>
          <cell r="E2">
            <v>2E-3</v>
          </cell>
        </row>
        <row r="3">
          <cell r="B3" t="str">
            <v>现金</v>
          </cell>
          <cell r="D3" t="str">
            <v>coin</v>
          </cell>
          <cell r="E3">
            <v>6.6667000000000002E-3</v>
          </cell>
        </row>
        <row r="4">
          <cell r="B4" t="str">
            <v>体力</v>
          </cell>
          <cell r="D4" t="str">
            <v>stam</v>
          </cell>
          <cell r="E4">
            <v>3.125</v>
          </cell>
        </row>
        <row r="5">
          <cell r="B5" t="str">
            <v>泽尼尔币</v>
          </cell>
          <cell r="D5" t="str">
            <v>honor</v>
          </cell>
          <cell r="E5">
            <v>3.2000000000000001E-2</v>
          </cell>
        </row>
        <row r="6">
          <cell r="B6" t="str">
            <v>公会贡献</v>
          </cell>
          <cell r="D6" t="str">
            <v>guild_contribution</v>
          </cell>
          <cell r="E6">
            <v>0.32</v>
          </cell>
        </row>
        <row r="7">
          <cell r="B7" t="str">
            <v>副本代币</v>
          </cell>
          <cell r="D7" t="str">
            <v>stage_token</v>
          </cell>
          <cell r="E7">
            <v>4.1666666666666664E-2</v>
          </cell>
        </row>
        <row r="8">
          <cell r="B8" t="str">
            <v>强者之路货币</v>
          </cell>
          <cell r="D8" t="str">
            <v>lb_coin</v>
          </cell>
          <cell r="E8">
            <v>0.05</v>
          </cell>
        </row>
        <row r="9">
          <cell r="B9" t="str">
            <v>钻石</v>
          </cell>
          <cell r="C9"/>
          <cell r="D9" t="str">
            <v>cash</v>
          </cell>
          <cell r="E9">
            <v>1</v>
          </cell>
        </row>
        <row r="10">
          <cell r="B10" t="str">
            <v>色子</v>
          </cell>
          <cell r="C10"/>
          <cell r="D10" t="str">
            <v>dice</v>
          </cell>
          <cell r="E10">
            <v>2</v>
          </cell>
        </row>
        <row r="32">
          <cell r="A32" t="str">
            <v>ID</v>
          </cell>
          <cell r="B32" t="str">
            <v>名称</v>
          </cell>
          <cell r="C32" t="str">
            <v>描述</v>
          </cell>
          <cell r="D32" t="str">
            <v>代号</v>
          </cell>
          <cell r="E32" t="str">
            <v>定价</v>
          </cell>
        </row>
        <row r="33">
          <cell r="A33">
            <v>101</v>
          </cell>
          <cell r="B33" t="str">
            <v>经验团子</v>
          </cell>
          <cell r="C33">
            <v>200</v>
          </cell>
          <cell r="D33" t="str">
            <v>prop,101</v>
          </cell>
          <cell r="E33">
            <v>0.4</v>
          </cell>
        </row>
        <row r="34">
          <cell r="A34">
            <v>102</v>
          </cell>
          <cell r="B34" t="str">
            <v>经验蛋糕</v>
          </cell>
          <cell r="C34">
            <v>500</v>
          </cell>
          <cell r="D34" t="str">
            <v>prop,102</v>
          </cell>
          <cell r="E34">
            <v>1</v>
          </cell>
        </row>
        <row r="35">
          <cell r="A35">
            <v>103</v>
          </cell>
          <cell r="B35" t="str">
            <v>经验奶昔</v>
          </cell>
          <cell r="C35">
            <v>1000</v>
          </cell>
          <cell r="D35" t="str">
            <v>prop,103</v>
          </cell>
          <cell r="E35">
            <v>2</v>
          </cell>
        </row>
        <row r="36">
          <cell r="A36">
            <v>104</v>
          </cell>
          <cell r="B36" t="str">
            <v>经验鸡块</v>
          </cell>
          <cell r="C36">
            <v>3000</v>
          </cell>
          <cell r="D36" t="str">
            <v>prop,104</v>
          </cell>
          <cell r="E36">
            <v>6</v>
          </cell>
        </row>
        <row r="37">
          <cell r="A37">
            <v>105</v>
          </cell>
          <cell r="B37" t="str">
            <v>经验鱼籽丼</v>
          </cell>
          <cell r="C37">
            <v>10000</v>
          </cell>
          <cell r="D37" t="str">
            <v>prop,105</v>
          </cell>
          <cell r="E37">
            <v>20</v>
          </cell>
        </row>
        <row r="38">
          <cell r="A38">
            <v>106</v>
          </cell>
          <cell r="B38" t="str">
            <v>经验寿喜锅</v>
          </cell>
          <cell r="C38">
            <v>30000</v>
          </cell>
          <cell r="D38" t="str">
            <v>prop,106</v>
          </cell>
          <cell r="E38">
            <v>60</v>
          </cell>
        </row>
        <row r="39">
          <cell r="A39">
            <v>201</v>
          </cell>
          <cell r="B39" t="str">
            <v>入门实力徽章</v>
          </cell>
          <cell r="C39" t="str">
            <v>实力的凭证，用于将角色提升到2星。</v>
          </cell>
          <cell r="D39" t="str">
            <v>prop,201</v>
          </cell>
          <cell r="E39"/>
        </row>
        <row r="40">
          <cell r="A40">
            <v>202</v>
          </cell>
          <cell r="B40" t="str">
            <v>初级实力徽章</v>
          </cell>
          <cell r="C40" t="str">
            <v>实力的凭证，用于将角色提升到2星和3星。</v>
          </cell>
          <cell r="D40" t="str">
            <v>prop,202</v>
          </cell>
          <cell r="E40">
            <v>2</v>
          </cell>
        </row>
        <row r="41">
          <cell r="A41">
            <v>203</v>
          </cell>
          <cell r="B41" t="str">
            <v>中级实力徽章</v>
          </cell>
          <cell r="C41" t="str">
            <v>实力的凭证，用于将角色提升到3星和4星。</v>
          </cell>
          <cell r="D41" t="str">
            <v>prop,203</v>
          </cell>
          <cell r="E41">
            <v>3</v>
          </cell>
        </row>
        <row r="42">
          <cell r="A42">
            <v>204</v>
          </cell>
          <cell r="B42" t="str">
            <v>高级实力徽章</v>
          </cell>
          <cell r="C42" t="str">
            <v>实力的凭证，用于将角色提升到4星和5星。</v>
          </cell>
          <cell r="D42" t="str">
            <v>prop,204</v>
          </cell>
          <cell r="E42">
            <v>5</v>
          </cell>
        </row>
        <row r="43">
          <cell r="A43">
            <v>205</v>
          </cell>
          <cell r="B43" t="str">
            <v>特级实力徽章</v>
          </cell>
          <cell r="C43" t="str">
            <v>实力的凭证，用于将角色提升到5星和6星。</v>
          </cell>
          <cell r="D43" t="str">
            <v>prop,205</v>
          </cell>
          <cell r="E43">
            <v>10</v>
          </cell>
        </row>
        <row r="44">
          <cell r="A44">
            <v>206</v>
          </cell>
          <cell r="B44" t="str">
            <v>超级实力徽章</v>
          </cell>
          <cell r="C44" t="str">
            <v>实力的凭证，用于将角色提升到6星。</v>
          </cell>
          <cell r="D44" t="str">
            <v>prop,206</v>
          </cell>
          <cell r="E44">
            <v>20</v>
          </cell>
        </row>
        <row r="45">
          <cell r="A45">
            <v>207</v>
          </cell>
          <cell r="B45" t="str">
            <v>格斗力认证</v>
          </cell>
          <cell r="C45" t="str">
            <v>实力的凭证，用于将格斗类角色提升至2-4星。</v>
          </cell>
          <cell r="D45" t="str">
            <v>prop,207</v>
          </cell>
          <cell r="E45">
            <v>10</v>
          </cell>
        </row>
        <row r="46">
          <cell r="A46">
            <v>208</v>
          </cell>
          <cell r="B46" t="str">
            <v>武装力认证</v>
          </cell>
          <cell r="C46" t="str">
            <v>实力的凭证，用于将持械类角色提升至2-4星。</v>
          </cell>
          <cell r="D46" t="str">
            <v>prop,208</v>
          </cell>
          <cell r="E46">
            <v>10</v>
          </cell>
        </row>
        <row r="47">
          <cell r="A47">
            <v>209</v>
          </cell>
          <cell r="B47" t="str">
            <v>超能力认证</v>
          </cell>
          <cell r="C47" t="str">
            <v>实力的凭证，用于将超能类角色提升至2-4星。</v>
          </cell>
          <cell r="D47" t="str">
            <v>prop,209</v>
          </cell>
          <cell r="E47">
            <v>10</v>
          </cell>
        </row>
        <row r="48">
          <cell r="A48">
            <v>210</v>
          </cell>
          <cell r="B48" t="str">
            <v>机械力认证</v>
          </cell>
          <cell r="C48" t="str">
            <v>实力的凭证，用于将机械类角色提升至2-4星。</v>
          </cell>
          <cell r="D48" t="str">
            <v>prop,210</v>
          </cell>
          <cell r="E48">
            <v>10</v>
          </cell>
        </row>
        <row r="49">
          <cell r="A49">
            <v>211</v>
          </cell>
          <cell r="B49" t="str">
            <v>高等格斗力认证</v>
          </cell>
          <cell r="C49" t="str">
            <v>实力的凭证，用于将格斗类角色提升至5-6星。</v>
          </cell>
          <cell r="D49" t="str">
            <v>prop,211</v>
          </cell>
          <cell r="E49">
            <v>20</v>
          </cell>
        </row>
        <row r="50">
          <cell r="A50">
            <v>212</v>
          </cell>
          <cell r="B50" t="str">
            <v>高等武装力认证</v>
          </cell>
          <cell r="C50" t="str">
            <v>实力的凭证，用于将持械类角色提升至5-6星。</v>
          </cell>
          <cell r="D50" t="str">
            <v>prop,212</v>
          </cell>
          <cell r="E50">
            <v>20</v>
          </cell>
        </row>
        <row r="51">
          <cell r="A51">
            <v>213</v>
          </cell>
          <cell r="B51" t="str">
            <v>高等超能力认证</v>
          </cell>
          <cell r="C51" t="str">
            <v>实力的凭证，用于将超能类角色提升至5-6星。</v>
          </cell>
          <cell r="D51" t="str">
            <v>prop,213</v>
          </cell>
          <cell r="E51">
            <v>20</v>
          </cell>
        </row>
        <row r="52">
          <cell r="A52">
            <v>214</v>
          </cell>
          <cell r="B52" t="str">
            <v>高等机械力认证</v>
          </cell>
          <cell r="C52" t="str">
            <v>实力的凭证，用于将机械类角色提升至5-6星。</v>
          </cell>
          <cell r="D52" t="str">
            <v>prop,214</v>
          </cell>
          <cell r="E52">
            <v>20</v>
          </cell>
        </row>
        <row r="53">
          <cell r="A53">
            <v>301</v>
          </cell>
          <cell r="B53" t="str">
            <v>元气牛肉</v>
          </cell>
          <cell r="C53" t="str">
            <v>用于点亮格斗类角色的天赋。</v>
          </cell>
          <cell r="D53" t="str">
            <v>prop,301</v>
          </cell>
          <cell r="E53">
            <v>20</v>
          </cell>
        </row>
        <row r="54">
          <cell r="A54">
            <v>302</v>
          </cell>
          <cell r="B54" t="str">
            <v>“Super-X”</v>
          </cell>
          <cell r="C54" t="str">
            <v>用于点亮格斗类角色的天赋。</v>
          </cell>
          <cell r="D54" t="str">
            <v>prop,302</v>
          </cell>
          <cell r="E54">
            <v>50</v>
          </cell>
        </row>
        <row r="55">
          <cell r="A55">
            <v>303</v>
          </cell>
          <cell r="B55" t="str">
            <v>肌力药剂</v>
          </cell>
          <cell r="C55" t="str">
            <v>用于点亮格斗类角色的天赋。</v>
          </cell>
          <cell r="D55" t="str">
            <v>prop,303</v>
          </cell>
          <cell r="E55">
            <v>100</v>
          </cell>
        </row>
        <row r="56">
          <cell r="A56">
            <v>304</v>
          </cell>
          <cell r="B56" t="str">
            <v>训练拳套</v>
          </cell>
          <cell r="C56" t="str">
            <v>用于点亮持械类角色的天赋。</v>
          </cell>
          <cell r="D56" t="str">
            <v>prop,304</v>
          </cell>
          <cell r="E56">
            <v>20</v>
          </cell>
        </row>
        <row r="57">
          <cell r="A57">
            <v>305</v>
          </cell>
          <cell r="B57" t="str">
            <v>训练刀具</v>
          </cell>
          <cell r="C57" t="str">
            <v>用于点亮持械类角色的天赋。</v>
          </cell>
          <cell r="D57" t="str">
            <v>prop,305</v>
          </cell>
          <cell r="E57">
            <v>50</v>
          </cell>
        </row>
        <row r="58">
          <cell r="A58">
            <v>306</v>
          </cell>
          <cell r="B58" t="str">
            <v>训练枪械</v>
          </cell>
          <cell r="C58" t="str">
            <v>用于点亮持械类角色的天赋。</v>
          </cell>
          <cell r="D58" t="str">
            <v>prop,306</v>
          </cell>
          <cell r="E58">
            <v>100</v>
          </cell>
        </row>
        <row r="59">
          <cell r="A59">
            <v>307</v>
          </cell>
          <cell r="B59" t="str">
            <v>超能勺子</v>
          </cell>
          <cell r="C59" t="str">
            <v>用于点亮超能类角色的天赋。</v>
          </cell>
          <cell r="D59" t="str">
            <v>prop,307</v>
          </cell>
          <cell r="E59">
            <v>20</v>
          </cell>
        </row>
        <row r="60">
          <cell r="A60">
            <v>308</v>
          </cell>
          <cell r="B60" t="str">
            <v>超能飞石</v>
          </cell>
          <cell r="C60" t="str">
            <v>用于点亮超能类角色的天赋。</v>
          </cell>
          <cell r="D60" t="str">
            <v>prop,308</v>
          </cell>
          <cell r="E60">
            <v>50</v>
          </cell>
        </row>
        <row r="61">
          <cell r="A61">
            <v>309</v>
          </cell>
          <cell r="B61" t="str">
            <v>超能量球</v>
          </cell>
          <cell r="C61" t="str">
            <v>用于点亮超能类角色的天赋。</v>
          </cell>
          <cell r="D61" t="str">
            <v>prop,309</v>
          </cell>
          <cell r="E61">
            <v>100</v>
          </cell>
        </row>
        <row r="62">
          <cell r="A62">
            <v>310</v>
          </cell>
          <cell r="B62" t="str">
            <v>机械配件</v>
          </cell>
          <cell r="C62" t="str">
            <v>用于点亮机械类角色的天赋。</v>
          </cell>
          <cell r="D62" t="str">
            <v>prop,310</v>
          </cell>
          <cell r="E62">
            <v>20</v>
          </cell>
        </row>
        <row r="63">
          <cell r="A63">
            <v>311</v>
          </cell>
          <cell r="B63" t="str">
            <v>机械引擎</v>
          </cell>
          <cell r="C63" t="str">
            <v>用于点亮机械类角色的天赋。</v>
          </cell>
          <cell r="D63" t="str">
            <v>prop,311</v>
          </cell>
          <cell r="E63">
            <v>50</v>
          </cell>
        </row>
        <row r="64">
          <cell r="A64">
            <v>312</v>
          </cell>
          <cell r="B64" t="str">
            <v>能量核心</v>
          </cell>
          <cell r="C64" t="str">
            <v>用于点亮机械类角色的天赋。</v>
          </cell>
          <cell r="D64" t="str">
            <v>prop,312</v>
          </cell>
          <cell r="E64">
            <v>100</v>
          </cell>
        </row>
        <row r="65">
          <cell r="A65">
            <v>313</v>
          </cell>
          <cell r="B65" t="str">
            <v>低等攻击天赋书</v>
          </cell>
          <cell r="C65" t="str">
            <v>用于点亮角色的攻击类天赋。</v>
          </cell>
          <cell r="D65" t="str">
            <v>prop,313</v>
          </cell>
          <cell r="E65">
            <v>10</v>
          </cell>
        </row>
        <row r="66">
          <cell r="A66">
            <v>314</v>
          </cell>
          <cell r="B66" t="str">
            <v>中等攻击天赋书</v>
          </cell>
          <cell r="C66" t="str">
            <v>用于点亮角色的攻击类天赋。</v>
          </cell>
          <cell r="D66" t="str">
            <v>prop,314</v>
          </cell>
          <cell r="E66">
            <v>30</v>
          </cell>
        </row>
        <row r="67">
          <cell r="A67">
            <v>315</v>
          </cell>
          <cell r="B67" t="str">
            <v>高等攻击天赋书</v>
          </cell>
          <cell r="C67" t="str">
            <v>用于点亮角色的攻击类天赋。</v>
          </cell>
          <cell r="D67" t="str">
            <v>prop,315</v>
          </cell>
          <cell r="E67">
            <v>120</v>
          </cell>
        </row>
        <row r="68">
          <cell r="A68">
            <v>316</v>
          </cell>
          <cell r="B68" t="str">
            <v>低等生存天赋书</v>
          </cell>
          <cell r="C68" t="str">
            <v>用于点亮角色的防御类天赋。</v>
          </cell>
          <cell r="D68" t="str">
            <v>prop,316</v>
          </cell>
          <cell r="E68">
            <v>10</v>
          </cell>
        </row>
        <row r="69">
          <cell r="A69">
            <v>317</v>
          </cell>
          <cell r="B69" t="str">
            <v>中等生存天赋书</v>
          </cell>
          <cell r="C69" t="str">
            <v>用于点亮角色的防御类天赋。</v>
          </cell>
          <cell r="D69" t="str">
            <v>prop,317</v>
          </cell>
          <cell r="E69">
            <v>30</v>
          </cell>
        </row>
        <row r="70">
          <cell r="A70">
            <v>318</v>
          </cell>
          <cell r="B70" t="str">
            <v>高等生存天赋书</v>
          </cell>
          <cell r="C70" t="str">
            <v>用于点亮角色的防御类天赋。</v>
          </cell>
          <cell r="D70" t="str">
            <v>prop,318</v>
          </cell>
          <cell r="E70">
            <v>120</v>
          </cell>
        </row>
        <row r="71">
          <cell r="A71">
            <v>319</v>
          </cell>
          <cell r="B71" t="str">
            <v>低等其他天赋书</v>
          </cell>
          <cell r="C71" t="str">
            <v>用于点亮角色的功能类天赋。</v>
          </cell>
          <cell r="D71" t="str">
            <v>prop,319</v>
          </cell>
          <cell r="E71">
            <v>10</v>
          </cell>
        </row>
        <row r="72">
          <cell r="A72">
            <v>320</v>
          </cell>
          <cell r="B72" t="str">
            <v>中等其他天赋书</v>
          </cell>
          <cell r="C72" t="str">
            <v>用于点亮角色的功能类天赋。</v>
          </cell>
          <cell r="D72" t="str">
            <v>prop,320</v>
          </cell>
          <cell r="E72">
            <v>30</v>
          </cell>
        </row>
        <row r="73">
          <cell r="A73">
            <v>321</v>
          </cell>
          <cell r="B73" t="str">
            <v>高等其他天赋书</v>
          </cell>
          <cell r="C73" t="str">
            <v>用于点亮角色的功能类天赋。</v>
          </cell>
          <cell r="D73" t="str">
            <v>prop,321</v>
          </cell>
          <cell r="E73">
            <v>120</v>
          </cell>
        </row>
        <row r="74">
          <cell r="A74">
            <v>322</v>
          </cell>
          <cell r="B74" t="str">
            <v>觉醒胶囊</v>
          </cell>
          <cell r="C74" t="str">
            <v>用于激活角色的天赋技能。</v>
          </cell>
          <cell r="D74" t="str">
            <v>prop,322</v>
          </cell>
          <cell r="E74">
            <v>50</v>
          </cell>
        </row>
        <row r="75">
          <cell r="A75">
            <v>323</v>
          </cell>
          <cell r="B75" t="str">
            <v>高级觉醒胶囊</v>
          </cell>
          <cell r="C75" t="str">
            <v>用于激活角色的天赋技能。</v>
          </cell>
          <cell r="D75" t="str">
            <v>prop,323</v>
          </cell>
          <cell r="E75">
            <v>100</v>
          </cell>
        </row>
        <row r="76">
          <cell r="A76">
            <v>401</v>
          </cell>
          <cell r="B76" t="str">
            <v>1星万能碎片</v>
          </cell>
          <cell r="C76" t="str">
            <v>用于突破初始星级为1星的角色，可以替代角色碎片。</v>
          </cell>
          <cell r="D76" t="str">
            <v>prop,401</v>
          </cell>
          <cell r="E76">
            <v>10</v>
          </cell>
        </row>
        <row r="77">
          <cell r="A77">
            <v>402</v>
          </cell>
          <cell r="B77" t="str">
            <v>2星万能碎片</v>
          </cell>
          <cell r="C77" t="str">
            <v>用于突破初始星级为2星的角色，可以替代角色碎片。</v>
          </cell>
          <cell r="D77" t="str">
            <v>prop,402</v>
          </cell>
          <cell r="E77">
            <v>20</v>
          </cell>
        </row>
        <row r="78">
          <cell r="A78">
            <v>403</v>
          </cell>
          <cell r="B78" t="str">
            <v>技能碎片</v>
          </cell>
          <cell r="C78" t="str">
            <v>可替代任意角色碎片，用于角色技能升级。</v>
          </cell>
          <cell r="D78" t="str">
            <v>prop,403</v>
          </cell>
          <cell r="E78">
            <v>100</v>
          </cell>
        </row>
        <row r="79">
          <cell r="A79">
            <v>502</v>
          </cell>
          <cell r="B79" t="str">
            <v>背心尊者的碎片</v>
          </cell>
          <cell r="C79" t="str">
            <v>收集40个碎片可以招募角色：背心尊者。同时也是其突破的必备材料。</v>
          </cell>
          <cell r="D79" t="str">
            <v>prop,502</v>
          </cell>
          <cell r="E79">
            <v>20</v>
          </cell>
        </row>
        <row r="80">
          <cell r="A80">
            <v>503</v>
          </cell>
          <cell r="B80" t="str">
            <v>背心黑洞的碎片</v>
          </cell>
          <cell r="C80" t="str">
            <v>收集30个碎片可以招募角色：背心黑洞。同时也是其突破的必备材料。</v>
          </cell>
          <cell r="D80" t="str">
            <v>prop,503</v>
          </cell>
          <cell r="E80">
            <v>10</v>
          </cell>
        </row>
        <row r="81">
          <cell r="A81">
            <v>504</v>
          </cell>
          <cell r="B81" t="str">
            <v>背心猛虎的碎片</v>
          </cell>
          <cell r="C81" t="str">
            <v>收集30个碎片可以招募角色：背心猛虎。同时也是其突破的必备材料。</v>
          </cell>
          <cell r="D81" t="str">
            <v>prop,504</v>
          </cell>
          <cell r="E81">
            <v>10</v>
          </cell>
        </row>
        <row r="82">
          <cell r="A82">
            <v>505</v>
          </cell>
          <cell r="B82" t="str">
            <v>钉锤头的碎片</v>
          </cell>
          <cell r="C82" t="str">
            <v>收集30个碎片可以招募角色：钉锤头。同时也是其突破的必备材料。</v>
          </cell>
          <cell r="D82" t="str">
            <v>prop,505</v>
          </cell>
          <cell r="E82">
            <v>10</v>
          </cell>
        </row>
        <row r="83">
          <cell r="A83">
            <v>508</v>
          </cell>
          <cell r="B83" t="str">
            <v>基诺斯博士的碎片</v>
          </cell>
          <cell r="C83" t="str">
            <v>收集40个碎片可以招募角色：基诺斯博士。同时也是其突破的必备材料。</v>
          </cell>
          <cell r="D83" t="str">
            <v>prop,508</v>
          </cell>
          <cell r="E83">
            <v>20</v>
          </cell>
        </row>
        <row r="84">
          <cell r="A84">
            <v>509</v>
          </cell>
          <cell r="B84" t="str">
            <v>土龙的碎片</v>
          </cell>
          <cell r="C84" t="str">
            <v>收集30个碎片可以招募角色：土龙。同时也是其突破的必备材料。</v>
          </cell>
          <cell r="D84" t="str">
            <v>prop,509</v>
          </cell>
          <cell r="E84">
            <v>10</v>
          </cell>
        </row>
        <row r="85">
          <cell r="A85">
            <v>510</v>
          </cell>
          <cell r="B85" t="str">
            <v>蚊女的碎片</v>
          </cell>
          <cell r="C85" t="str">
            <v>收集40个碎片可以招募角色：蚊女。同时也是其突破的必备材料。</v>
          </cell>
          <cell r="D85" t="str">
            <v>prop,510</v>
          </cell>
          <cell r="E85">
            <v>20</v>
          </cell>
        </row>
        <row r="86">
          <cell r="A86">
            <v>511</v>
          </cell>
          <cell r="B86" t="str">
            <v>兽王的碎片</v>
          </cell>
          <cell r="C86" t="str">
            <v>收集40个碎片可以招募角色：兽王。同时也是其突破的必备材料。</v>
          </cell>
          <cell r="D86" t="str">
            <v>prop,511</v>
          </cell>
          <cell r="E86">
            <v>20</v>
          </cell>
        </row>
        <row r="87">
          <cell r="A87">
            <v>512</v>
          </cell>
          <cell r="B87" t="str">
            <v>装甲猩猩的碎片</v>
          </cell>
          <cell r="C87" t="str">
            <v>收集40个碎片可以招募角色：装甲猩猩。同时也是其突破的必备材料。</v>
          </cell>
          <cell r="D87" t="str">
            <v>prop,512</v>
          </cell>
          <cell r="E87">
            <v>20</v>
          </cell>
        </row>
        <row r="88">
          <cell r="A88">
            <v>513</v>
          </cell>
          <cell r="B88" t="str">
            <v>阿修罗独角仙的碎片</v>
          </cell>
          <cell r="C88" t="str">
            <v>收集50个碎片可以招募角色：阿修罗独角仙。同时也是其突破的必备材料。</v>
          </cell>
          <cell r="D88" t="str">
            <v>prop,513</v>
          </cell>
          <cell r="E88">
            <v>100</v>
          </cell>
        </row>
        <row r="89">
          <cell r="A89">
            <v>514</v>
          </cell>
          <cell r="B89" t="str">
            <v>冲天好小子的碎片</v>
          </cell>
          <cell r="C89" t="str">
            <v>收集30个碎片可以招募角色：冲天好小子。同时也是其突破的必备材料。</v>
          </cell>
          <cell r="D89" t="str">
            <v>prop,514</v>
          </cell>
          <cell r="E89">
            <v>10</v>
          </cell>
        </row>
        <row r="90">
          <cell r="A90">
            <v>515</v>
          </cell>
          <cell r="B90" t="str">
            <v>快拳侠的碎片</v>
          </cell>
          <cell r="C90" t="str">
            <v>收集30个碎片可以招募角色：快拳侠。同时也是其突破的必备材料。</v>
          </cell>
          <cell r="D90" t="str">
            <v>prop,515</v>
          </cell>
          <cell r="E90">
            <v>10</v>
          </cell>
        </row>
        <row r="91">
          <cell r="A91">
            <v>516</v>
          </cell>
          <cell r="B91" t="str">
            <v>丧服吊带裤的碎片</v>
          </cell>
          <cell r="C91" t="str">
            <v>收集30个碎片可以招募角色：丧服吊带裤。同时也是其突破的必备材料。</v>
          </cell>
          <cell r="D91" t="str">
            <v>prop,516</v>
          </cell>
          <cell r="E91">
            <v>10</v>
          </cell>
        </row>
        <row r="92">
          <cell r="A92">
            <v>517</v>
          </cell>
          <cell r="B92" t="str">
            <v>十字键的碎片</v>
          </cell>
          <cell r="C92" t="str">
            <v>收集30个碎片可以招募角色：十字键。同时也是其突破的必备材料。</v>
          </cell>
          <cell r="D92" t="str">
            <v>prop,517</v>
          </cell>
          <cell r="E92">
            <v>10</v>
          </cell>
        </row>
        <row r="93">
          <cell r="A93">
            <v>518</v>
          </cell>
          <cell r="B93" t="str">
            <v>微笑超人的碎片</v>
          </cell>
          <cell r="C93" t="str">
            <v>收集40个碎片可以招募角色：微笑超人。同时也是其突破的必备材料。</v>
          </cell>
          <cell r="D93" t="str">
            <v>prop,518</v>
          </cell>
          <cell r="E93">
            <v>20</v>
          </cell>
        </row>
        <row r="94">
          <cell r="A94">
            <v>519</v>
          </cell>
          <cell r="B94" t="str">
            <v>闪电Max的碎片</v>
          </cell>
          <cell r="C94" t="str">
            <v>收集40个碎片可以招募角色：闪电Max。同时也是其突破的必备材料。</v>
          </cell>
          <cell r="D94" t="str">
            <v>prop,519</v>
          </cell>
          <cell r="E94">
            <v>20</v>
          </cell>
        </row>
        <row r="95">
          <cell r="A95">
            <v>520</v>
          </cell>
          <cell r="B95" t="str">
            <v>弹簧胡子的碎片</v>
          </cell>
          <cell r="C95" t="str">
            <v>收集40个碎片可以招募角色：弹簧胡子。同时也是其突破的必备材料。</v>
          </cell>
          <cell r="D95" t="str">
            <v>prop,520</v>
          </cell>
          <cell r="E95">
            <v>20</v>
          </cell>
        </row>
        <row r="96">
          <cell r="A96">
            <v>521</v>
          </cell>
          <cell r="B96" t="str">
            <v>黄金球的碎片</v>
          </cell>
          <cell r="C96" t="str">
            <v>收集40个碎片可以招募角色：黄金球。同时也是其突破的必备材料。</v>
          </cell>
          <cell r="D96" t="str">
            <v>prop,521</v>
          </cell>
          <cell r="E96">
            <v>20</v>
          </cell>
        </row>
        <row r="97">
          <cell r="A97">
            <v>522</v>
          </cell>
          <cell r="B97" t="str">
            <v>斯奈克的碎片</v>
          </cell>
          <cell r="C97" t="str">
            <v>收集40个碎片可以招募角色：斯奈克。同时也是其突破的必备材料。</v>
          </cell>
          <cell r="D97" t="str">
            <v>prop,522</v>
          </cell>
          <cell r="E97">
            <v>20</v>
          </cell>
        </row>
        <row r="98">
          <cell r="A98">
            <v>523</v>
          </cell>
          <cell r="B98" t="str">
            <v>毒刺的碎片</v>
          </cell>
          <cell r="C98" t="str">
            <v>收集40个碎片可以招募角色：毒刺。同时也是其突破的必备材料。</v>
          </cell>
          <cell r="D98" t="str">
            <v>prop,523</v>
          </cell>
          <cell r="E98">
            <v>20</v>
          </cell>
        </row>
        <row r="99">
          <cell r="A99">
            <v>524</v>
          </cell>
          <cell r="B99" t="str">
            <v>青焰的碎片</v>
          </cell>
          <cell r="C99" t="str">
            <v>收集40个碎片可以招募角色：青焰。同时也是其突破的必备材料。</v>
          </cell>
          <cell r="D99" t="str">
            <v>prop,524</v>
          </cell>
          <cell r="E99">
            <v>20</v>
          </cell>
        </row>
        <row r="100">
          <cell r="A100">
            <v>525</v>
          </cell>
          <cell r="B100" t="str">
            <v>甜心假面的碎片</v>
          </cell>
          <cell r="C100" t="str">
            <v>收集40个碎片可以招募角色：甜心假面。同时也是其突破的必备材料。</v>
          </cell>
          <cell r="D100" t="str">
            <v>prop,525</v>
          </cell>
          <cell r="E100">
            <v>20</v>
          </cell>
        </row>
        <row r="101">
          <cell r="A101">
            <v>526</v>
          </cell>
          <cell r="B101" t="str">
            <v>性感囚犯的碎片</v>
          </cell>
          <cell r="C101" t="str">
            <v>收集40个碎片可以招募角色：性感囚犯。同时也是其突破的必备材料。</v>
          </cell>
          <cell r="D101" t="str">
            <v>prop,526</v>
          </cell>
          <cell r="E101">
            <v>20</v>
          </cell>
        </row>
        <row r="102">
          <cell r="A102">
            <v>527</v>
          </cell>
          <cell r="B102" t="str">
            <v>银色獠牙邦古的碎片</v>
          </cell>
          <cell r="C102" t="str">
            <v>收集50个碎片可以招募角色：银色獠牙邦古。同时也是其突破的必备材料。</v>
          </cell>
          <cell r="D102" t="str">
            <v>prop,527</v>
          </cell>
          <cell r="E102">
            <v>100</v>
          </cell>
        </row>
        <row r="103">
          <cell r="A103">
            <v>529</v>
          </cell>
          <cell r="B103" t="str">
            <v>螃蟹怪的碎片</v>
          </cell>
          <cell r="C103" t="str">
            <v>收集30个碎片可以招募角色：螃蟹怪。同时也是其突破的必备材料。</v>
          </cell>
          <cell r="D103" t="str">
            <v>prop,529</v>
          </cell>
          <cell r="E103">
            <v>10</v>
          </cell>
        </row>
        <row r="104">
          <cell r="A104">
            <v>530</v>
          </cell>
          <cell r="B104" t="str">
            <v>汽车人的碎片</v>
          </cell>
          <cell r="C104" t="str">
            <v>收集30个碎片可以招募角色：汽车人。同时也是其突破的必备材料。</v>
          </cell>
          <cell r="D104" t="str">
            <v>prop,530</v>
          </cell>
          <cell r="E104">
            <v>10</v>
          </cell>
        </row>
        <row r="105">
          <cell r="A105">
            <v>531</v>
          </cell>
          <cell r="B105" t="str">
            <v>无限海带的碎片</v>
          </cell>
          <cell r="C105" t="str">
            <v>收集40个碎片可以招募角色：无限海带。同时也是其突破的必备材料。</v>
          </cell>
          <cell r="D105" t="str">
            <v>prop,531</v>
          </cell>
          <cell r="E105">
            <v>20</v>
          </cell>
        </row>
        <row r="106">
          <cell r="A106">
            <v>532</v>
          </cell>
          <cell r="B106" t="str">
            <v>地底王的碎片</v>
          </cell>
          <cell r="C106" t="str">
            <v>收集40个碎片可以招募角色：地底王。同时也是其突破的必备材料。</v>
          </cell>
          <cell r="D106" t="str">
            <v>prop,532</v>
          </cell>
          <cell r="E106">
            <v>20</v>
          </cell>
        </row>
        <row r="107">
          <cell r="A107">
            <v>533</v>
          </cell>
          <cell r="B107" t="str">
            <v>深海王的碎片</v>
          </cell>
          <cell r="C107" t="str">
            <v>收集40个碎片可以招募角色：深海王。同时也是其突破的必备材料。</v>
          </cell>
          <cell r="D107" t="str">
            <v>prop,533</v>
          </cell>
          <cell r="E107">
            <v>20</v>
          </cell>
        </row>
        <row r="108">
          <cell r="A108">
            <v>534</v>
          </cell>
          <cell r="B108" t="str">
            <v>天空王的碎片</v>
          </cell>
          <cell r="C108" t="str">
            <v>收集40个碎片可以招募角色：天空王。同时也是其突破的必备材料。</v>
          </cell>
          <cell r="D108" t="str">
            <v>prop,534</v>
          </cell>
          <cell r="E108">
            <v>20</v>
          </cell>
        </row>
        <row r="109">
          <cell r="A109">
            <v>535</v>
          </cell>
          <cell r="B109" t="str">
            <v>疫苗人的碎片</v>
          </cell>
          <cell r="C109" t="str">
            <v>收集40个碎片可以招募角色：疫苗人。同时也是其突破的必备材料。</v>
          </cell>
          <cell r="D109" t="str">
            <v>prop,535</v>
          </cell>
          <cell r="E109">
            <v>20</v>
          </cell>
        </row>
        <row r="110">
          <cell r="A110">
            <v>536</v>
          </cell>
          <cell r="B110" t="str">
            <v>戈留干修普的碎片</v>
          </cell>
          <cell r="C110" t="str">
            <v>收集40个碎片可以招募角色：戈留干修普。同时也是其突破的必备材料。</v>
          </cell>
          <cell r="D110" t="str">
            <v>prop,536</v>
          </cell>
          <cell r="E110">
            <v>20</v>
          </cell>
        </row>
        <row r="111">
          <cell r="A111">
            <v>537</v>
          </cell>
          <cell r="B111" t="str">
            <v>格洛里巴斯的碎片</v>
          </cell>
          <cell r="C111" t="str">
            <v>收集40个碎片可以招募角色：格洛里巴斯。同时也是其突破的必备材料。</v>
          </cell>
          <cell r="D111" t="str">
            <v>prop,537</v>
          </cell>
          <cell r="E111">
            <v>20</v>
          </cell>
        </row>
        <row r="112">
          <cell r="A112">
            <v>538</v>
          </cell>
          <cell r="B112" t="str">
            <v>战栗的龙卷的碎片</v>
          </cell>
          <cell r="C112" t="str">
            <v>收集50个碎片可以招募角色：战栗的龙卷。同时也是其突破的必备材料。</v>
          </cell>
          <cell r="D112" t="str">
            <v>prop,538</v>
          </cell>
          <cell r="E112">
            <v>100</v>
          </cell>
        </row>
        <row r="113">
          <cell r="A113">
            <v>539</v>
          </cell>
          <cell r="B113" t="str">
            <v>梅鲁扎嘎鲁多的碎片</v>
          </cell>
          <cell r="C113" t="str">
            <v>收集50个碎片可以招募角色：梅鲁扎嘎鲁多。同时也是其突破的必备材料。</v>
          </cell>
          <cell r="D113" t="str">
            <v>prop,539</v>
          </cell>
          <cell r="E113">
            <v>100</v>
          </cell>
        </row>
        <row r="114">
          <cell r="A114">
            <v>540</v>
          </cell>
          <cell r="B114" t="str">
            <v>原子武士的碎片</v>
          </cell>
          <cell r="C114" t="str">
            <v>收集50个碎片可以招募角色：原子武士。同时也是其突破的必备材料。</v>
          </cell>
          <cell r="D114" t="str">
            <v>prop,540</v>
          </cell>
          <cell r="E114">
            <v>100</v>
          </cell>
        </row>
        <row r="115">
          <cell r="A115">
            <v>541</v>
          </cell>
          <cell r="B115" t="str">
            <v>居合庵的碎片</v>
          </cell>
          <cell r="C115" t="str">
            <v>收集40个碎片可以招募角色：居合庵。同时也是其突破的必备材料。</v>
          </cell>
          <cell r="D115" t="str">
            <v>prop,541</v>
          </cell>
          <cell r="E115">
            <v>20</v>
          </cell>
        </row>
        <row r="116">
          <cell r="A116">
            <v>542</v>
          </cell>
          <cell r="B116" t="str">
            <v>僵尸男的碎片</v>
          </cell>
          <cell r="C116" t="str">
            <v>收集50个碎片可以招募角色：僵尸男。同时也是其突破的必备材料。</v>
          </cell>
          <cell r="D116" t="str">
            <v>prop,542</v>
          </cell>
          <cell r="E116">
            <v>100</v>
          </cell>
        </row>
        <row r="117">
          <cell r="A117">
            <v>543</v>
          </cell>
          <cell r="B117" t="str">
            <v>金属球棒的碎片</v>
          </cell>
          <cell r="C117" t="str">
            <v>收集50个碎片可以招募角色：金属球棒。同时也是其突破的必备材料。</v>
          </cell>
          <cell r="D117" t="str">
            <v>prop,543</v>
          </cell>
          <cell r="E117">
            <v>100</v>
          </cell>
        </row>
        <row r="118">
          <cell r="A118">
            <v>544</v>
          </cell>
          <cell r="B118" t="str">
            <v>童帝的碎片</v>
          </cell>
          <cell r="C118" t="str">
            <v>收集50个碎片可以招募角色：童帝。同时也是其突破的必备材料。</v>
          </cell>
          <cell r="D118" t="str">
            <v>prop,544</v>
          </cell>
          <cell r="E118">
            <v>100</v>
          </cell>
        </row>
        <row r="119">
          <cell r="A119">
            <v>545</v>
          </cell>
          <cell r="B119" t="str">
            <v>金属骑士的碎片</v>
          </cell>
          <cell r="C119" t="str">
            <v>收集50个碎片可以招募角色：金属骑士。同时也是其突破的必备材料。</v>
          </cell>
          <cell r="D119" t="str">
            <v>prop,545</v>
          </cell>
          <cell r="E119">
            <v>100</v>
          </cell>
        </row>
        <row r="120">
          <cell r="A120">
            <v>546</v>
          </cell>
          <cell r="B120" t="str">
            <v>音速索尼克的碎片</v>
          </cell>
          <cell r="C120" t="str">
            <v>收集40个碎片可以招募角色：音速索尼克。同时也是其突破的必备材料。</v>
          </cell>
          <cell r="D120" t="str">
            <v>prop,546</v>
          </cell>
          <cell r="E120">
            <v>20</v>
          </cell>
        </row>
        <row r="121">
          <cell r="A121">
            <v>547</v>
          </cell>
          <cell r="B121" t="str">
            <v>无证骑士的碎片</v>
          </cell>
          <cell r="C121" t="str">
            <v>收集30个碎片可以招募角色：无证骑士。同时也是其突破的必备材料。</v>
          </cell>
          <cell r="D121" t="str">
            <v>prop,547</v>
          </cell>
          <cell r="E121">
            <v>10</v>
          </cell>
        </row>
        <row r="122">
          <cell r="A122">
            <v>548</v>
          </cell>
          <cell r="B122" t="str">
            <v>大背头侠的碎片</v>
          </cell>
          <cell r="C122" t="str">
            <v>收集30个碎片可以招募角色：大背头侠。同时也是其突破的必备材料。</v>
          </cell>
          <cell r="D122" t="str">
            <v>prop,548</v>
          </cell>
          <cell r="E122">
            <v>10</v>
          </cell>
        </row>
        <row r="123">
          <cell r="A123">
            <v>549</v>
          </cell>
          <cell r="B123" t="str">
            <v>杰诺斯的碎片</v>
          </cell>
          <cell r="C123" t="str">
            <v>收集40个碎片可以招募角色：杰诺斯。同时也是其突破的必备材料。</v>
          </cell>
          <cell r="D123" t="str">
            <v>prop,549</v>
          </cell>
          <cell r="E123">
            <v>20</v>
          </cell>
        </row>
        <row r="124">
          <cell r="A124">
            <v>551</v>
          </cell>
          <cell r="B124" t="str">
            <v>地狱的吹雪的碎片</v>
          </cell>
          <cell r="C124" t="str">
            <v>收集40个碎片可以招募角色：地狱的吹雪。同时也是其突破的必备材料。</v>
          </cell>
          <cell r="D124" t="str">
            <v>prop,551</v>
          </cell>
          <cell r="E124">
            <v>20</v>
          </cell>
        </row>
        <row r="125">
          <cell r="A125">
            <v>552</v>
          </cell>
          <cell r="B125" t="str">
            <v>三节棍莉莉的碎片</v>
          </cell>
          <cell r="C125" t="str">
            <v>收集30个碎片可以招募角色：三节棍莉莉。同时也是其突破的必备材料。</v>
          </cell>
          <cell r="D125" t="str">
            <v>prop,552</v>
          </cell>
          <cell r="E125">
            <v>10</v>
          </cell>
        </row>
        <row r="126">
          <cell r="A126">
            <v>553</v>
          </cell>
          <cell r="B126" t="str">
            <v>睫毛的碎片</v>
          </cell>
          <cell r="C126" t="str">
            <v>收集30个碎片可以招募角色：睫毛。同时也是其突破的必备材料。</v>
          </cell>
          <cell r="D126" t="str">
            <v>prop,553</v>
          </cell>
          <cell r="E126">
            <v>10</v>
          </cell>
        </row>
        <row r="127">
          <cell r="A127">
            <v>554</v>
          </cell>
          <cell r="B127" t="str">
            <v>山猿的碎片</v>
          </cell>
          <cell r="C127" t="str">
            <v>收集30个碎片可以招募角色：山猿。同时也是其突破的必备材料。</v>
          </cell>
          <cell r="D127" t="str">
            <v>prop,554</v>
          </cell>
          <cell r="E127">
            <v>10</v>
          </cell>
        </row>
        <row r="128">
          <cell r="A128">
            <v>555</v>
          </cell>
          <cell r="B128" t="str">
            <v>螳螂男的碎片</v>
          </cell>
          <cell r="C128" t="str">
            <v>收集30个碎片可以招募角色：螳螂男。同时也是其突破的必备材料。</v>
          </cell>
          <cell r="D128" t="str">
            <v>prop,555</v>
          </cell>
          <cell r="E128">
            <v>10</v>
          </cell>
        </row>
        <row r="129">
          <cell r="A129">
            <v>556</v>
          </cell>
          <cell r="B129" t="str">
            <v>青蛙男的碎片</v>
          </cell>
          <cell r="C129" t="str">
            <v>收集30个碎片可以招募角色：青蛙男。同时也是其突破的必备材料。</v>
          </cell>
          <cell r="D129" t="str">
            <v>prop,556</v>
          </cell>
          <cell r="E129">
            <v>10</v>
          </cell>
        </row>
        <row r="130">
          <cell r="A130">
            <v>557</v>
          </cell>
          <cell r="B130" t="str">
            <v>蛞蝓男的碎片</v>
          </cell>
          <cell r="C130" t="str">
            <v>收集30个碎片可以招募角色：蛞蝓男。同时也是其突破的必备材料。</v>
          </cell>
          <cell r="D130" t="str">
            <v>prop,557</v>
          </cell>
          <cell r="E130">
            <v>10</v>
          </cell>
        </row>
        <row r="131">
          <cell r="A131">
            <v>558</v>
          </cell>
          <cell r="B131" t="str">
            <v>深海族的碎片</v>
          </cell>
          <cell r="C131" t="str">
            <v>收集30个碎片可以招募角色：深海族。同时也是其突破的必备材料。</v>
          </cell>
          <cell r="D131" t="str">
            <v>prop,558</v>
          </cell>
          <cell r="E131">
            <v>10</v>
          </cell>
        </row>
        <row r="132">
          <cell r="A132">
            <v>559</v>
          </cell>
          <cell r="B132" t="str">
            <v>暗黑海盗团炮击手的碎片</v>
          </cell>
          <cell r="C132" t="str">
            <v>收集30个碎片可以招募角色：暗黑海盗团炮击手。同时也是其突破的必备材料。</v>
          </cell>
          <cell r="D132" t="str">
            <v>prop,559</v>
          </cell>
          <cell r="E132">
            <v>10</v>
          </cell>
        </row>
        <row r="133">
          <cell r="A133">
            <v>609</v>
          </cell>
          <cell r="B133" t="str">
            <v>英雄宝箱</v>
          </cell>
          <cell r="C133" t="str">
            <v>3选1英雄</v>
          </cell>
          <cell r="D133" t="str">
            <v>prop,609</v>
          </cell>
          <cell r="E133">
            <v>800</v>
          </cell>
        </row>
        <row r="134">
          <cell r="A134">
            <v>610</v>
          </cell>
          <cell r="B134" t="str">
            <v>英雄碎片宝箱</v>
          </cell>
          <cell r="C134" t="str">
            <v>3选1碎片</v>
          </cell>
          <cell r="D134" t="str">
            <v>prop,610</v>
          </cell>
          <cell r="E134"/>
        </row>
        <row r="135">
          <cell r="A135">
            <v>611</v>
          </cell>
          <cell r="B135" t="str">
            <v>英雄碎片宝箱</v>
          </cell>
          <cell r="C135" t="str">
            <v>3选1碎片</v>
          </cell>
          <cell r="D135" t="str">
            <v>prop,611</v>
          </cell>
          <cell r="E135"/>
        </row>
        <row r="136">
          <cell r="A136">
            <v>612</v>
          </cell>
          <cell r="B136"/>
          <cell r="C136"/>
          <cell r="D136" t="str">
            <v>prop,612</v>
          </cell>
          <cell r="E136"/>
        </row>
        <row r="137">
          <cell r="A137">
            <v>613</v>
          </cell>
          <cell r="B137"/>
          <cell r="C137"/>
          <cell r="D137" t="str">
            <v>prop,613</v>
          </cell>
          <cell r="E137"/>
        </row>
        <row r="138">
          <cell r="A138">
            <v>614</v>
          </cell>
          <cell r="B138"/>
          <cell r="C138"/>
          <cell r="D138" t="str">
            <v>prop,614</v>
          </cell>
          <cell r="E138"/>
        </row>
        <row r="139">
          <cell r="A139">
            <v>615</v>
          </cell>
          <cell r="B139"/>
          <cell r="C139"/>
          <cell r="D139" t="str">
            <v>prop,615</v>
          </cell>
          <cell r="E139"/>
        </row>
        <row r="140">
          <cell r="A140">
            <v>616</v>
          </cell>
          <cell r="B140" t="str">
            <v>公会礼包</v>
          </cell>
          <cell r="C140"/>
          <cell r="D140" t="str">
            <v>prop,616</v>
          </cell>
          <cell r="E140"/>
        </row>
        <row r="141">
          <cell r="A141">
            <v>617</v>
          </cell>
          <cell r="B141" t="str">
            <v>低级认证包</v>
          </cell>
          <cell r="C141" t="str">
            <v>包含4种类型的低级认证材料*10。</v>
          </cell>
          <cell r="D141" t="str">
            <v>prop,617</v>
          </cell>
          <cell r="E141"/>
        </row>
        <row r="142">
          <cell r="A142">
            <v>618</v>
          </cell>
          <cell r="B142" t="str">
            <v>高级认证包</v>
          </cell>
          <cell r="C142" t="str">
            <v>包含4种类型的高等认证材料*10。</v>
          </cell>
          <cell r="D142" t="str">
            <v>prop,618</v>
          </cell>
          <cell r="E142"/>
        </row>
        <row r="143">
          <cell r="A143">
            <v>619</v>
          </cell>
          <cell r="B143" t="str">
            <v>初级天赋材料包</v>
          </cell>
          <cell r="C143" t="str">
            <v>包含4种类型的初级天赋材料*10。</v>
          </cell>
          <cell r="D143" t="str">
            <v>prop,619</v>
          </cell>
          <cell r="E143"/>
        </row>
        <row r="144">
          <cell r="A144">
            <v>620</v>
          </cell>
          <cell r="B144" t="str">
            <v>中级天赋材料包</v>
          </cell>
          <cell r="C144" t="str">
            <v>包含4种类型的中级天赋材料*10。</v>
          </cell>
          <cell r="D144" t="str">
            <v>prop,620</v>
          </cell>
          <cell r="E144"/>
        </row>
        <row r="145">
          <cell r="A145">
            <v>621</v>
          </cell>
          <cell r="B145" t="str">
            <v>高级天赋材料包</v>
          </cell>
          <cell r="C145" t="str">
            <v>包含4种类型的高级天赋材料*10。</v>
          </cell>
          <cell r="D145" t="str">
            <v>prop,621</v>
          </cell>
          <cell r="E145"/>
        </row>
        <row r="146">
          <cell r="A146">
            <v>622</v>
          </cell>
          <cell r="B146" t="str">
            <v>二星角色自选</v>
          </cell>
          <cell r="C146" t="str">
            <v>任选1个2星角色。</v>
          </cell>
          <cell r="D146" t="str">
            <v>prop,622</v>
          </cell>
          <cell r="E146"/>
        </row>
        <row r="147">
          <cell r="A147">
            <v>623</v>
          </cell>
          <cell r="B147" t="str">
            <v>三星角色自选</v>
          </cell>
          <cell r="C147" t="str">
            <v>任选1个3星角色</v>
          </cell>
          <cell r="D147" t="str">
            <v>prop,623</v>
          </cell>
          <cell r="E147"/>
        </row>
        <row r="148">
          <cell r="A148">
            <v>624</v>
          </cell>
          <cell r="B148" t="str">
            <v>S级英雄自选</v>
          </cell>
          <cell r="C148" t="str">
            <v>任选1个S级英雄</v>
          </cell>
          <cell r="D148" t="str">
            <v>prop,624</v>
          </cell>
          <cell r="E148"/>
        </row>
        <row r="149">
          <cell r="A149">
            <v>601</v>
          </cell>
          <cell r="B149" t="str">
            <v>or礼包</v>
          </cell>
          <cell r="C149" t="str">
            <v>or礼包的描述</v>
          </cell>
          <cell r="D149" t="str">
            <v>prop,601</v>
          </cell>
          <cell r="E149"/>
        </row>
        <row r="150">
          <cell r="A150">
            <v>602</v>
          </cell>
          <cell r="B150" t="str">
            <v>and礼包</v>
          </cell>
          <cell r="C150" t="str">
            <v>and礼包的描述</v>
          </cell>
          <cell r="D150" t="str">
            <v>prop,602</v>
          </cell>
          <cell r="E150"/>
        </row>
        <row r="151">
          <cell r="A151">
            <v>603</v>
          </cell>
          <cell r="B151" t="str">
            <v>30体力包</v>
          </cell>
          <cell r="C151" t="str">
            <v>30体力包</v>
          </cell>
          <cell r="D151" t="str">
            <v>prop,603</v>
          </cell>
          <cell r="E151"/>
        </row>
        <row r="152">
          <cell r="A152">
            <v>604</v>
          </cell>
          <cell r="B152" t="str">
            <v>60体力包</v>
          </cell>
          <cell r="C152" t="str">
            <v>60体力包</v>
          </cell>
          <cell r="D152" t="str">
            <v>prop,604</v>
          </cell>
          <cell r="E152"/>
        </row>
        <row r="153">
          <cell r="A153">
            <v>605</v>
          </cell>
          <cell r="B153" t="str">
            <v>120体力包</v>
          </cell>
          <cell r="C153" t="str">
            <v>120体力包</v>
          </cell>
          <cell r="D153" t="str">
            <v>prop,605</v>
          </cell>
          <cell r="E153"/>
        </row>
        <row r="154">
          <cell r="A154">
            <v>606</v>
          </cell>
          <cell r="B154" t="str">
            <v>1W现金包</v>
          </cell>
          <cell r="C154" t="str">
            <v>1W现金包</v>
          </cell>
          <cell r="D154" t="str">
            <v>prop,606</v>
          </cell>
          <cell r="E154"/>
        </row>
        <row r="155">
          <cell r="A155">
            <v>607</v>
          </cell>
          <cell r="B155" t="str">
            <v>5W现金包</v>
          </cell>
          <cell r="C155" t="str">
            <v>5W现金包</v>
          </cell>
          <cell r="D155" t="str">
            <v>prop,607</v>
          </cell>
          <cell r="E155"/>
        </row>
        <row r="156">
          <cell r="A156">
            <v>608</v>
          </cell>
          <cell r="B156" t="str">
            <v>10W现金包</v>
          </cell>
          <cell r="C156" t="str">
            <v>10W现金包</v>
          </cell>
          <cell r="D156" t="str">
            <v>prop,608</v>
          </cell>
          <cell r="E156"/>
        </row>
        <row r="157">
          <cell r="A157">
            <v>701</v>
          </cell>
          <cell r="B157" t="str">
            <v>普通招募令</v>
          </cell>
          <cell r="C157" t="str">
            <v>可以进行一次普通招募。普通招募有概率获得1-2星角色。</v>
          </cell>
          <cell r="D157" t="str">
            <v>prop,701</v>
          </cell>
          <cell r="E157">
            <v>50</v>
          </cell>
        </row>
        <row r="158">
          <cell r="A158">
            <v>702</v>
          </cell>
          <cell r="B158" t="str">
            <v>高级招募令</v>
          </cell>
          <cell r="C158" t="str">
            <v>可以进行一次高级招募。高级招募有概率获得1-3星角色。</v>
          </cell>
          <cell r="D158" t="str">
            <v>prop,702</v>
          </cell>
          <cell r="E158">
            <v>250</v>
          </cell>
        </row>
        <row r="159">
          <cell r="A159">
            <v>703</v>
          </cell>
          <cell r="B159" t="str">
            <v>私藏招募令</v>
          </cell>
          <cell r="C159" t="str">
            <v>可以进行一次私藏招募。私藏招募必出2-3星角色。</v>
          </cell>
          <cell r="D159" t="str">
            <v>prop,703</v>
          </cell>
          <cell r="E159">
            <v>1650</v>
          </cell>
        </row>
        <row r="160">
          <cell r="A160">
            <v>704</v>
          </cell>
          <cell r="B160" t="str">
            <v>高级招募令的碎片</v>
          </cell>
          <cell r="C160" t="str">
            <v>20个碎片可以合成1个高级招募令。</v>
          </cell>
          <cell r="D160" t="str">
            <v>prop,704</v>
          </cell>
          <cell r="E160">
            <v>12.5</v>
          </cell>
        </row>
        <row r="161">
          <cell r="A161">
            <v>705</v>
          </cell>
          <cell r="B161" t="str">
            <v>英雄招募令</v>
          </cell>
          <cell r="C161" t="str">
            <v>可以进行一次英雄招募。英雄招募必出1-3星英雄。</v>
          </cell>
          <cell r="D161" t="str">
            <v>prop,705</v>
          </cell>
          <cell r="E161">
            <v>1000</v>
          </cell>
        </row>
        <row r="162">
          <cell r="A162">
            <v>706</v>
          </cell>
          <cell r="B162" t="str">
            <v>怪人招募令</v>
          </cell>
          <cell r="C162" t="str">
            <v>可以进行一次怪人招募。英雄招募必出1-3星怪人。</v>
          </cell>
          <cell r="D162" t="str">
            <v>prop,706</v>
          </cell>
          <cell r="E162">
            <v>1000</v>
          </cell>
        </row>
        <row r="163">
          <cell r="A163">
            <v>801</v>
          </cell>
          <cell r="B163" t="str">
            <v>琦玉一拳</v>
          </cell>
          <cell r="C163" t="str">
            <v>可以请求琦玉进行帮助，秒杀一只怪物</v>
          </cell>
          <cell r="D163" t="str">
            <v>prop,801</v>
          </cell>
          <cell r="E163">
            <v>10</v>
          </cell>
        </row>
        <row r="164">
          <cell r="A164">
            <v>802</v>
          </cell>
          <cell r="B164" t="str">
            <v>琦玉连续拳</v>
          </cell>
          <cell r="C164" t="str">
            <v>可以请求琦玉进行帮助，秒杀全图怪物</v>
          </cell>
          <cell r="D164" t="str">
            <v>prop,802</v>
          </cell>
          <cell r="E164">
            <v>20</v>
          </cell>
        </row>
        <row r="165">
          <cell r="A165">
            <v>803</v>
          </cell>
          <cell r="B165" t="str">
            <v>意念骰子</v>
          </cell>
          <cell r="C165" t="str">
            <v>可以控制点数</v>
          </cell>
          <cell r="D165" t="str">
            <v>prop,803</v>
          </cell>
          <cell r="E165">
            <v>15</v>
          </cell>
        </row>
        <row r="166">
          <cell r="A166">
            <v>804</v>
          </cell>
          <cell r="B166" t="str">
            <v>逆行骰子</v>
          </cell>
          <cell r="C166" t="str">
            <v>可以向反方向行走一次</v>
          </cell>
          <cell r="D166" t="str">
            <v>prop,804</v>
          </cell>
          <cell r="E166">
            <v>15</v>
          </cell>
        </row>
        <row r="167">
          <cell r="A167">
            <v>805</v>
          </cell>
          <cell r="B167" t="str">
            <v>复活药剂</v>
          </cell>
          <cell r="C167" t="str">
            <v>可以用于复活角色的道具</v>
          </cell>
          <cell r="D167" t="str">
            <v>prop,805</v>
          </cell>
          <cell r="E167">
            <v>50</v>
          </cell>
        </row>
        <row r="168">
          <cell r="A168">
            <v>806</v>
          </cell>
          <cell r="B168" t="str">
            <v>活动积分1</v>
          </cell>
          <cell r="C168" t="str">
            <v>第一期活动积分1</v>
          </cell>
          <cell r="D168" t="str">
            <v>prop,806</v>
          </cell>
          <cell r="E168">
            <v>0</v>
          </cell>
        </row>
        <row r="169">
          <cell r="A169">
            <v>807</v>
          </cell>
          <cell r="B169" t="str">
            <v>活动积分2</v>
          </cell>
          <cell r="C169" t="str">
            <v>第一期活动积分2</v>
          </cell>
          <cell r="D169" t="str">
            <v>prop,807</v>
          </cell>
          <cell r="E169">
            <v>0</v>
          </cell>
        </row>
        <row r="170">
          <cell r="A170">
            <v>808</v>
          </cell>
          <cell r="B170" t="str">
            <v>世界Boss积分</v>
          </cell>
          <cell r="C170" t="str">
            <v>世界Boss积分</v>
          </cell>
          <cell r="D170" t="str">
            <v>prop,808</v>
          </cell>
          <cell r="E170">
            <v>0</v>
          </cell>
        </row>
        <row r="171">
          <cell r="A171">
            <v>809</v>
          </cell>
          <cell r="B171" t="str">
            <v>迷宫复活道具</v>
          </cell>
          <cell r="C171"/>
          <cell r="D171" t="str">
            <v>prop,809</v>
          </cell>
          <cell r="E171">
            <v>100</v>
          </cell>
        </row>
        <row r="172">
          <cell r="A172">
            <v>901</v>
          </cell>
          <cell r="B172" t="str">
            <v>图A-1</v>
          </cell>
          <cell r="C172" t="str">
            <v>凑齐全部4个碎片，可以合成藏宝图A。</v>
          </cell>
          <cell r="D172" t="str">
            <v>prop,901</v>
          </cell>
          <cell r="E172">
            <v>15</v>
          </cell>
        </row>
        <row r="173">
          <cell r="A173">
            <v>902</v>
          </cell>
          <cell r="B173" t="str">
            <v>图A-2</v>
          </cell>
          <cell r="C173" t="str">
            <v>凑齐全部4个碎片，可以合成藏宝图A。</v>
          </cell>
          <cell r="D173" t="str">
            <v>prop,902</v>
          </cell>
          <cell r="E173">
            <v>15</v>
          </cell>
        </row>
        <row r="174">
          <cell r="A174">
            <v>903</v>
          </cell>
          <cell r="B174" t="str">
            <v>图A-3</v>
          </cell>
          <cell r="C174" t="str">
            <v>凑齐全部4个碎片，可以合成藏宝图A。</v>
          </cell>
          <cell r="D174" t="str">
            <v>prop,903</v>
          </cell>
          <cell r="E174">
            <v>15</v>
          </cell>
        </row>
        <row r="175">
          <cell r="A175">
            <v>904</v>
          </cell>
          <cell r="B175" t="str">
            <v>图A-4</v>
          </cell>
          <cell r="C175" t="str">
            <v>凑齐全部4个碎片，可以合成藏宝图A。</v>
          </cell>
          <cell r="D175" t="str">
            <v>prop,904</v>
          </cell>
          <cell r="E175">
            <v>15</v>
          </cell>
        </row>
        <row r="176">
          <cell r="A176">
            <v>905</v>
          </cell>
          <cell r="B176" t="str">
            <v>图B-1</v>
          </cell>
          <cell r="C176" t="str">
            <v>凑齐全部6个碎片，可以合成藏宝图B。</v>
          </cell>
          <cell r="D176" t="str">
            <v>prop,905</v>
          </cell>
          <cell r="E176">
            <v>40</v>
          </cell>
        </row>
        <row r="177">
          <cell r="A177">
            <v>906</v>
          </cell>
          <cell r="B177" t="str">
            <v>图B-2</v>
          </cell>
          <cell r="C177" t="str">
            <v>凑齐全部6个碎片，可以合成藏宝图B。</v>
          </cell>
          <cell r="D177" t="str">
            <v>prop,906</v>
          </cell>
          <cell r="E177">
            <v>40</v>
          </cell>
        </row>
        <row r="178">
          <cell r="A178">
            <v>907</v>
          </cell>
          <cell r="B178" t="str">
            <v>图B-3</v>
          </cell>
          <cell r="C178" t="str">
            <v>凑齐全部6个碎片，可以合成藏宝图B。</v>
          </cell>
          <cell r="D178" t="str">
            <v>prop,907</v>
          </cell>
          <cell r="E178">
            <v>40</v>
          </cell>
        </row>
        <row r="179">
          <cell r="A179">
            <v>908</v>
          </cell>
          <cell r="B179" t="str">
            <v>图B-4</v>
          </cell>
          <cell r="C179" t="str">
            <v>凑齐全部6个碎片，可以合成藏宝图B。</v>
          </cell>
          <cell r="D179" t="str">
            <v>prop,908</v>
          </cell>
          <cell r="E179">
            <v>40</v>
          </cell>
        </row>
        <row r="180">
          <cell r="A180">
            <v>909</v>
          </cell>
          <cell r="B180" t="str">
            <v>图B-5</v>
          </cell>
          <cell r="C180" t="str">
            <v>凑齐全部6个碎片，可以合成藏宝图B。</v>
          </cell>
          <cell r="D180" t="str">
            <v>prop,909</v>
          </cell>
          <cell r="E180">
            <v>40</v>
          </cell>
        </row>
        <row r="181">
          <cell r="A181">
            <v>910</v>
          </cell>
          <cell r="B181" t="str">
            <v>图B-6</v>
          </cell>
          <cell r="C181" t="str">
            <v>凑齐全部6个碎片，可以合成藏宝图B。</v>
          </cell>
          <cell r="D181" t="str">
            <v>prop,910</v>
          </cell>
          <cell r="E181">
            <v>40</v>
          </cell>
        </row>
        <row r="182">
          <cell r="A182">
            <v>911</v>
          </cell>
          <cell r="B182" t="str">
            <v>图C-1</v>
          </cell>
          <cell r="C182" t="str">
            <v>凑齐全部6个碎片，可以合成藏宝图C。</v>
          </cell>
          <cell r="D182" t="str">
            <v>prop,911</v>
          </cell>
          <cell r="E182">
            <v>200</v>
          </cell>
        </row>
        <row r="183">
          <cell r="A183">
            <v>912</v>
          </cell>
          <cell r="B183" t="str">
            <v>图C-2</v>
          </cell>
          <cell r="C183" t="str">
            <v>凑齐全部6个碎片，可以合成藏宝图C。</v>
          </cell>
          <cell r="D183" t="str">
            <v>prop,912</v>
          </cell>
          <cell r="E183">
            <v>200</v>
          </cell>
        </row>
        <row r="184">
          <cell r="A184">
            <v>913</v>
          </cell>
          <cell r="B184" t="str">
            <v>图C-3</v>
          </cell>
          <cell r="C184" t="str">
            <v>凑齐全部6个碎片，可以合成藏宝图C。</v>
          </cell>
          <cell r="D184" t="str">
            <v>prop,913</v>
          </cell>
          <cell r="E184">
            <v>200</v>
          </cell>
        </row>
        <row r="185">
          <cell r="A185">
            <v>914</v>
          </cell>
          <cell r="B185" t="str">
            <v>图C-4</v>
          </cell>
          <cell r="C185" t="str">
            <v>凑齐全部6个碎片，可以合成藏宝图C。</v>
          </cell>
          <cell r="D185" t="str">
            <v>prop,914</v>
          </cell>
          <cell r="E185">
            <v>200</v>
          </cell>
        </row>
        <row r="186">
          <cell r="A186">
            <v>915</v>
          </cell>
          <cell r="B186" t="str">
            <v>图C-5</v>
          </cell>
          <cell r="C186" t="str">
            <v>凑齐全部6个碎片，可以合成藏宝图C。</v>
          </cell>
          <cell r="D186" t="str">
            <v>prop,915</v>
          </cell>
          <cell r="E186">
            <v>200</v>
          </cell>
        </row>
        <row r="187">
          <cell r="A187">
            <v>916</v>
          </cell>
          <cell r="B187" t="str">
            <v>图C-6</v>
          </cell>
          <cell r="C187" t="str">
            <v>凑齐全部6个碎片，可以合成藏宝图C。</v>
          </cell>
          <cell r="D187" t="str">
            <v>prop,916</v>
          </cell>
          <cell r="E187">
            <v>200</v>
          </cell>
        </row>
        <row r="188">
          <cell r="A188"/>
          <cell r="B188"/>
          <cell r="C188"/>
          <cell r="D188"/>
          <cell r="E188"/>
        </row>
        <row r="189">
          <cell r="A189" t="str">
            <v>英雄</v>
          </cell>
          <cell r="B189"/>
          <cell r="C189"/>
          <cell r="D189"/>
          <cell r="E189"/>
        </row>
        <row r="190">
          <cell r="A190">
            <v>2</v>
          </cell>
          <cell r="B190" t="str">
            <v>背心尊者</v>
          </cell>
          <cell r="C190" t="str">
            <v>tanktopmaster</v>
          </cell>
          <cell r="D190" t="str">
            <v>hero,2</v>
          </cell>
          <cell r="E190">
            <v>800</v>
          </cell>
        </row>
        <row r="191">
          <cell r="A191">
            <v>3</v>
          </cell>
          <cell r="B191" t="str">
            <v>背心黑洞</v>
          </cell>
          <cell r="C191" t="str">
            <v>tanktopblackhole</v>
          </cell>
          <cell r="D191" t="str">
            <v>hero,3</v>
          </cell>
          <cell r="E191">
            <v>300</v>
          </cell>
        </row>
        <row r="192">
          <cell r="A192">
            <v>4</v>
          </cell>
          <cell r="B192" t="str">
            <v>背心猛虎</v>
          </cell>
          <cell r="C192" t="str">
            <v>tanktoptiger</v>
          </cell>
          <cell r="D192" t="str">
            <v>hero,4</v>
          </cell>
          <cell r="E192">
            <v>300</v>
          </cell>
        </row>
        <row r="193">
          <cell r="A193">
            <v>5</v>
          </cell>
          <cell r="B193" t="str">
            <v>钉锤头</v>
          </cell>
          <cell r="C193" t="str">
            <v>hammerhead</v>
          </cell>
          <cell r="D193" t="str">
            <v>hero,5</v>
          </cell>
          <cell r="E193">
            <v>300</v>
          </cell>
        </row>
        <row r="194">
          <cell r="A194">
            <v>8</v>
          </cell>
          <cell r="B194" t="str">
            <v>基诺斯博士</v>
          </cell>
          <cell r="C194" t="str">
            <v>doctorgenus</v>
          </cell>
          <cell r="D194" t="str">
            <v>hero,8</v>
          </cell>
          <cell r="E194">
            <v>800</v>
          </cell>
        </row>
        <row r="195">
          <cell r="A195">
            <v>9</v>
          </cell>
          <cell r="B195" t="str">
            <v>土龙</v>
          </cell>
          <cell r="C195" t="str">
            <v>grounddragon</v>
          </cell>
          <cell r="D195" t="str">
            <v>hero,9</v>
          </cell>
          <cell r="E195">
            <v>300</v>
          </cell>
        </row>
        <row r="196">
          <cell r="A196">
            <v>10</v>
          </cell>
          <cell r="B196" t="str">
            <v>蚊女</v>
          </cell>
          <cell r="C196" t="str">
            <v>mosquitogirl</v>
          </cell>
          <cell r="D196" t="str">
            <v>hero,10</v>
          </cell>
          <cell r="E196">
            <v>800</v>
          </cell>
        </row>
        <row r="197">
          <cell r="A197">
            <v>11</v>
          </cell>
          <cell r="B197" t="str">
            <v>兽王</v>
          </cell>
          <cell r="C197" t="str">
            <v>beastking</v>
          </cell>
          <cell r="D197" t="str">
            <v>hero,11</v>
          </cell>
          <cell r="E197">
            <v>800</v>
          </cell>
        </row>
        <row r="198">
          <cell r="A198">
            <v>12</v>
          </cell>
          <cell r="B198" t="str">
            <v>装甲猩猩</v>
          </cell>
          <cell r="C198" t="str">
            <v>armoredgorilla</v>
          </cell>
          <cell r="D198" t="str">
            <v>hero,12</v>
          </cell>
          <cell r="E198">
            <v>800</v>
          </cell>
        </row>
        <row r="199">
          <cell r="A199">
            <v>13</v>
          </cell>
          <cell r="B199" t="str">
            <v>阿修罗独角仙</v>
          </cell>
          <cell r="C199" t="str">
            <v>carnagekabuto</v>
          </cell>
          <cell r="D199" t="str">
            <v>hero,13</v>
          </cell>
          <cell r="E199">
            <v>5000</v>
          </cell>
        </row>
        <row r="200">
          <cell r="A200">
            <v>14</v>
          </cell>
          <cell r="B200" t="str">
            <v>冲天好小子</v>
          </cell>
          <cell r="C200" t="str">
            <v>jetniceguy</v>
          </cell>
          <cell r="D200" t="str">
            <v>hero,14</v>
          </cell>
          <cell r="E200">
            <v>300</v>
          </cell>
        </row>
        <row r="201">
          <cell r="A201">
            <v>15</v>
          </cell>
          <cell r="B201" t="str">
            <v>快拳侠</v>
          </cell>
          <cell r="C201" t="str">
            <v>bunbunman</v>
          </cell>
          <cell r="D201" t="str">
            <v>hero,15</v>
          </cell>
          <cell r="E201">
            <v>300</v>
          </cell>
        </row>
        <row r="202">
          <cell r="A202">
            <v>16</v>
          </cell>
          <cell r="B202" t="str">
            <v>丧服吊带裤</v>
          </cell>
          <cell r="C202" t="str">
            <v>funeralsuspenders</v>
          </cell>
          <cell r="D202" t="str">
            <v>hero,16</v>
          </cell>
          <cell r="E202">
            <v>300</v>
          </cell>
        </row>
        <row r="203">
          <cell r="A203">
            <v>17</v>
          </cell>
          <cell r="B203" t="str">
            <v>十字键</v>
          </cell>
          <cell r="C203" t="str">
            <v>dpad</v>
          </cell>
          <cell r="D203" t="str">
            <v>hero,17</v>
          </cell>
          <cell r="E203">
            <v>300</v>
          </cell>
        </row>
        <row r="204">
          <cell r="A204">
            <v>18</v>
          </cell>
          <cell r="B204" t="str">
            <v>微笑超人</v>
          </cell>
          <cell r="C204" t="str">
            <v>smileman</v>
          </cell>
          <cell r="D204" t="str">
            <v>hero,18</v>
          </cell>
          <cell r="E204">
            <v>800</v>
          </cell>
        </row>
        <row r="205">
          <cell r="A205">
            <v>19</v>
          </cell>
          <cell r="B205" t="str">
            <v>闪电Max</v>
          </cell>
          <cell r="C205" t="str">
            <v>lightningmax</v>
          </cell>
          <cell r="D205" t="str">
            <v>hero,19</v>
          </cell>
          <cell r="E205">
            <v>800</v>
          </cell>
        </row>
        <row r="206">
          <cell r="A206">
            <v>20</v>
          </cell>
          <cell r="B206" t="str">
            <v>弹簧胡子</v>
          </cell>
          <cell r="C206" t="str">
            <v>springmustachio</v>
          </cell>
          <cell r="D206" t="str">
            <v>hero,20</v>
          </cell>
          <cell r="E206">
            <v>800</v>
          </cell>
        </row>
        <row r="207">
          <cell r="A207">
            <v>21</v>
          </cell>
          <cell r="B207" t="str">
            <v>黄金球</v>
          </cell>
          <cell r="C207" t="str">
            <v>goldenball</v>
          </cell>
          <cell r="D207" t="str">
            <v>hero,21</v>
          </cell>
          <cell r="E207">
            <v>800</v>
          </cell>
        </row>
        <row r="208">
          <cell r="A208">
            <v>22</v>
          </cell>
          <cell r="B208" t="str">
            <v>斯奈克</v>
          </cell>
          <cell r="C208" t="str">
            <v>snek</v>
          </cell>
          <cell r="D208" t="str">
            <v>hero,22</v>
          </cell>
          <cell r="E208">
            <v>800</v>
          </cell>
        </row>
        <row r="209">
          <cell r="A209">
            <v>23</v>
          </cell>
          <cell r="B209" t="str">
            <v>毒刺</v>
          </cell>
          <cell r="C209" t="str">
            <v>stinger</v>
          </cell>
          <cell r="D209" t="str">
            <v>hero,23</v>
          </cell>
          <cell r="E209">
            <v>800</v>
          </cell>
        </row>
        <row r="210">
          <cell r="A210">
            <v>24</v>
          </cell>
          <cell r="B210" t="str">
            <v>青焰</v>
          </cell>
          <cell r="C210" t="str">
            <v>bluefire</v>
          </cell>
          <cell r="D210" t="str">
            <v>hero,24</v>
          </cell>
          <cell r="E210">
            <v>800</v>
          </cell>
        </row>
        <row r="211">
          <cell r="A211">
            <v>25</v>
          </cell>
          <cell r="B211" t="str">
            <v>甜心假面</v>
          </cell>
          <cell r="C211" t="str">
            <v>sweetmask</v>
          </cell>
          <cell r="D211" t="str">
            <v>hero,25</v>
          </cell>
          <cell r="E211">
            <v>800</v>
          </cell>
        </row>
        <row r="212">
          <cell r="A212">
            <v>26</v>
          </cell>
          <cell r="B212" t="str">
            <v>性感囚犯</v>
          </cell>
          <cell r="C212" t="str">
            <v>puripuriprisoner</v>
          </cell>
          <cell r="D212" t="str">
            <v>hero,26</v>
          </cell>
          <cell r="E212">
            <v>800</v>
          </cell>
        </row>
        <row r="213">
          <cell r="A213">
            <v>27</v>
          </cell>
          <cell r="B213" t="str">
            <v>银色獠牙邦古</v>
          </cell>
          <cell r="C213" t="str">
            <v>silverfangbang</v>
          </cell>
          <cell r="D213" t="str">
            <v>hero,27</v>
          </cell>
          <cell r="E213">
            <v>5000</v>
          </cell>
        </row>
        <row r="214">
          <cell r="A214">
            <v>29</v>
          </cell>
          <cell r="B214" t="str">
            <v>螃蟹怪</v>
          </cell>
          <cell r="C214" t="str">
            <v>crablante</v>
          </cell>
          <cell r="D214" t="str">
            <v>hero,29</v>
          </cell>
          <cell r="E214">
            <v>300</v>
          </cell>
        </row>
        <row r="215">
          <cell r="A215">
            <v>30</v>
          </cell>
          <cell r="B215" t="str">
            <v>汽车人</v>
          </cell>
          <cell r="C215" t="str">
            <v>supercustom</v>
          </cell>
          <cell r="D215" t="str">
            <v>hero,30</v>
          </cell>
          <cell r="E215">
            <v>300</v>
          </cell>
        </row>
        <row r="216">
          <cell r="A216">
            <v>31</v>
          </cell>
          <cell r="B216" t="str">
            <v>无限海带</v>
          </cell>
          <cell r="C216" t="str">
            <v>konbuinfinity</v>
          </cell>
          <cell r="D216" t="str">
            <v>hero,31</v>
          </cell>
          <cell r="E216">
            <v>800</v>
          </cell>
        </row>
        <row r="217">
          <cell r="A217">
            <v>32</v>
          </cell>
          <cell r="B217" t="str">
            <v>地底王</v>
          </cell>
          <cell r="C217" t="str">
            <v>subterraneanking</v>
          </cell>
          <cell r="D217" t="str">
            <v>hero,32</v>
          </cell>
          <cell r="E217">
            <v>800</v>
          </cell>
        </row>
        <row r="218">
          <cell r="A218">
            <v>33</v>
          </cell>
          <cell r="B218" t="str">
            <v>深海王</v>
          </cell>
          <cell r="C218" t="str">
            <v>deepseaking</v>
          </cell>
          <cell r="D218" t="str">
            <v>hero,33</v>
          </cell>
          <cell r="E218">
            <v>800</v>
          </cell>
        </row>
        <row r="219">
          <cell r="A219">
            <v>34</v>
          </cell>
          <cell r="B219" t="str">
            <v>天空王</v>
          </cell>
          <cell r="C219" t="str">
            <v>skyking</v>
          </cell>
          <cell r="D219" t="str">
            <v>hero,34</v>
          </cell>
          <cell r="E219">
            <v>800</v>
          </cell>
        </row>
        <row r="220">
          <cell r="A220">
            <v>35</v>
          </cell>
          <cell r="B220" t="str">
            <v>疫苗人</v>
          </cell>
          <cell r="C220" t="str">
            <v>vaccineman</v>
          </cell>
          <cell r="D220" t="str">
            <v>hero,35</v>
          </cell>
          <cell r="E220">
            <v>800</v>
          </cell>
        </row>
        <row r="221">
          <cell r="A221">
            <v>36</v>
          </cell>
          <cell r="B221" t="str">
            <v>戈留干修普</v>
          </cell>
          <cell r="C221" t="str">
            <v>geryuganshoop</v>
          </cell>
          <cell r="D221" t="str">
            <v>hero,36</v>
          </cell>
          <cell r="E221">
            <v>800</v>
          </cell>
        </row>
        <row r="222">
          <cell r="A222">
            <v>37</v>
          </cell>
          <cell r="B222" t="str">
            <v>格洛里巴斯</v>
          </cell>
          <cell r="C222" t="str">
            <v>groribas</v>
          </cell>
          <cell r="D222" t="str">
            <v>hero,37</v>
          </cell>
          <cell r="E222">
            <v>800</v>
          </cell>
        </row>
        <row r="223">
          <cell r="A223">
            <v>38</v>
          </cell>
          <cell r="B223" t="str">
            <v>战栗的龙卷</v>
          </cell>
          <cell r="C223" t="str">
            <v>terribletornado</v>
          </cell>
          <cell r="D223" t="str">
            <v>hero,38</v>
          </cell>
          <cell r="E223">
            <v>5000</v>
          </cell>
        </row>
        <row r="224">
          <cell r="A224">
            <v>39</v>
          </cell>
          <cell r="B224" t="str">
            <v>梅鲁扎嘎鲁多</v>
          </cell>
          <cell r="C224" t="str">
            <v>melzargard</v>
          </cell>
          <cell r="D224" t="str">
            <v>hero,39</v>
          </cell>
          <cell r="E224">
            <v>5000</v>
          </cell>
        </row>
        <row r="225">
          <cell r="A225">
            <v>40</v>
          </cell>
          <cell r="B225" t="str">
            <v>原子武士</v>
          </cell>
          <cell r="C225" t="str">
            <v>atomicsamurai</v>
          </cell>
          <cell r="D225" t="str">
            <v>hero,40</v>
          </cell>
          <cell r="E225">
            <v>5000</v>
          </cell>
        </row>
        <row r="226">
          <cell r="A226">
            <v>41</v>
          </cell>
          <cell r="B226" t="str">
            <v>居合庵</v>
          </cell>
          <cell r="C226" t="str">
            <v>iairon</v>
          </cell>
          <cell r="D226" t="str">
            <v>hero,41</v>
          </cell>
          <cell r="E226">
            <v>800</v>
          </cell>
        </row>
        <row r="227">
          <cell r="A227">
            <v>42</v>
          </cell>
          <cell r="B227" t="str">
            <v>僵尸男</v>
          </cell>
          <cell r="C227" t="str">
            <v>zombieman</v>
          </cell>
          <cell r="D227" t="str">
            <v>hero,42</v>
          </cell>
          <cell r="E227">
            <v>5000</v>
          </cell>
        </row>
        <row r="228">
          <cell r="A228">
            <v>43</v>
          </cell>
          <cell r="B228" t="str">
            <v>金属球棒</v>
          </cell>
          <cell r="C228" t="str">
            <v>metalbat</v>
          </cell>
          <cell r="D228" t="str">
            <v>hero,43</v>
          </cell>
          <cell r="E228">
            <v>5000</v>
          </cell>
        </row>
        <row r="229">
          <cell r="A229">
            <v>44</v>
          </cell>
          <cell r="B229" t="str">
            <v>童帝</v>
          </cell>
          <cell r="C229" t="str">
            <v>childemperor</v>
          </cell>
          <cell r="D229" t="str">
            <v>hero,44</v>
          </cell>
          <cell r="E229">
            <v>5000</v>
          </cell>
        </row>
        <row r="230">
          <cell r="A230">
            <v>45</v>
          </cell>
          <cell r="B230" t="str">
            <v>金属骑士</v>
          </cell>
          <cell r="C230" t="str">
            <v>metalknight</v>
          </cell>
          <cell r="D230" t="str">
            <v>hero,45</v>
          </cell>
          <cell r="E230">
            <v>5000</v>
          </cell>
        </row>
        <row r="231">
          <cell r="A231">
            <v>46</v>
          </cell>
          <cell r="B231" t="str">
            <v>音速索尼克</v>
          </cell>
          <cell r="C231" t="str">
            <v>sonic</v>
          </cell>
          <cell r="D231" t="str">
            <v>hero,46</v>
          </cell>
          <cell r="E231">
            <v>800</v>
          </cell>
        </row>
        <row r="232">
          <cell r="A232">
            <v>47</v>
          </cell>
          <cell r="B232" t="str">
            <v>无证骑士</v>
          </cell>
          <cell r="C232" t="str">
            <v>mumenrider</v>
          </cell>
          <cell r="D232" t="str">
            <v>hero,47</v>
          </cell>
          <cell r="E232">
            <v>300</v>
          </cell>
        </row>
        <row r="233">
          <cell r="A233">
            <v>48</v>
          </cell>
          <cell r="B233" t="str">
            <v>大背头侠</v>
          </cell>
          <cell r="C233" t="str">
            <v>allbackman</v>
          </cell>
          <cell r="D233" t="str">
            <v>hero,48</v>
          </cell>
          <cell r="E233">
            <v>300</v>
          </cell>
        </row>
        <row r="234">
          <cell r="A234">
            <v>49</v>
          </cell>
          <cell r="B234" t="str">
            <v>杰诺斯</v>
          </cell>
          <cell r="C234" t="str">
            <v>genos</v>
          </cell>
          <cell r="D234" t="str">
            <v>hero,49</v>
          </cell>
          <cell r="E234">
            <v>800</v>
          </cell>
        </row>
        <row r="235">
          <cell r="A235">
            <v>51</v>
          </cell>
          <cell r="B235" t="str">
            <v>地狱的吹雪</v>
          </cell>
          <cell r="C235" t="str">
            <v>hellishblizzard</v>
          </cell>
          <cell r="D235" t="str">
            <v>hero,51</v>
          </cell>
          <cell r="E235">
            <v>800</v>
          </cell>
        </row>
        <row r="236">
          <cell r="A236">
            <v>52</v>
          </cell>
          <cell r="B236" t="str">
            <v>三节棍莉莉</v>
          </cell>
          <cell r="C236" t="str">
            <v>triplestafflilly</v>
          </cell>
          <cell r="D236" t="str">
            <v>hero,52</v>
          </cell>
          <cell r="E236">
            <v>300</v>
          </cell>
        </row>
        <row r="237">
          <cell r="A237">
            <v>53</v>
          </cell>
          <cell r="B237" t="str">
            <v>睫毛</v>
          </cell>
          <cell r="C237" t="str">
            <v>eyelashes</v>
          </cell>
          <cell r="D237" t="str">
            <v>hero,53</v>
          </cell>
          <cell r="E237">
            <v>300</v>
          </cell>
        </row>
        <row r="238">
          <cell r="A238">
            <v>54</v>
          </cell>
          <cell r="B238" t="str">
            <v>山猿</v>
          </cell>
          <cell r="C238" t="str">
            <v>wildmonkey</v>
          </cell>
          <cell r="D238" t="str">
            <v>hero,54</v>
          </cell>
          <cell r="E238">
            <v>300</v>
          </cell>
        </row>
        <row r="239">
          <cell r="A239">
            <v>55</v>
          </cell>
          <cell r="B239" t="str">
            <v>螳螂男</v>
          </cell>
          <cell r="C239" t="str">
            <v>kamakyuri</v>
          </cell>
          <cell r="D239" t="str">
            <v>hero,55</v>
          </cell>
          <cell r="E239">
            <v>300</v>
          </cell>
        </row>
        <row r="240">
          <cell r="A240">
            <v>56</v>
          </cell>
          <cell r="B240" t="str">
            <v>青蛙男</v>
          </cell>
          <cell r="C240" t="str">
            <v>frogman</v>
          </cell>
          <cell r="D240" t="str">
            <v>hero,56</v>
          </cell>
          <cell r="E240">
            <v>300</v>
          </cell>
        </row>
        <row r="241">
          <cell r="A241">
            <v>57</v>
          </cell>
          <cell r="B241" t="str">
            <v>蛞蝓男</v>
          </cell>
          <cell r="C241" t="str">
            <v>slugerous</v>
          </cell>
          <cell r="D241" t="str">
            <v>hero,57</v>
          </cell>
          <cell r="E241">
            <v>300</v>
          </cell>
        </row>
        <row r="242">
          <cell r="A242">
            <v>58</v>
          </cell>
          <cell r="B242" t="str">
            <v>深海族</v>
          </cell>
          <cell r="C242" t="str">
            <v>seamessenger</v>
          </cell>
          <cell r="D242" t="str">
            <v>hero,58</v>
          </cell>
          <cell r="E242">
            <v>300</v>
          </cell>
        </row>
        <row r="243">
          <cell r="A243">
            <v>59</v>
          </cell>
          <cell r="B243" t="str">
            <v>暗黑海盗团炮击手</v>
          </cell>
          <cell r="C243" t="str">
            <v>cannoneer</v>
          </cell>
          <cell r="D243" t="str">
            <v>hero,59</v>
          </cell>
          <cell r="E243">
            <v>300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7C5A5-FE6C-4421-AEBE-95AA7BEF2582}">
  <sheetPr codeName="Sheet2"/>
  <dimension ref="A1:U50"/>
  <sheetViews>
    <sheetView topLeftCell="A19" workbookViewId="0">
      <selection activeCell="J3" sqref="J3:J50"/>
    </sheetView>
  </sheetViews>
  <sheetFormatPr defaultRowHeight="12.75"/>
  <cols>
    <col min="1" max="3" width="9" style="50"/>
    <col min="4" max="4" width="9.5" style="50" bestFit="1" customWidth="1"/>
    <col min="5" max="5" width="9" style="50"/>
    <col min="6" max="6" width="10.375" style="50" bestFit="1" customWidth="1"/>
    <col min="7" max="8" width="9" style="50"/>
    <col min="9" max="9" width="17.25" style="50" bestFit="1" customWidth="1"/>
    <col min="10" max="12" width="9" style="53"/>
    <col min="13" max="13" width="9" style="50"/>
    <col min="14" max="14" width="7.5" style="50" bestFit="1" customWidth="1"/>
    <col min="15" max="16" width="9.5" style="50" bestFit="1" customWidth="1"/>
    <col min="17" max="17" width="10.125" style="50" bestFit="1" customWidth="1"/>
    <col min="18" max="18" width="7.5" style="50" bestFit="1" customWidth="1"/>
    <col min="19" max="19" width="18.375" style="50" bestFit="1" customWidth="1"/>
    <col min="20" max="20" width="9.5" style="50" bestFit="1" customWidth="1"/>
    <col min="21" max="21" width="27.25" style="50" bestFit="1" customWidth="1"/>
    <col min="22" max="16384" width="9" style="50"/>
  </cols>
  <sheetData>
    <row r="1" spans="1:21">
      <c r="A1" s="50" t="s">
        <v>2035</v>
      </c>
      <c r="C1" s="53" t="s">
        <v>2034</v>
      </c>
      <c r="D1" s="53" t="s">
        <v>2034</v>
      </c>
      <c r="E1" s="53" t="s">
        <v>2034</v>
      </c>
      <c r="F1" s="53" t="s">
        <v>2034</v>
      </c>
      <c r="G1" s="53" t="s">
        <v>2034</v>
      </c>
      <c r="H1" s="53" t="s">
        <v>2034</v>
      </c>
      <c r="I1" s="53" t="s">
        <v>2034</v>
      </c>
      <c r="J1" s="53" t="s">
        <v>2033</v>
      </c>
      <c r="K1" s="53" t="s">
        <v>2036</v>
      </c>
      <c r="L1" s="53" t="s">
        <v>2036</v>
      </c>
      <c r="N1" s="53" t="s">
        <v>2034</v>
      </c>
      <c r="O1" s="53" t="s">
        <v>2034</v>
      </c>
      <c r="P1" s="53" t="s">
        <v>2034</v>
      </c>
      <c r="Q1" s="53" t="s">
        <v>2034</v>
      </c>
      <c r="R1" s="53" t="s">
        <v>2034</v>
      </c>
      <c r="S1" s="53" t="s">
        <v>2034</v>
      </c>
      <c r="T1" s="53" t="s">
        <v>2034</v>
      </c>
      <c r="U1" s="53" t="s">
        <v>2034</v>
      </c>
    </row>
    <row r="2" spans="1:21">
      <c r="B2" s="101" t="s">
        <v>198</v>
      </c>
      <c r="C2" s="102" t="s">
        <v>15</v>
      </c>
      <c r="D2" s="102" t="s">
        <v>16</v>
      </c>
      <c r="E2" s="102" t="s">
        <v>17</v>
      </c>
      <c r="F2" s="103" t="s">
        <v>18</v>
      </c>
      <c r="G2" s="103" t="s">
        <v>19</v>
      </c>
      <c r="H2" s="103" t="s">
        <v>20</v>
      </c>
      <c r="I2" s="103" t="s">
        <v>21</v>
      </c>
      <c r="J2" s="103" t="s">
        <v>1973</v>
      </c>
      <c r="K2" s="103" t="s">
        <v>2037</v>
      </c>
      <c r="L2" s="103" t="s">
        <v>2038</v>
      </c>
      <c r="N2" s="104" t="s">
        <v>2039</v>
      </c>
      <c r="O2" s="104" t="s">
        <v>2040</v>
      </c>
      <c r="P2" s="104" t="s">
        <v>2041</v>
      </c>
      <c r="Q2" s="104" t="s">
        <v>2042</v>
      </c>
      <c r="R2" s="104" t="s">
        <v>2043</v>
      </c>
      <c r="S2" s="104" t="s">
        <v>2044</v>
      </c>
      <c r="T2" s="104" t="s">
        <v>2045</v>
      </c>
      <c r="U2" s="104" t="s">
        <v>2046</v>
      </c>
    </row>
    <row r="3" spans="1:21">
      <c r="B3" s="101">
        <f>VALUE(LEFT(C3,FIND("-",C3)-1))</f>
        <v>1</v>
      </c>
      <c r="C3" s="105" t="s">
        <v>189</v>
      </c>
      <c r="D3" s="106">
        <v>2</v>
      </c>
      <c r="E3" s="106">
        <v>0</v>
      </c>
      <c r="F3" s="106">
        <v>1</v>
      </c>
      <c r="G3" s="106">
        <v>0</v>
      </c>
      <c r="H3" s="106">
        <v>1</v>
      </c>
      <c r="I3" s="106" t="s">
        <v>190</v>
      </c>
      <c r="J3" s="107">
        <v>1</v>
      </c>
      <c r="K3" s="104">
        <v>60</v>
      </c>
      <c r="L3" s="104">
        <v>100</v>
      </c>
      <c r="N3" s="104" t="s">
        <v>139</v>
      </c>
      <c r="O3" s="104">
        <v>2</v>
      </c>
      <c r="P3" s="104">
        <v>0</v>
      </c>
      <c r="Q3" s="104">
        <v>1</v>
      </c>
      <c r="R3" s="104" t="s">
        <v>140</v>
      </c>
      <c r="S3" s="104" t="s">
        <v>141</v>
      </c>
      <c r="T3" s="104">
        <v>3</v>
      </c>
      <c r="U3" s="104" t="s">
        <v>142</v>
      </c>
    </row>
    <row r="4" spans="1:21">
      <c r="B4" s="101">
        <f t="shared" ref="B4:B50" si="0">VALUE(LEFT(C4,FIND("-",C4)-1))</f>
        <v>2</v>
      </c>
      <c r="C4" s="108" t="s">
        <v>22</v>
      </c>
      <c r="D4" s="109">
        <v>3</v>
      </c>
      <c r="E4" s="109">
        <v>0</v>
      </c>
      <c r="F4" s="109">
        <v>0</v>
      </c>
      <c r="G4" s="109" t="s">
        <v>23</v>
      </c>
      <c r="H4" s="109">
        <v>2</v>
      </c>
      <c r="I4" s="109" t="s">
        <v>24</v>
      </c>
      <c r="J4" s="107">
        <v>2</v>
      </c>
      <c r="K4" s="104">
        <v>64</v>
      </c>
      <c r="L4" s="104">
        <v>107</v>
      </c>
      <c r="N4" s="104" t="s">
        <v>143</v>
      </c>
      <c r="O4" s="104">
        <v>3</v>
      </c>
      <c r="P4" s="104">
        <v>0</v>
      </c>
      <c r="Q4" s="104">
        <v>1</v>
      </c>
      <c r="R4" s="104" t="s">
        <v>140</v>
      </c>
      <c r="S4" s="104" t="s">
        <v>141</v>
      </c>
      <c r="T4" s="104">
        <v>3</v>
      </c>
      <c r="U4" s="104" t="s">
        <v>142</v>
      </c>
    </row>
    <row r="5" spans="1:21">
      <c r="B5" s="101">
        <f t="shared" si="0"/>
        <v>2</v>
      </c>
      <c r="C5" s="108" t="s">
        <v>25</v>
      </c>
      <c r="D5" s="109">
        <v>3</v>
      </c>
      <c r="E5" s="109">
        <v>0</v>
      </c>
      <c r="F5" s="109">
        <v>1</v>
      </c>
      <c r="G5" s="109" t="s">
        <v>23</v>
      </c>
      <c r="H5" s="109" t="s">
        <v>26</v>
      </c>
      <c r="I5" s="109" t="s">
        <v>27</v>
      </c>
      <c r="J5" s="107">
        <v>3</v>
      </c>
      <c r="K5" s="104">
        <v>68</v>
      </c>
      <c r="L5" s="104">
        <v>113</v>
      </c>
      <c r="N5" s="104" t="s">
        <v>144</v>
      </c>
      <c r="O5" s="104">
        <v>3</v>
      </c>
      <c r="P5" s="104">
        <v>0</v>
      </c>
      <c r="Q5" s="104">
        <v>1</v>
      </c>
      <c r="R5" s="104">
        <v>0</v>
      </c>
      <c r="S5" s="104" t="s">
        <v>141</v>
      </c>
      <c r="T5" s="104">
        <v>3</v>
      </c>
      <c r="U5" s="104" t="s">
        <v>145</v>
      </c>
    </row>
    <row r="6" spans="1:21">
      <c r="B6" s="101">
        <f t="shared" si="0"/>
        <v>2</v>
      </c>
      <c r="C6" s="108" t="s">
        <v>28</v>
      </c>
      <c r="D6" s="109">
        <v>2</v>
      </c>
      <c r="E6" s="109">
        <v>0</v>
      </c>
      <c r="F6" s="109">
        <v>1</v>
      </c>
      <c r="G6" s="109">
        <v>0</v>
      </c>
      <c r="H6" s="109" t="s">
        <v>26</v>
      </c>
      <c r="I6" s="109" t="s">
        <v>27</v>
      </c>
      <c r="J6" s="107">
        <v>4</v>
      </c>
      <c r="K6" s="104">
        <v>72</v>
      </c>
      <c r="L6" s="104">
        <v>120</v>
      </c>
      <c r="N6" s="104" t="s">
        <v>146</v>
      </c>
      <c r="O6" s="104">
        <v>4</v>
      </c>
      <c r="P6" s="104">
        <v>0</v>
      </c>
      <c r="Q6" s="104">
        <v>1</v>
      </c>
      <c r="R6" s="104">
        <v>0</v>
      </c>
      <c r="S6" s="104" t="s">
        <v>141</v>
      </c>
      <c r="T6" s="104">
        <v>3</v>
      </c>
      <c r="U6" s="104" t="s">
        <v>142</v>
      </c>
    </row>
    <row r="7" spans="1:21">
      <c r="B7" s="101">
        <f t="shared" si="0"/>
        <v>3</v>
      </c>
      <c r="C7" s="108" t="s">
        <v>29</v>
      </c>
      <c r="D7" s="109">
        <v>3</v>
      </c>
      <c r="E7" s="109">
        <v>0</v>
      </c>
      <c r="F7" s="109">
        <v>0</v>
      </c>
      <c r="G7" s="109">
        <v>0</v>
      </c>
      <c r="H7" s="109" t="s">
        <v>26</v>
      </c>
      <c r="I7" s="109" t="s">
        <v>30</v>
      </c>
      <c r="J7" s="107">
        <v>5</v>
      </c>
      <c r="K7" s="104">
        <v>76</v>
      </c>
      <c r="L7" s="104">
        <v>127</v>
      </c>
      <c r="N7" s="104" t="s">
        <v>147</v>
      </c>
      <c r="O7" s="104">
        <v>4</v>
      </c>
      <c r="P7" s="104">
        <v>0</v>
      </c>
      <c r="Q7" s="104">
        <v>1</v>
      </c>
      <c r="R7" s="104" t="s">
        <v>140</v>
      </c>
      <c r="S7" s="104" t="s">
        <v>141</v>
      </c>
      <c r="T7" s="104">
        <v>3</v>
      </c>
      <c r="U7" s="104" t="s">
        <v>142</v>
      </c>
    </row>
    <row r="8" spans="1:21">
      <c r="B8" s="101">
        <f t="shared" si="0"/>
        <v>3</v>
      </c>
      <c r="C8" s="108" t="s">
        <v>31</v>
      </c>
      <c r="D8" s="109">
        <v>3</v>
      </c>
      <c r="E8" s="109">
        <v>0</v>
      </c>
      <c r="F8" s="109">
        <v>1</v>
      </c>
      <c r="G8" s="109" t="s">
        <v>23</v>
      </c>
      <c r="H8" s="109" t="s">
        <v>26</v>
      </c>
      <c r="I8" s="109" t="s">
        <v>32</v>
      </c>
      <c r="J8" s="107">
        <v>7</v>
      </c>
      <c r="K8" s="104">
        <v>80</v>
      </c>
      <c r="L8" s="104">
        <v>133</v>
      </c>
      <c r="N8" s="104" t="s">
        <v>148</v>
      </c>
      <c r="O8" s="104">
        <v>4</v>
      </c>
      <c r="P8" s="104">
        <v>0</v>
      </c>
      <c r="Q8" s="104">
        <v>1</v>
      </c>
      <c r="R8" s="104">
        <v>0</v>
      </c>
      <c r="S8" s="104" t="s">
        <v>141</v>
      </c>
      <c r="T8" s="104">
        <v>4</v>
      </c>
      <c r="U8" s="104" t="s">
        <v>149</v>
      </c>
    </row>
    <row r="9" spans="1:21">
      <c r="B9" s="101">
        <f t="shared" si="0"/>
        <v>3</v>
      </c>
      <c r="C9" s="108" t="s">
        <v>33</v>
      </c>
      <c r="D9" s="109">
        <v>3</v>
      </c>
      <c r="E9" s="109">
        <v>0</v>
      </c>
      <c r="F9" s="109">
        <v>1</v>
      </c>
      <c r="G9" s="109" t="s">
        <v>34</v>
      </c>
      <c r="H9" s="109" t="s">
        <v>26</v>
      </c>
      <c r="I9" s="109" t="s">
        <v>27</v>
      </c>
      <c r="J9" s="107">
        <v>9</v>
      </c>
      <c r="K9" s="104">
        <v>84</v>
      </c>
      <c r="L9" s="104">
        <v>140</v>
      </c>
      <c r="N9" s="104" t="s">
        <v>150</v>
      </c>
      <c r="O9" s="104">
        <v>5</v>
      </c>
      <c r="P9" s="104">
        <v>1</v>
      </c>
      <c r="Q9" s="104">
        <v>1</v>
      </c>
      <c r="R9" s="104" t="s">
        <v>151</v>
      </c>
      <c r="S9" s="104" t="s">
        <v>141</v>
      </c>
      <c r="T9" s="104">
        <v>4</v>
      </c>
      <c r="U9" s="104" t="s">
        <v>152</v>
      </c>
    </row>
    <row r="10" spans="1:21">
      <c r="B10" s="101">
        <f t="shared" si="0"/>
        <v>4</v>
      </c>
      <c r="C10" s="108" t="s">
        <v>35</v>
      </c>
      <c r="D10" s="109">
        <v>3</v>
      </c>
      <c r="E10" s="109" t="s">
        <v>23</v>
      </c>
      <c r="F10" s="109">
        <v>1</v>
      </c>
      <c r="G10" s="109">
        <v>0</v>
      </c>
      <c r="H10" s="109" t="s">
        <v>26</v>
      </c>
      <c r="I10" s="109" t="s">
        <v>27</v>
      </c>
      <c r="J10" s="107">
        <v>10</v>
      </c>
      <c r="K10" s="104">
        <v>87</v>
      </c>
      <c r="L10" s="104">
        <v>145</v>
      </c>
      <c r="N10" s="104" t="s">
        <v>153</v>
      </c>
      <c r="O10" s="104">
        <v>5</v>
      </c>
      <c r="P10" s="104">
        <v>1</v>
      </c>
      <c r="Q10" s="104">
        <v>1</v>
      </c>
      <c r="R10" s="104">
        <v>0</v>
      </c>
      <c r="S10" s="104" t="s">
        <v>141</v>
      </c>
      <c r="T10" s="104">
        <v>4</v>
      </c>
      <c r="U10" s="104" t="s">
        <v>142</v>
      </c>
    </row>
    <row r="11" spans="1:21">
      <c r="B11" s="101">
        <f t="shared" si="0"/>
        <v>4</v>
      </c>
      <c r="C11" s="108" t="s">
        <v>36</v>
      </c>
      <c r="D11" s="109">
        <v>3</v>
      </c>
      <c r="E11" s="109">
        <v>1</v>
      </c>
      <c r="F11" s="109">
        <v>1</v>
      </c>
      <c r="G11" s="109" t="s">
        <v>23</v>
      </c>
      <c r="H11" s="109">
        <v>2</v>
      </c>
      <c r="I11" s="109" t="s">
        <v>27</v>
      </c>
      <c r="J11" s="107">
        <v>13</v>
      </c>
      <c r="K11" s="104">
        <v>90</v>
      </c>
      <c r="L11" s="104">
        <v>150</v>
      </c>
      <c r="N11" s="104" t="s">
        <v>154</v>
      </c>
      <c r="O11" s="104">
        <v>5</v>
      </c>
      <c r="P11" s="104">
        <v>1</v>
      </c>
      <c r="Q11" s="104">
        <v>1</v>
      </c>
      <c r="R11" s="104">
        <v>0</v>
      </c>
      <c r="S11" s="104" t="s">
        <v>141</v>
      </c>
      <c r="T11" s="104">
        <v>4</v>
      </c>
      <c r="U11" s="104" t="s">
        <v>142</v>
      </c>
    </row>
    <row r="12" spans="1:21">
      <c r="B12" s="101">
        <f t="shared" si="0"/>
        <v>4</v>
      </c>
      <c r="C12" s="108" t="s">
        <v>37</v>
      </c>
      <c r="D12" s="109">
        <v>3</v>
      </c>
      <c r="E12" s="109">
        <v>1</v>
      </c>
      <c r="F12" s="109">
        <v>1</v>
      </c>
      <c r="G12" s="109">
        <v>0</v>
      </c>
      <c r="H12" s="109">
        <v>2</v>
      </c>
      <c r="I12" s="109" t="s">
        <v>27</v>
      </c>
      <c r="J12" s="107">
        <v>16</v>
      </c>
      <c r="K12" s="104">
        <v>93</v>
      </c>
      <c r="L12" s="104">
        <v>155</v>
      </c>
      <c r="N12" s="104" t="s">
        <v>155</v>
      </c>
      <c r="O12" s="104">
        <v>5</v>
      </c>
      <c r="P12" s="104">
        <v>1</v>
      </c>
      <c r="Q12" s="104">
        <v>1</v>
      </c>
      <c r="R12" s="104" t="s">
        <v>151</v>
      </c>
      <c r="S12" s="104" t="s">
        <v>141</v>
      </c>
      <c r="T12" s="104">
        <v>4</v>
      </c>
      <c r="U12" s="104" t="s">
        <v>142</v>
      </c>
    </row>
    <row r="13" spans="1:21">
      <c r="B13" s="101">
        <f t="shared" si="0"/>
        <v>4</v>
      </c>
      <c r="C13" s="108" t="s">
        <v>38</v>
      </c>
      <c r="D13" s="109">
        <v>3</v>
      </c>
      <c r="E13" s="109">
        <v>1</v>
      </c>
      <c r="F13" s="109">
        <v>1</v>
      </c>
      <c r="G13" s="109" t="s">
        <v>34</v>
      </c>
      <c r="H13" s="109">
        <v>2</v>
      </c>
      <c r="I13" s="109" t="s">
        <v>27</v>
      </c>
      <c r="J13" s="107">
        <v>17</v>
      </c>
      <c r="K13" s="104">
        <v>96</v>
      </c>
      <c r="L13" s="104">
        <v>160</v>
      </c>
      <c r="N13" s="104" t="s">
        <v>156</v>
      </c>
      <c r="O13" s="104">
        <v>5</v>
      </c>
      <c r="P13" s="104">
        <v>1</v>
      </c>
      <c r="Q13" s="104">
        <v>1</v>
      </c>
      <c r="R13" s="104">
        <v>0</v>
      </c>
      <c r="S13" s="104" t="s">
        <v>141</v>
      </c>
      <c r="T13" s="104">
        <v>4</v>
      </c>
      <c r="U13" s="104" t="s">
        <v>142</v>
      </c>
    </row>
    <row r="14" spans="1:21">
      <c r="B14" s="101">
        <f t="shared" si="0"/>
        <v>5</v>
      </c>
      <c r="C14" s="108" t="s">
        <v>39</v>
      </c>
      <c r="D14" s="109">
        <v>4</v>
      </c>
      <c r="E14" s="109">
        <v>1</v>
      </c>
      <c r="F14" s="109">
        <v>0</v>
      </c>
      <c r="G14" s="109">
        <v>0</v>
      </c>
      <c r="H14" s="109">
        <v>2</v>
      </c>
      <c r="I14" s="109" t="s">
        <v>40</v>
      </c>
      <c r="J14" s="107">
        <v>22</v>
      </c>
      <c r="K14" s="104">
        <v>99</v>
      </c>
      <c r="L14" s="104">
        <v>165</v>
      </c>
      <c r="N14" s="104" t="s">
        <v>157</v>
      </c>
      <c r="O14" s="104">
        <v>5</v>
      </c>
      <c r="P14" s="104">
        <v>1</v>
      </c>
      <c r="Q14" s="104">
        <v>1</v>
      </c>
      <c r="R14" s="104" t="s">
        <v>151</v>
      </c>
      <c r="S14" s="104" t="s">
        <v>141</v>
      </c>
      <c r="T14" s="104">
        <v>3</v>
      </c>
      <c r="U14" s="104" t="s">
        <v>142</v>
      </c>
    </row>
    <row r="15" spans="1:21">
      <c r="B15" s="101">
        <f t="shared" si="0"/>
        <v>5</v>
      </c>
      <c r="C15" s="108" t="s">
        <v>41</v>
      </c>
      <c r="D15" s="109">
        <v>6</v>
      </c>
      <c r="E15" s="109">
        <v>0</v>
      </c>
      <c r="F15" s="109">
        <v>1</v>
      </c>
      <c r="G15" s="109">
        <v>0</v>
      </c>
      <c r="H15" s="109">
        <v>4</v>
      </c>
      <c r="I15" s="109" t="s">
        <v>27</v>
      </c>
      <c r="J15" s="107">
        <v>24</v>
      </c>
      <c r="K15" s="104">
        <v>102</v>
      </c>
      <c r="L15" s="104">
        <v>170</v>
      </c>
      <c r="N15" s="104" t="s">
        <v>158</v>
      </c>
      <c r="O15" s="104">
        <v>6</v>
      </c>
      <c r="P15" s="104">
        <v>1</v>
      </c>
      <c r="Q15" s="104">
        <v>1</v>
      </c>
      <c r="R15" s="104">
        <v>0</v>
      </c>
      <c r="S15" s="104" t="s">
        <v>141</v>
      </c>
      <c r="T15" s="104">
        <v>3</v>
      </c>
      <c r="U15" s="104" t="s">
        <v>142</v>
      </c>
    </row>
    <row r="16" spans="1:21">
      <c r="B16" s="101">
        <f t="shared" si="0"/>
        <v>5</v>
      </c>
      <c r="C16" s="108" t="s">
        <v>42</v>
      </c>
      <c r="D16" s="109">
        <v>3</v>
      </c>
      <c r="E16" s="109">
        <v>1</v>
      </c>
      <c r="F16" s="109">
        <v>1</v>
      </c>
      <c r="G16" s="109">
        <v>0</v>
      </c>
      <c r="H16" s="109">
        <v>2</v>
      </c>
      <c r="I16" s="109" t="s">
        <v>27</v>
      </c>
      <c r="J16" s="107">
        <v>27</v>
      </c>
      <c r="K16" s="104">
        <v>105</v>
      </c>
      <c r="L16" s="104">
        <v>175</v>
      </c>
      <c r="N16" s="104" t="s">
        <v>159</v>
      </c>
      <c r="O16" s="104">
        <v>6</v>
      </c>
      <c r="P16" s="104">
        <v>1</v>
      </c>
      <c r="Q16" s="104">
        <v>1</v>
      </c>
      <c r="R16" s="104">
        <v>0</v>
      </c>
      <c r="S16" s="104" t="s">
        <v>141</v>
      </c>
      <c r="T16" s="104">
        <v>3</v>
      </c>
      <c r="U16" s="104" t="s">
        <v>142</v>
      </c>
    </row>
    <row r="17" spans="2:21">
      <c r="B17" s="101">
        <f t="shared" si="0"/>
        <v>5</v>
      </c>
      <c r="C17" s="108" t="s">
        <v>43</v>
      </c>
      <c r="D17" s="109">
        <v>3</v>
      </c>
      <c r="E17" s="109">
        <v>1</v>
      </c>
      <c r="F17" s="109">
        <v>1</v>
      </c>
      <c r="G17" s="109" t="s">
        <v>34</v>
      </c>
      <c r="H17" s="109">
        <v>2</v>
      </c>
      <c r="I17" s="109" t="s">
        <v>27</v>
      </c>
      <c r="J17" s="107">
        <v>31</v>
      </c>
      <c r="K17" s="104">
        <v>108</v>
      </c>
      <c r="L17" s="104">
        <v>180</v>
      </c>
      <c r="N17" s="104" t="s">
        <v>160</v>
      </c>
      <c r="O17" s="104">
        <v>6</v>
      </c>
      <c r="P17" s="104">
        <v>1</v>
      </c>
      <c r="Q17" s="104">
        <v>1</v>
      </c>
      <c r="R17" s="104" t="s">
        <v>151</v>
      </c>
      <c r="S17" s="104" t="s">
        <v>141</v>
      </c>
      <c r="T17" s="104">
        <v>4</v>
      </c>
      <c r="U17" s="104" t="s">
        <v>142</v>
      </c>
    </row>
    <row r="18" spans="2:21">
      <c r="B18" s="101">
        <f t="shared" si="0"/>
        <v>6</v>
      </c>
      <c r="C18" s="108" t="s">
        <v>44</v>
      </c>
      <c r="D18" s="109">
        <v>2</v>
      </c>
      <c r="E18" s="109">
        <v>1</v>
      </c>
      <c r="F18" s="109">
        <v>1</v>
      </c>
      <c r="G18" s="109">
        <v>0</v>
      </c>
      <c r="H18" s="109">
        <v>2</v>
      </c>
      <c r="I18" s="109" t="s">
        <v>27</v>
      </c>
      <c r="J18" s="107">
        <v>34</v>
      </c>
      <c r="K18" s="104">
        <v>111</v>
      </c>
      <c r="L18" s="104">
        <v>185</v>
      </c>
      <c r="N18" s="104" t="s">
        <v>161</v>
      </c>
      <c r="O18" s="104">
        <v>6</v>
      </c>
      <c r="P18" s="104">
        <v>1</v>
      </c>
      <c r="Q18" s="104">
        <v>1</v>
      </c>
      <c r="R18" s="104" t="s">
        <v>151</v>
      </c>
      <c r="S18" s="104" t="s">
        <v>141</v>
      </c>
      <c r="T18" s="104">
        <v>4</v>
      </c>
      <c r="U18" s="104" t="s">
        <v>142</v>
      </c>
    </row>
    <row r="19" spans="2:21">
      <c r="B19" s="101">
        <f t="shared" si="0"/>
        <v>6</v>
      </c>
      <c r="C19" s="108" t="s">
        <v>45</v>
      </c>
      <c r="D19" s="109">
        <v>3</v>
      </c>
      <c r="E19" s="109">
        <v>1</v>
      </c>
      <c r="F19" s="109">
        <v>1</v>
      </c>
      <c r="G19" s="109">
        <v>0</v>
      </c>
      <c r="H19" s="109">
        <v>2</v>
      </c>
      <c r="I19" s="109" t="s">
        <v>27</v>
      </c>
      <c r="J19" s="107">
        <v>37</v>
      </c>
      <c r="K19" s="104">
        <v>114</v>
      </c>
      <c r="L19" s="104">
        <v>190</v>
      </c>
      <c r="N19" s="104" t="s">
        <v>162</v>
      </c>
      <c r="O19" s="104">
        <v>6</v>
      </c>
      <c r="P19" s="104">
        <v>1</v>
      </c>
      <c r="Q19" s="104">
        <v>1</v>
      </c>
      <c r="R19" s="104" t="s">
        <v>151</v>
      </c>
      <c r="S19" s="104" t="s">
        <v>141</v>
      </c>
      <c r="T19" s="104">
        <v>4</v>
      </c>
      <c r="U19" s="104" t="s">
        <v>142</v>
      </c>
    </row>
    <row r="20" spans="2:21">
      <c r="B20" s="101">
        <f t="shared" si="0"/>
        <v>6</v>
      </c>
      <c r="C20" s="108" t="s">
        <v>46</v>
      </c>
      <c r="D20" s="109">
        <v>3</v>
      </c>
      <c r="E20" s="109">
        <v>1</v>
      </c>
      <c r="F20" s="109">
        <v>1</v>
      </c>
      <c r="G20" s="109">
        <v>0</v>
      </c>
      <c r="H20" s="109">
        <v>2</v>
      </c>
      <c r="I20" s="109" t="s">
        <v>27</v>
      </c>
      <c r="J20" s="107">
        <v>38</v>
      </c>
      <c r="K20" s="104">
        <v>117</v>
      </c>
      <c r="L20" s="104">
        <v>195</v>
      </c>
      <c r="N20" s="104" t="s">
        <v>163</v>
      </c>
      <c r="O20" s="104">
        <v>6</v>
      </c>
      <c r="P20" s="104">
        <v>1</v>
      </c>
      <c r="Q20" s="104">
        <v>1</v>
      </c>
      <c r="R20" s="104" t="s">
        <v>151</v>
      </c>
      <c r="S20" s="104" t="s">
        <v>141</v>
      </c>
      <c r="T20" s="104">
        <v>4</v>
      </c>
      <c r="U20" s="104" t="s">
        <v>142</v>
      </c>
    </row>
    <row r="21" spans="2:21">
      <c r="B21" s="101">
        <f t="shared" si="0"/>
        <v>6</v>
      </c>
      <c r="C21" s="108" t="s">
        <v>47</v>
      </c>
      <c r="D21" s="109">
        <v>4</v>
      </c>
      <c r="E21" s="109">
        <v>1</v>
      </c>
      <c r="F21" s="109">
        <v>1</v>
      </c>
      <c r="G21" s="109">
        <v>0</v>
      </c>
      <c r="H21" s="109">
        <v>2</v>
      </c>
      <c r="I21" s="109" t="s">
        <v>48</v>
      </c>
      <c r="J21" s="107">
        <v>39</v>
      </c>
      <c r="K21" s="104">
        <v>120</v>
      </c>
      <c r="L21" s="104">
        <v>200</v>
      </c>
      <c r="N21" s="104" t="s">
        <v>164</v>
      </c>
      <c r="O21" s="104">
        <v>6</v>
      </c>
      <c r="P21" s="104">
        <v>1</v>
      </c>
      <c r="Q21" s="104">
        <v>1</v>
      </c>
      <c r="R21" s="104">
        <v>0</v>
      </c>
      <c r="S21" s="104" t="s">
        <v>141</v>
      </c>
      <c r="T21" s="104">
        <v>4</v>
      </c>
      <c r="U21" s="104" t="s">
        <v>145</v>
      </c>
    </row>
    <row r="22" spans="2:21">
      <c r="B22" s="101">
        <f t="shared" si="0"/>
        <v>7</v>
      </c>
      <c r="C22" s="108" t="s">
        <v>49</v>
      </c>
      <c r="D22" s="109">
        <v>3</v>
      </c>
      <c r="E22" s="109">
        <v>1</v>
      </c>
      <c r="F22" s="109">
        <v>1</v>
      </c>
      <c r="G22" s="109" t="s">
        <v>34</v>
      </c>
      <c r="H22" s="109">
        <v>2</v>
      </c>
      <c r="I22" s="109" t="s">
        <v>27</v>
      </c>
      <c r="J22" s="107">
        <v>41</v>
      </c>
      <c r="K22" s="104">
        <v>123</v>
      </c>
      <c r="L22" s="104">
        <v>205</v>
      </c>
      <c r="N22" s="104" t="s">
        <v>165</v>
      </c>
      <c r="O22" s="104">
        <v>6</v>
      </c>
      <c r="P22" s="104">
        <v>1</v>
      </c>
      <c r="Q22" s="104">
        <v>1</v>
      </c>
      <c r="R22" s="104">
        <v>0</v>
      </c>
      <c r="S22" s="104" t="s">
        <v>141</v>
      </c>
      <c r="T22" s="104">
        <v>4</v>
      </c>
      <c r="U22" s="104" t="s">
        <v>142</v>
      </c>
    </row>
    <row r="23" spans="2:21">
      <c r="B23" s="101">
        <f t="shared" si="0"/>
        <v>7</v>
      </c>
      <c r="C23" s="108" t="s">
        <v>50</v>
      </c>
      <c r="D23" s="109">
        <v>3</v>
      </c>
      <c r="E23" s="109">
        <v>1</v>
      </c>
      <c r="F23" s="109">
        <v>1</v>
      </c>
      <c r="G23" s="109" t="s">
        <v>34</v>
      </c>
      <c r="H23" s="109">
        <v>2</v>
      </c>
      <c r="I23" s="109" t="s">
        <v>27</v>
      </c>
      <c r="J23" s="107">
        <v>42</v>
      </c>
      <c r="K23" s="104">
        <v>126</v>
      </c>
      <c r="L23" s="104">
        <v>210</v>
      </c>
      <c r="N23" s="104" t="s">
        <v>166</v>
      </c>
      <c r="O23" s="104">
        <v>6</v>
      </c>
      <c r="P23" s="104">
        <v>1</v>
      </c>
      <c r="Q23" s="104">
        <v>1</v>
      </c>
      <c r="R23" s="104" t="s">
        <v>151</v>
      </c>
      <c r="S23" s="104" t="s">
        <v>141</v>
      </c>
      <c r="T23" s="104">
        <v>4</v>
      </c>
      <c r="U23" s="104" t="s">
        <v>142</v>
      </c>
    </row>
    <row r="24" spans="2:21">
      <c r="B24" s="101">
        <f t="shared" si="0"/>
        <v>7</v>
      </c>
      <c r="C24" s="108" t="s">
        <v>51</v>
      </c>
      <c r="D24" s="109">
        <v>3</v>
      </c>
      <c r="E24" s="109">
        <v>1</v>
      </c>
      <c r="F24" s="109">
        <v>1</v>
      </c>
      <c r="G24" s="109">
        <v>0</v>
      </c>
      <c r="H24" s="109">
        <v>2</v>
      </c>
      <c r="I24" s="109" t="s">
        <v>27</v>
      </c>
      <c r="J24" s="107">
        <v>43</v>
      </c>
      <c r="K24" s="104">
        <v>129</v>
      </c>
      <c r="L24" s="104">
        <v>215</v>
      </c>
      <c r="N24" s="104" t="s">
        <v>167</v>
      </c>
      <c r="O24" s="104">
        <v>6</v>
      </c>
      <c r="P24" s="104">
        <v>1</v>
      </c>
      <c r="Q24" s="104">
        <v>1</v>
      </c>
      <c r="R24" s="104">
        <v>0</v>
      </c>
      <c r="S24" s="104" t="s">
        <v>141</v>
      </c>
      <c r="T24" s="104">
        <v>4</v>
      </c>
      <c r="U24" s="104" t="s">
        <v>142</v>
      </c>
    </row>
    <row r="25" spans="2:21">
      <c r="B25" s="101">
        <f t="shared" si="0"/>
        <v>7</v>
      </c>
      <c r="C25" s="108" t="s">
        <v>52</v>
      </c>
      <c r="D25" s="109">
        <v>3</v>
      </c>
      <c r="E25" s="109">
        <v>1</v>
      </c>
      <c r="F25" s="109">
        <v>1</v>
      </c>
      <c r="G25" s="109" t="s">
        <v>34</v>
      </c>
      <c r="H25" s="109">
        <v>3</v>
      </c>
      <c r="I25" s="109" t="s">
        <v>27</v>
      </c>
      <c r="J25" s="107">
        <v>44</v>
      </c>
      <c r="K25" s="104">
        <v>132</v>
      </c>
      <c r="L25" s="104">
        <v>220</v>
      </c>
      <c r="N25" s="104" t="s">
        <v>168</v>
      </c>
      <c r="O25" s="104">
        <v>6</v>
      </c>
      <c r="P25" s="104">
        <v>1</v>
      </c>
      <c r="Q25" s="104">
        <v>1</v>
      </c>
      <c r="R25" s="104">
        <v>0</v>
      </c>
      <c r="S25" s="104" t="s">
        <v>141</v>
      </c>
      <c r="T25" s="104">
        <v>4</v>
      </c>
      <c r="U25" s="104" t="s">
        <v>152</v>
      </c>
    </row>
    <row r="26" spans="2:21">
      <c r="B26" s="101">
        <f t="shared" si="0"/>
        <v>8</v>
      </c>
      <c r="C26" s="108" t="s">
        <v>53</v>
      </c>
      <c r="D26" s="109">
        <v>3</v>
      </c>
      <c r="E26" s="109">
        <v>1</v>
      </c>
      <c r="F26" s="109">
        <v>1</v>
      </c>
      <c r="G26" s="109">
        <v>0</v>
      </c>
      <c r="H26" s="109">
        <v>2</v>
      </c>
      <c r="I26" s="109" t="s">
        <v>27</v>
      </c>
      <c r="J26" s="107">
        <v>45</v>
      </c>
      <c r="K26" s="104">
        <v>136</v>
      </c>
      <c r="L26" s="104">
        <v>227</v>
      </c>
      <c r="N26" s="104" t="s">
        <v>169</v>
      </c>
      <c r="O26" s="104">
        <v>6</v>
      </c>
      <c r="P26" s="104">
        <v>1</v>
      </c>
      <c r="Q26" s="104">
        <v>1</v>
      </c>
      <c r="R26" s="104" t="s">
        <v>151</v>
      </c>
      <c r="S26" s="104" t="s">
        <v>141</v>
      </c>
      <c r="T26" s="104">
        <v>4</v>
      </c>
      <c r="U26" s="104" t="s">
        <v>142</v>
      </c>
    </row>
    <row r="27" spans="2:21">
      <c r="B27" s="101">
        <f t="shared" si="0"/>
        <v>8</v>
      </c>
      <c r="C27" s="108" t="s">
        <v>54</v>
      </c>
      <c r="D27" s="109">
        <v>4</v>
      </c>
      <c r="E27" s="109">
        <v>1</v>
      </c>
      <c r="F27" s="109">
        <v>1</v>
      </c>
      <c r="G27" s="109">
        <v>0</v>
      </c>
      <c r="H27" s="109">
        <v>3</v>
      </c>
      <c r="I27" s="109" t="s">
        <v>27</v>
      </c>
      <c r="J27" s="107">
        <v>46</v>
      </c>
      <c r="K27" s="104">
        <v>140</v>
      </c>
      <c r="L27" s="104">
        <v>233</v>
      </c>
      <c r="N27" s="104" t="s">
        <v>170</v>
      </c>
      <c r="O27" s="104">
        <v>6</v>
      </c>
      <c r="P27" s="104">
        <v>1</v>
      </c>
      <c r="Q27" s="104">
        <v>1</v>
      </c>
      <c r="R27" s="104" t="s">
        <v>151</v>
      </c>
      <c r="S27" s="104" t="s">
        <v>141</v>
      </c>
      <c r="T27" s="104">
        <v>4</v>
      </c>
      <c r="U27" s="104" t="s">
        <v>142</v>
      </c>
    </row>
    <row r="28" spans="2:21">
      <c r="B28" s="101">
        <f t="shared" si="0"/>
        <v>8</v>
      </c>
      <c r="C28" s="108" t="s">
        <v>55</v>
      </c>
      <c r="D28" s="109">
        <v>4</v>
      </c>
      <c r="E28" s="109">
        <v>1</v>
      </c>
      <c r="F28" s="109">
        <v>1</v>
      </c>
      <c r="G28" s="109">
        <v>0</v>
      </c>
      <c r="H28" s="109">
        <v>2</v>
      </c>
      <c r="I28" s="109" t="s">
        <v>27</v>
      </c>
      <c r="J28" s="107">
        <v>48</v>
      </c>
      <c r="K28" s="104">
        <v>144</v>
      </c>
      <c r="L28" s="104">
        <v>240</v>
      </c>
      <c r="N28" s="104" t="s">
        <v>171</v>
      </c>
      <c r="O28" s="104">
        <v>6</v>
      </c>
      <c r="P28" s="104">
        <v>1</v>
      </c>
      <c r="Q28" s="104">
        <v>1</v>
      </c>
      <c r="R28" s="104">
        <v>0</v>
      </c>
      <c r="S28" s="104" t="s">
        <v>141</v>
      </c>
      <c r="T28" s="104">
        <v>4</v>
      </c>
      <c r="U28" s="104" t="s">
        <v>172</v>
      </c>
    </row>
    <row r="29" spans="2:21">
      <c r="B29" s="101">
        <f t="shared" si="0"/>
        <v>9</v>
      </c>
      <c r="C29" s="108" t="s">
        <v>56</v>
      </c>
      <c r="D29" s="109">
        <v>4</v>
      </c>
      <c r="E29" s="109">
        <v>1</v>
      </c>
      <c r="F29" s="109">
        <v>1</v>
      </c>
      <c r="G29" s="109">
        <v>0</v>
      </c>
      <c r="H29" s="109">
        <v>2</v>
      </c>
      <c r="I29" s="109" t="s">
        <v>48</v>
      </c>
      <c r="J29" s="107">
        <v>50</v>
      </c>
      <c r="K29" s="104">
        <v>148</v>
      </c>
      <c r="L29" s="104">
        <v>247</v>
      </c>
      <c r="N29" s="104" t="s">
        <v>173</v>
      </c>
      <c r="O29" s="104">
        <v>6</v>
      </c>
      <c r="P29" s="104">
        <v>1</v>
      </c>
      <c r="Q29" s="104">
        <v>1</v>
      </c>
      <c r="R29" s="104" t="s">
        <v>151</v>
      </c>
      <c r="S29" s="104" t="s">
        <v>141</v>
      </c>
      <c r="T29" s="104">
        <v>4</v>
      </c>
      <c r="U29" s="104" t="s">
        <v>142</v>
      </c>
    </row>
    <row r="30" spans="2:21">
      <c r="B30" s="101">
        <f t="shared" si="0"/>
        <v>9</v>
      </c>
      <c r="C30" s="108" t="s">
        <v>57</v>
      </c>
      <c r="D30" s="109">
        <v>4</v>
      </c>
      <c r="E30" s="109">
        <v>1</v>
      </c>
      <c r="F30" s="109">
        <v>1</v>
      </c>
      <c r="G30" s="109" t="s">
        <v>34</v>
      </c>
      <c r="H30" s="109">
        <v>2</v>
      </c>
      <c r="I30" s="109" t="s">
        <v>32</v>
      </c>
      <c r="J30" s="107">
        <v>51</v>
      </c>
      <c r="K30" s="104">
        <v>152</v>
      </c>
      <c r="L30" s="104">
        <v>253</v>
      </c>
      <c r="N30" s="104" t="s">
        <v>174</v>
      </c>
      <c r="O30" s="104">
        <v>7</v>
      </c>
      <c r="P30" s="104">
        <v>1</v>
      </c>
      <c r="Q30" s="104">
        <v>1</v>
      </c>
      <c r="R30" s="104" t="s">
        <v>151</v>
      </c>
      <c r="S30" s="104" t="s">
        <v>141</v>
      </c>
      <c r="T30" s="104">
        <v>4</v>
      </c>
      <c r="U30" s="104" t="s">
        <v>142</v>
      </c>
    </row>
    <row r="31" spans="2:21">
      <c r="B31" s="101">
        <f t="shared" si="0"/>
        <v>9</v>
      </c>
      <c r="C31" s="108" t="s">
        <v>58</v>
      </c>
      <c r="D31" s="109">
        <v>4</v>
      </c>
      <c r="E31" s="109">
        <v>1</v>
      </c>
      <c r="F31" s="109">
        <v>1</v>
      </c>
      <c r="G31" s="109">
        <v>0</v>
      </c>
      <c r="H31" s="109">
        <v>2</v>
      </c>
      <c r="I31" s="109" t="s">
        <v>27</v>
      </c>
      <c r="J31" s="107">
        <v>53</v>
      </c>
      <c r="K31" s="104">
        <v>156</v>
      </c>
      <c r="L31" s="104">
        <v>260</v>
      </c>
      <c r="N31" s="104" t="s">
        <v>175</v>
      </c>
      <c r="O31" s="104">
        <v>7</v>
      </c>
      <c r="P31" s="104">
        <v>1</v>
      </c>
      <c r="Q31" s="104">
        <v>1</v>
      </c>
      <c r="R31" s="104" t="s">
        <v>151</v>
      </c>
      <c r="S31" s="104" t="s">
        <v>141</v>
      </c>
      <c r="T31" s="104">
        <v>4</v>
      </c>
      <c r="U31" s="104" t="s">
        <v>142</v>
      </c>
    </row>
    <row r="32" spans="2:21">
      <c r="B32" s="101">
        <f t="shared" si="0"/>
        <v>10</v>
      </c>
      <c r="C32" s="108" t="s">
        <v>59</v>
      </c>
      <c r="D32" s="109">
        <v>3</v>
      </c>
      <c r="E32" s="109">
        <v>1</v>
      </c>
      <c r="F32" s="109">
        <v>0</v>
      </c>
      <c r="G32" s="109">
        <v>0</v>
      </c>
      <c r="H32" s="109">
        <v>2</v>
      </c>
      <c r="I32" s="109" t="s">
        <v>60</v>
      </c>
      <c r="J32" s="107">
        <v>54</v>
      </c>
      <c r="K32" s="104">
        <v>160</v>
      </c>
      <c r="L32" s="104">
        <v>267</v>
      </c>
      <c r="N32" s="104" t="s">
        <v>176</v>
      </c>
      <c r="O32" s="104">
        <v>7</v>
      </c>
      <c r="P32" s="104">
        <v>1</v>
      </c>
      <c r="Q32" s="104">
        <v>1</v>
      </c>
      <c r="R32" s="104" t="s">
        <v>151</v>
      </c>
      <c r="S32" s="104" t="s">
        <v>141</v>
      </c>
      <c r="T32" s="104">
        <v>4</v>
      </c>
      <c r="U32" s="104" t="s">
        <v>142</v>
      </c>
    </row>
    <row r="33" spans="2:21">
      <c r="B33" s="101">
        <f t="shared" si="0"/>
        <v>10</v>
      </c>
      <c r="C33" s="108" t="s">
        <v>61</v>
      </c>
      <c r="D33" s="109">
        <v>4</v>
      </c>
      <c r="E33" s="109">
        <v>1</v>
      </c>
      <c r="F33" s="109">
        <v>1</v>
      </c>
      <c r="G33" s="109">
        <v>0</v>
      </c>
      <c r="H33" s="109">
        <v>2</v>
      </c>
      <c r="I33" s="109" t="s">
        <v>27</v>
      </c>
      <c r="J33" s="107">
        <v>55</v>
      </c>
      <c r="K33" s="104">
        <v>164</v>
      </c>
      <c r="L33" s="104">
        <v>273</v>
      </c>
      <c r="N33" s="104" t="s">
        <v>177</v>
      </c>
      <c r="O33" s="104">
        <v>7</v>
      </c>
      <c r="P33" s="104">
        <v>1</v>
      </c>
      <c r="Q33" s="104">
        <v>1</v>
      </c>
      <c r="R33" s="104" t="s">
        <v>151</v>
      </c>
      <c r="S33" s="104" t="s">
        <v>141</v>
      </c>
      <c r="T33" s="104">
        <v>4</v>
      </c>
      <c r="U33" s="104" t="s">
        <v>142</v>
      </c>
    </row>
    <row r="34" spans="2:21">
      <c r="B34" s="101">
        <f t="shared" si="0"/>
        <v>10</v>
      </c>
      <c r="C34" s="108" t="s">
        <v>62</v>
      </c>
      <c r="D34" s="109">
        <v>4</v>
      </c>
      <c r="E34" s="109">
        <v>1</v>
      </c>
      <c r="F34" s="109">
        <v>1</v>
      </c>
      <c r="G34" s="109">
        <v>0</v>
      </c>
      <c r="H34" s="109">
        <v>4</v>
      </c>
      <c r="I34" s="109" t="s">
        <v>32</v>
      </c>
      <c r="J34" s="107">
        <v>57</v>
      </c>
      <c r="K34" s="104">
        <v>168</v>
      </c>
      <c r="L34" s="104">
        <v>280</v>
      </c>
      <c r="N34" s="104" t="s">
        <v>178</v>
      </c>
      <c r="O34" s="104">
        <v>7</v>
      </c>
      <c r="P34" s="104">
        <v>1</v>
      </c>
      <c r="Q34" s="104">
        <v>1</v>
      </c>
      <c r="R34" s="104" t="s">
        <v>151</v>
      </c>
      <c r="S34" s="104" t="s">
        <v>141</v>
      </c>
      <c r="T34" s="104">
        <v>4</v>
      </c>
      <c r="U34" s="104" t="s">
        <v>142</v>
      </c>
    </row>
    <row r="35" spans="2:21">
      <c r="B35" s="101">
        <f t="shared" si="0"/>
        <v>11</v>
      </c>
      <c r="C35" s="108" t="s">
        <v>63</v>
      </c>
      <c r="D35" s="109">
        <v>5</v>
      </c>
      <c r="E35" s="109">
        <v>1</v>
      </c>
      <c r="F35" s="109">
        <v>1</v>
      </c>
      <c r="G35" s="109">
        <v>0</v>
      </c>
      <c r="H35" s="109">
        <v>2</v>
      </c>
      <c r="I35" s="109" t="s">
        <v>27</v>
      </c>
      <c r="J35" s="107">
        <v>59</v>
      </c>
      <c r="K35" s="104">
        <v>172</v>
      </c>
      <c r="L35" s="104">
        <v>287</v>
      </c>
      <c r="N35" s="104" t="s">
        <v>179</v>
      </c>
      <c r="O35" s="104">
        <v>7</v>
      </c>
      <c r="P35" s="104">
        <v>1</v>
      </c>
      <c r="Q35" s="104">
        <v>1</v>
      </c>
      <c r="R35" s="104" t="s">
        <v>151</v>
      </c>
      <c r="S35" s="104" t="s">
        <v>141</v>
      </c>
      <c r="T35" s="104">
        <v>4</v>
      </c>
      <c r="U35" s="104" t="s">
        <v>142</v>
      </c>
    </row>
    <row r="36" spans="2:21">
      <c r="B36" s="101">
        <f t="shared" si="0"/>
        <v>11</v>
      </c>
      <c r="C36" s="108" t="s">
        <v>64</v>
      </c>
      <c r="D36" s="109">
        <v>5</v>
      </c>
      <c r="E36" s="109">
        <v>1</v>
      </c>
      <c r="F36" s="109">
        <v>0</v>
      </c>
      <c r="G36" s="109">
        <v>0</v>
      </c>
      <c r="H36" s="109">
        <v>2</v>
      </c>
      <c r="I36" s="109" t="s">
        <v>27</v>
      </c>
      <c r="J36" s="107">
        <v>61</v>
      </c>
      <c r="K36" s="104">
        <v>176</v>
      </c>
      <c r="L36" s="104">
        <v>293</v>
      </c>
      <c r="N36" s="104" t="s">
        <v>180</v>
      </c>
      <c r="O36" s="104">
        <v>7</v>
      </c>
      <c r="P36" s="104">
        <v>1</v>
      </c>
      <c r="Q36" s="104">
        <v>1</v>
      </c>
      <c r="R36" s="104" t="s">
        <v>151</v>
      </c>
      <c r="S36" s="104" t="s">
        <v>141</v>
      </c>
      <c r="T36" s="104">
        <v>4</v>
      </c>
      <c r="U36" s="104" t="s">
        <v>145</v>
      </c>
    </row>
    <row r="37" spans="2:21">
      <c r="B37" s="101">
        <f t="shared" si="0"/>
        <v>11</v>
      </c>
      <c r="C37" s="108" t="s">
        <v>65</v>
      </c>
      <c r="D37" s="109">
        <v>5</v>
      </c>
      <c r="E37" s="109">
        <v>1</v>
      </c>
      <c r="F37" s="109">
        <v>1</v>
      </c>
      <c r="G37" s="109" t="s">
        <v>34</v>
      </c>
      <c r="H37" s="109">
        <v>2</v>
      </c>
      <c r="I37" s="109" t="s">
        <v>27</v>
      </c>
      <c r="J37" s="107">
        <v>64</v>
      </c>
      <c r="K37" s="104">
        <v>180</v>
      </c>
      <c r="L37" s="104">
        <v>300</v>
      </c>
      <c r="N37" s="104" t="s">
        <v>181</v>
      </c>
      <c r="O37" s="104">
        <v>7</v>
      </c>
      <c r="P37" s="104">
        <v>1</v>
      </c>
      <c r="Q37" s="104">
        <v>1</v>
      </c>
      <c r="R37" s="104" t="s">
        <v>151</v>
      </c>
      <c r="S37" s="104" t="s">
        <v>141</v>
      </c>
      <c r="T37" s="104">
        <v>4</v>
      </c>
      <c r="U37" s="104" t="s">
        <v>2047</v>
      </c>
    </row>
    <row r="38" spans="2:21">
      <c r="B38" s="101">
        <f t="shared" si="0"/>
        <v>12</v>
      </c>
      <c r="C38" s="108" t="s">
        <v>66</v>
      </c>
      <c r="D38" s="109">
        <v>5</v>
      </c>
      <c r="E38" s="109">
        <v>1</v>
      </c>
      <c r="F38" s="109">
        <v>1</v>
      </c>
      <c r="G38" s="109" t="s">
        <v>34</v>
      </c>
      <c r="H38" s="109">
        <v>2</v>
      </c>
      <c r="I38" s="109" t="s">
        <v>27</v>
      </c>
      <c r="J38" s="107">
        <v>66</v>
      </c>
      <c r="K38" s="104">
        <v>186</v>
      </c>
      <c r="L38" s="104">
        <v>310</v>
      </c>
      <c r="N38" s="104" t="s">
        <v>182</v>
      </c>
      <c r="O38" s="104">
        <v>7</v>
      </c>
      <c r="P38" s="104">
        <v>1</v>
      </c>
      <c r="Q38" s="104">
        <v>1</v>
      </c>
      <c r="R38" s="104" t="s">
        <v>151</v>
      </c>
      <c r="S38" s="104" t="s">
        <v>141</v>
      </c>
      <c r="T38" s="104">
        <v>4</v>
      </c>
      <c r="U38" s="104" t="s">
        <v>142</v>
      </c>
    </row>
    <row r="39" spans="2:21">
      <c r="B39" s="101">
        <f t="shared" si="0"/>
        <v>12</v>
      </c>
      <c r="C39" s="108" t="s">
        <v>67</v>
      </c>
      <c r="D39" s="109">
        <v>5</v>
      </c>
      <c r="E39" s="109">
        <v>1</v>
      </c>
      <c r="F39" s="109">
        <v>1</v>
      </c>
      <c r="G39" s="109" t="s">
        <v>34</v>
      </c>
      <c r="H39" s="109">
        <v>2</v>
      </c>
      <c r="I39" s="109" t="s">
        <v>27</v>
      </c>
      <c r="J39" s="107">
        <v>68</v>
      </c>
      <c r="K39" s="104">
        <v>192</v>
      </c>
      <c r="L39" s="104">
        <v>320</v>
      </c>
      <c r="N39" s="104" t="s">
        <v>183</v>
      </c>
      <c r="O39" s="104">
        <v>8</v>
      </c>
      <c r="P39" s="104">
        <v>1</v>
      </c>
      <c r="Q39" s="104">
        <v>1</v>
      </c>
      <c r="R39" s="104" t="s">
        <v>151</v>
      </c>
      <c r="S39" s="104" t="s">
        <v>141</v>
      </c>
      <c r="T39" s="104">
        <v>4</v>
      </c>
      <c r="U39" s="104" t="s">
        <v>142</v>
      </c>
    </row>
    <row r="40" spans="2:21">
      <c r="B40" s="101">
        <f t="shared" si="0"/>
        <v>13</v>
      </c>
      <c r="C40" s="108" t="s">
        <v>68</v>
      </c>
      <c r="D40" s="109">
        <v>4</v>
      </c>
      <c r="E40" s="109">
        <v>1</v>
      </c>
      <c r="F40" s="109">
        <v>1</v>
      </c>
      <c r="G40" s="109">
        <v>0</v>
      </c>
      <c r="H40" s="109">
        <v>4</v>
      </c>
      <c r="I40" s="109" t="s">
        <v>27</v>
      </c>
      <c r="J40" s="107">
        <v>70</v>
      </c>
      <c r="K40" s="104">
        <v>195</v>
      </c>
      <c r="L40" s="104">
        <v>325</v>
      </c>
      <c r="N40" s="104" t="s">
        <v>184</v>
      </c>
      <c r="O40" s="104">
        <v>8</v>
      </c>
      <c r="P40" s="104">
        <v>1</v>
      </c>
      <c r="Q40" s="104">
        <v>1</v>
      </c>
      <c r="R40" s="104" t="s">
        <v>151</v>
      </c>
      <c r="S40" s="104" t="s">
        <v>141</v>
      </c>
      <c r="T40" s="104">
        <v>4</v>
      </c>
      <c r="U40" s="104" t="s">
        <v>142</v>
      </c>
    </row>
    <row r="41" spans="2:21">
      <c r="B41" s="101">
        <f t="shared" si="0"/>
        <v>13</v>
      </c>
      <c r="C41" s="108" t="s">
        <v>69</v>
      </c>
      <c r="D41" s="109">
        <v>4</v>
      </c>
      <c r="E41" s="109">
        <v>1</v>
      </c>
      <c r="F41" s="109">
        <v>1</v>
      </c>
      <c r="G41" s="109">
        <v>0</v>
      </c>
      <c r="H41" s="109">
        <v>2</v>
      </c>
      <c r="I41" s="109" t="s">
        <v>27</v>
      </c>
      <c r="J41" s="107">
        <v>72</v>
      </c>
      <c r="K41" s="104">
        <v>198</v>
      </c>
      <c r="L41" s="104">
        <v>330</v>
      </c>
      <c r="N41" s="104" t="s">
        <v>185</v>
      </c>
      <c r="O41" s="104">
        <v>8</v>
      </c>
      <c r="P41" s="104">
        <v>1</v>
      </c>
      <c r="Q41" s="104">
        <v>1</v>
      </c>
      <c r="R41" s="104" t="s">
        <v>151</v>
      </c>
      <c r="S41" s="104" t="s">
        <v>141</v>
      </c>
      <c r="T41" s="104">
        <v>4</v>
      </c>
      <c r="U41" s="104" t="s">
        <v>142</v>
      </c>
    </row>
    <row r="42" spans="2:21">
      <c r="B42" s="101">
        <f t="shared" si="0"/>
        <v>13</v>
      </c>
      <c r="C42" s="108" t="s">
        <v>70</v>
      </c>
      <c r="D42" s="109">
        <v>5</v>
      </c>
      <c r="E42" s="109">
        <v>1</v>
      </c>
      <c r="F42" s="109">
        <v>1</v>
      </c>
      <c r="G42" s="109">
        <v>0</v>
      </c>
      <c r="H42" s="109">
        <v>2</v>
      </c>
      <c r="I42" s="109" t="s">
        <v>32</v>
      </c>
      <c r="J42" s="107">
        <v>74</v>
      </c>
      <c r="K42" s="104">
        <v>201</v>
      </c>
      <c r="L42" s="104">
        <v>335</v>
      </c>
      <c r="N42" s="104" t="s">
        <v>186</v>
      </c>
      <c r="O42" s="104">
        <v>8</v>
      </c>
      <c r="P42" s="104">
        <v>1</v>
      </c>
      <c r="Q42" s="104">
        <v>1</v>
      </c>
      <c r="R42" s="104" t="s">
        <v>151</v>
      </c>
      <c r="S42" s="104" t="s">
        <v>141</v>
      </c>
      <c r="T42" s="104">
        <v>4</v>
      </c>
      <c r="U42" s="104" t="s">
        <v>142</v>
      </c>
    </row>
    <row r="43" spans="2:21">
      <c r="B43" s="101">
        <f t="shared" si="0"/>
        <v>13</v>
      </c>
      <c r="C43" s="108" t="s">
        <v>71</v>
      </c>
      <c r="D43" s="109">
        <v>5</v>
      </c>
      <c r="E43" s="109">
        <v>1</v>
      </c>
      <c r="F43" s="109">
        <v>1</v>
      </c>
      <c r="G43" s="109">
        <v>0</v>
      </c>
      <c r="H43" s="109">
        <v>2</v>
      </c>
      <c r="I43" s="109" t="s">
        <v>27</v>
      </c>
      <c r="J43" s="107">
        <v>76</v>
      </c>
      <c r="K43" s="104">
        <v>204</v>
      </c>
      <c r="L43" s="104">
        <v>340</v>
      </c>
      <c r="N43" s="104" t="s">
        <v>187</v>
      </c>
      <c r="O43" s="104">
        <v>8</v>
      </c>
      <c r="P43" s="104">
        <v>1</v>
      </c>
      <c r="Q43" s="104">
        <v>1</v>
      </c>
      <c r="R43" s="104" t="s">
        <v>151</v>
      </c>
      <c r="S43" s="104" t="s">
        <v>141</v>
      </c>
      <c r="T43" s="104">
        <v>4</v>
      </c>
      <c r="U43" s="104" t="s">
        <v>142</v>
      </c>
    </row>
    <row r="44" spans="2:21">
      <c r="B44" s="101">
        <f t="shared" si="0"/>
        <v>14</v>
      </c>
      <c r="C44" s="108" t="s">
        <v>72</v>
      </c>
      <c r="D44" s="109">
        <v>4</v>
      </c>
      <c r="E44" s="109">
        <v>1</v>
      </c>
      <c r="F44" s="109">
        <v>0</v>
      </c>
      <c r="G44" s="109" t="s">
        <v>34</v>
      </c>
      <c r="H44" s="109">
        <v>2</v>
      </c>
      <c r="I44" s="109" t="s">
        <v>73</v>
      </c>
      <c r="J44" s="107">
        <v>78</v>
      </c>
      <c r="K44" s="104">
        <v>207</v>
      </c>
      <c r="L44" s="104">
        <v>345</v>
      </c>
      <c r="N44" s="104" t="s">
        <v>188</v>
      </c>
      <c r="O44" s="104">
        <v>8</v>
      </c>
      <c r="P44" s="104">
        <v>1</v>
      </c>
      <c r="Q44" s="104">
        <v>1</v>
      </c>
      <c r="R44" s="104" t="s">
        <v>151</v>
      </c>
      <c r="S44" s="104" t="s">
        <v>141</v>
      </c>
      <c r="T44" s="104">
        <v>4</v>
      </c>
      <c r="U44" s="104" t="s">
        <v>142</v>
      </c>
    </row>
    <row r="45" spans="2:21">
      <c r="B45" s="101">
        <f t="shared" si="0"/>
        <v>14</v>
      </c>
      <c r="C45" s="108" t="s">
        <v>74</v>
      </c>
      <c r="D45" s="109">
        <v>5</v>
      </c>
      <c r="E45" s="109">
        <v>1</v>
      </c>
      <c r="F45" s="109">
        <v>1</v>
      </c>
      <c r="G45" s="109">
        <v>0</v>
      </c>
      <c r="H45" s="109">
        <v>4</v>
      </c>
      <c r="I45" s="109" t="s">
        <v>27</v>
      </c>
      <c r="J45" s="107">
        <v>80</v>
      </c>
      <c r="K45" s="104">
        <v>210</v>
      </c>
      <c r="L45" s="104">
        <v>350</v>
      </c>
    </row>
    <row r="46" spans="2:21">
      <c r="B46" s="101">
        <f t="shared" si="0"/>
        <v>14</v>
      </c>
      <c r="C46" s="108" t="s">
        <v>75</v>
      </c>
      <c r="D46" s="109">
        <v>5</v>
      </c>
      <c r="E46" s="109">
        <v>1</v>
      </c>
      <c r="F46" s="109">
        <v>0</v>
      </c>
      <c r="G46" s="109">
        <v>0</v>
      </c>
      <c r="H46" s="109">
        <v>2</v>
      </c>
      <c r="I46" s="109" t="s">
        <v>73</v>
      </c>
      <c r="J46" s="107">
        <v>82</v>
      </c>
      <c r="K46" s="104">
        <v>213</v>
      </c>
      <c r="L46" s="104">
        <v>355</v>
      </c>
    </row>
    <row r="47" spans="2:21">
      <c r="B47" s="101">
        <f t="shared" si="0"/>
        <v>14</v>
      </c>
      <c r="C47" s="108" t="s">
        <v>76</v>
      </c>
      <c r="D47" s="109">
        <v>5</v>
      </c>
      <c r="E47" s="109">
        <v>1</v>
      </c>
      <c r="F47" s="109">
        <v>1</v>
      </c>
      <c r="G47" s="109">
        <v>0</v>
      </c>
      <c r="H47" s="109">
        <v>2</v>
      </c>
      <c r="I47" s="109" t="s">
        <v>27</v>
      </c>
      <c r="J47" s="107">
        <v>84</v>
      </c>
      <c r="K47" s="104">
        <v>216</v>
      </c>
      <c r="L47" s="104">
        <v>360</v>
      </c>
    </row>
    <row r="48" spans="2:21">
      <c r="B48" s="101">
        <f t="shared" si="0"/>
        <v>15</v>
      </c>
      <c r="C48" s="108" t="s">
        <v>77</v>
      </c>
      <c r="D48" s="109">
        <v>4</v>
      </c>
      <c r="E48" s="109">
        <v>1</v>
      </c>
      <c r="F48" s="109">
        <v>0</v>
      </c>
      <c r="G48" s="109">
        <v>0</v>
      </c>
      <c r="H48" s="109">
        <v>2</v>
      </c>
      <c r="I48" s="109" t="s">
        <v>73</v>
      </c>
      <c r="J48" s="107">
        <v>86</v>
      </c>
      <c r="K48" s="104">
        <v>220</v>
      </c>
      <c r="L48" s="104">
        <v>367</v>
      </c>
    </row>
    <row r="49" spans="2:12">
      <c r="B49" s="101">
        <f t="shared" si="0"/>
        <v>15</v>
      </c>
      <c r="C49" s="108" t="s">
        <v>78</v>
      </c>
      <c r="D49" s="109">
        <v>4</v>
      </c>
      <c r="E49" s="109">
        <v>1</v>
      </c>
      <c r="F49" s="109">
        <v>1</v>
      </c>
      <c r="G49" s="109">
        <v>0</v>
      </c>
      <c r="H49" s="109">
        <v>2</v>
      </c>
      <c r="I49" s="109" t="s">
        <v>27</v>
      </c>
      <c r="J49" s="107">
        <v>88</v>
      </c>
      <c r="K49" s="104">
        <v>224</v>
      </c>
      <c r="L49" s="104">
        <v>373</v>
      </c>
    </row>
    <row r="50" spans="2:12">
      <c r="B50" s="101">
        <f t="shared" si="0"/>
        <v>15</v>
      </c>
      <c r="C50" s="108" t="s">
        <v>79</v>
      </c>
      <c r="D50" s="109">
        <v>5</v>
      </c>
      <c r="E50" s="109">
        <v>1</v>
      </c>
      <c r="F50" s="109">
        <v>1</v>
      </c>
      <c r="G50" s="109" t="s">
        <v>34</v>
      </c>
      <c r="H50" s="109">
        <v>2</v>
      </c>
      <c r="I50" s="109" t="s">
        <v>27</v>
      </c>
      <c r="J50" s="107">
        <v>90</v>
      </c>
      <c r="K50" s="104">
        <v>228</v>
      </c>
      <c r="L50" s="104">
        <v>380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3"/>
  <dimension ref="A1:R37"/>
  <sheetViews>
    <sheetView workbookViewId="0">
      <selection activeCell="D9" sqref="D9"/>
    </sheetView>
  </sheetViews>
  <sheetFormatPr defaultColWidth="11" defaultRowHeight="15.75"/>
  <cols>
    <col min="1" max="1" width="15.5" bestFit="1" customWidth="1"/>
    <col min="13" max="13" width="8.5" customWidth="1"/>
    <col min="15" max="15" width="11" customWidth="1"/>
  </cols>
  <sheetData>
    <row r="1" spans="1:18">
      <c r="A1" t="s">
        <v>2385</v>
      </c>
      <c r="B1" t="s">
        <v>2386</v>
      </c>
      <c r="C1" t="s">
        <v>2387</v>
      </c>
      <c r="D1" t="s">
        <v>2388</v>
      </c>
    </row>
    <row r="2" spans="1:18">
      <c r="A2" t="s">
        <v>2389</v>
      </c>
      <c r="B2">
        <v>60</v>
      </c>
      <c r="C2">
        <v>4</v>
      </c>
      <c r="D2">
        <v>15</v>
      </c>
    </row>
    <row r="3" spans="1:18">
      <c r="A3" t="s">
        <v>2390</v>
      </c>
      <c r="B3">
        <v>240</v>
      </c>
      <c r="C3">
        <v>6</v>
      </c>
      <c r="D3">
        <v>40</v>
      </c>
    </row>
    <row r="4" spans="1:18">
      <c r="A4" t="s">
        <v>2391</v>
      </c>
      <c r="B4">
        <v>1200</v>
      </c>
      <c r="C4">
        <v>6</v>
      </c>
      <c r="D4">
        <v>200</v>
      </c>
    </row>
    <row r="7" spans="1:18">
      <c r="G7" s="4" t="s">
        <v>2016</v>
      </c>
      <c r="H7" s="4" t="s">
        <v>2016</v>
      </c>
      <c r="I7" s="4" t="s">
        <v>2017</v>
      </c>
      <c r="J7" s="4" t="s">
        <v>2017</v>
      </c>
      <c r="K7" s="4" t="s">
        <v>2018</v>
      </c>
      <c r="L7" s="4" t="s">
        <v>2018</v>
      </c>
    </row>
    <row r="8" spans="1:18">
      <c r="B8" t="s">
        <v>293</v>
      </c>
      <c r="C8" t="s">
        <v>291</v>
      </c>
      <c r="D8" t="s">
        <v>2021</v>
      </c>
      <c r="E8" t="s">
        <v>2022</v>
      </c>
      <c r="F8" t="s">
        <v>1928</v>
      </c>
      <c r="G8" s="4" t="s">
        <v>243</v>
      </c>
      <c r="H8" s="4" t="s">
        <v>249</v>
      </c>
      <c r="I8" s="4" t="s">
        <v>243</v>
      </c>
      <c r="J8" s="4" t="s">
        <v>2020</v>
      </c>
      <c r="K8" s="4" t="s">
        <v>2019</v>
      </c>
      <c r="L8" s="4" t="s">
        <v>2020</v>
      </c>
    </row>
    <row r="9" spans="1:18">
      <c r="A9" t="s">
        <v>2005</v>
      </c>
      <c r="B9">
        <v>1</v>
      </c>
      <c r="C9">
        <v>30</v>
      </c>
      <c r="D9">
        <f>B9*C9</f>
        <v>30</v>
      </c>
      <c r="E9">
        <f>D9*1.2</f>
        <v>36</v>
      </c>
      <c r="F9" t="str">
        <f>"cash,"&amp;C9</f>
        <v>cash,30</v>
      </c>
      <c r="G9" s="4">
        <v>100</v>
      </c>
      <c r="H9" s="12">
        <f>IF(G9="","",G9/SUM(G$9:G$30))</f>
        <v>0.13071895424836602</v>
      </c>
      <c r="I9" s="4"/>
      <c r="J9" s="12" t="str">
        <f t="shared" ref="J9:J17" si="0">IF(I9="","",I9/SUM(I$9:I$30))</f>
        <v/>
      </c>
      <c r="K9" s="4"/>
      <c r="L9" s="12" t="str">
        <f t="shared" ref="L9:L23" si="1">IF(K9="","",K9/SUM(K$9:K$30))</f>
        <v/>
      </c>
      <c r="M9" t="str">
        <f>IF(G9&gt;0,$F9&amp;"|"&amp;G9,"")</f>
        <v>cash,30|100</v>
      </c>
      <c r="N9" t="s">
        <v>2024</v>
      </c>
      <c r="P9" t="s">
        <v>2024</v>
      </c>
      <c r="R9" t="s">
        <v>2024</v>
      </c>
    </row>
    <row r="10" spans="1:18">
      <c r="A10" t="s">
        <v>2006</v>
      </c>
      <c r="B10">
        <v>1</v>
      </c>
      <c r="C10">
        <v>50</v>
      </c>
      <c r="D10">
        <f t="shared" ref="D10:D30" si="2">B10*C10</f>
        <v>50</v>
      </c>
      <c r="E10">
        <f t="shared" ref="E10:E18" si="3">D10*1.2</f>
        <v>60</v>
      </c>
      <c r="F10" t="str">
        <f t="shared" ref="F10:F18" si="4">"cash,"&amp;C10</f>
        <v>cash,50</v>
      </c>
      <c r="G10" s="4">
        <v>100</v>
      </c>
      <c r="H10" s="12">
        <f t="shared" ref="H10:H17" si="5">IF(G10="","",G10/SUM($G$9:$G$30))</f>
        <v>0.13071895424836602</v>
      </c>
      <c r="I10" s="4"/>
      <c r="J10" s="12" t="str">
        <f t="shared" si="0"/>
        <v/>
      </c>
      <c r="K10" s="4"/>
      <c r="L10" s="12" t="str">
        <f t="shared" si="1"/>
        <v/>
      </c>
      <c r="M10" t="str">
        <f>IF(G10&gt;0,M9&amp;";"&amp;$F10&amp;"|"&amp;G10,M9)</f>
        <v>cash,30|100;cash,50|100</v>
      </c>
      <c r="N10" t="s">
        <v>2024</v>
      </c>
      <c r="P10" t="s">
        <v>2024</v>
      </c>
      <c r="R10" t="s">
        <v>2024</v>
      </c>
    </row>
    <row r="11" spans="1:18">
      <c r="A11" t="s">
        <v>2007</v>
      </c>
      <c r="B11">
        <v>1</v>
      </c>
      <c r="C11">
        <v>100</v>
      </c>
      <c r="D11">
        <f t="shared" si="2"/>
        <v>100</v>
      </c>
      <c r="E11">
        <f t="shared" si="3"/>
        <v>120</v>
      </c>
      <c r="F11" t="str">
        <f t="shared" si="4"/>
        <v>cash,100</v>
      </c>
      <c r="G11" s="4">
        <v>65</v>
      </c>
      <c r="H11" s="12">
        <f t="shared" si="5"/>
        <v>8.4967320261437912E-2</v>
      </c>
      <c r="I11" s="4"/>
      <c r="J11" s="12" t="str">
        <f t="shared" si="0"/>
        <v/>
      </c>
      <c r="K11" s="4"/>
      <c r="L11" s="12" t="str">
        <f t="shared" si="1"/>
        <v/>
      </c>
      <c r="M11" t="str">
        <f t="shared" ref="M11:M30" si="6">IF(G11&gt;0,M10&amp;";"&amp;$F11&amp;"|"&amp;G11,M10)</f>
        <v>cash,30|100;cash,50|100;cash,100|65</v>
      </c>
      <c r="N11" t="s">
        <v>2024</v>
      </c>
      <c r="P11" t="s">
        <v>2024</v>
      </c>
      <c r="R11" t="s">
        <v>2024</v>
      </c>
    </row>
    <row r="12" spans="1:18">
      <c r="A12" t="s">
        <v>2008</v>
      </c>
      <c r="B12">
        <v>1</v>
      </c>
      <c r="C12">
        <v>150</v>
      </c>
      <c r="D12">
        <f t="shared" si="2"/>
        <v>150</v>
      </c>
      <c r="E12">
        <f t="shared" si="3"/>
        <v>180</v>
      </c>
      <c r="F12" t="str">
        <f t="shared" si="4"/>
        <v>cash,150</v>
      </c>
      <c r="G12" s="4"/>
      <c r="H12" s="12" t="str">
        <f t="shared" si="5"/>
        <v/>
      </c>
      <c r="I12" s="4">
        <v>100</v>
      </c>
      <c r="J12" s="12">
        <f t="shared" si="0"/>
        <v>0.16949152542372881</v>
      </c>
      <c r="K12" s="4"/>
      <c r="L12" s="12" t="str">
        <f t="shared" si="1"/>
        <v/>
      </c>
      <c r="M12" t="str">
        <f t="shared" si="6"/>
        <v>cash,30|100;cash,50|100;cash,100|65</v>
      </c>
      <c r="N12" t="s">
        <v>2024</v>
      </c>
      <c r="O12" t="str">
        <f>IF(I12&gt;0,$F12&amp;"|"&amp;I12,"")</f>
        <v>cash,150|100</v>
      </c>
      <c r="P12" t="s">
        <v>2024</v>
      </c>
      <c r="R12" t="s">
        <v>2024</v>
      </c>
    </row>
    <row r="13" spans="1:18">
      <c r="A13" t="s">
        <v>2009</v>
      </c>
      <c r="B13">
        <v>1</v>
      </c>
      <c r="C13">
        <v>200</v>
      </c>
      <c r="D13">
        <f t="shared" si="2"/>
        <v>200</v>
      </c>
      <c r="E13">
        <f t="shared" si="3"/>
        <v>240</v>
      </c>
      <c r="F13" t="str">
        <f t="shared" si="4"/>
        <v>cash,200</v>
      </c>
      <c r="G13" s="4"/>
      <c r="H13" s="12" t="str">
        <f t="shared" si="5"/>
        <v/>
      </c>
      <c r="I13" s="4">
        <v>100</v>
      </c>
      <c r="J13" s="12">
        <f t="shared" si="0"/>
        <v>0.16949152542372881</v>
      </c>
      <c r="K13" s="4"/>
      <c r="L13" s="12" t="str">
        <f t="shared" si="1"/>
        <v/>
      </c>
      <c r="M13" t="str">
        <f t="shared" si="6"/>
        <v>cash,30|100;cash,50|100;cash,100|65</v>
      </c>
      <c r="N13" t="s">
        <v>2024</v>
      </c>
      <c r="O13" t="str">
        <f>IF(I13&gt;0,O12&amp;";"&amp;$F13&amp;"|"&amp;I13,O12)</f>
        <v>cash,150|100;cash,200|100</v>
      </c>
      <c r="P13" t="s">
        <v>2024</v>
      </c>
      <c r="R13" t="s">
        <v>2024</v>
      </c>
    </row>
    <row r="14" spans="1:18">
      <c r="A14" t="s">
        <v>2010</v>
      </c>
      <c r="B14">
        <v>1</v>
      </c>
      <c r="C14">
        <v>300</v>
      </c>
      <c r="D14">
        <f t="shared" si="2"/>
        <v>300</v>
      </c>
      <c r="E14">
        <f t="shared" si="3"/>
        <v>360</v>
      </c>
      <c r="F14" t="str">
        <f t="shared" si="4"/>
        <v>cash,300</v>
      </c>
      <c r="G14" s="4"/>
      <c r="H14" s="12" t="str">
        <f t="shared" si="5"/>
        <v/>
      </c>
      <c r="I14" s="4">
        <v>45</v>
      </c>
      <c r="J14" s="12">
        <f t="shared" si="0"/>
        <v>7.6271186440677971E-2</v>
      </c>
      <c r="K14" s="4"/>
      <c r="L14" s="12" t="str">
        <f t="shared" si="1"/>
        <v/>
      </c>
      <c r="M14" t="str">
        <f t="shared" si="6"/>
        <v>cash,30|100;cash,50|100;cash,100|65</v>
      </c>
      <c r="N14" t="s">
        <v>2024</v>
      </c>
      <c r="O14" t="str">
        <f t="shared" ref="O14:O30" si="7">IF(I14&gt;0,O13&amp;";"&amp;$F14&amp;"|"&amp;I14,O13)</f>
        <v>cash,150|100;cash,200|100;cash,300|45</v>
      </c>
      <c r="P14" t="s">
        <v>2024</v>
      </c>
      <c r="R14" t="s">
        <v>2024</v>
      </c>
    </row>
    <row r="15" spans="1:18">
      <c r="A15" t="s">
        <v>2011</v>
      </c>
      <c r="B15">
        <v>1</v>
      </c>
      <c r="C15">
        <v>500</v>
      </c>
      <c r="D15">
        <f t="shared" si="2"/>
        <v>500</v>
      </c>
      <c r="E15">
        <f t="shared" si="3"/>
        <v>600</v>
      </c>
      <c r="F15" t="str">
        <f t="shared" si="4"/>
        <v>cash,500</v>
      </c>
      <c r="G15" s="4"/>
      <c r="H15" s="12" t="str">
        <f t="shared" si="5"/>
        <v/>
      </c>
      <c r="I15" s="4"/>
      <c r="J15" s="12" t="str">
        <f t="shared" si="0"/>
        <v/>
      </c>
      <c r="K15" s="4">
        <v>50</v>
      </c>
      <c r="L15" s="12">
        <f t="shared" si="1"/>
        <v>7.3529411764705885E-2</v>
      </c>
      <c r="M15" t="str">
        <f t="shared" si="6"/>
        <v>cash,30|100;cash,50|100;cash,100|65</v>
      </c>
      <c r="N15" t="s">
        <v>2024</v>
      </c>
      <c r="O15" t="str">
        <f t="shared" si="7"/>
        <v>cash,150|100;cash,200|100;cash,300|45</v>
      </c>
      <c r="P15" t="s">
        <v>2024</v>
      </c>
      <c r="Q15" t="str">
        <f>IF(K15&gt;0,$F15&amp;"|"&amp;K15,"")</f>
        <v>cash,500|50</v>
      </c>
      <c r="R15" t="s">
        <v>2024</v>
      </c>
    </row>
    <row r="16" spans="1:18">
      <c r="A16" t="s">
        <v>2013</v>
      </c>
      <c r="B16">
        <v>1</v>
      </c>
      <c r="C16">
        <v>800</v>
      </c>
      <c r="D16">
        <f t="shared" si="2"/>
        <v>800</v>
      </c>
      <c r="E16">
        <f t="shared" si="3"/>
        <v>960</v>
      </c>
      <c r="F16" t="str">
        <f t="shared" si="4"/>
        <v>cash,800</v>
      </c>
      <c r="G16" s="4"/>
      <c r="H16" s="12" t="str">
        <f t="shared" si="5"/>
        <v/>
      </c>
      <c r="I16" s="4"/>
      <c r="J16" s="12" t="str">
        <f t="shared" si="0"/>
        <v/>
      </c>
      <c r="K16" s="4">
        <v>100</v>
      </c>
      <c r="L16" s="12">
        <f t="shared" si="1"/>
        <v>0.14705882352941177</v>
      </c>
      <c r="M16" t="str">
        <f t="shared" si="6"/>
        <v>cash,30|100;cash,50|100;cash,100|65</v>
      </c>
      <c r="N16" t="s">
        <v>2024</v>
      </c>
      <c r="O16" t="str">
        <f t="shared" si="7"/>
        <v>cash,150|100;cash,200|100;cash,300|45</v>
      </c>
      <c r="P16" t="s">
        <v>2024</v>
      </c>
      <c r="Q16" t="str">
        <f>IF(K16&gt;0,Q15&amp;";"&amp;$F16&amp;"|"&amp;K16,Q15)</f>
        <v>cash,500|50;cash,800|100</v>
      </c>
      <c r="R16" t="s">
        <v>2024</v>
      </c>
    </row>
    <row r="17" spans="1:18">
      <c r="A17" t="s">
        <v>2014</v>
      </c>
      <c r="B17">
        <v>1</v>
      </c>
      <c r="C17">
        <v>1000</v>
      </c>
      <c r="D17">
        <f t="shared" si="2"/>
        <v>1000</v>
      </c>
      <c r="E17">
        <f t="shared" si="3"/>
        <v>1200</v>
      </c>
      <c r="F17" t="str">
        <f t="shared" si="4"/>
        <v>cash,1000</v>
      </c>
      <c r="G17" s="4"/>
      <c r="H17" s="12" t="str">
        <f t="shared" si="5"/>
        <v/>
      </c>
      <c r="I17" s="4"/>
      <c r="J17" s="12" t="str">
        <f t="shared" si="0"/>
        <v/>
      </c>
      <c r="K17" s="4">
        <v>75</v>
      </c>
      <c r="L17" s="12">
        <f t="shared" si="1"/>
        <v>0.11029411764705882</v>
      </c>
      <c r="M17" t="str">
        <f t="shared" si="6"/>
        <v>cash,30|100;cash,50|100;cash,100|65</v>
      </c>
      <c r="N17" t="s">
        <v>2024</v>
      </c>
      <c r="O17" t="str">
        <f t="shared" si="7"/>
        <v>cash,150|100;cash,200|100;cash,300|45</v>
      </c>
      <c r="P17" t="s">
        <v>2024</v>
      </c>
      <c r="Q17" t="str">
        <f t="shared" ref="Q17:Q30" si="8">IF(K17&gt;0,Q16&amp;";"&amp;$F17&amp;"|"&amp;K17,Q16)</f>
        <v>cash,500|50;cash,800|100;cash,1000|75</v>
      </c>
      <c r="R17" t="s">
        <v>2024</v>
      </c>
    </row>
    <row r="18" spans="1:18">
      <c r="A18" t="s">
        <v>2023</v>
      </c>
      <c r="B18">
        <v>1</v>
      </c>
      <c r="C18">
        <v>1200</v>
      </c>
      <c r="D18">
        <f t="shared" si="2"/>
        <v>1200</v>
      </c>
      <c r="E18">
        <f t="shared" si="3"/>
        <v>1440</v>
      </c>
      <c r="F18" t="str">
        <f t="shared" si="4"/>
        <v>cash,1200</v>
      </c>
      <c r="G18" s="4"/>
      <c r="H18" s="12"/>
      <c r="I18" s="4"/>
      <c r="J18" s="12"/>
      <c r="K18" s="4">
        <v>50</v>
      </c>
      <c r="L18" s="12">
        <f t="shared" si="1"/>
        <v>7.3529411764705885E-2</v>
      </c>
      <c r="M18" t="str">
        <f t="shared" si="6"/>
        <v>cash,30|100;cash,50|100;cash,100|65</v>
      </c>
      <c r="N18" t="s">
        <v>2024</v>
      </c>
      <c r="O18" t="str">
        <f t="shared" si="7"/>
        <v>cash,150|100;cash,200|100;cash,300|45</v>
      </c>
      <c r="P18" t="s">
        <v>2024</v>
      </c>
      <c r="Q18" t="str">
        <f t="shared" si="8"/>
        <v>cash,500|50;cash,800|100;cash,1000|75;cash,1200|50</v>
      </c>
      <c r="R18" t="s">
        <v>2024</v>
      </c>
    </row>
    <row r="19" spans="1:18">
      <c r="A19" t="s">
        <v>236</v>
      </c>
      <c r="B19">
        <v>50</v>
      </c>
      <c r="C19">
        <v>1</v>
      </c>
      <c r="D19">
        <f t="shared" si="2"/>
        <v>50</v>
      </c>
      <c r="E19">
        <f>D19</f>
        <v>50</v>
      </c>
      <c r="F19" t="str">
        <f>"prop,701,"&amp;C19</f>
        <v>prop,701,1</v>
      </c>
      <c r="G19" s="4">
        <v>100</v>
      </c>
      <c r="H19" s="12">
        <f>IF(G19="","",G19/SUM($G$9:$G$30))</f>
        <v>0.13071895424836602</v>
      </c>
      <c r="I19" s="4"/>
      <c r="J19" s="12" t="str">
        <f t="shared" ref="J19:J30" si="9">IF(I19="","",I19/SUM(I$9:I$30))</f>
        <v/>
      </c>
      <c r="K19" s="4"/>
      <c r="L19" s="12" t="str">
        <f t="shared" si="1"/>
        <v/>
      </c>
      <c r="M19" t="str">
        <f t="shared" si="6"/>
        <v>cash,30|100;cash,50|100;cash,100|65;prop,701,1|100</v>
      </c>
      <c r="N19" t="s">
        <v>2024</v>
      </c>
      <c r="O19" t="str">
        <f t="shared" si="7"/>
        <v>cash,150|100;cash,200|100;cash,300|45</v>
      </c>
      <c r="P19" t="s">
        <v>2024</v>
      </c>
      <c r="Q19" t="str">
        <f t="shared" si="8"/>
        <v>cash,500|50;cash,800|100;cash,1000|75;cash,1200|50</v>
      </c>
      <c r="R19" t="s">
        <v>2024</v>
      </c>
    </row>
    <row r="20" spans="1:18">
      <c r="A20" t="s">
        <v>2000</v>
      </c>
      <c r="B20">
        <v>12.5</v>
      </c>
      <c r="C20">
        <v>3</v>
      </c>
      <c r="D20">
        <f t="shared" si="2"/>
        <v>37.5</v>
      </c>
      <c r="E20">
        <f t="shared" ref="E20:E30" si="10">D20</f>
        <v>37.5</v>
      </c>
      <c r="F20" t="str">
        <f>"prop,704,"&amp;C20</f>
        <v>prop,704,3</v>
      </c>
      <c r="G20" s="4">
        <v>100</v>
      </c>
      <c r="H20" s="12">
        <f>IF(G20="","",G20/SUM($G$9:$G$30))</f>
        <v>0.13071895424836602</v>
      </c>
      <c r="I20" s="4"/>
      <c r="J20" s="12" t="str">
        <f t="shared" si="9"/>
        <v/>
      </c>
      <c r="K20" s="4"/>
      <c r="L20" s="12" t="str">
        <f t="shared" si="1"/>
        <v/>
      </c>
      <c r="M20" t="str">
        <f t="shared" si="6"/>
        <v>cash,30|100;cash,50|100;cash,100|65;prop,701,1|100;prop,704,3|100</v>
      </c>
      <c r="N20" t="s">
        <v>2024</v>
      </c>
      <c r="O20" t="str">
        <f t="shared" si="7"/>
        <v>cash,150|100;cash,200|100;cash,300|45</v>
      </c>
      <c r="P20" t="s">
        <v>2024</v>
      </c>
      <c r="Q20" t="str">
        <f t="shared" si="8"/>
        <v>cash,500|50;cash,800|100;cash,1000|75;cash,1200|50</v>
      </c>
      <c r="R20" t="s">
        <v>2024</v>
      </c>
    </row>
    <row r="21" spans="1:18">
      <c r="A21" t="s">
        <v>2000</v>
      </c>
      <c r="B21">
        <v>12.5</v>
      </c>
      <c r="C21">
        <v>5</v>
      </c>
      <c r="D21">
        <f t="shared" si="2"/>
        <v>62.5</v>
      </c>
      <c r="E21">
        <f t="shared" si="10"/>
        <v>62.5</v>
      </c>
      <c r="F21" t="str">
        <f>"prop,704,"&amp;C21</f>
        <v>prop,704,5</v>
      </c>
      <c r="G21" s="4">
        <v>100</v>
      </c>
      <c r="H21" s="12">
        <f>IF(G21="","",G21/SUM($G$9:$G$30))</f>
        <v>0.13071895424836602</v>
      </c>
      <c r="I21" s="4"/>
      <c r="J21" s="12" t="str">
        <f t="shared" si="9"/>
        <v/>
      </c>
      <c r="K21" s="4"/>
      <c r="L21" s="12" t="str">
        <f t="shared" si="1"/>
        <v/>
      </c>
      <c r="M21" t="str">
        <f t="shared" si="6"/>
        <v>cash,30|100;cash,50|100;cash,100|65;prop,701,1|100;prop,704,3|100;prop,704,5|100</v>
      </c>
      <c r="N21" t="s">
        <v>2024</v>
      </c>
      <c r="O21" t="str">
        <f t="shared" si="7"/>
        <v>cash,150|100;cash,200|100;cash,300|45</v>
      </c>
      <c r="P21" t="s">
        <v>2024</v>
      </c>
      <c r="Q21" t="str">
        <f t="shared" si="8"/>
        <v>cash,500|50;cash,800|100;cash,1000|75;cash,1200|50</v>
      </c>
      <c r="R21" t="s">
        <v>2024</v>
      </c>
    </row>
    <row r="22" spans="1:18">
      <c r="A22" t="s">
        <v>2000</v>
      </c>
      <c r="B22">
        <v>12.5</v>
      </c>
      <c r="C22">
        <v>10</v>
      </c>
      <c r="D22">
        <f t="shared" si="2"/>
        <v>125</v>
      </c>
      <c r="E22">
        <f t="shared" si="10"/>
        <v>125</v>
      </c>
      <c r="F22" t="str">
        <f>"prop,704,"&amp;C22</f>
        <v>prop,704,10</v>
      </c>
      <c r="G22" s="4">
        <v>100</v>
      </c>
      <c r="H22" s="12">
        <f>IF(G22="","",G22/SUM($G$9:$G$30))</f>
        <v>0.13071895424836602</v>
      </c>
      <c r="I22" s="4"/>
      <c r="J22" s="12" t="str">
        <f t="shared" si="9"/>
        <v/>
      </c>
      <c r="K22" s="4"/>
      <c r="L22" s="12" t="str">
        <f t="shared" si="1"/>
        <v/>
      </c>
      <c r="M22" t="str">
        <f t="shared" si="6"/>
        <v>cash,30|100;cash,50|100;cash,100|65;prop,701,1|100;prop,704,3|100;prop,704,5|100;prop,704,10|100</v>
      </c>
      <c r="N22" t="s">
        <v>2024</v>
      </c>
      <c r="O22" t="str">
        <f t="shared" si="7"/>
        <v>cash,150|100;cash,200|100;cash,300|45</v>
      </c>
      <c r="P22" t="s">
        <v>2024</v>
      </c>
      <c r="Q22" t="str">
        <f t="shared" si="8"/>
        <v>cash,500|50;cash,800|100;cash,1000|75;cash,1200|50</v>
      </c>
      <c r="R22" t="s">
        <v>2024</v>
      </c>
    </row>
    <row r="23" spans="1:18">
      <c r="A23" t="s">
        <v>2015</v>
      </c>
      <c r="B23">
        <v>250</v>
      </c>
      <c r="C23">
        <v>1</v>
      </c>
      <c r="D23">
        <f t="shared" si="2"/>
        <v>250</v>
      </c>
      <c r="E23">
        <f t="shared" si="10"/>
        <v>250</v>
      </c>
      <c r="F23" t="str">
        <f>"prop,702,"&amp;C23</f>
        <v>prop,702,1</v>
      </c>
      <c r="G23" s="4"/>
      <c r="H23" s="12" t="str">
        <f>IF(G23="","",G23/SUM($G$9:$G$30))</f>
        <v/>
      </c>
      <c r="I23" s="4">
        <v>100</v>
      </c>
      <c r="J23" s="12">
        <f t="shared" si="9"/>
        <v>0.16949152542372881</v>
      </c>
      <c r="K23" s="4"/>
      <c r="L23" s="12" t="str">
        <f t="shared" si="1"/>
        <v/>
      </c>
      <c r="M23" t="str">
        <f t="shared" si="6"/>
        <v>cash,30|100;cash,50|100;cash,100|65;prop,701,1|100;prop,704,3|100;prop,704,5|100;prop,704,10|100</v>
      </c>
      <c r="N23" t="s">
        <v>2024</v>
      </c>
      <c r="O23" t="str">
        <f t="shared" si="7"/>
        <v>cash,150|100;cash,200|100;cash,300|45;prop,702,1|100</v>
      </c>
      <c r="P23" t="s">
        <v>2024</v>
      </c>
      <c r="Q23" t="str">
        <f t="shared" si="8"/>
        <v>cash,500|50;cash,800|100;cash,1000|75;cash,1200|50</v>
      </c>
      <c r="R23" t="s">
        <v>2024</v>
      </c>
    </row>
    <row r="24" spans="1:18">
      <c r="A24" t="s">
        <v>2015</v>
      </c>
      <c r="B24">
        <v>250</v>
      </c>
      <c r="C24">
        <v>2</v>
      </c>
      <c r="D24">
        <f t="shared" si="2"/>
        <v>500</v>
      </c>
      <c r="E24">
        <f t="shared" si="10"/>
        <v>500</v>
      </c>
      <c r="F24" t="str">
        <f>"prop,702,"&amp;C24</f>
        <v>prop,702,2</v>
      </c>
      <c r="G24" s="4"/>
      <c r="H24" s="12"/>
      <c r="I24" s="4">
        <v>45</v>
      </c>
      <c r="J24" s="12">
        <f t="shared" si="9"/>
        <v>7.6271186440677971E-2</v>
      </c>
      <c r="K24" s="4"/>
      <c r="L24" s="12"/>
      <c r="M24" t="str">
        <f t="shared" si="6"/>
        <v>cash,30|100;cash,50|100;cash,100|65;prop,701,1|100;prop,704,3|100;prop,704,5|100;prop,704,10|100</v>
      </c>
      <c r="N24" t="s">
        <v>2024</v>
      </c>
      <c r="O24" t="str">
        <f t="shared" si="7"/>
        <v>cash,150|100;cash,200|100;cash,300|45;prop,702,1|100;prop,702,2|45</v>
      </c>
      <c r="P24" t="s">
        <v>2024</v>
      </c>
      <c r="Q24" t="str">
        <f t="shared" si="8"/>
        <v>cash,500|50;cash,800|100;cash,1000|75;cash,1200|50</v>
      </c>
      <c r="R24" t="s">
        <v>2024</v>
      </c>
    </row>
    <row r="25" spans="1:18">
      <c r="A25" t="s">
        <v>2002</v>
      </c>
      <c r="B25">
        <v>1000</v>
      </c>
      <c r="C25">
        <v>1</v>
      </c>
      <c r="D25">
        <f t="shared" si="2"/>
        <v>1000</v>
      </c>
      <c r="E25">
        <f t="shared" si="10"/>
        <v>1000</v>
      </c>
      <c r="F25" t="str">
        <f>"prop,705,"&amp;C25</f>
        <v>prop,705,1</v>
      </c>
      <c r="G25" s="4"/>
      <c r="H25" s="12" t="str">
        <f>IF(G25="","",G25/SUM($G$9:$G$30))</f>
        <v/>
      </c>
      <c r="I25" s="4"/>
      <c r="J25" s="12" t="str">
        <f t="shared" si="9"/>
        <v/>
      </c>
      <c r="K25" s="4">
        <v>100</v>
      </c>
      <c r="L25" s="12">
        <f>IF(K25="","",K25/SUM(K$9:K$30))</f>
        <v>0.14705882352941177</v>
      </c>
      <c r="M25" t="str">
        <f t="shared" si="6"/>
        <v>cash,30|100;cash,50|100;cash,100|65;prop,701,1|100;prop,704,3|100;prop,704,5|100;prop,704,10|100</v>
      </c>
      <c r="N25" t="s">
        <v>2024</v>
      </c>
      <c r="O25" t="str">
        <f t="shared" si="7"/>
        <v>cash,150|100;cash,200|100;cash,300|45;prop,702,1|100;prop,702,2|45</v>
      </c>
      <c r="P25" t="s">
        <v>2024</v>
      </c>
      <c r="Q25" t="str">
        <f t="shared" si="8"/>
        <v>cash,500|50;cash,800|100;cash,1000|75;cash,1200|50;prop,705,1|100</v>
      </c>
      <c r="R25" t="s">
        <v>2024</v>
      </c>
    </row>
    <row r="26" spans="1:18">
      <c r="A26" t="s">
        <v>2003</v>
      </c>
      <c r="B26">
        <v>1000</v>
      </c>
      <c r="C26">
        <v>1</v>
      </c>
      <c r="D26">
        <f t="shared" si="2"/>
        <v>1000</v>
      </c>
      <c r="E26">
        <f t="shared" si="10"/>
        <v>1000</v>
      </c>
      <c r="F26" t="str">
        <f>"prop,706,"&amp;C26</f>
        <v>prop,706,1</v>
      </c>
      <c r="G26" s="4"/>
      <c r="H26" s="12" t="str">
        <f>IF(G26="","",G26/SUM($G$9:$G$30))</f>
        <v/>
      </c>
      <c r="I26" s="4"/>
      <c r="J26" s="12" t="str">
        <f t="shared" si="9"/>
        <v/>
      </c>
      <c r="K26" s="4">
        <v>100</v>
      </c>
      <c r="L26" s="12">
        <f>IF(K26="","",K26/SUM(K$9:K$30))</f>
        <v>0.14705882352941177</v>
      </c>
      <c r="M26" t="str">
        <f t="shared" si="6"/>
        <v>cash,30|100;cash,50|100;cash,100|65;prop,701,1|100;prop,704,3|100;prop,704,5|100;prop,704,10|100</v>
      </c>
      <c r="N26" t="s">
        <v>2024</v>
      </c>
      <c r="O26" t="str">
        <f t="shared" si="7"/>
        <v>cash,150|100;cash,200|100;cash,300|45;prop,702,1|100;prop,702,2|45</v>
      </c>
      <c r="P26" t="s">
        <v>2024</v>
      </c>
      <c r="Q26" t="str">
        <f t="shared" si="8"/>
        <v>cash,500|50;cash,800|100;cash,1000|75;cash,1200|50;prop,705,1|100;prop,706,1|100</v>
      </c>
      <c r="R26" t="s">
        <v>2024</v>
      </c>
    </row>
    <row r="27" spans="1:18">
      <c r="A27" t="s">
        <v>2029</v>
      </c>
      <c r="B27">
        <v>100</v>
      </c>
      <c r="C27">
        <v>2</v>
      </c>
      <c r="D27">
        <f t="shared" si="2"/>
        <v>200</v>
      </c>
      <c r="E27">
        <f t="shared" si="10"/>
        <v>200</v>
      </c>
      <c r="F27" t="str">
        <f>"prop,403,"&amp;C27</f>
        <v>prop,403,2</v>
      </c>
      <c r="G27" s="4"/>
      <c r="H27" s="12"/>
      <c r="I27" s="4">
        <v>100</v>
      </c>
      <c r="J27" s="12">
        <f t="shared" si="9"/>
        <v>0.16949152542372881</v>
      </c>
      <c r="K27" s="4"/>
      <c r="L27" s="12"/>
      <c r="M27" t="str">
        <f t="shared" si="6"/>
        <v>cash,30|100;cash,50|100;cash,100|65;prop,701,1|100;prop,704,3|100;prop,704,5|100;prop,704,10|100</v>
      </c>
      <c r="N27" t="s">
        <v>2024</v>
      </c>
      <c r="O27" t="str">
        <f t="shared" si="7"/>
        <v>cash,150|100;cash,200|100;cash,300|45;prop,702,1|100;prop,702,2|45;prop,403,2|100</v>
      </c>
      <c r="P27" t="s">
        <v>2024</v>
      </c>
      <c r="Q27" t="str">
        <f t="shared" si="8"/>
        <v>cash,500|50;cash,800|100;cash,1000|75;cash,1200|50;prop,705,1|100;prop,706,1|100</v>
      </c>
      <c r="R27" t="s">
        <v>2024</v>
      </c>
    </row>
    <row r="28" spans="1:18">
      <c r="A28" t="s">
        <v>306</v>
      </c>
      <c r="B28">
        <v>10</v>
      </c>
      <c r="C28">
        <v>1</v>
      </c>
      <c r="D28">
        <f t="shared" si="2"/>
        <v>10</v>
      </c>
      <c r="E28">
        <f t="shared" si="10"/>
        <v>10</v>
      </c>
      <c r="F28" t="s">
        <v>271</v>
      </c>
      <c r="G28" s="4">
        <v>100</v>
      </c>
      <c r="H28" s="12">
        <f>IF(G28="","",G28/SUM($G$9:$G$30))</f>
        <v>0.13071895424836602</v>
      </c>
      <c r="I28" s="4"/>
      <c r="J28" s="12" t="str">
        <f t="shared" si="9"/>
        <v/>
      </c>
      <c r="K28" s="4"/>
      <c r="L28" s="12" t="str">
        <f>IF(K28="","",K28/SUM(K$9:K$30))</f>
        <v/>
      </c>
      <c r="M28" t="str">
        <f t="shared" si="6"/>
        <v>cash,30|100;cash,50|100;cash,100|65;prop,701,1|100;prop,704,3|100;prop,704,5|100;prop,704,10|100;pack,303|100</v>
      </c>
      <c r="N28" t="s">
        <v>2024</v>
      </c>
      <c r="O28" t="str">
        <f t="shared" si="7"/>
        <v>cash,150|100;cash,200|100;cash,300|45;prop,702,1|100;prop,702,2|45;prop,403,2|100</v>
      </c>
      <c r="P28" t="s">
        <v>2024</v>
      </c>
      <c r="Q28" t="str">
        <f t="shared" si="8"/>
        <v>cash,500|50;cash,800|100;cash,1000|75;cash,1200|50;prop,705,1|100;prop,706,1|100</v>
      </c>
      <c r="R28" t="s">
        <v>2024</v>
      </c>
    </row>
    <row r="29" spans="1:18">
      <c r="A29" t="s">
        <v>2001</v>
      </c>
      <c r="B29">
        <v>120</v>
      </c>
      <c r="C29">
        <v>1</v>
      </c>
      <c r="D29">
        <f t="shared" si="2"/>
        <v>120</v>
      </c>
      <c r="E29">
        <f t="shared" si="10"/>
        <v>120</v>
      </c>
      <c r="F29" t="s">
        <v>272</v>
      </c>
      <c r="G29" s="4"/>
      <c r="H29" s="12" t="str">
        <f>IF(G29="","",G29/SUM($G$9:$G$30))</f>
        <v/>
      </c>
      <c r="I29" s="4">
        <v>100</v>
      </c>
      <c r="J29" s="12">
        <f t="shared" si="9"/>
        <v>0.16949152542372881</v>
      </c>
      <c r="K29" s="4"/>
      <c r="L29" s="12" t="str">
        <f>IF(K29="","",K29/SUM(K$9:K$30))</f>
        <v/>
      </c>
      <c r="M29" t="str">
        <f t="shared" si="6"/>
        <v>cash,30|100;cash,50|100;cash,100|65;prop,701,1|100;prop,704,3|100;prop,704,5|100;prop,704,10|100;pack,303|100</v>
      </c>
      <c r="N29" t="s">
        <v>2024</v>
      </c>
      <c r="O29" t="str">
        <f t="shared" si="7"/>
        <v>cash,150|100;cash,200|100;cash,300|45;prop,702,1|100;prop,702,2|45;prop,403,2|100;pack,304|100</v>
      </c>
      <c r="P29" t="s">
        <v>2024</v>
      </c>
      <c r="Q29" t="str">
        <f t="shared" si="8"/>
        <v>cash,500|50;cash,800|100;cash,1000|75;cash,1200|50;prop,705,1|100;prop,706,1|100</v>
      </c>
      <c r="R29" t="s">
        <v>2024</v>
      </c>
    </row>
    <row r="30" spans="1:18">
      <c r="A30" t="s">
        <v>2004</v>
      </c>
      <c r="B30">
        <v>1600</v>
      </c>
      <c r="C30">
        <v>1</v>
      </c>
      <c r="D30">
        <f t="shared" si="2"/>
        <v>1600</v>
      </c>
      <c r="E30">
        <f t="shared" si="10"/>
        <v>1600</v>
      </c>
      <c r="F30" t="s">
        <v>2012</v>
      </c>
      <c r="G30" s="4"/>
      <c r="H30" s="12" t="str">
        <f>IF(G30="","",G30/SUM($G$9:$G$30))</f>
        <v/>
      </c>
      <c r="I30" s="4"/>
      <c r="J30" s="12" t="str">
        <f t="shared" si="9"/>
        <v/>
      </c>
      <c r="K30" s="4">
        <v>205</v>
      </c>
      <c r="L30" s="12">
        <f>IF(K30="","",K30/SUM(K$9:K$30))</f>
        <v>0.3014705882352941</v>
      </c>
      <c r="M30" t="str">
        <f t="shared" si="6"/>
        <v>cash,30|100;cash,50|100;cash,100|65;prop,701,1|100;prop,704,3|100;prop,704,5|100;prop,704,10|100;pack,303|100</v>
      </c>
      <c r="N30" t="s">
        <v>2024</v>
      </c>
      <c r="O30" t="str">
        <f t="shared" si="7"/>
        <v>cash,150|100;cash,200|100;cash,300|45;prop,702,1|100;prop,702,2|45;prop,403,2|100;pack,304|100</v>
      </c>
      <c r="P30" t="s">
        <v>2024</v>
      </c>
      <c r="Q30" t="str">
        <f t="shared" si="8"/>
        <v>cash,500|50;cash,800|100;cash,1000|75;cash,1200|50;prop,705,1|100;prop,706,1|100;pack,305|205</v>
      </c>
      <c r="R30" t="s">
        <v>2024</v>
      </c>
    </row>
    <row r="31" spans="1:18">
      <c r="H31" s="10">
        <f>SUMPRODUCT($D$9:$D$30,H9:H30)</f>
        <v>56.209150326797392</v>
      </c>
      <c r="J31" s="10">
        <f>SUMPRODUCT($D$9:$D$30,J9:J30)</f>
        <v>216.94915254237287</v>
      </c>
      <c r="L31" s="10">
        <f>SUMPRODUCT($D$9:$D$30,L9:L30)</f>
        <v>1129.4117647058824</v>
      </c>
    </row>
    <row r="32" spans="1:18">
      <c r="H32" s="10">
        <f>SUMPRODUCT(H9:H30,$E$9:$E$30)</f>
        <v>60.000000000000007</v>
      </c>
      <c r="J32" s="10">
        <f>SUMPRODUCT(J9:J30,$E$9:$E$30)</f>
        <v>233.38983050847457</v>
      </c>
      <c r="L32" s="10">
        <f>SUMPRODUCT(L9:L30,$E$9:$E$30)</f>
        <v>1199.9999999999998</v>
      </c>
    </row>
    <row r="33" spans="8:15">
      <c r="H33">
        <v>60</v>
      </c>
      <c r="J33">
        <v>60</v>
      </c>
      <c r="L33">
        <v>60</v>
      </c>
    </row>
    <row r="35" spans="8:15">
      <c r="M35">
        <v>18</v>
      </c>
      <c r="N35">
        <v>1</v>
      </c>
      <c r="O35" t="str">
        <f>M30</f>
        <v>cash,30|100;cash,50|100;cash,100|65;prop,701,1|100;prop,704,3|100;prop,704,5|100;prop,704,10|100;pack,303|100</v>
      </c>
    </row>
    <row r="36" spans="8:15">
      <c r="M36">
        <v>19</v>
      </c>
      <c r="N36">
        <v>1</v>
      </c>
      <c r="O36" t="str">
        <f>O30</f>
        <v>cash,150|100;cash,200|100;cash,300|45;prop,702,1|100;prop,702,2|45;prop,403,2|100;pack,304|100</v>
      </c>
    </row>
    <row r="37" spans="8:15">
      <c r="M37">
        <v>20</v>
      </c>
      <c r="N37">
        <v>1</v>
      </c>
      <c r="O37" t="str">
        <f>Q30</f>
        <v>cash,500|50;cash,800|100;cash,1000|75;cash,1200|50;prop,705,1|100;prop,706,1|100;pack,305|205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工作表5"/>
  <dimension ref="A1:EP271"/>
  <sheetViews>
    <sheetView topLeftCell="AI1" workbookViewId="0">
      <selection activeCell="BM3" sqref="BM3"/>
    </sheetView>
  </sheetViews>
  <sheetFormatPr defaultColWidth="11" defaultRowHeight="12.75"/>
  <cols>
    <col min="1" max="1" width="4.75" style="53" customWidth="1"/>
    <col min="2" max="2" width="13.125" style="53" bestFit="1" customWidth="1"/>
    <col min="3" max="3" width="4.75" style="50" customWidth="1"/>
    <col min="4" max="4" width="8.875" style="53" customWidth="1"/>
    <col min="5" max="5" width="4.75" style="53" customWidth="1"/>
    <col min="6" max="6" width="7.5" style="53" customWidth="1"/>
    <col min="7" max="7" width="7.625" style="53" customWidth="1"/>
    <col min="8" max="8" width="4.75" style="53" customWidth="1"/>
    <col min="9" max="9" width="11.125" style="53" customWidth="1"/>
    <col min="10" max="10" width="5.125" style="53" customWidth="1"/>
    <col min="11" max="23" width="4.75" style="53" customWidth="1"/>
    <col min="24" max="24" width="8" style="53" customWidth="1"/>
    <col min="25" max="55" width="4.75" style="53" customWidth="1"/>
    <col min="56" max="56" width="7.25" style="53" customWidth="1"/>
    <col min="57" max="58" width="8.875" style="53" bestFit="1" customWidth="1"/>
    <col min="59" max="59" width="8.625" style="53" bestFit="1" customWidth="1"/>
    <col min="60" max="61" width="4.75" style="53" customWidth="1"/>
    <col min="62" max="62" width="6.125" style="53" customWidth="1"/>
    <col min="63" max="63" width="7.75" style="53" customWidth="1"/>
    <col min="64" max="64" width="7.25" style="53" customWidth="1"/>
    <col min="65" max="65" width="23.25" style="53" customWidth="1"/>
    <col min="66" max="68" width="4.75" style="53" customWidth="1"/>
    <col min="69" max="69" width="9" style="53" customWidth="1"/>
    <col min="70" max="70" width="9.25" style="53" customWidth="1"/>
    <col min="71" max="71" width="11.625" style="53" customWidth="1"/>
    <col min="72" max="86" width="4.75" style="53" customWidth="1"/>
    <col min="87" max="87" width="8.75" style="53" customWidth="1"/>
    <col min="88" max="88" width="7.125" style="53" customWidth="1"/>
    <col min="89" max="89" width="5.75" style="53" customWidth="1"/>
    <col min="90" max="92" width="4.5" style="53" customWidth="1"/>
    <col min="93" max="95" width="5.25" style="53" customWidth="1"/>
    <col min="96" max="97" width="7.625" style="53" bestFit="1" customWidth="1"/>
    <col min="98" max="104" width="4.375" style="53" customWidth="1"/>
    <col min="105" max="108" width="4.75" style="53" customWidth="1"/>
    <col min="109" max="109" width="8.375" style="50" customWidth="1"/>
    <col min="110" max="110" width="7.375" style="53" customWidth="1"/>
    <col min="111" max="111" width="13.625" style="50" bestFit="1" customWidth="1"/>
    <col min="112" max="112" width="10.75" style="50" bestFit="1" customWidth="1"/>
    <col min="113" max="113" width="7.5" style="53" customWidth="1"/>
    <col min="114" max="114" width="7.625" style="50" bestFit="1" customWidth="1"/>
    <col min="115" max="117" width="5.125" style="53" customWidth="1"/>
    <col min="118" max="132" width="5.125" style="50" customWidth="1"/>
    <col min="133" max="133" width="9.375" style="50" customWidth="1"/>
    <col min="134" max="134" width="9.875" style="50" customWidth="1"/>
    <col min="135" max="137" width="7.125" style="50" customWidth="1"/>
    <col min="138" max="138" width="11" style="50"/>
    <col min="139" max="141" width="11.125" style="50" bestFit="1" customWidth="1"/>
    <col min="142" max="142" width="11" style="50"/>
    <col min="143" max="146" width="11.125" style="50" bestFit="1" customWidth="1"/>
    <col min="147" max="16384" width="11" style="50"/>
  </cols>
  <sheetData>
    <row r="1" spans="1:118">
      <c r="B1" s="25" t="s">
        <v>135</v>
      </c>
      <c r="C1" s="25" t="s">
        <v>1972</v>
      </c>
      <c r="D1" s="25" t="s">
        <v>212</v>
      </c>
      <c r="E1" s="27" t="s">
        <v>293</v>
      </c>
      <c r="F1" s="27" t="s">
        <v>291</v>
      </c>
      <c r="G1" s="27" t="s">
        <v>294</v>
      </c>
      <c r="H1" s="27" t="s">
        <v>295</v>
      </c>
      <c r="I1" s="27" t="s">
        <v>225</v>
      </c>
      <c r="J1" s="27">
        <v>2</v>
      </c>
      <c r="K1" s="27">
        <v>3</v>
      </c>
      <c r="L1" s="27">
        <v>4</v>
      </c>
      <c r="M1" s="27">
        <v>5</v>
      </c>
      <c r="N1" s="27">
        <v>6</v>
      </c>
      <c r="O1" s="27">
        <v>7</v>
      </c>
      <c r="P1" s="27">
        <v>8</v>
      </c>
      <c r="Q1" s="27">
        <v>9</v>
      </c>
      <c r="R1" s="27">
        <v>10</v>
      </c>
      <c r="S1" s="27">
        <v>11</v>
      </c>
      <c r="T1" s="27">
        <v>12</v>
      </c>
      <c r="U1" s="27">
        <v>13</v>
      </c>
      <c r="V1" s="27">
        <v>14</v>
      </c>
      <c r="W1" s="27">
        <v>15</v>
      </c>
      <c r="X1" s="158" t="s">
        <v>2378</v>
      </c>
      <c r="AF1" s="53" t="s">
        <v>2191</v>
      </c>
      <c r="BQ1" s="145">
        <v>2</v>
      </c>
      <c r="BR1" s="145">
        <v>3</v>
      </c>
      <c r="BS1" s="145">
        <v>4</v>
      </c>
      <c r="BT1" s="145">
        <v>5</v>
      </c>
      <c r="BU1" s="145">
        <v>6</v>
      </c>
      <c r="BV1" s="145">
        <v>7</v>
      </c>
      <c r="BW1" s="145">
        <v>8</v>
      </c>
      <c r="BX1" s="145">
        <v>9</v>
      </c>
      <c r="BY1" s="145">
        <v>10</v>
      </c>
      <c r="BZ1" s="145">
        <v>11</v>
      </c>
      <c r="CA1" s="145">
        <v>12</v>
      </c>
      <c r="CB1" s="145">
        <v>13</v>
      </c>
      <c r="CC1" s="145">
        <v>14</v>
      </c>
      <c r="CD1" s="145">
        <v>15</v>
      </c>
      <c r="DE1" s="53" t="s">
        <v>1972</v>
      </c>
      <c r="DF1" s="56" t="s">
        <v>308</v>
      </c>
      <c r="DG1" s="53"/>
      <c r="DI1" s="50"/>
      <c r="DJ1" s="53"/>
      <c r="DK1" s="50"/>
      <c r="DN1" s="53"/>
    </row>
    <row r="2" spans="1:118">
      <c r="A2" s="61">
        <v>2</v>
      </c>
      <c r="B2" s="62" t="s">
        <v>218</v>
      </c>
      <c r="C2" s="62"/>
      <c r="D2" s="63"/>
      <c r="E2" s="61">
        <v>50</v>
      </c>
      <c r="F2" s="64">
        <v>1</v>
      </c>
      <c r="G2" s="64">
        <f t="shared" ref="G2:G31" si="0">E2*F2</f>
        <v>50</v>
      </c>
      <c r="H2" s="64">
        <f>MAX(0,50-G2)</f>
        <v>0</v>
      </c>
      <c r="I2" s="64">
        <v>1</v>
      </c>
      <c r="J2" s="64">
        <v>0</v>
      </c>
      <c r="K2" s="64">
        <v>100</v>
      </c>
      <c r="L2" s="64">
        <v>100</v>
      </c>
      <c r="M2" s="64">
        <v>100</v>
      </c>
      <c r="N2" s="64">
        <v>100</v>
      </c>
      <c r="O2" s="64">
        <v>100</v>
      </c>
      <c r="P2" s="64">
        <v>100</v>
      </c>
      <c r="Q2" s="64">
        <v>100</v>
      </c>
      <c r="R2" s="64">
        <v>100</v>
      </c>
      <c r="S2" s="64">
        <v>100</v>
      </c>
      <c r="T2" s="64">
        <v>100</v>
      </c>
      <c r="U2" s="64">
        <v>100</v>
      </c>
      <c r="V2" s="64">
        <v>100</v>
      </c>
      <c r="W2" s="65">
        <v>200</v>
      </c>
      <c r="Z2" s="53" t="s">
        <v>2187</v>
      </c>
      <c r="AA2" s="53" t="s">
        <v>2188</v>
      </c>
      <c r="AB2" s="53" t="s">
        <v>2189</v>
      </c>
      <c r="AC2" s="53" t="s">
        <v>2190</v>
      </c>
      <c r="AD2" s="53" t="s">
        <v>2193</v>
      </c>
      <c r="AE2" s="53" t="s">
        <v>2194</v>
      </c>
      <c r="AF2" s="53">
        <v>202</v>
      </c>
      <c r="AG2" s="53">
        <v>203</v>
      </c>
      <c r="AH2" s="53">
        <v>204</v>
      </c>
      <c r="AI2" s="53">
        <v>205</v>
      </c>
      <c r="AJ2" s="53">
        <v>206</v>
      </c>
      <c r="AK2" s="53" t="s">
        <v>2058</v>
      </c>
      <c r="AL2" s="53" t="s">
        <v>2192</v>
      </c>
      <c r="AM2" s="53">
        <v>202</v>
      </c>
      <c r="AN2" s="53">
        <v>203</v>
      </c>
      <c r="AO2" s="53">
        <v>204</v>
      </c>
      <c r="AP2" s="53">
        <v>205</v>
      </c>
      <c r="AQ2" s="53">
        <v>206</v>
      </c>
      <c r="AS2" s="53">
        <v>202</v>
      </c>
      <c r="AT2" s="53">
        <v>203</v>
      </c>
      <c r="AU2" s="53">
        <v>204</v>
      </c>
      <c r="AV2" s="53">
        <v>205</v>
      </c>
      <c r="AW2" s="53">
        <v>206</v>
      </c>
      <c r="BD2" s="70" t="s">
        <v>2236</v>
      </c>
      <c r="BE2" s="70" t="s">
        <v>2235</v>
      </c>
      <c r="BF2" s="70" t="s">
        <v>2237</v>
      </c>
      <c r="BG2" s="53" t="s">
        <v>2123</v>
      </c>
      <c r="BH2" s="53" t="s">
        <v>2217</v>
      </c>
      <c r="BI2" s="53" t="s">
        <v>2218</v>
      </c>
      <c r="BQ2" s="56" t="str">
        <f>IF(J2&gt;0,"coin,1","")</f>
        <v/>
      </c>
      <c r="BR2" s="56" t="str">
        <f t="shared" ref="BR2:CD2" si="1">IF(K2&gt;0,"coin,1","")</f>
        <v>coin,1</v>
      </c>
      <c r="BS2" s="56" t="str">
        <f t="shared" si="1"/>
        <v>coin,1</v>
      </c>
      <c r="BT2" s="56" t="str">
        <f t="shared" si="1"/>
        <v>coin,1</v>
      </c>
      <c r="BU2" s="56" t="str">
        <f t="shared" si="1"/>
        <v>coin,1</v>
      </c>
      <c r="BV2" s="56" t="str">
        <f t="shared" si="1"/>
        <v>coin,1</v>
      </c>
      <c r="BW2" s="56" t="str">
        <f t="shared" si="1"/>
        <v>coin,1</v>
      </c>
      <c r="BX2" s="56" t="str">
        <f t="shared" si="1"/>
        <v>coin,1</v>
      </c>
      <c r="BY2" s="56" t="str">
        <f t="shared" si="1"/>
        <v>coin,1</v>
      </c>
      <c r="BZ2" s="56" t="str">
        <f t="shared" si="1"/>
        <v>coin,1</v>
      </c>
      <c r="CA2" s="56" t="str">
        <f t="shared" si="1"/>
        <v>coin,1</v>
      </c>
      <c r="CB2" s="56" t="str">
        <f t="shared" si="1"/>
        <v>coin,1</v>
      </c>
      <c r="CC2" s="56" t="str">
        <f t="shared" si="1"/>
        <v>coin,1</v>
      </c>
      <c r="CD2" s="56" t="str">
        <f t="shared" si="1"/>
        <v>coin,1</v>
      </c>
      <c r="DE2" s="53">
        <v>1100</v>
      </c>
      <c r="DF2" s="56" t="str">
        <f t="shared" ref="DF2:DF16" si="2">AS3</f>
        <v>prop,202,1|30;0|70</v>
      </c>
      <c r="DG2" s="53"/>
      <c r="DJ2" s="53"/>
      <c r="DK2" s="50"/>
      <c r="DN2" s="53"/>
    </row>
    <row r="3" spans="1:118">
      <c r="A3" s="66">
        <v>3</v>
      </c>
      <c r="B3" s="67" t="s">
        <v>137</v>
      </c>
      <c r="C3" s="67"/>
      <c r="D3" s="63" t="s">
        <v>271</v>
      </c>
      <c r="E3" s="66">
        <v>10</v>
      </c>
      <c r="F3" s="68">
        <v>1</v>
      </c>
      <c r="G3" s="68">
        <f t="shared" si="0"/>
        <v>10</v>
      </c>
      <c r="H3" s="68">
        <f t="shared" ref="H3:H31" si="3">MAX(0,50-G3)</f>
        <v>40</v>
      </c>
      <c r="I3" s="68">
        <v>1</v>
      </c>
      <c r="J3" s="68">
        <v>0</v>
      </c>
      <c r="K3" s="68">
        <v>0</v>
      </c>
      <c r="L3" s="68">
        <v>90</v>
      </c>
      <c r="M3" s="68">
        <v>85</v>
      </c>
      <c r="N3" s="68">
        <v>80</v>
      </c>
      <c r="O3" s="68">
        <v>70</v>
      </c>
      <c r="P3" s="68">
        <v>60</v>
      </c>
      <c r="Q3" s="68">
        <v>50</v>
      </c>
      <c r="R3" s="68">
        <v>50</v>
      </c>
      <c r="S3" s="68">
        <v>50</v>
      </c>
      <c r="T3" s="68">
        <v>50</v>
      </c>
      <c r="U3" s="68">
        <v>50</v>
      </c>
      <c r="V3" s="68">
        <v>50</v>
      </c>
      <c r="W3" s="69">
        <v>50</v>
      </c>
      <c r="X3" s="53">
        <v>4</v>
      </c>
      <c r="Y3" s="53">
        <v>1</v>
      </c>
      <c r="Z3" s="53">
        <v>202</v>
      </c>
      <c r="AA3" s="53">
        <v>2</v>
      </c>
      <c r="AB3" s="53">
        <v>202</v>
      </c>
      <c r="AC3" s="53">
        <v>2</v>
      </c>
      <c r="AD3" s="56" t="str">
        <f>"prop,"&amp;Z3&amp;","&amp;AA3</f>
        <v>prop,202,2</v>
      </c>
      <c r="AE3" s="56" t="str">
        <f>"prop,"&amp;AB3&amp;","&amp;AC3</f>
        <v>prop,202,2</v>
      </c>
      <c r="AF3" s="53">
        <v>0.3</v>
      </c>
      <c r="AK3" s="53">
        <f>SUMPRODUCT(AF3:AJ3,$AF$19:$AJ$19)</f>
        <v>0.6</v>
      </c>
      <c r="AL3" s="26" t="str">
        <f>"pack,"&amp;AM3&amp;";pack,"&amp;AN3&amp;";pack,"&amp;AO3&amp;";pack,"&amp;AP3</f>
        <v>pack,1100;pack,1115;pack,1130;pack,1145</v>
      </c>
      <c r="AM3" s="83">
        <v>1100</v>
      </c>
      <c r="AN3" s="83">
        <v>1115</v>
      </c>
      <c r="AO3" s="83">
        <v>1130</v>
      </c>
      <c r="AP3" s="83">
        <v>1145</v>
      </c>
      <c r="AQ3" s="83">
        <v>1160</v>
      </c>
      <c r="AR3" s="122"/>
      <c r="AS3" s="56" t="str">
        <f>"prop,"&amp;AS$2&amp;",1|"&amp;INT(AF3*100)&amp;";0|"&amp;INT(100-AF3*100)</f>
        <v>prop,202,1|30;0|70</v>
      </c>
      <c r="AT3" s="56" t="str">
        <f t="shared" ref="AT3:AW3" si="4">"prop,"&amp;AT$2&amp;",1|"&amp;INT(AG3*100)&amp;";0|"&amp;INT(100-AG3*100)</f>
        <v>prop,203,1|0;0|100</v>
      </c>
      <c r="AU3" s="56" t="str">
        <f t="shared" si="4"/>
        <v>prop,204,1|0;0|100</v>
      </c>
      <c r="AV3" s="56" t="str">
        <f t="shared" si="4"/>
        <v>prop,205,1|0;0|100</v>
      </c>
      <c r="AW3" s="56" t="str">
        <f t="shared" si="4"/>
        <v>prop,206,1|0;0|100</v>
      </c>
      <c r="BC3" s="53">
        <v>1</v>
      </c>
      <c r="BD3" s="56" t="s">
        <v>2372</v>
      </c>
      <c r="BE3" s="56" t="s">
        <v>271</v>
      </c>
      <c r="BF3" s="56" t="s">
        <v>272</v>
      </c>
      <c r="BG3" s="53" t="s">
        <v>2314</v>
      </c>
      <c r="BH3" s="137" t="s">
        <v>2202</v>
      </c>
      <c r="BI3" s="137" t="s">
        <v>2203</v>
      </c>
      <c r="BJ3" s="56" t="s">
        <v>2238</v>
      </c>
      <c r="BK3" s="56" t="s">
        <v>2219</v>
      </c>
      <c r="BL3" s="56" t="s">
        <v>2253</v>
      </c>
      <c r="BM3" s="56" t="str">
        <f>饰品调整!B40</f>
        <v>pack,206|20;pack,216|20;pack,231|20;pack,241|20;0|320</v>
      </c>
      <c r="BN3" s="56" t="s">
        <v>309</v>
      </c>
      <c r="BQ3" s="56"/>
      <c r="BR3" s="56" t="str">
        <f t="shared" ref="BR3:CD3" si="5">VLOOKUP(BR1,$BC$3:$BN$17,12,0)</f>
        <v>item,103</v>
      </c>
      <c r="BS3" s="56" t="str">
        <f t="shared" si="5"/>
        <v>item,103</v>
      </c>
      <c r="BT3" s="56" t="str">
        <f t="shared" si="5"/>
        <v>item,103</v>
      </c>
      <c r="BU3" s="56" t="str">
        <f t="shared" si="5"/>
        <v>item,103</v>
      </c>
      <c r="BV3" s="56" t="str">
        <f t="shared" si="5"/>
        <v>item,103</v>
      </c>
      <c r="BW3" s="56" t="str">
        <f t="shared" si="5"/>
        <v>item,103</v>
      </c>
      <c r="BX3" s="56" t="str">
        <f t="shared" si="5"/>
        <v>item,103</v>
      </c>
      <c r="BY3" s="56" t="str">
        <f t="shared" si="5"/>
        <v>item,103</v>
      </c>
      <c r="BZ3" s="56" t="str">
        <f t="shared" si="5"/>
        <v>item,103</v>
      </c>
      <c r="CA3" s="56" t="str">
        <f t="shared" si="5"/>
        <v>item,103</v>
      </c>
      <c r="CB3" s="56" t="str">
        <f t="shared" si="5"/>
        <v>item,103</v>
      </c>
      <c r="CC3" s="56" t="str">
        <f t="shared" si="5"/>
        <v>item,103</v>
      </c>
      <c r="CD3" s="56" t="str">
        <f t="shared" si="5"/>
        <v>item,103</v>
      </c>
      <c r="CK3" s="53" t="s">
        <v>2343</v>
      </c>
      <c r="CL3" s="53">
        <v>4031</v>
      </c>
      <c r="CM3" s="56" t="str">
        <f>"item,"&amp;CL3</f>
        <v>item,4031</v>
      </c>
      <c r="DE3" s="53">
        <v>1101</v>
      </c>
      <c r="DF3" s="56" t="str">
        <f t="shared" si="2"/>
        <v>prop,202,1|35;0|65</v>
      </c>
      <c r="DG3" s="53"/>
      <c r="DJ3" s="53"/>
      <c r="DK3" s="50"/>
      <c r="DN3" s="53"/>
    </row>
    <row r="4" spans="1:118">
      <c r="A4" s="61">
        <v>10</v>
      </c>
      <c r="B4" s="62" t="s">
        <v>1955</v>
      </c>
      <c r="C4" s="60">
        <v>207</v>
      </c>
      <c r="D4" s="71" t="str">
        <f t="shared" ref="D4:D31" si="6">"prop,"&amp;C4&amp;","&amp;F4</f>
        <v>prop,207,2</v>
      </c>
      <c r="E4" s="119">
        <v>10</v>
      </c>
      <c r="F4" s="72">
        <v>2</v>
      </c>
      <c r="G4" s="64">
        <f t="shared" si="0"/>
        <v>20</v>
      </c>
      <c r="H4" s="64">
        <f t="shared" si="3"/>
        <v>30</v>
      </c>
      <c r="I4" s="64">
        <v>1</v>
      </c>
      <c r="J4" s="64">
        <v>10</v>
      </c>
      <c r="K4" s="64">
        <v>10</v>
      </c>
      <c r="L4" s="64">
        <v>8</v>
      </c>
      <c r="M4" s="64">
        <v>7</v>
      </c>
      <c r="N4" s="64">
        <v>5</v>
      </c>
      <c r="O4" s="64">
        <v>3</v>
      </c>
      <c r="P4" s="64">
        <v>3</v>
      </c>
      <c r="Q4" s="64">
        <v>2</v>
      </c>
      <c r="R4" s="64">
        <v>2</v>
      </c>
      <c r="S4" s="64">
        <v>2</v>
      </c>
      <c r="T4" s="64">
        <v>2</v>
      </c>
      <c r="U4" s="64">
        <v>2</v>
      </c>
      <c r="V4" s="64">
        <v>2</v>
      </c>
      <c r="W4" s="65">
        <v>2</v>
      </c>
      <c r="X4" s="53">
        <v>2</v>
      </c>
      <c r="Y4" s="53">
        <v>2</v>
      </c>
      <c r="Z4" s="53">
        <v>202</v>
      </c>
      <c r="AA4" s="53">
        <v>3</v>
      </c>
      <c r="AB4" s="53">
        <v>202</v>
      </c>
      <c r="AC4" s="53">
        <v>3</v>
      </c>
      <c r="AD4" s="56" t="str">
        <f t="shared" ref="AD4:AD17" si="7">"prop,"&amp;Z4&amp;","&amp;AA4</f>
        <v>prop,202,3</v>
      </c>
      <c r="AE4" s="56" t="str">
        <f t="shared" ref="AE4:AE17" si="8">"prop,"&amp;AB4&amp;","&amp;AC4</f>
        <v>prop,202,3</v>
      </c>
      <c r="AF4" s="53">
        <v>0.35</v>
      </c>
      <c r="AK4" s="53">
        <f t="shared" ref="AK4:AK17" si="9">SUMPRODUCT(AF4:AJ4,$AF$19:$AJ$19)</f>
        <v>0.7</v>
      </c>
      <c r="AL4" s="26" t="str">
        <f t="shared" ref="AL4:AL17" si="10">"pack,"&amp;AM4&amp;";pack,"&amp;AN4&amp;";pack,"&amp;AO4&amp;";pack,"&amp;AP4</f>
        <v>pack,1101;pack,1116;pack,1131;pack,1146</v>
      </c>
      <c r="AM4" s="53">
        <v>1101</v>
      </c>
      <c r="AN4" s="83">
        <v>1116</v>
      </c>
      <c r="AO4" s="83">
        <v>1131</v>
      </c>
      <c r="AP4" s="83">
        <v>1146</v>
      </c>
      <c r="AQ4" s="83">
        <v>1161</v>
      </c>
      <c r="AR4" s="122"/>
      <c r="AS4" s="56" t="str">
        <f t="shared" ref="AS4:AS17" si="11">"prop,"&amp;AS$2&amp;",1|"&amp;INT(AF4*100)&amp;";0|"&amp;INT(100-AF4*100)</f>
        <v>prop,202,1|35;0|65</v>
      </c>
      <c r="AT4" s="56" t="str">
        <f t="shared" ref="AT4:AT17" si="12">"prop,"&amp;AT$2&amp;",1|"&amp;INT(AG4*100)&amp;";0|"&amp;INT(100-AG4*100)</f>
        <v>prop,203,1|0;0|100</v>
      </c>
      <c r="AU4" s="56" t="str">
        <f t="shared" ref="AU4:AU17" si="13">"prop,"&amp;AU$2&amp;",1|"&amp;INT(AH4*100)&amp;";0|"&amp;INT(100-AH4*100)</f>
        <v>prop,204,1|0;0|100</v>
      </c>
      <c r="AV4" s="56" t="str">
        <f t="shared" ref="AV4:AV17" si="14">"prop,"&amp;AV$2&amp;",1|"&amp;INT(AI4*100)&amp;";0|"&amp;INT(100-AI4*100)</f>
        <v>prop,205,1|0;0|100</v>
      </c>
      <c r="AW4" s="56" t="str">
        <f t="shared" ref="AW4:AW17" si="15">"prop,"&amp;AW$2&amp;",1|"&amp;INT(AJ4*100)&amp;";0|"&amp;INT(100-AJ4*100)</f>
        <v>prop,206,1|0;0|100</v>
      </c>
      <c r="BC4" s="53">
        <v>2</v>
      </c>
      <c r="BD4" s="56" t="s">
        <v>2372</v>
      </c>
      <c r="BE4" s="56" t="s">
        <v>271</v>
      </c>
      <c r="BF4" s="56" t="s">
        <v>272</v>
      </c>
      <c r="BG4" s="53" t="s">
        <v>2315</v>
      </c>
      <c r="BH4" s="137" t="s">
        <v>2204</v>
      </c>
      <c r="BI4" s="137" t="s">
        <v>2205</v>
      </c>
      <c r="BJ4" s="56" t="s">
        <v>2239</v>
      </c>
      <c r="BK4" s="56" t="s">
        <v>2220</v>
      </c>
      <c r="BL4" s="56" t="s">
        <v>2254</v>
      </c>
      <c r="BM4" s="56" t="str">
        <f>饰品调整!B41</f>
        <v>pack,201|20;pack,211|20;pack,221|20;pack,256|20;0|320</v>
      </c>
      <c r="BN4" s="56" t="s">
        <v>309</v>
      </c>
      <c r="BQ4" s="56" t="str">
        <f t="shared" ref="BQ4:BQ31" si="16">IF(J4&gt;0,$D4,"")</f>
        <v>prop,207,2</v>
      </c>
      <c r="BR4" s="56" t="str">
        <f t="shared" ref="BR4:CD17" si="17">IF(K4&gt;0,$D4,"")</f>
        <v>prop,207,2</v>
      </c>
      <c r="BS4" s="56" t="str">
        <f t="shared" si="17"/>
        <v>prop,207,2</v>
      </c>
      <c r="BT4" s="56" t="str">
        <f t="shared" si="17"/>
        <v>prop,207,2</v>
      </c>
      <c r="BU4" s="56" t="str">
        <f t="shared" si="17"/>
        <v>prop,207,2</v>
      </c>
      <c r="BV4" s="56" t="str">
        <f t="shared" si="17"/>
        <v>prop,207,2</v>
      </c>
      <c r="BW4" s="56" t="str">
        <f t="shared" si="17"/>
        <v>prop,207,2</v>
      </c>
      <c r="BX4" s="56" t="str">
        <f t="shared" si="17"/>
        <v>prop,207,2</v>
      </c>
      <c r="BY4" s="56" t="str">
        <f t="shared" si="17"/>
        <v>prop,207,2</v>
      </c>
      <c r="BZ4" s="56" t="str">
        <f t="shared" si="17"/>
        <v>prop,207,2</v>
      </c>
      <c r="CA4" s="56" t="str">
        <f t="shared" si="17"/>
        <v>prop,207,2</v>
      </c>
      <c r="CB4" s="56" t="str">
        <f t="shared" si="17"/>
        <v>prop,207,2</v>
      </c>
      <c r="CC4" s="56" t="str">
        <f t="shared" si="17"/>
        <v>prop,207,2</v>
      </c>
      <c r="CD4" s="56" t="str">
        <f t="shared" si="17"/>
        <v>prop,207,2</v>
      </c>
      <c r="CK4" s="53" t="s">
        <v>2344</v>
      </c>
      <c r="CL4" s="53">
        <v>4032</v>
      </c>
      <c r="CM4" s="56" t="str">
        <f t="shared" ref="CM4:CM17" si="18">"item,"&amp;CL4</f>
        <v>item,4032</v>
      </c>
      <c r="DE4" s="53">
        <v>1102</v>
      </c>
      <c r="DF4" s="56" t="str">
        <f t="shared" si="2"/>
        <v>prop,202,1|40;0|60</v>
      </c>
      <c r="DG4" s="53"/>
      <c r="DJ4" s="53"/>
      <c r="DK4" s="50"/>
      <c r="DN4" s="53"/>
    </row>
    <row r="5" spans="1:118">
      <c r="A5" s="73">
        <v>11</v>
      </c>
      <c r="B5" s="74" t="s">
        <v>1956</v>
      </c>
      <c r="C5" s="60">
        <v>211</v>
      </c>
      <c r="D5" s="71" t="str">
        <f t="shared" si="6"/>
        <v>prop,211,1</v>
      </c>
      <c r="E5" s="120">
        <v>20</v>
      </c>
      <c r="F5" s="60">
        <v>1</v>
      </c>
      <c r="G5" s="58">
        <f t="shared" si="0"/>
        <v>20</v>
      </c>
      <c r="H5" s="58">
        <f t="shared" si="3"/>
        <v>30</v>
      </c>
      <c r="I5" s="58">
        <v>2</v>
      </c>
      <c r="J5" s="58">
        <v>0</v>
      </c>
      <c r="K5" s="58">
        <v>0</v>
      </c>
      <c r="L5" s="58">
        <v>2</v>
      </c>
      <c r="M5" s="58">
        <v>3</v>
      </c>
      <c r="N5" s="58">
        <v>5</v>
      </c>
      <c r="O5" s="58">
        <v>7</v>
      </c>
      <c r="P5" s="58">
        <v>7</v>
      </c>
      <c r="Q5" s="58">
        <v>8</v>
      </c>
      <c r="R5" s="58">
        <v>8</v>
      </c>
      <c r="S5" s="58">
        <v>8</v>
      </c>
      <c r="T5" s="58">
        <v>8</v>
      </c>
      <c r="U5" s="58">
        <v>8</v>
      </c>
      <c r="V5" s="58">
        <v>8</v>
      </c>
      <c r="W5" s="78">
        <v>8</v>
      </c>
      <c r="X5" s="53">
        <v>4</v>
      </c>
      <c r="Y5" s="53">
        <v>3</v>
      </c>
      <c r="Z5" s="53">
        <v>203</v>
      </c>
      <c r="AA5" s="53">
        <v>2</v>
      </c>
      <c r="AB5" s="53">
        <v>202</v>
      </c>
      <c r="AC5" s="53">
        <v>5</v>
      </c>
      <c r="AD5" s="56" t="str">
        <f t="shared" si="7"/>
        <v>prop,203,2</v>
      </c>
      <c r="AE5" s="56" t="str">
        <f t="shared" si="8"/>
        <v>prop,202,5</v>
      </c>
      <c r="AF5" s="53">
        <v>0.4</v>
      </c>
      <c r="AG5" s="53">
        <v>0.2</v>
      </c>
      <c r="AK5" s="53">
        <f t="shared" si="9"/>
        <v>1.4000000000000001</v>
      </c>
      <c r="AL5" s="26" t="str">
        <f t="shared" si="10"/>
        <v>pack,1102;pack,1117;pack,1132;pack,1147</v>
      </c>
      <c r="AM5" s="83">
        <v>1102</v>
      </c>
      <c r="AN5" s="83">
        <v>1117</v>
      </c>
      <c r="AO5" s="83">
        <v>1132</v>
      </c>
      <c r="AP5" s="83">
        <v>1147</v>
      </c>
      <c r="AQ5" s="83">
        <v>1162</v>
      </c>
      <c r="AR5" s="122"/>
      <c r="AS5" s="56" t="str">
        <f t="shared" si="11"/>
        <v>prop,202,1|40;0|60</v>
      </c>
      <c r="AT5" s="56" t="str">
        <f t="shared" si="12"/>
        <v>prop,203,1|20;0|80</v>
      </c>
      <c r="AU5" s="56" t="str">
        <f t="shared" si="13"/>
        <v>prop,204,1|0;0|100</v>
      </c>
      <c r="AV5" s="56" t="str">
        <f t="shared" si="14"/>
        <v>prop,205,1|0;0|100</v>
      </c>
      <c r="AW5" s="56" t="str">
        <f t="shared" si="15"/>
        <v>prop,206,1|0;0|100</v>
      </c>
      <c r="BC5" s="53">
        <v>3</v>
      </c>
      <c r="BD5" s="56" t="s">
        <v>2372</v>
      </c>
      <c r="BE5" s="56" t="s">
        <v>271</v>
      </c>
      <c r="BF5" s="56" t="s">
        <v>272</v>
      </c>
      <c r="BG5" s="53" t="s">
        <v>2316</v>
      </c>
      <c r="BH5" s="137" t="s">
        <v>2206</v>
      </c>
      <c r="BI5" s="137" t="s">
        <v>2207</v>
      </c>
      <c r="BJ5" s="56" t="s">
        <v>2240</v>
      </c>
      <c r="BK5" s="56" t="s">
        <v>2221</v>
      </c>
      <c r="BL5" s="56" t="s">
        <v>2255</v>
      </c>
      <c r="BM5" s="56" t="str">
        <f>饰品调整!B42</f>
        <v>pack,226|20;pack,236|20;pack,246|20;pack,266|20;0|320</v>
      </c>
      <c r="BN5" s="56" t="s">
        <v>2118</v>
      </c>
      <c r="BQ5" s="56" t="str">
        <f t="shared" si="16"/>
        <v/>
      </c>
      <c r="BR5" s="56" t="str">
        <f t="shared" si="17"/>
        <v/>
      </c>
      <c r="BS5" s="56" t="str">
        <f t="shared" si="17"/>
        <v>prop,211,1</v>
      </c>
      <c r="BT5" s="56" t="str">
        <f t="shared" si="17"/>
        <v>prop,211,1</v>
      </c>
      <c r="BU5" s="56" t="str">
        <f t="shared" si="17"/>
        <v>prop,211,1</v>
      </c>
      <c r="BV5" s="56" t="str">
        <f t="shared" si="17"/>
        <v>prop,211,1</v>
      </c>
      <c r="BW5" s="56" t="str">
        <f t="shared" si="17"/>
        <v>prop,211,1</v>
      </c>
      <c r="BX5" s="56" t="str">
        <f t="shared" si="17"/>
        <v>prop,211,1</v>
      </c>
      <c r="BY5" s="56" t="str">
        <f t="shared" si="17"/>
        <v>prop,211,1</v>
      </c>
      <c r="BZ5" s="56" t="str">
        <f t="shared" si="17"/>
        <v>prop,211,1</v>
      </c>
      <c r="CA5" s="56" t="str">
        <f t="shared" si="17"/>
        <v>prop,211,1</v>
      </c>
      <c r="CB5" s="56" t="str">
        <f t="shared" si="17"/>
        <v>prop,211,1</v>
      </c>
      <c r="CC5" s="56" t="str">
        <f t="shared" si="17"/>
        <v>prop,211,1</v>
      </c>
      <c r="CD5" s="56" t="str">
        <f t="shared" si="17"/>
        <v>prop,211,1</v>
      </c>
      <c r="CK5" s="53" t="s">
        <v>2345</v>
      </c>
      <c r="CL5" s="53">
        <v>4033</v>
      </c>
      <c r="CM5" s="56" t="str">
        <f t="shared" si="18"/>
        <v>item,4033</v>
      </c>
      <c r="DE5" s="53">
        <v>1103</v>
      </c>
      <c r="DF5" s="56" t="str">
        <f t="shared" si="2"/>
        <v>prop,202,1|45;0|55</v>
      </c>
      <c r="DG5" s="53"/>
      <c r="DJ5" s="53"/>
      <c r="DK5" s="50"/>
      <c r="DN5" s="53"/>
    </row>
    <row r="6" spans="1:118">
      <c r="A6" s="73">
        <v>12</v>
      </c>
      <c r="B6" s="74" t="s">
        <v>1957</v>
      </c>
      <c r="C6" s="60">
        <v>208</v>
      </c>
      <c r="D6" s="71" t="str">
        <f t="shared" si="6"/>
        <v>prop,208,2</v>
      </c>
      <c r="E6" s="120">
        <v>10</v>
      </c>
      <c r="F6" s="60">
        <v>2</v>
      </c>
      <c r="G6" s="58">
        <f t="shared" si="0"/>
        <v>20</v>
      </c>
      <c r="H6" s="58">
        <f t="shared" si="3"/>
        <v>30</v>
      </c>
      <c r="I6" s="58">
        <v>1</v>
      </c>
      <c r="J6" s="58">
        <v>10</v>
      </c>
      <c r="K6" s="58">
        <v>10</v>
      </c>
      <c r="L6" s="58">
        <v>8</v>
      </c>
      <c r="M6" s="58">
        <v>7</v>
      </c>
      <c r="N6" s="58">
        <v>5</v>
      </c>
      <c r="O6" s="58">
        <v>3</v>
      </c>
      <c r="P6" s="58">
        <v>3</v>
      </c>
      <c r="Q6" s="58">
        <v>2</v>
      </c>
      <c r="R6" s="58">
        <v>2</v>
      </c>
      <c r="S6" s="58">
        <v>2</v>
      </c>
      <c r="T6" s="58">
        <v>2</v>
      </c>
      <c r="U6" s="58">
        <v>2</v>
      </c>
      <c r="V6" s="58">
        <v>2</v>
      </c>
      <c r="W6" s="78">
        <v>2</v>
      </c>
      <c r="X6" s="53">
        <v>2</v>
      </c>
      <c r="Y6" s="53">
        <v>4</v>
      </c>
      <c r="Z6" s="53">
        <v>204</v>
      </c>
      <c r="AA6" s="53">
        <v>2</v>
      </c>
      <c r="AB6" s="53">
        <v>203</v>
      </c>
      <c r="AC6" s="53">
        <v>4</v>
      </c>
      <c r="AD6" s="56" t="str">
        <f t="shared" si="7"/>
        <v>prop,204,2</v>
      </c>
      <c r="AE6" s="56" t="str">
        <f t="shared" si="8"/>
        <v>prop,203,4</v>
      </c>
      <c r="AF6" s="53">
        <v>0.45</v>
      </c>
      <c r="AG6" s="53">
        <v>0.25</v>
      </c>
      <c r="AK6" s="53">
        <f t="shared" si="9"/>
        <v>1.65</v>
      </c>
      <c r="AL6" s="26" t="str">
        <f t="shared" si="10"/>
        <v>pack,1103;pack,1118;pack,1133;pack,1148</v>
      </c>
      <c r="AM6" s="53">
        <v>1103</v>
      </c>
      <c r="AN6" s="83">
        <v>1118</v>
      </c>
      <c r="AO6" s="83">
        <v>1133</v>
      </c>
      <c r="AP6" s="83">
        <v>1148</v>
      </c>
      <c r="AQ6" s="83">
        <v>1163</v>
      </c>
      <c r="AR6" s="122"/>
      <c r="AS6" s="56" t="str">
        <f t="shared" si="11"/>
        <v>prop,202,1|45;0|55</v>
      </c>
      <c r="AT6" s="56" t="str">
        <f t="shared" si="12"/>
        <v>prop,203,1|25;0|75</v>
      </c>
      <c r="AU6" s="56" t="str">
        <f t="shared" si="13"/>
        <v>prop,204,1|0;0|100</v>
      </c>
      <c r="AV6" s="56" t="str">
        <f t="shared" si="14"/>
        <v>prop,205,1|0;0|100</v>
      </c>
      <c r="AW6" s="56" t="str">
        <f t="shared" si="15"/>
        <v>prop,206,1|0;0|100</v>
      </c>
      <c r="BC6" s="53">
        <v>4</v>
      </c>
      <c r="BD6" s="56" t="s">
        <v>2372</v>
      </c>
      <c r="BE6" s="56" t="s">
        <v>271</v>
      </c>
      <c r="BF6" s="56" t="s">
        <v>272</v>
      </c>
      <c r="BG6" s="53" t="s">
        <v>2317</v>
      </c>
      <c r="BH6" s="137" t="s">
        <v>2208</v>
      </c>
      <c r="BI6" s="137" t="s">
        <v>2209</v>
      </c>
      <c r="BJ6" s="56" t="s">
        <v>2241</v>
      </c>
      <c r="BK6" s="56" t="s">
        <v>2222</v>
      </c>
      <c r="BL6" s="56" t="s">
        <v>2256</v>
      </c>
      <c r="BM6" s="56" t="str">
        <f>饰品调整!B43</f>
        <v>pack,251|20;pack,261|20;pack,271|20;0|240</v>
      </c>
      <c r="BN6" s="56" t="s">
        <v>2118</v>
      </c>
      <c r="BQ6" s="56" t="str">
        <f t="shared" si="16"/>
        <v>prop,208,2</v>
      </c>
      <c r="BR6" s="56" t="str">
        <f t="shared" si="17"/>
        <v>prop,208,2</v>
      </c>
      <c r="BS6" s="56" t="str">
        <f t="shared" si="17"/>
        <v>prop,208,2</v>
      </c>
      <c r="BT6" s="56" t="str">
        <f t="shared" si="17"/>
        <v>prop,208,2</v>
      </c>
      <c r="BU6" s="56" t="str">
        <f t="shared" si="17"/>
        <v>prop,208,2</v>
      </c>
      <c r="BV6" s="56" t="str">
        <f t="shared" si="17"/>
        <v>prop,208,2</v>
      </c>
      <c r="BW6" s="56" t="str">
        <f t="shared" si="17"/>
        <v>prop,208,2</v>
      </c>
      <c r="BX6" s="56" t="str">
        <f t="shared" si="17"/>
        <v>prop,208,2</v>
      </c>
      <c r="BY6" s="56" t="str">
        <f t="shared" si="17"/>
        <v>prop,208,2</v>
      </c>
      <c r="BZ6" s="56" t="str">
        <f t="shared" si="17"/>
        <v>prop,208,2</v>
      </c>
      <c r="CA6" s="56" t="str">
        <f t="shared" si="17"/>
        <v>prop,208,2</v>
      </c>
      <c r="CB6" s="56" t="str">
        <f t="shared" si="17"/>
        <v>prop,208,2</v>
      </c>
      <c r="CC6" s="56" t="str">
        <f t="shared" si="17"/>
        <v>prop,208,2</v>
      </c>
      <c r="CD6" s="56" t="str">
        <f t="shared" si="17"/>
        <v>prop,208,2</v>
      </c>
      <c r="CK6" s="53" t="s">
        <v>2346</v>
      </c>
      <c r="CL6" s="53">
        <v>4034</v>
      </c>
      <c r="CM6" s="56" t="str">
        <f t="shared" si="18"/>
        <v>item,4034</v>
      </c>
      <c r="DE6" s="53">
        <v>1104</v>
      </c>
      <c r="DF6" s="56" t="str">
        <f t="shared" si="2"/>
        <v>prop,202,1|50;0|50</v>
      </c>
      <c r="DG6" s="53"/>
      <c r="DJ6" s="53"/>
      <c r="DK6" s="50"/>
      <c r="DN6" s="53"/>
    </row>
    <row r="7" spans="1:118">
      <c r="A7" s="73">
        <v>13</v>
      </c>
      <c r="B7" s="74" t="s">
        <v>1958</v>
      </c>
      <c r="C7" s="60">
        <v>212</v>
      </c>
      <c r="D7" s="71" t="str">
        <f t="shared" si="6"/>
        <v>prop,212,1</v>
      </c>
      <c r="E7" s="120">
        <v>20</v>
      </c>
      <c r="F7" s="60">
        <v>1</v>
      </c>
      <c r="G7" s="58">
        <f t="shared" si="0"/>
        <v>20</v>
      </c>
      <c r="H7" s="58">
        <f t="shared" si="3"/>
        <v>30</v>
      </c>
      <c r="I7" s="58">
        <v>2</v>
      </c>
      <c r="J7" s="58">
        <v>0</v>
      </c>
      <c r="K7" s="58">
        <v>0</v>
      </c>
      <c r="L7" s="58">
        <v>2</v>
      </c>
      <c r="M7" s="58">
        <v>3</v>
      </c>
      <c r="N7" s="58">
        <v>5</v>
      </c>
      <c r="O7" s="58">
        <v>7</v>
      </c>
      <c r="P7" s="58">
        <v>7</v>
      </c>
      <c r="Q7" s="58">
        <v>8</v>
      </c>
      <c r="R7" s="58">
        <v>8</v>
      </c>
      <c r="S7" s="58">
        <v>8</v>
      </c>
      <c r="T7" s="58">
        <v>8</v>
      </c>
      <c r="U7" s="58">
        <v>8</v>
      </c>
      <c r="V7" s="58">
        <v>8</v>
      </c>
      <c r="W7" s="78">
        <v>8</v>
      </c>
      <c r="X7" s="53">
        <v>4</v>
      </c>
      <c r="Y7" s="53">
        <v>5</v>
      </c>
      <c r="Z7" s="53">
        <v>204</v>
      </c>
      <c r="AA7" s="53">
        <v>2</v>
      </c>
      <c r="AB7" s="53">
        <v>203</v>
      </c>
      <c r="AC7" s="53">
        <v>5</v>
      </c>
      <c r="AD7" s="56" t="str">
        <f t="shared" si="7"/>
        <v>prop,204,2</v>
      </c>
      <c r="AE7" s="56" t="str">
        <f t="shared" si="8"/>
        <v>prop,203,5</v>
      </c>
      <c r="AF7" s="53">
        <v>0.5</v>
      </c>
      <c r="AG7" s="53">
        <v>0.3</v>
      </c>
      <c r="AK7" s="53">
        <f t="shared" si="9"/>
        <v>1.9</v>
      </c>
      <c r="AL7" s="26" t="str">
        <f t="shared" si="10"/>
        <v>pack,1104;pack,1119;pack,1134;pack,1149</v>
      </c>
      <c r="AM7" s="83">
        <v>1104</v>
      </c>
      <c r="AN7" s="83">
        <v>1119</v>
      </c>
      <c r="AO7" s="83">
        <v>1134</v>
      </c>
      <c r="AP7" s="83">
        <v>1149</v>
      </c>
      <c r="AQ7" s="83">
        <v>1164</v>
      </c>
      <c r="AR7" s="122"/>
      <c r="AS7" s="56" t="str">
        <f t="shared" si="11"/>
        <v>prop,202,1|50;0|50</v>
      </c>
      <c r="AT7" s="56" t="str">
        <f t="shared" si="12"/>
        <v>prop,203,1|30;0|70</v>
      </c>
      <c r="AU7" s="56" t="str">
        <f t="shared" si="13"/>
        <v>prop,204,1|0;0|100</v>
      </c>
      <c r="AV7" s="56" t="str">
        <f t="shared" si="14"/>
        <v>prop,205,1|0;0|100</v>
      </c>
      <c r="AW7" s="56" t="str">
        <f t="shared" si="15"/>
        <v>prop,206,1|0;0|100</v>
      </c>
      <c r="BC7" s="53">
        <v>5</v>
      </c>
      <c r="BD7" s="56" t="s">
        <v>2372</v>
      </c>
      <c r="BE7" s="56" t="s">
        <v>271</v>
      </c>
      <c r="BF7" s="56" t="s">
        <v>272</v>
      </c>
      <c r="BG7" s="53" t="s">
        <v>2318</v>
      </c>
      <c r="BH7" s="137" t="s">
        <v>2210</v>
      </c>
      <c r="BI7" s="137" t="s">
        <v>2211</v>
      </c>
      <c r="BJ7" s="56" t="s">
        <v>2242</v>
      </c>
      <c r="BK7" s="56" t="s">
        <v>2223</v>
      </c>
      <c r="BL7" s="56" t="s">
        <v>2257</v>
      </c>
      <c r="BM7" s="56" t="str">
        <f>饰品调整!B44</f>
        <v>pack,206|20;pack,216|20;pack,231|20;pack,241|20;0|320</v>
      </c>
      <c r="BN7" s="56" t="s">
        <v>2118</v>
      </c>
      <c r="BQ7" s="56" t="str">
        <f t="shared" si="16"/>
        <v/>
      </c>
      <c r="BR7" s="56" t="str">
        <f t="shared" si="17"/>
        <v/>
      </c>
      <c r="BS7" s="56" t="str">
        <f t="shared" si="17"/>
        <v>prop,212,1</v>
      </c>
      <c r="BT7" s="56" t="str">
        <f t="shared" si="17"/>
        <v>prop,212,1</v>
      </c>
      <c r="BU7" s="56" t="str">
        <f t="shared" si="17"/>
        <v>prop,212,1</v>
      </c>
      <c r="BV7" s="56" t="str">
        <f t="shared" si="17"/>
        <v>prop,212,1</v>
      </c>
      <c r="BW7" s="56" t="str">
        <f t="shared" si="17"/>
        <v>prop,212,1</v>
      </c>
      <c r="BX7" s="56" t="str">
        <f t="shared" si="17"/>
        <v>prop,212,1</v>
      </c>
      <c r="BY7" s="56" t="str">
        <f t="shared" si="17"/>
        <v>prop,212,1</v>
      </c>
      <c r="BZ7" s="56" t="str">
        <f t="shared" si="17"/>
        <v>prop,212,1</v>
      </c>
      <c r="CA7" s="56" t="str">
        <f t="shared" si="17"/>
        <v>prop,212,1</v>
      </c>
      <c r="CB7" s="56" t="str">
        <f t="shared" si="17"/>
        <v>prop,212,1</v>
      </c>
      <c r="CC7" s="56" t="str">
        <f t="shared" si="17"/>
        <v>prop,212,1</v>
      </c>
      <c r="CD7" s="56" t="str">
        <f t="shared" si="17"/>
        <v>prop,212,1</v>
      </c>
      <c r="CK7" s="53" t="s">
        <v>2347</v>
      </c>
      <c r="CL7" s="53">
        <v>4035</v>
      </c>
      <c r="CM7" s="56" t="str">
        <f t="shared" si="18"/>
        <v>item,4035</v>
      </c>
      <c r="DE7" s="53">
        <v>1105</v>
      </c>
      <c r="DF7" s="56" t="str">
        <f t="shared" si="2"/>
        <v>prop,202,1|55;0|45</v>
      </c>
      <c r="DG7" s="53"/>
      <c r="DJ7" s="53"/>
      <c r="DK7" s="50"/>
      <c r="DN7" s="53"/>
    </row>
    <row r="8" spans="1:118">
      <c r="A8" s="73">
        <v>14</v>
      </c>
      <c r="B8" s="74" t="s">
        <v>1959</v>
      </c>
      <c r="C8" s="60">
        <v>209</v>
      </c>
      <c r="D8" s="71" t="str">
        <f t="shared" si="6"/>
        <v>prop,209,2</v>
      </c>
      <c r="E8" s="120">
        <v>10</v>
      </c>
      <c r="F8" s="60">
        <v>2</v>
      </c>
      <c r="G8" s="58">
        <f t="shared" si="0"/>
        <v>20</v>
      </c>
      <c r="H8" s="58">
        <f t="shared" si="3"/>
        <v>30</v>
      </c>
      <c r="I8" s="58">
        <v>1</v>
      </c>
      <c r="J8" s="58">
        <v>7</v>
      </c>
      <c r="K8" s="58">
        <v>7</v>
      </c>
      <c r="L8" s="58">
        <v>5</v>
      </c>
      <c r="M8" s="58">
        <v>5</v>
      </c>
      <c r="N8" s="58">
        <v>4</v>
      </c>
      <c r="O8" s="58">
        <v>2</v>
      </c>
      <c r="P8" s="58">
        <v>2</v>
      </c>
      <c r="Q8" s="58">
        <v>2</v>
      </c>
      <c r="R8" s="58">
        <v>2</v>
      </c>
      <c r="S8" s="58">
        <v>2</v>
      </c>
      <c r="T8" s="58">
        <v>2</v>
      </c>
      <c r="U8" s="58">
        <v>2</v>
      </c>
      <c r="V8" s="58">
        <v>2</v>
      </c>
      <c r="W8" s="78">
        <v>2</v>
      </c>
      <c r="X8" s="53">
        <v>2</v>
      </c>
      <c r="Y8" s="53">
        <v>6</v>
      </c>
      <c r="Z8" s="53">
        <v>205</v>
      </c>
      <c r="AA8" s="53">
        <v>2</v>
      </c>
      <c r="AB8" s="53">
        <v>204</v>
      </c>
      <c r="AC8" s="53">
        <v>4</v>
      </c>
      <c r="AD8" s="56" t="str">
        <f t="shared" si="7"/>
        <v>prop,205,2</v>
      </c>
      <c r="AE8" s="56" t="str">
        <f t="shared" si="8"/>
        <v>prop,204,4</v>
      </c>
      <c r="AF8" s="53">
        <v>0.55000000000000004</v>
      </c>
      <c r="AG8" s="53">
        <v>0.35</v>
      </c>
      <c r="AH8" s="53">
        <v>0.13</v>
      </c>
      <c r="AK8" s="53">
        <f t="shared" si="9"/>
        <v>2.8</v>
      </c>
      <c r="AL8" s="26" t="str">
        <f t="shared" si="10"/>
        <v>pack,1105;pack,1120;pack,1135;pack,1150</v>
      </c>
      <c r="AM8" s="53">
        <v>1105</v>
      </c>
      <c r="AN8" s="83">
        <v>1120</v>
      </c>
      <c r="AO8" s="83">
        <v>1135</v>
      </c>
      <c r="AP8" s="83">
        <v>1150</v>
      </c>
      <c r="AQ8" s="83">
        <v>1165</v>
      </c>
      <c r="AR8" s="122"/>
      <c r="AS8" s="56" t="str">
        <f t="shared" si="11"/>
        <v>prop,202,1|55;0|45</v>
      </c>
      <c r="AT8" s="56" t="str">
        <f t="shared" si="12"/>
        <v>prop,203,1|35;0|65</v>
      </c>
      <c r="AU8" s="56" t="str">
        <f t="shared" si="13"/>
        <v>prop,204,1|13;0|87</v>
      </c>
      <c r="AV8" s="56" t="str">
        <f t="shared" si="14"/>
        <v>prop,205,1|0;0|100</v>
      </c>
      <c r="AW8" s="56" t="str">
        <f t="shared" si="15"/>
        <v>prop,206,1|0;0|100</v>
      </c>
      <c r="BC8" s="53">
        <v>6</v>
      </c>
      <c r="BD8" s="56" t="s">
        <v>2372</v>
      </c>
      <c r="BE8" s="56" t="s">
        <v>271</v>
      </c>
      <c r="BF8" s="56" t="s">
        <v>272</v>
      </c>
      <c r="BG8" s="53" t="s">
        <v>2319</v>
      </c>
      <c r="BH8" s="137" t="s">
        <v>2212</v>
      </c>
      <c r="BI8" s="137" t="s">
        <v>2213</v>
      </c>
      <c r="BJ8" s="56" t="s">
        <v>2243</v>
      </c>
      <c r="BK8" s="56" t="s">
        <v>2224</v>
      </c>
      <c r="BL8" s="56" t="s">
        <v>2258</v>
      </c>
      <c r="BM8" s="56" t="str">
        <f>饰品调整!B45</f>
        <v>pack,201|20;pack,211|20;pack,221|20;pack,256|20;0|320</v>
      </c>
      <c r="BN8" s="56" t="s">
        <v>2118</v>
      </c>
      <c r="BQ8" s="56" t="str">
        <f t="shared" si="16"/>
        <v>prop,209,2</v>
      </c>
      <c r="BR8" s="56" t="str">
        <f t="shared" si="17"/>
        <v>prop,209,2</v>
      </c>
      <c r="BS8" s="56" t="str">
        <f t="shared" si="17"/>
        <v>prop,209,2</v>
      </c>
      <c r="BT8" s="56" t="str">
        <f t="shared" si="17"/>
        <v>prop,209,2</v>
      </c>
      <c r="BU8" s="56" t="str">
        <f t="shared" si="17"/>
        <v>prop,209,2</v>
      </c>
      <c r="BV8" s="56" t="str">
        <f t="shared" si="17"/>
        <v>prop,209,2</v>
      </c>
      <c r="BW8" s="56" t="str">
        <f t="shared" si="17"/>
        <v>prop,209,2</v>
      </c>
      <c r="BX8" s="56" t="str">
        <f t="shared" si="17"/>
        <v>prop,209,2</v>
      </c>
      <c r="BY8" s="56" t="str">
        <f t="shared" si="17"/>
        <v>prop,209,2</v>
      </c>
      <c r="BZ8" s="56" t="str">
        <f t="shared" si="17"/>
        <v>prop,209,2</v>
      </c>
      <c r="CA8" s="56" t="str">
        <f t="shared" si="17"/>
        <v>prop,209,2</v>
      </c>
      <c r="CB8" s="56" t="str">
        <f t="shared" si="17"/>
        <v>prop,209,2</v>
      </c>
      <c r="CC8" s="56" t="str">
        <f t="shared" si="17"/>
        <v>prop,209,2</v>
      </c>
      <c r="CD8" s="56" t="str">
        <f t="shared" si="17"/>
        <v>prop,209,2</v>
      </c>
      <c r="CK8" s="53" t="s">
        <v>2348</v>
      </c>
      <c r="CL8" s="53">
        <v>4036</v>
      </c>
      <c r="CM8" s="56" t="str">
        <f t="shared" si="18"/>
        <v>item,4036</v>
      </c>
      <c r="DE8" s="53">
        <v>1106</v>
      </c>
      <c r="DF8" s="56" t="str">
        <f t="shared" si="2"/>
        <v>prop,202,1|60;0|40</v>
      </c>
      <c r="DG8" s="53"/>
      <c r="DJ8" s="53"/>
      <c r="DK8" s="50"/>
      <c r="DN8" s="53"/>
    </row>
    <row r="9" spans="1:118">
      <c r="A9" s="73">
        <v>15</v>
      </c>
      <c r="B9" s="74" t="s">
        <v>1960</v>
      </c>
      <c r="C9" s="60">
        <v>213</v>
      </c>
      <c r="D9" s="71" t="str">
        <f t="shared" si="6"/>
        <v>prop,213,1</v>
      </c>
      <c r="E9" s="120">
        <v>20</v>
      </c>
      <c r="F9" s="60">
        <v>1</v>
      </c>
      <c r="G9" s="58">
        <f t="shared" si="0"/>
        <v>20</v>
      </c>
      <c r="H9" s="58">
        <f t="shared" si="3"/>
        <v>30</v>
      </c>
      <c r="I9" s="58">
        <v>2</v>
      </c>
      <c r="J9" s="58">
        <v>0</v>
      </c>
      <c r="K9" s="58">
        <v>0</v>
      </c>
      <c r="L9" s="58">
        <v>2</v>
      </c>
      <c r="M9" s="58">
        <v>2</v>
      </c>
      <c r="N9" s="58">
        <v>4</v>
      </c>
      <c r="O9" s="58">
        <v>5</v>
      </c>
      <c r="P9" s="58">
        <v>5</v>
      </c>
      <c r="Q9" s="58">
        <v>5</v>
      </c>
      <c r="R9" s="58">
        <v>5</v>
      </c>
      <c r="S9" s="58">
        <v>5</v>
      </c>
      <c r="T9" s="58">
        <v>5</v>
      </c>
      <c r="U9" s="58">
        <v>5</v>
      </c>
      <c r="V9" s="58">
        <v>5</v>
      </c>
      <c r="W9" s="78">
        <v>5</v>
      </c>
      <c r="X9" s="53">
        <v>4</v>
      </c>
      <c r="Y9" s="53">
        <v>7</v>
      </c>
      <c r="Z9" s="53">
        <v>205</v>
      </c>
      <c r="AA9" s="53">
        <v>2</v>
      </c>
      <c r="AB9" s="53">
        <v>204</v>
      </c>
      <c r="AC9" s="53">
        <v>5</v>
      </c>
      <c r="AD9" s="56" t="str">
        <f t="shared" si="7"/>
        <v>prop,205,2</v>
      </c>
      <c r="AE9" s="56" t="str">
        <f t="shared" si="8"/>
        <v>prop,204,5</v>
      </c>
      <c r="AF9" s="53">
        <v>0.6</v>
      </c>
      <c r="AG9" s="53">
        <v>0.4</v>
      </c>
      <c r="AH9" s="53">
        <v>0.16</v>
      </c>
      <c r="AK9" s="53">
        <f t="shared" si="9"/>
        <v>3.2</v>
      </c>
      <c r="AL9" s="26" t="str">
        <f t="shared" si="10"/>
        <v>pack,1106;pack,1121;pack,1136;pack,1151</v>
      </c>
      <c r="AM9" s="83">
        <v>1106</v>
      </c>
      <c r="AN9" s="83">
        <v>1121</v>
      </c>
      <c r="AO9" s="83">
        <v>1136</v>
      </c>
      <c r="AP9" s="83">
        <v>1151</v>
      </c>
      <c r="AQ9" s="83">
        <v>1166</v>
      </c>
      <c r="AR9" s="122"/>
      <c r="AS9" s="56" t="str">
        <f t="shared" si="11"/>
        <v>prop,202,1|60;0|40</v>
      </c>
      <c r="AT9" s="56" t="str">
        <f t="shared" si="12"/>
        <v>prop,203,1|40;0|60</v>
      </c>
      <c r="AU9" s="56" t="str">
        <f t="shared" si="13"/>
        <v>prop,204,1|16;0|84</v>
      </c>
      <c r="AV9" s="56" t="str">
        <f t="shared" si="14"/>
        <v>prop,205,1|0;0|100</v>
      </c>
      <c r="AW9" s="56" t="str">
        <f t="shared" si="15"/>
        <v>prop,206,1|0;0|100</v>
      </c>
      <c r="BC9" s="53">
        <v>7</v>
      </c>
      <c r="BD9" s="56" t="s">
        <v>2372</v>
      </c>
      <c r="BE9" s="56" t="s">
        <v>271</v>
      </c>
      <c r="BF9" s="56" t="s">
        <v>272</v>
      </c>
      <c r="BG9" s="53" t="s">
        <v>2320</v>
      </c>
      <c r="BH9" s="137" t="s">
        <v>2214</v>
      </c>
      <c r="BI9" s="137" t="s">
        <v>2215</v>
      </c>
      <c r="BJ9" s="56" t="s">
        <v>2244</v>
      </c>
      <c r="BK9" s="56" t="s">
        <v>2225</v>
      </c>
      <c r="BL9" s="56" t="s">
        <v>2259</v>
      </c>
      <c r="BM9" s="56" t="str">
        <f>饰品调整!B46</f>
        <v>pack,226|5;pack,236|5;pack,246|5;pack,266|5;pack,227|6;pack,237|6;pack,247|6;pack,267|6;0|752</v>
      </c>
      <c r="BN9" s="56" t="s">
        <v>2118</v>
      </c>
      <c r="BQ9" s="56" t="str">
        <f t="shared" si="16"/>
        <v/>
      </c>
      <c r="BR9" s="56" t="str">
        <f t="shared" si="17"/>
        <v/>
      </c>
      <c r="BS9" s="56" t="str">
        <f t="shared" si="17"/>
        <v>prop,213,1</v>
      </c>
      <c r="BT9" s="56" t="str">
        <f t="shared" si="17"/>
        <v>prop,213,1</v>
      </c>
      <c r="BU9" s="56" t="str">
        <f t="shared" si="17"/>
        <v>prop,213,1</v>
      </c>
      <c r="BV9" s="56" t="str">
        <f t="shared" si="17"/>
        <v>prop,213,1</v>
      </c>
      <c r="BW9" s="56" t="str">
        <f t="shared" si="17"/>
        <v>prop,213,1</v>
      </c>
      <c r="BX9" s="56" t="str">
        <f t="shared" si="17"/>
        <v>prop,213,1</v>
      </c>
      <c r="BY9" s="56" t="str">
        <f t="shared" si="17"/>
        <v>prop,213,1</v>
      </c>
      <c r="BZ9" s="56" t="str">
        <f t="shared" si="17"/>
        <v>prop,213,1</v>
      </c>
      <c r="CA9" s="56" t="str">
        <f t="shared" si="17"/>
        <v>prop,213,1</v>
      </c>
      <c r="CB9" s="56" t="str">
        <f t="shared" si="17"/>
        <v>prop,213,1</v>
      </c>
      <c r="CC9" s="56" t="str">
        <f t="shared" si="17"/>
        <v>prop,213,1</v>
      </c>
      <c r="CD9" s="56" t="str">
        <f t="shared" si="17"/>
        <v>prop,213,1</v>
      </c>
      <c r="CK9" s="53" t="s">
        <v>2349</v>
      </c>
      <c r="CL9" s="53">
        <v>4037</v>
      </c>
      <c r="CM9" s="56" t="str">
        <f t="shared" si="18"/>
        <v>item,4037</v>
      </c>
      <c r="DE9" s="53">
        <v>1107</v>
      </c>
      <c r="DF9" s="56" t="str">
        <f t="shared" si="2"/>
        <v>prop,202,1|65;0|35</v>
      </c>
      <c r="DG9" s="53"/>
      <c r="DJ9" s="53"/>
      <c r="DK9" s="50"/>
      <c r="DN9" s="53"/>
    </row>
    <row r="10" spans="1:118">
      <c r="A10" s="73">
        <v>16</v>
      </c>
      <c r="B10" s="74" t="s">
        <v>1961</v>
      </c>
      <c r="C10" s="60">
        <v>210</v>
      </c>
      <c r="D10" s="71" t="str">
        <f t="shared" si="6"/>
        <v>prop,210,2</v>
      </c>
      <c r="E10" s="120">
        <v>10</v>
      </c>
      <c r="F10" s="60">
        <v>2</v>
      </c>
      <c r="G10" s="58">
        <f t="shared" si="0"/>
        <v>20</v>
      </c>
      <c r="H10" s="58">
        <f t="shared" si="3"/>
        <v>30</v>
      </c>
      <c r="I10" s="58">
        <v>1</v>
      </c>
      <c r="J10" s="58">
        <v>7</v>
      </c>
      <c r="K10" s="58">
        <v>7</v>
      </c>
      <c r="L10" s="58">
        <v>5</v>
      </c>
      <c r="M10" s="58">
        <v>5</v>
      </c>
      <c r="N10" s="58">
        <v>4</v>
      </c>
      <c r="O10" s="58">
        <v>2</v>
      </c>
      <c r="P10" s="58">
        <v>2</v>
      </c>
      <c r="Q10" s="58">
        <v>2</v>
      </c>
      <c r="R10" s="58">
        <v>2</v>
      </c>
      <c r="S10" s="58">
        <v>2</v>
      </c>
      <c r="T10" s="58">
        <v>2</v>
      </c>
      <c r="U10" s="58">
        <v>2</v>
      </c>
      <c r="V10" s="58">
        <v>2</v>
      </c>
      <c r="W10" s="78">
        <v>2</v>
      </c>
      <c r="X10" s="53">
        <v>2</v>
      </c>
      <c r="Y10" s="53">
        <v>8</v>
      </c>
      <c r="Z10" s="53">
        <v>206</v>
      </c>
      <c r="AA10" s="53">
        <v>1</v>
      </c>
      <c r="AB10" s="53">
        <v>205</v>
      </c>
      <c r="AC10" s="53">
        <v>3</v>
      </c>
      <c r="AD10" s="56" t="str">
        <f t="shared" si="7"/>
        <v>prop,206,1</v>
      </c>
      <c r="AE10" s="56" t="str">
        <f t="shared" si="8"/>
        <v>prop,205,3</v>
      </c>
      <c r="AF10" s="53">
        <v>0.65</v>
      </c>
      <c r="AG10" s="53">
        <v>0.45</v>
      </c>
      <c r="AH10" s="53">
        <v>0.19</v>
      </c>
      <c r="AI10" s="53">
        <v>0.04</v>
      </c>
      <c r="AK10" s="53">
        <f t="shared" si="9"/>
        <v>4.0000000000000009</v>
      </c>
      <c r="AL10" s="26" t="str">
        <f t="shared" si="10"/>
        <v>pack,1107;pack,1122;pack,1137;pack,1152</v>
      </c>
      <c r="AM10" s="53">
        <v>1107</v>
      </c>
      <c r="AN10" s="83">
        <v>1122</v>
      </c>
      <c r="AO10" s="83">
        <v>1137</v>
      </c>
      <c r="AP10" s="83">
        <v>1152</v>
      </c>
      <c r="AQ10" s="83">
        <v>1167</v>
      </c>
      <c r="AR10" s="122"/>
      <c r="AS10" s="56" t="str">
        <f t="shared" si="11"/>
        <v>prop,202,1|65;0|35</v>
      </c>
      <c r="AT10" s="56" t="str">
        <f t="shared" si="12"/>
        <v>prop,203,1|45;0|55</v>
      </c>
      <c r="AU10" s="56" t="str">
        <f t="shared" si="13"/>
        <v>prop,204,1|19;0|81</v>
      </c>
      <c r="AV10" s="56" t="str">
        <f t="shared" si="14"/>
        <v>prop,205,1|4;0|96</v>
      </c>
      <c r="AW10" s="56" t="str">
        <f t="shared" si="15"/>
        <v>prop,206,1|0;0|100</v>
      </c>
      <c r="BC10" s="53">
        <v>8</v>
      </c>
      <c r="BD10" s="56" t="s">
        <v>2372</v>
      </c>
      <c r="BE10" s="56" t="s">
        <v>271</v>
      </c>
      <c r="BF10" s="56" t="s">
        <v>272</v>
      </c>
      <c r="BG10" s="53" t="s">
        <v>2321</v>
      </c>
      <c r="BH10" s="137" t="s">
        <v>2203</v>
      </c>
      <c r="BI10" s="137" t="s">
        <v>2216</v>
      </c>
      <c r="BJ10" s="56" t="s">
        <v>2245</v>
      </c>
      <c r="BK10" s="56" t="s">
        <v>2226</v>
      </c>
      <c r="BL10" s="56" t="s">
        <v>2260</v>
      </c>
      <c r="BM10" s="56" t="str">
        <f>饰品调整!B47</f>
        <v>pack,251|5;pack,261|5;pack,271|5;pack,252|6;pack,262|6;pack,272|6;0|564</v>
      </c>
      <c r="BN10" s="56" t="s">
        <v>2118</v>
      </c>
      <c r="BQ10" s="56" t="str">
        <f t="shared" si="16"/>
        <v>prop,210,2</v>
      </c>
      <c r="BR10" s="56" t="str">
        <f t="shared" si="17"/>
        <v>prop,210,2</v>
      </c>
      <c r="BS10" s="56" t="str">
        <f t="shared" si="17"/>
        <v>prop,210,2</v>
      </c>
      <c r="BT10" s="56" t="str">
        <f t="shared" si="17"/>
        <v>prop,210,2</v>
      </c>
      <c r="BU10" s="56" t="str">
        <f t="shared" si="17"/>
        <v>prop,210,2</v>
      </c>
      <c r="BV10" s="56" t="str">
        <f t="shared" si="17"/>
        <v>prop,210,2</v>
      </c>
      <c r="BW10" s="56" t="str">
        <f t="shared" si="17"/>
        <v>prop,210,2</v>
      </c>
      <c r="BX10" s="56" t="str">
        <f t="shared" si="17"/>
        <v>prop,210,2</v>
      </c>
      <c r="BY10" s="56" t="str">
        <f t="shared" si="17"/>
        <v>prop,210,2</v>
      </c>
      <c r="BZ10" s="56" t="str">
        <f t="shared" si="17"/>
        <v>prop,210,2</v>
      </c>
      <c r="CA10" s="56" t="str">
        <f t="shared" si="17"/>
        <v>prop,210,2</v>
      </c>
      <c r="CB10" s="56" t="str">
        <f t="shared" si="17"/>
        <v>prop,210,2</v>
      </c>
      <c r="CC10" s="56" t="str">
        <f t="shared" si="17"/>
        <v>prop,210,2</v>
      </c>
      <c r="CD10" s="56" t="str">
        <f t="shared" si="17"/>
        <v>prop,210,2</v>
      </c>
      <c r="CK10" s="53" t="s">
        <v>2350</v>
      </c>
      <c r="CL10" s="53">
        <v>4038</v>
      </c>
      <c r="CM10" s="56" t="str">
        <f t="shared" si="18"/>
        <v>item,4038</v>
      </c>
      <c r="DE10" s="53">
        <v>1108</v>
      </c>
      <c r="DF10" s="56" t="str">
        <f t="shared" si="2"/>
        <v>prop,202,1|70;0|30</v>
      </c>
      <c r="DG10" s="53"/>
      <c r="DJ10" s="53"/>
      <c r="DK10" s="50"/>
      <c r="DN10" s="53"/>
    </row>
    <row r="11" spans="1:118">
      <c r="A11" s="66">
        <v>17</v>
      </c>
      <c r="B11" s="67" t="s">
        <v>1962</v>
      </c>
      <c r="C11" s="60">
        <v>214</v>
      </c>
      <c r="D11" s="71" t="str">
        <f t="shared" si="6"/>
        <v>prop,214,1</v>
      </c>
      <c r="E11" s="121">
        <v>20</v>
      </c>
      <c r="F11" s="77">
        <v>1</v>
      </c>
      <c r="G11" s="68">
        <f t="shared" si="0"/>
        <v>20</v>
      </c>
      <c r="H11" s="68">
        <f t="shared" si="3"/>
        <v>30</v>
      </c>
      <c r="I11" s="68">
        <v>2</v>
      </c>
      <c r="J11" s="68">
        <v>0</v>
      </c>
      <c r="K11" s="68">
        <v>0</v>
      </c>
      <c r="L11" s="68">
        <v>2</v>
      </c>
      <c r="M11" s="68">
        <v>2</v>
      </c>
      <c r="N11" s="68">
        <v>4</v>
      </c>
      <c r="O11" s="68">
        <v>5</v>
      </c>
      <c r="P11" s="68">
        <v>5</v>
      </c>
      <c r="Q11" s="68">
        <v>5</v>
      </c>
      <c r="R11" s="68">
        <v>5</v>
      </c>
      <c r="S11" s="68">
        <v>5</v>
      </c>
      <c r="T11" s="68">
        <v>5</v>
      </c>
      <c r="U11" s="68">
        <v>5</v>
      </c>
      <c r="V11" s="68">
        <v>5</v>
      </c>
      <c r="W11" s="69">
        <v>5</v>
      </c>
      <c r="X11" s="53">
        <v>4</v>
      </c>
      <c r="Y11" s="53">
        <v>9</v>
      </c>
      <c r="Z11" s="53">
        <v>206</v>
      </c>
      <c r="AA11" s="53">
        <v>2</v>
      </c>
      <c r="AB11" s="53">
        <v>205</v>
      </c>
      <c r="AC11" s="53">
        <v>4</v>
      </c>
      <c r="AD11" s="56" t="str">
        <f t="shared" si="7"/>
        <v>prop,206,2</v>
      </c>
      <c r="AE11" s="56" t="str">
        <f t="shared" si="8"/>
        <v>prop,205,4</v>
      </c>
      <c r="AF11" s="53">
        <v>0.7</v>
      </c>
      <c r="AG11" s="53">
        <v>0.5</v>
      </c>
      <c r="AH11" s="53">
        <v>0.22</v>
      </c>
      <c r="AI11" s="53">
        <v>0.08</v>
      </c>
      <c r="AK11" s="53">
        <f t="shared" si="9"/>
        <v>4.8</v>
      </c>
      <c r="AL11" s="26" t="str">
        <f t="shared" si="10"/>
        <v>pack,1108;pack,1123;pack,1138;pack,1153</v>
      </c>
      <c r="AM11" s="83">
        <v>1108</v>
      </c>
      <c r="AN11" s="83">
        <v>1123</v>
      </c>
      <c r="AO11" s="83">
        <v>1138</v>
      </c>
      <c r="AP11" s="83">
        <v>1153</v>
      </c>
      <c r="AQ11" s="83">
        <v>1168</v>
      </c>
      <c r="AR11" s="122"/>
      <c r="AS11" s="56" t="str">
        <f t="shared" si="11"/>
        <v>prop,202,1|70;0|30</v>
      </c>
      <c r="AT11" s="56" t="str">
        <f t="shared" si="12"/>
        <v>prop,203,1|50;0|50</v>
      </c>
      <c r="AU11" s="56" t="str">
        <f t="shared" si="13"/>
        <v>prop,204,1|22;0|78</v>
      </c>
      <c r="AV11" s="56" t="str">
        <f t="shared" si="14"/>
        <v>prop,205,1|8;0|92</v>
      </c>
      <c r="AW11" s="56" t="str">
        <f t="shared" si="15"/>
        <v>prop,206,1|0;0|100</v>
      </c>
      <c r="BC11" s="53">
        <v>9</v>
      </c>
      <c r="BD11" s="56" t="s">
        <v>2372</v>
      </c>
      <c r="BE11" s="56" t="s">
        <v>271</v>
      </c>
      <c r="BF11" s="56" t="s">
        <v>272</v>
      </c>
      <c r="BG11" s="53" t="s">
        <v>2322</v>
      </c>
      <c r="BH11" s="137" t="s">
        <v>2205</v>
      </c>
      <c r="BI11" s="137" t="s">
        <v>2202</v>
      </c>
      <c r="BJ11" s="56" t="s">
        <v>2246</v>
      </c>
      <c r="BK11" s="56" t="s">
        <v>2227</v>
      </c>
      <c r="BL11" s="56" t="s">
        <v>2261</v>
      </c>
      <c r="BM11" s="56" t="str">
        <f>饰品调整!B48</f>
        <v>pack,206|5;pack,216|5;pack,231|5;pack,241|5;pack,207|6;pack,217|6;pack,232|6;pack,242|6;0|752</v>
      </c>
      <c r="BN11" s="56" t="s">
        <v>2118</v>
      </c>
      <c r="BQ11" s="56" t="str">
        <f t="shared" si="16"/>
        <v/>
      </c>
      <c r="BR11" s="56" t="str">
        <f t="shared" si="17"/>
        <v/>
      </c>
      <c r="BS11" s="56" t="str">
        <f t="shared" si="17"/>
        <v>prop,214,1</v>
      </c>
      <c r="BT11" s="56" t="str">
        <f t="shared" si="17"/>
        <v>prop,214,1</v>
      </c>
      <c r="BU11" s="56" t="str">
        <f t="shared" si="17"/>
        <v>prop,214,1</v>
      </c>
      <c r="BV11" s="56" t="str">
        <f t="shared" si="17"/>
        <v>prop,214,1</v>
      </c>
      <c r="BW11" s="56" t="str">
        <f t="shared" si="17"/>
        <v>prop,214,1</v>
      </c>
      <c r="BX11" s="56" t="str">
        <f t="shared" si="17"/>
        <v>prop,214,1</v>
      </c>
      <c r="BY11" s="56" t="str">
        <f t="shared" si="17"/>
        <v>prop,214,1</v>
      </c>
      <c r="BZ11" s="56" t="str">
        <f t="shared" si="17"/>
        <v>prop,214,1</v>
      </c>
      <c r="CA11" s="56" t="str">
        <f t="shared" si="17"/>
        <v>prop,214,1</v>
      </c>
      <c r="CB11" s="56" t="str">
        <f t="shared" si="17"/>
        <v>prop,214,1</v>
      </c>
      <c r="CC11" s="56" t="str">
        <f t="shared" si="17"/>
        <v>prop,214,1</v>
      </c>
      <c r="CD11" s="56" t="str">
        <f t="shared" si="17"/>
        <v>prop,214,1</v>
      </c>
      <c r="CK11" s="53" t="s">
        <v>2351</v>
      </c>
      <c r="CL11" s="53">
        <v>4039</v>
      </c>
      <c r="CM11" s="56" t="str">
        <f t="shared" si="18"/>
        <v>item,4039</v>
      </c>
      <c r="DE11" s="53">
        <v>1109</v>
      </c>
      <c r="DF11" s="56" t="str">
        <f t="shared" si="2"/>
        <v>prop,202,1|75;0|25</v>
      </c>
      <c r="DG11" s="53"/>
      <c r="DJ11" s="53"/>
      <c r="DK11" s="50"/>
      <c r="DN11" s="53"/>
    </row>
    <row r="12" spans="1:118">
      <c r="A12" s="61">
        <v>18</v>
      </c>
      <c r="B12" s="62" t="s">
        <v>93</v>
      </c>
      <c r="C12" s="60">
        <v>301</v>
      </c>
      <c r="D12" s="71" t="str">
        <f t="shared" si="6"/>
        <v>prop,301,1</v>
      </c>
      <c r="E12" s="119">
        <v>20</v>
      </c>
      <c r="F12" s="72">
        <v>1</v>
      </c>
      <c r="G12" s="64">
        <f t="shared" si="0"/>
        <v>20</v>
      </c>
      <c r="H12" s="64">
        <f t="shared" si="3"/>
        <v>30</v>
      </c>
      <c r="I12" s="64">
        <v>1</v>
      </c>
      <c r="J12" s="64">
        <v>0</v>
      </c>
      <c r="K12" s="64">
        <v>30</v>
      </c>
      <c r="L12" s="64">
        <v>20</v>
      </c>
      <c r="M12" s="64">
        <v>20</v>
      </c>
      <c r="N12" s="64">
        <v>11</v>
      </c>
      <c r="O12" s="64">
        <v>5</v>
      </c>
      <c r="P12" s="64">
        <v>5</v>
      </c>
      <c r="Q12" s="64">
        <v>5</v>
      </c>
      <c r="R12" s="64">
        <v>5</v>
      </c>
      <c r="S12" s="64">
        <v>5</v>
      </c>
      <c r="T12" s="64">
        <v>5</v>
      </c>
      <c r="U12" s="64">
        <v>5</v>
      </c>
      <c r="V12" s="64">
        <v>5</v>
      </c>
      <c r="W12" s="65">
        <v>5</v>
      </c>
      <c r="X12" s="53">
        <v>3</v>
      </c>
      <c r="Y12" s="53">
        <v>10</v>
      </c>
      <c r="Z12" s="53">
        <v>206</v>
      </c>
      <c r="AA12" s="53">
        <v>2</v>
      </c>
      <c r="AB12" s="53">
        <v>205</v>
      </c>
      <c r="AC12" s="53">
        <v>5</v>
      </c>
      <c r="AD12" s="56" t="str">
        <f t="shared" si="7"/>
        <v>prop,206,2</v>
      </c>
      <c r="AE12" s="56" t="str">
        <f t="shared" si="8"/>
        <v>prop,205,5</v>
      </c>
      <c r="AF12" s="53">
        <v>0.75</v>
      </c>
      <c r="AG12" s="53">
        <v>0.55000000000000004</v>
      </c>
      <c r="AH12" s="53">
        <v>0.25</v>
      </c>
      <c r="AI12" s="53">
        <v>9.9999999999999895E-2</v>
      </c>
      <c r="AK12" s="53">
        <f t="shared" si="9"/>
        <v>5.3999999999999995</v>
      </c>
      <c r="AL12" s="26" t="str">
        <f t="shared" si="10"/>
        <v>pack,1109;pack,1124;pack,1139;pack,1154</v>
      </c>
      <c r="AM12" s="53">
        <v>1109</v>
      </c>
      <c r="AN12" s="83">
        <v>1124</v>
      </c>
      <c r="AO12" s="83">
        <v>1139</v>
      </c>
      <c r="AP12" s="83">
        <v>1154</v>
      </c>
      <c r="AQ12" s="83">
        <v>1169</v>
      </c>
      <c r="AR12" s="122"/>
      <c r="AS12" s="56" t="str">
        <f t="shared" si="11"/>
        <v>prop,202,1|75;0|25</v>
      </c>
      <c r="AT12" s="56" t="str">
        <f t="shared" si="12"/>
        <v>prop,203,1|55;0|45</v>
      </c>
      <c r="AU12" s="56" t="str">
        <f t="shared" si="13"/>
        <v>prop,204,1|25;0|75</v>
      </c>
      <c r="AV12" s="56" t="str">
        <f t="shared" si="14"/>
        <v>prop,205,1|9;0|90</v>
      </c>
      <c r="AW12" s="56" t="str">
        <f t="shared" si="15"/>
        <v>prop,206,1|0;0|100</v>
      </c>
      <c r="BC12" s="53">
        <v>10</v>
      </c>
      <c r="BD12" s="56" t="s">
        <v>2372</v>
      </c>
      <c r="BE12" s="56" t="s">
        <v>271</v>
      </c>
      <c r="BF12" s="56" t="s">
        <v>272</v>
      </c>
      <c r="BG12" s="53" t="s">
        <v>2323</v>
      </c>
      <c r="BH12" s="137" t="s">
        <v>2207</v>
      </c>
      <c r="BI12" s="137" t="s">
        <v>2204</v>
      </c>
      <c r="BJ12" s="56" t="s">
        <v>2247</v>
      </c>
      <c r="BK12" s="56" t="s">
        <v>2228</v>
      </c>
      <c r="BL12" s="56" t="s">
        <v>2262</v>
      </c>
      <c r="BM12" s="56" t="str">
        <f>饰品调整!B49</f>
        <v>pack,201|5;pack,211|5;pack,221|5;pack,256|5;pack,202|6;pack,212|6;pack,222|6;pack,257|6;0|752</v>
      </c>
      <c r="BN12" s="56" t="s">
        <v>2118</v>
      </c>
      <c r="BQ12" s="56" t="str">
        <f t="shared" si="16"/>
        <v/>
      </c>
      <c r="BR12" s="56" t="str">
        <f t="shared" si="17"/>
        <v>prop,301,1</v>
      </c>
      <c r="BS12" s="56" t="str">
        <f t="shared" si="17"/>
        <v>prop,301,1</v>
      </c>
      <c r="BT12" s="56" t="str">
        <f t="shared" si="17"/>
        <v>prop,301,1</v>
      </c>
      <c r="BU12" s="56" t="str">
        <f t="shared" si="17"/>
        <v>prop,301,1</v>
      </c>
      <c r="BV12" s="56" t="str">
        <f t="shared" si="17"/>
        <v>prop,301,1</v>
      </c>
      <c r="BW12" s="56" t="str">
        <f t="shared" si="17"/>
        <v>prop,301,1</v>
      </c>
      <c r="BX12" s="56" t="str">
        <f t="shared" si="17"/>
        <v>prop,301,1</v>
      </c>
      <c r="BY12" s="56" t="str">
        <f t="shared" si="17"/>
        <v>prop,301,1</v>
      </c>
      <c r="BZ12" s="56" t="str">
        <f t="shared" si="17"/>
        <v>prop,301,1</v>
      </c>
      <c r="CA12" s="56" t="str">
        <f t="shared" si="17"/>
        <v>prop,301,1</v>
      </c>
      <c r="CB12" s="56" t="str">
        <f t="shared" si="17"/>
        <v>prop,301,1</v>
      </c>
      <c r="CC12" s="56" t="str">
        <f t="shared" si="17"/>
        <v>prop,301,1</v>
      </c>
      <c r="CD12" s="56" t="str">
        <f t="shared" si="17"/>
        <v>prop,301,1</v>
      </c>
      <c r="CK12" s="53" t="s">
        <v>2352</v>
      </c>
      <c r="CL12" s="53">
        <v>4040</v>
      </c>
      <c r="CM12" s="56" t="str">
        <f t="shared" si="18"/>
        <v>item,4040</v>
      </c>
      <c r="DE12" s="53">
        <v>1110</v>
      </c>
      <c r="DF12" s="56" t="str">
        <f t="shared" si="2"/>
        <v>prop,202,1|80;0|20</v>
      </c>
      <c r="DG12" s="53"/>
      <c r="DJ12" s="53"/>
      <c r="DK12" s="50"/>
      <c r="DN12" s="53"/>
    </row>
    <row r="13" spans="1:118">
      <c r="A13" s="73">
        <v>19</v>
      </c>
      <c r="B13" s="74" t="s">
        <v>94</v>
      </c>
      <c r="C13" s="60">
        <v>302</v>
      </c>
      <c r="D13" s="71" t="str">
        <f t="shared" si="6"/>
        <v>prop,302,1</v>
      </c>
      <c r="E13" s="120">
        <v>50</v>
      </c>
      <c r="F13" s="60">
        <v>1</v>
      </c>
      <c r="G13" s="58">
        <f t="shared" si="0"/>
        <v>50</v>
      </c>
      <c r="H13" s="58">
        <f t="shared" si="3"/>
        <v>0</v>
      </c>
      <c r="I13" s="58">
        <v>2</v>
      </c>
      <c r="J13" s="58">
        <v>0</v>
      </c>
      <c r="K13" s="58">
        <v>0</v>
      </c>
      <c r="L13" s="58">
        <v>10</v>
      </c>
      <c r="M13" s="58">
        <v>10</v>
      </c>
      <c r="N13" s="58">
        <v>15</v>
      </c>
      <c r="O13" s="58">
        <v>21</v>
      </c>
      <c r="P13" s="58">
        <v>20</v>
      </c>
      <c r="Q13" s="58">
        <v>19</v>
      </c>
      <c r="R13" s="58">
        <v>18</v>
      </c>
      <c r="S13" s="58">
        <v>17</v>
      </c>
      <c r="T13" s="58">
        <v>16</v>
      </c>
      <c r="U13" s="58">
        <v>15</v>
      </c>
      <c r="V13" s="58">
        <v>15</v>
      </c>
      <c r="W13" s="78">
        <v>15</v>
      </c>
      <c r="X13" s="53">
        <v>4</v>
      </c>
      <c r="Y13" s="53">
        <v>11</v>
      </c>
      <c r="Z13" s="53">
        <v>206</v>
      </c>
      <c r="AA13" s="53">
        <v>2</v>
      </c>
      <c r="AB13" s="53">
        <v>205</v>
      </c>
      <c r="AC13" s="53">
        <v>5</v>
      </c>
      <c r="AD13" s="56" t="str">
        <f t="shared" si="7"/>
        <v>prop,206,2</v>
      </c>
      <c r="AE13" s="56" t="str">
        <f t="shared" si="8"/>
        <v>prop,205,5</v>
      </c>
      <c r="AF13" s="53">
        <v>0.8</v>
      </c>
      <c r="AG13" s="53">
        <v>0.6</v>
      </c>
      <c r="AH13" s="53">
        <v>0.28000000000000003</v>
      </c>
      <c r="AI13" s="53">
        <v>0.12</v>
      </c>
      <c r="AK13" s="53">
        <f t="shared" si="9"/>
        <v>6</v>
      </c>
      <c r="AL13" s="26" t="str">
        <f t="shared" si="10"/>
        <v>pack,1110;pack,1125;pack,1140;pack,1155</v>
      </c>
      <c r="AM13" s="83">
        <v>1110</v>
      </c>
      <c r="AN13" s="83">
        <v>1125</v>
      </c>
      <c r="AO13" s="83">
        <v>1140</v>
      </c>
      <c r="AP13" s="83">
        <v>1155</v>
      </c>
      <c r="AQ13" s="83">
        <v>1170</v>
      </c>
      <c r="AR13" s="122"/>
      <c r="AS13" s="56" t="str">
        <f t="shared" si="11"/>
        <v>prop,202,1|80;0|20</v>
      </c>
      <c r="AT13" s="56" t="str">
        <f t="shared" si="12"/>
        <v>prop,203,1|60;0|40</v>
      </c>
      <c r="AU13" s="56" t="str">
        <f t="shared" si="13"/>
        <v>prop,204,1|28;0|72</v>
      </c>
      <c r="AV13" s="56" t="str">
        <f t="shared" si="14"/>
        <v>prop,205,1|12;0|88</v>
      </c>
      <c r="AW13" s="56" t="str">
        <f t="shared" si="15"/>
        <v>prop,206,1|0;0|100</v>
      </c>
      <c r="BC13" s="53">
        <v>11</v>
      </c>
      <c r="BD13" s="56" t="s">
        <v>2372</v>
      </c>
      <c r="BE13" s="56" t="s">
        <v>271</v>
      </c>
      <c r="BF13" s="56" t="s">
        <v>272</v>
      </c>
      <c r="BG13" s="53" t="s">
        <v>2324</v>
      </c>
      <c r="BH13" s="137" t="s">
        <v>2209</v>
      </c>
      <c r="BI13" s="137" t="s">
        <v>2206</v>
      </c>
      <c r="BJ13" s="56" t="s">
        <v>2248</v>
      </c>
      <c r="BK13" s="56" t="s">
        <v>2229</v>
      </c>
      <c r="BL13" s="56" t="s">
        <v>2263</v>
      </c>
      <c r="BM13" s="56" t="str">
        <f>饰品调整!B50</f>
        <v>pack,227|8;pack,237|8;pack,247|8;pack,267|8;0|368</v>
      </c>
      <c r="BN13" s="56" t="s">
        <v>2118</v>
      </c>
      <c r="BQ13" s="56" t="str">
        <f t="shared" si="16"/>
        <v/>
      </c>
      <c r="BR13" s="56" t="str">
        <f t="shared" si="17"/>
        <v/>
      </c>
      <c r="BS13" s="56" t="str">
        <f t="shared" si="17"/>
        <v>prop,302,1</v>
      </c>
      <c r="BT13" s="56" t="str">
        <f t="shared" si="17"/>
        <v>prop,302,1</v>
      </c>
      <c r="BU13" s="56" t="str">
        <f t="shared" si="17"/>
        <v>prop,302,1</v>
      </c>
      <c r="BV13" s="56" t="str">
        <f t="shared" si="17"/>
        <v>prop,302,1</v>
      </c>
      <c r="BW13" s="56" t="str">
        <f t="shared" si="17"/>
        <v>prop,302,1</v>
      </c>
      <c r="BX13" s="56" t="str">
        <f t="shared" si="17"/>
        <v>prop,302,1</v>
      </c>
      <c r="BY13" s="56" t="str">
        <f t="shared" si="17"/>
        <v>prop,302,1</v>
      </c>
      <c r="BZ13" s="56" t="str">
        <f t="shared" si="17"/>
        <v>prop,302,1</v>
      </c>
      <c r="CA13" s="56" t="str">
        <f t="shared" si="17"/>
        <v>prop,302,1</v>
      </c>
      <c r="CB13" s="56" t="str">
        <f t="shared" si="17"/>
        <v>prop,302,1</v>
      </c>
      <c r="CC13" s="56" t="str">
        <f t="shared" si="17"/>
        <v>prop,302,1</v>
      </c>
      <c r="CD13" s="56" t="str">
        <f t="shared" si="17"/>
        <v>prop,302,1</v>
      </c>
      <c r="CK13" s="53" t="s">
        <v>2353</v>
      </c>
      <c r="CL13" s="53">
        <v>4041</v>
      </c>
      <c r="CM13" s="56" t="str">
        <f t="shared" si="18"/>
        <v>item,4041</v>
      </c>
      <c r="DE13" s="53">
        <v>1111</v>
      </c>
      <c r="DF13" s="56" t="str">
        <f t="shared" si="2"/>
        <v>prop,202,1|85;0|15</v>
      </c>
      <c r="DG13" s="53"/>
      <c r="DJ13" s="53"/>
      <c r="DK13" s="50"/>
      <c r="DN13" s="53"/>
    </row>
    <row r="14" spans="1:118">
      <c r="A14" s="73">
        <v>20</v>
      </c>
      <c r="B14" s="74" t="s">
        <v>95</v>
      </c>
      <c r="C14" s="60">
        <v>303</v>
      </c>
      <c r="D14" s="71" t="str">
        <f t="shared" si="6"/>
        <v>prop,303,1</v>
      </c>
      <c r="E14" s="120">
        <v>150</v>
      </c>
      <c r="F14" s="60">
        <v>1</v>
      </c>
      <c r="G14" s="58">
        <f t="shared" si="0"/>
        <v>150</v>
      </c>
      <c r="H14" s="58">
        <f t="shared" si="3"/>
        <v>0</v>
      </c>
      <c r="I14" s="58">
        <v>3</v>
      </c>
      <c r="J14" s="58">
        <v>0</v>
      </c>
      <c r="K14" s="58">
        <v>0</v>
      </c>
      <c r="L14" s="58">
        <v>0</v>
      </c>
      <c r="M14" s="58">
        <v>0</v>
      </c>
      <c r="N14" s="58">
        <v>4</v>
      </c>
      <c r="O14" s="58">
        <v>4</v>
      </c>
      <c r="P14" s="58">
        <v>5</v>
      </c>
      <c r="Q14" s="58">
        <v>6</v>
      </c>
      <c r="R14" s="58">
        <v>7</v>
      </c>
      <c r="S14" s="58">
        <v>8</v>
      </c>
      <c r="T14" s="58">
        <v>9</v>
      </c>
      <c r="U14" s="58">
        <v>10</v>
      </c>
      <c r="V14" s="58">
        <v>10</v>
      </c>
      <c r="W14" s="78">
        <v>10</v>
      </c>
      <c r="X14" s="53">
        <v>6</v>
      </c>
      <c r="Y14" s="53">
        <v>12</v>
      </c>
      <c r="Z14" s="53">
        <v>206</v>
      </c>
      <c r="AA14" s="53">
        <v>2</v>
      </c>
      <c r="AB14" s="53">
        <v>205</v>
      </c>
      <c r="AC14" s="53">
        <v>5</v>
      </c>
      <c r="AD14" s="56" t="str">
        <f t="shared" si="7"/>
        <v>prop,206,2</v>
      </c>
      <c r="AE14" s="56" t="str">
        <f t="shared" si="8"/>
        <v>prop,205,5</v>
      </c>
      <c r="AF14" s="53">
        <v>0.85</v>
      </c>
      <c r="AG14" s="53">
        <v>0.7</v>
      </c>
      <c r="AH14" s="53">
        <v>0.31</v>
      </c>
      <c r="AI14" s="53">
        <v>0.14000000000000001</v>
      </c>
      <c r="AJ14" s="53">
        <v>0.02</v>
      </c>
      <c r="AK14" s="53">
        <f t="shared" si="9"/>
        <v>7.15</v>
      </c>
      <c r="AL14" s="26" t="str">
        <f t="shared" si="10"/>
        <v>pack,1111;pack,1126;pack,1141;pack,1156</v>
      </c>
      <c r="AM14" s="53">
        <v>1111</v>
      </c>
      <c r="AN14" s="83">
        <v>1126</v>
      </c>
      <c r="AO14" s="83">
        <v>1141</v>
      </c>
      <c r="AP14" s="83">
        <v>1156</v>
      </c>
      <c r="AQ14" s="83">
        <v>1171</v>
      </c>
      <c r="AR14" s="122"/>
      <c r="AS14" s="56" t="str">
        <f t="shared" si="11"/>
        <v>prop,202,1|85;0|15</v>
      </c>
      <c r="AT14" s="56" t="str">
        <f t="shared" si="12"/>
        <v>prop,203,1|70;0|30</v>
      </c>
      <c r="AU14" s="56" t="str">
        <f t="shared" si="13"/>
        <v>prop,204,1|31;0|69</v>
      </c>
      <c r="AV14" s="56" t="str">
        <f t="shared" si="14"/>
        <v>prop,205,1|14;0|86</v>
      </c>
      <c r="AW14" s="56" t="str">
        <f t="shared" si="15"/>
        <v>prop,206,1|2;0|98</v>
      </c>
      <c r="BC14" s="53">
        <v>12</v>
      </c>
      <c r="BD14" s="56" t="s">
        <v>2372</v>
      </c>
      <c r="BE14" s="56" t="s">
        <v>271</v>
      </c>
      <c r="BF14" s="56" t="s">
        <v>272</v>
      </c>
      <c r="BG14" s="53" t="s">
        <v>2325</v>
      </c>
      <c r="BH14" s="137" t="s">
        <v>2211</v>
      </c>
      <c r="BI14" s="137" t="s">
        <v>2208</v>
      </c>
      <c r="BJ14" s="56" t="s">
        <v>2249</v>
      </c>
      <c r="BK14" s="56" t="s">
        <v>2230</v>
      </c>
      <c r="BL14" s="56" t="s">
        <v>2264</v>
      </c>
      <c r="BM14" s="56" t="str">
        <f>饰品调整!B51</f>
        <v>pack,252|8;pack,262|8;pack,272|8;0|276</v>
      </c>
      <c r="BN14" s="56" t="s">
        <v>2118</v>
      </c>
      <c r="BQ14" s="56" t="str">
        <f t="shared" si="16"/>
        <v/>
      </c>
      <c r="BR14" s="56" t="str">
        <f t="shared" si="17"/>
        <v/>
      </c>
      <c r="BS14" s="56" t="str">
        <f t="shared" si="17"/>
        <v/>
      </c>
      <c r="BT14" s="56" t="str">
        <f t="shared" si="17"/>
        <v/>
      </c>
      <c r="BU14" s="56" t="str">
        <f t="shared" si="17"/>
        <v>prop,303,1</v>
      </c>
      <c r="BV14" s="56" t="str">
        <f t="shared" si="17"/>
        <v>prop,303,1</v>
      </c>
      <c r="BW14" s="56" t="str">
        <f t="shared" si="17"/>
        <v>prop,303,1</v>
      </c>
      <c r="BX14" s="56" t="str">
        <f t="shared" si="17"/>
        <v>prop,303,1</v>
      </c>
      <c r="BY14" s="56" t="str">
        <f t="shared" si="17"/>
        <v>prop,303,1</v>
      </c>
      <c r="BZ14" s="56" t="str">
        <f t="shared" si="17"/>
        <v>prop,303,1</v>
      </c>
      <c r="CA14" s="56" t="str">
        <f t="shared" si="17"/>
        <v>prop,303,1</v>
      </c>
      <c r="CB14" s="56" t="str">
        <f t="shared" si="17"/>
        <v>prop,303,1</v>
      </c>
      <c r="CC14" s="56" t="str">
        <f t="shared" si="17"/>
        <v>prop,303,1</v>
      </c>
      <c r="CD14" s="56" t="str">
        <f t="shared" si="17"/>
        <v>prop,303,1</v>
      </c>
      <c r="CK14" s="53" t="s">
        <v>2354</v>
      </c>
      <c r="CL14" s="53">
        <v>4042</v>
      </c>
      <c r="CM14" s="56" t="str">
        <f t="shared" si="18"/>
        <v>item,4042</v>
      </c>
      <c r="DE14" s="53">
        <v>1112</v>
      </c>
      <c r="DF14" s="56" t="str">
        <f t="shared" si="2"/>
        <v>prop,202,1|90;0|10</v>
      </c>
      <c r="DG14" s="53"/>
      <c r="DJ14" s="53"/>
      <c r="DK14" s="50"/>
      <c r="DN14" s="53"/>
    </row>
    <row r="15" spans="1:118">
      <c r="A15" s="73">
        <v>21</v>
      </c>
      <c r="B15" s="74" t="s">
        <v>96</v>
      </c>
      <c r="C15" s="60">
        <v>304</v>
      </c>
      <c r="D15" s="71" t="str">
        <f t="shared" si="6"/>
        <v>prop,304,1</v>
      </c>
      <c r="E15" s="120">
        <v>20</v>
      </c>
      <c r="F15" s="60">
        <v>1</v>
      </c>
      <c r="G15" s="58">
        <f t="shared" si="0"/>
        <v>20</v>
      </c>
      <c r="H15" s="58">
        <f t="shared" si="3"/>
        <v>30</v>
      </c>
      <c r="I15" s="58">
        <v>1</v>
      </c>
      <c r="J15" s="58">
        <v>0</v>
      </c>
      <c r="K15" s="58">
        <v>30</v>
      </c>
      <c r="L15" s="58">
        <v>20</v>
      </c>
      <c r="M15" s="58">
        <v>20</v>
      </c>
      <c r="N15" s="58">
        <v>11</v>
      </c>
      <c r="O15" s="58">
        <v>5</v>
      </c>
      <c r="P15" s="58">
        <v>5</v>
      </c>
      <c r="Q15" s="58">
        <v>5</v>
      </c>
      <c r="R15" s="58">
        <v>5</v>
      </c>
      <c r="S15" s="58">
        <v>5</v>
      </c>
      <c r="T15" s="58">
        <v>5</v>
      </c>
      <c r="U15" s="58">
        <v>5</v>
      </c>
      <c r="V15" s="58">
        <v>5</v>
      </c>
      <c r="W15" s="78">
        <v>5</v>
      </c>
      <c r="X15" s="53">
        <v>3</v>
      </c>
      <c r="Y15" s="53">
        <v>13</v>
      </c>
      <c r="Z15" s="53">
        <v>206</v>
      </c>
      <c r="AA15" s="53">
        <v>2</v>
      </c>
      <c r="AB15" s="53">
        <v>205</v>
      </c>
      <c r="AC15" s="53">
        <v>5</v>
      </c>
      <c r="AD15" s="56" t="str">
        <f t="shared" si="7"/>
        <v>prop,206,2</v>
      </c>
      <c r="AE15" s="56" t="str">
        <f t="shared" si="8"/>
        <v>prop,205,5</v>
      </c>
      <c r="AF15" s="53">
        <v>0.9</v>
      </c>
      <c r="AG15" s="53">
        <v>0.7</v>
      </c>
      <c r="AH15" s="53">
        <v>0.34</v>
      </c>
      <c r="AI15" s="53">
        <v>0.16</v>
      </c>
      <c r="AJ15" s="53">
        <v>0.04</v>
      </c>
      <c r="AK15" s="53">
        <f t="shared" si="9"/>
        <v>7.9999999999999991</v>
      </c>
      <c r="AL15" s="26" t="str">
        <f t="shared" si="10"/>
        <v>pack,1112;pack,1127;pack,1142;pack,1157</v>
      </c>
      <c r="AM15" s="83">
        <v>1112</v>
      </c>
      <c r="AN15" s="83">
        <v>1127</v>
      </c>
      <c r="AO15" s="83">
        <v>1142</v>
      </c>
      <c r="AP15" s="83">
        <v>1157</v>
      </c>
      <c r="AQ15" s="83">
        <v>1172</v>
      </c>
      <c r="AR15" s="122"/>
      <c r="AS15" s="56" t="str">
        <f t="shared" si="11"/>
        <v>prop,202,1|90;0|10</v>
      </c>
      <c r="AT15" s="56" t="str">
        <f t="shared" si="12"/>
        <v>prop,203,1|70;0|30</v>
      </c>
      <c r="AU15" s="56" t="str">
        <f t="shared" si="13"/>
        <v>prop,204,1|34;0|66</v>
      </c>
      <c r="AV15" s="56" t="str">
        <f t="shared" si="14"/>
        <v>prop,205,1|16;0|84</v>
      </c>
      <c r="AW15" s="56" t="str">
        <f t="shared" si="15"/>
        <v>prop,206,1|4;0|96</v>
      </c>
      <c r="BC15" s="53">
        <v>13</v>
      </c>
      <c r="BD15" s="56" t="s">
        <v>2372</v>
      </c>
      <c r="BE15" s="56" t="s">
        <v>271</v>
      </c>
      <c r="BF15" s="56" t="s">
        <v>272</v>
      </c>
      <c r="BG15" s="53" t="s">
        <v>2326</v>
      </c>
      <c r="BH15" s="137" t="s">
        <v>2213</v>
      </c>
      <c r="BI15" s="137" t="s">
        <v>2210</v>
      </c>
      <c r="BJ15" s="56" t="s">
        <v>2250</v>
      </c>
      <c r="BK15" s="56" t="s">
        <v>2231</v>
      </c>
      <c r="BL15" s="56" t="s">
        <v>2265</v>
      </c>
      <c r="BM15" s="56" t="str">
        <f>饰品调整!B52</f>
        <v>pack,207|8;pack,217|8;pack,232|8;pack,242|8;0|368</v>
      </c>
      <c r="BN15" s="56" t="s">
        <v>2118</v>
      </c>
      <c r="BQ15" s="56" t="str">
        <f t="shared" si="16"/>
        <v/>
      </c>
      <c r="BR15" s="56" t="str">
        <f t="shared" si="17"/>
        <v>prop,304,1</v>
      </c>
      <c r="BS15" s="56" t="str">
        <f t="shared" si="17"/>
        <v>prop,304,1</v>
      </c>
      <c r="BT15" s="56" t="str">
        <f t="shared" si="17"/>
        <v>prop,304,1</v>
      </c>
      <c r="BU15" s="56" t="str">
        <f t="shared" si="17"/>
        <v>prop,304,1</v>
      </c>
      <c r="BV15" s="56" t="str">
        <f t="shared" si="17"/>
        <v>prop,304,1</v>
      </c>
      <c r="BW15" s="56" t="str">
        <f t="shared" si="17"/>
        <v>prop,304,1</v>
      </c>
      <c r="BX15" s="56" t="str">
        <f t="shared" si="17"/>
        <v>prop,304,1</v>
      </c>
      <c r="BY15" s="56" t="str">
        <f t="shared" si="17"/>
        <v>prop,304,1</v>
      </c>
      <c r="BZ15" s="56" t="str">
        <f t="shared" si="17"/>
        <v>prop,304,1</v>
      </c>
      <c r="CA15" s="56" t="str">
        <f t="shared" si="17"/>
        <v>prop,304,1</v>
      </c>
      <c r="CB15" s="56" t="str">
        <f t="shared" si="17"/>
        <v>prop,304,1</v>
      </c>
      <c r="CC15" s="56" t="str">
        <f t="shared" si="17"/>
        <v>prop,304,1</v>
      </c>
      <c r="CD15" s="56" t="str">
        <f t="shared" si="17"/>
        <v>prop,304,1</v>
      </c>
      <c r="CK15" s="53" t="s">
        <v>2355</v>
      </c>
      <c r="CL15" s="53">
        <v>4043</v>
      </c>
      <c r="CM15" s="56" t="str">
        <f t="shared" si="18"/>
        <v>item,4043</v>
      </c>
      <c r="DE15" s="53">
        <v>1113</v>
      </c>
      <c r="DF15" s="56" t="str">
        <f t="shared" si="2"/>
        <v>prop,202,1|95;0|5</v>
      </c>
      <c r="DG15" s="53"/>
      <c r="DJ15" s="53"/>
      <c r="DK15" s="50"/>
      <c r="DN15" s="53"/>
    </row>
    <row r="16" spans="1:118">
      <c r="A16" s="73">
        <v>22</v>
      </c>
      <c r="B16" s="74" t="s">
        <v>97</v>
      </c>
      <c r="C16" s="60">
        <v>305</v>
      </c>
      <c r="D16" s="71" t="str">
        <f t="shared" si="6"/>
        <v>prop,305,1</v>
      </c>
      <c r="E16" s="120">
        <v>50</v>
      </c>
      <c r="F16" s="60">
        <v>1</v>
      </c>
      <c r="G16" s="58">
        <f t="shared" si="0"/>
        <v>50</v>
      </c>
      <c r="H16" s="58">
        <f t="shared" si="3"/>
        <v>0</v>
      </c>
      <c r="I16" s="58">
        <v>2</v>
      </c>
      <c r="J16" s="58">
        <v>0</v>
      </c>
      <c r="K16" s="58">
        <v>0</v>
      </c>
      <c r="L16" s="58">
        <v>10</v>
      </c>
      <c r="M16" s="58">
        <v>10</v>
      </c>
      <c r="N16" s="58">
        <v>15</v>
      </c>
      <c r="O16" s="58">
        <v>21</v>
      </c>
      <c r="P16" s="58">
        <v>20</v>
      </c>
      <c r="Q16" s="58">
        <v>19</v>
      </c>
      <c r="R16" s="58">
        <v>18</v>
      </c>
      <c r="S16" s="58">
        <v>17</v>
      </c>
      <c r="T16" s="58">
        <v>16</v>
      </c>
      <c r="U16" s="58">
        <v>15</v>
      </c>
      <c r="V16" s="58">
        <v>15</v>
      </c>
      <c r="W16" s="78">
        <v>15</v>
      </c>
      <c r="X16" s="53">
        <v>4</v>
      </c>
      <c r="Y16" s="53">
        <v>14</v>
      </c>
      <c r="Z16" s="53">
        <v>206</v>
      </c>
      <c r="AA16" s="53">
        <v>2</v>
      </c>
      <c r="AB16" s="53">
        <v>205</v>
      </c>
      <c r="AC16" s="53">
        <v>5</v>
      </c>
      <c r="AD16" s="56" t="str">
        <f t="shared" si="7"/>
        <v>prop,206,2</v>
      </c>
      <c r="AE16" s="56" t="str">
        <f t="shared" si="8"/>
        <v>prop,205,5</v>
      </c>
      <c r="AF16" s="53">
        <v>0.95</v>
      </c>
      <c r="AG16" s="53">
        <v>0.75</v>
      </c>
      <c r="AH16" s="53">
        <v>0.37</v>
      </c>
      <c r="AI16" s="53">
        <v>0.18</v>
      </c>
      <c r="AJ16" s="53">
        <v>0.06</v>
      </c>
      <c r="AK16" s="53">
        <f t="shared" si="9"/>
        <v>9</v>
      </c>
      <c r="AL16" s="26" t="str">
        <f t="shared" si="10"/>
        <v>pack,1113;pack,1128;pack,1143;pack,1158</v>
      </c>
      <c r="AM16" s="53">
        <v>1113</v>
      </c>
      <c r="AN16" s="83">
        <v>1128</v>
      </c>
      <c r="AO16" s="83">
        <v>1143</v>
      </c>
      <c r="AP16" s="83">
        <v>1158</v>
      </c>
      <c r="AQ16" s="83">
        <v>1173</v>
      </c>
      <c r="AR16" s="122"/>
      <c r="AS16" s="56" t="str">
        <f t="shared" si="11"/>
        <v>prop,202,1|95;0|5</v>
      </c>
      <c r="AT16" s="56" t="str">
        <f t="shared" si="12"/>
        <v>prop,203,1|75;0|25</v>
      </c>
      <c r="AU16" s="56" t="str">
        <f t="shared" si="13"/>
        <v>prop,204,1|37;0|63</v>
      </c>
      <c r="AV16" s="56" t="str">
        <f t="shared" si="14"/>
        <v>prop,205,1|18;0|82</v>
      </c>
      <c r="AW16" s="56" t="str">
        <f t="shared" si="15"/>
        <v>prop,206,1|6;0|94</v>
      </c>
      <c r="BC16" s="53">
        <v>14</v>
      </c>
      <c r="BD16" s="56" t="s">
        <v>2372</v>
      </c>
      <c r="BE16" s="56" t="s">
        <v>271</v>
      </c>
      <c r="BF16" s="56" t="s">
        <v>272</v>
      </c>
      <c r="BG16" s="53" t="s">
        <v>2327</v>
      </c>
      <c r="BH16" s="137" t="s">
        <v>2215</v>
      </c>
      <c r="BI16" s="137" t="s">
        <v>2212</v>
      </c>
      <c r="BJ16" s="56" t="s">
        <v>2251</v>
      </c>
      <c r="BK16" s="56" t="s">
        <v>2232</v>
      </c>
      <c r="BL16" s="56" t="s">
        <v>2266</v>
      </c>
      <c r="BM16" s="56" t="str">
        <f>饰品调整!B53</f>
        <v>pack,202|8;pack,212|8;pack,222|8;pack,257|8;0|368</v>
      </c>
      <c r="BN16" s="56" t="s">
        <v>2118</v>
      </c>
      <c r="BQ16" s="56" t="str">
        <f t="shared" si="16"/>
        <v/>
      </c>
      <c r="BR16" s="56" t="str">
        <f t="shared" si="17"/>
        <v/>
      </c>
      <c r="BS16" s="56" t="str">
        <f t="shared" si="17"/>
        <v>prop,305,1</v>
      </c>
      <c r="BT16" s="56" t="str">
        <f t="shared" si="17"/>
        <v>prop,305,1</v>
      </c>
      <c r="BU16" s="56" t="str">
        <f t="shared" si="17"/>
        <v>prop,305,1</v>
      </c>
      <c r="BV16" s="56" t="str">
        <f t="shared" si="17"/>
        <v>prop,305,1</v>
      </c>
      <c r="BW16" s="56" t="str">
        <f t="shared" si="17"/>
        <v>prop,305,1</v>
      </c>
      <c r="BX16" s="56" t="str">
        <f t="shared" si="17"/>
        <v>prop,305,1</v>
      </c>
      <c r="BY16" s="56" t="str">
        <f t="shared" si="17"/>
        <v>prop,305,1</v>
      </c>
      <c r="BZ16" s="56" t="str">
        <f t="shared" si="17"/>
        <v>prop,305,1</v>
      </c>
      <c r="CA16" s="56" t="str">
        <f t="shared" si="17"/>
        <v>prop,305,1</v>
      </c>
      <c r="CB16" s="56" t="str">
        <f t="shared" si="17"/>
        <v>prop,305,1</v>
      </c>
      <c r="CC16" s="56" t="str">
        <f t="shared" si="17"/>
        <v>prop,305,1</v>
      </c>
      <c r="CD16" s="56" t="str">
        <f t="shared" si="17"/>
        <v>prop,305,1</v>
      </c>
      <c r="CK16" s="53" t="s">
        <v>2356</v>
      </c>
      <c r="CL16" s="53">
        <v>4044</v>
      </c>
      <c r="CM16" s="56" t="str">
        <f t="shared" si="18"/>
        <v>item,4044</v>
      </c>
      <c r="DE16" s="53">
        <v>1114</v>
      </c>
      <c r="DF16" s="56" t="str">
        <f t="shared" si="2"/>
        <v>prop,202,1|100;0|0</v>
      </c>
      <c r="DG16" s="53"/>
      <c r="DJ16" s="53"/>
      <c r="DK16" s="50"/>
      <c r="DN16" s="53"/>
    </row>
    <row r="17" spans="1:118">
      <c r="A17" s="73">
        <v>23</v>
      </c>
      <c r="B17" s="74" t="s">
        <v>98</v>
      </c>
      <c r="C17" s="60">
        <v>306</v>
      </c>
      <c r="D17" s="71" t="str">
        <f t="shared" si="6"/>
        <v>prop,306,1</v>
      </c>
      <c r="E17" s="120">
        <v>150</v>
      </c>
      <c r="F17" s="60">
        <v>1</v>
      </c>
      <c r="G17" s="58">
        <f t="shared" si="0"/>
        <v>150</v>
      </c>
      <c r="H17" s="58">
        <f t="shared" si="3"/>
        <v>0</v>
      </c>
      <c r="I17" s="58">
        <v>3</v>
      </c>
      <c r="J17" s="58">
        <v>0</v>
      </c>
      <c r="K17" s="58">
        <v>0</v>
      </c>
      <c r="L17" s="58">
        <v>0</v>
      </c>
      <c r="M17" s="58">
        <v>0</v>
      </c>
      <c r="N17" s="58">
        <v>2</v>
      </c>
      <c r="O17" s="58">
        <v>4</v>
      </c>
      <c r="P17" s="58">
        <v>5</v>
      </c>
      <c r="Q17" s="58">
        <v>6</v>
      </c>
      <c r="R17" s="58">
        <v>7</v>
      </c>
      <c r="S17" s="58">
        <v>8</v>
      </c>
      <c r="T17" s="58">
        <v>9</v>
      </c>
      <c r="U17" s="58">
        <v>10</v>
      </c>
      <c r="V17" s="58">
        <v>10</v>
      </c>
      <c r="W17" s="78">
        <v>10</v>
      </c>
      <c r="X17" s="53">
        <v>6</v>
      </c>
      <c r="Y17" s="53">
        <v>15</v>
      </c>
      <c r="Z17" s="53">
        <v>206</v>
      </c>
      <c r="AA17" s="53">
        <v>2</v>
      </c>
      <c r="AB17" s="53">
        <v>205</v>
      </c>
      <c r="AC17" s="53">
        <v>5</v>
      </c>
      <c r="AD17" s="56" t="str">
        <f t="shared" si="7"/>
        <v>prop,206,2</v>
      </c>
      <c r="AE17" s="56" t="str">
        <f t="shared" si="8"/>
        <v>prop,205,5</v>
      </c>
      <c r="AF17" s="53">
        <v>1</v>
      </c>
      <c r="AG17" s="53">
        <v>0.8</v>
      </c>
      <c r="AH17" s="53">
        <v>0.4</v>
      </c>
      <c r="AI17" s="53">
        <v>0.2</v>
      </c>
      <c r="AJ17" s="53">
        <v>0.08</v>
      </c>
      <c r="AK17" s="53">
        <f t="shared" si="9"/>
        <v>10</v>
      </c>
      <c r="AL17" s="26" t="str">
        <f t="shared" si="10"/>
        <v>pack,1114;pack,1129;pack,1144;pack,1159</v>
      </c>
      <c r="AM17" s="83">
        <v>1114</v>
      </c>
      <c r="AN17" s="83">
        <v>1129</v>
      </c>
      <c r="AO17" s="83">
        <v>1144</v>
      </c>
      <c r="AP17" s="83">
        <v>1159</v>
      </c>
      <c r="AQ17" s="83">
        <v>1174</v>
      </c>
      <c r="AR17" s="122"/>
      <c r="AS17" s="56" t="str">
        <f t="shared" si="11"/>
        <v>prop,202,1|100;0|0</v>
      </c>
      <c r="AT17" s="56" t="str">
        <f t="shared" si="12"/>
        <v>prop,203,1|80;0|20</v>
      </c>
      <c r="AU17" s="56" t="str">
        <f t="shared" si="13"/>
        <v>prop,204,1|40;0|60</v>
      </c>
      <c r="AV17" s="56" t="str">
        <f t="shared" si="14"/>
        <v>prop,205,1|20;0|80</v>
      </c>
      <c r="AW17" s="56" t="str">
        <f t="shared" si="15"/>
        <v>prop,206,1|8;0|92</v>
      </c>
      <c r="BC17" s="53">
        <v>15</v>
      </c>
      <c r="BD17" s="56" t="s">
        <v>2372</v>
      </c>
      <c r="BE17" s="56" t="s">
        <v>271</v>
      </c>
      <c r="BF17" s="56" t="s">
        <v>272</v>
      </c>
      <c r="BG17" s="53" t="s">
        <v>2328</v>
      </c>
      <c r="BH17" s="137" t="s">
        <v>2216</v>
      </c>
      <c r="BI17" s="137" t="s">
        <v>2214</v>
      </c>
      <c r="BJ17" s="56" t="s">
        <v>2252</v>
      </c>
      <c r="BK17" s="56" t="s">
        <v>2233</v>
      </c>
      <c r="BL17" s="56" t="s">
        <v>2267</v>
      </c>
      <c r="BM17" s="56" t="str">
        <f>饰品调整!B54</f>
        <v>pack,227|8;pack,237|8;pack,247|8;pack,267|8;0|368</v>
      </c>
      <c r="BN17" s="56" t="s">
        <v>2118</v>
      </c>
      <c r="BQ17" s="56" t="str">
        <f t="shared" si="16"/>
        <v/>
      </c>
      <c r="BR17" s="56" t="str">
        <f t="shared" si="17"/>
        <v/>
      </c>
      <c r="BS17" s="56" t="str">
        <f t="shared" si="17"/>
        <v/>
      </c>
      <c r="BT17" s="56" t="str">
        <f t="shared" si="17"/>
        <v/>
      </c>
      <c r="BU17" s="56" t="str">
        <f t="shared" si="17"/>
        <v>prop,306,1</v>
      </c>
      <c r="BV17" s="56" t="str">
        <f t="shared" si="17"/>
        <v>prop,306,1</v>
      </c>
      <c r="BW17" s="56" t="str">
        <f t="shared" si="17"/>
        <v>prop,306,1</v>
      </c>
      <c r="BX17" s="56" t="str">
        <f t="shared" si="17"/>
        <v>prop,306,1</v>
      </c>
      <c r="BY17" s="56" t="str">
        <f t="shared" si="17"/>
        <v>prop,306,1</v>
      </c>
      <c r="BZ17" s="56" t="str">
        <f t="shared" si="17"/>
        <v>prop,306,1</v>
      </c>
      <c r="CA17" s="56" t="str">
        <f t="shared" si="17"/>
        <v>prop,306,1</v>
      </c>
      <c r="CB17" s="56" t="str">
        <f t="shared" si="17"/>
        <v>prop,306,1</v>
      </c>
      <c r="CC17" s="56" t="str">
        <f t="shared" si="17"/>
        <v>prop,306,1</v>
      </c>
      <c r="CD17" s="56" t="str">
        <f t="shared" si="17"/>
        <v>prop,306,1</v>
      </c>
      <c r="CK17" s="53" t="s">
        <v>2357</v>
      </c>
      <c r="CL17" s="53">
        <v>4045</v>
      </c>
      <c r="CM17" s="56" t="str">
        <f t="shared" si="18"/>
        <v>item,4045</v>
      </c>
      <c r="DE17" s="53">
        <v>1115</v>
      </c>
      <c r="DF17" s="56" t="str">
        <f t="shared" ref="DF17:DF31" si="19">AT3</f>
        <v>prop,203,1|0;0|100</v>
      </c>
      <c r="DG17" s="53"/>
      <c r="DJ17" s="53"/>
      <c r="DK17" s="50"/>
      <c r="DN17" s="53"/>
    </row>
    <row r="18" spans="1:118">
      <c r="A18" s="73">
        <v>24</v>
      </c>
      <c r="B18" s="74" t="s">
        <v>99</v>
      </c>
      <c r="C18" s="60">
        <v>307</v>
      </c>
      <c r="D18" s="71" t="str">
        <f t="shared" si="6"/>
        <v>prop,307,1</v>
      </c>
      <c r="E18" s="120">
        <v>20</v>
      </c>
      <c r="F18" s="60">
        <v>1</v>
      </c>
      <c r="G18" s="58">
        <f t="shared" si="0"/>
        <v>20</v>
      </c>
      <c r="H18" s="58">
        <f t="shared" si="3"/>
        <v>30</v>
      </c>
      <c r="I18" s="58">
        <v>1</v>
      </c>
      <c r="J18" s="58">
        <v>0</v>
      </c>
      <c r="K18" s="58">
        <v>20</v>
      </c>
      <c r="L18" s="58">
        <v>15</v>
      </c>
      <c r="M18" s="58">
        <v>10</v>
      </c>
      <c r="N18" s="58">
        <v>8</v>
      </c>
      <c r="O18" s="58">
        <v>5</v>
      </c>
      <c r="P18" s="58">
        <v>5</v>
      </c>
      <c r="Q18" s="58">
        <v>5</v>
      </c>
      <c r="R18" s="58">
        <v>5</v>
      </c>
      <c r="S18" s="58">
        <v>5</v>
      </c>
      <c r="T18" s="58">
        <v>5</v>
      </c>
      <c r="U18" s="58">
        <v>5</v>
      </c>
      <c r="V18" s="58">
        <v>5</v>
      </c>
      <c r="W18" s="78">
        <v>5</v>
      </c>
      <c r="X18" s="53">
        <v>3</v>
      </c>
      <c r="BQ18" s="56" t="str">
        <f t="shared" si="16"/>
        <v/>
      </c>
      <c r="BR18" s="56" t="str">
        <f t="shared" ref="BR18:BR31" si="20">IF(K18&gt;0,$D18,"")</f>
        <v>prop,307,1</v>
      </c>
      <c r="BS18" s="56" t="str">
        <f t="shared" ref="BS18:BS31" si="21">IF(L18&gt;0,$D18,"")</f>
        <v>prop,307,1</v>
      </c>
      <c r="BT18" s="56" t="str">
        <f t="shared" ref="BT18:BT31" si="22">IF(M18&gt;0,$D18,"")</f>
        <v>prop,307,1</v>
      </c>
      <c r="BU18" s="56" t="str">
        <f t="shared" ref="BU18:BU31" si="23">IF(N18&gt;0,$D18,"")</f>
        <v>prop,307,1</v>
      </c>
      <c r="BV18" s="56" t="str">
        <f t="shared" ref="BV18:BV31" si="24">IF(O18&gt;0,$D18,"")</f>
        <v>prop,307,1</v>
      </c>
      <c r="BW18" s="56" t="str">
        <f t="shared" ref="BW18:BW31" si="25">IF(P18&gt;0,$D18,"")</f>
        <v>prop,307,1</v>
      </c>
      <c r="BX18" s="56" t="str">
        <f t="shared" ref="BX18:BX31" si="26">IF(Q18&gt;0,$D18,"")</f>
        <v>prop,307,1</v>
      </c>
      <c r="BY18" s="56" t="str">
        <f t="shared" ref="BY18:BY31" si="27">IF(R18&gt;0,$D18,"")</f>
        <v>prop,307,1</v>
      </c>
      <c r="BZ18" s="56" t="str">
        <f t="shared" ref="BZ18:BZ31" si="28">IF(S18&gt;0,$D18,"")</f>
        <v>prop,307,1</v>
      </c>
      <c r="CA18" s="56" t="str">
        <f t="shared" ref="CA18:CA31" si="29">IF(T18&gt;0,$D18,"")</f>
        <v>prop,307,1</v>
      </c>
      <c r="CB18" s="56" t="str">
        <f t="shared" ref="CB18:CB31" si="30">IF(U18&gt;0,$D18,"")</f>
        <v>prop,307,1</v>
      </c>
      <c r="CC18" s="56" t="str">
        <f t="shared" ref="CC18:CC31" si="31">IF(V18&gt;0,$D18,"")</f>
        <v>prop,307,1</v>
      </c>
      <c r="CD18" s="56" t="str">
        <f t="shared" ref="CD18:CD31" si="32">IF(W18&gt;0,$D18,"")</f>
        <v>prop,307,1</v>
      </c>
      <c r="DE18" s="53">
        <v>1116</v>
      </c>
      <c r="DF18" s="56" t="str">
        <f t="shared" si="19"/>
        <v>prop,203,1|0;0|100</v>
      </c>
      <c r="DG18" s="53"/>
      <c r="DJ18" s="53"/>
      <c r="DK18" s="50"/>
      <c r="DN18" s="53"/>
    </row>
    <row r="19" spans="1:118">
      <c r="A19" s="73">
        <v>25</v>
      </c>
      <c r="B19" s="74" t="s">
        <v>100</v>
      </c>
      <c r="C19" s="60">
        <v>308</v>
      </c>
      <c r="D19" s="71" t="str">
        <f t="shared" si="6"/>
        <v>prop,308,1</v>
      </c>
      <c r="E19" s="120">
        <v>50</v>
      </c>
      <c r="F19" s="60">
        <v>1</v>
      </c>
      <c r="G19" s="58">
        <f t="shared" si="0"/>
        <v>50</v>
      </c>
      <c r="H19" s="58">
        <f t="shared" si="3"/>
        <v>0</v>
      </c>
      <c r="I19" s="58">
        <v>2</v>
      </c>
      <c r="J19" s="58">
        <v>0</v>
      </c>
      <c r="K19" s="58">
        <v>0</v>
      </c>
      <c r="L19" s="58">
        <v>5</v>
      </c>
      <c r="M19" s="58">
        <v>10</v>
      </c>
      <c r="N19" s="58">
        <v>10</v>
      </c>
      <c r="O19" s="58">
        <v>13</v>
      </c>
      <c r="P19" s="58">
        <v>13</v>
      </c>
      <c r="Q19" s="58">
        <v>12</v>
      </c>
      <c r="R19" s="58">
        <v>12</v>
      </c>
      <c r="S19" s="58">
        <v>11</v>
      </c>
      <c r="T19" s="58">
        <v>11</v>
      </c>
      <c r="U19" s="58">
        <v>10</v>
      </c>
      <c r="V19" s="58">
        <v>10</v>
      </c>
      <c r="W19" s="78">
        <v>10</v>
      </c>
      <c r="X19" s="53">
        <v>4</v>
      </c>
      <c r="AF19" s="53">
        <v>2</v>
      </c>
      <c r="AG19" s="53">
        <v>3</v>
      </c>
      <c r="AH19" s="53">
        <v>5</v>
      </c>
      <c r="AI19" s="53">
        <v>10</v>
      </c>
      <c r="AJ19" s="53">
        <v>20</v>
      </c>
      <c r="BQ19" s="56" t="str">
        <f t="shared" si="16"/>
        <v/>
      </c>
      <c r="BR19" s="56" t="str">
        <f t="shared" si="20"/>
        <v/>
      </c>
      <c r="BS19" s="56" t="str">
        <f t="shared" si="21"/>
        <v>prop,308,1</v>
      </c>
      <c r="BT19" s="56" t="str">
        <f t="shared" si="22"/>
        <v>prop,308,1</v>
      </c>
      <c r="BU19" s="56" t="str">
        <f t="shared" si="23"/>
        <v>prop,308,1</v>
      </c>
      <c r="BV19" s="56" t="str">
        <f t="shared" si="24"/>
        <v>prop,308,1</v>
      </c>
      <c r="BW19" s="56" t="str">
        <f t="shared" si="25"/>
        <v>prop,308,1</v>
      </c>
      <c r="BX19" s="56" t="str">
        <f t="shared" si="26"/>
        <v>prop,308,1</v>
      </c>
      <c r="BY19" s="56" t="str">
        <f t="shared" si="27"/>
        <v>prop,308,1</v>
      </c>
      <c r="BZ19" s="56" t="str">
        <f t="shared" si="28"/>
        <v>prop,308,1</v>
      </c>
      <c r="CA19" s="56" t="str">
        <f t="shared" si="29"/>
        <v>prop,308,1</v>
      </c>
      <c r="CB19" s="56" t="str">
        <f t="shared" si="30"/>
        <v>prop,308,1</v>
      </c>
      <c r="CC19" s="56" t="str">
        <f t="shared" si="31"/>
        <v>prop,308,1</v>
      </c>
      <c r="CD19" s="56" t="str">
        <f t="shared" si="32"/>
        <v>prop,308,1</v>
      </c>
      <c r="CI19" s="53">
        <v>2</v>
      </c>
      <c r="CJ19" s="56" t="str">
        <f t="shared" ref="CJ19:CJ32" si="33">HLOOKUP(CI19,$BQ$34:$CD$37,2,0)</f>
        <v>prop,103,1</v>
      </c>
      <c r="CK19" s="56" t="str">
        <f t="shared" ref="CK19:CK32" si="34">HLOOKUP(CI19,$BQ$34:$CD$37,3,0)</f>
        <v>prop,202,3;prop,207,2;prop,208,2;prop,209,2;prop,210,2</v>
      </c>
      <c r="CL19" s="56"/>
      <c r="DE19" s="53">
        <v>1117</v>
      </c>
      <c r="DF19" s="56" t="str">
        <f t="shared" si="19"/>
        <v>prop,203,1|20;0|80</v>
      </c>
      <c r="DG19" s="53"/>
      <c r="DJ19" s="53"/>
      <c r="DK19" s="50"/>
      <c r="DN19" s="53"/>
    </row>
    <row r="20" spans="1:118">
      <c r="A20" s="73">
        <v>26</v>
      </c>
      <c r="B20" s="74" t="s">
        <v>101</v>
      </c>
      <c r="C20" s="60">
        <v>309</v>
      </c>
      <c r="D20" s="71" t="str">
        <f t="shared" si="6"/>
        <v>prop,309,1</v>
      </c>
      <c r="E20" s="120">
        <v>150</v>
      </c>
      <c r="F20" s="60">
        <v>1</v>
      </c>
      <c r="G20" s="58">
        <f t="shared" si="0"/>
        <v>150</v>
      </c>
      <c r="H20" s="58">
        <f t="shared" si="3"/>
        <v>0</v>
      </c>
      <c r="I20" s="58">
        <v>3</v>
      </c>
      <c r="J20" s="58">
        <v>0</v>
      </c>
      <c r="K20" s="58">
        <v>0</v>
      </c>
      <c r="L20" s="58">
        <v>0</v>
      </c>
      <c r="M20" s="58">
        <v>0</v>
      </c>
      <c r="N20" s="58">
        <v>2</v>
      </c>
      <c r="O20" s="58">
        <v>2</v>
      </c>
      <c r="P20" s="58">
        <v>2</v>
      </c>
      <c r="Q20" s="58">
        <v>3</v>
      </c>
      <c r="R20" s="58">
        <v>3</v>
      </c>
      <c r="S20" s="58">
        <v>4</v>
      </c>
      <c r="T20" s="58">
        <v>4</v>
      </c>
      <c r="U20" s="58">
        <v>5</v>
      </c>
      <c r="V20" s="58">
        <v>5</v>
      </c>
      <c r="W20" s="78">
        <v>5</v>
      </c>
      <c r="X20" s="53">
        <v>6</v>
      </c>
      <c r="Z20" s="53" t="s">
        <v>2037</v>
      </c>
      <c r="AA20" s="53" t="s">
        <v>2373</v>
      </c>
      <c r="AC20" s="53" t="s">
        <v>1963</v>
      </c>
      <c r="BD20" s="53" t="s">
        <v>2268</v>
      </c>
      <c r="BE20" s="53" t="s">
        <v>2269</v>
      </c>
      <c r="BF20" s="53" t="s">
        <v>2270</v>
      </c>
      <c r="BQ20" s="56" t="str">
        <f t="shared" si="16"/>
        <v/>
      </c>
      <c r="BR20" s="56" t="str">
        <f t="shared" si="20"/>
        <v/>
      </c>
      <c r="BS20" s="56" t="str">
        <f t="shared" si="21"/>
        <v/>
      </c>
      <c r="BT20" s="56" t="str">
        <f t="shared" si="22"/>
        <v/>
      </c>
      <c r="BU20" s="56" t="str">
        <f t="shared" si="23"/>
        <v>prop,309,1</v>
      </c>
      <c r="BV20" s="56" t="str">
        <f t="shared" si="24"/>
        <v>prop,309,1</v>
      </c>
      <c r="BW20" s="56" t="str">
        <f t="shared" si="25"/>
        <v>prop,309,1</v>
      </c>
      <c r="BX20" s="56" t="str">
        <f t="shared" si="26"/>
        <v>prop,309,1</v>
      </c>
      <c r="BY20" s="56" t="str">
        <f t="shared" si="27"/>
        <v>prop,309,1</v>
      </c>
      <c r="BZ20" s="56" t="str">
        <f t="shared" si="28"/>
        <v>prop,309,1</v>
      </c>
      <c r="CA20" s="56" t="str">
        <f t="shared" si="29"/>
        <v>prop,309,1</v>
      </c>
      <c r="CB20" s="56" t="str">
        <f t="shared" si="30"/>
        <v>prop,309,1</v>
      </c>
      <c r="CC20" s="56" t="str">
        <f t="shared" si="31"/>
        <v>prop,309,1</v>
      </c>
      <c r="CD20" s="56" t="str">
        <f t="shared" si="32"/>
        <v>prop,309,1</v>
      </c>
      <c r="CI20" s="53">
        <v>3</v>
      </c>
      <c r="CJ20" s="56" t="str">
        <f t="shared" si="33"/>
        <v>coin,1;prop,103,2;item,103</v>
      </c>
      <c r="CK20" s="56" t="str">
        <f t="shared" si="34"/>
        <v>prop,203,2;prop,202,5;prop,207,2;prop,208,2;prop,209,2;prop,210,2</v>
      </c>
      <c r="CL20" s="56" t="str">
        <f t="shared" ref="CL20:CL32" si="35">HLOOKUP(CI20,$BQ$34:$CD$37,4,0)</f>
        <v>prop,301,1;prop,304,1;prop,307,1;prop,310,1</v>
      </c>
      <c r="DE20" s="53">
        <v>1118</v>
      </c>
      <c r="DF20" s="56" t="str">
        <f t="shared" si="19"/>
        <v>prop,203,1|25;0|75</v>
      </c>
      <c r="DG20" s="53"/>
      <c r="DJ20" s="53"/>
      <c r="DK20" s="50"/>
      <c r="DN20" s="53"/>
    </row>
    <row r="21" spans="1:118">
      <c r="A21" s="73">
        <v>27</v>
      </c>
      <c r="B21" s="74" t="s">
        <v>102</v>
      </c>
      <c r="C21" s="60">
        <v>310</v>
      </c>
      <c r="D21" s="71" t="str">
        <f t="shared" si="6"/>
        <v>prop,310,1</v>
      </c>
      <c r="E21" s="120">
        <v>20</v>
      </c>
      <c r="F21" s="60">
        <v>1</v>
      </c>
      <c r="G21" s="58">
        <f t="shared" si="0"/>
        <v>20</v>
      </c>
      <c r="H21" s="58">
        <f t="shared" si="3"/>
        <v>30</v>
      </c>
      <c r="I21" s="58">
        <v>1</v>
      </c>
      <c r="J21" s="58">
        <v>0</v>
      </c>
      <c r="K21" s="58">
        <v>20</v>
      </c>
      <c r="L21" s="58">
        <v>15</v>
      </c>
      <c r="M21" s="58">
        <v>10</v>
      </c>
      <c r="N21" s="58">
        <v>8</v>
      </c>
      <c r="O21" s="58">
        <v>5</v>
      </c>
      <c r="P21" s="58">
        <v>5</v>
      </c>
      <c r="Q21" s="58">
        <v>5</v>
      </c>
      <c r="R21" s="58">
        <v>5</v>
      </c>
      <c r="S21" s="58">
        <v>5</v>
      </c>
      <c r="T21" s="58">
        <v>5</v>
      </c>
      <c r="U21" s="58">
        <v>5</v>
      </c>
      <c r="V21" s="58">
        <v>5</v>
      </c>
      <c r="W21" s="78">
        <v>5</v>
      </c>
      <c r="X21" s="53">
        <v>3</v>
      </c>
      <c r="Y21" s="53">
        <v>1</v>
      </c>
      <c r="Z21" s="53">
        <v>103</v>
      </c>
      <c r="AA21" s="53">
        <v>1</v>
      </c>
      <c r="AB21" s="56" t="str">
        <f>"prop,"&amp;Z21&amp;","&amp;AA21</f>
        <v>prop,103,1</v>
      </c>
      <c r="AC21" s="53">
        <v>50</v>
      </c>
      <c r="AI21" s="26">
        <v>202</v>
      </c>
      <c r="AJ21" s="26" t="s">
        <v>80</v>
      </c>
      <c r="AK21" s="26">
        <v>2</v>
      </c>
      <c r="BD21" s="53" t="s">
        <v>2271</v>
      </c>
      <c r="BE21" s="53" t="s">
        <v>2272</v>
      </c>
      <c r="BF21" s="53" t="s">
        <v>2273</v>
      </c>
      <c r="BQ21" s="56" t="str">
        <f t="shared" si="16"/>
        <v/>
      </c>
      <c r="BR21" s="56" t="str">
        <f t="shared" si="20"/>
        <v>prop,310,1</v>
      </c>
      <c r="BS21" s="56" t="str">
        <f t="shared" si="21"/>
        <v>prop,310,1</v>
      </c>
      <c r="BT21" s="56" t="str">
        <f t="shared" si="22"/>
        <v>prop,310,1</v>
      </c>
      <c r="BU21" s="56" t="str">
        <f t="shared" si="23"/>
        <v>prop,310,1</v>
      </c>
      <c r="BV21" s="56" t="str">
        <f t="shared" si="24"/>
        <v>prop,310,1</v>
      </c>
      <c r="BW21" s="56" t="str">
        <f t="shared" si="25"/>
        <v>prop,310,1</v>
      </c>
      <c r="BX21" s="56" t="str">
        <f t="shared" si="26"/>
        <v>prop,310,1</v>
      </c>
      <c r="BY21" s="56" t="str">
        <f t="shared" si="27"/>
        <v>prop,310,1</v>
      </c>
      <c r="BZ21" s="56" t="str">
        <f t="shared" si="28"/>
        <v>prop,310,1</v>
      </c>
      <c r="CA21" s="56" t="str">
        <f t="shared" si="29"/>
        <v>prop,310,1</v>
      </c>
      <c r="CB21" s="56" t="str">
        <f t="shared" si="30"/>
        <v>prop,310,1</v>
      </c>
      <c r="CC21" s="56" t="str">
        <f t="shared" si="31"/>
        <v>prop,310,1</v>
      </c>
      <c r="CD21" s="56" t="str">
        <f t="shared" si="32"/>
        <v>prop,310,1</v>
      </c>
      <c r="CI21" s="53">
        <v>4</v>
      </c>
      <c r="CJ21" s="56" t="str">
        <f t="shared" si="33"/>
        <v>coin,1;prop,103,2;item,103</v>
      </c>
      <c r="CK21" s="56" t="str">
        <f t="shared" si="34"/>
        <v>prop,204,2;prop,203,4;prop,207,2;prop,211,1;prop,208,2;prop,212,1;prop,209,2;prop,213,1;prop,210,2;prop,214,1</v>
      </c>
      <c r="CL21" s="56" t="str">
        <f t="shared" si="35"/>
        <v>prop,301,1;prop,302,1;prop,304,1;prop,305,1;prop,307,1;prop,308,1;prop,310,1;prop,311,1;prop,322,1;prop,313,1;prop,316,1</v>
      </c>
      <c r="DE21" s="53">
        <v>1119</v>
      </c>
      <c r="DF21" s="56" t="str">
        <f t="shared" si="19"/>
        <v>prop,203,1|30;0|70</v>
      </c>
      <c r="DG21" s="53"/>
      <c r="DJ21" s="53"/>
      <c r="DK21" s="50"/>
      <c r="DN21" s="53"/>
    </row>
    <row r="22" spans="1:118">
      <c r="A22" s="73">
        <v>28</v>
      </c>
      <c r="B22" s="74" t="s">
        <v>103</v>
      </c>
      <c r="C22" s="60">
        <v>311</v>
      </c>
      <c r="D22" s="71" t="str">
        <f t="shared" si="6"/>
        <v>prop,311,1</v>
      </c>
      <c r="E22" s="120">
        <v>50</v>
      </c>
      <c r="F22" s="60">
        <v>1</v>
      </c>
      <c r="G22" s="58">
        <f t="shared" si="0"/>
        <v>50</v>
      </c>
      <c r="H22" s="58">
        <f t="shared" si="3"/>
        <v>0</v>
      </c>
      <c r="I22" s="58">
        <v>2</v>
      </c>
      <c r="J22" s="58">
        <v>0</v>
      </c>
      <c r="K22" s="58">
        <v>0</v>
      </c>
      <c r="L22" s="58">
        <v>5</v>
      </c>
      <c r="M22" s="58">
        <v>10</v>
      </c>
      <c r="N22" s="58">
        <v>10</v>
      </c>
      <c r="O22" s="58">
        <v>13</v>
      </c>
      <c r="P22" s="58">
        <v>13</v>
      </c>
      <c r="Q22" s="58">
        <v>12</v>
      </c>
      <c r="R22" s="58">
        <v>12</v>
      </c>
      <c r="S22" s="58">
        <v>11</v>
      </c>
      <c r="T22" s="58">
        <v>11</v>
      </c>
      <c r="U22" s="58">
        <v>10</v>
      </c>
      <c r="V22" s="58">
        <v>10</v>
      </c>
      <c r="W22" s="78">
        <v>10</v>
      </c>
      <c r="X22" s="53">
        <v>4</v>
      </c>
      <c r="Y22" s="53">
        <v>2</v>
      </c>
      <c r="Z22" s="53">
        <v>103</v>
      </c>
      <c r="AA22" s="53">
        <v>1</v>
      </c>
      <c r="AB22" s="56" t="str">
        <f t="shared" ref="AB22:AB36" si="36">"prop,"&amp;Z22&amp;","&amp;AA22</f>
        <v>prop,103,1</v>
      </c>
      <c r="AC22" s="53">
        <v>50</v>
      </c>
      <c r="AI22" s="26">
        <v>203</v>
      </c>
      <c r="AJ22" s="26" t="s">
        <v>81</v>
      </c>
      <c r="AK22" s="26">
        <v>3</v>
      </c>
      <c r="BD22" s="53" t="s">
        <v>2274</v>
      </c>
      <c r="BE22" s="53" t="s">
        <v>2275</v>
      </c>
      <c r="BF22" s="53" t="s">
        <v>2276</v>
      </c>
      <c r="BQ22" s="56" t="str">
        <f t="shared" si="16"/>
        <v/>
      </c>
      <c r="BR22" s="56" t="str">
        <f t="shared" si="20"/>
        <v/>
      </c>
      <c r="BS22" s="56" t="str">
        <f t="shared" si="21"/>
        <v>prop,311,1</v>
      </c>
      <c r="BT22" s="56" t="str">
        <f t="shared" si="22"/>
        <v>prop,311,1</v>
      </c>
      <c r="BU22" s="56" t="str">
        <f t="shared" si="23"/>
        <v>prop,311,1</v>
      </c>
      <c r="BV22" s="56" t="str">
        <f t="shared" si="24"/>
        <v>prop,311,1</v>
      </c>
      <c r="BW22" s="56" t="str">
        <f t="shared" si="25"/>
        <v>prop,311,1</v>
      </c>
      <c r="BX22" s="56" t="str">
        <f t="shared" si="26"/>
        <v>prop,311,1</v>
      </c>
      <c r="BY22" s="56" t="str">
        <f t="shared" si="27"/>
        <v>prop,311,1</v>
      </c>
      <c r="BZ22" s="56" t="str">
        <f t="shared" si="28"/>
        <v>prop,311,1</v>
      </c>
      <c r="CA22" s="56" t="str">
        <f t="shared" si="29"/>
        <v>prop,311,1</v>
      </c>
      <c r="CB22" s="56" t="str">
        <f t="shared" si="30"/>
        <v>prop,311,1</v>
      </c>
      <c r="CC22" s="56" t="str">
        <f t="shared" si="31"/>
        <v>prop,311,1</v>
      </c>
      <c r="CD22" s="56" t="str">
        <f t="shared" si="32"/>
        <v>prop,311,1</v>
      </c>
      <c r="CI22" s="53">
        <v>5</v>
      </c>
      <c r="CJ22" s="56" t="str">
        <f t="shared" si="33"/>
        <v>coin,1;prop,104,1;item,103</v>
      </c>
      <c r="CK22" s="56" t="str">
        <f t="shared" si="34"/>
        <v>prop,204,2;prop,203,5;prop,207,2;prop,211,1;prop,208,2;prop,212,1;prop,209,2;prop,213,1;prop,210,2;prop,214,1</v>
      </c>
      <c r="CL22" s="56" t="str">
        <f t="shared" si="35"/>
        <v>prop,301,1;prop,302,1;prop,304,1;prop,305,1;prop,307,1;prop,308,1;prop,310,1;prop,311,1;prop,322,1;prop,313,1;prop,316,1</v>
      </c>
      <c r="DE22" s="53">
        <v>1120</v>
      </c>
      <c r="DF22" s="56" t="str">
        <f t="shared" si="19"/>
        <v>prop,203,1|35;0|65</v>
      </c>
      <c r="DG22" s="53"/>
      <c r="DJ22" s="53"/>
      <c r="DK22" s="50"/>
      <c r="DN22" s="53"/>
    </row>
    <row r="23" spans="1:118">
      <c r="A23" s="66">
        <v>29</v>
      </c>
      <c r="B23" s="67" t="s">
        <v>104</v>
      </c>
      <c r="C23" s="60">
        <v>312</v>
      </c>
      <c r="D23" s="71" t="str">
        <f t="shared" si="6"/>
        <v>prop,312,1</v>
      </c>
      <c r="E23" s="121">
        <v>150</v>
      </c>
      <c r="F23" s="77">
        <v>1</v>
      </c>
      <c r="G23" s="68">
        <f t="shared" si="0"/>
        <v>150</v>
      </c>
      <c r="H23" s="68">
        <f t="shared" si="3"/>
        <v>0</v>
      </c>
      <c r="I23" s="68">
        <v>3</v>
      </c>
      <c r="J23" s="68">
        <v>0</v>
      </c>
      <c r="K23" s="58">
        <v>0</v>
      </c>
      <c r="L23" s="58">
        <v>0</v>
      </c>
      <c r="M23" s="58">
        <v>0</v>
      </c>
      <c r="N23" s="58">
        <v>2</v>
      </c>
      <c r="O23" s="58">
        <v>2</v>
      </c>
      <c r="P23" s="58">
        <v>2</v>
      </c>
      <c r="Q23" s="58">
        <v>3</v>
      </c>
      <c r="R23" s="58">
        <v>3</v>
      </c>
      <c r="S23" s="58">
        <v>4</v>
      </c>
      <c r="T23" s="58">
        <v>4</v>
      </c>
      <c r="U23" s="58">
        <v>5</v>
      </c>
      <c r="V23" s="58">
        <v>5</v>
      </c>
      <c r="W23" s="78">
        <v>5</v>
      </c>
      <c r="X23" s="53">
        <v>6</v>
      </c>
      <c r="Y23" s="53">
        <v>3</v>
      </c>
      <c r="Z23" s="53">
        <v>103</v>
      </c>
      <c r="AA23" s="53">
        <v>2</v>
      </c>
      <c r="AB23" s="56" t="str">
        <f t="shared" si="36"/>
        <v>prop,103,2</v>
      </c>
      <c r="AC23" s="53">
        <v>50</v>
      </c>
      <c r="AI23" s="26">
        <v>204</v>
      </c>
      <c r="AJ23" s="26" t="s">
        <v>82</v>
      </c>
      <c r="AK23" s="26">
        <v>5</v>
      </c>
      <c r="BD23" s="53" t="s">
        <v>2277</v>
      </c>
      <c r="BE23" s="53" t="s">
        <v>2278</v>
      </c>
      <c r="BF23" s="53" t="s">
        <v>2279</v>
      </c>
      <c r="BQ23" s="56" t="str">
        <f t="shared" si="16"/>
        <v/>
      </c>
      <c r="BR23" s="56" t="str">
        <f t="shared" si="20"/>
        <v/>
      </c>
      <c r="BS23" s="56" t="str">
        <f t="shared" si="21"/>
        <v/>
      </c>
      <c r="BT23" s="56" t="str">
        <f t="shared" si="22"/>
        <v/>
      </c>
      <c r="BU23" s="56" t="str">
        <f t="shared" si="23"/>
        <v>prop,312,1</v>
      </c>
      <c r="BV23" s="56" t="str">
        <f t="shared" si="24"/>
        <v>prop,312,1</v>
      </c>
      <c r="BW23" s="56" t="str">
        <f t="shared" si="25"/>
        <v>prop,312,1</v>
      </c>
      <c r="BX23" s="56" t="str">
        <f t="shared" si="26"/>
        <v>prop,312,1</v>
      </c>
      <c r="BY23" s="56" t="str">
        <f t="shared" si="27"/>
        <v>prop,312,1</v>
      </c>
      <c r="BZ23" s="56" t="str">
        <f t="shared" si="28"/>
        <v>prop,312,1</v>
      </c>
      <c r="CA23" s="56" t="str">
        <f t="shared" si="29"/>
        <v>prop,312,1</v>
      </c>
      <c r="CB23" s="56" t="str">
        <f t="shared" si="30"/>
        <v>prop,312,1</v>
      </c>
      <c r="CC23" s="56" t="str">
        <f t="shared" si="31"/>
        <v>prop,312,1</v>
      </c>
      <c r="CD23" s="56" t="str">
        <f t="shared" si="32"/>
        <v>prop,312,1</v>
      </c>
      <c r="CI23" s="53">
        <v>6</v>
      </c>
      <c r="CJ23" s="56" t="str">
        <f t="shared" si="33"/>
        <v>coin,1;prop,104,1;item,103</v>
      </c>
      <c r="CK23" s="56" t="str">
        <f t="shared" si="34"/>
        <v>prop,205,2;prop,204,4;prop,207,2;prop,211,1;prop,208,2;prop,212,1;prop,209,2;prop,213,1;prop,210,2;prop,214,1</v>
      </c>
      <c r="CL23" s="56" t="str">
        <f t="shared" si="35"/>
        <v>prop,301,1;prop,302,1;prop,303,1;prop,304,1;prop,305,1;prop,306,1;prop,307,1;prop,308,1;prop,309,1;prop,310,1;prop,311,1;prop,312,1;prop,322,1;prop,313,1;prop,316,1</v>
      </c>
      <c r="DE23" s="53">
        <v>1121</v>
      </c>
      <c r="DF23" s="56" t="str">
        <f t="shared" si="19"/>
        <v>prop,203,1|40;0|60</v>
      </c>
      <c r="DG23" s="53"/>
      <c r="DJ23" s="53"/>
      <c r="DK23" s="50"/>
      <c r="DN23" s="53"/>
    </row>
    <row r="24" spans="1:118">
      <c r="A24" s="61">
        <v>30</v>
      </c>
      <c r="B24" s="62" t="s">
        <v>219</v>
      </c>
      <c r="C24" s="60">
        <v>322</v>
      </c>
      <c r="D24" s="71" t="str">
        <f t="shared" si="6"/>
        <v>prop,322,1</v>
      </c>
      <c r="E24" s="119">
        <v>50</v>
      </c>
      <c r="F24" s="72">
        <v>1</v>
      </c>
      <c r="G24" s="64">
        <f t="shared" si="0"/>
        <v>50</v>
      </c>
      <c r="H24" s="64">
        <f t="shared" si="3"/>
        <v>0</v>
      </c>
      <c r="I24" s="64">
        <v>1</v>
      </c>
      <c r="J24" s="64">
        <v>0</v>
      </c>
      <c r="K24" s="64">
        <v>0</v>
      </c>
      <c r="L24" s="64">
        <v>30</v>
      </c>
      <c r="M24" s="64">
        <v>30</v>
      </c>
      <c r="N24" s="64">
        <v>30</v>
      </c>
      <c r="O24" s="64">
        <v>28</v>
      </c>
      <c r="P24" s="64">
        <v>28</v>
      </c>
      <c r="Q24" s="64">
        <v>28</v>
      </c>
      <c r="R24" s="64">
        <v>28</v>
      </c>
      <c r="S24" s="64">
        <v>28</v>
      </c>
      <c r="T24" s="64">
        <v>28</v>
      </c>
      <c r="U24" s="64">
        <v>28</v>
      </c>
      <c r="V24" s="64">
        <v>28</v>
      </c>
      <c r="W24" s="65">
        <v>28</v>
      </c>
      <c r="X24" s="53">
        <v>4</v>
      </c>
      <c r="Y24" s="53">
        <v>4</v>
      </c>
      <c r="Z24" s="53">
        <v>103</v>
      </c>
      <c r="AA24" s="53">
        <v>2</v>
      </c>
      <c r="AB24" s="56" t="str">
        <f t="shared" si="36"/>
        <v>prop,103,2</v>
      </c>
      <c r="AC24" s="53">
        <v>75</v>
      </c>
      <c r="AI24" s="26">
        <v>205</v>
      </c>
      <c r="AJ24" s="26" t="s">
        <v>83</v>
      </c>
      <c r="AK24" s="26">
        <v>10</v>
      </c>
      <c r="BD24" s="53" t="s">
        <v>2280</v>
      </c>
      <c r="BE24" s="53" t="s">
        <v>2281</v>
      </c>
      <c r="BF24" s="53" t="s">
        <v>2282</v>
      </c>
      <c r="BQ24" s="56" t="str">
        <f t="shared" si="16"/>
        <v/>
      </c>
      <c r="BR24" s="56" t="str">
        <f t="shared" si="20"/>
        <v/>
      </c>
      <c r="BS24" s="56" t="str">
        <f t="shared" si="21"/>
        <v>prop,322,1</v>
      </c>
      <c r="BT24" s="56" t="str">
        <f t="shared" si="22"/>
        <v>prop,322,1</v>
      </c>
      <c r="BU24" s="56" t="str">
        <f t="shared" si="23"/>
        <v>prop,322,1</v>
      </c>
      <c r="BV24" s="56" t="str">
        <f t="shared" si="24"/>
        <v>prop,322,1</v>
      </c>
      <c r="BW24" s="56" t="str">
        <f t="shared" si="25"/>
        <v>prop,322,1</v>
      </c>
      <c r="BX24" s="56" t="str">
        <f t="shared" si="26"/>
        <v>prop,322,1</v>
      </c>
      <c r="BY24" s="56" t="str">
        <f t="shared" si="27"/>
        <v>prop,322,1</v>
      </c>
      <c r="BZ24" s="56" t="str">
        <f t="shared" si="28"/>
        <v>prop,322,1</v>
      </c>
      <c r="CA24" s="56" t="str">
        <f t="shared" si="29"/>
        <v>prop,322,1</v>
      </c>
      <c r="CB24" s="56" t="str">
        <f t="shared" si="30"/>
        <v>prop,322,1</v>
      </c>
      <c r="CC24" s="56" t="str">
        <f t="shared" si="31"/>
        <v>prop,322,1</v>
      </c>
      <c r="CD24" s="56" t="str">
        <f t="shared" si="32"/>
        <v>prop,322,1</v>
      </c>
      <c r="CI24" s="53">
        <v>7</v>
      </c>
      <c r="CJ24" s="56" t="str">
        <f t="shared" si="33"/>
        <v>coin,1;prop,104,2;item,103</v>
      </c>
      <c r="CK24" s="56" t="str">
        <f t="shared" si="34"/>
        <v>prop,205,2;prop,204,5;prop,207,2;prop,211,1;prop,208,2;prop,212,1;prop,209,2;prop,213,1;prop,210,2;prop,214,1</v>
      </c>
      <c r="CL24" s="56" t="str">
        <f t="shared" si="35"/>
        <v>prop,301,1;prop,302,1;prop,303,1;prop,304,1;prop,305,1;prop,306,1;prop,307,1;prop,308,1;prop,309,1;prop,310,1;prop,311,1;prop,312,1;prop,322,1;prop,323,1;prop,313,1;prop,314,1;prop,316,1;prop,317,1</v>
      </c>
      <c r="DE24" s="53">
        <v>1122</v>
      </c>
      <c r="DF24" s="56" t="str">
        <f t="shared" si="19"/>
        <v>prop,203,1|45;0|55</v>
      </c>
      <c r="DG24" s="53"/>
      <c r="DJ24" s="53"/>
      <c r="DK24" s="50"/>
      <c r="DN24" s="53"/>
    </row>
    <row r="25" spans="1:118">
      <c r="A25" s="66">
        <v>31</v>
      </c>
      <c r="B25" s="67" t="s">
        <v>220</v>
      </c>
      <c r="C25" s="60">
        <v>323</v>
      </c>
      <c r="D25" s="71" t="str">
        <f t="shared" si="6"/>
        <v>prop,323,1</v>
      </c>
      <c r="E25" s="121">
        <v>100</v>
      </c>
      <c r="F25" s="77">
        <v>1</v>
      </c>
      <c r="G25" s="68">
        <f t="shared" si="0"/>
        <v>100</v>
      </c>
      <c r="H25" s="68">
        <f t="shared" si="3"/>
        <v>0</v>
      </c>
      <c r="I25" s="68">
        <v>2</v>
      </c>
      <c r="J25" s="68">
        <v>0</v>
      </c>
      <c r="K25" s="68">
        <v>0</v>
      </c>
      <c r="L25" s="68">
        <v>0</v>
      </c>
      <c r="M25" s="68">
        <v>0</v>
      </c>
      <c r="N25" s="68">
        <v>0</v>
      </c>
      <c r="O25" s="68">
        <v>2</v>
      </c>
      <c r="P25" s="68">
        <v>2</v>
      </c>
      <c r="Q25" s="68">
        <v>2</v>
      </c>
      <c r="R25" s="68">
        <v>2</v>
      </c>
      <c r="S25" s="68">
        <v>2</v>
      </c>
      <c r="T25" s="68">
        <v>2</v>
      </c>
      <c r="U25" s="68">
        <v>2</v>
      </c>
      <c r="V25" s="68">
        <v>2</v>
      </c>
      <c r="W25" s="69">
        <v>2</v>
      </c>
      <c r="X25" s="53">
        <v>7</v>
      </c>
      <c r="Y25" s="53">
        <v>5</v>
      </c>
      <c r="Z25" s="53">
        <v>104</v>
      </c>
      <c r="AA25" s="53">
        <v>1</v>
      </c>
      <c r="AB25" s="56" t="str">
        <f t="shared" si="36"/>
        <v>prop,104,1</v>
      </c>
      <c r="AC25" s="53">
        <v>75</v>
      </c>
      <c r="AI25" s="26">
        <v>206</v>
      </c>
      <c r="AJ25" s="26" t="s">
        <v>84</v>
      </c>
      <c r="AK25" s="26">
        <v>20</v>
      </c>
      <c r="BD25" s="53" t="s">
        <v>2283</v>
      </c>
      <c r="BE25" s="53" t="s">
        <v>2284</v>
      </c>
      <c r="BF25" s="53" t="s">
        <v>2285</v>
      </c>
      <c r="BQ25" s="56" t="str">
        <f t="shared" si="16"/>
        <v/>
      </c>
      <c r="BR25" s="56" t="str">
        <f t="shared" si="20"/>
        <v/>
      </c>
      <c r="BS25" s="56" t="str">
        <f t="shared" si="21"/>
        <v/>
      </c>
      <c r="BT25" s="56" t="str">
        <f t="shared" si="22"/>
        <v/>
      </c>
      <c r="BU25" s="56" t="str">
        <f t="shared" si="23"/>
        <v/>
      </c>
      <c r="BV25" s="56" t="str">
        <f t="shared" si="24"/>
        <v>prop,323,1</v>
      </c>
      <c r="BW25" s="56" t="str">
        <f t="shared" si="25"/>
        <v>prop,323,1</v>
      </c>
      <c r="BX25" s="56" t="str">
        <f t="shared" si="26"/>
        <v>prop,323,1</v>
      </c>
      <c r="BY25" s="56" t="str">
        <f t="shared" si="27"/>
        <v>prop,323,1</v>
      </c>
      <c r="BZ25" s="56" t="str">
        <f t="shared" si="28"/>
        <v>prop,323,1</v>
      </c>
      <c r="CA25" s="56" t="str">
        <f t="shared" si="29"/>
        <v>prop,323,1</v>
      </c>
      <c r="CB25" s="56" t="str">
        <f t="shared" si="30"/>
        <v>prop,323,1</v>
      </c>
      <c r="CC25" s="56" t="str">
        <f t="shared" si="31"/>
        <v>prop,323,1</v>
      </c>
      <c r="CD25" s="56" t="str">
        <f t="shared" si="32"/>
        <v>prop,323,1</v>
      </c>
      <c r="CI25" s="53">
        <v>8</v>
      </c>
      <c r="CJ25" s="56" t="str">
        <f t="shared" si="33"/>
        <v>coin,1;prop,104,2;item,103</v>
      </c>
      <c r="CK25" s="56" t="str">
        <f t="shared" si="34"/>
        <v>prop,206,1;prop,205,3;prop,207,2;prop,211,1;prop,208,2;prop,212,1;prop,209,2;prop,213,1;prop,210,2;prop,214,1</v>
      </c>
      <c r="CL25" s="56" t="str">
        <f t="shared" si="35"/>
        <v>prop,301,1;prop,302,1;prop,303,1;prop,304,1;prop,305,1;prop,306,1;prop,307,1;prop,308,1;prop,309,1;prop,310,1;prop,311,1;prop,312,1;prop,322,1;prop,323,1;prop,313,1;prop,314,1;prop,316,1;prop,317,1</v>
      </c>
      <c r="DE25" s="53">
        <v>1123</v>
      </c>
      <c r="DF25" s="56" t="str">
        <f t="shared" si="19"/>
        <v>prop,203,1|50;0|50</v>
      </c>
      <c r="DG25" s="53"/>
      <c r="DJ25" s="53"/>
      <c r="DK25" s="50"/>
      <c r="DN25" s="53"/>
    </row>
    <row r="26" spans="1:118">
      <c r="A26" s="61">
        <v>32</v>
      </c>
      <c r="B26" s="62" t="s">
        <v>300</v>
      </c>
      <c r="C26" s="60">
        <v>313</v>
      </c>
      <c r="D26" s="71" t="str">
        <f t="shared" si="6"/>
        <v>prop,313,1</v>
      </c>
      <c r="E26" s="119">
        <v>10</v>
      </c>
      <c r="F26" s="72">
        <v>1</v>
      </c>
      <c r="G26" s="64">
        <f t="shared" si="0"/>
        <v>10</v>
      </c>
      <c r="H26" s="64">
        <f t="shared" si="3"/>
        <v>40</v>
      </c>
      <c r="I26" s="64">
        <v>1</v>
      </c>
      <c r="J26" s="64">
        <v>0</v>
      </c>
      <c r="K26" s="64">
        <v>0</v>
      </c>
      <c r="L26" s="64">
        <v>35</v>
      </c>
      <c r="M26" s="64">
        <v>35</v>
      </c>
      <c r="N26" s="64">
        <v>35</v>
      </c>
      <c r="O26" s="64">
        <v>30</v>
      </c>
      <c r="P26" s="64">
        <v>25</v>
      </c>
      <c r="Q26" s="64">
        <v>20</v>
      </c>
      <c r="R26" s="64">
        <v>15</v>
      </c>
      <c r="S26" s="64">
        <v>10</v>
      </c>
      <c r="T26" s="64">
        <v>5</v>
      </c>
      <c r="U26" s="64">
        <v>5</v>
      </c>
      <c r="V26" s="64">
        <v>5</v>
      </c>
      <c r="W26" s="65">
        <v>5</v>
      </c>
      <c r="X26" s="53">
        <v>4</v>
      </c>
      <c r="Y26" s="53">
        <v>6</v>
      </c>
      <c r="Z26" s="53">
        <v>104</v>
      </c>
      <c r="AA26" s="53">
        <v>1</v>
      </c>
      <c r="AB26" s="56" t="str">
        <f t="shared" si="36"/>
        <v>prop,104,1</v>
      </c>
      <c r="AC26" s="53">
        <v>75</v>
      </c>
      <c r="BD26" s="53" t="s">
        <v>2286</v>
      </c>
      <c r="BE26" s="53" t="s">
        <v>2287</v>
      </c>
      <c r="BF26" s="53" t="s">
        <v>2288</v>
      </c>
      <c r="BQ26" s="56" t="str">
        <f t="shared" si="16"/>
        <v/>
      </c>
      <c r="BR26" s="56" t="str">
        <f t="shared" si="20"/>
        <v/>
      </c>
      <c r="BS26" s="56" t="str">
        <f t="shared" si="21"/>
        <v>prop,313,1</v>
      </c>
      <c r="BT26" s="56" t="str">
        <f t="shared" si="22"/>
        <v>prop,313,1</v>
      </c>
      <c r="BU26" s="56" t="str">
        <f t="shared" si="23"/>
        <v>prop,313,1</v>
      </c>
      <c r="BV26" s="56" t="str">
        <f t="shared" si="24"/>
        <v>prop,313,1</v>
      </c>
      <c r="BW26" s="56" t="str">
        <f t="shared" si="25"/>
        <v>prop,313,1</v>
      </c>
      <c r="BX26" s="56" t="str">
        <f t="shared" si="26"/>
        <v>prop,313,1</v>
      </c>
      <c r="BY26" s="56" t="str">
        <f t="shared" si="27"/>
        <v>prop,313,1</v>
      </c>
      <c r="BZ26" s="56" t="str">
        <f t="shared" si="28"/>
        <v>prop,313,1</v>
      </c>
      <c r="CA26" s="56" t="str">
        <f t="shared" si="29"/>
        <v>prop,313,1</v>
      </c>
      <c r="CB26" s="56" t="str">
        <f t="shared" si="30"/>
        <v>prop,313,1</v>
      </c>
      <c r="CC26" s="56" t="str">
        <f t="shared" si="31"/>
        <v>prop,313,1</v>
      </c>
      <c r="CD26" s="56" t="str">
        <f t="shared" si="32"/>
        <v>prop,313,1</v>
      </c>
      <c r="CI26" s="53">
        <v>9</v>
      </c>
      <c r="CJ26" s="56" t="str">
        <f t="shared" si="33"/>
        <v>coin,1;prop,105,1;item,103</v>
      </c>
      <c r="CK26" s="56" t="str">
        <f t="shared" si="34"/>
        <v>prop,206,2;prop,205,4;prop,207,2;prop,211,1;prop,208,2;prop,212,1;prop,209,2;prop,213,1;prop,210,2;prop,214,1</v>
      </c>
      <c r="CL26" s="56" t="str">
        <f t="shared" si="35"/>
        <v>prop,301,1;prop,302,1;prop,303,1;prop,304,1;prop,305,1;prop,306,1;prop,307,1;prop,308,1;prop,309,1;prop,310,1;prop,311,1;prop,312,1;prop,322,1;prop,323,1;prop,313,1;prop,314,1;prop,316,1;prop,317,1</v>
      </c>
      <c r="DE26" s="53">
        <v>1124</v>
      </c>
      <c r="DF26" s="56" t="str">
        <f t="shared" si="19"/>
        <v>prop,203,1|55;0|45</v>
      </c>
      <c r="DG26" s="53"/>
      <c r="DJ26" s="53"/>
      <c r="DK26" s="50"/>
      <c r="DN26" s="53"/>
    </row>
    <row r="27" spans="1:118">
      <c r="A27" s="73">
        <v>33</v>
      </c>
      <c r="B27" s="74" t="s">
        <v>301</v>
      </c>
      <c r="C27" s="60">
        <v>314</v>
      </c>
      <c r="D27" s="71" t="str">
        <f t="shared" si="6"/>
        <v>prop,314,1</v>
      </c>
      <c r="E27" s="120">
        <v>30</v>
      </c>
      <c r="F27" s="60">
        <v>1</v>
      </c>
      <c r="G27" s="58">
        <f t="shared" si="0"/>
        <v>30</v>
      </c>
      <c r="H27" s="58">
        <f t="shared" si="3"/>
        <v>20</v>
      </c>
      <c r="I27" s="58">
        <v>2</v>
      </c>
      <c r="J27" s="58">
        <v>0</v>
      </c>
      <c r="K27" s="58">
        <v>0</v>
      </c>
      <c r="L27" s="58">
        <v>0</v>
      </c>
      <c r="M27" s="58">
        <v>0</v>
      </c>
      <c r="N27" s="58">
        <v>0</v>
      </c>
      <c r="O27" s="58">
        <v>5</v>
      </c>
      <c r="P27" s="58">
        <v>10</v>
      </c>
      <c r="Q27" s="58">
        <v>15</v>
      </c>
      <c r="R27" s="58">
        <v>20</v>
      </c>
      <c r="S27" s="58">
        <v>25</v>
      </c>
      <c r="T27" s="58">
        <v>30</v>
      </c>
      <c r="U27" s="58">
        <v>30</v>
      </c>
      <c r="V27" s="58">
        <v>30</v>
      </c>
      <c r="W27" s="78">
        <v>30</v>
      </c>
      <c r="X27" s="53">
        <v>7</v>
      </c>
      <c r="Y27" s="53">
        <v>7</v>
      </c>
      <c r="Z27" s="53">
        <v>104</v>
      </c>
      <c r="AA27" s="53">
        <v>2</v>
      </c>
      <c r="AB27" s="56" t="str">
        <f t="shared" si="36"/>
        <v>prop,104,2</v>
      </c>
      <c r="AC27" s="53">
        <v>100</v>
      </c>
      <c r="BD27" s="53" t="s">
        <v>2289</v>
      </c>
      <c r="BE27" s="53" t="s">
        <v>2290</v>
      </c>
      <c r="BF27" s="53" t="s">
        <v>2291</v>
      </c>
      <c r="BQ27" s="56" t="str">
        <f t="shared" si="16"/>
        <v/>
      </c>
      <c r="BR27" s="56" t="str">
        <f t="shared" si="20"/>
        <v/>
      </c>
      <c r="BS27" s="56" t="str">
        <f t="shared" si="21"/>
        <v/>
      </c>
      <c r="BT27" s="56" t="str">
        <f t="shared" si="22"/>
        <v/>
      </c>
      <c r="BU27" s="56" t="str">
        <f t="shared" si="23"/>
        <v/>
      </c>
      <c r="BV27" s="56" t="str">
        <f t="shared" si="24"/>
        <v>prop,314,1</v>
      </c>
      <c r="BW27" s="56" t="str">
        <f t="shared" si="25"/>
        <v>prop,314,1</v>
      </c>
      <c r="BX27" s="56" t="str">
        <f t="shared" si="26"/>
        <v>prop,314,1</v>
      </c>
      <c r="BY27" s="56" t="str">
        <f t="shared" si="27"/>
        <v>prop,314,1</v>
      </c>
      <c r="BZ27" s="56" t="str">
        <f t="shared" si="28"/>
        <v>prop,314,1</v>
      </c>
      <c r="CA27" s="56" t="str">
        <f t="shared" si="29"/>
        <v>prop,314,1</v>
      </c>
      <c r="CB27" s="56" t="str">
        <f t="shared" si="30"/>
        <v>prop,314,1</v>
      </c>
      <c r="CC27" s="56" t="str">
        <f t="shared" si="31"/>
        <v>prop,314,1</v>
      </c>
      <c r="CD27" s="56" t="str">
        <f t="shared" si="32"/>
        <v>prop,314,1</v>
      </c>
      <c r="CI27" s="53">
        <v>10</v>
      </c>
      <c r="CJ27" s="56" t="str">
        <f t="shared" si="33"/>
        <v>coin,1;prop,105,1;item,103</v>
      </c>
      <c r="CK27" s="56" t="str">
        <f t="shared" si="34"/>
        <v>prop,206,2;prop,205,5;prop,207,2;prop,211,1;prop,208,2;prop,212,1;prop,209,2;prop,213,1;prop,210,2;prop,214,1</v>
      </c>
      <c r="CL27" s="56" t="str">
        <f t="shared" si="35"/>
        <v>prop,301,1;prop,302,1;prop,303,1;prop,304,1;prop,305,1;prop,306,1;prop,307,1;prop,308,1;prop,309,1;prop,310,1;prop,311,1;prop,312,1;prop,322,1;prop,323,1;prop,313,1;prop,314,1;prop,316,1;prop,317,1</v>
      </c>
      <c r="DE27" s="53">
        <v>1125</v>
      </c>
      <c r="DF27" s="56" t="str">
        <f t="shared" si="19"/>
        <v>prop,203,1|60;0|40</v>
      </c>
      <c r="DG27" s="53"/>
      <c r="DJ27" s="53"/>
      <c r="DK27" s="50"/>
      <c r="DN27" s="53"/>
    </row>
    <row r="28" spans="1:118">
      <c r="A28" s="73">
        <v>34</v>
      </c>
      <c r="B28" s="74" t="s">
        <v>302</v>
      </c>
      <c r="C28" s="60">
        <v>315</v>
      </c>
      <c r="D28" s="71" t="str">
        <f t="shared" si="6"/>
        <v>prop,315,1</v>
      </c>
      <c r="E28" s="120">
        <v>120</v>
      </c>
      <c r="F28" s="60">
        <v>1</v>
      </c>
      <c r="G28" s="58">
        <f t="shared" si="0"/>
        <v>120</v>
      </c>
      <c r="H28" s="58">
        <f t="shared" si="3"/>
        <v>0</v>
      </c>
      <c r="I28" s="58">
        <v>3</v>
      </c>
      <c r="J28" s="58">
        <v>0</v>
      </c>
      <c r="K28" s="58">
        <v>0</v>
      </c>
      <c r="L28" s="58">
        <v>0</v>
      </c>
      <c r="M28" s="58">
        <v>0</v>
      </c>
      <c r="N28" s="58">
        <v>0</v>
      </c>
      <c r="O28" s="58">
        <v>0</v>
      </c>
      <c r="P28" s="58">
        <v>0</v>
      </c>
      <c r="Q28" s="58">
        <v>0</v>
      </c>
      <c r="R28" s="58">
        <v>0</v>
      </c>
      <c r="S28" s="58">
        <v>0</v>
      </c>
      <c r="T28" s="58">
        <v>0</v>
      </c>
      <c r="U28" s="58">
        <v>0</v>
      </c>
      <c r="V28" s="58">
        <v>0</v>
      </c>
      <c r="W28" s="78">
        <v>0</v>
      </c>
      <c r="Y28" s="53">
        <v>8</v>
      </c>
      <c r="Z28" s="53">
        <v>104</v>
      </c>
      <c r="AA28" s="53">
        <v>2</v>
      </c>
      <c r="AB28" s="56" t="str">
        <f t="shared" si="36"/>
        <v>prop,104,2</v>
      </c>
      <c r="AC28" s="53">
        <v>100</v>
      </c>
      <c r="BD28" s="53" t="s">
        <v>2292</v>
      </c>
      <c r="BE28" s="53" t="s">
        <v>2293</v>
      </c>
      <c r="BF28" s="53" t="s">
        <v>2294</v>
      </c>
      <c r="BQ28" s="56" t="str">
        <f t="shared" si="16"/>
        <v/>
      </c>
      <c r="BR28" s="56" t="str">
        <f t="shared" si="20"/>
        <v/>
      </c>
      <c r="BS28" s="56" t="str">
        <f t="shared" si="21"/>
        <v/>
      </c>
      <c r="BT28" s="56" t="str">
        <f t="shared" si="22"/>
        <v/>
      </c>
      <c r="BU28" s="56" t="str">
        <f t="shared" si="23"/>
        <v/>
      </c>
      <c r="BV28" s="56" t="str">
        <f t="shared" si="24"/>
        <v/>
      </c>
      <c r="BW28" s="56" t="str">
        <f t="shared" si="25"/>
        <v/>
      </c>
      <c r="BX28" s="56" t="str">
        <f t="shared" si="26"/>
        <v/>
      </c>
      <c r="BY28" s="56" t="str">
        <f t="shared" si="27"/>
        <v/>
      </c>
      <c r="BZ28" s="56" t="str">
        <f t="shared" si="28"/>
        <v/>
      </c>
      <c r="CA28" s="56" t="str">
        <f t="shared" si="29"/>
        <v/>
      </c>
      <c r="CB28" s="56" t="str">
        <f t="shared" si="30"/>
        <v/>
      </c>
      <c r="CC28" s="56" t="str">
        <f t="shared" si="31"/>
        <v/>
      </c>
      <c r="CD28" s="56" t="str">
        <f t="shared" si="32"/>
        <v/>
      </c>
      <c r="CI28" s="53">
        <v>11</v>
      </c>
      <c r="CJ28" s="56" t="str">
        <f t="shared" si="33"/>
        <v>coin,1;prop,105,1;item,103</v>
      </c>
      <c r="CK28" s="56" t="str">
        <f t="shared" si="34"/>
        <v>prop,206,2;prop,205,5;prop,207,2;prop,211,1;prop,208,2;prop,212,1;prop,209,2;prop,213,1;prop,210,2;prop,214,1</v>
      </c>
      <c r="CL28" s="56" t="str">
        <f t="shared" si="35"/>
        <v>prop,301,1;prop,302,1;prop,303,1;prop,304,1;prop,305,1;prop,306,1;prop,307,1;prop,308,1;prop,309,1;prop,310,1;prop,311,1;prop,312,1;prop,322,1;prop,323,1;prop,313,1;prop,314,1;prop,316,1;prop,317,1</v>
      </c>
      <c r="DE28" s="53">
        <v>1126</v>
      </c>
      <c r="DF28" s="56" t="str">
        <f t="shared" si="19"/>
        <v>prop,203,1|70;0|30</v>
      </c>
      <c r="DG28" s="53"/>
      <c r="DJ28" s="53"/>
      <c r="DK28" s="50"/>
      <c r="DN28" s="53"/>
    </row>
    <row r="29" spans="1:118">
      <c r="A29" s="73">
        <v>35</v>
      </c>
      <c r="B29" s="79" t="s">
        <v>303</v>
      </c>
      <c r="C29" s="60">
        <v>316</v>
      </c>
      <c r="D29" s="71" t="str">
        <f t="shared" si="6"/>
        <v>prop,316,1</v>
      </c>
      <c r="E29" s="120">
        <v>10</v>
      </c>
      <c r="F29" s="60">
        <v>1</v>
      </c>
      <c r="G29" s="58">
        <f t="shared" si="0"/>
        <v>10</v>
      </c>
      <c r="H29" s="58">
        <f t="shared" si="3"/>
        <v>40</v>
      </c>
      <c r="I29" s="58">
        <v>1</v>
      </c>
      <c r="J29" s="58">
        <v>0</v>
      </c>
      <c r="K29" s="58">
        <v>0</v>
      </c>
      <c r="L29" s="58">
        <v>35</v>
      </c>
      <c r="M29" s="58">
        <v>35</v>
      </c>
      <c r="N29" s="58">
        <v>35</v>
      </c>
      <c r="O29" s="58">
        <v>30</v>
      </c>
      <c r="P29" s="58">
        <v>25</v>
      </c>
      <c r="Q29" s="58">
        <v>20</v>
      </c>
      <c r="R29" s="58">
        <v>15</v>
      </c>
      <c r="S29" s="58">
        <v>10</v>
      </c>
      <c r="T29" s="58">
        <v>5</v>
      </c>
      <c r="U29" s="58">
        <v>5</v>
      </c>
      <c r="V29" s="58">
        <v>5</v>
      </c>
      <c r="W29" s="78">
        <v>5</v>
      </c>
      <c r="X29" s="53">
        <v>4</v>
      </c>
      <c r="Y29" s="53">
        <v>9</v>
      </c>
      <c r="Z29" s="53">
        <v>105</v>
      </c>
      <c r="AA29" s="53">
        <v>1</v>
      </c>
      <c r="AB29" s="56" t="str">
        <f t="shared" si="36"/>
        <v>prop,105,1</v>
      </c>
      <c r="AC29" s="53">
        <v>100</v>
      </c>
      <c r="BD29" s="53" t="s">
        <v>2295</v>
      </c>
      <c r="BE29" s="53" t="s">
        <v>2296</v>
      </c>
      <c r="BF29" s="53" t="s">
        <v>2297</v>
      </c>
      <c r="BQ29" s="56" t="str">
        <f t="shared" si="16"/>
        <v/>
      </c>
      <c r="BR29" s="56" t="str">
        <f t="shared" si="20"/>
        <v/>
      </c>
      <c r="BS29" s="56" t="str">
        <f t="shared" si="21"/>
        <v>prop,316,1</v>
      </c>
      <c r="BT29" s="56" t="str">
        <f t="shared" si="22"/>
        <v>prop,316,1</v>
      </c>
      <c r="BU29" s="56" t="str">
        <f t="shared" si="23"/>
        <v>prop,316,1</v>
      </c>
      <c r="BV29" s="56" t="str">
        <f t="shared" si="24"/>
        <v>prop,316,1</v>
      </c>
      <c r="BW29" s="56" t="str">
        <f t="shared" si="25"/>
        <v>prop,316,1</v>
      </c>
      <c r="BX29" s="56" t="str">
        <f t="shared" si="26"/>
        <v>prop,316,1</v>
      </c>
      <c r="BY29" s="56" t="str">
        <f t="shared" si="27"/>
        <v>prop,316,1</v>
      </c>
      <c r="BZ29" s="56" t="str">
        <f t="shared" si="28"/>
        <v>prop,316,1</v>
      </c>
      <c r="CA29" s="56" t="str">
        <f t="shared" si="29"/>
        <v>prop,316,1</v>
      </c>
      <c r="CB29" s="56" t="str">
        <f t="shared" si="30"/>
        <v>prop,316,1</v>
      </c>
      <c r="CC29" s="56" t="str">
        <f t="shared" si="31"/>
        <v>prop,316,1</v>
      </c>
      <c r="CD29" s="56" t="str">
        <f t="shared" si="32"/>
        <v>prop,316,1</v>
      </c>
      <c r="CI29" s="53">
        <v>12</v>
      </c>
      <c r="CJ29" s="56" t="str">
        <f t="shared" si="33"/>
        <v>coin,1;prop,105,1;item,103</v>
      </c>
      <c r="CK29" s="56" t="str">
        <f t="shared" si="34"/>
        <v>prop,206,2;prop,205,5;prop,207,2;prop,211,1;prop,208,2;prop,212,1;prop,209,2;prop,213,1;prop,210,2;prop,214,1</v>
      </c>
      <c r="CL29" s="56" t="str">
        <f t="shared" si="35"/>
        <v>prop,301,1;prop,302,1;prop,303,1;prop,304,1;prop,305,1;prop,306,1;prop,307,1;prop,308,1;prop,309,1;prop,310,1;prop,311,1;prop,312,1;prop,322,1;prop,323,1;prop,313,1;prop,314,1;prop,316,1;prop,317,1</v>
      </c>
      <c r="DE29" s="53">
        <v>1127</v>
      </c>
      <c r="DF29" s="56" t="str">
        <f t="shared" si="19"/>
        <v>prop,203,1|70;0|30</v>
      </c>
      <c r="DG29" s="53"/>
      <c r="DJ29" s="53"/>
      <c r="DK29" s="50"/>
      <c r="DN29" s="53"/>
    </row>
    <row r="30" spans="1:118">
      <c r="A30" s="73">
        <v>36</v>
      </c>
      <c r="B30" s="79" t="s">
        <v>304</v>
      </c>
      <c r="C30" s="60">
        <v>317</v>
      </c>
      <c r="D30" s="71" t="str">
        <f t="shared" si="6"/>
        <v>prop,317,1</v>
      </c>
      <c r="E30" s="120">
        <v>30</v>
      </c>
      <c r="F30" s="60">
        <v>1</v>
      </c>
      <c r="G30" s="58">
        <f t="shared" si="0"/>
        <v>30</v>
      </c>
      <c r="H30" s="58">
        <f t="shared" si="3"/>
        <v>20</v>
      </c>
      <c r="I30" s="58">
        <v>2</v>
      </c>
      <c r="J30" s="58">
        <v>0</v>
      </c>
      <c r="K30" s="58">
        <v>0</v>
      </c>
      <c r="L30" s="58">
        <v>0</v>
      </c>
      <c r="M30" s="58">
        <v>0</v>
      </c>
      <c r="N30" s="58">
        <v>0</v>
      </c>
      <c r="O30" s="58">
        <v>5</v>
      </c>
      <c r="P30" s="58">
        <v>10</v>
      </c>
      <c r="Q30" s="58">
        <v>15</v>
      </c>
      <c r="R30" s="58">
        <v>20</v>
      </c>
      <c r="S30" s="58">
        <v>25</v>
      </c>
      <c r="T30" s="58">
        <v>30</v>
      </c>
      <c r="U30" s="58">
        <v>30</v>
      </c>
      <c r="V30" s="58">
        <v>30</v>
      </c>
      <c r="W30" s="78">
        <v>30</v>
      </c>
      <c r="X30" s="53">
        <v>7</v>
      </c>
      <c r="Y30" s="53">
        <v>10</v>
      </c>
      <c r="Z30" s="53">
        <v>105</v>
      </c>
      <c r="AA30" s="53">
        <v>1</v>
      </c>
      <c r="AB30" s="56" t="str">
        <f t="shared" si="36"/>
        <v>prop,105,1</v>
      </c>
      <c r="AC30" s="53">
        <v>100</v>
      </c>
      <c r="BD30" s="53" t="s">
        <v>2298</v>
      </c>
      <c r="BE30" s="53" t="s">
        <v>2299</v>
      </c>
      <c r="BF30" s="53" t="s">
        <v>2300</v>
      </c>
      <c r="BQ30" s="56" t="str">
        <f t="shared" si="16"/>
        <v/>
      </c>
      <c r="BR30" s="56" t="str">
        <f t="shared" si="20"/>
        <v/>
      </c>
      <c r="BS30" s="56" t="str">
        <f t="shared" si="21"/>
        <v/>
      </c>
      <c r="BT30" s="56" t="str">
        <f t="shared" si="22"/>
        <v/>
      </c>
      <c r="BU30" s="56" t="str">
        <f t="shared" si="23"/>
        <v/>
      </c>
      <c r="BV30" s="56" t="str">
        <f t="shared" si="24"/>
        <v>prop,317,1</v>
      </c>
      <c r="BW30" s="56" t="str">
        <f t="shared" si="25"/>
        <v>prop,317,1</v>
      </c>
      <c r="BX30" s="56" t="str">
        <f t="shared" si="26"/>
        <v>prop,317,1</v>
      </c>
      <c r="BY30" s="56" t="str">
        <f t="shared" si="27"/>
        <v>prop,317,1</v>
      </c>
      <c r="BZ30" s="56" t="str">
        <f t="shared" si="28"/>
        <v>prop,317,1</v>
      </c>
      <c r="CA30" s="56" t="str">
        <f t="shared" si="29"/>
        <v>prop,317,1</v>
      </c>
      <c r="CB30" s="56" t="str">
        <f t="shared" si="30"/>
        <v>prop,317,1</v>
      </c>
      <c r="CC30" s="56" t="str">
        <f t="shared" si="31"/>
        <v>prop,317,1</v>
      </c>
      <c r="CD30" s="56" t="str">
        <f t="shared" si="32"/>
        <v>prop,317,1</v>
      </c>
      <c r="CI30" s="53">
        <v>13</v>
      </c>
      <c r="CJ30" s="56" t="str">
        <f t="shared" si="33"/>
        <v>coin,1;prop,105,1;item,103</v>
      </c>
      <c r="CK30" s="56" t="str">
        <f t="shared" si="34"/>
        <v>prop,206,2;prop,205,5;prop,207,2;prop,211,1;prop,208,2;prop,212,1;prop,209,2;prop,213,1;prop,210,2;prop,214,1</v>
      </c>
      <c r="CL30" s="56" t="str">
        <f t="shared" si="35"/>
        <v>prop,301,1;prop,302,1;prop,303,1;prop,304,1;prop,305,1;prop,306,1;prop,307,1;prop,308,1;prop,309,1;prop,310,1;prop,311,1;prop,312,1;prop,322,1;prop,323,1;prop,313,1;prop,314,1;prop,316,1;prop,317,1</v>
      </c>
      <c r="DE30" s="53">
        <v>1128</v>
      </c>
      <c r="DF30" s="56" t="str">
        <f t="shared" si="19"/>
        <v>prop,203,1|75;0|25</v>
      </c>
      <c r="DG30" s="53"/>
      <c r="DJ30" s="53"/>
      <c r="DK30" s="50"/>
      <c r="DN30" s="53"/>
    </row>
    <row r="31" spans="1:118">
      <c r="A31" s="73">
        <v>37</v>
      </c>
      <c r="B31" s="79" t="s">
        <v>1954</v>
      </c>
      <c r="C31" s="60">
        <v>318</v>
      </c>
      <c r="D31" s="123" t="str">
        <f t="shared" si="6"/>
        <v>prop,318,1</v>
      </c>
      <c r="E31" s="120">
        <v>120</v>
      </c>
      <c r="F31" s="60">
        <v>1</v>
      </c>
      <c r="G31" s="58">
        <f t="shared" si="0"/>
        <v>120</v>
      </c>
      <c r="H31" s="58">
        <f t="shared" si="3"/>
        <v>0</v>
      </c>
      <c r="I31" s="58">
        <v>3</v>
      </c>
      <c r="J31" s="58">
        <v>0</v>
      </c>
      <c r="K31" s="58">
        <v>0</v>
      </c>
      <c r="L31" s="58">
        <v>0</v>
      </c>
      <c r="M31" s="58">
        <v>0</v>
      </c>
      <c r="N31" s="58">
        <v>0</v>
      </c>
      <c r="O31" s="58">
        <v>0</v>
      </c>
      <c r="P31" s="58">
        <v>0</v>
      </c>
      <c r="Q31" s="58">
        <v>0</v>
      </c>
      <c r="R31" s="58">
        <v>0</v>
      </c>
      <c r="S31" s="58">
        <v>0</v>
      </c>
      <c r="T31" s="58">
        <v>0</v>
      </c>
      <c r="U31" s="58">
        <v>0</v>
      </c>
      <c r="V31" s="58">
        <v>0</v>
      </c>
      <c r="W31" s="78">
        <v>0</v>
      </c>
      <c r="X31" s="50"/>
      <c r="Y31" s="53">
        <v>11</v>
      </c>
      <c r="Z31" s="53">
        <v>105</v>
      </c>
      <c r="AA31" s="53">
        <v>1</v>
      </c>
      <c r="AB31" s="56" t="str">
        <f t="shared" si="36"/>
        <v>prop,105,1</v>
      </c>
      <c r="AC31" s="53">
        <v>100</v>
      </c>
      <c r="BD31" s="53" t="s">
        <v>2301</v>
      </c>
      <c r="BE31" s="53" t="s">
        <v>2302</v>
      </c>
      <c r="BF31" s="53" t="s">
        <v>2303</v>
      </c>
      <c r="BQ31" s="56" t="str">
        <f t="shared" si="16"/>
        <v/>
      </c>
      <c r="BR31" s="56" t="str">
        <f t="shared" si="20"/>
        <v/>
      </c>
      <c r="BS31" s="56" t="str">
        <f t="shared" si="21"/>
        <v/>
      </c>
      <c r="BT31" s="56" t="str">
        <f t="shared" si="22"/>
        <v/>
      </c>
      <c r="BU31" s="56" t="str">
        <f t="shared" si="23"/>
        <v/>
      </c>
      <c r="BV31" s="56" t="str">
        <f t="shared" si="24"/>
        <v/>
      </c>
      <c r="BW31" s="56" t="str">
        <f t="shared" si="25"/>
        <v/>
      </c>
      <c r="BX31" s="56" t="str">
        <f t="shared" si="26"/>
        <v/>
      </c>
      <c r="BY31" s="56" t="str">
        <f t="shared" si="27"/>
        <v/>
      </c>
      <c r="BZ31" s="56" t="str">
        <f t="shared" si="28"/>
        <v/>
      </c>
      <c r="CA31" s="56" t="str">
        <f t="shared" si="29"/>
        <v/>
      </c>
      <c r="CB31" s="56" t="str">
        <f t="shared" si="30"/>
        <v/>
      </c>
      <c r="CC31" s="56" t="str">
        <f t="shared" si="31"/>
        <v/>
      </c>
      <c r="CD31" s="56" t="str">
        <f t="shared" si="32"/>
        <v/>
      </c>
      <c r="CI31" s="53">
        <v>14</v>
      </c>
      <c r="CJ31" s="56" t="str">
        <f t="shared" si="33"/>
        <v>coin,1;prop,105,1;item,103</v>
      </c>
      <c r="CK31" s="56" t="str">
        <f t="shared" si="34"/>
        <v>prop,206,2;prop,205,5;prop,207,2;prop,211,1;prop,208,2;prop,212,1;prop,209,2;prop,213,1;prop,210,2;prop,214,1</v>
      </c>
      <c r="CL31" s="56" t="str">
        <f t="shared" si="35"/>
        <v>prop,301,1;prop,302,1;prop,303,1;prop,304,1;prop,305,1;prop,306,1;prop,307,1;prop,308,1;prop,309,1;prop,310,1;prop,311,1;prop,312,1;prop,322,1;prop,323,1;prop,313,1;prop,314,1;prop,316,1;prop,317,1</v>
      </c>
      <c r="DE31" s="53">
        <v>1129</v>
      </c>
      <c r="DF31" s="56" t="str">
        <f t="shared" si="19"/>
        <v>prop,203,1|80;0|20</v>
      </c>
      <c r="DG31" s="53"/>
      <c r="DJ31" s="53"/>
      <c r="DK31" s="50"/>
      <c r="DN31" s="53"/>
    </row>
    <row r="32" spans="1:118">
      <c r="A32" s="124"/>
      <c r="B32" s="125" t="s">
        <v>2182</v>
      </c>
      <c r="C32" s="126"/>
      <c r="D32" s="125"/>
      <c r="E32" s="125"/>
      <c r="F32" s="125"/>
      <c r="G32" s="125"/>
      <c r="H32" s="125"/>
      <c r="I32" s="125"/>
      <c r="J32" s="125">
        <v>100</v>
      </c>
      <c r="K32" s="125">
        <v>100</v>
      </c>
      <c r="L32" s="125">
        <v>100</v>
      </c>
      <c r="M32" s="125">
        <v>100</v>
      </c>
      <c r="N32" s="125">
        <v>100</v>
      </c>
      <c r="O32" s="125">
        <v>100</v>
      </c>
      <c r="P32" s="125">
        <v>100</v>
      </c>
      <c r="Q32" s="125">
        <v>100</v>
      </c>
      <c r="R32" s="125">
        <v>100</v>
      </c>
      <c r="S32" s="125">
        <v>100</v>
      </c>
      <c r="T32" s="125">
        <v>100</v>
      </c>
      <c r="U32" s="125">
        <v>100</v>
      </c>
      <c r="V32" s="125">
        <v>100</v>
      </c>
      <c r="W32" s="127">
        <v>100</v>
      </c>
      <c r="Y32" s="53">
        <v>12</v>
      </c>
      <c r="Z32" s="53">
        <v>105</v>
      </c>
      <c r="AA32" s="53">
        <v>1</v>
      </c>
      <c r="AB32" s="56" t="str">
        <f t="shared" si="36"/>
        <v>prop,105,1</v>
      </c>
      <c r="AC32" s="53">
        <v>100</v>
      </c>
      <c r="BD32" s="53" t="s">
        <v>2304</v>
      </c>
      <c r="BE32" s="53" t="s">
        <v>2305</v>
      </c>
      <c r="BF32" s="53" t="s">
        <v>2306</v>
      </c>
      <c r="BP32" s="53" t="s">
        <v>2182</v>
      </c>
      <c r="BQ32" s="56" t="s">
        <v>2406</v>
      </c>
      <c r="BR32" s="56" t="str">
        <f t="shared" ref="BR32:CD32" si="37">VLOOKUP(BR1,$Y$3:$AE$17,6,FALSE)&amp;";"&amp;VLOOKUP(BR1,$Y$3:$AE$17,7,FALSE)</f>
        <v>prop,203,2;prop,202,5</v>
      </c>
      <c r="BS32" s="56" t="str">
        <f t="shared" si="37"/>
        <v>prop,204,2;prop,203,4</v>
      </c>
      <c r="BT32" s="56" t="str">
        <f t="shared" si="37"/>
        <v>prop,204,2;prop,203,5</v>
      </c>
      <c r="BU32" s="56" t="str">
        <f t="shared" si="37"/>
        <v>prop,205,2;prop,204,4</v>
      </c>
      <c r="BV32" s="56" t="str">
        <f t="shared" si="37"/>
        <v>prop,205,2;prop,204,5</v>
      </c>
      <c r="BW32" s="56" t="str">
        <f t="shared" si="37"/>
        <v>prop,206,1;prop,205,3</v>
      </c>
      <c r="BX32" s="56" t="str">
        <f t="shared" si="37"/>
        <v>prop,206,2;prop,205,4</v>
      </c>
      <c r="BY32" s="56" t="str">
        <f t="shared" si="37"/>
        <v>prop,206,2;prop,205,5</v>
      </c>
      <c r="BZ32" s="56" t="str">
        <f t="shared" si="37"/>
        <v>prop,206,2;prop,205,5</v>
      </c>
      <c r="CA32" s="56" t="str">
        <f t="shared" si="37"/>
        <v>prop,206,2;prop,205,5</v>
      </c>
      <c r="CB32" s="56" t="str">
        <f t="shared" si="37"/>
        <v>prop,206,2;prop,205,5</v>
      </c>
      <c r="CC32" s="56" t="str">
        <f t="shared" si="37"/>
        <v>prop,206,2;prop,205,5</v>
      </c>
      <c r="CD32" s="56" t="str">
        <f t="shared" si="37"/>
        <v>prop,206,2;prop,205,5</v>
      </c>
      <c r="CI32" s="53">
        <v>15</v>
      </c>
      <c r="CJ32" s="56" t="str">
        <f t="shared" si="33"/>
        <v>coin,1;prop,105,1;item,103</v>
      </c>
      <c r="CK32" s="56" t="str">
        <f t="shared" si="34"/>
        <v>prop,206,2;prop,205,5;prop,207,2;prop,211,1;prop,208,2;prop,212,1;prop,209,2;prop,213,1;prop,210,2;prop,214,1</v>
      </c>
      <c r="CL32" s="56" t="str">
        <f t="shared" si="35"/>
        <v>prop,301,1;prop,302,1;prop,303,1;prop,304,1;prop,305,1;prop,306,1;prop,307,1;prop,308,1;prop,309,1;prop,310,1;prop,311,1;prop,312,1;prop,322,1;prop,323,1;prop,313,1;prop,314,1;prop,316,1;prop,317,1</v>
      </c>
      <c r="DE32" s="53">
        <v>1130</v>
      </c>
      <c r="DF32" s="56" t="str">
        <f t="shared" ref="DF32:DF46" si="38">AU3</f>
        <v>prop,204,1|0;0|100</v>
      </c>
    </row>
    <row r="33" spans="1:146">
      <c r="A33" s="61">
        <v>4</v>
      </c>
      <c r="B33" s="64" t="s">
        <v>2103</v>
      </c>
      <c r="C33" s="62"/>
      <c r="D33" s="64"/>
      <c r="E33" s="64"/>
      <c r="F33" s="64"/>
      <c r="G33" s="64"/>
      <c r="H33" s="64"/>
      <c r="I33" s="64"/>
      <c r="J33" s="64">
        <v>25</v>
      </c>
      <c r="K33" s="64">
        <v>25</v>
      </c>
      <c r="L33" s="64">
        <v>25</v>
      </c>
      <c r="M33" s="64">
        <v>25</v>
      </c>
      <c r="N33" s="64">
        <v>25</v>
      </c>
      <c r="O33" s="64">
        <v>25</v>
      </c>
      <c r="P33" s="64">
        <v>25</v>
      </c>
      <c r="Q33" s="64">
        <v>25</v>
      </c>
      <c r="R33" s="64">
        <v>25</v>
      </c>
      <c r="S33" s="64">
        <v>25</v>
      </c>
      <c r="T33" s="64">
        <v>25</v>
      </c>
      <c r="U33" s="64">
        <v>25</v>
      </c>
      <c r="V33" s="64">
        <v>25</v>
      </c>
      <c r="W33" s="65">
        <v>25</v>
      </c>
      <c r="X33" s="53" t="s">
        <v>2195</v>
      </c>
      <c r="Y33" s="53">
        <v>13</v>
      </c>
      <c r="Z33" s="53">
        <v>105</v>
      </c>
      <c r="AA33" s="53">
        <v>1</v>
      </c>
      <c r="AB33" s="56" t="str">
        <f t="shared" si="36"/>
        <v>prop,105,1</v>
      </c>
      <c r="AC33" s="53">
        <v>100</v>
      </c>
      <c r="BD33" s="53" t="s">
        <v>2307</v>
      </c>
      <c r="BE33" s="53" t="s">
        <v>2308</v>
      </c>
      <c r="BF33" s="53" t="s">
        <v>2309</v>
      </c>
      <c r="BP33" s="53" t="s">
        <v>2037</v>
      </c>
      <c r="BQ33" s="56" t="str">
        <f>VLOOKUP(BQ1,$Y$21:$AB$36,4,0)</f>
        <v>prop,103,1</v>
      </c>
      <c r="BR33" s="56" t="str">
        <f t="shared" ref="BR33:CD33" si="39">VLOOKUP(BR1,$Y$21:$AB$36,4,0)</f>
        <v>prop,103,2</v>
      </c>
      <c r="BS33" s="56" t="str">
        <f t="shared" si="39"/>
        <v>prop,103,2</v>
      </c>
      <c r="BT33" s="56" t="str">
        <f t="shared" si="39"/>
        <v>prop,104,1</v>
      </c>
      <c r="BU33" s="56" t="str">
        <f t="shared" si="39"/>
        <v>prop,104,1</v>
      </c>
      <c r="BV33" s="56" t="str">
        <f t="shared" si="39"/>
        <v>prop,104,2</v>
      </c>
      <c r="BW33" s="56" t="str">
        <f t="shared" si="39"/>
        <v>prop,104,2</v>
      </c>
      <c r="BX33" s="56" t="str">
        <f t="shared" si="39"/>
        <v>prop,105,1</v>
      </c>
      <c r="BY33" s="56" t="str">
        <f t="shared" si="39"/>
        <v>prop,105,1</v>
      </c>
      <c r="BZ33" s="56" t="str">
        <f t="shared" si="39"/>
        <v>prop,105,1</v>
      </c>
      <c r="CA33" s="56" t="str">
        <f t="shared" si="39"/>
        <v>prop,105,1</v>
      </c>
      <c r="CB33" s="56" t="str">
        <f t="shared" si="39"/>
        <v>prop,105,1</v>
      </c>
      <c r="CC33" s="56" t="str">
        <f t="shared" si="39"/>
        <v>prop,105,1</v>
      </c>
      <c r="CD33" s="56" t="str">
        <f t="shared" si="39"/>
        <v>prop,105,1</v>
      </c>
      <c r="DE33" s="53">
        <v>1131</v>
      </c>
      <c r="DF33" s="56" t="str">
        <f t="shared" si="38"/>
        <v>prop,204,1|0;0|100</v>
      </c>
    </row>
    <row r="34" spans="1:146">
      <c r="A34" s="73">
        <v>5</v>
      </c>
      <c r="B34" s="58" t="s">
        <v>2183</v>
      </c>
      <c r="C34" s="74"/>
      <c r="D34" s="58"/>
      <c r="E34" s="58"/>
      <c r="F34" s="58"/>
      <c r="G34" s="58"/>
      <c r="H34" s="58"/>
      <c r="I34" s="58"/>
      <c r="J34" s="58">
        <v>25</v>
      </c>
      <c r="K34" s="58">
        <v>25</v>
      </c>
      <c r="L34" s="58">
        <v>25</v>
      </c>
      <c r="M34" s="58">
        <v>25</v>
      </c>
      <c r="N34" s="58">
        <v>25</v>
      </c>
      <c r="O34" s="58">
        <v>25</v>
      </c>
      <c r="P34" s="58">
        <v>25</v>
      </c>
      <c r="Q34" s="58">
        <v>25</v>
      </c>
      <c r="R34" s="58">
        <v>25</v>
      </c>
      <c r="S34" s="58">
        <v>25</v>
      </c>
      <c r="T34" s="58">
        <v>25</v>
      </c>
      <c r="U34" s="58">
        <v>25</v>
      </c>
      <c r="V34" s="58">
        <v>25</v>
      </c>
      <c r="W34" s="78">
        <v>25</v>
      </c>
      <c r="Y34" s="53">
        <v>14</v>
      </c>
      <c r="Z34" s="53">
        <v>105</v>
      </c>
      <c r="AA34" s="53">
        <v>1</v>
      </c>
      <c r="AB34" s="56" t="str">
        <f t="shared" si="36"/>
        <v>prop,105,1</v>
      </c>
      <c r="AC34" s="53">
        <v>100</v>
      </c>
      <c r="BD34" s="53" t="s">
        <v>2310</v>
      </c>
      <c r="BE34" s="53" t="s">
        <v>2311</v>
      </c>
      <c r="BF34" s="53" t="s">
        <v>2312</v>
      </c>
      <c r="BQ34" s="153">
        <v>2</v>
      </c>
      <c r="BR34" s="153">
        <v>3</v>
      </c>
      <c r="BS34" s="153">
        <v>4</v>
      </c>
      <c r="BT34" s="153">
        <v>5</v>
      </c>
      <c r="BU34" s="153">
        <v>6</v>
      </c>
      <c r="BV34" s="153">
        <v>7</v>
      </c>
      <c r="BW34" s="153">
        <v>8</v>
      </c>
      <c r="BX34" s="153">
        <v>9</v>
      </c>
      <c r="BY34" s="153">
        <v>10</v>
      </c>
      <c r="BZ34" s="153">
        <v>11</v>
      </c>
      <c r="CA34" s="153">
        <v>12</v>
      </c>
      <c r="CB34" s="153">
        <v>13</v>
      </c>
      <c r="CC34" s="153">
        <v>14</v>
      </c>
      <c r="CD34" s="153">
        <v>15</v>
      </c>
      <c r="DE34" s="53">
        <v>1132</v>
      </c>
      <c r="DF34" s="56" t="str">
        <f t="shared" si="38"/>
        <v>prop,204,1|0;0|100</v>
      </c>
    </row>
    <row r="35" spans="1:146">
      <c r="A35" s="73">
        <v>6</v>
      </c>
      <c r="B35" s="58" t="s">
        <v>2185</v>
      </c>
      <c r="C35" s="74"/>
      <c r="D35" s="58"/>
      <c r="E35" s="58"/>
      <c r="F35" s="58"/>
      <c r="G35" s="58"/>
      <c r="H35" s="58"/>
      <c r="I35" s="58"/>
      <c r="J35" s="58">
        <v>25</v>
      </c>
      <c r="K35" s="58">
        <v>25</v>
      </c>
      <c r="L35" s="58">
        <v>25</v>
      </c>
      <c r="M35" s="58">
        <v>25</v>
      </c>
      <c r="N35" s="58">
        <v>25</v>
      </c>
      <c r="O35" s="58">
        <v>25</v>
      </c>
      <c r="P35" s="58">
        <v>25</v>
      </c>
      <c r="Q35" s="58">
        <v>25</v>
      </c>
      <c r="R35" s="58">
        <v>25</v>
      </c>
      <c r="S35" s="58">
        <v>25</v>
      </c>
      <c r="T35" s="58">
        <v>25</v>
      </c>
      <c r="U35" s="58">
        <v>25</v>
      </c>
      <c r="V35" s="58">
        <v>25</v>
      </c>
      <c r="W35" s="78">
        <v>25</v>
      </c>
      <c r="Y35" s="53">
        <v>15</v>
      </c>
      <c r="Z35" s="53">
        <v>105</v>
      </c>
      <c r="AA35" s="53">
        <v>1</v>
      </c>
      <c r="AB35" s="56" t="str">
        <f t="shared" si="36"/>
        <v>prop,105,1</v>
      </c>
      <c r="AC35" s="53">
        <v>100</v>
      </c>
      <c r="BQ35" s="154" t="s">
        <v>2407</v>
      </c>
      <c r="BR35" s="154" t="s">
        <v>2374</v>
      </c>
      <c r="BS35" s="154" t="s">
        <v>2374</v>
      </c>
      <c r="BT35" s="154" t="s">
        <v>2375</v>
      </c>
      <c r="BU35" s="154" t="s">
        <v>2375</v>
      </c>
      <c r="BV35" s="154" t="s">
        <v>2376</v>
      </c>
      <c r="BW35" s="154" t="s">
        <v>2376</v>
      </c>
      <c r="BX35" s="154" t="s">
        <v>2377</v>
      </c>
      <c r="BY35" s="154" t="s">
        <v>2377</v>
      </c>
      <c r="BZ35" s="154" t="s">
        <v>2377</v>
      </c>
      <c r="CA35" s="154" t="s">
        <v>2377</v>
      </c>
      <c r="CB35" s="154" t="s">
        <v>2377</v>
      </c>
      <c r="CC35" s="154" t="s">
        <v>2377</v>
      </c>
      <c r="CD35" s="155" t="s">
        <v>2377</v>
      </c>
      <c r="CE35" s="53" t="s">
        <v>2024</v>
      </c>
      <c r="DE35" s="53">
        <v>1133</v>
      </c>
      <c r="DF35" s="56" t="str">
        <f t="shared" si="38"/>
        <v>prop,204,1|0;0|100</v>
      </c>
    </row>
    <row r="36" spans="1:146">
      <c r="A36" s="66">
        <v>7</v>
      </c>
      <c r="B36" s="68" t="s">
        <v>2186</v>
      </c>
      <c r="C36" s="67"/>
      <c r="D36" s="68" t="s">
        <v>272</v>
      </c>
      <c r="E36" s="68"/>
      <c r="F36" s="68"/>
      <c r="G36" s="68"/>
      <c r="H36" s="68"/>
      <c r="I36" s="68"/>
      <c r="J36" s="68">
        <v>0</v>
      </c>
      <c r="K36" s="68">
        <v>0</v>
      </c>
      <c r="L36" s="68">
        <v>0</v>
      </c>
      <c r="M36" s="68">
        <v>0</v>
      </c>
      <c r="N36" s="68">
        <v>5</v>
      </c>
      <c r="O36" s="68">
        <v>5</v>
      </c>
      <c r="P36" s="68">
        <v>8</v>
      </c>
      <c r="Q36" s="68">
        <v>8</v>
      </c>
      <c r="R36" s="68">
        <v>8</v>
      </c>
      <c r="S36" s="68">
        <v>10</v>
      </c>
      <c r="T36" s="68">
        <v>10</v>
      </c>
      <c r="U36" s="68">
        <v>10</v>
      </c>
      <c r="V36" s="68">
        <v>10</v>
      </c>
      <c r="W36" s="69">
        <v>10</v>
      </c>
      <c r="Y36" s="53">
        <v>16</v>
      </c>
      <c r="Z36" s="53">
        <v>105</v>
      </c>
      <c r="AA36" s="53">
        <v>1</v>
      </c>
      <c r="AB36" s="56" t="str">
        <f t="shared" si="36"/>
        <v>prop,105,1</v>
      </c>
      <c r="AC36" s="53">
        <v>100</v>
      </c>
      <c r="BQ36" s="154" t="s">
        <v>2408</v>
      </c>
      <c r="BR36" s="154" t="s">
        <v>2364</v>
      </c>
      <c r="BS36" s="154" t="s">
        <v>2365</v>
      </c>
      <c r="BT36" s="154" t="s">
        <v>2366</v>
      </c>
      <c r="BU36" s="154" t="s">
        <v>2367</v>
      </c>
      <c r="BV36" s="154" t="s">
        <v>2368</v>
      </c>
      <c r="BW36" s="154" t="s">
        <v>2369</v>
      </c>
      <c r="BX36" s="154" t="s">
        <v>2370</v>
      </c>
      <c r="BY36" s="154" t="s">
        <v>2371</v>
      </c>
      <c r="BZ36" s="154" t="s">
        <v>2371</v>
      </c>
      <c r="CA36" s="154" t="s">
        <v>2371</v>
      </c>
      <c r="CB36" s="154" t="s">
        <v>2371</v>
      </c>
      <c r="CC36" s="154" t="s">
        <v>2371</v>
      </c>
      <c r="CD36" s="155" t="s">
        <v>2371</v>
      </c>
      <c r="CE36" s="53" t="s">
        <v>2024</v>
      </c>
      <c r="DE36" s="53">
        <v>1134</v>
      </c>
      <c r="DF36" s="56" t="str">
        <f t="shared" si="38"/>
        <v>prop,204,1|0;0|100</v>
      </c>
    </row>
    <row r="37" spans="1:146" ht="13.5" thickBot="1">
      <c r="BQ37" s="154"/>
      <c r="BR37" s="154" t="s">
        <v>2360</v>
      </c>
      <c r="BS37" s="154" t="s">
        <v>2361</v>
      </c>
      <c r="BT37" s="154" t="s">
        <v>2361</v>
      </c>
      <c r="BU37" s="154" t="s">
        <v>2362</v>
      </c>
      <c r="BV37" s="154" t="s">
        <v>2363</v>
      </c>
      <c r="BW37" s="154" t="s">
        <v>2363</v>
      </c>
      <c r="BX37" s="154" t="s">
        <v>2363</v>
      </c>
      <c r="BY37" s="154" t="s">
        <v>2363</v>
      </c>
      <c r="BZ37" s="154" t="s">
        <v>2363</v>
      </c>
      <c r="CA37" s="154" t="s">
        <v>2363</v>
      </c>
      <c r="CB37" s="154" t="s">
        <v>2363</v>
      </c>
      <c r="CC37" s="154" t="s">
        <v>2363</v>
      </c>
      <c r="CD37" s="155" t="s">
        <v>2363</v>
      </c>
      <c r="CE37" s="53" t="s">
        <v>2024</v>
      </c>
      <c r="DE37" s="53">
        <v>1135</v>
      </c>
      <c r="DF37" s="56" t="str">
        <f t="shared" si="38"/>
        <v>prop,204,1|13;0|87</v>
      </c>
    </row>
    <row r="38" spans="1:146" ht="13.5" thickBot="1">
      <c r="CO38" s="177" t="s">
        <v>2119</v>
      </c>
      <c r="CP38" s="178"/>
      <c r="CQ38" s="178"/>
      <c r="CR38" s="178"/>
      <c r="CS38" s="178"/>
      <c r="CT38" s="178"/>
      <c r="CU38" s="178"/>
      <c r="CV38" s="178"/>
      <c r="CW38" s="178"/>
      <c r="CX38" s="178"/>
      <c r="CY38" s="178"/>
      <c r="CZ38" s="179"/>
      <c r="DE38" s="53">
        <v>1136</v>
      </c>
      <c r="DF38" s="56" t="str">
        <f t="shared" si="38"/>
        <v>prop,204,1|16;0|84</v>
      </c>
      <c r="DG38" s="74"/>
      <c r="DJ38" s="74"/>
      <c r="DK38" s="58"/>
      <c r="DL38" s="58"/>
      <c r="DM38" s="58"/>
      <c r="DN38" s="74"/>
      <c r="DO38" s="74"/>
      <c r="DP38" s="74"/>
      <c r="DQ38" s="74"/>
      <c r="DR38" s="74"/>
      <c r="DS38" s="74"/>
      <c r="DT38" s="74"/>
      <c r="DU38" s="74"/>
      <c r="DV38" s="74"/>
      <c r="DW38" s="74"/>
      <c r="DX38" s="74"/>
      <c r="DY38" s="74"/>
      <c r="DZ38" s="74"/>
      <c r="EA38" s="74"/>
      <c r="EB38" s="74"/>
      <c r="EC38" s="74"/>
    </row>
    <row r="39" spans="1:146">
      <c r="C39" s="185" t="s">
        <v>2068</v>
      </c>
      <c r="D39" s="180"/>
      <c r="E39" s="180"/>
      <c r="F39" s="180" t="s">
        <v>2161</v>
      </c>
      <c r="G39" s="180"/>
      <c r="H39" s="180"/>
      <c r="I39" s="180" t="s">
        <v>1966</v>
      </c>
      <c r="J39" s="180"/>
      <c r="K39" s="180"/>
      <c r="L39" s="180" t="s">
        <v>2162</v>
      </c>
      <c r="M39" s="180"/>
      <c r="N39" s="180"/>
      <c r="O39" s="180" t="s">
        <v>1967</v>
      </c>
      <c r="P39" s="180"/>
      <c r="Q39" s="180"/>
      <c r="R39" s="180" t="s">
        <v>2163</v>
      </c>
      <c r="S39" s="180"/>
      <c r="T39" s="180"/>
      <c r="U39" s="180" t="s">
        <v>1968</v>
      </c>
      <c r="V39" s="180"/>
      <c r="W39" s="180"/>
      <c r="X39" s="180" t="s">
        <v>2164</v>
      </c>
      <c r="Y39" s="180"/>
      <c r="Z39" s="180"/>
      <c r="AA39" s="180" t="s">
        <v>1969</v>
      </c>
      <c r="AB39" s="180"/>
      <c r="AC39" s="180"/>
      <c r="AD39" s="180" t="s">
        <v>2165</v>
      </c>
      <c r="AE39" s="180"/>
      <c r="AF39" s="180"/>
      <c r="AG39" s="180" t="s">
        <v>2166</v>
      </c>
      <c r="AH39" s="180"/>
      <c r="AI39" s="180"/>
      <c r="AJ39" s="180" t="s">
        <v>2167</v>
      </c>
      <c r="AK39" s="180"/>
      <c r="AL39" s="180"/>
      <c r="AM39" s="180" t="s">
        <v>2166</v>
      </c>
      <c r="AN39" s="180"/>
      <c r="AO39" s="180"/>
      <c r="AP39" s="180" t="s">
        <v>2168</v>
      </c>
      <c r="AQ39" s="180"/>
      <c r="AR39" s="180"/>
      <c r="AS39" s="180" t="s">
        <v>2169</v>
      </c>
      <c r="AT39" s="180"/>
      <c r="AU39" s="180"/>
      <c r="AV39" s="180" t="s">
        <v>2170</v>
      </c>
      <c r="AW39" s="180"/>
      <c r="AX39" s="180"/>
      <c r="AY39" s="180" t="s">
        <v>2171</v>
      </c>
      <c r="AZ39" s="180"/>
      <c r="BA39" s="180"/>
      <c r="BB39" s="180" t="s">
        <v>2172</v>
      </c>
      <c r="BC39" s="180"/>
      <c r="BD39" s="180"/>
      <c r="BE39" s="180" t="s">
        <v>2173</v>
      </c>
      <c r="BF39" s="180"/>
      <c r="BG39" s="180"/>
      <c r="BH39" s="180" t="s">
        <v>2174</v>
      </c>
      <c r="BI39" s="180"/>
      <c r="BJ39" s="180"/>
      <c r="BK39" s="180" t="s">
        <v>2175</v>
      </c>
      <c r="BL39" s="180"/>
      <c r="BM39" s="180"/>
      <c r="BN39" s="180" t="s">
        <v>2176</v>
      </c>
      <c r="BO39" s="180"/>
      <c r="BP39" s="180"/>
      <c r="BQ39" s="180" t="s">
        <v>307</v>
      </c>
      <c r="BR39" s="180"/>
      <c r="BS39" s="180"/>
      <c r="BT39" s="180" t="s">
        <v>2177</v>
      </c>
      <c r="BU39" s="180"/>
      <c r="BV39" s="180"/>
      <c r="BW39" s="180" t="s">
        <v>2178</v>
      </c>
      <c r="BX39" s="180"/>
      <c r="BY39" s="180"/>
      <c r="BZ39" s="180" t="s">
        <v>2179</v>
      </c>
      <c r="CA39" s="180"/>
      <c r="CB39" s="180"/>
      <c r="CC39" s="180" t="s">
        <v>2180</v>
      </c>
      <c r="CD39" s="180"/>
      <c r="CE39" s="180"/>
      <c r="CF39" s="180" t="s">
        <v>2181</v>
      </c>
      <c r="CG39" s="180"/>
      <c r="CH39" s="180"/>
      <c r="CI39" s="180" t="s">
        <v>2116</v>
      </c>
      <c r="CJ39" s="180"/>
      <c r="CK39" s="180"/>
      <c r="CL39" s="180" t="s">
        <v>2117</v>
      </c>
      <c r="CM39" s="180"/>
      <c r="CN39" s="184"/>
      <c r="CO39" s="181" t="s">
        <v>2103</v>
      </c>
      <c r="CP39" s="182"/>
      <c r="CQ39" s="182"/>
      <c r="CR39" s="182" t="s">
        <v>2183</v>
      </c>
      <c r="CS39" s="182"/>
      <c r="CT39" s="182"/>
      <c r="CU39" s="182" t="s">
        <v>2184</v>
      </c>
      <c r="CV39" s="182"/>
      <c r="CW39" s="182"/>
      <c r="CX39" s="182" t="s">
        <v>2186</v>
      </c>
      <c r="CY39" s="182"/>
      <c r="CZ39" s="183"/>
      <c r="DA39" s="174" t="s">
        <v>2037</v>
      </c>
      <c r="DB39" s="175"/>
      <c r="DC39" s="176"/>
      <c r="DE39" s="53">
        <v>1137</v>
      </c>
      <c r="DF39" s="56" t="str">
        <f t="shared" si="38"/>
        <v>prop,204,1|19;0|81</v>
      </c>
      <c r="DG39" s="58"/>
      <c r="DJ39" s="74"/>
      <c r="DK39" s="58"/>
      <c r="DL39" s="58"/>
      <c r="DM39" s="58"/>
      <c r="DN39" s="74"/>
      <c r="DO39" s="74"/>
      <c r="DP39" s="74"/>
      <c r="DQ39" s="74"/>
      <c r="DR39" s="74"/>
      <c r="DS39" s="74"/>
      <c r="DT39" s="74"/>
      <c r="DU39" s="74"/>
      <c r="DV39" s="74"/>
      <c r="DW39" s="74"/>
      <c r="DX39" s="74"/>
      <c r="DY39" s="74"/>
      <c r="DZ39" s="74"/>
      <c r="EA39" s="74"/>
      <c r="EB39" s="74"/>
      <c r="EC39" s="74"/>
    </row>
    <row r="40" spans="1:146">
      <c r="C40" s="132" t="s">
        <v>1964</v>
      </c>
      <c r="D40" s="104" t="s">
        <v>1965</v>
      </c>
      <c r="E40" s="104" t="s">
        <v>1963</v>
      </c>
      <c r="F40" s="104" t="s">
        <v>1964</v>
      </c>
      <c r="G40" s="104" t="s">
        <v>1965</v>
      </c>
      <c r="H40" s="104" t="s">
        <v>1963</v>
      </c>
      <c r="I40" s="104" t="s">
        <v>1964</v>
      </c>
      <c r="J40" s="104" t="s">
        <v>1965</v>
      </c>
      <c r="K40" s="104" t="s">
        <v>1963</v>
      </c>
      <c r="L40" s="104" t="s">
        <v>1964</v>
      </c>
      <c r="M40" s="104" t="s">
        <v>1965</v>
      </c>
      <c r="N40" s="104" t="s">
        <v>1963</v>
      </c>
      <c r="O40" s="104" t="s">
        <v>1964</v>
      </c>
      <c r="P40" s="104" t="s">
        <v>1965</v>
      </c>
      <c r="Q40" s="104" t="s">
        <v>1963</v>
      </c>
      <c r="R40" s="104" t="s">
        <v>1964</v>
      </c>
      <c r="S40" s="104" t="s">
        <v>1965</v>
      </c>
      <c r="T40" s="104" t="s">
        <v>1963</v>
      </c>
      <c r="U40" s="104" t="s">
        <v>1964</v>
      </c>
      <c r="V40" s="104" t="s">
        <v>1965</v>
      </c>
      <c r="W40" s="104" t="s">
        <v>1963</v>
      </c>
      <c r="X40" s="104" t="s">
        <v>1964</v>
      </c>
      <c r="Y40" s="104" t="s">
        <v>1965</v>
      </c>
      <c r="Z40" s="104" t="s">
        <v>1963</v>
      </c>
      <c r="AA40" s="104" t="s">
        <v>1964</v>
      </c>
      <c r="AB40" s="104" t="s">
        <v>1965</v>
      </c>
      <c r="AC40" s="104" t="s">
        <v>1963</v>
      </c>
      <c r="AD40" s="104" t="s">
        <v>1964</v>
      </c>
      <c r="AE40" s="104" t="s">
        <v>1965</v>
      </c>
      <c r="AF40" s="104" t="s">
        <v>1963</v>
      </c>
      <c r="AG40" s="104" t="s">
        <v>1964</v>
      </c>
      <c r="AH40" s="104" t="s">
        <v>1965</v>
      </c>
      <c r="AI40" s="104" t="s">
        <v>1963</v>
      </c>
      <c r="AJ40" s="104" t="s">
        <v>1964</v>
      </c>
      <c r="AK40" s="104" t="s">
        <v>1965</v>
      </c>
      <c r="AL40" s="104" t="s">
        <v>1963</v>
      </c>
      <c r="AM40" s="104" t="s">
        <v>1964</v>
      </c>
      <c r="AN40" s="104" t="s">
        <v>1965</v>
      </c>
      <c r="AO40" s="104" t="s">
        <v>1963</v>
      </c>
      <c r="AP40" s="104" t="s">
        <v>1964</v>
      </c>
      <c r="AQ40" s="104" t="s">
        <v>1965</v>
      </c>
      <c r="AR40" s="104" t="s">
        <v>1963</v>
      </c>
      <c r="AS40" s="104" t="s">
        <v>1964</v>
      </c>
      <c r="AT40" s="104" t="s">
        <v>1965</v>
      </c>
      <c r="AU40" s="104" t="s">
        <v>1963</v>
      </c>
      <c r="AV40" s="104" t="s">
        <v>1964</v>
      </c>
      <c r="AW40" s="104" t="s">
        <v>1965</v>
      </c>
      <c r="AX40" s="104" t="s">
        <v>1963</v>
      </c>
      <c r="AY40" s="104" t="s">
        <v>1964</v>
      </c>
      <c r="AZ40" s="104" t="s">
        <v>1965</v>
      </c>
      <c r="BA40" s="104" t="s">
        <v>1963</v>
      </c>
      <c r="BB40" s="104" t="s">
        <v>1964</v>
      </c>
      <c r="BC40" s="104" t="s">
        <v>1965</v>
      </c>
      <c r="BD40" s="104" t="s">
        <v>1963</v>
      </c>
      <c r="BE40" s="104" t="s">
        <v>1964</v>
      </c>
      <c r="BF40" s="104" t="s">
        <v>1965</v>
      </c>
      <c r="BG40" s="104" t="s">
        <v>1963</v>
      </c>
      <c r="BH40" s="104" t="s">
        <v>1964</v>
      </c>
      <c r="BI40" s="104" t="s">
        <v>1965</v>
      </c>
      <c r="BJ40" s="104" t="s">
        <v>1963</v>
      </c>
      <c r="BK40" s="104" t="s">
        <v>1964</v>
      </c>
      <c r="BL40" s="104" t="s">
        <v>1965</v>
      </c>
      <c r="BM40" s="104" t="s">
        <v>1963</v>
      </c>
      <c r="BN40" s="104" t="s">
        <v>1964</v>
      </c>
      <c r="BO40" s="104" t="s">
        <v>1965</v>
      </c>
      <c r="BP40" s="104" t="s">
        <v>1963</v>
      </c>
      <c r="BQ40" s="104" t="s">
        <v>1964</v>
      </c>
      <c r="BR40" s="104" t="s">
        <v>1965</v>
      </c>
      <c r="BS40" s="104" t="s">
        <v>1963</v>
      </c>
      <c r="BT40" s="104" t="s">
        <v>1964</v>
      </c>
      <c r="BU40" s="104" t="s">
        <v>1965</v>
      </c>
      <c r="BV40" s="104" t="s">
        <v>1963</v>
      </c>
      <c r="BW40" s="104" t="s">
        <v>1964</v>
      </c>
      <c r="BX40" s="104" t="s">
        <v>1965</v>
      </c>
      <c r="BY40" s="104" t="s">
        <v>1963</v>
      </c>
      <c r="BZ40" s="104" t="s">
        <v>1964</v>
      </c>
      <c r="CA40" s="104" t="s">
        <v>1965</v>
      </c>
      <c r="CB40" s="104" t="s">
        <v>1963</v>
      </c>
      <c r="CC40" s="104" t="s">
        <v>1964</v>
      </c>
      <c r="CD40" s="104" t="s">
        <v>1965</v>
      </c>
      <c r="CE40" s="104" t="s">
        <v>1963</v>
      </c>
      <c r="CF40" s="104" t="s">
        <v>1964</v>
      </c>
      <c r="CG40" s="104" t="s">
        <v>1965</v>
      </c>
      <c r="CH40" s="104" t="s">
        <v>1963</v>
      </c>
      <c r="CI40" s="104" t="s">
        <v>1964</v>
      </c>
      <c r="CJ40" s="104" t="s">
        <v>1965</v>
      </c>
      <c r="CK40" s="104" t="s">
        <v>1963</v>
      </c>
      <c r="CL40" s="104" t="s">
        <v>1964</v>
      </c>
      <c r="CM40" s="104" t="s">
        <v>1965</v>
      </c>
      <c r="CN40" s="128" t="s">
        <v>1963</v>
      </c>
      <c r="CO40" s="127" t="s">
        <v>1928</v>
      </c>
      <c r="CP40" s="104" t="s">
        <v>1927</v>
      </c>
      <c r="CQ40" s="104" t="s">
        <v>243</v>
      </c>
      <c r="CR40" s="104" t="s">
        <v>1928</v>
      </c>
      <c r="CS40" s="104" t="s">
        <v>1927</v>
      </c>
      <c r="CT40" s="104" t="s">
        <v>243</v>
      </c>
      <c r="CU40" s="104" t="s">
        <v>1928</v>
      </c>
      <c r="CV40" s="104" t="s">
        <v>1927</v>
      </c>
      <c r="CW40" s="104" t="s">
        <v>243</v>
      </c>
      <c r="CX40" s="104" t="s">
        <v>1928</v>
      </c>
      <c r="CY40" s="104" t="s">
        <v>1927</v>
      </c>
      <c r="CZ40" s="128" t="s">
        <v>243</v>
      </c>
      <c r="DA40" s="159" t="s">
        <v>1964</v>
      </c>
      <c r="DB40" s="156" t="s">
        <v>1965</v>
      </c>
      <c r="DC40" s="157" t="s">
        <v>1963</v>
      </c>
      <c r="DE40" s="53">
        <v>1138</v>
      </c>
      <c r="DF40" s="56" t="str">
        <f t="shared" si="38"/>
        <v>prop,204,1|22;0|78</v>
      </c>
      <c r="DG40" s="134"/>
      <c r="DJ40" s="135"/>
      <c r="DK40" s="135"/>
      <c r="DL40" s="135"/>
      <c r="DM40" s="135"/>
      <c r="DN40" s="135"/>
      <c r="DO40" s="135"/>
      <c r="DP40" s="135"/>
      <c r="DQ40" s="135"/>
      <c r="DR40" s="135"/>
      <c r="DS40" s="135"/>
      <c r="DT40" s="135"/>
      <c r="DU40" s="135"/>
      <c r="DV40" s="135"/>
      <c r="DW40" s="135"/>
      <c r="DX40" s="135"/>
      <c r="DY40" s="135"/>
      <c r="DZ40" s="135"/>
      <c r="EA40" s="135"/>
      <c r="EB40" s="74"/>
      <c r="EC40" s="134"/>
      <c r="EL40" s="53"/>
      <c r="EM40" s="53"/>
      <c r="EN40" s="53"/>
      <c r="EO40" s="53"/>
      <c r="EP40" s="53"/>
    </row>
    <row r="41" spans="1:146" ht="13.5" thickBot="1">
      <c r="A41" s="53" t="str">
        <f>怪物产出!A3</f>
        <v>难度</v>
      </c>
      <c r="B41" s="53" t="str">
        <f>怪物产出!B3</f>
        <v>章</v>
      </c>
      <c r="C41" s="133">
        <v>2</v>
      </c>
      <c r="D41" s="129">
        <v>2</v>
      </c>
      <c r="E41" s="129">
        <v>2</v>
      </c>
      <c r="F41" s="129">
        <v>3</v>
      </c>
      <c r="G41" s="129">
        <v>3</v>
      </c>
      <c r="H41" s="129">
        <v>3</v>
      </c>
      <c r="I41" s="129">
        <v>10</v>
      </c>
      <c r="J41" s="129">
        <v>10</v>
      </c>
      <c r="K41" s="129">
        <v>10</v>
      </c>
      <c r="L41" s="129">
        <v>11</v>
      </c>
      <c r="M41" s="129">
        <v>11</v>
      </c>
      <c r="N41" s="129">
        <v>11</v>
      </c>
      <c r="O41" s="129">
        <v>12</v>
      </c>
      <c r="P41" s="129">
        <v>12</v>
      </c>
      <c r="Q41" s="129">
        <v>12</v>
      </c>
      <c r="R41" s="129">
        <v>13</v>
      </c>
      <c r="S41" s="129">
        <v>13</v>
      </c>
      <c r="T41" s="129">
        <v>13</v>
      </c>
      <c r="U41" s="129">
        <v>14</v>
      </c>
      <c r="V41" s="129">
        <v>14</v>
      </c>
      <c r="W41" s="129">
        <v>14</v>
      </c>
      <c r="X41" s="129">
        <v>15</v>
      </c>
      <c r="Y41" s="129">
        <v>15</v>
      </c>
      <c r="Z41" s="129">
        <v>15</v>
      </c>
      <c r="AA41" s="129">
        <v>16</v>
      </c>
      <c r="AB41" s="129">
        <v>16</v>
      </c>
      <c r="AC41" s="129">
        <v>16</v>
      </c>
      <c r="AD41" s="129">
        <v>17</v>
      </c>
      <c r="AE41" s="129">
        <v>17</v>
      </c>
      <c r="AF41" s="129">
        <v>17</v>
      </c>
      <c r="AG41" s="129">
        <v>18</v>
      </c>
      <c r="AH41" s="129">
        <v>18</v>
      </c>
      <c r="AI41" s="129">
        <v>18</v>
      </c>
      <c r="AJ41" s="129">
        <v>19</v>
      </c>
      <c r="AK41" s="129">
        <v>19</v>
      </c>
      <c r="AL41" s="129">
        <v>19</v>
      </c>
      <c r="AM41" s="129">
        <v>20</v>
      </c>
      <c r="AN41" s="129">
        <v>20</v>
      </c>
      <c r="AO41" s="129">
        <v>20</v>
      </c>
      <c r="AP41" s="129">
        <v>21</v>
      </c>
      <c r="AQ41" s="129">
        <v>21</v>
      </c>
      <c r="AR41" s="129">
        <v>21</v>
      </c>
      <c r="AS41" s="129">
        <v>22</v>
      </c>
      <c r="AT41" s="129">
        <v>22</v>
      </c>
      <c r="AU41" s="129">
        <v>22</v>
      </c>
      <c r="AV41" s="129">
        <v>23</v>
      </c>
      <c r="AW41" s="129">
        <v>23</v>
      </c>
      <c r="AX41" s="129">
        <v>23</v>
      </c>
      <c r="AY41" s="129">
        <v>24</v>
      </c>
      <c r="AZ41" s="129">
        <v>24</v>
      </c>
      <c r="BA41" s="129">
        <v>24</v>
      </c>
      <c r="BB41" s="129">
        <v>25</v>
      </c>
      <c r="BC41" s="129">
        <v>25</v>
      </c>
      <c r="BD41" s="129">
        <v>25</v>
      </c>
      <c r="BE41" s="129">
        <v>26</v>
      </c>
      <c r="BF41" s="129">
        <v>26</v>
      </c>
      <c r="BG41" s="129">
        <v>26</v>
      </c>
      <c r="BH41" s="129">
        <v>27</v>
      </c>
      <c r="BI41" s="129">
        <v>27</v>
      </c>
      <c r="BJ41" s="129">
        <v>27</v>
      </c>
      <c r="BK41" s="129">
        <v>28</v>
      </c>
      <c r="BL41" s="129">
        <v>28</v>
      </c>
      <c r="BM41" s="129">
        <v>28</v>
      </c>
      <c r="BN41" s="129">
        <v>29</v>
      </c>
      <c r="BO41" s="129">
        <v>29</v>
      </c>
      <c r="BP41" s="129">
        <v>29</v>
      </c>
      <c r="BQ41" s="129">
        <v>30</v>
      </c>
      <c r="BR41" s="129">
        <v>30</v>
      </c>
      <c r="BS41" s="129">
        <v>30</v>
      </c>
      <c r="BT41" s="129">
        <v>31</v>
      </c>
      <c r="BU41" s="129">
        <v>31</v>
      </c>
      <c r="BV41" s="129">
        <v>31</v>
      </c>
      <c r="BW41" s="129">
        <v>32</v>
      </c>
      <c r="BX41" s="129">
        <v>32</v>
      </c>
      <c r="BY41" s="129">
        <v>32</v>
      </c>
      <c r="BZ41" s="129">
        <v>33</v>
      </c>
      <c r="CA41" s="129">
        <v>33</v>
      </c>
      <c r="CB41" s="129">
        <v>33</v>
      </c>
      <c r="CC41" s="129">
        <v>35</v>
      </c>
      <c r="CD41" s="129">
        <v>35</v>
      </c>
      <c r="CE41" s="129">
        <v>35</v>
      </c>
      <c r="CF41" s="129">
        <v>36</v>
      </c>
      <c r="CG41" s="129">
        <v>36</v>
      </c>
      <c r="CH41" s="129">
        <v>36</v>
      </c>
      <c r="CI41" s="129"/>
      <c r="CJ41" s="129"/>
      <c r="CK41" s="129"/>
      <c r="CL41" s="129"/>
      <c r="CM41" s="129"/>
      <c r="CN41" s="130"/>
      <c r="CO41" s="131">
        <v>4</v>
      </c>
      <c r="CP41" s="129">
        <v>4</v>
      </c>
      <c r="CQ41" s="129">
        <v>4</v>
      </c>
      <c r="CR41" s="129">
        <v>5</v>
      </c>
      <c r="CS41" s="129">
        <v>5</v>
      </c>
      <c r="CT41" s="129">
        <v>5</v>
      </c>
      <c r="CU41" s="129">
        <v>6</v>
      </c>
      <c r="CV41" s="129">
        <v>6</v>
      </c>
      <c r="CW41" s="129">
        <v>6</v>
      </c>
      <c r="CX41" s="129">
        <v>7</v>
      </c>
      <c r="CY41" s="129">
        <v>7</v>
      </c>
      <c r="CZ41" s="130">
        <v>7</v>
      </c>
      <c r="DA41" s="160"/>
      <c r="DB41" s="161"/>
      <c r="DC41" s="162"/>
      <c r="DE41" s="53">
        <v>1139</v>
      </c>
      <c r="DF41" s="56" t="str">
        <f t="shared" si="38"/>
        <v>prop,204,1|25;0|75</v>
      </c>
      <c r="DG41" s="74"/>
      <c r="DJ41" s="58"/>
      <c r="DK41" s="58"/>
      <c r="DL41" s="58"/>
      <c r="DM41" s="58"/>
      <c r="DN41" s="58"/>
      <c r="DO41" s="58"/>
      <c r="DP41" s="58"/>
      <c r="DQ41" s="58"/>
      <c r="DR41" s="58"/>
      <c r="DS41" s="58"/>
      <c r="DT41" s="58"/>
      <c r="DU41" s="58"/>
      <c r="DV41" s="58"/>
      <c r="DW41" s="58"/>
      <c r="DX41" s="58"/>
      <c r="DY41" s="58"/>
      <c r="DZ41" s="58"/>
      <c r="EA41" s="58"/>
      <c r="EB41" s="74"/>
      <c r="EC41" s="74"/>
      <c r="EG41" s="50" t="str">
        <f>IF(EC41="","",EC41&amp;"|"&amp;$EC$39)&amp;IF(ED41="","",";"&amp;ED41&amp;"|"&amp;$ED$39)&amp;IF(EC41="","",IF(ED41="","0|"&amp;(10000-$EC$39),"0|"&amp;(10000-$EC$39-$ED$39)))</f>
        <v/>
      </c>
      <c r="EI41" s="53"/>
      <c r="EL41" s="56"/>
      <c r="EM41" s="53"/>
      <c r="EN41" s="53"/>
      <c r="EO41" s="53"/>
      <c r="EP41" s="53"/>
    </row>
    <row r="42" spans="1:146">
      <c r="A42" s="53">
        <f>怪物产出!A4</f>
        <v>1</v>
      </c>
      <c r="B42" s="53">
        <v>2</v>
      </c>
      <c r="C42" s="50" t="str">
        <f>价值设定!P3</f>
        <v>coin,2550</v>
      </c>
      <c r="D42" s="53" t="str">
        <f>C42</f>
        <v>coin,2550</v>
      </c>
      <c r="E42" s="53">
        <f>VLOOKUP(C$41,$A$2:$W$31,8+$B42,0)</f>
        <v>0</v>
      </c>
      <c r="F42" s="53" t="str">
        <f>VLOOKUP(B42,$BC$3:$BF$17,3,0)</f>
        <v>pack,303</v>
      </c>
      <c r="G42" s="53" t="s">
        <v>309</v>
      </c>
      <c r="H42" s="53">
        <f>VLOOKUP(F$41,$A$2:$W$31,8+$B42,0)</f>
        <v>0</v>
      </c>
      <c r="I42" s="53" t="str">
        <f>VLOOKUP(I$41,$A$2:$W$31,4,0)&amp;";"&amp;VLOOKUP($B42,$Y$3:$AL$17,14,0)</f>
        <v>prop,207,2;pack,1101;pack,1116;pack,1131;pack,1146</v>
      </c>
      <c r="J42" s="53" t="str">
        <f>VLOOKUP(I$41,$A$2:$W$31,4,0)</f>
        <v>prop,207,2</v>
      </c>
      <c r="K42" s="53">
        <f>VLOOKUP(I$41,$A$2:$W$31,8+$B42,0)</f>
        <v>10</v>
      </c>
      <c r="L42" s="53" t="str">
        <f>VLOOKUP(L$41,$A$2:$W$31,4,0)&amp;";"&amp;VLOOKUP($B42,$Y$3:$AL$17,14,0)</f>
        <v>prop,211,1;pack,1101;pack,1116;pack,1131;pack,1146</v>
      </c>
      <c r="M42" s="53" t="str">
        <f>VLOOKUP(L$41,$A$2:$W$31,4,0)</f>
        <v>prop,211,1</v>
      </c>
      <c r="N42" s="53">
        <f>VLOOKUP(L$41,$A$2:$W$31,8+$B42,0)</f>
        <v>0</v>
      </c>
      <c r="O42" s="53" t="str">
        <f>VLOOKUP(O$41,$A$2:$W$31,4,0)&amp;";"&amp;VLOOKUP($B42,$Y$3:$AL$17,14,0)</f>
        <v>prop,208,2;pack,1101;pack,1116;pack,1131;pack,1146</v>
      </c>
      <c r="P42" s="53" t="str">
        <f>VLOOKUP(O$41,$A$2:$W$31,4,0)</f>
        <v>prop,208,2</v>
      </c>
      <c r="Q42" s="53">
        <f>VLOOKUP(O$41,$A$2:$W$31,8+$B42,0)</f>
        <v>10</v>
      </c>
      <c r="R42" s="53" t="str">
        <f>VLOOKUP(R$41,$A$2:$W$31,4,0)&amp;";"&amp;VLOOKUP($B42,$Y$3:$AL$17,14,0)</f>
        <v>prop,212,1;pack,1101;pack,1116;pack,1131;pack,1146</v>
      </c>
      <c r="S42" s="53" t="str">
        <f>VLOOKUP(R$41,$A$2:$W$31,4,0)</f>
        <v>prop,212,1</v>
      </c>
      <c r="T42" s="53">
        <f>VLOOKUP(R$41,$A$2:$W$31,8+$B42,0)</f>
        <v>0</v>
      </c>
      <c r="U42" s="53" t="str">
        <f>VLOOKUP(U$41,$A$2:$W$31,4,0)&amp;";"&amp;VLOOKUP($B42,$Y$3:$AL$17,14,0)</f>
        <v>prop,209,2;pack,1101;pack,1116;pack,1131;pack,1146</v>
      </c>
      <c r="V42" s="53" t="str">
        <f>VLOOKUP(U$41,$A$2:$W$31,4,0)</f>
        <v>prop,209,2</v>
      </c>
      <c r="W42" s="53">
        <f>VLOOKUP(U$41,$A$2:$W$31,8+$B42,0)</f>
        <v>7</v>
      </c>
      <c r="X42" s="53" t="str">
        <f>VLOOKUP(X$41,$A$2:$W$31,4,0)&amp;";"&amp;VLOOKUP($B42,$Y$3:$AL$17,14,0)</f>
        <v>prop,213,1;pack,1101;pack,1116;pack,1131;pack,1146</v>
      </c>
      <c r="Y42" s="53" t="str">
        <f>VLOOKUP(X$41,$A$2:$W$31,4,0)</f>
        <v>prop,213,1</v>
      </c>
      <c r="Z42" s="53">
        <f>VLOOKUP(X$41,$A$2:$W$31,8+$B42,0)</f>
        <v>0</v>
      </c>
      <c r="AA42" s="53" t="str">
        <f>VLOOKUP(AA$41,$A$2:$W$31,4,0)&amp;";"&amp;VLOOKUP($B42,$Y$3:$AL$17,14,0)</f>
        <v>prop,210,2;pack,1101;pack,1116;pack,1131;pack,1146</v>
      </c>
      <c r="AB42" s="53" t="str">
        <f>VLOOKUP(AA$41,$A$2:$W$31,4,0)</f>
        <v>prop,210,2</v>
      </c>
      <c r="AC42" s="53">
        <f>VLOOKUP(AA$41,$A$2:$W$31,8+$B42,0)</f>
        <v>7</v>
      </c>
      <c r="AD42" s="53" t="str">
        <f>VLOOKUP(AD$41,$A$2:$W$31,4,0)&amp;";"&amp;VLOOKUP($B42,$Y$3:$AL$17,14,0)</f>
        <v>prop,214,1;pack,1101;pack,1116;pack,1131;pack,1146</v>
      </c>
      <c r="AE42" s="53" t="str">
        <f>VLOOKUP(AD$41,$A$2:$W$31,4,0)</f>
        <v>prop,214,1</v>
      </c>
      <c r="AF42" s="53">
        <f>VLOOKUP(AD$41,$A$2:$W$31,8+$B42,0)</f>
        <v>0</v>
      </c>
      <c r="AG42" s="53" t="str">
        <f>VLOOKUP(AG$41,$A$2:$W$31,4,0)</f>
        <v>prop,301,1</v>
      </c>
      <c r="AH42" s="53" t="str">
        <f>AG42</f>
        <v>prop,301,1</v>
      </c>
      <c r="AI42" s="53">
        <f>VLOOKUP(AG$41,$A$2:$W$31,8+$B42,0)</f>
        <v>0</v>
      </c>
      <c r="AJ42" s="53" t="str">
        <f>VLOOKUP(AJ$41,$A$2:$W$31,4,0)</f>
        <v>prop,302,1</v>
      </c>
      <c r="AK42" s="53" t="str">
        <f>AJ42</f>
        <v>prop,302,1</v>
      </c>
      <c r="AL42" s="53">
        <f>VLOOKUP(AJ$41,$A$2:$W$31,8+$B42,0)</f>
        <v>0</v>
      </c>
      <c r="AM42" s="53" t="str">
        <f>VLOOKUP(AM$41,$A$2:$W$31,4,0)</f>
        <v>prop,303,1</v>
      </c>
      <c r="AN42" s="53" t="str">
        <f>AM42</f>
        <v>prop,303,1</v>
      </c>
      <c r="AO42" s="53">
        <f>VLOOKUP(AM$41,$A$2:$W$31,8+$B42,0)</f>
        <v>0</v>
      </c>
      <c r="AP42" s="53" t="str">
        <f>VLOOKUP(AP$41,$A$2:$W$31,4,0)</f>
        <v>prop,304,1</v>
      </c>
      <c r="AQ42" s="53" t="str">
        <f>AP42</f>
        <v>prop,304,1</v>
      </c>
      <c r="AR42" s="53">
        <f>VLOOKUP(AP$41,$A$2:$W$31,8+$B42,0)</f>
        <v>0</v>
      </c>
      <c r="AS42" s="53" t="str">
        <f>VLOOKUP(AS$41,$A$2:$W$31,4,0)</f>
        <v>prop,305,1</v>
      </c>
      <c r="AT42" s="53" t="str">
        <f>AS42</f>
        <v>prop,305,1</v>
      </c>
      <c r="AU42" s="53">
        <f>VLOOKUP(AS$41,$A$2:$W$31,8+$B42,0)</f>
        <v>0</v>
      </c>
      <c r="AV42" s="53" t="str">
        <f>VLOOKUP(AV$41,$A$2:$W$31,4,0)</f>
        <v>prop,306,1</v>
      </c>
      <c r="AW42" s="53" t="str">
        <f>AV42</f>
        <v>prop,306,1</v>
      </c>
      <c r="AX42" s="53">
        <f>VLOOKUP(AV$41,$A$2:$W$31,8+$B42,0)</f>
        <v>0</v>
      </c>
      <c r="AY42" s="53" t="str">
        <f>VLOOKUP(AY$41,$A$2:$W$31,4,0)</f>
        <v>prop,307,1</v>
      </c>
      <c r="AZ42" s="53" t="str">
        <f>AY42</f>
        <v>prop,307,1</v>
      </c>
      <c r="BA42" s="53">
        <f>VLOOKUP(AY$41,$A$2:$W$31,8+$B42,0)</f>
        <v>0</v>
      </c>
      <c r="BB42" s="53" t="str">
        <f>VLOOKUP(BB$41,$A$2:$W$31,4,0)</f>
        <v>prop,308,1</v>
      </c>
      <c r="BC42" s="53" t="str">
        <f>BB42</f>
        <v>prop,308,1</v>
      </c>
      <c r="BD42" s="53">
        <f>VLOOKUP(BB$41,$A$2:$W$31,8+$B42,0)</f>
        <v>0</v>
      </c>
      <c r="BE42" s="53" t="str">
        <f>VLOOKUP(BE$41,$A$2:$W$31,4,0)</f>
        <v>prop,309,1</v>
      </c>
      <c r="BF42" s="53" t="str">
        <f>BE42</f>
        <v>prop,309,1</v>
      </c>
      <c r="BG42" s="53">
        <f>VLOOKUP(BE$41,$A$2:$W$31,8+$B42,0)</f>
        <v>0</v>
      </c>
      <c r="BH42" s="53" t="str">
        <f>VLOOKUP(BH$41,$A$2:$W$31,4,0)</f>
        <v>prop,310,1</v>
      </c>
      <c r="BI42" s="53" t="str">
        <f>BH42</f>
        <v>prop,310,1</v>
      </c>
      <c r="BJ42" s="53">
        <f>VLOOKUP(BH$41,$A$2:$W$31,8+$B42,0)</f>
        <v>0</v>
      </c>
      <c r="BK42" s="53" t="str">
        <f>VLOOKUP(BK$41,$A$2:$W$31,4,0)</f>
        <v>prop,311,1</v>
      </c>
      <c r="BL42" s="53" t="str">
        <f>BK42</f>
        <v>prop,311,1</v>
      </c>
      <c r="BM42" s="53">
        <f>VLOOKUP(BK$41,$A$2:$W$31,8+$B42,0)</f>
        <v>0</v>
      </c>
      <c r="BN42" s="53" t="str">
        <f>VLOOKUP(BN$41,$A$2:$W$31,4,0)</f>
        <v>prop,312,1</v>
      </c>
      <c r="BO42" s="53" t="str">
        <f>BN42</f>
        <v>prop,312,1</v>
      </c>
      <c r="BP42" s="53">
        <f>VLOOKUP(BN$41,$A$2:$W$31,8+$B42,0)</f>
        <v>0</v>
      </c>
      <c r="BQ42" s="53" t="str">
        <f>VLOOKUP(BQ$41,$A$2:$W$31,4,0)</f>
        <v>prop,322,1</v>
      </c>
      <c r="BR42" s="53" t="str">
        <f>BQ42</f>
        <v>prop,322,1</v>
      </c>
      <c r="BS42" s="53">
        <f>VLOOKUP(BQ$41,$A$2:$W$31,8+$B42,0)</f>
        <v>0</v>
      </c>
      <c r="BT42" s="53" t="str">
        <f>VLOOKUP(BT$41,$A$2:$W$31,4,0)</f>
        <v>prop,323,1</v>
      </c>
      <c r="BU42" s="53" t="str">
        <f>BT42</f>
        <v>prop,323,1</v>
      </c>
      <c r="BV42" s="53">
        <f>VLOOKUP(BT$41,$A$2:$W$31,8+$B42,0)</f>
        <v>0</v>
      </c>
      <c r="BW42" s="53" t="str">
        <f>VLOOKUP(BW$41,$A$2:$W$31,4,0)</f>
        <v>prop,313,1</v>
      </c>
      <c r="BX42" s="53" t="str">
        <f>BW42</f>
        <v>prop,313,1</v>
      </c>
      <c r="BY42" s="53">
        <f>VLOOKUP(BW$41,$A$2:$W$31,8+$B42,0)</f>
        <v>0</v>
      </c>
      <c r="BZ42" s="53" t="str">
        <f>VLOOKUP(BZ$41,$A$2:$W$31,4,0)</f>
        <v>prop,314,1</v>
      </c>
      <c r="CA42" s="53" t="str">
        <f>BZ42</f>
        <v>prop,314,1</v>
      </c>
      <c r="CB42" s="53">
        <f>VLOOKUP(BZ$41,$A$2:$W$31,8+$B42,0)</f>
        <v>0</v>
      </c>
      <c r="CC42" s="53" t="str">
        <f>VLOOKUP(CC$41,$A$2:$W$31,4,0)</f>
        <v>prop,316,1</v>
      </c>
      <c r="CD42" s="53" t="str">
        <f>CC42</f>
        <v>prop,316,1</v>
      </c>
      <c r="CE42" s="53">
        <f>VLOOKUP(CC$41,$A$2:$W$31,8+$B42,0)</f>
        <v>0</v>
      </c>
      <c r="CF42" s="53" t="str">
        <f>VLOOKUP(CF$41,$A$2:$W$31,4,0)</f>
        <v>prop,317,1</v>
      </c>
      <c r="CG42" s="53" t="str">
        <f>CF42</f>
        <v>prop,317,1</v>
      </c>
      <c r="CH42" s="53">
        <f>VLOOKUP(CF$41,$A$2:$W$31,8+$B42,0)</f>
        <v>0</v>
      </c>
      <c r="CI42" s="53" t="str">
        <f>VLOOKUP(B42,$Y$2:$AE$17,6,0)&amp;";"&amp;VLOOKUP($B42,$Y$3:$AL$17,14,0)</f>
        <v>prop,202,3;pack,1101;pack,1116;pack,1131;pack,1146</v>
      </c>
      <c r="CJ42" s="53" t="str">
        <f>VLOOKUP(B42,$Y$2:$AE$17,6,0)</f>
        <v>prop,202,3</v>
      </c>
      <c r="CK42" s="53">
        <v>50</v>
      </c>
      <c r="CL42" s="53" t="str">
        <f>VLOOKUP(B42,$Y$2:$AE$17,7,0)&amp;";"&amp;VLOOKUP($B42,$Y$3:$AL$17,14,0)</f>
        <v>prop,202,3;pack,1101;pack,1116;pack,1131;pack,1146</v>
      </c>
      <c r="CM42" s="53" t="str">
        <f>VLOOKUP(B42,$Y$2:$AE$17,7,0)</f>
        <v>prop,202,3</v>
      </c>
      <c r="CN42" s="53">
        <v>50</v>
      </c>
      <c r="CO42" s="53" t="str">
        <f>"stage_token,"&amp;INT(价值设定!M3*100)</f>
        <v>stage_token,1410</v>
      </c>
      <c r="CP42" s="53" t="str">
        <f>CO42</f>
        <v>stage_token,1410</v>
      </c>
      <c r="CQ42" s="53">
        <v>100</v>
      </c>
      <c r="CR42" s="53" t="s">
        <v>2409</v>
      </c>
      <c r="CS42" s="53" t="str">
        <f>CR42</f>
        <v>cash,110</v>
      </c>
      <c r="CT42" s="53">
        <v>100</v>
      </c>
      <c r="CU42" s="53" t="s">
        <v>2331</v>
      </c>
      <c r="CV42" s="53" t="str">
        <f>CU42</f>
        <v>prop,704,8</v>
      </c>
      <c r="CW42" s="53">
        <v>100</v>
      </c>
      <c r="CX42" s="53" t="str">
        <f>$D$36</f>
        <v>pack,304</v>
      </c>
      <c r="CY42" s="53" t="str">
        <f>"item,104"</f>
        <v>item,104</v>
      </c>
      <c r="CZ42" s="53">
        <f>VLOOKUP(CZ$41,$A$33:$W$36,8+$B42,0)</f>
        <v>0</v>
      </c>
      <c r="DA42" s="53" t="str">
        <f>VLOOKUP(B42,$Y$21:$AB$36,4,0)</f>
        <v>prop,103,1</v>
      </c>
      <c r="DB42" s="53" t="str">
        <f>DA42</f>
        <v>prop,103,1</v>
      </c>
      <c r="DC42" s="53">
        <f>VLOOKUP(B42,$Y$21:$AC$36,5,0)</f>
        <v>50</v>
      </c>
      <c r="DE42" s="53">
        <v>1140</v>
      </c>
      <c r="DF42" s="56" t="str">
        <f t="shared" si="38"/>
        <v>prop,204,1|28;0|72</v>
      </c>
      <c r="DG42" s="74"/>
      <c r="DJ42" s="58"/>
      <c r="DK42" s="58"/>
      <c r="DL42" s="58"/>
      <c r="DM42" s="58"/>
      <c r="DN42" s="58"/>
      <c r="DO42" s="58"/>
      <c r="DP42" s="58"/>
      <c r="DQ42" s="58"/>
      <c r="DR42" s="58"/>
      <c r="DS42" s="58"/>
      <c r="DT42" s="58"/>
      <c r="DU42" s="58"/>
      <c r="DV42" s="58"/>
      <c r="DW42" s="58"/>
      <c r="DX42" s="58"/>
      <c r="DY42" s="58"/>
      <c r="DZ42" s="58"/>
      <c r="EA42" s="58"/>
      <c r="EB42" s="74"/>
      <c r="EC42" s="136"/>
      <c r="ED42" s="70"/>
      <c r="EE42" s="70"/>
      <c r="EF42" s="70"/>
      <c r="EI42" s="53"/>
      <c r="EL42" s="56"/>
      <c r="EM42" s="53"/>
      <c r="EN42" s="53"/>
      <c r="EO42" s="53"/>
      <c r="EP42" s="53"/>
    </row>
    <row r="43" spans="1:146">
      <c r="A43" s="53">
        <f>怪物产出!A5</f>
        <v>2</v>
      </c>
      <c r="B43" s="53">
        <f>怪物产出!B5</f>
        <v>2</v>
      </c>
      <c r="C43" s="50" t="str">
        <f>价值设定!P4</f>
        <v>coin,2600</v>
      </c>
      <c r="D43" s="53" t="str">
        <f t="shared" ref="D43:D106" si="40">C43</f>
        <v>coin,2600</v>
      </c>
      <c r="E43" s="53">
        <f t="shared" ref="E43:E106" si="41">VLOOKUP(C$41,$A$2:$W$31,8+$B43,0)</f>
        <v>0</v>
      </c>
      <c r="F43" s="53" t="str">
        <f t="shared" ref="F43:F106" si="42">VLOOKUP(B43,$BC$3:$BF$17,3,0)</f>
        <v>pack,303</v>
      </c>
      <c r="G43" s="53" t="s">
        <v>309</v>
      </c>
      <c r="H43" s="53">
        <f t="shared" ref="H43:H106" si="43">VLOOKUP(F$41,$A$2:$W$31,8+$B43,0)</f>
        <v>0</v>
      </c>
      <c r="I43" s="53" t="str">
        <f t="shared" ref="I43:I106" si="44">VLOOKUP(I$41,$A$2:$W$31,4,0)&amp;";"&amp;VLOOKUP($B43,$Y$3:$AL$17,14,0)</f>
        <v>prop,207,2;pack,1101;pack,1116;pack,1131;pack,1146</v>
      </c>
      <c r="J43" s="53" t="str">
        <f t="shared" ref="J43:J106" si="45">VLOOKUP(I$41,$A$2:$W$31,4,0)</f>
        <v>prop,207,2</v>
      </c>
      <c r="K43" s="53">
        <f t="shared" ref="K43:K106" si="46">VLOOKUP(I$41,$A$2:$W$31,8+$B43,0)</f>
        <v>10</v>
      </c>
      <c r="L43" s="53" t="str">
        <f t="shared" ref="L43:L106" si="47">VLOOKUP(L$41,$A$2:$W$31,4,0)&amp;";"&amp;VLOOKUP($B43,$Y$3:$AL$17,14,0)</f>
        <v>prop,211,1;pack,1101;pack,1116;pack,1131;pack,1146</v>
      </c>
      <c r="M43" s="53" t="str">
        <f t="shared" ref="M43:M106" si="48">VLOOKUP(L$41,$A$2:$W$31,4,0)</f>
        <v>prop,211,1</v>
      </c>
      <c r="N43" s="53">
        <f t="shared" ref="N43:N106" si="49">VLOOKUP(L$41,$A$2:$W$31,8+$B43,0)</f>
        <v>0</v>
      </c>
      <c r="O43" s="53" t="str">
        <f t="shared" ref="O43:O106" si="50">VLOOKUP(O$41,$A$2:$W$31,4,0)&amp;";"&amp;VLOOKUP($B43,$Y$3:$AL$17,14,0)</f>
        <v>prop,208,2;pack,1101;pack,1116;pack,1131;pack,1146</v>
      </c>
      <c r="P43" s="53" t="str">
        <f t="shared" ref="P43:P106" si="51">VLOOKUP(O$41,$A$2:$W$31,4,0)</f>
        <v>prop,208,2</v>
      </c>
      <c r="Q43" s="53">
        <f t="shared" ref="Q43:Q106" si="52">VLOOKUP(O$41,$A$2:$W$31,8+$B43,0)</f>
        <v>10</v>
      </c>
      <c r="R43" s="53" t="str">
        <f t="shared" ref="R43:R106" si="53">VLOOKUP(R$41,$A$2:$W$31,4,0)&amp;";"&amp;VLOOKUP($B43,$Y$3:$AL$17,14,0)</f>
        <v>prop,212,1;pack,1101;pack,1116;pack,1131;pack,1146</v>
      </c>
      <c r="S43" s="53" t="str">
        <f t="shared" ref="S43:S106" si="54">VLOOKUP(R$41,$A$2:$W$31,4,0)</f>
        <v>prop,212,1</v>
      </c>
      <c r="T43" s="53">
        <f t="shared" ref="T43:T106" si="55">VLOOKUP(R$41,$A$2:$W$31,8+$B43,0)</f>
        <v>0</v>
      </c>
      <c r="U43" s="53" t="str">
        <f t="shared" ref="U43:U106" si="56">VLOOKUP(U$41,$A$2:$W$31,4,0)&amp;";"&amp;VLOOKUP($B43,$Y$3:$AL$17,14,0)</f>
        <v>prop,209,2;pack,1101;pack,1116;pack,1131;pack,1146</v>
      </c>
      <c r="V43" s="53" t="str">
        <f t="shared" ref="V43:V106" si="57">VLOOKUP(U$41,$A$2:$W$31,4,0)</f>
        <v>prop,209,2</v>
      </c>
      <c r="W43" s="53">
        <f t="shared" ref="W43:W106" si="58">VLOOKUP(U$41,$A$2:$W$31,8+$B43,0)</f>
        <v>7</v>
      </c>
      <c r="X43" s="53" t="str">
        <f t="shared" ref="X43:X106" si="59">VLOOKUP(X$41,$A$2:$W$31,4,0)&amp;";"&amp;VLOOKUP($B43,$Y$3:$AL$17,14,0)</f>
        <v>prop,213,1;pack,1101;pack,1116;pack,1131;pack,1146</v>
      </c>
      <c r="Y43" s="53" t="str">
        <f t="shared" ref="Y43:Y106" si="60">VLOOKUP(X$41,$A$2:$W$31,4,0)</f>
        <v>prop,213,1</v>
      </c>
      <c r="Z43" s="53">
        <f t="shared" ref="Z43:Z106" si="61">VLOOKUP(X$41,$A$2:$W$31,8+$B43,0)</f>
        <v>0</v>
      </c>
      <c r="AA43" s="53" t="str">
        <f t="shared" ref="AA43:AA106" si="62">VLOOKUP(AA$41,$A$2:$W$31,4,0)&amp;";"&amp;VLOOKUP($B43,$Y$3:$AL$17,14,0)</f>
        <v>prop,210,2;pack,1101;pack,1116;pack,1131;pack,1146</v>
      </c>
      <c r="AB43" s="53" t="str">
        <f t="shared" ref="AB43:AB106" si="63">VLOOKUP(AA$41,$A$2:$W$31,4,0)</f>
        <v>prop,210,2</v>
      </c>
      <c r="AC43" s="53">
        <f t="shared" ref="AC43:AC106" si="64">VLOOKUP(AA$41,$A$2:$W$31,8+$B43,0)</f>
        <v>7</v>
      </c>
      <c r="AD43" s="53" t="str">
        <f t="shared" ref="AD43:AD106" si="65">VLOOKUP(AD$41,$A$2:$W$31,4,0)&amp;";"&amp;VLOOKUP($B43,$Y$3:$AL$17,14,0)</f>
        <v>prop,214,1;pack,1101;pack,1116;pack,1131;pack,1146</v>
      </c>
      <c r="AE43" s="53" t="str">
        <f t="shared" ref="AE43:AE106" si="66">VLOOKUP(AD$41,$A$2:$W$31,4,0)</f>
        <v>prop,214,1</v>
      </c>
      <c r="AF43" s="53">
        <f t="shared" ref="AF43:AF106" si="67">VLOOKUP(AD$41,$A$2:$W$31,8+$B43,0)</f>
        <v>0</v>
      </c>
      <c r="AG43" s="53" t="str">
        <f t="shared" ref="AG43:AG106" si="68">VLOOKUP(AG$41,$A$2:$W$31,4,0)</f>
        <v>prop,301,1</v>
      </c>
      <c r="AH43" s="53" t="str">
        <f t="shared" ref="AH43:AH106" si="69">AG43</f>
        <v>prop,301,1</v>
      </c>
      <c r="AI43" s="53">
        <f t="shared" ref="AI43:AI106" si="70">VLOOKUP(AG$41,$A$2:$W$31,8+$B43,0)</f>
        <v>0</v>
      </c>
      <c r="AJ43" s="53" t="str">
        <f t="shared" ref="AJ43:AJ106" si="71">VLOOKUP(AJ$41,$A$2:$W$31,4,0)</f>
        <v>prop,302,1</v>
      </c>
      <c r="AK43" s="53" t="str">
        <f t="shared" ref="AK43:AK106" si="72">AJ43</f>
        <v>prop,302,1</v>
      </c>
      <c r="AL43" s="53">
        <f t="shared" ref="AL43:AL106" si="73">VLOOKUP(AJ$41,$A$2:$W$31,8+$B43,0)</f>
        <v>0</v>
      </c>
      <c r="AM43" s="53" t="str">
        <f t="shared" ref="AM43:AM106" si="74">VLOOKUP(AM$41,$A$2:$W$31,4,0)</f>
        <v>prop,303,1</v>
      </c>
      <c r="AN43" s="53" t="str">
        <f t="shared" ref="AN43:AN106" si="75">AM43</f>
        <v>prop,303,1</v>
      </c>
      <c r="AO43" s="53">
        <f t="shared" ref="AO43:AO106" si="76">VLOOKUP(AM$41,$A$2:$W$31,8+$B43,0)</f>
        <v>0</v>
      </c>
      <c r="AP43" s="53" t="str">
        <f t="shared" ref="AP43:AP106" si="77">VLOOKUP(AP$41,$A$2:$W$31,4,0)</f>
        <v>prop,304,1</v>
      </c>
      <c r="AQ43" s="53" t="str">
        <f t="shared" ref="AQ43:AQ106" si="78">AP43</f>
        <v>prop,304,1</v>
      </c>
      <c r="AR43" s="53">
        <f t="shared" ref="AR43:AR106" si="79">VLOOKUP(AP$41,$A$2:$W$31,8+$B43,0)</f>
        <v>0</v>
      </c>
      <c r="AS43" s="53" t="str">
        <f t="shared" ref="AS43:AS106" si="80">VLOOKUP(AS$41,$A$2:$W$31,4,0)</f>
        <v>prop,305,1</v>
      </c>
      <c r="AT43" s="53" t="str">
        <f t="shared" ref="AT43:AT106" si="81">AS43</f>
        <v>prop,305,1</v>
      </c>
      <c r="AU43" s="53">
        <f t="shared" ref="AU43:AU106" si="82">VLOOKUP(AS$41,$A$2:$W$31,8+$B43,0)</f>
        <v>0</v>
      </c>
      <c r="AV43" s="53" t="str">
        <f t="shared" ref="AV43:AV106" si="83">VLOOKUP(AV$41,$A$2:$W$31,4,0)</f>
        <v>prop,306,1</v>
      </c>
      <c r="AW43" s="53" t="str">
        <f t="shared" ref="AW43:AW106" si="84">AV43</f>
        <v>prop,306,1</v>
      </c>
      <c r="AX43" s="53">
        <f t="shared" ref="AX43:AX106" si="85">VLOOKUP(AV$41,$A$2:$W$31,8+$B43,0)</f>
        <v>0</v>
      </c>
      <c r="AY43" s="53" t="str">
        <f t="shared" ref="AY43:AY106" si="86">VLOOKUP(AY$41,$A$2:$W$31,4,0)</f>
        <v>prop,307,1</v>
      </c>
      <c r="AZ43" s="53" t="str">
        <f t="shared" ref="AZ43:AZ106" si="87">AY43</f>
        <v>prop,307,1</v>
      </c>
      <c r="BA43" s="53">
        <f t="shared" ref="BA43:BA106" si="88">VLOOKUP(AY$41,$A$2:$W$31,8+$B43,0)</f>
        <v>0</v>
      </c>
      <c r="BB43" s="53" t="str">
        <f t="shared" ref="BB43:BB106" si="89">VLOOKUP(BB$41,$A$2:$W$31,4,0)</f>
        <v>prop,308,1</v>
      </c>
      <c r="BC43" s="53" t="str">
        <f t="shared" ref="BC43:BC106" si="90">BB43</f>
        <v>prop,308,1</v>
      </c>
      <c r="BD43" s="53">
        <f t="shared" ref="BD43:BD106" si="91">VLOOKUP(BB$41,$A$2:$W$31,8+$B43,0)</f>
        <v>0</v>
      </c>
      <c r="BE43" s="53" t="str">
        <f t="shared" ref="BE43:BE106" si="92">VLOOKUP(BE$41,$A$2:$W$31,4,0)</f>
        <v>prop,309,1</v>
      </c>
      <c r="BF43" s="53" t="str">
        <f t="shared" ref="BF43:BF106" si="93">BE43</f>
        <v>prop,309,1</v>
      </c>
      <c r="BG43" s="53">
        <f t="shared" ref="BG43:BG106" si="94">VLOOKUP(BE$41,$A$2:$W$31,8+$B43,0)</f>
        <v>0</v>
      </c>
      <c r="BH43" s="53" t="str">
        <f t="shared" ref="BH43:BH106" si="95">VLOOKUP(BH$41,$A$2:$W$31,4,0)</f>
        <v>prop,310,1</v>
      </c>
      <c r="BI43" s="53" t="str">
        <f t="shared" ref="BI43:BI106" si="96">BH43</f>
        <v>prop,310,1</v>
      </c>
      <c r="BJ43" s="53">
        <f t="shared" ref="BJ43:BJ106" si="97">VLOOKUP(BH$41,$A$2:$W$31,8+$B43,0)</f>
        <v>0</v>
      </c>
      <c r="BK43" s="53" t="str">
        <f t="shared" ref="BK43:BK106" si="98">VLOOKUP(BK$41,$A$2:$W$31,4,0)</f>
        <v>prop,311,1</v>
      </c>
      <c r="BL43" s="53" t="str">
        <f t="shared" ref="BL43:BL106" si="99">BK43</f>
        <v>prop,311,1</v>
      </c>
      <c r="BM43" s="53">
        <f t="shared" ref="BM43:BM106" si="100">VLOOKUP(BK$41,$A$2:$W$31,8+$B43,0)</f>
        <v>0</v>
      </c>
      <c r="BN43" s="53" t="str">
        <f t="shared" ref="BN43:BN106" si="101">VLOOKUP(BN$41,$A$2:$W$31,4,0)</f>
        <v>prop,312,1</v>
      </c>
      <c r="BO43" s="53" t="str">
        <f t="shared" ref="BO43:BO106" si="102">BN43</f>
        <v>prop,312,1</v>
      </c>
      <c r="BP43" s="53">
        <f t="shared" ref="BP43:BP106" si="103">VLOOKUP(BN$41,$A$2:$W$31,8+$B43,0)</f>
        <v>0</v>
      </c>
      <c r="BQ43" s="53" t="str">
        <f t="shared" ref="BQ43:BQ106" si="104">VLOOKUP(BQ$41,$A$2:$W$31,4,0)</f>
        <v>prop,322,1</v>
      </c>
      <c r="BR43" s="53" t="str">
        <f t="shared" ref="BR43:BR106" si="105">BQ43</f>
        <v>prop,322,1</v>
      </c>
      <c r="BS43" s="53">
        <f t="shared" ref="BS43:BS106" si="106">VLOOKUP(BQ$41,$A$2:$W$31,8+$B43,0)</f>
        <v>0</v>
      </c>
      <c r="BT43" s="53" t="str">
        <f t="shared" ref="BT43:BT106" si="107">VLOOKUP(BT$41,$A$2:$W$31,4,0)</f>
        <v>prop,323,1</v>
      </c>
      <c r="BU43" s="53" t="str">
        <f t="shared" ref="BU43:BU106" si="108">BT43</f>
        <v>prop,323,1</v>
      </c>
      <c r="BV43" s="53">
        <f t="shared" ref="BV43:BV106" si="109">VLOOKUP(BT$41,$A$2:$W$31,8+$B43,0)</f>
        <v>0</v>
      </c>
      <c r="BW43" s="53" t="str">
        <f t="shared" ref="BW43:BW106" si="110">VLOOKUP(BW$41,$A$2:$W$31,4,0)</f>
        <v>prop,313,1</v>
      </c>
      <c r="BX43" s="53" t="str">
        <f t="shared" ref="BX43:BX106" si="111">BW43</f>
        <v>prop,313,1</v>
      </c>
      <c r="BY43" s="53">
        <f t="shared" ref="BY43:BY106" si="112">VLOOKUP(BW$41,$A$2:$W$31,8+$B43,0)</f>
        <v>0</v>
      </c>
      <c r="BZ43" s="53" t="str">
        <f t="shared" ref="BZ43:BZ106" si="113">VLOOKUP(BZ$41,$A$2:$W$31,4,0)</f>
        <v>prop,314,1</v>
      </c>
      <c r="CA43" s="53" t="str">
        <f t="shared" ref="CA43:CA106" si="114">BZ43</f>
        <v>prop,314,1</v>
      </c>
      <c r="CB43" s="53">
        <f t="shared" ref="CB43:CB106" si="115">VLOOKUP(BZ$41,$A$2:$W$31,8+$B43,0)</f>
        <v>0</v>
      </c>
      <c r="CC43" s="53" t="str">
        <f t="shared" ref="CC43:CC106" si="116">VLOOKUP(CC$41,$A$2:$W$31,4,0)</f>
        <v>prop,316,1</v>
      </c>
      <c r="CD43" s="53" t="str">
        <f t="shared" ref="CD43:CD106" si="117">CC43</f>
        <v>prop,316,1</v>
      </c>
      <c r="CE43" s="53">
        <f t="shared" ref="CE43:CE106" si="118">VLOOKUP(CC$41,$A$2:$W$31,8+$B43,0)</f>
        <v>0</v>
      </c>
      <c r="CF43" s="53" t="str">
        <f t="shared" ref="CF43:CF106" si="119">VLOOKUP(CF$41,$A$2:$W$31,4,0)</f>
        <v>prop,317,1</v>
      </c>
      <c r="CG43" s="53" t="str">
        <f t="shared" ref="CG43:CG106" si="120">CF43</f>
        <v>prop,317,1</v>
      </c>
      <c r="CH43" s="53">
        <f t="shared" ref="CH43:CH106" si="121">VLOOKUP(CF$41,$A$2:$W$31,8+$B43,0)</f>
        <v>0</v>
      </c>
      <c r="CI43" s="53" t="str">
        <f t="shared" ref="CI43:CI106" si="122">VLOOKUP(B43,$Y$2:$AE$17,6,0)&amp;";"&amp;VLOOKUP($B43,$Y$3:$AL$17,14,0)</f>
        <v>prop,202,3;pack,1101;pack,1116;pack,1131;pack,1146</v>
      </c>
      <c r="CJ43" s="53" t="str">
        <f t="shared" ref="CJ43:CJ106" si="123">VLOOKUP(B43,$Y$2:$AE$17,6,0)</f>
        <v>prop,202,3</v>
      </c>
      <c r="CK43" s="53">
        <v>50</v>
      </c>
      <c r="CL43" s="53" t="str">
        <f t="shared" ref="CL43:CL106" si="124">VLOOKUP(B43,$Y$2:$AE$17,7,0)&amp;";"&amp;VLOOKUP($B43,$Y$3:$AL$17,14,0)</f>
        <v>prop,202,3;pack,1101;pack,1116;pack,1131;pack,1146</v>
      </c>
      <c r="CM43" s="53" t="str">
        <f t="shared" ref="CM43:CM106" si="125">VLOOKUP(B43,$Y$2:$AE$17,7,0)</f>
        <v>prop,202,3</v>
      </c>
      <c r="CN43" s="53">
        <v>50</v>
      </c>
      <c r="CO43" s="53" t="str">
        <f>"stage_token,"&amp;INT(价值设定!M4*100)</f>
        <v>stage_token,1420</v>
      </c>
      <c r="CP43" s="53" t="str">
        <f t="shared" ref="CP43:CP106" si="126">CO43</f>
        <v>stage_token,1420</v>
      </c>
      <c r="CQ43" s="53">
        <v>100</v>
      </c>
      <c r="CR43" s="53" t="s">
        <v>2409</v>
      </c>
      <c r="CS43" s="53" t="str">
        <f t="shared" ref="CS43:CS106" si="127">CR43</f>
        <v>cash,110</v>
      </c>
      <c r="CT43" s="53">
        <v>100</v>
      </c>
      <c r="CU43" s="53" t="s">
        <v>2331</v>
      </c>
      <c r="CV43" s="53" t="str">
        <f t="shared" ref="CV43:CV106" si="128">CU43</f>
        <v>prop,704,8</v>
      </c>
      <c r="CW43" s="53">
        <v>100</v>
      </c>
      <c r="CX43" s="53" t="str">
        <f t="shared" ref="CX43:CX106" si="129">$D$36</f>
        <v>pack,304</v>
      </c>
      <c r="CY43" s="53" t="str">
        <f t="shared" ref="CY43:CY106" si="130">"item,104"</f>
        <v>item,104</v>
      </c>
      <c r="CZ43" s="53">
        <f t="shared" ref="CZ43:CZ106" si="131">VLOOKUP(CZ$41,$A$33:$W$36,8+$B43,0)</f>
        <v>0</v>
      </c>
      <c r="DA43" s="53" t="str">
        <f t="shared" ref="DA43:DA106" si="132">VLOOKUP(B43,$Y$21:$AB$36,4,0)</f>
        <v>prop,103,1</v>
      </c>
      <c r="DB43" s="53" t="str">
        <f t="shared" ref="DB43:DB106" si="133">DA43</f>
        <v>prop,103,1</v>
      </c>
      <c r="DC43" s="53">
        <f t="shared" ref="DC43:DC106" si="134">VLOOKUP(B43,$Y$21:$AC$36,5,0)</f>
        <v>50</v>
      </c>
      <c r="DE43" s="53">
        <v>1141</v>
      </c>
      <c r="DF43" s="56" t="str">
        <f t="shared" si="38"/>
        <v>prop,204,1|31;0|69</v>
      </c>
      <c r="DG43" s="74"/>
      <c r="DJ43" s="60"/>
      <c r="DK43" s="58"/>
      <c r="DL43" s="58"/>
      <c r="DM43" s="58"/>
      <c r="DN43" s="58"/>
      <c r="DO43" s="58"/>
      <c r="DP43" s="58"/>
      <c r="DQ43" s="58"/>
      <c r="DR43" s="58"/>
      <c r="DS43" s="58"/>
      <c r="DT43" s="58"/>
      <c r="DU43" s="58"/>
      <c r="DV43" s="58"/>
      <c r="DW43" s="58"/>
      <c r="DX43" s="58"/>
      <c r="DY43" s="58"/>
      <c r="DZ43" s="58"/>
      <c r="EA43" s="58"/>
      <c r="EB43" s="60"/>
      <c r="EC43" s="60"/>
      <c r="ED43" s="70"/>
      <c r="EE43" s="70"/>
      <c r="EF43" s="70"/>
      <c r="EI43" s="53"/>
      <c r="EL43" s="56"/>
      <c r="EM43" s="53"/>
      <c r="EN43" s="53"/>
      <c r="EO43" s="53"/>
      <c r="EP43" s="53"/>
    </row>
    <row r="44" spans="1:146">
      <c r="A44" s="53">
        <f>怪物产出!A6</f>
        <v>3</v>
      </c>
      <c r="B44" s="53">
        <f>怪物产出!B6</f>
        <v>2</v>
      </c>
      <c r="C44" s="50" t="str">
        <f>价值设定!P5</f>
        <v>coin,2650</v>
      </c>
      <c r="D44" s="53" t="str">
        <f t="shared" si="40"/>
        <v>coin,2650</v>
      </c>
      <c r="E44" s="53">
        <f t="shared" si="41"/>
        <v>0</v>
      </c>
      <c r="F44" s="53" t="str">
        <f t="shared" si="42"/>
        <v>pack,303</v>
      </c>
      <c r="G44" s="53" t="s">
        <v>2118</v>
      </c>
      <c r="H44" s="53">
        <f t="shared" si="43"/>
        <v>0</v>
      </c>
      <c r="I44" s="53" t="str">
        <f t="shared" si="44"/>
        <v>prop,207,2;pack,1101;pack,1116;pack,1131;pack,1146</v>
      </c>
      <c r="J44" s="53" t="str">
        <f t="shared" si="45"/>
        <v>prop,207,2</v>
      </c>
      <c r="K44" s="53">
        <f t="shared" si="46"/>
        <v>10</v>
      </c>
      <c r="L44" s="53" t="str">
        <f t="shared" si="47"/>
        <v>prop,211,1;pack,1101;pack,1116;pack,1131;pack,1146</v>
      </c>
      <c r="M44" s="53" t="str">
        <f t="shared" si="48"/>
        <v>prop,211,1</v>
      </c>
      <c r="N44" s="53">
        <f t="shared" si="49"/>
        <v>0</v>
      </c>
      <c r="O44" s="53" t="str">
        <f t="shared" si="50"/>
        <v>prop,208,2;pack,1101;pack,1116;pack,1131;pack,1146</v>
      </c>
      <c r="P44" s="53" t="str">
        <f t="shared" si="51"/>
        <v>prop,208,2</v>
      </c>
      <c r="Q44" s="53">
        <f t="shared" si="52"/>
        <v>10</v>
      </c>
      <c r="R44" s="53" t="str">
        <f t="shared" si="53"/>
        <v>prop,212,1;pack,1101;pack,1116;pack,1131;pack,1146</v>
      </c>
      <c r="S44" s="53" t="str">
        <f t="shared" si="54"/>
        <v>prop,212,1</v>
      </c>
      <c r="T44" s="53">
        <f t="shared" si="55"/>
        <v>0</v>
      </c>
      <c r="U44" s="53" t="str">
        <f t="shared" si="56"/>
        <v>prop,209,2;pack,1101;pack,1116;pack,1131;pack,1146</v>
      </c>
      <c r="V44" s="53" t="str">
        <f t="shared" si="57"/>
        <v>prop,209,2</v>
      </c>
      <c r="W44" s="53">
        <f t="shared" si="58"/>
        <v>7</v>
      </c>
      <c r="X44" s="53" t="str">
        <f t="shared" si="59"/>
        <v>prop,213,1;pack,1101;pack,1116;pack,1131;pack,1146</v>
      </c>
      <c r="Y44" s="53" t="str">
        <f t="shared" si="60"/>
        <v>prop,213,1</v>
      </c>
      <c r="Z44" s="53">
        <f t="shared" si="61"/>
        <v>0</v>
      </c>
      <c r="AA44" s="53" t="str">
        <f t="shared" si="62"/>
        <v>prop,210,2;pack,1101;pack,1116;pack,1131;pack,1146</v>
      </c>
      <c r="AB44" s="53" t="str">
        <f t="shared" si="63"/>
        <v>prop,210,2</v>
      </c>
      <c r="AC44" s="53">
        <f t="shared" si="64"/>
        <v>7</v>
      </c>
      <c r="AD44" s="53" t="str">
        <f t="shared" si="65"/>
        <v>prop,214,1;pack,1101;pack,1116;pack,1131;pack,1146</v>
      </c>
      <c r="AE44" s="53" t="str">
        <f t="shared" si="66"/>
        <v>prop,214,1</v>
      </c>
      <c r="AF44" s="53">
        <f t="shared" si="67"/>
        <v>0</v>
      </c>
      <c r="AG44" s="53" t="str">
        <f t="shared" si="68"/>
        <v>prop,301,1</v>
      </c>
      <c r="AH44" s="53" t="str">
        <f t="shared" si="69"/>
        <v>prop,301,1</v>
      </c>
      <c r="AI44" s="53">
        <f t="shared" si="70"/>
        <v>0</v>
      </c>
      <c r="AJ44" s="53" t="str">
        <f t="shared" si="71"/>
        <v>prop,302,1</v>
      </c>
      <c r="AK44" s="53" t="str">
        <f t="shared" si="72"/>
        <v>prop,302,1</v>
      </c>
      <c r="AL44" s="53">
        <f t="shared" si="73"/>
        <v>0</v>
      </c>
      <c r="AM44" s="53" t="str">
        <f t="shared" si="74"/>
        <v>prop,303,1</v>
      </c>
      <c r="AN44" s="53" t="str">
        <f t="shared" si="75"/>
        <v>prop,303,1</v>
      </c>
      <c r="AO44" s="53">
        <f t="shared" si="76"/>
        <v>0</v>
      </c>
      <c r="AP44" s="53" t="str">
        <f t="shared" si="77"/>
        <v>prop,304,1</v>
      </c>
      <c r="AQ44" s="53" t="str">
        <f t="shared" si="78"/>
        <v>prop,304,1</v>
      </c>
      <c r="AR44" s="53">
        <f t="shared" si="79"/>
        <v>0</v>
      </c>
      <c r="AS44" s="53" t="str">
        <f t="shared" si="80"/>
        <v>prop,305,1</v>
      </c>
      <c r="AT44" s="53" t="str">
        <f t="shared" si="81"/>
        <v>prop,305,1</v>
      </c>
      <c r="AU44" s="53">
        <f t="shared" si="82"/>
        <v>0</v>
      </c>
      <c r="AV44" s="53" t="str">
        <f t="shared" si="83"/>
        <v>prop,306,1</v>
      </c>
      <c r="AW44" s="53" t="str">
        <f t="shared" si="84"/>
        <v>prop,306,1</v>
      </c>
      <c r="AX44" s="53">
        <f t="shared" si="85"/>
        <v>0</v>
      </c>
      <c r="AY44" s="53" t="str">
        <f t="shared" si="86"/>
        <v>prop,307,1</v>
      </c>
      <c r="AZ44" s="53" t="str">
        <f t="shared" si="87"/>
        <v>prop,307,1</v>
      </c>
      <c r="BA44" s="53">
        <f t="shared" si="88"/>
        <v>0</v>
      </c>
      <c r="BB44" s="53" t="str">
        <f t="shared" si="89"/>
        <v>prop,308,1</v>
      </c>
      <c r="BC44" s="53" t="str">
        <f t="shared" si="90"/>
        <v>prop,308,1</v>
      </c>
      <c r="BD44" s="53">
        <f t="shared" si="91"/>
        <v>0</v>
      </c>
      <c r="BE44" s="53" t="str">
        <f t="shared" si="92"/>
        <v>prop,309,1</v>
      </c>
      <c r="BF44" s="53" t="str">
        <f t="shared" si="93"/>
        <v>prop,309,1</v>
      </c>
      <c r="BG44" s="53">
        <f t="shared" si="94"/>
        <v>0</v>
      </c>
      <c r="BH44" s="53" t="str">
        <f t="shared" si="95"/>
        <v>prop,310,1</v>
      </c>
      <c r="BI44" s="53" t="str">
        <f t="shared" si="96"/>
        <v>prop,310,1</v>
      </c>
      <c r="BJ44" s="53">
        <f t="shared" si="97"/>
        <v>0</v>
      </c>
      <c r="BK44" s="53" t="str">
        <f t="shared" si="98"/>
        <v>prop,311,1</v>
      </c>
      <c r="BL44" s="53" t="str">
        <f t="shared" si="99"/>
        <v>prop,311,1</v>
      </c>
      <c r="BM44" s="53">
        <f t="shared" si="100"/>
        <v>0</v>
      </c>
      <c r="BN44" s="53" t="str">
        <f t="shared" si="101"/>
        <v>prop,312,1</v>
      </c>
      <c r="BO44" s="53" t="str">
        <f t="shared" si="102"/>
        <v>prop,312,1</v>
      </c>
      <c r="BP44" s="53">
        <f t="shared" si="103"/>
        <v>0</v>
      </c>
      <c r="BQ44" s="53" t="str">
        <f t="shared" si="104"/>
        <v>prop,322,1</v>
      </c>
      <c r="BR44" s="53" t="str">
        <f t="shared" si="105"/>
        <v>prop,322,1</v>
      </c>
      <c r="BS44" s="53">
        <f t="shared" si="106"/>
        <v>0</v>
      </c>
      <c r="BT44" s="53" t="str">
        <f t="shared" si="107"/>
        <v>prop,323,1</v>
      </c>
      <c r="BU44" s="53" t="str">
        <f t="shared" si="108"/>
        <v>prop,323,1</v>
      </c>
      <c r="BV44" s="53">
        <f t="shared" si="109"/>
        <v>0</v>
      </c>
      <c r="BW44" s="53" t="str">
        <f t="shared" si="110"/>
        <v>prop,313,1</v>
      </c>
      <c r="BX44" s="53" t="str">
        <f t="shared" si="111"/>
        <v>prop,313,1</v>
      </c>
      <c r="BY44" s="53">
        <f t="shared" si="112"/>
        <v>0</v>
      </c>
      <c r="BZ44" s="53" t="str">
        <f t="shared" si="113"/>
        <v>prop,314,1</v>
      </c>
      <c r="CA44" s="53" t="str">
        <f t="shared" si="114"/>
        <v>prop,314,1</v>
      </c>
      <c r="CB44" s="53">
        <f t="shared" si="115"/>
        <v>0</v>
      </c>
      <c r="CC44" s="53" t="str">
        <f t="shared" si="116"/>
        <v>prop,316,1</v>
      </c>
      <c r="CD44" s="53" t="str">
        <f t="shared" si="117"/>
        <v>prop,316,1</v>
      </c>
      <c r="CE44" s="53">
        <f t="shared" si="118"/>
        <v>0</v>
      </c>
      <c r="CF44" s="53" t="str">
        <f t="shared" si="119"/>
        <v>prop,317,1</v>
      </c>
      <c r="CG44" s="53" t="str">
        <f t="shared" si="120"/>
        <v>prop,317,1</v>
      </c>
      <c r="CH44" s="53">
        <f t="shared" si="121"/>
        <v>0</v>
      </c>
      <c r="CI44" s="53" t="str">
        <f t="shared" si="122"/>
        <v>prop,202,3;pack,1101;pack,1116;pack,1131;pack,1146</v>
      </c>
      <c r="CJ44" s="53" t="str">
        <f t="shared" si="123"/>
        <v>prop,202,3</v>
      </c>
      <c r="CK44" s="53">
        <v>50</v>
      </c>
      <c r="CL44" s="53" t="str">
        <f t="shared" si="124"/>
        <v>prop,202,3;pack,1101;pack,1116;pack,1131;pack,1146</v>
      </c>
      <c r="CM44" s="53" t="str">
        <f t="shared" si="125"/>
        <v>prop,202,3</v>
      </c>
      <c r="CN44" s="53">
        <v>50</v>
      </c>
      <c r="CO44" s="53" t="str">
        <f>"stage_token,"&amp;INT(价值设定!M5*100)</f>
        <v>stage_token,1430</v>
      </c>
      <c r="CP44" s="53" t="str">
        <f t="shared" si="126"/>
        <v>stage_token,1430</v>
      </c>
      <c r="CQ44" s="53">
        <v>100</v>
      </c>
      <c r="CR44" s="53" t="s">
        <v>2329</v>
      </c>
      <c r="CS44" s="53" t="str">
        <f t="shared" si="127"/>
        <v>cash,110</v>
      </c>
      <c r="CT44" s="53">
        <v>100</v>
      </c>
      <c r="CU44" s="53" t="s">
        <v>2330</v>
      </c>
      <c r="CV44" s="53" t="str">
        <f t="shared" si="128"/>
        <v>prop,704,8</v>
      </c>
      <c r="CW44" s="53">
        <v>100</v>
      </c>
      <c r="CX44" s="53" t="str">
        <f t="shared" si="129"/>
        <v>pack,304</v>
      </c>
      <c r="CY44" s="53" t="str">
        <f t="shared" si="130"/>
        <v>item,104</v>
      </c>
      <c r="CZ44" s="53">
        <f t="shared" si="131"/>
        <v>0</v>
      </c>
      <c r="DA44" s="53" t="str">
        <f t="shared" si="132"/>
        <v>prop,103,1</v>
      </c>
      <c r="DB44" s="53" t="str">
        <f t="shared" si="133"/>
        <v>prop,103,1</v>
      </c>
      <c r="DC44" s="53">
        <f t="shared" si="134"/>
        <v>50</v>
      </c>
      <c r="DE44" s="53">
        <v>1142</v>
      </c>
      <c r="DF44" s="56" t="str">
        <f t="shared" si="38"/>
        <v>prop,204,1|34;0|66</v>
      </c>
      <c r="DG44" s="74"/>
      <c r="DJ44" s="60"/>
      <c r="DK44" s="58"/>
      <c r="DL44" s="58"/>
      <c r="DM44" s="58"/>
      <c r="DN44" s="58"/>
      <c r="DO44" s="58"/>
      <c r="DP44" s="58"/>
      <c r="DQ44" s="58"/>
      <c r="DR44" s="58"/>
      <c r="DS44" s="58"/>
      <c r="DT44" s="58"/>
      <c r="DU44" s="58"/>
      <c r="DV44" s="58"/>
      <c r="DW44" s="58"/>
      <c r="DX44" s="58"/>
      <c r="DY44" s="58"/>
      <c r="DZ44" s="58"/>
      <c r="EA44" s="58"/>
      <c r="EB44" s="60"/>
      <c r="EC44" s="75"/>
      <c r="ED44" s="70"/>
      <c r="EE44" s="70"/>
      <c r="EF44" s="70"/>
      <c r="EI44" s="53"/>
      <c r="EL44" s="56"/>
      <c r="EM44" s="53"/>
      <c r="EN44" s="76"/>
      <c r="EO44" s="76"/>
      <c r="EP44" s="53"/>
    </row>
    <row r="45" spans="1:146">
      <c r="A45" s="53">
        <f>怪物产出!A7</f>
        <v>4</v>
      </c>
      <c r="B45" s="53">
        <f>怪物产出!B7</f>
        <v>2</v>
      </c>
      <c r="C45" s="50" t="str">
        <f>价值设定!P6</f>
        <v>coin,2700</v>
      </c>
      <c r="D45" s="53" t="str">
        <f t="shared" si="40"/>
        <v>coin,2700</v>
      </c>
      <c r="E45" s="53">
        <f t="shared" si="41"/>
        <v>0</v>
      </c>
      <c r="F45" s="53" t="str">
        <f t="shared" si="42"/>
        <v>pack,303</v>
      </c>
      <c r="G45" s="53" t="s">
        <v>2118</v>
      </c>
      <c r="H45" s="53">
        <f t="shared" si="43"/>
        <v>0</v>
      </c>
      <c r="I45" s="53" t="str">
        <f t="shared" si="44"/>
        <v>prop,207,2;pack,1101;pack,1116;pack,1131;pack,1146</v>
      </c>
      <c r="J45" s="53" t="str">
        <f t="shared" si="45"/>
        <v>prop,207,2</v>
      </c>
      <c r="K45" s="53">
        <f t="shared" si="46"/>
        <v>10</v>
      </c>
      <c r="L45" s="53" t="str">
        <f t="shared" si="47"/>
        <v>prop,211,1;pack,1101;pack,1116;pack,1131;pack,1146</v>
      </c>
      <c r="M45" s="53" t="str">
        <f t="shared" si="48"/>
        <v>prop,211,1</v>
      </c>
      <c r="N45" s="53">
        <f t="shared" si="49"/>
        <v>0</v>
      </c>
      <c r="O45" s="53" t="str">
        <f t="shared" si="50"/>
        <v>prop,208,2;pack,1101;pack,1116;pack,1131;pack,1146</v>
      </c>
      <c r="P45" s="53" t="str">
        <f t="shared" si="51"/>
        <v>prop,208,2</v>
      </c>
      <c r="Q45" s="53">
        <f t="shared" si="52"/>
        <v>10</v>
      </c>
      <c r="R45" s="53" t="str">
        <f t="shared" si="53"/>
        <v>prop,212,1;pack,1101;pack,1116;pack,1131;pack,1146</v>
      </c>
      <c r="S45" s="53" t="str">
        <f t="shared" si="54"/>
        <v>prop,212,1</v>
      </c>
      <c r="T45" s="53">
        <f t="shared" si="55"/>
        <v>0</v>
      </c>
      <c r="U45" s="53" t="str">
        <f t="shared" si="56"/>
        <v>prop,209,2;pack,1101;pack,1116;pack,1131;pack,1146</v>
      </c>
      <c r="V45" s="53" t="str">
        <f t="shared" si="57"/>
        <v>prop,209,2</v>
      </c>
      <c r="W45" s="53">
        <f t="shared" si="58"/>
        <v>7</v>
      </c>
      <c r="X45" s="53" t="str">
        <f t="shared" si="59"/>
        <v>prop,213,1;pack,1101;pack,1116;pack,1131;pack,1146</v>
      </c>
      <c r="Y45" s="53" t="str">
        <f t="shared" si="60"/>
        <v>prop,213,1</v>
      </c>
      <c r="Z45" s="53">
        <f t="shared" si="61"/>
        <v>0</v>
      </c>
      <c r="AA45" s="53" t="str">
        <f t="shared" si="62"/>
        <v>prop,210,2;pack,1101;pack,1116;pack,1131;pack,1146</v>
      </c>
      <c r="AB45" s="53" t="str">
        <f t="shared" si="63"/>
        <v>prop,210,2</v>
      </c>
      <c r="AC45" s="53">
        <f t="shared" si="64"/>
        <v>7</v>
      </c>
      <c r="AD45" s="53" t="str">
        <f t="shared" si="65"/>
        <v>prop,214,1;pack,1101;pack,1116;pack,1131;pack,1146</v>
      </c>
      <c r="AE45" s="53" t="str">
        <f t="shared" si="66"/>
        <v>prop,214,1</v>
      </c>
      <c r="AF45" s="53">
        <f t="shared" si="67"/>
        <v>0</v>
      </c>
      <c r="AG45" s="53" t="str">
        <f t="shared" si="68"/>
        <v>prop,301,1</v>
      </c>
      <c r="AH45" s="53" t="str">
        <f t="shared" si="69"/>
        <v>prop,301,1</v>
      </c>
      <c r="AI45" s="53">
        <f t="shared" si="70"/>
        <v>0</v>
      </c>
      <c r="AJ45" s="53" t="str">
        <f t="shared" si="71"/>
        <v>prop,302,1</v>
      </c>
      <c r="AK45" s="53" t="str">
        <f t="shared" si="72"/>
        <v>prop,302,1</v>
      </c>
      <c r="AL45" s="53">
        <f t="shared" si="73"/>
        <v>0</v>
      </c>
      <c r="AM45" s="53" t="str">
        <f t="shared" si="74"/>
        <v>prop,303,1</v>
      </c>
      <c r="AN45" s="53" t="str">
        <f t="shared" si="75"/>
        <v>prop,303,1</v>
      </c>
      <c r="AO45" s="53">
        <f t="shared" si="76"/>
        <v>0</v>
      </c>
      <c r="AP45" s="53" t="str">
        <f t="shared" si="77"/>
        <v>prop,304,1</v>
      </c>
      <c r="AQ45" s="53" t="str">
        <f t="shared" si="78"/>
        <v>prop,304,1</v>
      </c>
      <c r="AR45" s="53">
        <f t="shared" si="79"/>
        <v>0</v>
      </c>
      <c r="AS45" s="53" t="str">
        <f t="shared" si="80"/>
        <v>prop,305,1</v>
      </c>
      <c r="AT45" s="53" t="str">
        <f t="shared" si="81"/>
        <v>prop,305,1</v>
      </c>
      <c r="AU45" s="53">
        <f t="shared" si="82"/>
        <v>0</v>
      </c>
      <c r="AV45" s="53" t="str">
        <f t="shared" si="83"/>
        <v>prop,306,1</v>
      </c>
      <c r="AW45" s="53" t="str">
        <f t="shared" si="84"/>
        <v>prop,306,1</v>
      </c>
      <c r="AX45" s="53">
        <f t="shared" si="85"/>
        <v>0</v>
      </c>
      <c r="AY45" s="53" t="str">
        <f t="shared" si="86"/>
        <v>prop,307,1</v>
      </c>
      <c r="AZ45" s="53" t="str">
        <f t="shared" si="87"/>
        <v>prop,307,1</v>
      </c>
      <c r="BA45" s="53">
        <f t="shared" si="88"/>
        <v>0</v>
      </c>
      <c r="BB45" s="53" t="str">
        <f t="shared" si="89"/>
        <v>prop,308,1</v>
      </c>
      <c r="BC45" s="53" t="str">
        <f t="shared" si="90"/>
        <v>prop,308,1</v>
      </c>
      <c r="BD45" s="53">
        <f t="shared" si="91"/>
        <v>0</v>
      </c>
      <c r="BE45" s="53" t="str">
        <f t="shared" si="92"/>
        <v>prop,309,1</v>
      </c>
      <c r="BF45" s="53" t="str">
        <f t="shared" si="93"/>
        <v>prop,309,1</v>
      </c>
      <c r="BG45" s="53">
        <f t="shared" si="94"/>
        <v>0</v>
      </c>
      <c r="BH45" s="53" t="str">
        <f t="shared" si="95"/>
        <v>prop,310,1</v>
      </c>
      <c r="BI45" s="53" t="str">
        <f t="shared" si="96"/>
        <v>prop,310,1</v>
      </c>
      <c r="BJ45" s="53">
        <f t="shared" si="97"/>
        <v>0</v>
      </c>
      <c r="BK45" s="53" t="str">
        <f t="shared" si="98"/>
        <v>prop,311,1</v>
      </c>
      <c r="BL45" s="53" t="str">
        <f t="shared" si="99"/>
        <v>prop,311,1</v>
      </c>
      <c r="BM45" s="53">
        <f t="shared" si="100"/>
        <v>0</v>
      </c>
      <c r="BN45" s="53" t="str">
        <f t="shared" si="101"/>
        <v>prop,312,1</v>
      </c>
      <c r="BO45" s="53" t="str">
        <f t="shared" si="102"/>
        <v>prop,312,1</v>
      </c>
      <c r="BP45" s="53">
        <f t="shared" si="103"/>
        <v>0</v>
      </c>
      <c r="BQ45" s="53" t="str">
        <f t="shared" si="104"/>
        <v>prop,322,1</v>
      </c>
      <c r="BR45" s="53" t="str">
        <f t="shared" si="105"/>
        <v>prop,322,1</v>
      </c>
      <c r="BS45" s="53">
        <f t="shared" si="106"/>
        <v>0</v>
      </c>
      <c r="BT45" s="53" t="str">
        <f t="shared" si="107"/>
        <v>prop,323,1</v>
      </c>
      <c r="BU45" s="53" t="str">
        <f t="shared" si="108"/>
        <v>prop,323,1</v>
      </c>
      <c r="BV45" s="53">
        <f t="shared" si="109"/>
        <v>0</v>
      </c>
      <c r="BW45" s="53" t="str">
        <f t="shared" si="110"/>
        <v>prop,313,1</v>
      </c>
      <c r="BX45" s="53" t="str">
        <f t="shared" si="111"/>
        <v>prop,313,1</v>
      </c>
      <c r="BY45" s="53">
        <f t="shared" si="112"/>
        <v>0</v>
      </c>
      <c r="BZ45" s="53" t="str">
        <f t="shared" si="113"/>
        <v>prop,314,1</v>
      </c>
      <c r="CA45" s="53" t="str">
        <f t="shared" si="114"/>
        <v>prop,314,1</v>
      </c>
      <c r="CB45" s="53">
        <f t="shared" si="115"/>
        <v>0</v>
      </c>
      <c r="CC45" s="53" t="str">
        <f t="shared" si="116"/>
        <v>prop,316,1</v>
      </c>
      <c r="CD45" s="53" t="str">
        <f t="shared" si="117"/>
        <v>prop,316,1</v>
      </c>
      <c r="CE45" s="53">
        <f t="shared" si="118"/>
        <v>0</v>
      </c>
      <c r="CF45" s="53" t="str">
        <f t="shared" si="119"/>
        <v>prop,317,1</v>
      </c>
      <c r="CG45" s="53" t="str">
        <f t="shared" si="120"/>
        <v>prop,317,1</v>
      </c>
      <c r="CH45" s="53">
        <f t="shared" si="121"/>
        <v>0</v>
      </c>
      <c r="CI45" s="53" t="str">
        <f t="shared" si="122"/>
        <v>prop,202,3;pack,1101;pack,1116;pack,1131;pack,1146</v>
      </c>
      <c r="CJ45" s="53" t="str">
        <f t="shared" si="123"/>
        <v>prop,202,3</v>
      </c>
      <c r="CK45" s="53">
        <v>50</v>
      </c>
      <c r="CL45" s="53" t="str">
        <f t="shared" si="124"/>
        <v>prop,202,3;pack,1101;pack,1116;pack,1131;pack,1146</v>
      </c>
      <c r="CM45" s="53" t="str">
        <f t="shared" si="125"/>
        <v>prop,202,3</v>
      </c>
      <c r="CN45" s="53">
        <v>50</v>
      </c>
      <c r="CO45" s="53" t="str">
        <f>"stage_token,"&amp;INT(价值设定!M6*100)</f>
        <v>stage_token,1440</v>
      </c>
      <c r="CP45" s="53" t="str">
        <f t="shared" si="126"/>
        <v>stage_token,1440</v>
      </c>
      <c r="CQ45" s="53">
        <v>100</v>
      </c>
      <c r="CR45" s="53" t="s">
        <v>2329</v>
      </c>
      <c r="CS45" s="53" t="str">
        <f t="shared" si="127"/>
        <v>cash,110</v>
      </c>
      <c r="CT45" s="53">
        <v>100</v>
      </c>
      <c r="CU45" s="53" t="s">
        <v>2330</v>
      </c>
      <c r="CV45" s="53" t="str">
        <f t="shared" si="128"/>
        <v>prop,704,8</v>
      </c>
      <c r="CW45" s="53">
        <v>100</v>
      </c>
      <c r="CX45" s="53" t="str">
        <f t="shared" si="129"/>
        <v>pack,304</v>
      </c>
      <c r="CY45" s="53" t="str">
        <f t="shared" si="130"/>
        <v>item,104</v>
      </c>
      <c r="CZ45" s="53">
        <f t="shared" si="131"/>
        <v>0</v>
      </c>
      <c r="DA45" s="53" t="str">
        <f t="shared" si="132"/>
        <v>prop,103,1</v>
      </c>
      <c r="DB45" s="53" t="str">
        <f t="shared" si="133"/>
        <v>prop,103,1</v>
      </c>
      <c r="DC45" s="53">
        <f t="shared" si="134"/>
        <v>50</v>
      </c>
      <c r="DE45" s="53">
        <v>1143</v>
      </c>
      <c r="DF45" s="56" t="str">
        <f t="shared" si="38"/>
        <v>prop,204,1|37;0|63</v>
      </c>
      <c r="DG45" s="74"/>
      <c r="DJ45" s="60"/>
      <c r="DK45" s="58"/>
      <c r="DL45" s="58"/>
      <c r="DM45" s="58"/>
      <c r="DN45" s="58"/>
      <c r="DO45" s="58"/>
      <c r="DP45" s="58"/>
      <c r="DQ45" s="58"/>
      <c r="DR45" s="58"/>
      <c r="DS45" s="58"/>
      <c r="DT45" s="58"/>
      <c r="DU45" s="58"/>
      <c r="DV45" s="58"/>
      <c r="DW45" s="58"/>
      <c r="DX45" s="58"/>
      <c r="DY45" s="58"/>
      <c r="DZ45" s="58"/>
      <c r="EA45" s="58"/>
      <c r="EB45" s="60"/>
      <c r="EC45" s="136"/>
      <c r="ED45" s="70"/>
      <c r="EE45" s="70"/>
      <c r="EF45" s="70"/>
      <c r="EI45" s="53"/>
      <c r="EL45" s="56"/>
      <c r="EM45" s="53"/>
      <c r="EN45" s="53"/>
      <c r="EO45" s="53"/>
      <c r="EP45" s="53"/>
    </row>
    <row r="46" spans="1:146">
      <c r="A46" s="53">
        <f>怪物产出!A8</f>
        <v>5</v>
      </c>
      <c r="B46" s="53">
        <f>怪物产出!B8</f>
        <v>3</v>
      </c>
      <c r="C46" s="50" t="str">
        <f>价值设定!P7</f>
        <v>coin,2750</v>
      </c>
      <c r="D46" s="53" t="str">
        <f t="shared" si="40"/>
        <v>coin,2750</v>
      </c>
      <c r="E46" s="53">
        <f t="shared" si="41"/>
        <v>100</v>
      </c>
      <c r="F46" s="53" t="str">
        <f t="shared" si="42"/>
        <v>pack,303</v>
      </c>
      <c r="G46" s="53" t="s">
        <v>2118</v>
      </c>
      <c r="H46" s="53">
        <f t="shared" si="43"/>
        <v>0</v>
      </c>
      <c r="I46" s="53" t="str">
        <f t="shared" si="44"/>
        <v>prop,207,2;pack,1102;pack,1117;pack,1132;pack,1147</v>
      </c>
      <c r="J46" s="53" t="str">
        <f t="shared" si="45"/>
        <v>prop,207,2</v>
      </c>
      <c r="K46" s="53">
        <f t="shared" si="46"/>
        <v>10</v>
      </c>
      <c r="L46" s="53" t="str">
        <f t="shared" si="47"/>
        <v>prop,211,1;pack,1102;pack,1117;pack,1132;pack,1147</v>
      </c>
      <c r="M46" s="53" t="str">
        <f t="shared" si="48"/>
        <v>prop,211,1</v>
      </c>
      <c r="N46" s="53">
        <f t="shared" si="49"/>
        <v>0</v>
      </c>
      <c r="O46" s="53" t="str">
        <f t="shared" si="50"/>
        <v>prop,208,2;pack,1102;pack,1117;pack,1132;pack,1147</v>
      </c>
      <c r="P46" s="53" t="str">
        <f t="shared" si="51"/>
        <v>prop,208,2</v>
      </c>
      <c r="Q46" s="53">
        <f t="shared" si="52"/>
        <v>10</v>
      </c>
      <c r="R46" s="53" t="str">
        <f t="shared" si="53"/>
        <v>prop,212,1;pack,1102;pack,1117;pack,1132;pack,1147</v>
      </c>
      <c r="S46" s="53" t="str">
        <f t="shared" si="54"/>
        <v>prop,212,1</v>
      </c>
      <c r="T46" s="53">
        <f t="shared" si="55"/>
        <v>0</v>
      </c>
      <c r="U46" s="53" t="str">
        <f t="shared" si="56"/>
        <v>prop,209,2;pack,1102;pack,1117;pack,1132;pack,1147</v>
      </c>
      <c r="V46" s="53" t="str">
        <f t="shared" si="57"/>
        <v>prop,209,2</v>
      </c>
      <c r="W46" s="53">
        <f t="shared" si="58"/>
        <v>7</v>
      </c>
      <c r="X46" s="53" t="str">
        <f t="shared" si="59"/>
        <v>prop,213,1;pack,1102;pack,1117;pack,1132;pack,1147</v>
      </c>
      <c r="Y46" s="53" t="str">
        <f t="shared" si="60"/>
        <v>prop,213,1</v>
      </c>
      <c r="Z46" s="53">
        <f t="shared" si="61"/>
        <v>0</v>
      </c>
      <c r="AA46" s="53" t="str">
        <f t="shared" si="62"/>
        <v>prop,210,2;pack,1102;pack,1117;pack,1132;pack,1147</v>
      </c>
      <c r="AB46" s="53" t="str">
        <f t="shared" si="63"/>
        <v>prop,210,2</v>
      </c>
      <c r="AC46" s="53">
        <f t="shared" si="64"/>
        <v>7</v>
      </c>
      <c r="AD46" s="53" t="str">
        <f t="shared" si="65"/>
        <v>prop,214,1;pack,1102;pack,1117;pack,1132;pack,1147</v>
      </c>
      <c r="AE46" s="53" t="str">
        <f t="shared" si="66"/>
        <v>prop,214,1</v>
      </c>
      <c r="AF46" s="53">
        <f t="shared" si="67"/>
        <v>0</v>
      </c>
      <c r="AG46" s="53" t="str">
        <f t="shared" si="68"/>
        <v>prop,301,1</v>
      </c>
      <c r="AH46" s="53" t="str">
        <f t="shared" si="69"/>
        <v>prop,301,1</v>
      </c>
      <c r="AI46" s="53">
        <f t="shared" si="70"/>
        <v>30</v>
      </c>
      <c r="AJ46" s="53" t="str">
        <f t="shared" si="71"/>
        <v>prop,302,1</v>
      </c>
      <c r="AK46" s="53" t="str">
        <f t="shared" si="72"/>
        <v>prop,302,1</v>
      </c>
      <c r="AL46" s="53">
        <f t="shared" si="73"/>
        <v>0</v>
      </c>
      <c r="AM46" s="53" t="str">
        <f t="shared" si="74"/>
        <v>prop,303,1</v>
      </c>
      <c r="AN46" s="53" t="str">
        <f t="shared" si="75"/>
        <v>prop,303,1</v>
      </c>
      <c r="AO46" s="53">
        <f t="shared" si="76"/>
        <v>0</v>
      </c>
      <c r="AP46" s="53" t="str">
        <f t="shared" si="77"/>
        <v>prop,304,1</v>
      </c>
      <c r="AQ46" s="53" t="str">
        <f t="shared" si="78"/>
        <v>prop,304,1</v>
      </c>
      <c r="AR46" s="53">
        <f t="shared" si="79"/>
        <v>30</v>
      </c>
      <c r="AS46" s="53" t="str">
        <f t="shared" si="80"/>
        <v>prop,305,1</v>
      </c>
      <c r="AT46" s="53" t="str">
        <f t="shared" si="81"/>
        <v>prop,305,1</v>
      </c>
      <c r="AU46" s="53">
        <f t="shared" si="82"/>
        <v>0</v>
      </c>
      <c r="AV46" s="53" t="str">
        <f t="shared" si="83"/>
        <v>prop,306,1</v>
      </c>
      <c r="AW46" s="53" t="str">
        <f t="shared" si="84"/>
        <v>prop,306,1</v>
      </c>
      <c r="AX46" s="53">
        <f t="shared" si="85"/>
        <v>0</v>
      </c>
      <c r="AY46" s="53" t="str">
        <f t="shared" si="86"/>
        <v>prop,307,1</v>
      </c>
      <c r="AZ46" s="53" t="str">
        <f t="shared" si="87"/>
        <v>prop,307,1</v>
      </c>
      <c r="BA46" s="53">
        <f t="shared" si="88"/>
        <v>20</v>
      </c>
      <c r="BB46" s="53" t="str">
        <f t="shared" si="89"/>
        <v>prop,308,1</v>
      </c>
      <c r="BC46" s="53" t="str">
        <f t="shared" si="90"/>
        <v>prop,308,1</v>
      </c>
      <c r="BD46" s="53">
        <f t="shared" si="91"/>
        <v>0</v>
      </c>
      <c r="BE46" s="53" t="str">
        <f t="shared" si="92"/>
        <v>prop,309,1</v>
      </c>
      <c r="BF46" s="53" t="str">
        <f t="shared" si="93"/>
        <v>prop,309,1</v>
      </c>
      <c r="BG46" s="53">
        <f t="shared" si="94"/>
        <v>0</v>
      </c>
      <c r="BH46" s="53" t="str">
        <f t="shared" si="95"/>
        <v>prop,310,1</v>
      </c>
      <c r="BI46" s="53" t="str">
        <f t="shared" si="96"/>
        <v>prop,310,1</v>
      </c>
      <c r="BJ46" s="53">
        <f t="shared" si="97"/>
        <v>20</v>
      </c>
      <c r="BK46" s="53" t="str">
        <f t="shared" si="98"/>
        <v>prop,311,1</v>
      </c>
      <c r="BL46" s="53" t="str">
        <f t="shared" si="99"/>
        <v>prop,311,1</v>
      </c>
      <c r="BM46" s="53">
        <f t="shared" si="100"/>
        <v>0</v>
      </c>
      <c r="BN46" s="53" t="str">
        <f t="shared" si="101"/>
        <v>prop,312,1</v>
      </c>
      <c r="BO46" s="53" t="str">
        <f t="shared" si="102"/>
        <v>prop,312,1</v>
      </c>
      <c r="BP46" s="53">
        <f t="shared" si="103"/>
        <v>0</v>
      </c>
      <c r="BQ46" s="53" t="str">
        <f t="shared" si="104"/>
        <v>prop,322,1</v>
      </c>
      <c r="BR46" s="53" t="str">
        <f t="shared" si="105"/>
        <v>prop,322,1</v>
      </c>
      <c r="BS46" s="53">
        <f t="shared" si="106"/>
        <v>0</v>
      </c>
      <c r="BT46" s="53" t="str">
        <f t="shared" si="107"/>
        <v>prop,323,1</v>
      </c>
      <c r="BU46" s="53" t="str">
        <f t="shared" si="108"/>
        <v>prop,323,1</v>
      </c>
      <c r="BV46" s="53">
        <f t="shared" si="109"/>
        <v>0</v>
      </c>
      <c r="BW46" s="53" t="str">
        <f t="shared" si="110"/>
        <v>prop,313,1</v>
      </c>
      <c r="BX46" s="53" t="str">
        <f t="shared" si="111"/>
        <v>prop,313,1</v>
      </c>
      <c r="BY46" s="53">
        <f t="shared" si="112"/>
        <v>0</v>
      </c>
      <c r="BZ46" s="53" t="str">
        <f t="shared" si="113"/>
        <v>prop,314,1</v>
      </c>
      <c r="CA46" s="53" t="str">
        <f t="shared" si="114"/>
        <v>prop,314,1</v>
      </c>
      <c r="CB46" s="53">
        <f t="shared" si="115"/>
        <v>0</v>
      </c>
      <c r="CC46" s="53" t="str">
        <f t="shared" si="116"/>
        <v>prop,316,1</v>
      </c>
      <c r="CD46" s="53" t="str">
        <f t="shared" si="117"/>
        <v>prop,316,1</v>
      </c>
      <c r="CE46" s="53">
        <f t="shared" si="118"/>
        <v>0</v>
      </c>
      <c r="CF46" s="53" t="str">
        <f t="shared" si="119"/>
        <v>prop,317,1</v>
      </c>
      <c r="CG46" s="53" t="str">
        <f t="shared" si="120"/>
        <v>prop,317,1</v>
      </c>
      <c r="CH46" s="53">
        <f t="shared" si="121"/>
        <v>0</v>
      </c>
      <c r="CI46" s="53" t="str">
        <f t="shared" si="122"/>
        <v>prop,203,2;pack,1102;pack,1117;pack,1132;pack,1147</v>
      </c>
      <c r="CJ46" s="53" t="str">
        <f t="shared" si="123"/>
        <v>prop,203,2</v>
      </c>
      <c r="CK46" s="53">
        <v>50</v>
      </c>
      <c r="CL46" s="53" t="str">
        <f t="shared" si="124"/>
        <v>prop,202,5;pack,1102;pack,1117;pack,1132;pack,1147</v>
      </c>
      <c r="CM46" s="53" t="str">
        <f t="shared" si="125"/>
        <v>prop,202,5</v>
      </c>
      <c r="CN46" s="53">
        <v>50</v>
      </c>
      <c r="CO46" s="53" t="str">
        <f>"stage_token,"&amp;INT(价值设定!M7*100)</f>
        <v>stage_token,1450</v>
      </c>
      <c r="CP46" s="53" t="str">
        <f t="shared" si="126"/>
        <v>stage_token,1450</v>
      </c>
      <c r="CQ46" s="53">
        <v>100</v>
      </c>
      <c r="CR46" s="53" t="s">
        <v>2329</v>
      </c>
      <c r="CS46" s="53" t="str">
        <f t="shared" si="127"/>
        <v>cash,110</v>
      </c>
      <c r="CT46" s="53">
        <v>100</v>
      </c>
      <c r="CU46" s="53" t="s">
        <v>2330</v>
      </c>
      <c r="CV46" s="53" t="str">
        <f t="shared" si="128"/>
        <v>prop,704,8</v>
      </c>
      <c r="CW46" s="53">
        <v>100</v>
      </c>
      <c r="CX46" s="53" t="str">
        <f t="shared" si="129"/>
        <v>pack,304</v>
      </c>
      <c r="CY46" s="53" t="str">
        <f t="shared" si="130"/>
        <v>item,104</v>
      </c>
      <c r="CZ46" s="53">
        <f t="shared" si="131"/>
        <v>0</v>
      </c>
      <c r="DA46" s="53" t="str">
        <f t="shared" si="132"/>
        <v>prop,103,2</v>
      </c>
      <c r="DB46" s="53" t="str">
        <f t="shared" si="133"/>
        <v>prop,103,2</v>
      </c>
      <c r="DC46" s="53">
        <f t="shared" si="134"/>
        <v>50</v>
      </c>
      <c r="DE46" s="53">
        <v>1144</v>
      </c>
      <c r="DF46" s="56" t="str">
        <f t="shared" si="38"/>
        <v>prop,204,1|40;0|60</v>
      </c>
      <c r="DG46" s="74"/>
      <c r="DJ46" s="60"/>
      <c r="DK46" s="58"/>
      <c r="DL46" s="58"/>
      <c r="DM46" s="58"/>
      <c r="DN46" s="58"/>
      <c r="DO46" s="58"/>
      <c r="DP46" s="58"/>
      <c r="DQ46" s="58"/>
      <c r="DR46" s="58"/>
      <c r="DS46" s="58"/>
      <c r="DT46" s="58"/>
      <c r="DU46" s="58"/>
      <c r="DV46" s="58"/>
      <c r="DW46" s="58"/>
      <c r="DX46" s="58"/>
      <c r="DY46" s="58"/>
      <c r="DZ46" s="58"/>
      <c r="EA46" s="58"/>
      <c r="EB46" s="60"/>
      <c r="EC46" s="75"/>
      <c r="ED46" s="70"/>
      <c r="EE46" s="70"/>
      <c r="EF46" s="70"/>
    </row>
    <row r="47" spans="1:146">
      <c r="A47" s="53">
        <f>怪物产出!A9</f>
        <v>6</v>
      </c>
      <c r="B47" s="53">
        <f>怪物产出!B9</f>
        <v>3</v>
      </c>
      <c r="C47" s="50" t="str">
        <f>价值设定!P8</f>
        <v>coin,2800</v>
      </c>
      <c r="D47" s="53" t="str">
        <f t="shared" si="40"/>
        <v>coin,2800</v>
      </c>
      <c r="E47" s="53">
        <f t="shared" si="41"/>
        <v>100</v>
      </c>
      <c r="F47" s="53" t="str">
        <f t="shared" si="42"/>
        <v>pack,303</v>
      </c>
      <c r="G47" s="53" t="s">
        <v>2118</v>
      </c>
      <c r="H47" s="53">
        <f t="shared" si="43"/>
        <v>0</v>
      </c>
      <c r="I47" s="53" t="str">
        <f t="shared" si="44"/>
        <v>prop,207,2;pack,1102;pack,1117;pack,1132;pack,1147</v>
      </c>
      <c r="J47" s="53" t="str">
        <f t="shared" si="45"/>
        <v>prop,207,2</v>
      </c>
      <c r="K47" s="53">
        <f t="shared" si="46"/>
        <v>10</v>
      </c>
      <c r="L47" s="53" t="str">
        <f t="shared" si="47"/>
        <v>prop,211,1;pack,1102;pack,1117;pack,1132;pack,1147</v>
      </c>
      <c r="M47" s="53" t="str">
        <f t="shared" si="48"/>
        <v>prop,211,1</v>
      </c>
      <c r="N47" s="53">
        <f t="shared" si="49"/>
        <v>0</v>
      </c>
      <c r="O47" s="53" t="str">
        <f t="shared" si="50"/>
        <v>prop,208,2;pack,1102;pack,1117;pack,1132;pack,1147</v>
      </c>
      <c r="P47" s="53" t="str">
        <f t="shared" si="51"/>
        <v>prop,208,2</v>
      </c>
      <c r="Q47" s="53">
        <f t="shared" si="52"/>
        <v>10</v>
      </c>
      <c r="R47" s="53" t="str">
        <f t="shared" si="53"/>
        <v>prop,212,1;pack,1102;pack,1117;pack,1132;pack,1147</v>
      </c>
      <c r="S47" s="53" t="str">
        <f t="shared" si="54"/>
        <v>prop,212,1</v>
      </c>
      <c r="T47" s="53">
        <f t="shared" si="55"/>
        <v>0</v>
      </c>
      <c r="U47" s="53" t="str">
        <f t="shared" si="56"/>
        <v>prop,209,2;pack,1102;pack,1117;pack,1132;pack,1147</v>
      </c>
      <c r="V47" s="53" t="str">
        <f t="shared" si="57"/>
        <v>prop,209,2</v>
      </c>
      <c r="W47" s="53">
        <f t="shared" si="58"/>
        <v>7</v>
      </c>
      <c r="X47" s="53" t="str">
        <f t="shared" si="59"/>
        <v>prop,213,1;pack,1102;pack,1117;pack,1132;pack,1147</v>
      </c>
      <c r="Y47" s="53" t="str">
        <f t="shared" si="60"/>
        <v>prop,213,1</v>
      </c>
      <c r="Z47" s="53">
        <f t="shared" si="61"/>
        <v>0</v>
      </c>
      <c r="AA47" s="53" t="str">
        <f t="shared" si="62"/>
        <v>prop,210,2;pack,1102;pack,1117;pack,1132;pack,1147</v>
      </c>
      <c r="AB47" s="53" t="str">
        <f t="shared" si="63"/>
        <v>prop,210,2</v>
      </c>
      <c r="AC47" s="53">
        <f t="shared" si="64"/>
        <v>7</v>
      </c>
      <c r="AD47" s="53" t="str">
        <f t="shared" si="65"/>
        <v>prop,214,1;pack,1102;pack,1117;pack,1132;pack,1147</v>
      </c>
      <c r="AE47" s="53" t="str">
        <f t="shared" si="66"/>
        <v>prop,214,1</v>
      </c>
      <c r="AF47" s="53">
        <f t="shared" si="67"/>
        <v>0</v>
      </c>
      <c r="AG47" s="53" t="str">
        <f t="shared" si="68"/>
        <v>prop,301,1</v>
      </c>
      <c r="AH47" s="53" t="str">
        <f t="shared" si="69"/>
        <v>prop,301,1</v>
      </c>
      <c r="AI47" s="53">
        <f t="shared" si="70"/>
        <v>30</v>
      </c>
      <c r="AJ47" s="53" t="str">
        <f t="shared" si="71"/>
        <v>prop,302,1</v>
      </c>
      <c r="AK47" s="53" t="str">
        <f t="shared" si="72"/>
        <v>prop,302,1</v>
      </c>
      <c r="AL47" s="53">
        <f t="shared" si="73"/>
        <v>0</v>
      </c>
      <c r="AM47" s="53" t="str">
        <f t="shared" si="74"/>
        <v>prop,303,1</v>
      </c>
      <c r="AN47" s="53" t="str">
        <f t="shared" si="75"/>
        <v>prop,303,1</v>
      </c>
      <c r="AO47" s="53">
        <f t="shared" si="76"/>
        <v>0</v>
      </c>
      <c r="AP47" s="53" t="str">
        <f t="shared" si="77"/>
        <v>prop,304,1</v>
      </c>
      <c r="AQ47" s="53" t="str">
        <f t="shared" si="78"/>
        <v>prop,304,1</v>
      </c>
      <c r="AR47" s="53">
        <f t="shared" si="79"/>
        <v>30</v>
      </c>
      <c r="AS47" s="53" t="str">
        <f t="shared" si="80"/>
        <v>prop,305,1</v>
      </c>
      <c r="AT47" s="53" t="str">
        <f t="shared" si="81"/>
        <v>prop,305,1</v>
      </c>
      <c r="AU47" s="53">
        <f t="shared" si="82"/>
        <v>0</v>
      </c>
      <c r="AV47" s="53" t="str">
        <f t="shared" si="83"/>
        <v>prop,306,1</v>
      </c>
      <c r="AW47" s="53" t="str">
        <f t="shared" si="84"/>
        <v>prop,306,1</v>
      </c>
      <c r="AX47" s="53">
        <f t="shared" si="85"/>
        <v>0</v>
      </c>
      <c r="AY47" s="53" t="str">
        <f t="shared" si="86"/>
        <v>prop,307,1</v>
      </c>
      <c r="AZ47" s="53" t="str">
        <f t="shared" si="87"/>
        <v>prop,307,1</v>
      </c>
      <c r="BA47" s="53">
        <f t="shared" si="88"/>
        <v>20</v>
      </c>
      <c r="BB47" s="53" t="str">
        <f t="shared" si="89"/>
        <v>prop,308,1</v>
      </c>
      <c r="BC47" s="53" t="str">
        <f t="shared" si="90"/>
        <v>prop,308,1</v>
      </c>
      <c r="BD47" s="53">
        <f t="shared" si="91"/>
        <v>0</v>
      </c>
      <c r="BE47" s="53" t="str">
        <f t="shared" si="92"/>
        <v>prop,309,1</v>
      </c>
      <c r="BF47" s="53" t="str">
        <f t="shared" si="93"/>
        <v>prop,309,1</v>
      </c>
      <c r="BG47" s="53">
        <f t="shared" si="94"/>
        <v>0</v>
      </c>
      <c r="BH47" s="53" t="str">
        <f t="shared" si="95"/>
        <v>prop,310,1</v>
      </c>
      <c r="BI47" s="53" t="str">
        <f t="shared" si="96"/>
        <v>prop,310,1</v>
      </c>
      <c r="BJ47" s="53">
        <f t="shared" si="97"/>
        <v>20</v>
      </c>
      <c r="BK47" s="53" t="str">
        <f t="shared" si="98"/>
        <v>prop,311,1</v>
      </c>
      <c r="BL47" s="53" t="str">
        <f t="shared" si="99"/>
        <v>prop,311,1</v>
      </c>
      <c r="BM47" s="53">
        <f t="shared" si="100"/>
        <v>0</v>
      </c>
      <c r="BN47" s="53" t="str">
        <f t="shared" si="101"/>
        <v>prop,312,1</v>
      </c>
      <c r="BO47" s="53" t="str">
        <f t="shared" si="102"/>
        <v>prop,312,1</v>
      </c>
      <c r="BP47" s="53">
        <f t="shared" si="103"/>
        <v>0</v>
      </c>
      <c r="BQ47" s="53" t="str">
        <f t="shared" si="104"/>
        <v>prop,322,1</v>
      </c>
      <c r="BR47" s="53" t="str">
        <f t="shared" si="105"/>
        <v>prop,322,1</v>
      </c>
      <c r="BS47" s="53">
        <f t="shared" si="106"/>
        <v>0</v>
      </c>
      <c r="BT47" s="53" t="str">
        <f t="shared" si="107"/>
        <v>prop,323,1</v>
      </c>
      <c r="BU47" s="53" t="str">
        <f t="shared" si="108"/>
        <v>prop,323,1</v>
      </c>
      <c r="BV47" s="53">
        <f t="shared" si="109"/>
        <v>0</v>
      </c>
      <c r="BW47" s="53" t="str">
        <f t="shared" si="110"/>
        <v>prop,313,1</v>
      </c>
      <c r="BX47" s="53" t="str">
        <f t="shared" si="111"/>
        <v>prop,313,1</v>
      </c>
      <c r="BY47" s="53">
        <f t="shared" si="112"/>
        <v>0</v>
      </c>
      <c r="BZ47" s="53" t="str">
        <f t="shared" si="113"/>
        <v>prop,314,1</v>
      </c>
      <c r="CA47" s="53" t="str">
        <f t="shared" si="114"/>
        <v>prop,314,1</v>
      </c>
      <c r="CB47" s="53">
        <f t="shared" si="115"/>
        <v>0</v>
      </c>
      <c r="CC47" s="53" t="str">
        <f t="shared" si="116"/>
        <v>prop,316,1</v>
      </c>
      <c r="CD47" s="53" t="str">
        <f t="shared" si="117"/>
        <v>prop,316,1</v>
      </c>
      <c r="CE47" s="53">
        <f t="shared" si="118"/>
        <v>0</v>
      </c>
      <c r="CF47" s="53" t="str">
        <f t="shared" si="119"/>
        <v>prop,317,1</v>
      </c>
      <c r="CG47" s="53" t="str">
        <f t="shared" si="120"/>
        <v>prop,317,1</v>
      </c>
      <c r="CH47" s="53">
        <f t="shared" si="121"/>
        <v>0</v>
      </c>
      <c r="CI47" s="53" t="str">
        <f t="shared" si="122"/>
        <v>prop,203,2;pack,1102;pack,1117;pack,1132;pack,1147</v>
      </c>
      <c r="CJ47" s="53" t="str">
        <f t="shared" si="123"/>
        <v>prop,203,2</v>
      </c>
      <c r="CK47" s="53">
        <v>50</v>
      </c>
      <c r="CL47" s="53" t="str">
        <f t="shared" si="124"/>
        <v>prop,202,5;pack,1102;pack,1117;pack,1132;pack,1147</v>
      </c>
      <c r="CM47" s="53" t="str">
        <f t="shared" si="125"/>
        <v>prop,202,5</v>
      </c>
      <c r="CN47" s="53">
        <v>50</v>
      </c>
      <c r="CO47" s="53" t="str">
        <f>"stage_token,"&amp;INT(价值设定!M8*100)</f>
        <v>stage_token,1460</v>
      </c>
      <c r="CP47" s="53" t="str">
        <f t="shared" si="126"/>
        <v>stage_token,1460</v>
      </c>
      <c r="CQ47" s="53">
        <v>100</v>
      </c>
      <c r="CR47" s="53" t="s">
        <v>2329</v>
      </c>
      <c r="CS47" s="53" t="str">
        <f t="shared" si="127"/>
        <v>cash,110</v>
      </c>
      <c r="CT47" s="53">
        <v>100</v>
      </c>
      <c r="CU47" s="53" t="s">
        <v>2330</v>
      </c>
      <c r="CV47" s="53" t="str">
        <f t="shared" si="128"/>
        <v>prop,704,8</v>
      </c>
      <c r="CW47" s="53">
        <v>100</v>
      </c>
      <c r="CX47" s="53" t="str">
        <f t="shared" si="129"/>
        <v>pack,304</v>
      </c>
      <c r="CY47" s="53" t="str">
        <f t="shared" si="130"/>
        <v>item,104</v>
      </c>
      <c r="CZ47" s="53">
        <f t="shared" si="131"/>
        <v>0</v>
      </c>
      <c r="DA47" s="53" t="str">
        <f t="shared" si="132"/>
        <v>prop,103,2</v>
      </c>
      <c r="DB47" s="53" t="str">
        <f t="shared" si="133"/>
        <v>prop,103,2</v>
      </c>
      <c r="DC47" s="53">
        <f t="shared" si="134"/>
        <v>50</v>
      </c>
      <c r="DE47" s="53">
        <v>1145</v>
      </c>
      <c r="DF47" s="56" t="str">
        <f t="shared" ref="DF47:DF61" si="135">AV3</f>
        <v>prop,205,1|0;0|100</v>
      </c>
      <c r="DG47" s="74"/>
      <c r="DJ47" s="60"/>
      <c r="DK47" s="58"/>
      <c r="DL47" s="58"/>
      <c r="DM47" s="58"/>
      <c r="DN47" s="58"/>
      <c r="DO47" s="58"/>
      <c r="DP47" s="58"/>
      <c r="DQ47" s="58"/>
      <c r="DR47" s="58"/>
      <c r="DS47" s="58"/>
      <c r="DT47" s="58"/>
      <c r="DU47" s="58"/>
      <c r="DV47" s="58"/>
      <c r="DW47" s="58"/>
      <c r="DX47" s="58"/>
      <c r="DY47" s="58"/>
      <c r="DZ47" s="58"/>
      <c r="EA47" s="58"/>
      <c r="EB47" s="60"/>
      <c r="EC47" s="136"/>
      <c r="ED47" s="70"/>
      <c r="EE47" s="70"/>
      <c r="EF47" s="70"/>
    </row>
    <row r="48" spans="1:146">
      <c r="A48" s="53">
        <f>怪物产出!A10</f>
        <v>7</v>
      </c>
      <c r="B48" s="53">
        <f>怪物产出!B10</f>
        <v>3</v>
      </c>
      <c r="C48" s="50" t="str">
        <f>价值设定!P9</f>
        <v>coin,2850</v>
      </c>
      <c r="D48" s="53" t="str">
        <f t="shared" si="40"/>
        <v>coin,2850</v>
      </c>
      <c r="E48" s="53">
        <f t="shared" si="41"/>
        <v>100</v>
      </c>
      <c r="F48" s="53" t="str">
        <f t="shared" si="42"/>
        <v>pack,303</v>
      </c>
      <c r="G48" s="53" t="s">
        <v>2118</v>
      </c>
      <c r="H48" s="53">
        <f t="shared" si="43"/>
        <v>0</v>
      </c>
      <c r="I48" s="53" t="str">
        <f t="shared" si="44"/>
        <v>prop,207,2;pack,1102;pack,1117;pack,1132;pack,1147</v>
      </c>
      <c r="J48" s="53" t="str">
        <f t="shared" si="45"/>
        <v>prop,207,2</v>
      </c>
      <c r="K48" s="53">
        <f t="shared" si="46"/>
        <v>10</v>
      </c>
      <c r="L48" s="53" t="str">
        <f t="shared" si="47"/>
        <v>prop,211,1;pack,1102;pack,1117;pack,1132;pack,1147</v>
      </c>
      <c r="M48" s="53" t="str">
        <f t="shared" si="48"/>
        <v>prop,211,1</v>
      </c>
      <c r="N48" s="53">
        <f t="shared" si="49"/>
        <v>0</v>
      </c>
      <c r="O48" s="53" t="str">
        <f t="shared" si="50"/>
        <v>prop,208,2;pack,1102;pack,1117;pack,1132;pack,1147</v>
      </c>
      <c r="P48" s="53" t="str">
        <f t="shared" si="51"/>
        <v>prop,208,2</v>
      </c>
      <c r="Q48" s="53">
        <f t="shared" si="52"/>
        <v>10</v>
      </c>
      <c r="R48" s="53" t="str">
        <f t="shared" si="53"/>
        <v>prop,212,1;pack,1102;pack,1117;pack,1132;pack,1147</v>
      </c>
      <c r="S48" s="53" t="str">
        <f t="shared" si="54"/>
        <v>prop,212,1</v>
      </c>
      <c r="T48" s="53">
        <f t="shared" si="55"/>
        <v>0</v>
      </c>
      <c r="U48" s="53" t="str">
        <f t="shared" si="56"/>
        <v>prop,209,2;pack,1102;pack,1117;pack,1132;pack,1147</v>
      </c>
      <c r="V48" s="53" t="str">
        <f t="shared" si="57"/>
        <v>prop,209,2</v>
      </c>
      <c r="W48" s="53">
        <f t="shared" si="58"/>
        <v>7</v>
      </c>
      <c r="X48" s="53" t="str">
        <f t="shared" si="59"/>
        <v>prop,213,1;pack,1102;pack,1117;pack,1132;pack,1147</v>
      </c>
      <c r="Y48" s="53" t="str">
        <f t="shared" si="60"/>
        <v>prop,213,1</v>
      </c>
      <c r="Z48" s="53">
        <f t="shared" si="61"/>
        <v>0</v>
      </c>
      <c r="AA48" s="53" t="str">
        <f t="shared" si="62"/>
        <v>prop,210,2;pack,1102;pack,1117;pack,1132;pack,1147</v>
      </c>
      <c r="AB48" s="53" t="str">
        <f t="shared" si="63"/>
        <v>prop,210,2</v>
      </c>
      <c r="AC48" s="53">
        <f t="shared" si="64"/>
        <v>7</v>
      </c>
      <c r="AD48" s="53" t="str">
        <f t="shared" si="65"/>
        <v>prop,214,1;pack,1102;pack,1117;pack,1132;pack,1147</v>
      </c>
      <c r="AE48" s="53" t="str">
        <f t="shared" si="66"/>
        <v>prop,214,1</v>
      </c>
      <c r="AF48" s="53">
        <f t="shared" si="67"/>
        <v>0</v>
      </c>
      <c r="AG48" s="53" t="str">
        <f t="shared" si="68"/>
        <v>prop,301,1</v>
      </c>
      <c r="AH48" s="53" t="str">
        <f t="shared" si="69"/>
        <v>prop,301,1</v>
      </c>
      <c r="AI48" s="53">
        <f t="shared" si="70"/>
        <v>30</v>
      </c>
      <c r="AJ48" s="53" t="str">
        <f t="shared" si="71"/>
        <v>prop,302,1</v>
      </c>
      <c r="AK48" s="53" t="str">
        <f t="shared" si="72"/>
        <v>prop,302,1</v>
      </c>
      <c r="AL48" s="53">
        <f t="shared" si="73"/>
        <v>0</v>
      </c>
      <c r="AM48" s="53" t="str">
        <f t="shared" si="74"/>
        <v>prop,303,1</v>
      </c>
      <c r="AN48" s="53" t="str">
        <f t="shared" si="75"/>
        <v>prop,303,1</v>
      </c>
      <c r="AO48" s="53">
        <f t="shared" si="76"/>
        <v>0</v>
      </c>
      <c r="AP48" s="53" t="str">
        <f t="shared" si="77"/>
        <v>prop,304,1</v>
      </c>
      <c r="AQ48" s="53" t="str">
        <f t="shared" si="78"/>
        <v>prop,304,1</v>
      </c>
      <c r="AR48" s="53">
        <f t="shared" si="79"/>
        <v>30</v>
      </c>
      <c r="AS48" s="53" t="str">
        <f t="shared" si="80"/>
        <v>prop,305,1</v>
      </c>
      <c r="AT48" s="53" t="str">
        <f t="shared" si="81"/>
        <v>prop,305,1</v>
      </c>
      <c r="AU48" s="53">
        <f t="shared" si="82"/>
        <v>0</v>
      </c>
      <c r="AV48" s="53" t="str">
        <f t="shared" si="83"/>
        <v>prop,306,1</v>
      </c>
      <c r="AW48" s="53" t="str">
        <f t="shared" si="84"/>
        <v>prop,306,1</v>
      </c>
      <c r="AX48" s="53">
        <f t="shared" si="85"/>
        <v>0</v>
      </c>
      <c r="AY48" s="53" t="str">
        <f t="shared" si="86"/>
        <v>prop,307,1</v>
      </c>
      <c r="AZ48" s="53" t="str">
        <f t="shared" si="87"/>
        <v>prop,307,1</v>
      </c>
      <c r="BA48" s="53">
        <f t="shared" si="88"/>
        <v>20</v>
      </c>
      <c r="BB48" s="53" t="str">
        <f t="shared" si="89"/>
        <v>prop,308,1</v>
      </c>
      <c r="BC48" s="53" t="str">
        <f t="shared" si="90"/>
        <v>prop,308,1</v>
      </c>
      <c r="BD48" s="53">
        <f t="shared" si="91"/>
        <v>0</v>
      </c>
      <c r="BE48" s="53" t="str">
        <f t="shared" si="92"/>
        <v>prop,309,1</v>
      </c>
      <c r="BF48" s="53" t="str">
        <f t="shared" si="93"/>
        <v>prop,309,1</v>
      </c>
      <c r="BG48" s="53">
        <f t="shared" si="94"/>
        <v>0</v>
      </c>
      <c r="BH48" s="53" t="str">
        <f t="shared" si="95"/>
        <v>prop,310,1</v>
      </c>
      <c r="BI48" s="53" t="str">
        <f t="shared" si="96"/>
        <v>prop,310,1</v>
      </c>
      <c r="BJ48" s="53">
        <f t="shared" si="97"/>
        <v>20</v>
      </c>
      <c r="BK48" s="53" t="str">
        <f t="shared" si="98"/>
        <v>prop,311,1</v>
      </c>
      <c r="BL48" s="53" t="str">
        <f t="shared" si="99"/>
        <v>prop,311,1</v>
      </c>
      <c r="BM48" s="53">
        <f t="shared" si="100"/>
        <v>0</v>
      </c>
      <c r="BN48" s="53" t="str">
        <f t="shared" si="101"/>
        <v>prop,312,1</v>
      </c>
      <c r="BO48" s="53" t="str">
        <f t="shared" si="102"/>
        <v>prop,312,1</v>
      </c>
      <c r="BP48" s="53">
        <f t="shared" si="103"/>
        <v>0</v>
      </c>
      <c r="BQ48" s="53" t="str">
        <f t="shared" si="104"/>
        <v>prop,322,1</v>
      </c>
      <c r="BR48" s="53" t="str">
        <f t="shared" si="105"/>
        <v>prop,322,1</v>
      </c>
      <c r="BS48" s="53">
        <f t="shared" si="106"/>
        <v>0</v>
      </c>
      <c r="BT48" s="53" t="str">
        <f t="shared" si="107"/>
        <v>prop,323,1</v>
      </c>
      <c r="BU48" s="53" t="str">
        <f t="shared" si="108"/>
        <v>prop,323,1</v>
      </c>
      <c r="BV48" s="53">
        <f t="shared" si="109"/>
        <v>0</v>
      </c>
      <c r="BW48" s="53" t="str">
        <f t="shared" si="110"/>
        <v>prop,313,1</v>
      </c>
      <c r="BX48" s="53" t="str">
        <f t="shared" si="111"/>
        <v>prop,313,1</v>
      </c>
      <c r="BY48" s="53">
        <f t="shared" si="112"/>
        <v>0</v>
      </c>
      <c r="BZ48" s="53" t="str">
        <f t="shared" si="113"/>
        <v>prop,314,1</v>
      </c>
      <c r="CA48" s="53" t="str">
        <f t="shared" si="114"/>
        <v>prop,314,1</v>
      </c>
      <c r="CB48" s="53">
        <f t="shared" si="115"/>
        <v>0</v>
      </c>
      <c r="CC48" s="53" t="str">
        <f t="shared" si="116"/>
        <v>prop,316,1</v>
      </c>
      <c r="CD48" s="53" t="str">
        <f t="shared" si="117"/>
        <v>prop,316,1</v>
      </c>
      <c r="CE48" s="53">
        <f t="shared" si="118"/>
        <v>0</v>
      </c>
      <c r="CF48" s="53" t="str">
        <f t="shared" si="119"/>
        <v>prop,317,1</v>
      </c>
      <c r="CG48" s="53" t="str">
        <f t="shared" si="120"/>
        <v>prop,317,1</v>
      </c>
      <c r="CH48" s="53">
        <f t="shared" si="121"/>
        <v>0</v>
      </c>
      <c r="CI48" s="53" t="str">
        <f t="shared" si="122"/>
        <v>prop,203,2;pack,1102;pack,1117;pack,1132;pack,1147</v>
      </c>
      <c r="CJ48" s="53" t="str">
        <f t="shared" si="123"/>
        <v>prop,203,2</v>
      </c>
      <c r="CK48" s="53">
        <v>50</v>
      </c>
      <c r="CL48" s="53" t="str">
        <f t="shared" si="124"/>
        <v>prop,202,5;pack,1102;pack,1117;pack,1132;pack,1147</v>
      </c>
      <c r="CM48" s="53" t="str">
        <f t="shared" si="125"/>
        <v>prop,202,5</v>
      </c>
      <c r="CN48" s="53">
        <v>50</v>
      </c>
      <c r="CO48" s="53" t="str">
        <f>"stage_token,"&amp;INT(价值设定!M9*100)</f>
        <v>stage_token,1470</v>
      </c>
      <c r="CP48" s="53" t="str">
        <f t="shared" si="126"/>
        <v>stage_token,1470</v>
      </c>
      <c r="CQ48" s="53">
        <v>100</v>
      </c>
      <c r="CR48" s="53" t="s">
        <v>2329</v>
      </c>
      <c r="CS48" s="53" t="str">
        <f t="shared" si="127"/>
        <v>cash,110</v>
      </c>
      <c r="CT48" s="53">
        <v>100</v>
      </c>
      <c r="CU48" s="53" t="s">
        <v>2330</v>
      </c>
      <c r="CV48" s="53" t="str">
        <f t="shared" si="128"/>
        <v>prop,704,8</v>
      </c>
      <c r="CW48" s="53">
        <v>100</v>
      </c>
      <c r="CX48" s="53" t="str">
        <f t="shared" si="129"/>
        <v>pack,304</v>
      </c>
      <c r="CY48" s="53" t="str">
        <f t="shared" si="130"/>
        <v>item,104</v>
      </c>
      <c r="CZ48" s="53">
        <f t="shared" si="131"/>
        <v>0</v>
      </c>
      <c r="DA48" s="53" t="str">
        <f t="shared" si="132"/>
        <v>prop,103,2</v>
      </c>
      <c r="DB48" s="53" t="str">
        <f t="shared" si="133"/>
        <v>prop,103,2</v>
      </c>
      <c r="DC48" s="53">
        <f t="shared" si="134"/>
        <v>50</v>
      </c>
      <c r="DE48" s="53">
        <v>1146</v>
      </c>
      <c r="DF48" s="56" t="str">
        <f t="shared" si="135"/>
        <v>prop,205,1|0;0|100</v>
      </c>
      <c r="DG48" s="74"/>
      <c r="DJ48" s="60"/>
      <c r="DK48" s="58"/>
      <c r="DL48" s="58"/>
      <c r="DM48" s="58"/>
      <c r="DN48" s="58"/>
      <c r="DO48" s="58"/>
      <c r="DP48" s="58"/>
      <c r="DQ48" s="58"/>
      <c r="DR48" s="58"/>
      <c r="DS48" s="58"/>
      <c r="DT48" s="58"/>
      <c r="DU48" s="58"/>
      <c r="DV48" s="58"/>
      <c r="DW48" s="58"/>
      <c r="DX48" s="58"/>
      <c r="DY48" s="58"/>
      <c r="DZ48" s="58"/>
      <c r="EA48" s="58"/>
      <c r="EB48" s="60"/>
      <c r="EC48" s="75"/>
      <c r="ED48" s="70"/>
      <c r="EE48" s="70"/>
      <c r="EF48" s="70"/>
    </row>
    <row r="49" spans="1:136">
      <c r="A49" s="53">
        <f>怪物产出!A11</f>
        <v>8</v>
      </c>
      <c r="B49" s="53">
        <f>怪物产出!B11</f>
        <v>3</v>
      </c>
      <c r="C49" s="50" t="str">
        <f>价值设定!P10</f>
        <v>coin,2900</v>
      </c>
      <c r="D49" s="53" t="str">
        <f t="shared" si="40"/>
        <v>coin,2900</v>
      </c>
      <c r="E49" s="53">
        <f t="shared" si="41"/>
        <v>100</v>
      </c>
      <c r="F49" s="53" t="str">
        <f t="shared" si="42"/>
        <v>pack,303</v>
      </c>
      <c r="G49" s="53" t="s">
        <v>2118</v>
      </c>
      <c r="H49" s="53">
        <f t="shared" si="43"/>
        <v>0</v>
      </c>
      <c r="I49" s="53" t="str">
        <f t="shared" si="44"/>
        <v>prop,207,2;pack,1102;pack,1117;pack,1132;pack,1147</v>
      </c>
      <c r="J49" s="53" t="str">
        <f t="shared" si="45"/>
        <v>prop,207,2</v>
      </c>
      <c r="K49" s="53">
        <f t="shared" si="46"/>
        <v>10</v>
      </c>
      <c r="L49" s="53" t="str">
        <f t="shared" si="47"/>
        <v>prop,211,1;pack,1102;pack,1117;pack,1132;pack,1147</v>
      </c>
      <c r="M49" s="53" t="str">
        <f t="shared" si="48"/>
        <v>prop,211,1</v>
      </c>
      <c r="N49" s="53">
        <f t="shared" si="49"/>
        <v>0</v>
      </c>
      <c r="O49" s="53" t="str">
        <f t="shared" si="50"/>
        <v>prop,208,2;pack,1102;pack,1117;pack,1132;pack,1147</v>
      </c>
      <c r="P49" s="53" t="str">
        <f t="shared" si="51"/>
        <v>prop,208,2</v>
      </c>
      <c r="Q49" s="53">
        <f t="shared" si="52"/>
        <v>10</v>
      </c>
      <c r="R49" s="53" t="str">
        <f t="shared" si="53"/>
        <v>prop,212,1;pack,1102;pack,1117;pack,1132;pack,1147</v>
      </c>
      <c r="S49" s="53" t="str">
        <f t="shared" si="54"/>
        <v>prop,212,1</v>
      </c>
      <c r="T49" s="53">
        <f t="shared" si="55"/>
        <v>0</v>
      </c>
      <c r="U49" s="53" t="str">
        <f t="shared" si="56"/>
        <v>prop,209,2;pack,1102;pack,1117;pack,1132;pack,1147</v>
      </c>
      <c r="V49" s="53" t="str">
        <f t="shared" si="57"/>
        <v>prop,209,2</v>
      </c>
      <c r="W49" s="53">
        <f t="shared" si="58"/>
        <v>7</v>
      </c>
      <c r="X49" s="53" t="str">
        <f t="shared" si="59"/>
        <v>prop,213,1;pack,1102;pack,1117;pack,1132;pack,1147</v>
      </c>
      <c r="Y49" s="53" t="str">
        <f t="shared" si="60"/>
        <v>prop,213,1</v>
      </c>
      <c r="Z49" s="53">
        <f t="shared" si="61"/>
        <v>0</v>
      </c>
      <c r="AA49" s="53" t="str">
        <f t="shared" si="62"/>
        <v>prop,210,2;pack,1102;pack,1117;pack,1132;pack,1147</v>
      </c>
      <c r="AB49" s="53" t="str">
        <f t="shared" si="63"/>
        <v>prop,210,2</v>
      </c>
      <c r="AC49" s="53">
        <f t="shared" si="64"/>
        <v>7</v>
      </c>
      <c r="AD49" s="53" t="str">
        <f t="shared" si="65"/>
        <v>prop,214,1;pack,1102;pack,1117;pack,1132;pack,1147</v>
      </c>
      <c r="AE49" s="53" t="str">
        <f t="shared" si="66"/>
        <v>prop,214,1</v>
      </c>
      <c r="AF49" s="53">
        <f t="shared" si="67"/>
        <v>0</v>
      </c>
      <c r="AG49" s="53" t="str">
        <f t="shared" si="68"/>
        <v>prop,301,1</v>
      </c>
      <c r="AH49" s="53" t="str">
        <f t="shared" si="69"/>
        <v>prop,301,1</v>
      </c>
      <c r="AI49" s="53">
        <f t="shared" si="70"/>
        <v>30</v>
      </c>
      <c r="AJ49" s="53" t="str">
        <f t="shared" si="71"/>
        <v>prop,302,1</v>
      </c>
      <c r="AK49" s="53" t="str">
        <f t="shared" si="72"/>
        <v>prop,302,1</v>
      </c>
      <c r="AL49" s="53">
        <f t="shared" si="73"/>
        <v>0</v>
      </c>
      <c r="AM49" s="53" t="str">
        <f t="shared" si="74"/>
        <v>prop,303,1</v>
      </c>
      <c r="AN49" s="53" t="str">
        <f t="shared" si="75"/>
        <v>prop,303,1</v>
      </c>
      <c r="AO49" s="53">
        <f t="shared" si="76"/>
        <v>0</v>
      </c>
      <c r="AP49" s="53" t="str">
        <f t="shared" si="77"/>
        <v>prop,304,1</v>
      </c>
      <c r="AQ49" s="53" t="str">
        <f t="shared" si="78"/>
        <v>prop,304,1</v>
      </c>
      <c r="AR49" s="53">
        <f t="shared" si="79"/>
        <v>30</v>
      </c>
      <c r="AS49" s="53" t="str">
        <f t="shared" si="80"/>
        <v>prop,305,1</v>
      </c>
      <c r="AT49" s="53" t="str">
        <f t="shared" si="81"/>
        <v>prop,305,1</v>
      </c>
      <c r="AU49" s="53">
        <f t="shared" si="82"/>
        <v>0</v>
      </c>
      <c r="AV49" s="53" t="str">
        <f t="shared" si="83"/>
        <v>prop,306,1</v>
      </c>
      <c r="AW49" s="53" t="str">
        <f t="shared" si="84"/>
        <v>prop,306,1</v>
      </c>
      <c r="AX49" s="53">
        <f t="shared" si="85"/>
        <v>0</v>
      </c>
      <c r="AY49" s="53" t="str">
        <f t="shared" si="86"/>
        <v>prop,307,1</v>
      </c>
      <c r="AZ49" s="53" t="str">
        <f t="shared" si="87"/>
        <v>prop,307,1</v>
      </c>
      <c r="BA49" s="53">
        <f t="shared" si="88"/>
        <v>20</v>
      </c>
      <c r="BB49" s="53" t="str">
        <f t="shared" si="89"/>
        <v>prop,308,1</v>
      </c>
      <c r="BC49" s="53" t="str">
        <f t="shared" si="90"/>
        <v>prop,308,1</v>
      </c>
      <c r="BD49" s="53">
        <f t="shared" si="91"/>
        <v>0</v>
      </c>
      <c r="BE49" s="53" t="str">
        <f t="shared" si="92"/>
        <v>prop,309,1</v>
      </c>
      <c r="BF49" s="53" t="str">
        <f t="shared" si="93"/>
        <v>prop,309,1</v>
      </c>
      <c r="BG49" s="53">
        <f t="shared" si="94"/>
        <v>0</v>
      </c>
      <c r="BH49" s="53" t="str">
        <f t="shared" si="95"/>
        <v>prop,310,1</v>
      </c>
      <c r="BI49" s="53" t="str">
        <f t="shared" si="96"/>
        <v>prop,310,1</v>
      </c>
      <c r="BJ49" s="53">
        <f t="shared" si="97"/>
        <v>20</v>
      </c>
      <c r="BK49" s="53" t="str">
        <f t="shared" si="98"/>
        <v>prop,311,1</v>
      </c>
      <c r="BL49" s="53" t="str">
        <f t="shared" si="99"/>
        <v>prop,311,1</v>
      </c>
      <c r="BM49" s="53">
        <f t="shared" si="100"/>
        <v>0</v>
      </c>
      <c r="BN49" s="53" t="str">
        <f t="shared" si="101"/>
        <v>prop,312,1</v>
      </c>
      <c r="BO49" s="53" t="str">
        <f t="shared" si="102"/>
        <v>prop,312,1</v>
      </c>
      <c r="BP49" s="53">
        <f t="shared" si="103"/>
        <v>0</v>
      </c>
      <c r="BQ49" s="53" t="str">
        <f t="shared" si="104"/>
        <v>prop,322,1</v>
      </c>
      <c r="BR49" s="53" t="str">
        <f t="shared" si="105"/>
        <v>prop,322,1</v>
      </c>
      <c r="BS49" s="53">
        <f t="shared" si="106"/>
        <v>0</v>
      </c>
      <c r="BT49" s="53" t="str">
        <f t="shared" si="107"/>
        <v>prop,323,1</v>
      </c>
      <c r="BU49" s="53" t="str">
        <f t="shared" si="108"/>
        <v>prop,323,1</v>
      </c>
      <c r="BV49" s="53">
        <f t="shared" si="109"/>
        <v>0</v>
      </c>
      <c r="BW49" s="53" t="str">
        <f t="shared" si="110"/>
        <v>prop,313,1</v>
      </c>
      <c r="BX49" s="53" t="str">
        <f t="shared" si="111"/>
        <v>prop,313,1</v>
      </c>
      <c r="BY49" s="53">
        <f t="shared" si="112"/>
        <v>0</v>
      </c>
      <c r="BZ49" s="53" t="str">
        <f t="shared" si="113"/>
        <v>prop,314,1</v>
      </c>
      <c r="CA49" s="53" t="str">
        <f t="shared" si="114"/>
        <v>prop,314,1</v>
      </c>
      <c r="CB49" s="53">
        <f t="shared" si="115"/>
        <v>0</v>
      </c>
      <c r="CC49" s="53" t="str">
        <f t="shared" si="116"/>
        <v>prop,316,1</v>
      </c>
      <c r="CD49" s="53" t="str">
        <f t="shared" si="117"/>
        <v>prop,316,1</v>
      </c>
      <c r="CE49" s="53">
        <f t="shared" si="118"/>
        <v>0</v>
      </c>
      <c r="CF49" s="53" t="str">
        <f t="shared" si="119"/>
        <v>prop,317,1</v>
      </c>
      <c r="CG49" s="53" t="str">
        <f t="shared" si="120"/>
        <v>prop,317,1</v>
      </c>
      <c r="CH49" s="53">
        <f t="shared" si="121"/>
        <v>0</v>
      </c>
      <c r="CI49" s="53" t="str">
        <f t="shared" si="122"/>
        <v>prop,203,2;pack,1102;pack,1117;pack,1132;pack,1147</v>
      </c>
      <c r="CJ49" s="53" t="str">
        <f t="shared" si="123"/>
        <v>prop,203,2</v>
      </c>
      <c r="CK49" s="53">
        <v>50</v>
      </c>
      <c r="CL49" s="53" t="str">
        <f t="shared" si="124"/>
        <v>prop,202,5;pack,1102;pack,1117;pack,1132;pack,1147</v>
      </c>
      <c r="CM49" s="53" t="str">
        <f t="shared" si="125"/>
        <v>prop,202,5</v>
      </c>
      <c r="CN49" s="53">
        <v>50</v>
      </c>
      <c r="CO49" s="53" t="str">
        <f>"stage_token,"&amp;INT(价值设定!M10*100)</f>
        <v>stage_token,1480</v>
      </c>
      <c r="CP49" s="53" t="str">
        <f t="shared" si="126"/>
        <v>stage_token,1480</v>
      </c>
      <c r="CQ49" s="53">
        <v>100</v>
      </c>
      <c r="CR49" s="53" t="s">
        <v>2329</v>
      </c>
      <c r="CS49" s="53" t="str">
        <f t="shared" si="127"/>
        <v>cash,110</v>
      </c>
      <c r="CT49" s="53">
        <v>100</v>
      </c>
      <c r="CU49" s="53" t="s">
        <v>2330</v>
      </c>
      <c r="CV49" s="53" t="str">
        <f t="shared" si="128"/>
        <v>prop,704,8</v>
      </c>
      <c r="CW49" s="53">
        <v>100</v>
      </c>
      <c r="CX49" s="53" t="str">
        <f t="shared" si="129"/>
        <v>pack,304</v>
      </c>
      <c r="CY49" s="53" t="str">
        <f t="shared" si="130"/>
        <v>item,104</v>
      </c>
      <c r="CZ49" s="53">
        <f t="shared" si="131"/>
        <v>0</v>
      </c>
      <c r="DA49" s="53" t="str">
        <f t="shared" si="132"/>
        <v>prop,103,2</v>
      </c>
      <c r="DB49" s="53" t="str">
        <f t="shared" si="133"/>
        <v>prop,103,2</v>
      </c>
      <c r="DC49" s="53">
        <f t="shared" si="134"/>
        <v>50</v>
      </c>
      <c r="DE49" s="53">
        <v>1147</v>
      </c>
      <c r="DF49" s="56" t="str">
        <f t="shared" si="135"/>
        <v>prop,205,1|0;0|100</v>
      </c>
      <c r="DG49" s="74"/>
      <c r="DJ49" s="60"/>
      <c r="DK49" s="58"/>
      <c r="DL49" s="58"/>
      <c r="DM49" s="58"/>
      <c r="DN49" s="58"/>
      <c r="DO49" s="58"/>
      <c r="DP49" s="58"/>
      <c r="DQ49" s="58"/>
      <c r="DR49" s="58"/>
      <c r="DS49" s="58"/>
      <c r="DT49" s="58"/>
      <c r="DU49" s="58"/>
      <c r="DV49" s="58"/>
      <c r="DW49" s="58"/>
      <c r="DX49" s="58"/>
      <c r="DY49" s="58"/>
      <c r="DZ49" s="58"/>
      <c r="EA49" s="58"/>
      <c r="EB49" s="60"/>
      <c r="EC49" s="136"/>
      <c r="ED49" s="70"/>
      <c r="EE49" s="70"/>
      <c r="EF49" s="70"/>
    </row>
    <row r="50" spans="1:136">
      <c r="A50" s="53">
        <f>怪物产出!A12</f>
        <v>9</v>
      </c>
      <c r="B50" s="53">
        <f>怪物产出!B12</f>
        <v>3</v>
      </c>
      <c r="C50" s="50" t="str">
        <f>价值设定!P11</f>
        <v>coin,2950</v>
      </c>
      <c r="D50" s="53" t="str">
        <f t="shared" si="40"/>
        <v>coin,2950</v>
      </c>
      <c r="E50" s="53">
        <f t="shared" si="41"/>
        <v>100</v>
      </c>
      <c r="F50" s="53" t="str">
        <f t="shared" si="42"/>
        <v>pack,303</v>
      </c>
      <c r="G50" s="53" t="s">
        <v>2118</v>
      </c>
      <c r="H50" s="53">
        <f t="shared" si="43"/>
        <v>0</v>
      </c>
      <c r="I50" s="53" t="str">
        <f t="shared" si="44"/>
        <v>prop,207,2;pack,1102;pack,1117;pack,1132;pack,1147</v>
      </c>
      <c r="J50" s="53" t="str">
        <f t="shared" si="45"/>
        <v>prop,207,2</v>
      </c>
      <c r="K50" s="53">
        <f t="shared" si="46"/>
        <v>10</v>
      </c>
      <c r="L50" s="53" t="str">
        <f t="shared" si="47"/>
        <v>prop,211,1;pack,1102;pack,1117;pack,1132;pack,1147</v>
      </c>
      <c r="M50" s="53" t="str">
        <f t="shared" si="48"/>
        <v>prop,211,1</v>
      </c>
      <c r="N50" s="53">
        <f t="shared" si="49"/>
        <v>0</v>
      </c>
      <c r="O50" s="53" t="str">
        <f t="shared" si="50"/>
        <v>prop,208,2;pack,1102;pack,1117;pack,1132;pack,1147</v>
      </c>
      <c r="P50" s="53" t="str">
        <f t="shared" si="51"/>
        <v>prop,208,2</v>
      </c>
      <c r="Q50" s="53">
        <f t="shared" si="52"/>
        <v>10</v>
      </c>
      <c r="R50" s="53" t="str">
        <f t="shared" si="53"/>
        <v>prop,212,1;pack,1102;pack,1117;pack,1132;pack,1147</v>
      </c>
      <c r="S50" s="53" t="str">
        <f t="shared" si="54"/>
        <v>prop,212,1</v>
      </c>
      <c r="T50" s="53">
        <f t="shared" si="55"/>
        <v>0</v>
      </c>
      <c r="U50" s="53" t="str">
        <f t="shared" si="56"/>
        <v>prop,209,2;pack,1102;pack,1117;pack,1132;pack,1147</v>
      </c>
      <c r="V50" s="53" t="str">
        <f t="shared" si="57"/>
        <v>prop,209,2</v>
      </c>
      <c r="W50" s="53">
        <f t="shared" si="58"/>
        <v>7</v>
      </c>
      <c r="X50" s="53" t="str">
        <f t="shared" si="59"/>
        <v>prop,213,1;pack,1102;pack,1117;pack,1132;pack,1147</v>
      </c>
      <c r="Y50" s="53" t="str">
        <f t="shared" si="60"/>
        <v>prop,213,1</v>
      </c>
      <c r="Z50" s="53">
        <f t="shared" si="61"/>
        <v>0</v>
      </c>
      <c r="AA50" s="53" t="str">
        <f t="shared" si="62"/>
        <v>prop,210,2;pack,1102;pack,1117;pack,1132;pack,1147</v>
      </c>
      <c r="AB50" s="53" t="str">
        <f t="shared" si="63"/>
        <v>prop,210,2</v>
      </c>
      <c r="AC50" s="53">
        <f t="shared" si="64"/>
        <v>7</v>
      </c>
      <c r="AD50" s="53" t="str">
        <f t="shared" si="65"/>
        <v>prop,214,1;pack,1102;pack,1117;pack,1132;pack,1147</v>
      </c>
      <c r="AE50" s="53" t="str">
        <f t="shared" si="66"/>
        <v>prop,214,1</v>
      </c>
      <c r="AF50" s="53">
        <f t="shared" si="67"/>
        <v>0</v>
      </c>
      <c r="AG50" s="53" t="str">
        <f t="shared" si="68"/>
        <v>prop,301,1</v>
      </c>
      <c r="AH50" s="53" t="str">
        <f t="shared" si="69"/>
        <v>prop,301,1</v>
      </c>
      <c r="AI50" s="53">
        <f t="shared" si="70"/>
        <v>30</v>
      </c>
      <c r="AJ50" s="53" t="str">
        <f t="shared" si="71"/>
        <v>prop,302,1</v>
      </c>
      <c r="AK50" s="53" t="str">
        <f t="shared" si="72"/>
        <v>prop,302,1</v>
      </c>
      <c r="AL50" s="53">
        <f t="shared" si="73"/>
        <v>0</v>
      </c>
      <c r="AM50" s="53" t="str">
        <f t="shared" si="74"/>
        <v>prop,303,1</v>
      </c>
      <c r="AN50" s="53" t="str">
        <f t="shared" si="75"/>
        <v>prop,303,1</v>
      </c>
      <c r="AO50" s="53">
        <f t="shared" si="76"/>
        <v>0</v>
      </c>
      <c r="AP50" s="53" t="str">
        <f t="shared" si="77"/>
        <v>prop,304,1</v>
      </c>
      <c r="AQ50" s="53" t="str">
        <f t="shared" si="78"/>
        <v>prop,304,1</v>
      </c>
      <c r="AR50" s="53">
        <f t="shared" si="79"/>
        <v>30</v>
      </c>
      <c r="AS50" s="53" t="str">
        <f t="shared" si="80"/>
        <v>prop,305,1</v>
      </c>
      <c r="AT50" s="53" t="str">
        <f t="shared" si="81"/>
        <v>prop,305,1</v>
      </c>
      <c r="AU50" s="53">
        <f t="shared" si="82"/>
        <v>0</v>
      </c>
      <c r="AV50" s="53" t="str">
        <f t="shared" si="83"/>
        <v>prop,306,1</v>
      </c>
      <c r="AW50" s="53" t="str">
        <f t="shared" si="84"/>
        <v>prop,306,1</v>
      </c>
      <c r="AX50" s="53">
        <f t="shared" si="85"/>
        <v>0</v>
      </c>
      <c r="AY50" s="53" t="str">
        <f t="shared" si="86"/>
        <v>prop,307,1</v>
      </c>
      <c r="AZ50" s="53" t="str">
        <f t="shared" si="87"/>
        <v>prop,307,1</v>
      </c>
      <c r="BA50" s="53">
        <f t="shared" si="88"/>
        <v>20</v>
      </c>
      <c r="BB50" s="53" t="str">
        <f t="shared" si="89"/>
        <v>prop,308,1</v>
      </c>
      <c r="BC50" s="53" t="str">
        <f t="shared" si="90"/>
        <v>prop,308,1</v>
      </c>
      <c r="BD50" s="53">
        <f t="shared" si="91"/>
        <v>0</v>
      </c>
      <c r="BE50" s="53" t="str">
        <f t="shared" si="92"/>
        <v>prop,309,1</v>
      </c>
      <c r="BF50" s="53" t="str">
        <f t="shared" si="93"/>
        <v>prop,309,1</v>
      </c>
      <c r="BG50" s="53">
        <f t="shared" si="94"/>
        <v>0</v>
      </c>
      <c r="BH50" s="53" t="str">
        <f t="shared" si="95"/>
        <v>prop,310,1</v>
      </c>
      <c r="BI50" s="53" t="str">
        <f t="shared" si="96"/>
        <v>prop,310,1</v>
      </c>
      <c r="BJ50" s="53">
        <f t="shared" si="97"/>
        <v>20</v>
      </c>
      <c r="BK50" s="53" t="str">
        <f t="shared" si="98"/>
        <v>prop,311,1</v>
      </c>
      <c r="BL50" s="53" t="str">
        <f t="shared" si="99"/>
        <v>prop,311,1</v>
      </c>
      <c r="BM50" s="53">
        <f t="shared" si="100"/>
        <v>0</v>
      </c>
      <c r="BN50" s="53" t="str">
        <f t="shared" si="101"/>
        <v>prop,312,1</v>
      </c>
      <c r="BO50" s="53" t="str">
        <f t="shared" si="102"/>
        <v>prop,312,1</v>
      </c>
      <c r="BP50" s="53">
        <f t="shared" si="103"/>
        <v>0</v>
      </c>
      <c r="BQ50" s="53" t="str">
        <f t="shared" si="104"/>
        <v>prop,322,1</v>
      </c>
      <c r="BR50" s="53" t="str">
        <f t="shared" si="105"/>
        <v>prop,322,1</v>
      </c>
      <c r="BS50" s="53">
        <f t="shared" si="106"/>
        <v>0</v>
      </c>
      <c r="BT50" s="53" t="str">
        <f t="shared" si="107"/>
        <v>prop,323,1</v>
      </c>
      <c r="BU50" s="53" t="str">
        <f t="shared" si="108"/>
        <v>prop,323,1</v>
      </c>
      <c r="BV50" s="53">
        <f t="shared" si="109"/>
        <v>0</v>
      </c>
      <c r="BW50" s="53" t="str">
        <f t="shared" si="110"/>
        <v>prop,313,1</v>
      </c>
      <c r="BX50" s="53" t="str">
        <f t="shared" si="111"/>
        <v>prop,313,1</v>
      </c>
      <c r="BY50" s="53">
        <f t="shared" si="112"/>
        <v>0</v>
      </c>
      <c r="BZ50" s="53" t="str">
        <f t="shared" si="113"/>
        <v>prop,314,1</v>
      </c>
      <c r="CA50" s="53" t="str">
        <f t="shared" si="114"/>
        <v>prop,314,1</v>
      </c>
      <c r="CB50" s="53">
        <f t="shared" si="115"/>
        <v>0</v>
      </c>
      <c r="CC50" s="53" t="str">
        <f t="shared" si="116"/>
        <v>prop,316,1</v>
      </c>
      <c r="CD50" s="53" t="str">
        <f t="shared" si="117"/>
        <v>prop,316,1</v>
      </c>
      <c r="CE50" s="53">
        <f t="shared" si="118"/>
        <v>0</v>
      </c>
      <c r="CF50" s="53" t="str">
        <f t="shared" si="119"/>
        <v>prop,317,1</v>
      </c>
      <c r="CG50" s="53" t="str">
        <f t="shared" si="120"/>
        <v>prop,317,1</v>
      </c>
      <c r="CH50" s="53">
        <f t="shared" si="121"/>
        <v>0</v>
      </c>
      <c r="CI50" s="53" t="str">
        <f t="shared" si="122"/>
        <v>prop,203,2;pack,1102;pack,1117;pack,1132;pack,1147</v>
      </c>
      <c r="CJ50" s="53" t="str">
        <f t="shared" si="123"/>
        <v>prop,203,2</v>
      </c>
      <c r="CK50" s="53">
        <v>50</v>
      </c>
      <c r="CL50" s="53" t="str">
        <f t="shared" si="124"/>
        <v>prop,202,5;pack,1102;pack,1117;pack,1132;pack,1147</v>
      </c>
      <c r="CM50" s="53" t="str">
        <f t="shared" si="125"/>
        <v>prop,202,5</v>
      </c>
      <c r="CN50" s="53">
        <v>50</v>
      </c>
      <c r="CO50" s="53" t="str">
        <f>"stage_token,"&amp;INT(价值设定!M11*100)</f>
        <v>stage_token,1490</v>
      </c>
      <c r="CP50" s="53" t="str">
        <f t="shared" si="126"/>
        <v>stage_token,1490</v>
      </c>
      <c r="CQ50" s="53">
        <v>100</v>
      </c>
      <c r="CR50" s="53" t="s">
        <v>2329</v>
      </c>
      <c r="CS50" s="53" t="str">
        <f t="shared" si="127"/>
        <v>cash,110</v>
      </c>
      <c r="CT50" s="53">
        <v>100</v>
      </c>
      <c r="CU50" s="53" t="s">
        <v>2330</v>
      </c>
      <c r="CV50" s="53" t="str">
        <f t="shared" si="128"/>
        <v>prop,704,8</v>
      </c>
      <c r="CW50" s="53">
        <v>100</v>
      </c>
      <c r="CX50" s="53" t="str">
        <f t="shared" si="129"/>
        <v>pack,304</v>
      </c>
      <c r="CY50" s="53" t="str">
        <f t="shared" si="130"/>
        <v>item,104</v>
      </c>
      <c r="CZ50" s="53">
        <f t="shared" si="131"/>
        <v>0</v>
      </c>
      <c r="DA50" s="53" t="str">
        <f t="shared" si="132"/>
        <v>prop,103,2</v>
      </c>
      <c r="DB50" s="53" t="str">
        <f t="shared" si="133"/>
        <v>prop,103,2</v>
      </c>
      <c r="DC50" s="53">
        <f t="shared" si="134"/>
        <v>50</v>
      </c>
      <c r="DE50" s="53">
        <v>1148</v>
      </c>
      <c r="DF50" s="56" t="str">
        <f t="shared" si="135"/>
        <v>prop,205,1|0;0|100</v>
      </c>
      <c r="DG50" s="74"/>
      <c r="DJ50" s="60"/>
      <c r="DK50" s="58"/>
      <c r="DL50" s="58"/>
      <c r="DM50" s="58"/>
      <c r="DN50" s="58"/>
      <c r="DO50" s="58"/>
      <c r="DP50" s="58"/>
      <c r="DQ50" s="58"/>
      <c r="DR50" s="58"/>
      <c r="DS50" s="58"/>
      <c r="DT50" s="58"/>
      <c r="DU50" s="58"/>
      <c r="DV50" s="58"/>
      <c r="DW50" s="58"/>
      <c r="DX50" s="58"/>
      <c r="DY50" s="58"/>
      <c r="DZ50" s="58"/>
      <c r="EA50" s="58"/>
      <c r="EB50" s="60"/>
      <c r="EC50" s="75"/>
      <c r="ED50" s="70"/>
      <c r="EE50" s="70"/>
      <c r="EF50" s="70"/>
    </row>
    <row r="51" spans="1:136">
      <c r="A51" s="53">
        <f>怪物产出!A13</f>
        <v>10</v>
      </c>
      <c r="B51" s="53">
        <f>怪物产出!B13</f>
        <v>4</v>
      </c>
      <c r="C51" s="50" t="str">
        <f>价值设定!P12</f>
        <v>coin,3000</v>
      </c>
      <c r="D51" s="53" t="str">
        <f t="shared" si="40"/>
        <v>coin,3000</v>
      </c>
      <c r="E51" s="53">
        <f t="shared" si="41"/>
        <v>100</v>
      </c>
      <c r="F51" s="53" t="str">
        <f t="shared" si="42"/>
        <v>pack,303</v>
      </c>
      <c r="G51" s="53" t="s">
        <v>2118</v>
      </c>
      <c r="H51" s="53">
        <f t="shared" si="43"/>
        <v>90</v>
      </c>
      <c r="I51" s="53" t="str">
        <f t="shared" si="44"/>
        <v>prop,207,2;pack,1103;pack,1118;pack,1133;pack,1148</v>
      </c>
      <c r="J51" s="53" t="str">
        <f t="shared" si="45"/>
        <v>prop,207,2</v>
      </c>
      <c r="K51" s="53">
        <f t="shared" si="46"/>
        <v>8</v>
      </c>
      <c r="L51" s="53" t="str">
        <f t="shared" si="47"/>
        <v>prop,211,1;pack,1103;pack,1118;pack,1133;pack,1148</v>
      </c>
      <c r="M51" s="53" t="str">
        <f t="shared" si="48"/>
        <v>prop,211,1</v>
      </c>
      <c r="N51" s="53">
        <f t="shared" si="49"/>
        <v>2</v>
      </c>
      <c r="O51" s="53" t="str">
        <f t="shared" si="50"/>
        <v>prop,208,2;pack,1103;pack,1118;pack,1133;pack,1148</v>
      </c>
      <c r="P51" s="53" t="str">
        <f t="shared" si="51"/>
        <v>prop,208,2</v>
      </c>
      <c r="Q51" s="53">
        <f t="shared" si="52"/>
        <v>8</v>
      </c>
      <c r="R51" s="53" t="str">
        <f t="shared" si="53"/>
        <v>prop,212,1;pack,1103;pack,1118;pack,1133;pack,1148</v>
      </c>
      <c r="S51" s="53" t="str">
        <f t="shared" si="54"/>
        <v>prop,212,1</v>
      </c>
      <c r="T51" s="53">
        <f t="shared" si="55"/>
        <v>2</v>
      </c>
      <c r="U51" s="53" t="str">
        <f t="shared" si="56"/>
        <v>prop,209,2;pack,1103;pack,1118;pack,1133;pack,1148</v>
      </c>
      <c r="V51" s="53" t="str">
        <f t="shared" si="57"/>
        <v>prop,209,2</v>
      </c>
      <c r="W51" s="53">
        <f t="shared" si="58"/>
        <v>5</v>
      </c>
      <c r="X51" s="53" t="str">
        <f t="shared" si="59"/>
        <v>prop,213,1;pack,1103;pack,1118;pack,1133;pack,1148</v>
      </c>
      <c r="Y51" s="53" t="str">
        <f t="shared" si="60"/>
        <v>prop,213,1</v>
      </c>
      <c r="Z51" s="53">
        <f t="shared" si="61"/>
        <v>2</v>
      </c>
      <c r="AA51" s="53" t="str">
        <f t="shared" si="62"/>
        <v>prop,210,2;pack,1103;pack,1118;pack,1133;pack,1148</v>
      </c>
      <c r="AB51" s="53" t="str">
        <f t="shared" si="63"/>
        <v>prop,210,2</v>
      </c>
      <c r="AC51" s="53">
        <f t="shared" si="64"/>
        <v>5</v>
      </c>
      <c r="AD51" s="53" t="str">
        <f t="shared" si="65"/>
        <v>prop,214,1;pack,1103;pack,1118;pack,1133;pack,1148</v>
      </c>
      <c r="AE51" s="53" t="str">
        <f t="shared" si="66"/>
        <v>prop,214,1</v>
      </c>
      <c r="AF51" s="53">
        <f t="shared" si="67"/>
        <v>2</v>
      </c>
      <c r="AG51" s="53" t="str">
        <f t="shared" si="68"/>
        <v>prop,301,1</v>
      </c>
      <c r="AH51" s="53" t="str">
        <f t="shared" si="69"/>
        <v>prop,301,1</v>
      </c>
      <c r="AI51" s="53">
        <f t="shared" si="70"/>
        <v>20</v>
      </c>
      <c r="AJ51" s="53" t="str">
        <f t="shared" si="71"/>
        <v>prop,302,1</v>
      </c>
      <c r="AK51" s="53" t="str">
        <f t="shared" si="72"/>
        <v>prop,302,1</v>
      </c>
      <c r="AL51" s="53">
        <f t="shared" si="73"/>
        <v>10</v>
      </c>
      <c r="AM51" s="53" t="str">
        <f t="shared" si="74"/>
        <v>prop,303,1</v>
      </c>
      <c r="AN51" s="53" t="str">
        <f t="shared" si="75"/>
        <v>prop,303,1</v>
      </c>
      <c r="AO51" s="53">
        <f t="shared" si="76"/>
        <v>0</v>
      </c>
      <c r="AP51" s="53" t="str">
        <f t="shared" si="77"/>
        <v>prop,304,1</v>
      </c>
      <c r="AQ51" s="53" t="str">
        <f t="shared" si="78"/>
        <v>prop,304,1</v>
      </c>
      <c r="AR51" s="53">
        <f t="shared" si="79"/>
        <v>20</v>
      </c>
      <c r="AS51" s="53" t="str">
        <f t="shared" si="80"/>
        <v>prop,305,1</v>
      </c>
      <c r="AT51" s="53" t="str">
        <f t="shared" si="81"/>
        <v>prop,305,1</v>
      </c>
      <c r="AU51" s="53">
        <f t="shared" si="82"/>
        <v>10</v>
      </c>
      <c r="AV51" s="53" t="str">
        <f t="shared" si="83"/>
        <v>prop,306,1</v>
      </c>
      <c r="AW51" s="53" t="str">
        <f t="shared" si="84"/>
        <v>prop,306,1</v>
      </c>
      <c r="AX51" s="53">
        <f t="shared" si="85"/>
        <v>0</v>
      </c>
      <c r="AY51" s="53" t="str">
        <f t="shared" si="86"/>
        <v>prop,307,1</v>
      </c>
      <c r="AZ51" s="53" t="str">
        <f t="shared" si="87"/>
        <v>prop,307,1</v>
      </c>
      <c r="BA51" s="53">
        <f t="shared" si="88"/>
        <v>15</v>
      </c>
      <c r="BB51" s="53" t="str">
        <f t="shared" si="89"/>
        <v>prop,308,1</v>
      </c>
      <c r="BC51" s="53" t="str">
        <f t="shared" si="90"/>
        <v>prop,308,1</v>
      </c>
      <c r="BD51" s="53">
        <f t="shared" si="91"/>
        <v>5</v>
      </c>
      <c r="BE51" s="53" t="str">
        <f t="shared" si="92"/>
        <v>prop,309,1</v>
      </c>
      <c r="BF51" s="53" t="str">
        <f t="shared" si="93"/>
        <v>prop,309,1</v>
      </c>
      <c r="BG51" s="53">
        <f t="shared" si="94"/>
        <v>0</v>
      </c>
      <c r="BH51" s="53" t="str">
        <f t="shared" si="95"/>
        <v>prop,310,1</v>
      </c>
      <c r="BI51" s="53" t="str">
        <f t="shared" si="96"/>
        <v>prop,310,1</v>
      </c>
      <c r="BJ51" s="53">
        <f t="shared" si="97"/>
        <v>15</v>
      </c>
      <c r="BK51" s="53" t="str">
        <f t="shared" si="98"/>
        <v>prop,311,1</v>
      </c>
      <c r="BL51" s="53" t="str">
        <f t="shared" si="99"/>
        <v>prop,311,1</v>
      </c>
      <c r="BM51" s="53">
        <f t="shared" si="100"/>
        <v>5</v>
      </c>
      <c r="BN51" s="53" t="str">
        <f t="shared" si="101"/>
        <v>prop,312,1</v>
      </c>
      <c r="BO51" s="53" t="str">
        <f t="shared" si="102"/>
        <v>prop,312,1</v>
      </c>
      <c r="BP51" s="53">
        <f t="shared" si="103"/>
        <v>0</v>
      </c>
      <c r="BQ51" s="53" t="str">
        <f t="shared" si="104"/>
        <v>prop,322,1</v>
      </c>
      <c r="BR51" s="53" t="str">
        <f t="shared" si="105"/>
        <v>prop,322,1</v>
      </c>
      <c r="BS51" s="53">
        <f t="shared" si="106"/>
        <v>30</v>
      </c>
      <c r="BT51" s="53" t="str">
        <f t="shared" si="107"/>
        <v>prop,323,1</v>
      </c>
      <c r="BU51" s="53" t="str">
        <f t="shared" si="108"/>
        <v>prop,323,1</v>
      </c>
      <c r="BV51" s="53">
        <f t="shared" si="109"/>
        <v>0</v>
      </c>
      <c r="BW51" s="53" t="str">
        <f t="shared" si="110"/>
        <v>prop,313,1</v>
      </c>
      <c r="BX51" s="53" t="str">
        <f t="shared" si="111"/>
        <v>prop,313,1</v>
      </c>
      <c r="BY51" s="53">
        <f t="shared" si="112"/>
        <v>35</v>
      </c>
      <c r="BZ51" s="53" t="str">
        <f t="shared" si="113"/>
        <v>prop,314,1</v>
      </c>
      <c r="CA51" s="53" t="str">
        <f t="shared" si="114"/>
        <v>prop,314,1</v>
      </c>
      <c r="CB51" s="53">
        <f t="shared" si="115"/>
        <v>0</v>
      </c>
      <c r="CC51" s="53" t="str">
        <f t="shared" si="116"/>
        <v>prop,316,1</v>
      </c>
      <c r="CD51" s="53" t="str">
        <f t="shared" si="117"/>
        <v>prop,316,1</v>
      </c>
      <c r="CE51" s="53">
        <f t="shared" si="118"/>
        <v>35</v>
      </c>
      <c r="CF51" s="53" t="str">
        <f t="shared" si="119"/>
        <v>prop,317,1</v>
      </c>
      <c r="CG51" s="53" t="str">
        <f t="shared" si="120"/>
        <v>prop,317,1</v>
      </c>
      <c r="CH51" s="53">
        <f t="shared" si="121"/>
        <v>0</v>
      </c>
      <c r="CI51" s="53" t="str">
        <f t="shared" si="122"/>
        <v>prop,204,2;pack,1103;pack,1118;pack,1133;pack,1148</v>
      </c>
      <c r="CJ51" s="53" t="str">
        <f t="shared" si="123"/>
        <v>prop,204,2</v>
      </c>
      <c r="CK51" s="53">
        <v>50</v>
      </c>
      <c r="CL51" s="53" t="str">
        <f t="shared" si="124"/>
        <v>prop,203,4;pack,1103;pack,1118;pack,1133;pack,1148</v>
      </c>
      <c r="CM51" s="53" t="str">
        <f t="shared" si="125"/>
        <v>prop,203,4</v>
      </c>
      <c r="CN51" s="53">
        <v>50</v>
      </c>
      <c r="CO51" s="53" t="str">
        <f>"stage_token,"&amp;INT(价值设定!M12*100)</f>
        <v>stage_token,1500</v>
      </c>
      <c r="CP51" s="53" t="str">
        <f t="shared" si="126"/>
        <v>stage_token,1500</v>
      </c>
      <c r="CQ51" s="53">
        <v>100</v>
      </c>
      <c r="CR51" s="53" t="s">
        <v>2329</v>
      </c>
      <c r="CS51" s="53" t="str">
        <f t="shared" si="127"/>
        <v>cash,110</v>
      </c>
      <c r="CT51" s="53">
        <v>100</v>
      </c>
      <c r="CU51" s="53" t="s">
        <v>2330</v>
      </c>
      <c r="CV51" s="53" t="str">
        <f t="shared" si="128"/>
        <v>prop,704,8</v>
      </c>
      <c r="CW51" s="53">
        <v>100</v>
      </c>
      <c r="CX51" s="53" t="str">
        <f t="shared" si="129"/>
        <v>pack,304</v>
      </c>
      <c r="CY51" s="53" t="str">
        <f t="shared" si="130"/>
        <v>item,104</v>
      </c>
      <c r="CZ51" s="53">
        <f t="shared" si="131"/>
        <v>0</v>
      </c>
      <c r="DA51" s="53" t="str">
        <f t="shared" si="132"/>
        <v>prop,103,2</v>
      </c>
      <c r="DB51" s="53" t="str">
        <f t="shared" si="133"/>
        <v>prop,103,2</v>
      </c>
      <c r="DC51" s="53">
        <f t="shared" si="134"/>
        <v>75</v>
      </c>
      <c r="DE51" s="53">
        <v>1149</v>
      </c>
      <c r="DF51" s="56" t="str">
        <f t="shared" si="135"/>
        <v>prop,205,1|0;0|100</v>
      </c>
      <c r="DG51" s="74"/>
      <c r="DJ51" s="60"/>
      <c r="DK51" s="58"/>
      <c r="DL51" s="58"/>
      <c r="DM51" s="58"/>
      <c r="DN51" s="58"/>
      <c r="DO51" s="58"/>
      <c r="DP51" s="58"/>
      <c r="DQ51" s="58"/>
      <c r="DR51" s="58"/>
      <c r="DS51" s="58"/>
      <c r="DT51" s="58"/>
      <c r="DU51" s="58"/>
      <c r="DV51" s="58"/>
      <c r="DW51" s="58"/>
      <c r="DX51" s="58"/>
      <c r="DY51" s="58"/>
      <c r="DZ51" s="58"/>
      <c r="EA51" s="58"/>
      <c r="EB51" s="60"/>
      <c r="EC51" s="60"/>
      <c r="ED51" s="70"/>
      <c r="EE51" s="70"/>
      <c r="EF51" s="70"/>
    </row>
    <row r="52" spans="1:136">
      <c r="A52" s="53">
        <f>怪物产出!A14</f>
        <v>11</v>
      </c>
      <c r="B52" s="53">
        <f>怪物产出!B14</f>
        <v>4</v>
      </c>
      <c r="C52" s="50" t="str">
        <f>价值设定!P13</f>
        <v>coin,3050</v>
      </c>
      <c r="D52" s="53" t="str">
        <f t="shared" si="40"/>
        <v>coin,3050</v>
      </c>
      <c r="E52" s="53">
        <f t="shared" si="41"/>
        <v>100</v>
      </c>
      <c r="F52" s="53" t="str">
        <f t="shared" si="42"/>
        <v>pack,303</v>
      </c>
      <c r="G52" s="53" t="s">
        <v>2118</v>
      </c>
      <c r="H52" s="53">
        <f t="shared" si="43"/>
        <v>90</v>
      </c>
      <c r="I52" s="53" t="str">
        <f t="shared" si="44"/>
        <v>prop,207,2;pack,1103;pack,1118;pack,1133;pack,1148</v>
      </c>
      <c r="J52" s="53" t="str">
        <f t="shared" si="45"/>
        <v>prop,207,2</v>
      </c>
      <c r="K52" s="53">
        <f t="shared" si="46"/>
        <v>8</v>
      </c>
      <c r="L52" s="53" t="str">
        <f t="shared" si="47"/>
        <v>prop,211,1;pack,1103;pack,1118;pack,1133;pack,1148</v>
      </c>
      <c r="M52" s="53" t="str">
        <f t="shared" si="48"/>
        <v>prop,211,1</v>
      </c>
      <c r="N52" s="53">
        <f t="shared" si="49"/>
        <v>2</v>
      </c>
      <c r="O52" s="53" t="str">
        <f t="shared" si="50"/>
        <v>prop,208,2;pack,1103;pack,1118;pack,1133;pack,1148</v>
      </c>
      <c r="P52" s="53" t="str">
        <f t="shared" si="51"/>
        <v>prop,208,2</v>
      </c>
      <c r="Q52" s="53">
        <f t="shared" si="52"/>
        <v>8</v>
      </c>
      <c r="R52" s="53" t="str">
        <f t="shared" si="53"/>
        <v>prop,212,1;pack,1103;pack,1118;pack,1133;pack,1148</v>
      </c>
      <c r="S52" s="53" t="str">
        <f t="shared" si="54"/>
        <v>prop,212,1</v>
      </c>
      <c r="T52" s="53">
        <f t="shared" si="55"/>
        <v>2</v>
      </c>
      <c r="U52" s="53" t="str">
        <f t="shared" si="56"/>
        <v>prop,209,2;pack,1103;pack,1118;pack,1133;pack,1148</v>
      </c>
      <c r="V52" s="53" t="str">
        <f t="shared" si="57"/>
        <v>prop,209,2</v>
      </c>
      <c r="W52" s="53">
        <f t="shared" si="58"/>
        <v>5</v>
      </c>
      <c r="X52" s="53" t="str">
        <f t="shared" si="59"/>
        <v>prop,213,1;pack,1103;pack,1118;pack,1133;pack,1148</v>
      </c>
      <c r="Y52" s="53" t="str">
        <f t="shared" si="60"/>
        <v>prop,213,1</v>
      </c>
      <c r="Z52" s="53">
        <f t="shared" si="61"/>
        <v>2</v>
      </c>
      <c r="AA52" s="53" t="str">
        <f t="shared" si="62"/>
        <v>prop,210,2;pack,1103;pack,1118;pack,1133;pack,1148</v>
      </c>
      <c r="AB52" s="53" t="str">
        <f t="shared" si="63"/>
        <v>prop,210,2</v>
      </c>
      <c r="AC52" s="53">
        <f t="shared" si="64"/>
        <v>5</v>
      </c>
      <c r="AD52" s="53" t="str">
        <f t="shared" si="65"/>
        <v>prop,214,1;pack,1103;pack,1118;pack,1133;pack,1148</v>
      </c>
      <c r="AE52" s="53" t="str">
        <f t="shared" si="66"/>
        <v>prop,214,1</v>
      </c>
      <c r="AF52" s="53">
        <f t="shared" si="67"/>
        <v>2</v>
      </c>
      <c r="AG52" s="53" t="str">
        <f t="shared" si="68"/>
        <v>prop,301,1</v>
      </c>
      <c r="AH52" s="53" t="str">
        <f t="shared" si="69"/>
        <v>prop,301,1</v>
      </c>
      <c r="AI52" s="53">
        <f t="shared" si="70"/>
        <v>20</v>
      </c>
      <c r="AJ52" s="53" t="str">
        <f t="shared" si="71"/>
        <v>prop,302,1</v>
      </c>
      <c r="AK52" s="53" t="str">
        <f t="shared" si="72"/>
        <v>prop,302,1</v>
      </c>
      <c r="AL52" s="53">
        <f t="shared" si="73"/>
        <v>10</v>
      </c>
      <c r="AM52" s="53" t="str">
        <f t="shared" si="74"/>
        <v>prop,303,1</v>
      </c>
      <c r="AN52" s="53" t="str">
        <f t="shared" si="75"/>
        <v>prop,303,1</v>
      </c>
      <c r="AO52" s="53">
        <f t="shared" si="76"/>
        <v>0</v>
      </c>
      <c r="AP52" s="53" t="str">
        <f t="shared" si="77"/>
        <v>prop,304,1</v>
      </c>
      <c r="AQ52" s="53" t="str">
        <f t="shared" si="78"/>
        <v>prop,304,1</v>
      </c>
      <c r="AR52" s="53">
        <f t="shared" si="79"/>
        <v>20</v>
      </c>
      <c r="AS52" s="53" t="str">
        <f t="shared" si="80"/>
        <v>prop,305,1</v>
      </c>
      <c r="AT52" s="53" t="str">
        <f t="shared" si="81"/>
        <v>prop,305,1</v>
      </c>
      <c r="AU52" s="53">
        <f t="shared" si="82"/>
        <v>10</v>
      </c>
      <c r="AV52" s="53" t="str">
        <f t="shared" si="83"/>
        <v>prop,306,1</v>
      </c>
      <c r="AW52" s="53" t="str">
        <f t="shared" si="84"/>
        <v>prop,306,1</v>
      </c>
      <c r="AX52" s="53">
        <f t="shared" si="85"/>
        <v>0</v>
      </c>
      <c r="AY52" s="53" t="str">
        <f t="shared" si="86"/>
        <v>prop,307,1</v>
      </c>
      <c r="AZ52" s="53" t="str">
        <f t="shared" si="87"/>
        <v>prop,307,1</v>
      </c>
      <c r="BA52" s="53">
        <f t="shared" si="88"/>
        <v>15</v>
      </c>
      <c r="BB52" s="53" t="str">
        <f t="shared" si="89"/>
        <v>prop,308,1</v>
      </c>
      <c r="BC52" s="53" t="str">
        <f t="shared" si="90"/>
        <v>prop,308,1</v>
      </c>
      <c r="BD52" s="53">
        <f t="shared" si="91"/>
        <v>5</v>
      </c>
      <c r="BE52" s="53" t="str">
        <f t="shared" si="92"/>
        <v>prop,309,1</v>
      </c>
      <c r="BF52" s="53" t="str">
        <f t="shared" si="93"/>
        <v>prop,309,1</v>
      </c>
      <c r="BG52" s="53">
        <f t="shared" si="94"/>
        <v>0</v>
      </c>
      <c r="BH52" s="53" t="str">
        <f t="shared" si="95"/>
        <v>prop,310,1</v>
      </c>
      <c r="BI52" s="53" t="str">
        <f t="shared" si="96"/>
        <v>prop,310,1</v>
      </c>
      <c r="BJ52" s="53">
        <f t="shared" si="97"/>
        <v>15</v>
      </c>
      <c r="BK52" s="53" t="str">
        <f t="shared" si="98"/>
        <v>prop,311,1</v>
      </c>
      <c r="BL52" s="53" t="str">
        <f t="shared" si="99"/>
        <v>prop,311,1</v>
      </c>
      <c r="BM52" s="53">
        <f t="shared" si="100"/>
        <v>5</v>
      </c>
      <c r="BN52" s="53" t="str">
        <f t="shared" si="101"/>
        <v>prop,312,1</v>
      </c>
      <c r="BO52" s="53" t="str">
        <f t="shared" si="102"/>
        <v>prop,312,1</v>
      </c>
      <c r="BP52" s="53">
        <f t="shared" si="103"/>
        <v>0</v>
      </c>
      <c r="BQ52" s="53" t="str">
        <f t="shared" si="104"/>
        <v>prop,322,1</v>
      </c>
      <c r="BR52" s="53" t="str">
        <f t="shared" si="105"/>
        <v>prop,322,1</v>
      </c>
      <c r="BS52" s="53">
        <f t="shared" si="106"/>
        <v>30</v>
      </c>
      <c r="BT52" s="53" t="str">
        <f t="shared" si="107"/>
        <v>prop,323,1</v>
      </c>
      <c r="BU52" s="53" t="str">
        <f t="shared" si="108"/>
        <v>prop,323,1</v>
      </c>
      <c r="BV52" s="53">
        <f t="shared" si="109"/>
        <v>0</v>
      </c>
      <c r="BW52" s="53" t="str">
        <f t="shared" si="110"/>
        <v>prop,313,1</v>
      </c>
      <c r="BX52" s="53" t="str">
        <f t="shared" si="111"/>
        <v>prop,313,1</v>
      </c>
      <c r="BY52" s="53">
        <f t="shared" si="112"/>
        <v>35</v>
      </c>
      <c r="BZ52" s="53" t="str">
        <f t="shared" si="113"/>
        <v>prop,314,1</v>
      </c>
      <c r="CA52" s="53" t="str">
        <f t="shared" si="114"/>
        <v>prop,314,1</v>
      </c>
      <c r="CB52" s="53">
        <f t="shared" si="115"/>
        <v>0</v>
      </c>
      <c r="CC52" s="53" t="str">
        <f t="shared" si="116"/>
        <v>prop,316,1</v>
      </c>
      <c r="CD52" s="53" t="str">
        <f t="shared" si="117"/>
        <v>prop,316,1</v>
      </c>
      <c r="CE52" s="53">
        <f t="shared" si="118"/>
        <v>35</v>
      </c>
      <c r="CF52" s="53" t="str">
        <f t="shared" si="119"/>
        <v>prop,317,1</v>
      </c>
      <c r="CG52" s="53" t="str">
        <f t="shared" si="120"/>
        <v>prop,317,1</v>
      </c>
      <c r="CH52" s="53">
        <f t="shared" si="121"/>
        <v>0</v>
      </c>
      <c r="CI52" s="53" t="str">
        <f t="shared" si="122"/>
        <v>prop,204,2;pack,1103;pack,1118;pack,1133;pack,1148</v>
      </c>
      <c r="CJ52" s="53" t="str">
        <f t="shared" si="123"/>
        <v>prop,204,2</v>
      </c>
      <c r="CK52" s="53">
        <v>50</v>
      </c>
      <c r="CL52" s="53" t="str">
        <f t="shared" si="124"/>
        <v>prop,203,4;pack,1103;pack,1118;pack,1133;pack,1148</v>
      </c>
      <c r="CM52" s="53" t="str">
        <f t="shared" si="125"/>
        <v>prop,203,4</v>
      </c>
      <c r="CN52" s="53">
        <v>50</v>
      </c>
      <c r="CO52" s="53" t="str">
        <f>"stage_token,"&amp;INT(价值设定!M13*100)</f>
        <v>stage_token,1510</v>
      </c>
      <c r="CP52" s="53" t="str">
        <f t="shared" si="126"/>
        <v>stage_token,1510</v>
      </c>
      <c r="CQ52" s="53">
        <v>100</v>
      </c>
      <c r="CR52" s="53" t="s">
        <v>2329</v>
      </c>
      <c r="CS52" s="53" t="str">
        <f t="shared" si="127"/>
        <v>cash,110</v>
      </c>
      <c r="CT52" s="53">
        <v>100</v>
      </c>
      <c r="CU52" s="53" t="s">
        <v>2330</v>
      </c>
      <c r="CV52" s="53" t="str">
        <f t="shared" si="128"/>
        <v>prop,704,8</v>
      </c>
      <c r="CW52" s="53">
        <v>100</v>
      </c>
      <c r="CX52" s="53" t="str">
        <f t="shared" si="129"/>
        <v>pack,304</v>
      </c>
      <c r="CY52" s="53" t="str">
        <f t="shared" si="130"/>
        <v>item,104</v>
      </c>
      <c r="CZ52" s="53">
        <f t="shared" si="131"/>
        <v>0</v>
      </c>
      <c r="DA52" s="53" t="str">
        <f t="shared" si="132"/>
        <v>prop,103,2</v>
      </c>
      <c r="DB52" s="53" t="str">
        <f t="shared" si="133"/>
        <v>prop,103,2</v>
      </c>
      <c r="DC52" s="53">
        <f t="shared" si="134"/>
        <v>75</v>
      </c>
      <c r="DE52" s="53">
        <v>1150</v>
      </c>
      <c r="DF52" s="56" t="str">
        <f t="shared" si="135"/>
        <v>prop,205,1|0;0|100</v>
      </c>
      <c r="DG52" s="74"/>
      <c r="DJ52" s="60"/>
      <c r="DK52" s="58"/>
      <c r="DL52" s="58"/>
      <c r="DM52" s="58"/>
      <c r="DN52" s="58"/>
      <c r="DO52" s="58"/>
      <c r="DP52" s="58"/>
      <c r="DQ52" s="58"/>
      <c r="DR52" s="58"/>
      <c r="DS52" s="58"/>
      <c r="DT52" s="58"/>
      <c r="DU52" s="58"/>
      <c r="DV52" s="58"/>
      <c r="DW52" s="58"/>
      <c r="DX52" s="58"/>
      <c r="DY52" s="58"/>
      <c r="DZ52" s="58"/>
      <c r="EA52" s="58"/>
      <c r="EB52" s="60"/>
      <c r="EC52" s="60"/>
      <c r="ED52" s="70"/>
      <c r="EE52" s="70"/>
      <c r="EF52" s="70"/>
    </row>
    <row r="53" spans="1:136">
      <c r="A53" s="53">
        <f>怪物产出!A15</f>
        <v>12</v>
      </c>
      <c r="B53" s="53">
        <f>怪物产出!B15</f>
        <v>4</v>
      </c>
      <c r="C53" s="50" t="str">
        <f>价值设定!P14</f>
        <v>coin,3100</v>
      </c>
      <c r="D53" s="53" t="str">
        <f t="shared" si="40"/>
        <v>coin,3100</v>
      </c>
      <c r="E53" s="53">
        <f t="shared" si="41"/>
        <v>100</v>
      </c>
      <c r="F53" s="53" t="str">
        <f t="shared" si="42"/>
        <v>pack,303</v>
      </c>
      <c r="G53" s="53" t="s">
        <v>2118</v>
      </c>
      <c r="H53" s="53">
        <f t="shared" si="43"/>
        <v>90</v>
      </c>
      <c r="I53" s="53" t="str">
        <f t="shared" si="44"/>
        <v>prop,207,2;pack,1103;pack,1118;pack,1133;pack,1148</v>
      </c>
      <c r="J53" s="53" t="str">
        <f t="shared" si="45"/>
        <v>prop,207,2</v>
      </c>
      <c r="K53" s="53">
        <f t="shared" si="46"/>
        <v>8</v>
      </c>
      <c r="L53" s="53" t="str">
        <f t="shared" si="47"/>
        <v>prop,211,1;pack,1103;pack,1118;pack,1133;pack,1148</v>
      </c>
      <c r="M53" s="53" t="str">
        <f t="shared" si="48"/>
        <v>prop,211,1</v>
      </c>
      <c r="N53" s="53">
        <f t="shared" si="49"/>
        <v>2</v>
      </c>
      <c r="O53" s="53" t="str">
        <f t="shared" si="50"/>
        <v>prop,208,2;pack,1103;pack,1118;pack,1133;pack,1148</v>
      </c>
      <c r="P53" s="53" t="str">
        <f t="shared" si="51"/>
        <v>prop,208,2</v>
      </c>
      <c r="Q53" s="53">
        <f t="shared" si="52"/>
        <v>8</v>
      </c>
      <c r="R53" s="53" t="str">
        <f t="shared" si="53"/>
        <v>prop,212,1;pack,1103;pack,1118;pack,1133;pack,1148</v>
      </c>
      <c r="S53" s="53" t="str">
        <f t="shared" si="54"/>
        <v>prop,212,1</v>
      </c>
      <c r="T53" s="53">
        <f t="shared" si="55"/>
        <v>2</v>
      </c>
      <c r="U53" s="53" t="str">
        <f t="shared" si="56"/>
        <v>prop,209,2;pack,1103;pack,1118;pack,1133;pack,1148</v>
      </c>
      <c r="V53" s="53" t="str">
        <f t="shared" si="57"/>
        <v>prop,209,2</v>
      </c>
      <c r="W53" s="53">
        <f t="shared" si="58"/>
        <v>5</v>
      </c>
      <c r="X53" s="53" t="str">
        <f t="shared" si="59"/>
        <v>prop,213,1;pack,1103;pack,1118;pack,1133;pack,1148</v>
      </c>
      <c r="Y53" s="53" t="str">
        <f t="shared" si="60"/>
        <v>prop,213,1</v>
      </c>
      <c r="Z53" s="53">
        <f t="shared" si="61"/>
        <v>2</v>
      </c>
      <c r="AA53" s="53" t="str">
        <f t="shared" si="62"/>
        <v>prop,210,2;pack,1103;pack,1118;pack,1133;pack,1148</v>
      </c>
      <c r="AB53" s="53" t="str">
        <f t="shared" si="63"/>
        <v>prop,210,2</v>
      </c>
      <c r="AC53" s="53">
        <f t="shared" si="64"/>
        <v>5</v>
      </c>
      <c r="AD53" s="53" t="str">
        <f t="shared" si="65"/>
        <v>prop,214,1;pack,1103;pack,1118;pack,1133;pack,1148</v>
      </c>
      <c r="AE53" s="53" t="str">
        <f t="shared" si="66"/>
        <v>prop,214,1</v>
      </c>
      <c r="AF53" s="53">
        <f t="shared" si="67"/>
        <v>2</v>
      </c>
      <c r="AG53" s="53" t="str">
        <f t="shared" si="68"/>
        <v>prop,301,1</v>
      </c>
      <c r="AH53" s="53" t="str">
        <f t="shared" si="69"/>
        <v>prop,301,1</v>
      </c>
      <c r="AI53" s="53">
        <f t="shared" si="70"/>
        <v>20</v>
      </c>
      <c r="AJ53" s="53" t="str">
        <f t="shared" si="71"/>
        <v>prop,302,1</v>
      </c>
      <c r="AK53" s="53" t="str">
        <f t="shared" si="72"/>
        <v>prop,302,1</v>
      </c>
      <c r="AL53" s="53">
        <f t="shared" si="73"/>
        <v>10</v>
      </c>
      <c r="AM53" s="53" t="str">
        <f t="shared" si="74"/>
        <v>prop,303,1</v>
      </c>
      <c r="AN53" s="53" t="str">
        <f t="shared" si="75"/>
        <v>prop,303,1</v>
      </c>
      <c r="AO53" s="53">
        <f t="shared" si="76"/>
        <v>0</v>
      </c>
      <c r="AP53" s="53" t="str">
        <f t="shared" si="77"/>
        <v>prop,304,1</v>
      </c>
      <c r="AQ53" s="53" t="str">
        <f t="shared" si="78"/>
        <v>prop,304,1</v>
      </c>
      <c r="AR53" s="53">
        <f t="shared" si="79"/>
        <v>20</v>
      </c>
      <c r="AS53" s="53" t="str">
        <f t="shared" si="80"/>
        <v>prop,305,1</v>
      </c>
      <c r="AT53" s="53" t="str">
        <f t="shared" si="81"/>
        <v>prop,305,1</v>
      </c>
      <c r="AU53" s="53">
        <f t="shared" si="82"/>
        <v>10</v>
      </c>
      <c r="AV53" s="53" t="str">
        <f t="shared" si="83"/>
        <v>prop,306,1</v>
      </c>
      <c r="AW53" s="53" t="str">
        <f t="shared" si="84"/>
        <v>prop,306,1</v>
      </c>
      <c r="AX53" s="53">
        <f t="shared" si="85"/>
        <v>0</v>
      </c>
      <c r="AY53" s="53" t="str">
        <f t="shared" si="86"/>
        <v>prop,307,1</v>
      </c>
      <c r="AZ53" s="53" t="str">
        <f t="shared" si="87"/>
        <v>prop,307,1</v>
      </c>
      <c r="BA53" s="53">
        <f t="shared" si="88"/>
        <v>15</v>
      </c>
      <c r="BB53" s="53" t="str">
        <f t="shared" si="89"/>
        <v>prop,308,1</v>
      </c>
      <c r="BC53" s="53" t="str">
        <f t="shared" si="90"/>
        <v>prop,308,1</v>
      </c>
      <c r="BD53" s="53">
        <f t="shared" si="91"/>
        <v>5</v>
      </c>
      <c r="BE53" s="53" t="str">
        <f t="shared" si="92"/>
        <v>prop,309,1</v>
      </c>
      <c r="BF53" s="53" t="str">
        <f t="shared" si="93"/>
        <v>prop,309,1</v>
      </c>
      <c r="BG53" s="53">
        <f t="shared" si="94"/>
        <v>0</v>
      </c>
      <c r="BH53" s="53" t="str">
        <f t="shared" si="95"/>
        <v>prop,310,1</v>
      </c>
      <c r="BI53" s="53" t="str">
        <f t="shared" si="96"/>
        <v>prop,310,1</v>
      </c>
      <c r="BJ53" s="53">
        <f t="shared" si="97"/>
        <v>15</v>
      </c>
      <c r="BK53" s="53" t="str">
        <f t="shared" si="98"/>
        <v>prop,311,1</v>
      </c>
      <c r="BL53" s="53" t="str">
        <f t="shared" si="99"/>
        <v>prop,311,1</v>
      </c>
      <c r="BM53" s="53">
        <f t="shared" si="100"/>
        <v>5</v>
      </c>
      <c r="BN53" s="53" t="str">
        <f t="shared" si="101"/>
        <v>prop,312,1</v>
      </c>
      <c r="BO53" s="53" t="str">
        <f t="shared" si="102"/>
        <v>prop,312,1</v>
      </c>
      <c r="BP53" s="53">
        <f t="shared" si="103"/>
        <v>0</v>
      </c>
      <c r="BQ53" s="53" t="str">
        <f t="shared" si="104"/>
        <v>prop,322,1</v>
      </c>
      <c r="BR53" s="53" t="str">
        <f t="shared" si="105"/>
        <v>prop,322,1</v>
      </c>
      <c r="BS53" s="53">
        <f t="shared" si="106"/>
        <v>30</v>
      </c>
      <c r="BT53" s="53" t="str">
        <f t="shared" si="107"/>
        <v>prop,323,1</v>
      </c>
      <c r="BU53" s="53" t="str">
        <f t="shared" si="108"/>
        <v>prop,323,1</v>
      </c>
      <c r="BV53" s="53">
        <f t="shared" si="109"/>
        <v>0</v>
      </c>
      <c r="BW53" s="53" t="str">
        <f t="shared" si="110"/>
        <v>prop,313,1</v>
      </c>
      <c r="BX53" s="53" t="str">
        <f t="shared" si="111"/>
        <v>prop,313,1</v>
      </c>
      <c r="BY53" s="53">
        <f t="shared" si="112"/>
        <v>35</v>
      </c>
      <c r="BZ53" s="53" t="str">
        <f t="shared" si="113"/>
        <v>prop,314,1</v>
      </c>
      <c r="CA53" s="53" t="str">
        <f t="shared" si="114"/>
        <v>prop,314,1</v>
      </c>
      <c r="CB53" s="53">
        <f t="shared" si="115"/>
        <v>0</v>
      </c>
      <c r="CC53" s="53" t="str">
        <f t="shared" si="116"/>
        <v>prop,316,1</v>
      </c>
      <c r="CD53" s="53" t="str">
        <f t="shared" si="117"/>
        <v>prop,316,1</v>
      </c>
      <c r="CE53" s="53">
        <f t="shared" si="118"/>
        <v>35</v>
      </c>
      <c r="CF53" s="53" t="str">
        <f t="shared" si="119"/>
        <v>prop,317,1</v>
      </c>
      <c r="CG53" s="53" t="str">
        <f t="shared" si="120"/>
        <v>prop,317,1</v>
      </c>
      <c r="CH53" s="53">
        <f t="shared" si="121"/>
        <v>0</v>
      </c>
      <c r="CI53" s="53" t="str">
        <f t="shared" si="122"/>
        <v>prop,204,2;pack,1103;pack,1118;pack,1133;pack,1148</v>
      </c>
      <c r="CJ53" s="53" t="str">
        <f t="shared" si="123"/>
        <v>prop,204,2</v>
      </c>
      <c r="CK53" s="53">
        <v>50</v>
      </c>
      <c r="CL53" s="53" t="str">
        <f t="shared" si="124"/>
        <v>prop,203,4;pack,1103;pack,1118;pack,1133;pack,1148</v>
      </c>
      <c r="CM53" s="53" t="str">
        <f t="shared" si="125"/>
        <v>prop,203,4</v>
      </c>
      <c r="CN53" s="53">
        <v>50</v>
      </c>
      <c r="CO53" s="53" t="str">
        <f>"stage_token,"&amp;INT(价值设定!M14*100)</f>
        <v>stage_token,1520</v>
      </c>
      <c r="CP53" s="53" t="str">
        <f t="shared" si="126"/>
        <v>stage_token,1520</v>
      </c>
      <c r="CQ53" s="53">
        <v>100</v>
      </c>
      <c r="CR53" s="53" t="s">
        <v>2329</v>
      </c>
      <c r="CS53" s="53" t="str">
        <f t="shared" si="127"/>
        <v>cash,110</v>
      </c>
      <c r="CT53" s="53">
        <v>100</v>
      </c>
      <c r="CU53" s="53" t="s">
        <v>2330</v>
      </c>
      <c r="CV53" s="53" t="str">
        <f t="shared" si="128"/>
        <v>prop,704,8</v>
      </c>
      <c r="CW53" s="53">
        <v>100</v>
      </c>
      <c r="CX53" s="53" t="str">
        <f t="shared" si="129"/>
        <v>pack,304</v>
      </c>
      <c r="CY53" s="53" t="str">
        <f t="shared" si="130"/>
        <v>item,104</v>
      </c>
      <c r="CZ53" s="53">
        <f t="shared" si="131"/>
        <v>0</v>
      </c>
      <c r="DA53" s="53" t="str">
        <f t="shared" si="132"/>
        <v>prop,103,2</v>
      </c>
      <c r="DB53" s="53" t="str">
        <f t="shared" si="133"/>
        <v>prop,103,2</v>
      </c>
      <c r="DC53" s="53">
        <f t="shared" si="134"/>
        <v>75</v>
      </c>
      <c r="DE53" s="53">
        <v>1151</v>
      </c>
      <c r="DF53" s="56" t="str">
        <f t="shared" si="135"/>
        <v>prop,205,1|0;0|100</v>
      </c>
      <c r="DG53" s="74"/>
      <c r="DJ53" s="60"/>
      <c r="DK53" s="58"/>
      <c r="DL53" s="58"/>
      <c r="DM53" s="58"/>
      <c r="DN53" s="58"/>
      <c r="DO53" s="58"/>
      <c r="DP53" s="58"/>
      <c r="DQ53" s="58"/>
      <c r="DR53" s="58"/>
      <c r="DS53" s="58"/>
      <c r="DT53" s="58"/>
      <c r="DU53" s="58"/>
      <c r="DV53" s="58"/>
      <c r="DW53" s="58"/>
      <c r="DX53" s="58"/>
      <c r="DY53" s="58"/>
      <c r="DZ53" s="58"/>
      <c r="EA53" s="58"/>
      <c r="EB53" s="60"/>
      <c r="EC53" s="75"/>
      <c r="ED53" s="75"/>
      <c r="EE53" s="70"/>
      <c r="EF53" s="70"/>
    </row>
    <row r="54" spans="1:136">
      <c r="A54" s="53">
        <f>怪物产出!A16</f>
        <v>13</v>
      </c>
      <c r="B54" s="53">
        <f>怪物产出!B16</f>
        <v>4</v>
      </c>
      <c r="C54" s="50" t="str">
        <f>价值设定!P15</f>
        <v>coin,3150</v>
      </c>
      <c r="D54" s="53" t="str">
        <f t="shared" si="40"/>
        <v>coin,3150</v>
      </c>
      <c r="E54" s="53">
        <f t="shared" si="41"/>
        <v>100</v>
      </c>
      <c r="F54" s="53" t="str">
        <f t="shared" si="42"/>
        <v>pack,303</v>
      </c>
      <c r="G54" s="53" t="s">
        <v>2118</v>
      </c>
      <c r="H54" s="53">
        <f t="shared" si="43"/>
        <v>90</v>
      </c>
      <c r="I54" s="53" t="str">
        <f t="shared" si="44"/>
        <v>prop,207,2;pack,1103;pack,1118;pack,1133;pack,1148</v>
      </c>
      <c r="J54" s="53" t="str">
        <f t="shared" si="45"/>
        <v>prop,207,2</v>
      </c>
      <c r="K54" s="53">
        <f t="shared" si="46"/>
        <v>8</v>
      </c>
      <c r="L54" s="53" t="str">
        <f t="shared" si="47"/>
        <v>prop,211,1;pack,1103;pack,1118;pack,1133;pack,1148</v>
      </c>
      <c r="M54" s="53" t="str">
        <f t="shared" si="48"/>
        <v>prop,211,1</v>
      </c>
      <c r="N54" s="53">
        <f t="shared" si="49"/>
        <v>2</v>
      </c>
      <c r="O54" s="53" t="str">
        <f t="shared" si="50"/>
        <v>prop,208,2;pack,1103;pack,1118;pack,1133;pack,1148</v>
      </c>
      <c r="P54" s="53" t="str">
        <f t="shared" si="51"/>
        <v>prop,208,2</v>
      </c>
      <c r="Q54" s="53">
        <f t="shared" si="52"/>
        <v>8</v>
      </c>
      <c r="R54" s="53" t="str">
        <f t="shared" si="53"/>
        <v>prop,212,1;pack,1103;pack,1118;pack,1133;pack,1148</v>
      </c>
      <c r="S54" s="53" t="str">
        <f t="shared" si="54"/>
        <v>prop,212,1</v>
      </c>
      <c r="T54" s="53">
        <f t="shared" si="55"/>
        <v>2</v>
      </c>
      <c r="U54" s="53" t="str">
        <f t="shared" si="56"/>
        <v>prop,209,2;pack,1103;pack,1118;pack,1133;pack,1148</v>
      </c>
      <c r="V54" s="53" t="str">
        <f t="shared" si="57"/>
        <v>prop,209,2</v>
      </c>
      <c r="W54" s="53">
        <f t="shared" si="58"/>
        <v>5</v>
      </c>
      <c r="X54" s="53" t="str">
        <f t="shared" si="59"/>
        <v>prop,213,1;pack,1103;pack,1118;pack,1133;pack,1148</v>
      </c>
      <c r="Y54" s="53" t="str">
        <f t="shared" si="60"/>
        <v>prop,213,1</v>
      </c>
      <c r="Z54" s="53">
        <f t="shared" si="61"/>
        <v>2</v>
      </c>
      <c r="AA54" s="53" t="str">
        <f t="shared" si="62"/>
        <v>prop,210,2;pack,1103;pack,1118;pack,1133;pack,1148</v>
      </c>
      <c r="AB54" s="53" t="str">
        <f t="shared" si="63"/>
        <v>prop,210,2</v>
      </c>
      <c r="AC54" s="53">
        <f t="shared" si="64"/>
        <v>5</v>
      </c>
      <c r="AD54" s="53" t="str">
        <f t="shared" si="65"/>
        <v>prop,214,1;pack,1103;pack,1118;pack,1133;pack,1148</v>
      </c>
      <c r="AE54" s="53" t="str">
        <f t="shared" si="66"/>
        <v>prop,214,1</v>
      </c>
      <c r="AF54" s="53">
        <f t="shared" si="67"/>
        <v>2</v>
      </c>
      <c r="AG54" s="53" t="str">
        <f t="shared" si="68"/>
        <v>prop,301,1</v>
      </c>
      <c r="AH54" s="53" t="str">
        <f t="shared" si="69"/>
        <v>prop,301,1</v>
      </c>
      <c r="AI54" s="53">
        <f t="shared" si="70"/>
        <v>20</v>
      </c>
      <c r="AJ54" s="53" t="str">
        <f t="shared" si="71"/>
        <v>prop,302,1</v>
      </c>
      <c r="AK54" s="53" t="str">
        <f t="shared" si="72"/>
        <v>prop,302,1</v>
      </c>
      <c r="AL54" s="53">
        <f t="shared" si="73"/>
        <v>10</v>
      </c>
      <c r="AM54" s="53" t="str">
        <f t="shared" si="74"/>
        <v>prop,303,1</v>
      </c>
      <c r="AN54" s="53" t="str">
        <f t="shared" si="75"/>
        <v>prop,303,1</v>
      </c>
      <c r="AO54" s="53">
        <f t="shared" si="76"/>
        <v>0</v>
      </c>
      <c r="AP54" s="53" t="str">
        <f t="shared" si="77"/>
        <v>prop,304,1</v>
      </c>
      <c r="AQ54" s="53" t="str">
        <f t="shared" si="78"/>
        <v>prop,304,1</v>
      </c>
      <c r="AR54" s="53">
        <f t="shared" si="79"/>
        <v>20</v>
      </c>
      <c r="AS54" s="53" t="str">
        <f t="shared" si="80"/>
        <v>prop,305,1</v>
      </c>
      <c r="AT54" s="53" t="str">
        <f t="shared" si="81"/>
        <v>prop,305,1</v>
      </c>
      <c r="AU54" s="53">
        <f t="shared" si="82"/>
        <v>10</v>
      </c>
      <c r="AV54" s="53" t="str">
        <f t="shared" si="83"/>
        <v>prop,306,1</v>
      </c>
      <c r="AW54" s="53" t="str">
        <f t="shared" si="84"/>
        <v>prop,306,1</v>
      </c>
      <c r="AX54" s="53">
        <f t="shared" si="85"/>
        <v>0</v>
      </c>
      <c r="AY54" s="53" t="str">
        <f t="shared" si="86"/>
        <v>prop,307,1</v>
      </c>
      <c r="AZ54" s="53" t="str">
        <f t="shared" si="87"/>
        <v>prop,307,1</v>
      </c>
      <c r="BA54" s="53">
        <f t="shared" si="88"/>
        <v>15</v>
      </c>
      <c r="BB54" s="53" t="str">
        <f t="shared" si="89"/>
        <v>prop,308,1</v>
      </c>
      <c r="BC54" s="53" t="str">
        <f t="shared" si="90"/>
        <v>prop,308,1</v>
      </c>
      <c r="BD54" s="53">
        <f t="shared" si="91"/>
        <v>5</v>
      </c>
      <c r="BE54" s="53" t="str">
        <f t="shared" si="92"/>
        <v>prop,309,1</v>
      </c>
      <c r="BF54" s="53" t="str">
        <f t="shared" si="93"/>
        <v>prop,309,1</v>
      </c>
      <c r="BG54" s="53">
        <f t="shared" si="94"/>
        <v>0</v>
      </c>
      <c r="BH54" s="53" t="str">
        <f t="shared" si="95"/>
        <v>prop,310,1</v>
      </c>
      <c r="BI54" s="53" t="str">
        <f t="shared" si="96"/>
        <v>prop,310,1</v>
      </c>
      <c r="BJ54" s="53">
        <f t="shared" si="97"/>
        <v>15</v>
      </c>
      <c r="BK54" s="53" t="str">
        <f t="shared" si="98"/>
        <v>prop,311,1</v>
      </c>
      <c r="BL54" s="53" t="str">
        <f t="shared" si="99"/>
        <v>prop,311,1</v>
      </c>
      <c r="BM54" s="53">
        <f t="shared" si="100"/>
        <v>5</v>
      </c>
      <c r="BN54" s="53" t="str">
        <f t="shared" si="101"/>
        <v>prop,312,1</v>
      </c>
      <c r="BO54" s="53" t="str">
        <f t="shared" si="102"/>
        <v>prop,312,1</v>
      </c>
      <c r="BP54" s="53">
        <f t="shared" si="103"/>
        <v>0</v>
      </c>
      <c r="BQ54" s="53" t="str">
        <f t="shared" si="104"/>
        <v>prop,322,1</v>
      </c>
      <c r="BR54" s="53" t="str">
        <f t="shared" si="105"/>
        <v>prop,322,1</v>
      </c>
      <c r="BS54" s="53">
        <f t="shared" si="106"/>
        <v>30</v>
      </c>
      <c r="BT54" s="53" t="str">
        <f t="shared" si="107"/>
        <v>prop,323,1</v>
      </c>
      <c r="BU54" s="53" t="str">
        <f t="shared" si="108"/>
        <v>prop,323,1</v>
      </c>
      <c r="BV54" s="53">
        <f t="shared" si="109"/>
        <v>0</v>
      </c>
      <c r="BW54" s="53" t="str">
        <f t="shared" si="110"/>
        <v>prop,313,1</v>
      </c>
      <c r="BX54" s="53" t="str">
        <f t="shared" si="111"/>
        <v>prop,313,1</v>
      </c>
      <c r="BY54" s="53">
        <f t="shared" si="112"/>
        <v>35</v>
      </c>
      <c r="BZ54" s="53" t="str">
        <f t="shared" si="113"/>
        <v>prop,314,1</v>
      </c>
      <c r="CA54" s="53" t="str">
        <f t="shared" si="114"/>
        <v>prop,314,1</v>
      </c>
      <c r="CB54" s="53">
        <f t="shared" si="115"/>
        <v>0</v>
      </c>
      <c r="CC54" s="53" t="str">
        <f t="shared" si="116"/>
        <v>prop,316,1</v>
      </c>
      <c r="CD54" s="53" t="str">
        <f t="shared" si="117"/>
        <v>prop,316,1</v>
      </c>
      <c r="CE54" s="53">
        <f t="shared" si="118"/>
        <v>35</v>
      </c>
      <c r="CF54" s="53" t="str">
        <f t="shared" si="119"/>
        <v>prop,317,1</v>
      </c>
      <c r="CG54" s="53" t="str">
        <f t="shared" si="120"/>
        <v>prop,317,1</v>
      </c>
      <c r="CH54" s="53">
        <f t="shared" si="121"/>
        <v>0</v>
      </c>
      <c r="CI54" s="53" t="str">
        <f t="shared" si="122"/>
        <v>prop,204,2;pack,1103;pack,1118;pack,1133;pack,1148</v>
      </c>
      <c r="CJ54" s="53" t="str">
        <f t="shared" si="123"/>
        <v>prop,204,2</v>
      </c>
      <c r="CK54" s="53">
        <v>50</v>
      </c>
      <c r="CL54" s="53" t="str">
        <f t="shared" si="124"/>
        <v>prop,203,4;pack,1103;pack,1118;pack,1133;pack,1148</v>
      </c>
      <c r="CM54" s="53" t="str">
        <f t="shared" si="125"/>
        <v>prop,203,4</v>
      </c>
      <c r="CN54" s="53">
        <v>50</v>
      </c>
      <c r="CO54" s="53" t="str">
        <f>"stage_token,"&amp;INT(价值设定!M15*100)</f>
        <v>stage_token,1530</v>
      </c>
      <c r="CP54" s="53" t="str">
        <f t="shared" si="126"/>
        <v>stage_token,1530</v>
      </c>
      <c r="CQ54" s="53">
        <v>100</v>
      </c>
      <c r="CR54" s="53" t="s">
        <v>2329</v>
      </c>
      <c r="CS54" s="53" t="str">
        <f t="shared" si="127"/>
        <v>cash,110</v>
      </c>
      <c r="CT54" s="53">
        <v>100</v>
      </c>
      <c r="CU54" s="53" t="s">
        <v>2330</v>
      </c>
      <c r="CV54" s="53" t="str">
        <f t="shared" si="128"/>
        <v>prop,704,8</v>
      </c>
      <c r="CW54" s="53">
        <v>100</v>
      </c>
      <c r="CX54" s="53" t="str">
        <f t="shared" si="129"/>
        <v>pack,304</v>
      </c>
      <c r="CY54" s="53" t="str">
        <f t="shared" si="130"/>
        <v>item,104</v>
      </c>
      <c r="CZ54" s="53">
        <f t="shared" si="131"/>
        <v>0</v>
      </c>
      <c r="DA54" s="53" t="str">
        <f t="shared" si="132"/>
        <v>prop,103,2</v>
      </c>
      <c r="DB54" s="53" t="str">
        <f t="shared" si="133"/>
        <v>prop,103,2</v>
      </c>
      <c r="DC54" s="53">
        <f t="shared" si="134"/>
        <v>75</v>
      </c>
      <c r="DE54" s="53">
        <v>1152</v>
      </c>
      <c r="DF54" s="56" t="str">
        <f t="shared" si="135"/>
        <v>prop,205,1|4;0|96</v>
      </c>
      <c r="DG54" s="74"/>
      <c r="DJ54" s="60"/>
      <c r="DK54" s="58"/>
      <c r="DL54" s="58"/>
      <c r="DM54" s="58"/>
      <c r="DN54" s="58"/>
      <c r="DO54" s="58"/>
      <c r="DP54" s="58"/>
      <c r="DQ54" s="58"/>
      <c r="DR54" s="58"/>
      <c r="DS54" s="58"/>
      <c r="DT54" s="58"/>
      <c r="DU54" s="58"/>
      <c r="DV54" s="58"/>
      <c r="DW54" s="58"/>
      <c r="DX54" s="58"/>
      <c r="DY54" s="58"/>
      <c r="DZ54" s="58"/>
      <c r="EA54" s="58"/>
      <c r="EB54" s="60"/>
      <c r="EC54" s="136"/>
      <c r="ED54" s="70"/>
      <c r="EE54" s="70"/>
      <c r="EF54" s="70"/>
    </row>
    <row r="55" spans="1:136">
      <c r="A55" s="53">
        <f>怪物产出!A17</f>
        <v>14</v>
      </c>
      <c r="B55" s="53">
        <f>怪物产出!B17</f>
        <v>4</v>
      </c>
      <c r="C55" s="50" t="str">
        <f>价值设定!P16</f>
        <v>coin,3200</v>
      </c>
      <c r="D55" s="53" t="str">
        <f t="shared" si="40"/>
        <v>coin,3200</v>
      </c>
      <c r="E55" s="53">
        <f t="shared" si="41"/>
        <v>100</v>
      </c>
      <c r="F55" s="53" t="str">
        <f t="shared" si="42"/>
        <v>pack,303</v>
      </c>
      <c r="G55" s="53" t="s">
        <v>2118</v>
      </c>
      <c r="H55" s="53">
        <f t="shared" si="43"/>
        <v>90</v>
      </c>
      <c r="I55" s="53" t="str">
        <f t="shared" si="44"/>
        <v>prop,207,2;pack,1103;pack,1118;pack,1133;pack,1148</v>
      </c>
      <c r="J55" s="53" t="str">
        <f t="shared" si="45"/>
        <v>prop,207,2</v>
      </c>
      <c r="K55" s="53">
        <f t="shared" si="46"/>
        <v>8</v>
      </c>
      <c r="L55" s="53" t="str">
        <f t="shared" si="47"/>
        <v>prop,211,1;pack,1103;pack,1118;pack,1133;pack,1148</v>
      </c>
      <c r="M55" s="53" t="str">
        <f t="shared" si="48"/>
        <v>prop,211,1</v>
      </c>
      <c r="N55" s="53">
        <f t="shared" si="49"/>
        <v>2</v>
      </c>
      <c r="O55" s="53" t="str">
        <f t="shared" si="50"/>
        <v>prop,208,2;pack,1103;pack,1118;pack,1133;pack,1148</v>
      </c>
      <c r="P55" s="53" t="str">
        <f t="shared" si="51"/>
        <v>prop,208,2</v>
      </c>
      <c r="Q55" s="53">
        <f t="shared" si="52"/>
        <v>8</v>
      </c>
      <c r="R55" s="53" t="str">
        <f t="shared" si="53"/>
        <v>prop,212,1;pack,1103;pack,1118;pack,1133;pack,1148</v>
      </c>
      <c r="S55" s="53" t="str">
        <f t="shared" si="54"/>
        <v>prop,212,1</v>
      </c>
      <c r="T55" s="53">
        <f t="shared" si="55"/>
        <v>2</v>
      </c>
      <c r="U55" s="53" t="str">
        <f t="shared" si="56"/>
        <v>prop,209,2;pack,1103;pack,1118;pack,1133;pack,1148</v>
      </c>
      <c r="V55" s="53" t="str">
        <f t="shared" si="57"/>
        <v>prop,209,2</v>
      </c>
      <c r="W55" s="53">
        <f t="shared" si="58"/>
        <v>5</v>
      </c>
      <c r="X55" s="53" t="str">
        <f t="shared" si="59"/>
        <v>prop,213,1;pack,1103;pack,1118;pack,1133;pack,1148</v>
      </c>
      <c r="Y55" s="53" t="str">
        <f t="shared" si="60"/>
        <v>prop,213,1</v>
      </c>
      <c r="Z55" s="53">
        <f t="shared" si="61"/>
        <v>2</v>
      </c>
      <c r="AA55" s="53" t="str">
        <f t="shared" si="62"/>
        <v>prop,210,2;pack,1103;pack,1118;pack,1133;pack,1148</v>
      </c>
      <c r="AB55" s="53" t="str">
        <f t="shared" si="63"/>
        <v>prop,210,2</v>
      </c>
      <c r="AC55" s="53">
        <f t="shared" si="64"/>
        <v>5</v>
      </c>
      <c r="AD55" s="53" t="str">
        <f t="shared" si="65"/>
        <v>prop,214,1;pack,1103;pack,1118;pack,1133;pack,1148</v>
      </c>
      <c r="AE55" s="53" t="str">
        <f t="shared" si="66"/>
        <v>prop,214,1</v>
      </c>
      <c r="AF55" s="53">
        <f t="shared" si="67"/>
        <v>2</v>
      </c>
      <c r="AG55" s="53" t="str">
        <f t="shared" si="68"/>
        <v>prop,301,1</v>
      </c>
      <c r="AH55" s="53" t="str">
        <f t="shared" si="69"/>
        <v>prop,301,1</v>
      </c>
      <c r="AI55" s="53">
        <f t="shared" si="70"/>
        <v>20</v>
      </c>
      <c r="AJ55" s="53" t="str">
        <f t="shared" si="71"/>
        <v>prop,302,1</v>
      </c>
      <c r="AK55" s="53" t="str">
        <f t="shared" si="72"/>
        <v>prop,302,1</v>
      </c>
      <c r="AL55" s="53">
        <f t="shared" si="73"/>
        <v>10</v>
      </c>
      <c r="AM55" s="53" t="str">
        <f t="shared" si="74"/>
        <v>prop,303,1</v>
      </c>
      <c r="AN55" s="53" t="str">
        <f t="shared" si="75"/>
        <v>prop,303,1</v>
      </c>
      <c r="AO55" s="53">
        <f t="shared" si="76"/>
        <v>0</v>
      </c>
      <c r="AP55" s="53" t="str">
        <f t="shared" si="77"/>
        <v>prop,304,1</v>
      </c>
      <c r="AQ55" s="53" t="str">
        <f t="shared" si="78"/>
        <v>prop,304,1</v>
      </c>
      <c r="AR55" s="53">
        <f t="shared" si="79"/>
        <v>20</v>
      </c>
      <c r="AS55" s="53" t="str">
        <f t="shared" si="80"/>
        <v>prop,305,1</v>
      </c>
      <c r="AT55" s="53" t="str">
        <f t="shared" si="81"/>
        <v>prop,305,1</v>
      </c>
      <c r="AU55" s="53">
        <f t="shared" si="82"/>
        <v>10</v>
      </c>
      <c r="AV55" s="53" t="str">
        <f t="shared" si="83"/>
        <v>prop,306,1</v>
      </c>
      <c r="AW55" s="53" t="str">
        <f t="shared" si="84"/>
        <v>prop,306,1</v>
      </c>
      <c r="AX55" s="53">
        <f t="shared" si="85"/>
        <v>0</v>
      </c>
      <c r="AY55" s="53" t="str">
        <f t="shared" si="86"/>
        <v>prop,307,1</v>
      </c>
      <c r="AZ55" s="53" t="str">
        <f t="shared" si="87"/>
        <v>prop,307,1</v>
      </c>
      <c r="BA55" s="53">
        <f t="shared" si="88"/>
        <v>15</v>
      </c>
      <c r="BB55" s="53" t="str">
        <f t="shared" si="89"/>
        <v>prop,308,1</v>
      </c>
      <c r="BC55" s="53" t="str">
        <f t="shared" si="90"/>
        <v>prop,308,1</v>
      </c>
      <c r="BD55" s="53">
        <f t="shared" si="91"/>
        <v>5</v>
      </c>
      <c r="BE55" s="53" t="str">
        <f t="shared" si="92"/>
        <v>prop,309,1</v>
      </c>
      <c r="BF55" s="53" t="str">
        <f t="shared" si="93"/>
        <v>prop,309,1</v>
      </c>
      <c r="BG55" s="53">
        <f t="shared" si="94"/>
        <v>0</v>
      </c>
      <c r="BH55" s="53" t="str">
        <f t="shared" si="95"/>
        <v>prop,310,1</v>
      </c>
      <c r="BI55" s="53" t="str">
        <f t="shared" si="96"/>
        <v>prop,310,1</v>
      </c>
      <c r="BJ55" s="53">
        <f t="shared" si="97"/>
        <v>15</v>
      </c>
      <c r="BK55" s="53" t="str">
        <f t="shared" si="98"/>
        <v>prop,311,1</v>
      </c>
      <c r="BL55" s="53" t="str">
        <f t="shared" si="99"/>
        <v>prop,311,1</v>
      </c>
      <c r="BM55" s="53">
        <f t="shared" si="100"/>
        <v>5</v>
      </c>
      <c r="BN55" s="53" t="str">
        <f t="shared" si="101"/>
        <v>prop,312,1</v>
      </c>
      <c r="BO55" s="53" t="str">
        <f t="shared" si="102"/>
        <v>prop,312,1</v>
      </c>
      <c r="BP55" s="53">
        <f t="shared" si="103"/>
        <v>0</v>
      </c>
      <c r="BQ55" s="53" t="str">
        <f t="shared" si="104"/>
        <v>prop,322,1</v>
      </c>
      <c r="BR55" s="53" t="str">
        <f t="shared" si="105"/>
        <v>prop,322,1</v>
      </c>
      <c r="BS55" s="53">
        <f t="shared" si="106"/>
        <v>30</v>
      </c>
      <c r="BT55" s="53" t="str">
        <f t="shared" si="107"/>
        <v>prop,323,1</v>
      </c>
      <c r="BU55" s="53" t="str">
        <f t="shared" si="108"/>
        <v>prop,323,1</v>
      </c>
      <c r="BV55" s="53">
        <f t="shared" si="109"/>
        <v>0</v>
      </c>
      <c r="BW55" s="53" t="str">
        <f t="shared" si="110"/>
        <v>prop,313,1</v>
      </c>
      <c r="BX55" s="53" t="str">
        <f t="shared" si="111"/>
        <v>prop,313,1</v>
      </c>
      <c r="BY55" s="53">
        <f t="shared" si="112"/>
        <v>35</v>
      </c>
      <c r="BZ55" s="53" t="str">
        <f t="shared" si="113"/>
        <v>prop,314,1</v>
      </c>
      <c r="CA55" s="53" t="str">
        <f t="shared" si="114"/>
        <v>prop,314,1</v>
      </c>
      <c r="CB55" s="53">
        <f t="shared" si="115"/>
        <v>0</v>
      </c>
      <c r="CC55" s="53" t="str">
        <f t="shared" si="116"/>
        <v>prop,316,1</v>
      </c>
      <c r="CD55" s="53" t="str">
        <f t="shared" si="117"/>
        <v>prop,316,1</v>
      </c>
      <c r="CE55" s="53">
        <f t="shared" si="118"/>
        <v>35</v>
      </c>
      <c r="CF55" s="53" t="str">
        <f t="shared" si="119"/>
        <v>prop,317,1</v>
      </c>
      <c r="CG55" s="53" t="str">
        <f t="shared" si="120"/>
        <v>prop,317,1</v>
      </c>
      <c r="CH55" s="53">
        <f t="shared" si="121"/>
        <v>0</v>
      </c>
      <c r="CI55" s="53" t="str">
        <f t="shared" si="122"/>
        <v>prop,204,2;pack,1103;pack,1118;pack,1133;pack,1148</v>
      </c>
      <c r="CJ55" s="53" t="str">
        <f t="shared" si="123"/>
        <v>prop,204,2</v>
      </c>
      <c r="CK55" s="53">
        <v>50</v>
      </c>
      <c r="CL55" s="53" t="str">
        <f t="shared" si="124"/>
        <v>prop,203,4;pack,1103;pack,1118;pack,1133;pack,1148</v>
      </c>
      <c r="CM55" s="53" t="str">
        <f t="shared" si="125"/>
        <v>prop,203,4</v>
      </c>
      <c r="CN55" s="53">
        <v>50</v>
      </c>
      <c r="CO55" s="53" t="str">
        <f>"stage_token,"&amp;INT(价值设定!M16*100)</f>
        <v>stage_token,1540</v>
      </c>
      <c r="CP55" s="53" t="str">
        <f t="shared" si="126"/>
        <v>stage_token,1540</v>
      </c>
      <c r="CQ55" s="53">
        <v>100</v>
      </c>
      <c r="CR55" s="53" t="s">
        <v>2329</v>
      </c>
      <c r="CS55" s="53" t="str">
        <f t="shared" si="127"/>
        <v>cash,110</v>
      </c>
      <c r="CT55" s="53">
        <v>100</v>
      </c>
      <c r="CU55" s="53" t="s">
        <v>2330</v>
      </c>
      <c r="CV55" s="53" t="str">
        <f t="shared" si="128"/>
        <v>prop,704,8</v>
      </c>
      <c r="CW55" s="53">
        <v>100</v>
      </c>
      <c r="CX55" s="53" t="str">
        <f t="shared" si="129"/>
        <v>pack,304</v>
      </c>
      <c r="CY55" s="53" t="str">
        <f t="shared" si="130"/>
        <v>item,104</v>
      </c>
      <c r="CZ55" s="53">
        <f t="shared" si="131"/>
        <v>0</v>
      </c>
      <c r="DA55" s="53" t="str">
        <f t="shared" si="132"/>
        <v>prop,103,2</v>
      </c>
      <c r="DB55" s="53" t="str">
        <f t="shared" si="133"/>
        <v>prop,103,2</v>
      </c>
      <c r="DC55" s="53">
        <f t="shared" si="134"/>
        <v>75</v>
      </c>
      <c r="DE55" s="53">
        <v>1153</v>
      </c>
      <c r="DF55" s="56" t="str">
        <f t="shared" si="135"/>
        <v>prop,205,1|8;0|92</v>
      </c>
      <c r="DG55" s="74"/>
      <c r="DJ55" s="60"/>
      <c r="DK55" s="58"/>
      <c r="DL55" s="58"/>
      <c r="DM55" s="58"/>
      <c r="DN55" s="58"/>
      <c r="DO55" s="58"/>
      <c r="DP55" s="58"/>
      <c r="DQ55" s="58"/>
      <c r="DR55" s="58"/>
      <c r="DS55" s="58"/>
      <c r="DT55" s="58"/>
      <c r="DU55" s="58"/>
      <c r="DV55" s="58"/>
      <c r="DW55" s="58"/>
      <c r="DX55" s="58"/>
      <c r="DY55" s="58"/>
      <c r="DZ55" s="58"/>
      <c r="EA55" s="58"/>
      <c r="EB55" s="60"/>
      <c r="EC55" s="75"/>
      <c r="ED55" s="70"/>
      <c r="EE55" s="70"/>
      <c r="EF55" s="70"/>
    </row>
    <row r="56" spans="1:136">
      <c r="A56" s="53">
        <f>怪物产出!A18</f>
        <v>15</v>
      </c>
      <c r="B56" s="53">
        <f>怪物产出!B18</f>
        <v>4</v>
      </c>
      <c r="C56" s="50" t="str">
        <f>价值设定!P17</f>
        <v>coin,3250</v>
      </c>
      <c r="D56" s="53" t="str">
        <f t="shared" si="40"/>
        <v>coin,3250</v>
      </c>
      <c r="E56" s="53">
        <f t="shared" si="41"/>
        <v>100</v>
      </c>
      <c r="F56" s="53" t="str">
        <f t="shared" si="42"/>
        <v>pack,303</v>
      </c>
      <c r="G56" s="53" t="s">
        <v>2118</v>
      </c>
      <c r="H56" s="53">
        <f t="shared" si="43"/>
        <v>90</v>
      </c>
      <c r="I56" s="53" t="str">
        <f t="shared" si="44"/>
        <v>prop,207,2;pack,1103;pack,1118;pack,1133;pack,1148</v>
      </c>
      <c r="J56" s="53" t="str">
        <f t="shared" si="45"/>
        <v>prop,207,2</v>
      </c>
      <c r="K56" s="53">
        <f t="shared" si="46"/>
        <v>8</v>
      </c>
      <c r="L56" s="53" t="str">
        <f t="shared" si="47"/>
        <v>prop,211,1;pack,1103;pack,1118;pack,1133;pack,1148</v>
      </c>
      <c r="M56" s="53" t="str">
        <f t="shared" si="48"/>
        <v>prop,211,1</v>
      </c>
      <c r="N56" s="53">
        <f t="shared" si="49"/>
        <v>2</v>
      </c>
      <c r="O56" s="53" t="str">
        <f t="shared" si="50"/>
        <v>prop,208,2;pack,1103;pack,1118;pack,1133;pack,1148</v>
      </c>
      <c r="P56" s="53" t="str">
        <f t="shared" si="51"/>
        <v>prop,208,2</v>
      </c>
      <c r="Q56" s="53">
        <f t="shared" si="52"/>
        <v>8</v>
      </c>
      <c r="R56" s="53" t="str">
        <f t="shared" si="53"/>
        <v>prop,212,1;pack,1103;pack,1118;pack,1133;pack,1148</v>
      </c>
      <c r="S56" s="53" t="str">
        <f t="shared" si="54"/>
        <v>prop,212,1</v>
      </c>
      <c r="T56" s="53">
        <f t="shared" si="55"/>
        <v>2</v>
      </c>
      <c r="U56" s="53" t="str">
        <f t="shared" si="56"/>
        <v>prop,209,2;pack,1103;pack,1118;pack,1133;pack,1148</v>
      </c>
      <c r="V56" s="53" t="str">
        <f t="shared" si="57"/>
        <v>prop,209,2</v>
      </c>
      <c r="W56" s="53">
        <f t="shared" si="58"/>
        <v>5</v>
      </c>
      <c r="X56" s="53" t="str">
        <f t="shared" si="59"/>
        <v>prop,213,1;pack,1103;pack,1118;pack,1133;pack,1148</v>
      </c>
      <c r="Y56" s="53" t="str">
        <f t="shared" si="60"/>
        <v>prop,213,1</v>
      </c>
      <c r="Z56" s="53">
        <f t="shared" si="61"/>
        <v>2</v>
      </c>
      <c r="AA56" s="53" t="str">
        <f t="shared" si="62"/>
        <v>prop,210,2;pack,1103;pack,1118;pack,1133;pack,1148</v>
      </c>
      <c r="AB56" s="53" t="str">
        <f t="shared" si="63"/>
        <v>prop,210,2</v>
      </c>
      <c r="AC56" s="53">
        <f t="shared" si="64"/>
        <v>5</v>
      </c>
      <c r="AD56" s="53" t="str">
        <f t="shared" si="65"/>
        <v>prop,214,1;pack,1103;pack,1118;pack,1133;pack,1148</v>
      </c>
      <c r="AE56" s="53" t="str">
        <f t="shared" si="66"/>
        <v>prop,214,1</v>
      </c>
      <c r="AF56" s="53">
        <f t="shared" si="67"/>
        <v>2</v>
      </c>
      <c r="AG56" s="53" t="str">
        <f t="shared" si="68"/>
        <v>prop,301,1</v>
      </c>
      <c r="AH56" s="53" t="str">
        <f t="shared" si="69"/>
        <v>prop,301,1</v>
      </c>
      <c r="AI56" s="53">
        <f t="shared" si="70"/>
        <v>20</v>
      </c>
      <c r="AJ56" s="53" t="str">
        <f t="shared" si="71"/>
        <v>prop,302,1</v>
      </c>
      <c r="AK56" s="53" t="str">
        <f t="shared" si="72"/>
        <v>prop,302,1</v>
      </c>
      <c r="AL56" s="53">
        <f t="shared" si="73"/>
        <v>10</v>
      </c>
      <c r="AM56" s="53" t="str">
        <f t="shared" si="74"/>
        <v>prop,303,1</v>
      </c>
      <c r="AN56" s="53" t="str">
        <f t="shared" si="75"/>
        <v>prop,303,1</v>
      </c>
      <c r="AO56" s="53">
        <f t="shared" si="76"/>
        <v>0</v>
      </c>
      <c r="AP56" s="53" t="str">
        <f t="shared" si="77"/>
        <v>prop,304,1</v>
      </c>
      <c r="AQ56" s="53" t="str">
        <f t="shared" si="78"/>
        <v>prop,304,1</v>
      </c>
      <c r="AR56" s="53">
        <f t="shared" si="79"/>
        <v>20</v>
      </c>
      <c r="AS56" s="53" t="str">
        <f t="shared" si="80"/>
        <v>prop,305,1</v>
      </c>
      <c r="AT56" s="53" t="str">
        <f t="shared" si="81"/>
        <v>prop,305,1</v>
      </c>
      <c r="AU56" s="53">
        <f t="shared" si="82"/>
        <v>10</v>
      </c>
      <c r="AV56" s="53" t="str">
        <f t="shared" si="83"/>
        <v>prop,306,1</v>
      </c>
      <c r="AW56" s="53" t="str">
        <f t="shared" si="84"/>
        <v>prop,306,1</v>
      </c>
      <c r="AX56" s="53">
        <f t="shared" si="85"/>
        <v>0</v>
      </c>
      <c r="AY56" s="53" t="str">
        <f t="shared" si="86"/>
        <v>prop,307,1</v>
      </c>
      <c r="AZ56" s="53" t="str">
        <f t="shared" si="87"/>
        <v>prop,307,1</v>
      </c>
      <c r="BA56" s="53">
        <f t="shared" si="88"/>
        <v>15</v>
      </c>
      <c r="BB56" s="53" t="str">
        <f t="shared" si="89"/>
        <v>prop,308,1</v>
      </c>
      <c r="BC56" s="53" t="str">
        <f t="shared" si="90"/>
        <v>prop,308,1</v>
      </c>
      <c r="BD56" s="53">
        <f t="shared" si="91"/>
        <v>5</v>
      </c>
      <c r="BE56" s="53" t="str">
        <f t="shared" si="92"/>
        <v>prop,309,1</v>
      </c>
      <c r="BF56" s="53" t="str">
        <f t="shared" si="93"/>
        <v>prop,309,1</v>
      </c>
      <c r="BG56" s="53">
        <f t="shared" si="94"/>
        <v>0</v>
      </c>
      <c r="BH56" s="53" t="str">
        <f t="shared" si="95"/>
        <v>prop,310,1</v>
      </c>
      <c r="BI56" s="53" t="str">
        <f t="shared" si="96"/>
        <v>prop,310,1</v>
      </c>
      <c r="BJ56" s="53">
        <f t="shared" si="97"/>
        <v>15</v>
      </c>
      <c r="BK56" s="53" t="str">
        <f t="shared" si="98"/>
        <v>prop,311,1</v>
      </c>
      <c r="BL56" s="53" t="str">
        <f t="shared" si="99"/>
        <v>prop,311,1</v>
      </c>
      <c r="BM56" s="53">
        <f t="shared" si="100"/>
        <v>5</v>
      </c>
      <c r="BN56" s="53" t="str">
        <f t="shared" si="101"/>
        <v>prop,312,1</v>
      </c>
      <c r="BO56" s="53" t="str">
        <f t="shared" si="102"/>
        <v>prop,312,1</v>
      </c>
      <c r="BP56" s="53">
        <f t="shared" si="103"/>
        <v>0</v>
      </c>
      <c r="BQ56" s="53" t="str">
        <f t="shared" si="104"/>
        <v>prop,322,1</v>
      </c>
      <c r="BR56" s="53" t="str">
        <f t="shared" si="105"/>
        <v>prop,322,1</v>
      </c>
      <c r="BS56" s="53">
        <f t="shared" si="106"/>
        <v>30</v>
      </c>
      <c r="BT56" s="53" t="str">
        <f t="shared" si="107"/>
        <v>prop,323,1</v>
      </c>
      <c r="BU56" s="53" t="str">
        <f t="shared" si="108"/>
        <v>prop,323,1</v>
      </c>
      <c r="BV56" s="53">
        <f t="shared" si="109"/>
        <v>0</v>
      </c>
      <c r="BW56" s="53" t="str">
        <f t="shared" si="110"/>
        <v>prop,313,1</v>
      </c>
      <c r="BX56" s="53" t="str">
        <f t="shared" si="111"/>
        <v>prop,313,1</v>
      </c>
      <c r="BY56" s="53">
        <f t="shared" si="112"/>
        <v>35</v>
      </c>
      <c r="BZ56" s="53" t="str">
        <f t="shared" si="113"/>
        <v>prop,314,1</v>
      </c>
      <c r="CA56" s="53" t="str">
        <f t="shared" si="114"/>
        <v>prop,314,1</v>
      </c>
      <c r="CB56" s="53">
        <f t="shared" si="115"/>
        <v>0</v>
      </c>
      <c r="CC56" s="53" t="str">
        <f t="shared" si="116"/>
        <v>prop,316,1</v>
      </c>
      <c r="CD56" s="53" t="str">
        <f t="shared" si="117"/>
        <v>prop,316,1</v>
      </c>
      <c r="CE56" s="53">
        <f t="shared" si="118"/>
        <v>35</v>
      </c>
      <c r="CF56" s="53" t="str">
        <f t="shared" si="119"/>
        <v>prop,317,1</v>
      </c>
      <c r="CG56" s="53" t="str">
        <f t="shared" si="120"/>
        <v>prop,317,1</v>
      </c>
      <c r="CH56" s="53">
        <f t="shared" si="121"/>
        <v>0</v>
      </c>
      <c r="CI56" s="53" t="str">
        <f t="shared" si="122"/>
        <v>prop,204,2;pack,1103;pack,1118;pack,1133;pack,1148</v>
      </c>
      <c r="CJ56" s="53" t="str">
        <f t="shared" si="123"/>
        <v>prop,204,2</v>
      </c>
      <c r="CK56" s="53">
        <v>50</v>
      </c>
      <c r="CL56" s="53" t="str">
        <f t="shared" si="124"/>
        <v>prop,203,4;pack,1103;pack,1118;pack,1133;pack,1148</v>
      </c>
      <c r="CM56" s="53" t="str">
        <f t="shared" si="125"/>
        <v>prop,203,4</v>
      </c>
      <c r="CN56" s="53">
        <v>50</v>
      </c>
      <c r="CO56" s="53" t="str">
        <f>"stage_token,"&amp;INT(价值设定!M17*100)</f>
        <v>stage_token,1550</v>
      </c>
      <c r="CP56" s="53" t="str">
        <f t="shared" si="126"/>
        <v>stage_token,1550</v>
      </c>
      <c r="CQ56" s="53">
        <v>100</v>
      </c>
      <c r="CR56" s="53" t="s">
        <v>2329</v>
      </c>
      <c r="CS56" s="53" t="str">
        <f t="shared" si="127"/>
        <v>cash,110</v>
      </c>
      <c r="CT56" s="53">
        <v>100</v>
      </c>
      <c r="CU56" s="53" t="s">
        <v>2330</v>
      </c>
      <c r="CV56" s="53" t="str">
        <f t="shared" si="128"/>
        <v>prop,704,8</v>
      </c>
      <c r="CW56" s="53">
        <v>100</v>
      </c>
      <c r="CX56" s="53" t="str">
        <f t="shared" si="129"/>
        <v>pack,304</v>
      </c>
      <c r="CY56" s="53" t="str">
        <f t="shared" si="130"/>
        <v>item,104</v>
      </c>
      <c r="CZ56" s="53">
        <f t="shared" si="131"/>
        <v>0</v>
      </c>
      <c r="DA56" s="53" t="str">
        <f t="shared" si="132"/>
        <v>prop,103,2</v>
      </c>
      <c r="DB56" s="53" t="str">
        <f t="shared" si="133"/>
        <v>prop,103,2</v>
      </c>
      <c r="DC56" s="53">
        <f t="shared" si="134"/>
        <v>75</v>
      </c>
      <c r="DE56" s="53">
        <v>1154</v>
      </c>
      <c r="DF56" s="56" t="str">
        <f t="shared" si="135"/>
        <v>prop,205,1|9;0|90</v>
      </c>
      <c r="DG56" s="74"/>
      <c r="DJ56" s="60"/>
      <c r="DK56" s="58"/>
      <c r="DL56" s="58"/>
      <c r="DM56" s="58"/>
      <c r="DN56" s="58"/>
      <c r="DO56" s="58"/>
      <c r="DP56" s="58"/>
      <c r="DQ56" s="58"/>
      <c r="DR56" s="58"/>
      <c r="DS56" s="58"/>
      <c r="DT56" s="58"/>
      <c r="DU56" s="58"/>
      <c r="DV56" s="58"/>
      <c r="DW56" s="58"/>
      <c r="DX56" s="58"/>
      <c r="DY56" s="58"/>
      <c r="DZ56" s="58"/>
      <c r="EA56" s="58"/>
      <c r="EB56" s="60"/>
      <c r="EC56" s="75"/>
      <c r="ED56" s="75"/>
      <c r="EE56" s="70"/>
      <c r="EF56" s="70"/>
    </row>
    <row r="57" spans="1:136">
      <c r="A57" s="53">
        <f>怪物产出!A19</f>
        <v>16</v>
      </c>
      <c r="B57" s="53">
        <f>怪物产出!B19</f>
        <v>4</v>
      </c>
      <c r="C57" s="50" t="str">
        <f>价值设定!P18</f>
        <v>coin,3300</v>
      </c>
      <c r="D57" s="53" t="str">
        <f t="shared" si="40"/>
        <v>coin,3300</v>
      </c>
      <c r="E57" s="53">
        <f t="shared" si="41"/>
        <v>100</v>
      </c>
      <c r="F57" s="53" t="str">
        <f t="shared" si="42"/>
        <v>pack,303</v>
      </c>
      <c r="G57" s="53" t="s">
        <v>2118</v>
      </c>
      <c r="H57" s="53">
        <f t="shared" si="43"/>
        <v>90</v>
      </c>
      <c r="I57" s="53" t="str">
        <f t="shared" si="44"/>
        <v>prop,207,2;pack,1103;pack,1118;pack,1133;pack,1148</v>
      </c>
      <c r="J57" s="53" t="str">
        <f t="shared" si="45"/>
        <v>prop,207,2</v>
      </c>
      <c r="K57" s="53">
        <f t="shared" si="46"/>
        <v>8</v>
      </c>
      <c r="L57" s="53" t="str">
        <f t="shared" si="47"/>
        <v>prop,211,1;pack,1103;pack,1118;pack,1133;pack,1148</v>
      </c>
      <c r="M57" s="53" t="str">
        <f t="shared" si="48"/>
        <v>prop,211,1</v>
      </c>
      <c r="N57" s="53">
        <f t="shared" si="49"/>
        <v>2</v>
      </c>
      <c r="O57" s="53" t="str">
        <f t="shared" si="50"/>
        <v>prop,208,2;pack,1103;pack,1118;pack,1133;pack,1148</v>
      </c>
      <c r="P57" s="53" t="str">
        <f t="shared" si="51"/>
        <v>prop,208,2</v>
      </c>
      <c r="Q57" s="53">
        <f t="shared" si="52"/>
        <v>8</v>
      </c>
      <c r="R57" s="53" t="str">
        <f t="shared" si="53"/>
        <v>prop,212,1;pack,1103;pack,1118;pack,1133;pack,1148</v>
      </c>
      <c r="S57" s="53" t="str">
        <f t="shared" si="54"/>
        <v>prop,212,1</v>
      </c>
      <c r="T57" s="53">
        <f t="shared" si="55"/>
        <v>2</v>
      </c>
      <c r="U57" s="53" t="str">
        <f t="shared" si="56"/>
        <v>prop,209,2;pack,1103;pack,1118;pack,1133;pack,1148</v>
      </c>
      <c r="V57" s="53" t="str">
        <f t="shared" si="57"/>
        <v>prop,209,2</v>
      </c>
      <c r="W57" s="53">
        <f t="shared" si="58"/>
        <v>5</v>
      </c>
      <c r="X57" s="53" t="str">
        <f t="shared" si="59"/>
        <v>prop,213,1;pack,1103;pack,1118;pack,1133;pack,1148</v>
      </c>
      <c r="Y57" s="53" t="str">
        <f t="shared" si="60"/>
        <v>prop,213,1</v>
      </c>
      <c r="Z57" s="53">
        <f t="shared" si="61"/>
        <v>2</v>
      </c>
      <c r="AA57" s="53" t="str">
        <f t="shared" si="62"/>
        <v>prop,210,2;pack,1103;pack,1118;pack,1133;pack,1148</v>
      </c>
      <c r="AB57" s="53" t="str">
        <f t="shared" si="63"/>
        <v>prop,210,2</v>
      </c>
      <c r="AC57" s="53">
        <f t="shared" si="64"/>
        <v>5</v>
      </c>
      <c r="AD57" s="53" t="str">
        <f t="shared" si="65"/>
        <v>prop,214,1;pack,1103;pack,1118;pack,1133;pack,1148</v>
      </c>
      <c r="AE57" s="53" t="str">
        <f t="shared" si="66"/>
        <v>prop,214,1</v>
      </c>
      <c r="AF57" s="53">
        <f t="shared" si="67"/>
        <v>2</v>
      </c>
      <c r="AG57" s="53" t="str">
        <f t="shared" si="68"/>
        <v>prop,301,1</v>
      </c>
      <c r="AH57" s="53" t="str">
        <f t="shared" si="69"/>
        <v>prop,301,1</v>
      </c>
      <c r="AI57" s="53">
        <f t="shared" si="70"/>
        <v>20</v>
      </c>
      <c r="AJ57" s="53" t="str">
        <f t="shared" si="71"/>
        <v>prop,302,1</v>
      </c>
      <c r="AK57" s="53" t="str">
        <f t="shared" si="72"/>
        <v>prop,302,1</v>
      </c>
      <c r="AL57" s="53">
        <f t="shared" si="73"/>
        <v>10</v>
      </c>
      <c r="AM57" s="53" t="str">
        <f t="shared" si="74"/>
        <v>prop,303,1</v>
      </c>
      <c r="AN57" s="53" t="str">
        <f t="shared" si="75"/>
        <v>prop,303,1</v>
      </c>
      <c r="AO57" s="53">
        <f t="shared" si="76"/>
        <v>0</v>
      </c>
      <c r="AP57" s="53" t="str">
        <f t="shared" si="77"/>
        <v>prop,304,1</v>
      </c>
      <c r="AQ57" s="53" t="str">
        <f t="shared" si="78"/>
        <v>prop,304,1</v>
      </c>
      <c r="AR57" s="53">
        <f t="shared" si="79"/>
        <v>20</v>
      </c>
      <c r="AS57" s="53" t="str">
        <f t="shared" si="80"/>
        <v>prop,305,1</v>
      </c>
      <c r="AT57" s="53" t="str">
        <f t="shared" si="81"/>
        <v>prop,305,1</v>
      </c>
      <c r="AU57" s="53">
        <f t="shared" si="82"/>
        <v>10</v>
      </c>
      <c r="AV57" s="53" t="str">
        <f t="shared" si="83"/>
        <v>prop,306,1</v>
      </c>
      <c r="AW57" s="53" t="str">
        <f t="shared" si="84"/>
        <v>prop,306,1</v>
      </c>
      <c r="AX57" s="53">
        <f t="shared" si="85"/>
        <v>0</v>
      </c>
      <c r="AY57" s="53" t="str">
        <f t="shared" si="86"/>
        <v>prop,307,1</v>
      </c>
      <c r="AZ57" s="53" t="str">
        <f t="shared" si="87"/>
        <v>prop,307,1</v>
      </c>
      <c r="BA57" s="53">
        <f t="shared" si="88"/>
        <v>15</v>
      </c>
      <c r="BB57" s="53" t="str">
        <f t="shared" si="89"/>
        <v>prop,308,1</v>
      </c>
      <c r="BC57" s="53" t="str">
        <f t="shared" si="90"/>
        <v>prop,308,1</v>
      </c>
      <c r="BD57" s="53">
        <f t="shared" si="91"/>
        <v>5</v>
      </c>
      <c r="BE57" s="53" t="str">
        <f t="shared" si="92"/>
        <v>prop,309,1</v>
      </c>
      <c r="BF57" s="53" t="str">
        <f t="shared" si="93"/>
        <v>prop,309,1</v>
      </c>
      <c r="BG57" s="53">
        <f t="shared" si="94"/>
        <v>0</v>
      </c>
      <c r="BH57" s="53" t="str">
        <f t="shared" si="95"/>
        <v>prop,310,1</v>
      </c>
      <c r="BI57" s="53" t="str">
        <f t="shared" si="96"/>
        <v>prop,310,1</v>
      </c>
      <c r="BJ57" s="53">
        <f t="shared" si="97"/>
        <v>15</v>
      </c>
      <c r="BK57" s="53" t="str">
        <f t="shared" si="98"/>
        <v>prop,311,1</v>
      </c>
      <c r="BL57" s="53" t="str">
        <f t="shared" si="99"/>
        <v>prop,311,1</v>
      </c>
      <c r="BM57" s="53">
        <f t="shared" si="100"/>
        <v>5</v>
      </c>
      <c r="BN57" s="53" t="str">
        <f t="shared" si="101"/>
        <v>prop,312,1</v>
      </c>
      <c r="BO57" s="53" t="str">
        <f t="shared" si="102"/>
        <v>prop,312,1</v>
      </c>
      <c r="BP57" s="53">
        <f t="shared" si="103"/>
        <v>0</v>
      </c>
      <c r="BQ57" s="53" t="str">
        <f t="shared" si="104"/>
        <v>prop,322,1</v>
      </c>
      <c r="BR57" s="53" t="str">
        <f t="shared" si="105"/>
        <v>prop,322,1</v>
      </c>
      <c r="BS57" s="53">
        <f t="shared" si="106"/>
        <v>30</v>
      </c>
      <c r="BT57" s="53" t="str">
        <f t="shared" si="107"/>
        <v>prop,323,1</v>
      </c>
      <c r="BU57" s="53" t="str">
        <f t="shared" si="108"/>
        <v>prop,323,1</v>
      </c>
      <c r="BV57" s="53">
        <f t="shared" si="109"/>
        <v>0</v>
      </c>
      <c r="BW57" s="53" t="str">
        <f t="shared" si="110"/>
        <v>prop,313,1</v>
      </c>
      <c r="BX57" s="53" t="str">
        <f t="shared" si="111"/>
        <v>prop,313,1</v>
      </c>
      <c r="BY57" s="53">
        <f t="shared" si="112"/>
        <v>35</v>
      </c>
      <c r="BZ57" s="53" t="str">
        <f t="shared" si="113"/>
        <v>prop,314,1</v>
      </c>
      <c r="CA57" s="53" t="str">
        <f t="shared" si="114"/>
        <v>prop,314,1</v>
      </c>
      <c r="CB57" s="53">
        <f t="shared" si="115"/>
        <v>0</v>
      </c>
      <c r="CC57" s="53" t="str">
        <f t="shared" si="116"/>
        <v>prop,316,1</v>
      </c>
      <c r="CD57" s="53" t="str">
        <f t="shared" si="117"/>
        <v>prop,316,1</v>
      </c>
      <c r="CE57" s="53">
        <f t="shared" si="118"/>
        <v>35</v>
      </c>
      <c r="CF57" s="53" t="str">
        <f t="shared" si="119"/>
        <v>prop,317,1</v>
      </c>
      <c r="CG57" s="53" t="str">
        <f t="shared" si="120"/>
        <v>prop,317,1</v>
      </c>
      <c r="CH57" s="53">
        <f t="shared" si="121"/>
        <v>0</v>
      </c>
      <c r="CI57" s="53" t="str">
        <f t="shared" si="122"/>
        <v>prop,204,2;pack,1103;pack,1118;pack,1133;pack,1148</v>
      </c>
      <c r="CJ57" s="53" t="str">
        <f t="shared" si="123"/>
        <v>prop,204,2</v>
      </c>
      <c r="CK57" s="53">
        <v>50</v>
      </c>
      <c r="CL57" s="53" t="str">
        <f t="shared" si="124"/>
        <v>prop,203,4;pack,1103;pack,1118;pack,1133;pack,1148</v>
      </c>
      <c r="CM57" s="53" t="str">
        <f t="shared" si="125"/>
        <v>prop,203,4</v>
      </c>
      <c r="CN57" s="53">
        <v>50</v>
      </c>
      <c r="CO57" s="53" t="str">
        <f>"stage_token,"&amp;INT(价值设定!M18*100)</f>
        <v>stage_token,1560</v>
      </c>
      <c r="CP57" s="53" t="str">
        <f t="shared" si="126"/>
        <v>stage_token,1560</v>
      </c>
      <c r="CQ57" s="53">
        <v>100</v>
      </c>
      <c r="CR57" s="53" t="s">
        <v>2329</v>
      </c>
      <c r="CS57" s="53" t="str">
        <f t="shared" si="127"/>
        <v>cash,110</v>
      </c>
      <c r="CT57" s="53">
        <v>100</v>
      </c>
      <c r="CU57" s="53" t="s">
        <v>2330</v>
      </c>
      <c r="CV57" s="53" t="str">
        <f t="shared" si="128"/>
        <v>prop,704,8</v>
      </c>
      <c r="CW57" s="53">
        <v>100</v>
      </c>
      <c r="CX57" s="53" t="str">
        <f t="shared" si="129"/>
        <v>pack,304</v>
      </c>
      <c r="CY57" s="53" t="str">
        <f t="shared" si="130"/>
        <v>item,104</v>
      </c>
      <c r="CZ57" s="53">
        <f t="shared" si="131"/>
        <v>0</v>
      </c>
      <c r="DA57" s="53" t="str">
        <f t="shared" si="132"/>
        <v>prop,103,2</v>
      </c>
      <c r="DB57" s="53" t="str">
        <f t="shared" si="133"/>
        <v>prop,103,2</v>
      </c>
      <c r="DC57" s="53">
        <f t="shared" si="134"/>
        <v>75</v>
      </c>
      <c r="DE57" s="53">
        <v>1155</v>
      </c>
      <c r="DF57" s="56" t="str">
        <f t="shared" si="135"/>
        <v>prop,205,1|12;0|88</v>
      </c>
      <c r="DG57" s="74"/>
      <c r="DJ57" s="60"/>
      <c r="DK57" s="58"/>
      <c r="DL57" s="58"/>
      <c r="DM57" s="58"/>
      <c r="DN57" s="58"/>
      <c r="DO57" s="58"/>
      <c r="DP57" s="58"/>
      <c r="DQ57" s="58"/>
      <c r="DR57" s="58"/>
      <c r="DS57" s="58"/>
      <c r="DT57" s="58"/>
      <c r="DU57" s="58"/>
      <c r="DV57" s="58"/>
      <c r="DW57" s="58"/>
      <c r="DX57" s="58"/>
      <c r="DY57" s="58"/>
      <c r="DZ57" s="58"/>
      <c r="EA57" s="58"/>
      <c r="EB57" s="60"/>
      <c r="EC57" s="136"/>
      <c r="ED57" s="70"/>
      <c r="EE57" s="70"/>
      <c r="EF57" s="70"/>
    </row>
    <row r="58" spans="1:136">
      <c r="A58" s="53">
        <f>怪物产出!A20</f>
        <v>17</v>
      </c>
      <c r="B58" s="53">
        <f>怪物产出!B20</f>
        <v>4</v>
      </c>
      <c r="C58" s="50" t="str">
        <f>价值设定!P19</f>
        <v>coin,3350</v>
      </c>
      <c r="D58" s="53" t="str">
        <f t="shared" si="40"/>
        <v>coin,3350</v>
      </c>
      <c r="E58" s="53">
        <f t="shared" si="41"/>
        <v>100</v>
      </c>
      <c r="F58" s="53" t="str">
        <f t="shared" si="42"/>
        <v>pack,303</v>
      </c>
      <c r="G58" s="53" t="s">
        <v>2118</v>
      </c>
      <c r="H58" s="53">
        <f t="shared" si="43"/>
        <v>90</v>
      </c>
      <c r="I58" s="53" t="str">
        <f t="shared" si="44"/>
        <v>prop,207,2;pack,1103;pack,1118;pack,1133;pack,1148</v>
      </c>
      <c r="J58" s="53" t="str">
        <f t="shared" si="45"/>
        <v>prop,207,2</v>
      </c>
      <c r="K58" s="53">
        <f t="shared" si="46"/>
        <v>8</v>
      </c>
      <c r="L58" s="53" t="str">
        <f t="shared" si="47"/>
        <v>prop,211,1;pack,1103;pack,1118;pack,1133;pack,1148</v>
      </c>
      <c r="M58" s="53" t="str">
        <f t="shared" si="48"/>
        <v>prop,211,1</v>
      </c>
      <c r="N58" s="53">
        <f t="shared" si="49"/>
        <v>2</v>
      </c>
      <c r="O58" s="53" t="str">
        <f t="shared" si="50"/>
        <v>prop,208,2;pack,1103;pack,1118;pack,1133;pack,1148</v>
      </c>
      <c r="P58" s="53" t="str">
        <f t="shared" si="51"/>
        <v>prop,208,2</v>
      </c>
      <c r="Q58" s="53">
        <f t="shared" si="52"/>
        <v>8</v>
      </c>
      <c r="R58" s="53" t="str">
        <f t="shared" si="53"/>
        <v>prop,212,1;pack,1103;pack,1118;pack,1133;pack,1148</v>
      </c>
      <c r="S58" s="53" t="str">
        <f t="shared" si="54"/>
        <v>prop,212,1</v>
      </c>
      <c r="T58" s="53">
        <f t="shared" si="55"/>
        <v>2</v>
      </c>
      <c r="U58" s="53" t="str">
        <f t="shared" si="56"/>
        <v>prop,209,2;pack,1103;pack,1118;pack,1133;pack,1148</v>
      </c>
      <c r="V58" s="53" t="str">
        <f t="shared" si="57"/>
        <v>prop,209,2</v>
      </c>
      <c r="W58" s="53">
        <f t="shared" si="58"/>
        <v>5</v>
      </c>
      <c r="X58" s="53" t="str">
        <f t="shared" si="59"/>
        <v>prop,213,1;pack,1103;pack,1118;pack,1133;pack,1148</v>
      </c>
      <c r="Y58" s="53" t="str">
        <f t="shared" si="60"/>
        <v>prop,213,1</v>
      </c>
      <c r="Z58" s="53">
        <f t="shared" si="61"/>
        <v>2</v>
      </c>
      <c r="AA58" s="53" t="str">
        <f t="shared" si="62"/>
        <v>prop,210,2;pack,1103;pack,1118;pack,1133;pack,1148</v>
      </c>
      <c r="AB58" s="53" t="str">
        <f t="shared" si="63"/>
        <v>prop,210,2</v>
      </c>
      <c r="AC58" s="53">
        <f t="shared" si="64"/>
        <v>5</v>
      </c>
      <c r="AD58" s="53" t="str">
        <f t="shared" si="65"/>
        <v>prop,214,1;pack,1103;pack,1118;pack,1133;pack,1148</v>
      </c>
      <c r="AE58" s="53" t="str">
        <f t="shared" si="66"/>
        <v>prop,214,1</v>
      </c>
      <c r="AF58" s="53">
        <f t="shared" si="67"/>
        <v>2</v>
      </c>
      <c r="AG58" s="53" t="str">
        <f t="shared" si="68"/>
        <v>prop,301,1</v>
      </c>
      <c r="AH58" s="53" t="str">
        <f t="shared" si="69"/>
        <v>prop,301,1</v>
      </c>
      <c r="AI58" s="53">
        <f t="shared" si="70"/>
        <v>20</v>
      </c>
      <c r="AJ58" s="53" t="str">
        <f t="shared" si="71"/>
        <v>prop,302,1</v>
      </c>
      <c r="AK58" s="53" t="str">
        <f t="shared" si="72"/>
        <v>prop,302,1</v>
      </c>
      <c r="AL58" s="53">
        <f t="shared" si="73"/>
        <v>10</v>
      </c>
      <c r="AM58" s="53" t="str">
        <f t="shared" si="74"/>
        <v>prop,303,1</v>
      </c>
      <c r="AN58" s="53" t="str">
        <f t="shared" si="75"/>
        <v>prop,303,1</v>
      </c>
      <c r="AO58" s="53">
        <f t="shared" si="76"/>
        <v>0</v>
      </c>
      <c r="AP58" s="53" t="str">
        <f t="shared" si="77"/>
        <v>prop,304,1</v>
      </c>
      <c r="AQ58" s="53" t="str">
        <f t="shared" si="78"/>
        <v>prop,304,1</v>
      </c>
      <c r="AR58" s="53">
        <f t="shared" si="79"/>
        <v>20</v>
      </c>
      <c r="AS58" s="53" t="str">
        <f t="shared" si="80"/>
        <v>prop,305,1</v>
      </c>
      <c r="AT58" s="53" t="str">
        <f t="shared" si="81"/>
        <v>prop,305,1</v>
      </c>
      <c r="AU58" s="53">
        <f t="shared" si="82"/>
        <v>10</v>
      </c>
      <c r="AV58" s="53" t="str">
        <f t="shared" si="83"/>
        <v>prop,306,1</v>
      </c>
      <c r="AW58" s="53" t="str">
        <f t="shared" si="84"/>
        <v>prop,306,1</v>
      </c>
      <c r="AX58" s="53">
        <f t="shared" si="85"/>
        <v>0</v>
      </c>
      <c r="AY58" s="53" t="str">
        <f t="shared" si="86"/>
        <v>prop,307,1</v>
      </c>
      <c r="AZ58" s="53" t="str">
        <f t="shared" si="87"/>
        <v>prop,307,1</v>
      </c>
      <c r="BA58" s="53">
        <f t="shared" si="88"/>
        <v>15</v>
      </c>
      <c r="BB58" s="53" t="str">
        <f t="shared" si="89"/>
        <v>prop,308,1</v>
      </c>
      <c r="BC58" s="53" t="str">
        <f t="shared" si="90"/>
        <v>prop,308,1</v>
      </c>
      <c r="BD58" s="53">
        <f t="shared" si="91"/>
        <v>5</v>
      </c>
      <c r="BE58" s="53" t="str">
        <f t="shared" si="92"/>
        <v>prop,309,1</v>
      </c>
      <c r="BF58" s="53" t="str">
        <f t="shared" si="93"/>
        <v>prop,309,1</v>
      </c>
      <c r="BG58" s="53">
        <f t="shared" si="94"/>
        <v>0</v>
      </c>
      <c r="BH58" s="53" t="str">
        <f t="shared" si="95"/>
        <v>prop,310,1</v>
      </c>
      <c r="BI58" s="53" t="str">
        <f t="shared" si="96"/>
        <v>prop,310,1</v>
      </c>
      <c r="BJ58" s="53">
        <f t="shared" si="97"/>
        <v>15</v>
      </c>
      <c r="BK58" s="53" t="str">
        <f t="shared" si="98"/>
        <v>prop,311,1</v>
      </c>
      <c r="BL58" s="53" t="str">
        <f t="shared" si="99"/>
        <v>prop,311,1</v>
      </c>
      <c r="BM58" s="53">
        <f t="shared" si="100"/>
        <v>5</v>
      </c>
      <c r="BN58" s="53" t="str">
        <f t="shared" si="101"/>
        <v>prop,312,1</v>
      </c>
      <c r="BO58" s="53" t="str">
        <f t="shared" si="102"/>
        <v>prop,312,1</v>
      </c>
      <c r="BP58" s="53">
        <f t="shared" si="103"/>
        <v>0</v>
      </c>
      <c r="BQ58" s="53" t="str">
        <f t="shared" si="104"/>
        <v>prop,322,1</v>
      </c>
      <c r="BR58" s="53" t="str">
        <f t="shared" si="105"/>
        <v>prop,322,1</v>
      </c>
      <c r="BS58" s="53">
        <f t="shared" si="106"/>
        <v>30</v>
      </c>
      <c r="BT58" s="53" t="str">
        <f t="shared" si="107"/>
        <v>prop,323,1</v>
      </c>
      <c r="BU58" s="53" t="str">
        <f t="shared" si="108"/>
        <v>prop,323,1</v>
      </c>
      <c r="BV58" s="53">
        <f t="shared" si="109"/>
        <v>0</v>
      </c>
      <c r="BW58" s="53" t="str">
        <f t="shared" si="110"/>
        <v>prop,313,1</v>
      </c>
      <c r="BX58" s="53" t="str">
        <f t="shared" si="111"/>
        <v>prop,313,1</v>
      </c>
      <c r="BY58" s="53">
        <f t="shared" si="112"/>
        <v>35</v>
      </c>
      <c r="BZ58" s="53" t="str">
        <f t="shared" si="113"/>
        <v>prop,314,1</v>
      </c>
      <c r="CA58" s="53" t="str">
        <f t="shared" si="114"/>
        <v>prop,314,1</v>
      </c>
      <c r="CB58" s="53">
        <f t="shared" si="115"/>
        <v>0</v>
      </c>
      <c r="CC58" s="53" t="str">
        <f t="shared" si="116"/>
        <v>prop,316,1</v>
      </c>
      <c r="CD58" s="53" t="str">
        <f t="shared" si="117"/>
        <v>prop,316,1</v>
      </c>
      <c r="CE58" s="53">
        <f t="shared" si="118"/>
        <v>35</v>
      </c>
      <c r="CF58" s="53" t="str">
        <f t="shared" si="119"/>
        <v>prop,317,1</v>
      </c>
      <c r="CG58" s="53" t="str">
        <f t="shared" si="120"/>
        <v>prop,317,1</v>
      </c>
      <c r="CH58" s="53">
        <f t="shared" si="121"/>
        <v>0</v>
      </c>
      <c r="CI58" s="53" t="str">
        <f t="shared" si="122"/>
        <v>prop,204,2;pack,1103;pack,1118;pack,1133;pack,1148</v>
      </c>
      <c r="CJ58" s="53" t="str">
        <f t="shared" si="123"/>
        <v>prop,204,2</v>
      </c>
      <c r="CK58" s="53">
        <v>50</v>
      </c>
      <c r="CL58" s="53" t="str">
        <f t="shared" si="124"/>
        <v>prop,203,4;pack,1103;pack,1118;pack,1133;pack,1148</v>
      </c>
      <c r="CM58" s="53" t="str">
        <f t="shared" si="125"/>
        <v>prop,203,4</v>
      </c>
      <c r="CN58" s="53">
        <v>50</v>
      </c>
      <c r="CO58" s="53" t="str">
        <f>"stage_token,"&amp;INT(价值设定!M19*100)</f>
        <v>stage_token,1570</v>
      </c>
      <c r="CP58" s="53" t="str">
        <f t="shared" si="126"/>
        <v>stage_token,1570</v>
      </c>
      <c r="CQ58" s="53">
        <v>100</v>
      </c>
      <c r="CR58" s="53" t="s">
        <v>2329</v>
      </c>
      <c r="CS58" s="53" t="str">
        <f t="shared" si="127"/>
        <v>cash,110</v>
      </c>
      <c r="CT58" s="53">
        <v>100</v>
      </c>
      <c r="CU58" s="53" t="s">
        <v>2330</v>
      </c>
      <c r="CV58" s="53" t="str">
        <f t="shared" si="128"/>
        <v>prop,704,8</v>
      </c>
      <c r="CW58" s="53">
        <v>100</v>
      </c>
      <c r="CX58" s="53" t="str">
        <f t="shared" si="129"/>
        <v>pack,304</v>
      </c>
      <c r="CY58" s="53" t="str">
        <f t="shared" si="130"/>
        <v>item,104</v>
      </c>
      <c r="CZ58" s="53">
        <f t="shared" si="131"/>
        <v>0</v>
      </c>
      <c r="DA58" s="53" t="str">
        <f t="shared" si="132"/>
        <v>prop,103,2</v>
      </c>
      <c r="DB58" s="53" t="str">
        <f t="shared" si="133"/>
        <v>prop,103,2</v>
      </c>
      <c r="DC58" s="53">
        <f t="shared" si="134"/>
        <v>75</v>
      </c>
      <c r="DE58" s="53">
        <v>1156</v>
      </c>
      <c r="DF58" s="56" t="str">
        <f t="shared" si="135"/>
        <v>prop,205,1|14;0|86</v>
      </c>
      <c r="DG58" s="74"/>
      <c r="DJ58" s="60"/>
      <c r="DK58" s="58"/>
      <c r="DL58" s="58"/>
      <c r="DM58" s="58"/>
      <c r="DN58" s="58"/>
      <c r="DO58" s="58"/>
      <c r="DP58" s="58"/>
      <c r="DQ58" s="58"/>
      <c r="DR58" s="58"/>
      <c r="DS58" s="58"/>
      <c r="DT58" s="58"/>
      <c r="DU58" s="58"/>
      <c r="DV58" s="58"/>
      <c r="DW58" s="58"/>
      <c r="DX58" s="58"/>
      <c r="DY58" s="58"/>
      <c r="DZ58" s="58"/>
      <c r="EA58" s="58"/>
      <c r="EB58" s="60"/>
      <c r="EC58" s="75"/>
      <c r="ED58" s="118"/>
      <c r="EE58" s="70"/>
      <c r="EF58" s="70"/>
    </row>
    <row r="59" spans="1:136">
      <c r="A59" s="53">
        <f>怪物产出!A21</f>
        <v>18</v>
      </c>
      <c r="B59" s="53">
        <f>怪物产出!B21</f>
        <v>4</v>
      </c>
      <c r="C59" s="50" t="str">
        <f>价值设定!P20</f>
        <v>coin,3400</v>
      </c>
      <c r="D59" s="53" t="str">
        <f t="shared" si="40"/>
        <v>coin,3400</v>
      </c>
      <c r="E59" s="53">
        <f t="shared" si="41"/>
        <v>100</v>
      </c>
      <c r="F59" s="53" t="str">
        <f t="shared" si="42"/>
        <v>pack,303</v>
      </c>
      <c r="G59" s="53" t="s">
        <v>2118</v>
      </c>
      <c r="H59" s="53">
        <f t="shared" si="43"/>
        <v>90</v>
      </c>
      <c r="I59" s="53" t="str">
        <f t="shared" si="44"/>
        <v>prop,207,2;pack,1103;pack,1118;pack,1133;pack,1148</v>
      </c>
      <c r="J59" s="53" t="str">
        <f t="shared" si="45"/>
        <v>prop,207,2</v>
      </c>
      <c r="K59" s="53">
        <f t="shared" si="46"/>
        <v>8</v>
      </c>
      <c r="L59" s="53" t="str">
        <f t="shared" si="47"/>
        <v>prop,211,1;pack,1103;pack,1118;pack,1133;pack,1148</v>
      </c>
      <c r="M59" s="53" t="str">
        <f t="shared" si="48"/>
        <v>prop,211,1</v>
      </c>
      <c r="N59" s="53">
        <f t="shared" si="49"/>
        <v>2</v>
      </c>
      <c r="O59" s="53" t="str">
        <f t="shared" si="50"/>
        <v>prop,208,2;pack,1103;pack,1118;pack,1133;pack,1148</v>
      </c>
      <c r="P59" s="53" t="str">
        <f t="shared" si="51"/>
        <v>prop,208,2</v>
      </c>
      <c r="Q59" s="53">
        <f t="shared" si="52"/>
        <v>8</v>
      </c>
      <c r="R59" s="53" t="str">
        <f t="shared" si="53"/>
        <v>prop,212,1;pack,1103;pack,1118;pack,1133;pack,1148</v>
      </c>
      <c r="S59" s="53" t="str">
        <f t="shared" si="54"/>
        <v>prop,212,1</v>
      </c>
      <c r="T59" s="53">
        <f t="shared" si="55"/>
        <v>2</v>
      </c>
      <c r="U59" s="53" t="str">
        <f t="shared" si="56"/>
        <v>prop,209,2;pack,1103;pack,1118;pack,1133;pack,1148</v>
      </c>
      <c r="V59" s="53" t="str">
        <f t="shared" si="57"/>
        <v>prop,209,2</v>
      </c>
      <c r="W59" s="53">
        <f t="shared" si="58"/>
        <v>5</v>
      </c>
      <c r="X59" s="53" t="str">
        <f t="shared" si="59"/>
        <v>prop,213,1;pack,1103;pack,1118;pack,1133;pack,1148</v>
      </c>
      <c r="Y59" s="53" t="str">
        <f t="shared" si="60"/>
        <v>prop,213,1</v>
      </c>
      <c r="Z59" s="53">
        <f t="shared" si="61"/>
        <v>2</v>
      </c>
      <c r="AA59" s="53" t="str">
        <f t="shared" si="62"/>
        <v>prop,210,2;pack,1103;pack,1118;pack,1133;pack,1148</v>
      </c>
      <c r="AB59" s="53" t="str">
        <f t="shared" si="63"/>
        <v>prop,210,2</v>
      </c>
      <c r="AC59" s="53">
        <f t="shared" si="64"/>
        <v>5</v>
      </c>
      <c r="AD59" s="53" t="str">
        <f t="shared" si="65"/>
        <v>prop,214,1;pack,1103;pack,1118;pack,1133;pack,1148</v>
      </c>
      <c r="AE59" s="53" t="str">
        <f t="shared" si="66"/>
        <v>prop,214,1</v>
      </c>
      <c r="AF59" s="53">
        <f t="shared" si="67"/>
        <v>2</v>
      </c>
      <c r="AG59" s="53" t="str">
        <f t="shared" si="68"/>
        <v>prop,301,1</v>
      </c>
      <c r="AH59" s="53" t="str">
        <f t="shared" si="69"/>
        <v>prop,301,1</v>
      </c>
      <c r="AI59" s="53">
        <f t="shared" si="70"/>
        <v>20</v>
      </c>
      <c r="AJ59" s="53" t="str">
        <f t="shared" si="71"/>
        <v>prop,302,1</v>
      </c>
      <c r="AK59" s="53" t="str">
        <f t="shared" si="72"/>
        <v>prop,302,1</v>
      </c>
      <c r="AL59" s="53">
        <f t="shared" si="73"/>
        <v>10</v>
      </c>
      <c r="AM59" s="53" t="str">
        <f t="shared" si="74"/>
        <v>prop,303,1</v>
      </c>
      <c r="AN59" s="53" t="str">
        <f t="shared" si="75"/>
        <v>prop,303,1</v>
      </c>
      <c r="AO59" s="53">
        <f t="shared" si="76"/>
        <v>0</v>
      </c>
      <c r="AP59" s="53" t="str">
        <f t="shared" si="77"/>
        <v>prop,304,1</v>
      </c>
      <c r="AQ59" s="53" t="str">
        <f t="shared" si="78"/>
        <v>prop,304,1</v>
      </c>
      <c r="AR59" s="53">
        <f t="shared" si="79"/>
        <v>20</v>
      </c>
      <c r="AS59" s="53" t="str">
        <f t="shared" si="80"/>
        <v>prop,305,1</v>
      </c>
      <c r="AT59" s="53" t="str">
        <f t="shared" si="81"/>
        <v>prop,305,1</v>
      </c>
      <c r="AU59" s="53">
        <f t="shared" si="82"/>
        <v>10</v>
      </c>
      <c r="AV59" s="53" t="str">
        <f t="shared" si="83"/>
        <v>prop,306,1</v>
      </c>
      <c r="AW59" s="53" t="str">
        <f t="shared" si="84"/>
        <v>prop,306,1</v>
      </c>
      <c r="AX59" s="53">
        <f t="shared" si="85"/>
        <v>0</v>
      </c>
      <c r="AY59" s="53" t="str">
        <f t="shared" si="86"/>
        <v>prop,307,1</v>
      </c>
      <c r="AZ59" s="53" t="str">
        <f t="shared" si="87"/>
        <v>prop,307,1</v>
      </c>
      <c r="BA59" s="53">
        <f t="shared" si="88"/>
        <v>15</v>
      </c>
      <c r="BB59" s="53" t="str">
        <f t="shared" si="89"/>
        <v>prop,308,1</v>
      </c>
      <c r="BC59" s="53" t="str">
        <f t="shared" si="90"/>
        <v>prop,308,1</v>
      </c>
      <c r="BD59" s="53">
        <f t="shared" si="91"/>
        <v>5</v>
      </c>
      <c r="BE59" s="53" t="str">
        <f t="shared" si="92"/>
        <v>prop,309,1</v>
      </c>
      <c r="BF59" s="53" t="str">
        <f t="shared" si="93"/>
        <v>prop,309,1</v>
      </c>
      <c r="BG59" s="53">
        <f t="shared" si="94"/>
        <v>0</v>
      </c>
      <c r="BH59" s="53" t="str">
        <f t="shared" si="95"/>
        <v>prop,310,1</v>
      </c>
      <c r="BI59" s="53" t="str">
        <f t="shared" si="96"/>
        <v>prop,310,1</v>
      </c>
      <c r="BJ59" s="53">
        <f t="shared" si="97"/>
        <v>15</v>
      </c>
      <c r="BK59" s="53" t="str">
        <f t="shared" si="98"/>
        <v>prop,311,1</v>
      </c>
      <c r="BL59" s="53" t="str">
        <f t="shared" si="99"/>
        <v>prop,311,1</v>
      </c>
      <c r="BM59" s="53">
        <f t="shared" si="100"/>
        <v>5</v>
      </c>
      <c r="BN59" s="53" t="str">
        <f t="shared" si="101"/>
        <v>prop,312,1</v>
      </c>
      <c r="BO59" s="53" t="str">
        <f t="shared" si="102"/>
        <v>prop,312,1</v>
      </c>
      <c r="BP59" s="53">
        <f t="shared" si="103"/>
        <v>0</v>
      </c>
      <c r="BQ59" s="53" t="str">
        <f t="shared" si="104"/>
        <v>prop,322,1</v>
      </c>
      <c r="BR59" s="53" t="str">
        <f t="shared" si="105"/>
        <v>prop,322,1</v>
      </c>
      <c r="BS59" s="53">
        <f t="shared" si="106"/>
        <v>30</v>
      </c>
      <c r="BT59" s="53" t="str">
        <f t="shared" si="107"/>
        <v>prop,323,1</v>
      </c>
      <c r="BU59" s="53" t="str">
        <f t="shared" si="108"/>
        <v>prop,323,1</v>
      </c>
      <c r="BV59" s="53">
        <f t="shared" si="109"/>
        <v>0</v>
      </c>
      <c r="BW59" s="53" t="str">
        <f t="shared" si="110"/>
        <v>prop,313,1</v>
      </c>
      <c r="BX59" s="53" t="str">
        <f t="shared" si="111"/>
        <v>prop,313,1</v>
      </c>
      <c r="BY59" s="53">
        <f t="shared" si="112"/>
        <v>35</v>
      </c>
      <c r="BZ59" s="53" t="str">
        <f t="shared" si="113"/>
        <v>prop,314,1</v>
      </c>
      <c r="CA59" s="53" t="str">
        <f t="shared" si="114"/>
        <v>prop,314,1</v>
      </c>
      <c r="CB59" s="53">
        <f t="shared" si="115"/>
        <v>0</v>
      </c>
      <c r="CC59" s="53" t="str">
        <f t="shared" si="116"/>
        <v>prop,316,1</v>
      </c>
      <c r="CD59" s="53" t="str">
        <f t="shared" si="117"/>
        <v>prop,316,1</v>
      </c>
      <c r="CE59" s="53">
        <f t="shared" si="118"/>
        <v>35</v>
      </c>
      <c r="CF59" s="53" t="str">
        <f t="shared" si="119"/>
        <v>prop,317,1</v>
      </c>
      <c r="CG59" s="53" t="str">
        <f t="shared" si="120"/>
        <v>prop,317,1</v>
      </c>
      <c r="CH59" s="53">
        <f t="shared" si="121"/>
        <v>0</v>
      </c>
      <c r="CI59" s="53" t="str">
        <f t="shared" si="122"/>
        <v>prop,204,2;pack,1103;pack,1118;pack,1133;pack,1148</v>
      </c>
      <c r="CJ59" s="53" t="str">
        <f t="shared" si="123"/>
        <v>prop,204,2</v>
      </c>
      <c r="CK59" s="53">
        <v>50</v>
      </c>
      <c r="CL59" s="53" t="str">
        <f t="shared" si="124"/>
        <v>prop,203,4;pack,1103;pack,1118;pack,1133;pack,1148</v>
      </c>
      <c r="CM59" s="53" t="str">
        <f t="shared" si="125"/>
        <v>prop,203,4</v>
      </c>
      <c r="CN59" s="53">
        <v>50</v>
      </c>
      <c r="CO59" s="53" t="str">
        <f>"stage_token,"&amp;INT(价值设定!M20*100)</f>
        <v>stage_token,1580</v>
      </c>
      <c r="CP59" s="53" t="str">
        <f t="shared" si="126"/>
        <v>stage_token,1580</v>
      </c>
      <c r="CQ59" s="53">
        <v>100</v>
      </c>
      <c r="CR59" s="53" t="s">
        <v>2329</v>
      </c>
      <c r="CS59" s="53" t="str">
        <f t="shared" si="127"/>
        <v>cash,110</v>
      </c>
      <c r="CT59" s="53">
        <v>100</v>
      </c>
      <c r="CU59" s="53" t="s">
        <v>2330</v>
      </c>
      <c r="CV59" s="53" t="str">
        <f t="shared" si="128"/>
        <v>prop,704,8</v>
      </c>
      <c r="CW59" s="53">
        <v>100</v>
      </c>
      <c r="CX59" s="53" t="str">
        <f t="shared" si="129"/>
        <v>pack,304</v>
      </c>
      <c r="CY59" s="53" t="str">
        <f t="shared" si="130"/>
        <v>item,104</v>
      </c>
      <c r="CZ59" s="53">
        <f t="shared" si="131"/>
        <v>0</v>
      </c>
      <c r="DA59" s="53" t="str">
        <f t="shared" si="132"/>
        <v>prop,103,2</v>
      </c>
      <c r="DB59" s="53" t="str">
        <f t="shared" si="133"/>
        <v>prop,103,2</v>
      </c>
      <c r="DC59" s="53">
        <f t="shared" si="134"/>
        <v>75</v>
      </c>
      <c r="DE59" s="53">
        <v>1157</v>
      </c>
      <c r="DF59" s="56" t="str">
        <f t="shared" si="135"/>
        <v>prop,205,1|16;0|84</v>
      </c>
      <c r="DG59" s="74"/>
      <c r="DJ59" s="60"/>
      <c r="DK59" s="58"/>
      <c r="DL59" s="58"/>
      <c r="DM59" s="58"/>
      <c r="DN59" s="58"/>
      <c r="DO59" s="58"/>
      <c r="DP59" s="58"/>
      <c r="DQ59" s="58"/>
      <c r="DR59" s="58"/>
      <c r="DS59" s="58"/>
      <c r="DT59" s="58"/>
      <c r="DU59" s="58"/>
      <c r="DV59" s="58"/>
      <c r="DW59" s="58"/>
      <c r="DX59" s="58"/>
      <c r="DY59" s="58"/>
      <c r="DZ59" s="58"/>
      <c r="EA59" s="58"/>
      <c r="EB59" s="60"/>
      <c r="EC59" s="75"/>
      <c r="ED59" s="75"/>
      <c r="EE59" s="70"/>
      <c r="EF59" s="70"/>
    </row>
    <row r="60" spans="1:136">
      <c r="A60" s="53">
        <f>怪物产出!A22</f>
        <v>19</v>
      </c>
      <c r="B60" s="53">
        <f>怪物产出!B22</f>
        <v>4</v>
      </c>
      <c r="C60" s="50" t="str">
        <f>价值设定!P21</f>
        <v>coin,3450</v>
      </c>
      <c r="D60" s="53" t="str">
        <f t="shared" si="40"/>
        <v>coin,3450</v>
      </c>
      <c r="E60" s="53">
        <f t="shared" si="41"/>
        <v>100</v>
      </c>
      <c r="F60" s="53" t="str">
        <f t="shared" si="42"/>
        <v>pack,303</v>
      </c>
      <c r="G60" s="53" t="s">
        <v>2118</v>
      </c>
      <c r="H60" s="53">
        <f t="shared" si="43"/>
        <v>90</v>
      </c>
      <c r="I60" s="53" t="str">
        <f t="shared" si="44"/>
        <v>prop,207,2;pack,1103;pack,1118;pack,1133;pack,1148</v>
      </c>
      <c r="J60" s="53" t="str">
        <f t="shared" si="45"/>
        <v>prop,207,2</v>
      </c>
      <c r="K60" s="53">
        <f t="shared" si="46"/>
        <v>8</v>
      </c>
      <c r="L60" s="53" t="str">
        <f t="shared" si="47"/>
        <v>prop,211,1;pack,1103;pack,1118;pack,1133;pack,1148</v>
      </c>
      <c r="M60" s="53" t="str">
        <f t="shared" si="48"/>
        <v>prop,211,1</v>
      </c>
      <c r="N60" s="53">
        <f t="shared" si="49"/>
        <v>2</v>
      </c>
      <c r="O60" s="53" t="str">
        <f t="shared" si="50"/>
        <v>prop,208,2;pack,1103;pack,1118;pack,1133;pack,1148</v>
      </c>
      <c r="P60" s="53" t="str">
        <f t="shared" si="51"/>
        <v>prop,208,2</v>
      </c>
      <c r="Q60" s="53">
        <f t="shared" si="52"/>
        <v>8</v>
      </c>
      <c r="R60" s="53" t="str">
        <f t="shared" si="53"/>
        <v>prop,212,1;pack,1103;pack,1118;pack,1133;pack,1148</v>
      </c>
      <c r="S60" s="53" t="str">
        <f t="shared" si="54"/>
        <v>prop,212,1</v>
      </c>
      <c r="T60" s="53">
        <f t="shared" si="55"/>
        <v>2</v>
      </c>
      <c r="U60" s="53" t="str">
        <f t="shared" si="56"/>
        <v>prop,209,2;pack,1103;pack,1118;pack,1133;pack,1148</v>
      </c>
      <c r="V60" s="53" t="str">
        <f t="shared" si="57"/>
        <v>prop,209,2</v>
      </c>
      <c r="W60" s="53">
        <f t="shared" si="58"/>
        <v>5</v>
      </c>
      <c r="X60" s="53" t="str">
        <f t="shared" si="59"/>
        <v>prop,213,1;pack,1103;pack,1118;pack,1133;pack,1148</v>
      </c>
      <c r="Y60" s="53" t="str">
        <f t="shared" si="60"/>
        <v>prop,213,1</v>
      </c>
      <c r="Z60" s="53">
        <f t="shared" si="61"/>
        <v>2</v>
      </c>
      <c r="AA60" s="53" t="str">
        <f t="shared" si="62"/>
        <v>prop,210,2;pack,1103;pack,1118;pack,1133;pack,1148</v>
      </c>
      <c r="AB60" s="53" t="str">
        <f t="shared" si="63"/>
        <v>prop,210,2</v>
      </c>
      <c r="AC60" s="53">
        <f t="shared" si="64"/>
        <v>5</v>
      </c>
      <c r="AD60" s="53" t="str">
        <f t="shared" si="65"/>
        <v>prop,214,1;pack,1103;pack,1118;pack,1133;pack,1148</v>
      </c>
      <c r="AE60" s="53" t="str">
        <f t="shared" si="66"/>
        <v>prop,214,1</v>
      </c>
      <c r="AF60" s="53">
        <f t="shared" si="67"/>
        <v>2</v>
      </c>
      <c r="AG60" s="53" t="str">
        <f t="shared" si="68"/>
        <v>prop,301,1</v>
      </c>
      <c r="AH60" s="53" t="str">
        <f t="shared" si="69"/>
        <v>prop,301,1</v>
      </c>
      <c r="AI60" s="53">
        <f t="shared" si="70"/>
        <v>20</v>
      </c>
      <c r="AJ60" s="53" t="str">
        <f t="shared" si="71"/>
        <v>prop,302,1</v>
      </c>
      <c r="AK60" s="53" t="str">
        <f t="shared" si="72"/>
        <v>prop,302,1</v>
      </c>
      <c r="AL60" s="53">
        <f t="shared" si="73"/>
        <v>10</v>
      </c>
      <c r="AM60" s="53" t="str">
        <f t="shared" si="74"/>
        <v>prop,303,1</v>
      </c>
      <c r="AN60" s="53" t="str">
        <f t="shared" si="75"/>
        <v>prop,303,1</v>
      </c>
      <c r="AO60" s="53">
        <f t="shared" si="76"/>
        <v>0</v>
      </c>
      <c r="AP60" s="53" t="str">
        <f t="shared" si="77"/>
        <v>prop,304,1</v>
      </c>
      <c r="AQ60" s="53" t="str">
        <f t="shared" si="78"/>
        <v>prop,304,1</v>
      </c>
      <c r="AR60" s="53">
        <f t="shared" si="79"/>
        <v>20</v>
      </c>
      <c r="AS60" s="53" t="str">
        <f t="shared" si="80"/>
        <v>prop,305,1</v>
      </c>
      <c r="AT60" s="53" t="str">
        <f t="shared" si="81"/>
        <v>prop,305,1</v>
      </c>
      <c r="AU60" s="53">
        <f t="shared" si="82"/>
        <v>10</v>
      </c>
      <c r="AV60" s="53" t="str">
        <f t="shared" si="83"/>
        <v>prop,306,1</v>
      </c>
      <c r="AW60" s="53" t="str">
        <f t="shared" si="84"/>
        <v>prop,306,1</v>
      </c>
      <c r="AX60" s="53">
        <f t="shared" si="85"/>
        <v>0</v>
      </c>
      <c r="AY60" s="53" t="str">
        <f t="shared" si="86"/>
        <v>prop,307,1</v>
      </c>
      <c r="AZ60" s="53" t="str">
        <f t="shared" si="87"/>
        <v>prop,307,1</v>
      </c>
      <c r="BA60" s="53">
        <f t="shared" si="88"/>
        <v>15</v>
      </c>
      <c r="BB60" s="53" t="str">
        <f t="shared" si="89"/>
        <v>prop,308,1</v>
      </c>
      <c r="BC60" s="53" t="str">
        <f t="shared" si="90"/>
        <v>prop,308,1</v>
      </c>
      <c r="BD60" s="53">
        <f t="shared" si="91"/>
        <v>5</v>
      </c>
      <c r="BE60" s="53" t="str">
        <f t="shared" si="92"/>
        <v>prop,309,1</v>
      </c>
      <c r="BF60" s="53" t="str">
        <f t="shared" si="93"/>
        <v>prop,309,1</v>
      </c>
      <c r="BG60" s="53">
        <f t="shared" si="94"/>
        <v>0</v>
      </c>
      <c r="BH60" s="53" t="str">
        <f t="shared" si="95"/>
        <v>prop,310,1</v>
      </c>
      <c r="BI60" s="53" t="str">
        <f t="shared" si="96"/>
        <v>prop,310,1</v>
      </c>
      <c r="BJ60" s="53">
        <f t="shared" si="97"/>
        <v>15</v>
      </c>
      <c r="BK60" s="53" t="str">
        <f t="shared" si="98"/>
        <v>prop,311,1</v>
      </c>
      <c r="BL60" s="53" t="str">
        <f t="shared" si="99"/>
        <v>prop,311,1</v>
      </c>
      <c r="BM60" s="53">
        <f t="shared" si="100"/>
        <v>5</v>
      </c>
      <c r="BN60" s="53" t="str">
        <f t="shared" si="101"/>
        <v>prop,312,1</v>
      </c>
      <c r="BO60" s="53" t="str">
        <f t="shared" si="102"/>
        <v>prop,312,1</v>
      </c>
      <c r="BP60" s="53">
        <f t="shared" si="103"/>
        <v>0</v>
      </c>
      <c r="BQ60" s="53" t="str">
        <f t="shared" si="104"/>
        <v>prop,322,1</v>
      </c>
      <c r="BR60" s="53" t="str">
        <f t="shared" si="105"/>
        <v>prop,322,1</v>
      </c>
      <c r="BS60" s="53">
        <f t="shared" si="106"/>
        <v>30</v>
      </c>
      <c r="BT60" s="53" t="str">
        <f t="shared" si="107"/>
        <v>prop,323,1</v>
      </c>
      <c r="BU60" s="53" t="str">
        <f t="shared" si="108"/>
        <v>prop,323,1</v>
      </c>
      <c r="BV60" s="53">
        <f t="shared" si="109"/>
        <v>0</v>
      </c>
      <c r="BW60" s="53" t="str">
        <f t="shared" si="110"/>
        <v>prop,313,1</v>
      </c>
      <c r="BX60" s="53" t="str">
        <f t="shared" si="111"/>
        <v>prop,313,1</v>
      </c>
      <c r="BY60" s="53">
        <f t="shared" si="112"/>
        <v>35</v>
      </c>
      <c r="BZ60" s="53" t="str">
        <f t="shared" si="113"/>
        <v>prop,314,1</v>
      </c>
      <c r="CA60" s="53" t="str">
        <f t="shared" si="114"/>
        <v>prop,314,1</v>
      </c>
      <c r="CB60" s="53">
        <f t="shared" si="115"/>
        <v>0</v>
      </c>
      <c r="CC60" s="53" t="str">
        <f t="shared" si="116"/>
        <v>prop,316,1</v>
      </c>
      <c r="CD60" s="53" t="str">
        <f t="shared" si="117"/>
        <v>prop,316,1</v>
      </c>
      <c r="CE60" s="53">
        <f t="shared" si="118"/>
        <v>35</v>
      </c>
      <c r="CF60" s="53" t="str">
        <f t="shared" si="119"/>
        <v>prop,317,1</v>
      </c>
      <c r="CG60" s="53" t="str">
        <f t="shared" si="120"/>
        <v>prop,317,1</v>
      </c>
      <c r="CH60" s="53">
        <f t="shared" si="121"/>
        <v>0</v>
      </c>
      <c r="CI60" s="53" t="str">
        <f t="shared" si="122"/>
        <v>prop,204,2;pack,1103;pack,1118;pack,1133;pack,1148</v>
      </c>
      <c r="CJ60" s="53" t="str">
        <f t="shared" si="123"/>
        <v>prop,204,2</v>
      </c>
      <c r="CK60" s="53">
        <v>50</v>
      </c>
      <c r="CL60" s="53" t="str">
        <f t="shared" si="124"/>
        <v>prop,203,4;pack,1103;pack,1118;pack,1133;pack,1148</v>
      </c>
      <c r="CM60" s="53" t="str">
        <f t="shared" si="125"/>
        <v>prop,203,4</v>
      </c>
      <c r="CN60" s="53">
        <v>50</v>
      </c>
      <c r="CO60" s="53" t="str">
        <f>"stage_token,"&amp;INT(价值设定!M21*100)</f>
        <v>stage_token,1590</v>
      </c>
      <c r="CP60" s="53" t="str">
        <f t="shared" si="126"/>
        <v>stage_token,1590</v>
      </c>
      <c r="CQ60" s="53">
        <v>100</v>
      </c>
      <c r="CR60" s="53" t="s">
        <v>2329</v>
      </c>
      <c r="CS60" s="53" t="str">
        <f t="shared" si="127"/>
        <v>cash,110</v>
      </c>
      <c r="CT60" s="53">
        <v>100</v>
      </c>
      <c r="CU60" s="53" t="s">
        <v>2330</v>
      </c>
      <c r="CV60" s="53" t="str">
        <f t="shared" si="128"/>
        <v>prop,704,8</v>
      </c>
      <c r="CW60" s="53">
        <v>100</v>
      </c>
      <c r="CX60" s="53" t="str">
        <f t="shared" si="129"/>
        <v>pack,304</v>
      </c>
      <c r="CY60" s="53" t="str">
        <f t="shared" si="130"/>
        <v>item,104</v>
      </c>
      <c r="CZ60" s="53">
        <f t="shared" si="131"/>
        <v>0</v>
      </c>
      <c r="DA60" s="53" t="str">
        <f t="shared" si="132"/>
        <v>prop,103,2</v>
      </c>
      <c r="DB60" s="53" t="str">
        <f t="shared" si="133"/>
        <v>prop,103,2</v>
      </c>
      <c r="DC60" s="53">
        <f t="shared" si="134"/>
        <v>75</v>
      </c>
      <c r="DE60" s="53">
        <v>1158</v>
      </c>
      <c r="DF60" s="56" t="str">
        <f t="shared" si="135"/>
        <v>prop,205,1|18;0|82</v>
      </c>
      <c r="DG60" s="74"/>
      <c r="DJ60" s="60"/>
      <c r="DK60" s="58"/>
      <c r="DL60" s="58"/>
      <c r="DM60" s="58"/>
      <c r="DN60" s="58"/>
      <c r="DO60" s="58"/>
      <c r="DP60" s="58"/>
      <c r="DQ60" s="58"/>
      <c r="DR60" s="58"/>
      <c r="DS60" s="58"/>
      <c r="DT60" s="58"/>
      <c r="DU60" s="58"/>
      <c r="DV60" s="58"/>
      <c r="DW60" s="58"/>
      <c r="DX60" s="58"/>
      <c r="DY60" s="58"/>
      <c r="DZ60" s="58"/>
      <c r="EA60" s="58"/>
      <c r="EB60" s="60"/>
      <c r="EC60" s="136"/>
      <c r="ED60" s="70"/>
      <c r="EE60" s="70"/>
      <c r="EF60" s="70"/>
    </row>
    <row r="61" spans="1:136">
      <c r="A61" s="53">
        <f>怪物产出!A23</f>
        <v>20</v>
      </c>
      <c r="B61" s="53">
        <f>怪物产出!B23</f>
        <v>4</v>
      </c>
      <c r="C61" s="50" t="str">
        <f>价值设定!P22</f>
        <v>coin,3500</v>
      </c>
      <c r="D61" s="53" t="str">
        <f t="shared" si="40"/>
        <v>coin,3500</v>
      </c>
      <c r="E61" s="53">
        <f t="shared" si="41"/>
        <v>100</v>
      </c>
      <c r="F61" s="53" t="str">
        <f t="shared" si="42"/>
        <v>pack,303</v>
      </c>
      <c r="G61" s="53" t="s">
        <v>2118</v>
      </c>
      <c r="H61" s="53">
        <f t="shared" si="43"/>
        <v>90</v>
      </c>
      <c r="I61" s="53" t="str">
        <f t="shared" si="44"/>
        <v>prop,207,2;pack,1103;pack,1118;pack,1133;pack,1148</v>
      </c>
      <c r="J61" s="53" t="str">
        <f t="shared" si="45"/>
        <v>prop,207,2</v>
      </c>
      <c r="K61" s="53">
        <f t="shared" si="46"/>
        <v>8</v>
      </c>
      <c r="L61" s="53" t="str">
        <f t="shared" si="47"/>
        <v>prop,211,1;pack,1103;pack,1118;pack,1133;pack,1148</v>
      </c>
      <c r="M61" s="53" t="str">
        <f t="shared" si="48"/>
        <v>prop,211,1</v>
      </c>
      <c r="N61" s="53">
        <f t="shared" si="49"/>
        <v>2</v>
      </c>
      <c r="O61" s="53" t="str">
        <f t="shared" si="50"/>
        <v>prop,208,2;pack,1103;pack,1118;pack,1133;pack,1148</v>
      </c>
      <c r="P61" s="53" t="str">
        <f t="shared" si="51"/>
        <v>prop,208,2</v>
      </c>
      <c r="Q61" s="53">
        <f t="shared" si="52"/>
        <v>8</v>
      </c>
      <c r="R61" s="53" t="str">
        <f t="shared" si="53"/>
        <v>prop,212,1;pack,1103;pack,1118;pack,1133;pack,1148</v>
      </c>
      <c r="S61" s="53" t="str">
        <f t="shared" si="54"/>
        <v>prop,212,1</v>
      </c>
      <c r="T61" s="53">
        <f t="shared" si="55"/>
        <v>2</v>
      </c>
      <c r="U61" s="53" t="str">
        <f t="shared" si="56"/>
        <v>prop,209,2;pack,1103;pack,1118;pack,1133;pack,1148</v>
      </c>
      <c r="V61" s="53" t="str">
        <f t="shared" si="57"/>
        <v>prop,209,2</v>
      </c>
      <c r="W61" s="53">
        <f t="shared" si="58"/>
        <v>5</v>
      </c>
      <c r="X61" s="53" t="str">
        <f t="shared" si="59"/>
        <v>prop,213,1;pack,1103;pack,1118;pack,1133;pack,1148</v>
      </c>
      <c r="Y61" s="53" t="str">
        <f t="shared" si="60"/>
        <v>prop,213,1</v>
      </c>
      <c r="Z61" s="53">
        <f t="shared" si="61"/>
        <v>2</v>
      </c>
      <c r="AA61" s="53" t="str">
        <f t="shared" si="62"/>
        <v>prop,210,2;pack,1103;pack,1118;pack,1133;pack,1148</v>
      </c>
      <c r="AB61" s="53" t="str">
        <f t="shared" si="63"/>
        <v>prop,210,2</v>
      </c>
      <c r="AC61" s="53">
        <f t="shared" si="64"/>
        <v>5</v>
      </c>
      <c r="AD61" s="53" t="str">
        <f t="shared" si="65"/>
        <v>prop,214,1;pack,1103;pack,1118;pack,1133;pack,1148</v>
      </c>
      <c r="AE61" s="53" t="str">
        <f t="shared" si="66"/>
        <v>prop,214,1</v>
      </c>
      <c r="AF61" s="53">
        <f t="shared" si="67"/>
        <v>2</v>
      </c>
      <c r="AG61" s="53" t="str">
        <f t="shared" si="68"/>
        <v>prop,301,1</v>
      </c>
      <c r="AH61" s="53" t="str">
        <f t="shared" si="69"/>
        <v>prop,301,1</v>
      </c>
      <c r="AI61" s="53">
        <f t="shared" si="70"/>
        <v>20</v>
      </c>
      <c r="AJ61" s="53" t="str">
        <f t="shared" si="71"/>
        <v>prop,302,1</v>
      </c>
      <c r="AK61" s="53" t="str">
        <f t="shared" si="72"/>
        <v>prop,302,1</v>
      </c>
      <c r="AL61" s="53">
        <f t="shared" si="73"/>
        <v>10</v>
      </c>
      <c r="AM61" s="53" t="str">
        <f t="shared" si="74"/>
        <v>prop,303,1</v>
      </c>
      <c r="AN61" s="53" t="str">
        <f t="shared" si="75"/>
        <v>prop,303,1</v>
      </c>
      <c r="AO61" s="53">
        <f t="shared" si="76"/>
        <v>0</v>
      </c>
      <c r="AP61" s="53" t="str">
        <f t="shared" si="77"/>
        <v>prop,304,1</v>
      </c>
      <c r="AQ61" s="53" t="str">
        <f t="shared" si="78"/>
        <v>prop,304,1</v>
      </c>
      <c r="AR61" s="53">
        <f t="shared" si="79"/>
        <v>20</v>
      </c>
      <c r="AS61" s="53" t="str">
        <f t="shared" si="80"/>
        <v>prop,305,1</v>
      </c>
      <c r="AT61" s="53" t="str">
        <f t="shared" si="81"/>
        <v>prop,305,1</v>
      </c>
      <c r="AU61" s="53">
        <f t="shared" si="82"/>
        <v>10</v>
      </c>
      <c r="AV61" s="53" t="str">
        <f t="shared" si="83"/>
        <v>prop,306,1</v>
      </c>
      <c r="AW61" s="53" t="str">
        <f t="shared" si="84"/>
        <v>prop,306,1</v>
      </c>
      <c r="AX61" s="53">
        <f t="shared" si="85"/>
        <v>0</v>
      </c>
      <c r="AY61" s="53" t="str">
        <f t="shared" si="86"/>
        <v>prop,307,1</v>
      </c>
      <c r="AZ61" s="53" t="str">
        <f t="shared" si="87"/>
        <v>prop,307,1</v>
      </c>
      <c r="BA61" s="53">
        <f t="shared" si="88"/>
        <v>15</v>
      </c>
      <c r="BB61" s="53" t="str">
        <f t="shared" si="89"/>
        <v>prop,308,1</v>
      </c>
      <c r="BC61" s="53" t="str">
        <f t="shared" si="90"/>
        <v>prop,308,1</v>
      </c>
      <c r="BD61" s="53">
        <f t="shared" si="91"/>
        <v>5</v>
      </c>
      <c r="BE61" s="53" t="str">
        <f t="shared" si="92"/>
        <v>prop,309,1</v>
      </c>
      <c r="BF61" s="53" t="str">
        <f t="shared" si="93"/>
        <v>prop,309,1</v>
      </c>
      <c r="BG61" s="53">
        <f t="shared" si="94"/>
        <v>0</v>
      </c>
      <c r="BH61" s="53" t="str">
        <f t="shared" si="95"/>
        <v>prop,310,1</v>
      </c>
      <c r="BI61" s="53" t="str">
        <f t="shared" si="96"/>
        <v>prop,310,1</v>
      </c>
      <c r="BJ61" s="53">
        <f t="shared" si="97"/>
        <v>15</v>
      </c>
      <c r="BK61" s="53" t="str">
        <f t="shared" si="98"/>
        <v>prop,311,1</v>
      </c>
      <c r="BL61" s="53" t="str">
        <f t="shared" si="99"/>
        <v>prop,311,1</v>
      </c>
      <c r="BM61" s="53">
        <f t="shared" si="100"/>
        <v>5</v>
      </c>
      <c r="BN61" s="53" t="str">
        <f t="shared" si="101"/>
        <v>prop,312,1</v>
      </c>
      <c r="BO61" s="53" t="str">
        <f t="shared" si="102"/>
        <v>prop,312,1</v>
      </c>
      <c r="BP61" s="53">
        <f t="shared" si="103"/>
        <v>0</v>
      </c>
      <c r="BQ61" s="53" t="str">
        <f t="shared" si="104"/>
        <v>prop,322,1</v>
      </c>
      <c r="BR61" s="53" t="str">
        <f t="shared" si="105"/>
        <v>prop,322,1</v>
      </c>
      <c r="BS61" s="53">
        <f t="shared" si="106"/>
        <v>30</v>
      </c>
      <c r="BT61" s="53" t="str">
        <f t="shared" si="107"/>
        <v>prop,323,1</v>
      </c>
      <c r="BU61" s="53" t="str">
        <f t="shared" si="108"/>
        <v>prop,323,1</v>
      </c>
      <c r="BV61" s="53">
        <f t="shared" si="109"/>
        <v>0</v>
      </c>
      <c r="BW61" s="53" t="str">
        <f t="shared" si="110"/>
        <v>prop,313,1</v>
      </c>
      <c r="BX61" s="53" t="str">
        <f t="shared" si="111"/>
        <v>prop,313,1</v>
      </c>
      <c r="BY61" s="53">
        <f t="shared" si="112"/>
        <v>35</v>
      </c>
      <c r="BZ61" s="53" t="str">
        <f t="shared" si="113"/>
        <v>prop,314,1</v>
      </c>
      <c r="CA61" s="53" t="str">
        <f t="shared" si="114"/>
        <v>prop,314,1</v>
      </c>
      <c r="CB61" s="53">
        <f t="shared" si="115"/>
        <v>0</v>
      </c>
      <c r="CC61" s="53" t="str">
        <f t="shared" si="116"/>
        <v>prop,316,1</v>
      </c>
      <c r="CD61" s="53" t="str">
        <f t="shared" si="117"/>
        <v>prop,316,1</v>
      </c>
      <c r="CE61" s="53">
        <f t="shared" si="118"/>
        <v>35</v>
      </c>
      <c r="CF61" s="53" t="str">
        <f t="shared" si="119"/>
        <v>prop,317,1</v>
      </c>
      <c r="CG61" s="53" t="str">
        <f t="shared" si="120"/>
        <v>prop,317,1</v>
      </c>
      <c r="CH61" s="53">
        <f t="shared" si="121"/>
        <v>0</v>
      </c>
      <c r="CI61" s="53" t="str">
        <f t="shared" si="122"/>
        <v>prop,204,2;pack,1103;pack,1118;pack,1133;pack,1148</v>
      </c>
      <c r="CJ61" s="53" t="str">
        <f t="shared" si="123"/>
        <v>prop,204,2</v>
      </c>
      <c r="CK61" s="53">
        <v>50</v>
      </c>
      <c r="CL61" s="53" t="str">
        <f t="shared" si="124"/>
        <v>prop,203,4;pack,1103;pack,1118;pack,1133;pack,1148</v>
      </c>
      <c r="CM61" s="53" t="str">
        <f t="shared" si="125"/>
        <v>prop,203,4</v>
      </c>
      <c r="CN61" s="53">
        <v>50</v>
      </c>
      <c r="CO61" s="53" t="str">
        <f>"stage_token,"&amp;INT(价值设定!M22*100)</f>
        <v>stage_token,1600</v>
      </c>
      <c r="CP61" s="53" t="str">
        <f t="shared" si="126"/>
        <v>stage_token,1600</v>
      </c>
      <c r="CQ61" s="53">
        <v>100</v>
      </c>
      <c r="CR61" s="53" t="s">
        <v>2329</v>
      </c>
      <c r="CS61" s="53" t="str">
        <f t="shared" si="127"/>
        <v>cash,110</v>
      </c>
      <c r="CT61" s="53">
        <v>100</v>
      </c>
      <c r="CU61" s="53" t="s">
        <v>2330</v>
      </c>
      <c r="CV61" s="53" t="str">
        <f t="shared" si="128"/>
        <v>prop,704,8</v>
      </c>
      <c r="CW61" s="53">
        <v>100</v>
      </c>
      <c r="CX61" s="53" t="str">
        <f t="shared" si="129"/>
        <v>pack,304</v>
      </c>
      <c r="CY61" s="53" t="str">
        <f t="shared" si="130"/>
        <v>item,104</v>
      </c>
      <c r="CZ61" s="53">
        <f t="shared" si="131"/>
        <v>0</v>
      </c>
      <c r="DA61" s="53" t="str">
        <f t="shared" si="132"/>
        <v>prop,103,2</v>
      </c>
      <c r="DB61" s="53" t="str">
        <f t="shared" si="133"/>
        <v>prop,103,2</v>
      </c>
      <c r="DC61" s="53">
        <f t="shared" si="134"/>
        <v>75</v>
      </c>
      <c r="DE61" s="53">
        <v>1159</v>
      </c>
      <c r="DF61" s="56" t="str">
        <f t="shared" si="135"/>
        <v>prop,205,1|20;0|80</v>
      </c>
      <c r="DG61" s="74"/>
      <c r="DJ61" s="60"/>
      <c r="DK61" s="58"/>
      <c r="DL61" s="58"/>
      <c r="DM61" s="58"/>
      <c r="DN61" s="58"/>
      <c r="DO61" s="58"/>
      <c r="DP61" s="58"/>
      <c r="DQ61" s="58"/>
      <c r="DR61" s="58"/>
      <c r="DS61" s="58"/>
      <c r="DT61" s="58"/>
      <c r="DU61" s="58"/>
      <c r="DV61" s="58"/>
      <c r="DW61" s="58"/>
      <c r="DX61" s="58"/>
      <c r="DY61" s="58"/>
      <c r="DZ61" s="58"/>
      <c r="EA61" s="58"/>
      <c r="EB61" s="60"/>
      <c r="EC61" s="75"/>
      <c r="ED61" s="70"/>
      <c r="EE61" s="70"/>
      <c r="EF61" s="70"/>
    </row>
    <row r="62" spans="1:136">
      <c r="A62" s="53">
        <f>怪物产出!A24</f>
        <v>21</v>
      </c>
      <c r="B62" s="53">
        <f>怪物产出!B24</f>
        <v>4</v>
      </c>
      <c r="C62" s="50" t="str">
        <f>价值设定!P23</f>
        <v>coin,3550</v>
      </c>
      <c r="D62" s="53" t="str">
        <f t="shared" si="40"/>
        <v>coin,3550</v>
      </c>
      <c r="E62" s="53">
        <f t="shared" si="41"/>
        <v>100</v>
      </c>
      <c r="F62" s="53" t="str">
        <f t="shared" si="42"/>
        <v>pack,303</v>
      </c>
      <c r="G62" s="53" t="s">
        <v>2118</v>
      </c>
      <c r="H62" s="53">
        <f t="shared" si="43"/>
        <v>90</v>
      </c>
      <c r="I62" s="53" t="str">
        <f t="shared" si="44"/>
        <v>prop,207,2;pack,1103;pack,1118;pack,1133;pack,1148</v>
      </c>
      <c r="J62" s="53" t="str">
        <f t="shared" si="45"/>
        <v>prop,207,2</v>
      </c>
      <c r="K62" s="53">
        <f t="shared" si="46"/>
        <v>8</v>
      </c>
      <c r="L62" s="53" t="str">
        <f t="shared" si="47"/>
        <v>prop,211,1;pack,1103;pack,1118;pack,1133;pack,1148</v>
      </c>
      <c r="M62" s="53" t="str">
        <f t="shared" si="48"/>
        <v>prop,211,1</v>
      </c>
      <c r="N62" s="53">
        <f t="shared" si="49"/>
        <v>2</v>
      </c>
      <c r="O62" s="53" t="str">
        <f t="shared" si="50"/>
        <v>prop,208,2;pack,1103;pack,1118;pack,1133;pack,1148</v>
      </c>
      <c r="P62" s="53" t="str">
        <f t="shared" si="51"/>
        <v>prop,208,2</v>
      </c>
      <c r="Q62" s="53">
        <f t="shared" si="52"/>
        <v>8</v>
      </c>
      <c r="R62" s="53" t="str">
        <f t="shared" si="53"/>
        <v>prop,212,1;pack,1103;pack,1118;pack,1133;pack,1148</v>
      </c>
      <c r="S62" s="53" t="str">
        <f t="shared" si="54"/>
        <v>prop,212,1</v>
      </c>
      <c r="T62" s="53">
        <f t="shared" si="55"/>
        <v>2</v>
      </c>
      <c r="U62" s="53" t="str">
        <f t="shared" si="56"/>
        <v>prop,209,2;pack,1103;pack,1118;pack,1133;pack,1148</v>
      </c>
      <c r="V62" s="53" t="str">
        <f t="shared" si="57"/>
        <v>prop,209,2</v>
      </c>
      <c r="W62" s="53">
        <f t="shared" si="58"/>
        <v>5</v>
      </c>
      <c r="X62" s="53" t="str">
        <f t="shared" si="59"/>
        <v>prop,213,1;pack,1103;pack,1118;pack,1133;pack,1148</v>
      </c>
      <c r="Y62" s="53" t="str">
        <f t="shared" si="60"/>
        <v>prop,213,1</v>
      </c>
      <c r="Z62" s="53">
        <f t="shared" si="61"/>
        <v>2</v>
      </c>
      <c r="AA62" s="53" t="str">
        <f t="shared" si="62"/>
        <v>prop,210,2;pack,1103;pack,1118;pack,1133;pack,1148</v>
      </c>
      <c r="AB62" s="53" t="str">
        <f t="shared" si="63"/>
        <v>prop,210,2</v>
      </c>
      <c r="AC62" s="53">
        <f t="shared" si="64"/>
        <v>5</v>
      </c>
      <c r="AD62" s="53" t="str">
        <f t="shared" si="65"/>
        <v>prop,214,1;pack,1103;pack,1118;pack,1133;pack,1148</v>
      </c>
      <c r="AE62" s="53" t="str">
        <f t="shared" si="66"/>
        <v>prop,214,1</v>
      </c>
      <c r="AF62" s="53">
        <f t="shared" si="67"/>
        <v>2</v>
      </c>
      <c r="AG62" s="53" t="str">
        <f t="shared" si="68"/>
        <v>prop,301,1</v>
      </c>
      <c r="AH62" s="53" t="str">
        <f t="shared" si="69"/>
        <v>prop,301,1</v>
      </c>
      <c r="AI62" s="53">
        <f t="shared" si="70"/>
        <v>20</v>
      </c>
      <c r="AJ62" s="53" t="str">
        <f t="shared" si="71"/>
        <v>prop,302,1</v>
      </c>
      <c r="AK62" s="53" t="str">
        <f t="shared" si="72"/>
        <v>prop,302,1</v>
      </c>
      <c r="AL62" s="53">
        <f t="shared" si="73"/>
        <v>10</v>
      </c>
      <c r="AM62" s="53" t="str">
        <f t="shared" si="74"/>
        <v>prop,303,1</v>
      </c>
      <c r="AN62" s="53" t="str">
        <f t="shared" si="75"/>
        <v>prop,303,1</v>
      </c>
      <c r="AO62" s="53">
        <f t="shared" si="76"/>
        <v>0</v>
      </c>
      <c r="AP62" s="53" t="str">
        <f t="shared" si="77"/>
        <v>prop,304,1</v>
      </c>
      <c r="AQ62" s="53" t="str">
        <f t="shared" si="78"/>
        <v>prop,304,1</v>
      </c>
      <c r="AR62" s="53">
        <f t="shared" si="79"/>
        <v>20</v>
      </c>
      <c r="AS62" s="53" t="str">
        <f t="shared" si="80"/>
        <v>prop,305,1</v>
      </c>
      <c r="AT62" s="53" t="str">
        <f t="shared" si="81"/>
        <v>prop,305,1</v>
      </c>
      <c r="AU62" s="53">
        <f t="shared" si="82"/>
        <v>10</v>
      </c>
      <c r="AV62" s="53" t="str">
        <f t="shared" si="83"/>
        <v>prop,306,1</v>
      </c>
      <c r="AW62" s="53" t="str">
        <f t="shared" si="84"/>
        <v>prop,306,1</v>
      </c>
      <c r="AX62" s="53">
        <f t="shared" si="85"/>
        <v>0</v>
      </c>
      <c r="AY62" s="53" t="str">
        <f t="shared" si="86"/>
        <v>prop,307,1</v>
      </c>
      <c r="AZ62" s="53" t="str">
        <f t="shared" si="87"/>
        <v>prop,307,1</v>
      </c>
      <c r="BA62" s="53">
        <f t="shared" si="88"/>
        <v>15</v>
      </c>
      <c r="BB62" s="53" t="str">
        <f t="shared" si="89"/>
        <v>prop,308,1</v>
      </c>
      <c r="BC62" s="53" t="str">
        <f t="shared" si="90"/>
        <v>prop,308,1</v>
      </c>
      <c r="BD62" s="53">
        <f t="shared" si="91"/>
        <v>5</v>
      </c>
      <c r="BE62" s="53" t="str">
        <f t="shared" si="92"/>
        <v>prop,309,1</v>
      </c>
      <c r="BF62" s="53" t="str">
        <f t="shared" si="93"/>
        <v>prop,309,1</v>
      </c>
      <c r="BG62" s="53">
        <f t="shared" si="94"/>
        <v>0</v>
      </c>
      <c r="BH62" s="53" t="str">
        <f t="shared" si="95"/>
        <v>prop,310,1</v>
      </c>
      <c r="BI62" s="53" t="str">
        <f t="shared" si="96"/>
        <v>prop,310,1</v>
      </c>
      <c r="BJ62" s="53">
        <f t="shared" si="97"/>
        <v>15</v>
      </c>
      <c r="BK62" s="53" t="str">
        <f t="shared" si="98"/>
        <v>prop,311,1</v>
      </c>
      <c r="BL62" s="53" t="str">
        <f t="shared" si="99"/>
        <v>prop,311,1</v>
      </c>
      <c r="BM62" s="53">
        <f t="shared" si="100"/>
        <v>5</v>
      </c>
      <c r="BN62" s="53" t="str">
        <f t="shared" si="101"/>
        <v>prop,312,1</v>
      </c>
      <c r="BO62" s="53" t="str">
        <f t="shared" si="102"/>
        <v>prop,312,1</v>
      </c>
      <c r="BP62" s="53">
        <f t="shared" si="103"/>
        <v>0</v>
      </c>
      <c r="BQ62" s="53" t="str">
        <f t="shared" si="104"/>
        <v>prop,322,1</v>
      </c>
      <c r="BR62" s="53" t="str">
        <f t="shared" si="105"/>
        <v>prop,322,1</v>
      </c>
      <c r="BS62" s="53">
        <f t="shared" si="106"/>
        <v>30</v>
      </c>
      <c r="BT62" s="53" t="str">
        <f t="shared" si="107"/>
        <v>prop,323,1</v>
      </c>
      <c r="BU62" s="53" t="str">
        <f t="shared" si="108"/>
        <v>prop,323,1</v>
      </c>
      <c r="BV62" s="53">
        <f t="shared" si="109"/>
        <v>0</v>
      </c>
      <c r="BW62" s="53" t="str">
        <f t="shared" si="110"/>
        <v>prop,313,1</v>
      </c>
      <c r="BX62" s="53" t="str">
        <f t="shared" si="111"/>
        <v>prop,313,1</v>
      </c>
      <c r="BY62" s="53">
        <f t="shared" si="112"/>
        <v>35</v>
      </c>
      <c r="BZ62" s="53" t="str">
        <f t="shared" si="113"/>
        <v>prop,314,1</v>
      </c>
      <c r="CA62" s="53" t="str">
        <f t="shared" si="114"/>
        <v>prop,314,1</v>
      </c>
      <c r="CB62" s="53">
        <f t="shared" si="115"/>
        <v>0</v>
      </c>
      <c r="CC62" s="53" t="str">
        <f t="shared" si="116"/>
        <v>prop,316,1</v>
      </c>
      <c r="CD62" s="53" t="str">
        <f t="shared" si="117"/>
        <v>prop,316,1</v>
      </c>
      <c r="CE62" s="53">
        <f t="shared" si="118"/>
        <v>35</v>
      </c>
      <c r="CF62" s="53" t="str">
        <f t="shared" si="119"/>
        <v>prop,317,1</v>
      </c>
      <c r="CG62" s="53" t="str">
        <f t="shared" si="120"/>
        <v>prop,317,1</v>
      </c>
      <c r="CH62" s="53">
        <f t="shared" si="121"/>
        <v>0</v>
      </c>
      <c r="CI62" s="53" t="str">
        <f t="shared" si="122"/>
        <v>prop,204,2;pack,1103;pack,1118;pack,1133;pack,1148</v>
      </c>
      <c r="CJ62" s="53" t="str">
        <f t="shared" si="123"/>
        <v>prop,204,2</v>
      </c>
      <c r="CK62" s="53">
        <v>50</v>
      </c>
      <c r="CL62" s="53" t="str">
        <f t="shared" si="124"/>
        <v>prop,203,4;pack,1103;pack,1118;pack,1133;pack,1148</v>
      </c>
      <c r="CM62" s="53" t="str">
        <f t="shared" si="125"/>
        <v>prop,203,4</v>
      </c>
      <c r="CN62" s="53">
        <v>50</v>
      </c>
      <c r="CO62" s="53" t="str">
        <f>"stage_token,"&amp;INT(价值设定!M23*100)</f>
        <v>stage_token,1610</v>
      </c>
      <c r="CP62" s="53" t="str">
        <f t="shared" si="126"/>
        <v>stage_token,1610</v>
      </c>
      <c r="CQ62" s="53">
        <v>100</v>
      </c>
      <c r="CR62" s="53" t="s">
        <v>2329</v>
      </c>
      <c r="CS62" s="53" t="str">
        <f t="shared" si="127"/>
        <v>cash,110</v>
      </c>
      <c r="CT62" s="53">
        <v>100</v>
      </c>
      <c r="CU62" s="53" t="s">
        <v>2330</v>
      </c>
      <c r="CV62" s="53" t="str">
        <f t="shared" si="128"/>
        <v>prop,704,8</v>
      </c>
      <c r="CW62" s="53">
        <v>100</v>
      </c>
      <c r="CX62" s="53" t="str">
        <f t="shared" si="129"/>
        <v>pack,304</v>
      </c>
      <c r="CY62" s="53" t="str">
        <f t="shared" si="130"/>
        <v>item,104</v>
      </c>
      <c r="CZ62" s="53">
        <f t="shared" si="131"/>
        <v>0</v>
      </c>
      <c r="DA62" s="53" t="str">
        <f t="shared" si="132"/>
        <v>prop,103,2</v>
      </c>
      <c r="DB62" s="53" t="str">
        <f t="shared" si="133"/>
        <v>prop,103,2</v>
      </c>
      <c r="DC62" s="53">
        <f t="shared" si="134"/>
        <v>75</v>
      </c>
      <c r="DE62" s="53">
        <v>1160</v>
      </c>
      <c r="DF62" s="56" t="str">
        <f t="shared" ref="DF62:DF76" si="136">AW3</f>
        <v>prop,206,1|0;0|100</v>
      </c>
      <c r="DG62" s="74"/>
      <c r="DJ62" s="60"/>
      <c r="DK62" s="58"/>
      <c r="DL62" s="58"/>
      <c r="DM62" s="58"/>
      <c r="DN62" s="58"/>
      <c r="DO62" s="58"/>
      <c r="DP62" s="58"/>
      <c r="DQ62" s="58"/>
      <c r="DR62" s="58"/>
      <c r="DS62" s="58"/>
      <c r="DT62" s="58"/>
      <c r="DU62" s="58"/>
      <c r="DV62" s="58"/>
      <c r="DW62" s="58"/>
      <c r="DX62" s="58"/>
      <c r="DY62" s="58"/>
      <c r="DZ62" s="58"/>
      <c r="EA62" s="58"/>
      <c r="EB62" s="60"/>
      <c r="EC62" s="75"/>
      <c r="ED62" s="75"/>
      <c r="EE62" s="70"/>
      <c r="EF62" s="70"/>
    </row>
    <row r="63" spans="1:136">
      <c r="A63" s="53">
        <f>怪物产出!A25</f>
        <v>22</v>
      </c>
      <c r="B63" s="53">
        <f>怪物产出!B25</f>
        <v>5</v>
      </c>
      <c r="C63" s="50" t="str">
        <f>价值设定!P24</f>
        <v>coin,3600</v>
      </c>
      <c r="D63" s="53" t="str">
        <f t="shared" si="40"/>
        <v>coin,3600</v>
      </c>
      <c r="E63" s="53">
        <f t="shared" si="41"/>
        <v>100</v>
      </c>
      <c r="F63" s="53" t="str">
        <f t="shared" si="42"/>
        <v>pack,303</v>
      </c>
      <c r="G63" s="53" t="s">
        <v>2118</v>
      </c>
      <c r="H63" s="53">
        <f t="shared" si="43"/>
        <v>85</v>
      </c>
      <c r="I63" s="53" t="str">
        <f t="shared" si="44"/>
        <v>prop,207,2;pack,1104;pack,1119;pack,1134;pack,1149</v>
      </c>
      <c r="J63" s="53" t="str">
        <f t="shared" si="45"/>
        <v>prop,207,2</v>
      </c>
      <c r="K63" s="53">
        <f t="shared" si="46"/>
        <v>7</v>
      </c>
      <c r="L63" s="53" t="str">
        <f t="shared" si="47"/>
        <v>prop,211,1;pack,1104;pack,1119;pack,1134;pack,1149</v>
      </c>
      <c r="M63" s="53" t="str">
        <f t="shared" si="48"/>
        <v>prop,211,1</v>
      </c>
      <c r="N63" s="53">
        <f t="shared" si="49"/>
        <v>3</v>
      </c>
      <c r="O63" s="53" t="str">
        <f t="shared" si="50"/>
        <v>prop,208,2;pack,1104;pack,1119;pack,1134;pack,1149</v>
      </c>
      <c r="P63" s="53" t="str">
        <f t="shared" si="51"/>
        <v>prop,208,2</v>
      </c>
      <c r="Q63" s="53">
        <f t="shared" si="52"/>
        <v>7</v>
      </c>
      <c r="R63" s="53" t="str">
        <f t="shared" si="53"/>
        <v>prop,212,1;pack,1104;pack,1119;pack,1134;pack,1149</v>
      </c>
      <c r="S63" s="53" t="str">
        <f t="shared" si="54"/>
        <v>prop,212,1</v>
      </c>
      <c r="T63" s="53">
        <f t="shared" si="55"/>
        <v>3</v>
      </c>
      <c r="U63" s="53" t="str">
        <f t="shared" si="56"/>
        <v>prop,209,2;pack,1104;pack,1119;pack,1134;pack,1149</v>
      </c>
      <c r="V63" s="53" t="str">
        <f t="shared" si="57"/>
        <v>prop,209,2</v>
      </c>
      <c r="W63" s="53">
        <f t="shared" si="58"/>
        <v>5</v>
      </c>
      <c r="X63" s="53" t="str">
        <f t="shared" si="59"/>
        <v>prop,213,1;pack,1104;pack,1119;pack,1134;pack,1149</v>
      </c>
      <c r="Y63" s="53" t="str">
        <f t="shared" si="60"/>
        <v>prop,213,1</v>
      </c>
      <c r="Z63" s="53">
        <f t="shared" si="61"/>
        <v>2</v>
      </c>
      <c r="AA63" s="53" t="str">
        <f t="shared" si="62"/>
        <v>prop,210,2;pack,1104;pack,1119;pack,1134;pack,1149</v>
      </c>
      <c r="AB63" s="53" t="str">
        <f t="shared" si="63"/>
        <v>prop,210,2</v>
      </c>
      <c r="AC63" s="53">
        <f t="shared" si="64"/>
        <v>5</v>
      </c>
      <c r="AD63" s="53" t="str">
        <f t="shared" si="65"/>
        <v>prop,214,1;pack,1104;pack,1119;pack,1134;pack,1149</v>
      </c>
      <c r="AE63" s="53" t="str">
        <f t="shared" si="66"/>
        <v>prop,214,1</v>
      </c>
      <c r="AF63" s="53">
        <f t="shared" si="67"/>
        <v>2</v>
      </c>
      <c r="AG63" s="53" t="str">
        <f t="shared" si="68"/>
        <v>prop,301,1</v>
      </c>
      <c r="AH63" s="53" t="str">
        <f t="shared" si="69"/>
        <v>prop,301,1</v>
      </c>
      <c r="AI63" s="53">
        <f t="shared" si="70"/>
        <v>20</v>
      </c>
      <c r="AJ63" s="53" t="str">
        <f t="shared" si="71"/>
        <v>prop,302,1</v>
      </c>
      <c r="AK63" s="53" t="str">
        <f t="shared" si="72"/>
        <v>prop,302,1</v>
      </c>
      <c r="AL63" s="53">
        <f t="shared" si="73"/>
        <v>10</v>
      </c>
      <c r="AM63" s="53" t="str">
        <f t="shared" si="74"/>
        <v>prop,303,1</v>
      </c>
      <c r="AN63" s="53" t="str">
        <f t="shared" si="75"/>
        <v>prop,303,1</v>
      </c>
      <c r="AO63" s="53">
        <f t="shared" si="76"/>
        <v>0</v>
      </c>
      <c r="AP63" s="53" t="str">
        <f t="shared" si="77"/>
        <v>prop,304,1</v>
      </c>
      <c r="AQ63" s="53" t="str">
        <f t="shared" si="78"/>
        <v>prop,304,1</v>
      </c>
      <c r="AR63" s="53">
        <f t="shared" si="79"/>
        <v>20</v>
      </c>
      <c r="AS63" s="53" t="str">
        <f t="shared" si="80"/>
        <v>prop,305,1</v>
      </c>
      <c r="AT63" s="53" t="str">
        <f t="shared" si="81"/>
        <v>prop,305,1</v>
      </c>
      <c r="AU63" s="53">
        <f t="shared" si="82"/>
        <v>10</v>
      </c>
      <c r="AV63" s="53" t="str">
        <f t="shared" si="83"/>
        <v>prop,306,1</v>
      </c>
      <c r="AW63" s="53" t="str">
        <f t="shared" si="84"/>
        <v>prop,306,1</v>
      </c>
      <c r="AX63" s="53">
        <f t="shared" si="85"/>
        <v>0</v>
      </c>
      <c r="AY63" s="53" t="str">
        <f t="shared" si="86"/>
        <v>prop,307,1</v>
      </c>
      <c r="AZ63" s="53" t="str">
        <f t="shared" si="87"/>
        <v>prop,307,1</v>
      </c>
      <c r="BA63" s="53">
        <f t="shared" si="88"/>
        <v>10</v>
      </c>
      <c r="BB63" s="53" t="str">
        <f t="shared" si="89"/>
        <v>prop,308,1</v>
      </c>
      <c r="BC63" s="53" t="str">
        <f t="shared" si="90"/>
        <v>prop,308,1</v>
      </c>
      <c r="BD63" s="53">
        <f t="shared" si="91"/>
        <v>10</v>
      </c>
      <c r="BE63" s="53" t="str">
        <f t="shared" si="92"/>
        <v>prop,309,1</v>
      </c>
      <c r="BF63" s="53" t="str">
        <f t="shared" si="93"/>
        <v>prop,309,1</v>
      </c>
      <c r="BG63" s="53">
        <f t="shared" si="94"/>
        <v>0</v>
      </c>
      <c r="BH63" s="53" t="str">
        <f t="shared" si="95"/>
        <v>prop,310,1</v>
      </c>
      <c r="BI63" s="53" t="str">
        <f t="shared" si="96"/>
        <v>prop,310,1</v>
      </c>
      <c r="BJ63" s="53">
        <f t="shared" si="97"/>
        <v>10</v>
      </c>
      <c r="BK63" s="53" t="str">
        <f t="shared" si="98"/>
        <v>prop,311,1</v>
      </c>
      <c r="BL63" s="53" t="str">
        <f t="shared" si="99"/>
        <v>prop,311,1</v>
      </c>
      <c r="BM63" s="53">
        <f t="shared" si="100"/>
        <v>10</v>
      </c>
      <c r="BN63" s="53" t="str">
        <f t="shared" si="101"/>
        <v>prop,312,1</v>
      </c>
      <c r="BO63" s="53" t="str">
        <f t="shared" si="102"/>
        <v>prop,312,1</v>
      </c>
      <c r="BP63" s="53">
        <f t="shared" si="103"/>
        <v>0</v>
      </c>
      <c r="BQ63" s="53" t="str">
        <f t="shared" si="104"/>
        <v>prop,322,1</v>
      </c>
      <c r="BR63" s="53" t="str">
        <f t="shared" si="105"/>
        <v>prop,322,1</v>
      </c>
      <c r="BS63" s="53">
        <f t="shared" si="106"/>
        <v>30</v>
      </c>
      <c r="BT63" s="53" t="str">
        <f t="shared" si="107"/>
        <v>prop,323,1</v>
      </c>
      <c r="BU63" s="53" t="str">
        <f t="shared" si="108"/>
        <v>prop,323,1</v>
      </c>
      <c r="BV63" s="53">
        <f t="shared" si="109"/>
        <v>0</v>
      </c>
      <c r="BW63" s="53" t="str">
        <f t="shared" si="110"/>
        <v>prop,313,1</v>
      </c>
      <c r="BX63" s="53" t="str">
        <f t="shared" si="111"/>
        <v>prop,313,1</v>
      </c>
      <c r="BY63" s="53">
        <f t="shared" si="112"/>
        <v>35</v>
      </c>
      <c r="BZ63" s="53" t="str">
        <f t="shared" si="113"/>
        <v>prop,314,1</v>
      </c>
      <c r="CA63" s="53" t="str">
        <f t="shared" si="114"/>
        <v>prop,314,1</v>
      </c>
      <c r="CB63" s="53">
        <f t="shared" si="115"/>
        <v>0</v>
      </c>
      <c r="CC63" s="53" t="str">
        <f t="shared" si="116"/>
        <v>prop,316,1</v>
      </c>
      <c r="CD63" s="53" t="str">
        <f t="shared" si="117"/>
        <v>prop,316,1</v>
      </c>
      <c r="CE63" s="53">
        <f t="shared" si="118"/>
        <v>35</v>
      </c>
      <c r="CF63" s="53" t="str">
        <f t="shared" si="119"/>
        <v>prop,317,1</v>
      </c>
      <c r="CG63" s="53" t="str">
        <f t="shared" si="120"/>
        <v>prop,317,1</v>
      </c>
      <c r="CH63" s="53">
        <f t="shared" si="121"/>
        <v>0</v>
      </c>
      <c r="CI63" s="53" t="str">
        <f t="shared" si="122"/>
        <v>prop,204,2;pack,1104;pack,1119;pack,1134;pack,1149</v>
      </c>
      <c r="CJ63" s="53" t="str">
        <f t="shared" si="123"/>
        <v>prop,204,2</v>
      </c>
      <c r="CK63" s="53">
        <v>50</v>
      </c>
      <c r="CL63" s="53" t="str">
        <f t="shared" si="124"/>
        <v>prop,203,5;pack,1104;pack,1119;pack,1134;pack,1149</v>
      </c>
      <c r="CM63" s="53" t="str">
        <f t="shared" si="125"/>
        <v>prop,203,5</v>
      </c>
      <c r="CN63" s="53">
        <v>50</v>
      </c>
      <c r="CO63" s="53" t="str">
        <f>"stage_token,"&amp;INT(价值设定!M24*100)</f>
        <v>stage_token,1620</v>
      </c>
      <c r="CP63" s="53" t="str">
        <f t="shared" si="126"/>
        <v>stage_token,1620</v>
      </c>
      <c r="CQ63" s="53">
        <v>100</v>
      </c>
      <c r="CR63" s="53" t="s">
        <v>2329</v>
      </c>
      <c r="CS63" s="53" t="str">
        <f t="shared" si="127"/>
        <v>cash,110</v>
      </c>
      <c r="CT63" s="53">
        <v>100</v>
      </c>
      <c r="CU63" s="53" t="s">
        <v>2330</v>
      </c>
      <c r="CV63" s="53" t="str">
        <f t="shared" si="128"/>
        <v>prop,704,8</v>
      </c>
      <c r="CW63" s="53">
        <v>100</v>
      </c>
      <c r="CX63" s="53" t="str">
        <f t="shared" si="129"/>
        <v>pack,304</v>
      </c>
      <c r="CY63" s="53" t="str">
        <f t="shared" si="130"/>
        <v>item,104</v>
      </c>
      <c r="CZ63" s="53">
        <f t="shared" si="131"/>
        <v>0</v>
      </c>
      <c r="DA63" s="53" t="str">
        <f t="shared" si="132"/>
        <v>prop,104,1</v>
      </c>
      <c r="DB63" s="53" t="str">
        <f t="shared" si="133"/>
        <v>prop,104,1</v>
      </c>
      <c r="DC63" s="53">
        <f t="shared" si="134"/>
        <v>75</v>
      </c>
      <c r="DE63" s="53">
        <v>1161</v>
      </c>
      <c r="DF63" s="56" t="str">
        <f t="shared" si="136"/>
        <v>prop,206,1|0;0|100</v>
      </c>
      <c r="DG63" s="74"/>
      <c r="DJ63" s="60"/>
      <c r="DK63" s="58"/>
      <c r="DL63" s="58"/>
      <c r="DM63" s="58"/>
      <c r="DN63" s="58"/>
      <c r="DO63" s="58"/>
      <c r="DP63" s="58"/>
      <c r="DQ63" s="58"/>
      <c r="DR63" s="58"/>
      <c r="DS63" s="58"/>
      <c r="DT63" s="58"/>
      <c r="DU63" s="58"/>
      <c r="DV63" s="58"/>
      <c r="DW63" s="58"/>
      <c r="DX63" s="58"/>
      <c r="DY63" s="58"/>
      <c r="DZ63" s="58"/>
      <c r="EA63" s="58"/>
      <c r="EB63" s="60"/>
      <c r="EC63" s="136"/>
      <c r="ED63" s="70"/>
      <c r="EE63" s="70"/>
      <c r="EF63" s="70"/>
    </row>
    <row r="64" spans="1:136">
      <c r="A64" s="53">
        <f>怪物产出!A26</f>
        <v>23</v>
      </c>
      <c r="B64" s="53">
        <f>怪物产出!B26</f>
        <v>5</v>
      </c>
      <c r="C64" s="50" t="str">
        <f>价值设定!P25</f>
        <v>coin,3650</v>
      </c>
      <c r="D64" s="53" t="str">
        <f t="shared" si="40"/>
        <v>coin,3650</v>
      </c>
      <c r="E64" s="53">
        <f t="shared" si="41"/>
        <v>100</v>
      </c>
      <c r="F64" s="53" t="str">
        <f t="shared" si="42"/>
        <v>pack,303</v>
      </c>
      <c r="G64" s="53" t="s">
        <v>2118</v>
      </c>
      <c r="H64" s="53">
        <f t="shared" si="43"/>
        <v>85</v>
      </c>
      <c r="I64" s="53" t="str">
        <f t="shared" si="44"/>
        <v>prop,207,2;pack,1104;pack,1119;pack,1134;pack,1149</v>
      </c>
      <c r="J64" s="53" t="str">
        <f t="shared" si="45"/>
        <v>prop,207,2</v>
      </c>
      <c r="K64" s="53">
        <f t="shared" si="46"/>
        <v>7</v>
      </c>
      <c r="L64" s="53" t="str">
        <f t="shared" si="47"/>
        <v>prop,211,1;pack,1104;pack,1119;pack,1134;pack,1149</v>
      </c>
      <c r="M64" s="53" t="str">
        <f t="shared" si="48"/>
        <v>prop,211,1</v>
      </c>
      <c r="N64" s="53">
        <f t="shared" si="49"/>
        <v>3</v>
      </c>
      <c r="O64" s="53" t="str">
        <f t="shared" si="50"/>
        <v>prop,208,2;pack,1104;pack,1119;pack,1134;pack,1149</v>
      </c>
      <c r="P64" s="53" t="str">
        <f t="shared" si="51"/>
        <v>prop,208,2</v>
      </c>
      <c r="Q64" s="53">
        <f t="shared" si="52"/>
        <v>7</v>
      </c>
      <c r="R64" s="53" t="str">
        <f t="shared" si="53"/>
        <v>prop,212,1;pack,1104;pack,1119;pack,1134;pack,1149</v>
      </c>
      <c r="S64" s="53" t="str">
        <f t="shared" si="54"/>
        <v>prop,212,1</v>
      </c>
      <c r="T64" s="53">
        <f t="shared" si="55"/>
        <v>3</v>
      </c>
      <c r="U64" s="53" t="str">
        <f t="shared" si="56"/>
        <v>prop,209,2;pack,1104;pack,1119;pack,1134;pack,1149</v>
      </c>
      <c r="V64" s="53" t="str">
        <f t="shared" si="57"/>
        <v>prop,209,2</v>
      </c>
      <c r="W64" s="53">
        <f t="shared" si="58"/>
        <v>5</v>
      </c>
      <c r="X64" s="53" t="str">
        <f t="shared" si="59"/>
        <v>prop,213,1;pack,1104;pack,1119;pack,1134;pack,1149</v>
      </c>
      <c r="Y64" s="53" t="str">
        <f t="shared" si="60"/>
        <v>prop,213,1</v>
      </c>
      <c r="Z64" s="53">
        <f t="shared" si="61"/>
        <v>2</v>
      </c>
      <c r="AA64" s="53" t="str">
        <f t="shared" si="62"/>
        <v>prop,210,2;pack,1104;pack,1119;pack,1134;pack,1149</v>
      </c>
      <c r="AB64" s="53" t="str">
        <f t="shared" si="63"/>
        <v>prop,210,2</v>
      </c>
      <c r="AC64" s="53">
        <f t="shared" si="64"/>
        <v>5</v>
      </c>
      <c r="AD64" s="53" t="str">
        <f t="shared" si="65"/>
        <v>prop,214,1;pack,1104;pack,1119;pack,1134;pack,1149</v>
      </c>
      <c r="AE64" s="53" t="str">
        <f t="shared" si="66"/>
        <v>prop,214,1</v>
      </c>
      <c r="AF64" s="53">
        <f t="shared" si="67"/>
        <v>2</v>
      </c>
      <c r="AG64" s="53" t="str">
        <f t="shared" si="68"/>
        <v>prop,301,1</v>
      </c>
      <c r="AH64" s="53" t="str">
        <f t="shared" si="69"/>
        <v>prop,301,1</v>
      </c>
      <c r="AI64" s="53">
        <f t="shared" si="70"/>
        <v>20</v>
      </c>
      <c r="AJ64" s="53" t="str">
        <f t="shared" si="71"/>
        <v>prop,302,1</v>
      </c>
      <c r="AK64" s="53" t="str">
        <f t="shared" si="72"/>
        <v>prop,302,1</v>
      </c>
      <c r="AL64" s="53">
        <f t="shared" si="73"/>
        <v>10</v>
      </c>
      <c r="AM64" s="53" t="str">
        <f t="shared" si="74"/>
        <v>prop,303,1</v>
      </c>
      <c r="AN64" s="53" t="str">
        <f t="shared" si="75"/>
        <v>prop,303,1</v>
      </c>
      <c r="AO64" s="53">
        <f t="shared" si="76"/>
        <v>0</v>
      </c>
      <c r="AP64" s="53" t="str">
        <f t="shared" si="77"/>
        <v>prop,304,1</v>
      </c>
      <c r="AQ64" s="53" t="str">
        <f t="shared" si="78"/>
        <v>prop,304,1</v>
      </c>
      <c r="AR64" s="53">
        <f t="shared" si="79"/>
        <v>20</v>
      </c>
      <c r="AS64" s="53" t="str">
        <f t="shared" si="80"/>
        <v>prop,305,1</v>
      </c>
      <c r="AT64" s="53" t="str">
        <f t="shared" si="81"/>
        <v>prop,305,1</v>
      </c>
      <c r="AU64" s="53">
        <f t="shared" si="82"/>
        <v>10</v>
      </c>
      <c r="AV64" s="53" t="str">
        <f t="shared" si="83"/>
        <v>prop,306,1</v>
      </c>
      <c r="AW64" s="53" t="str">
        <f t="shared" si="84"/>
        <v>prop,306,1</v>
      </c>
      <c r="AX64" s="53">
        <f t="shared" si="85"/>
        <v>0</v>
      </c>
      <c r="AY64" s="53" t="str">
        <f t="shared" si="86"/>
        <v>prop,307,1</v>
      </c>
      <c r="AZ64" s="53" t="str">
        <f t="shared" si="87"/>
        <v>prop,307,1</v>
      </c>
      <c r="BA64" s="53">
        <f t="shared" si="88"/>
        <v>10</v>
      </c>
      <c r="BB64" s="53" t="str">
        <f t="shared" si="89"/>
        <v>prop,308,1</v>
      </c>
      <c r="BC64" s="53" t="str">
        <f t="shared" si="90"/>
        <v>prop,308,1</v>
      </c>
      <c r="BD64" s="53">
        <f t="shared" si="91"/>
        <v>10</v>
      </c>
      <c r="BE64" s="53" t="str">
        <f t="shared" si="92"/>
        <v>prop,309,1</v>
      </c>
      <c r="BF64" s="53" t="str">
        <f t="shared" si="93"/>
        <v>prop,309,1</v>
      </c>
      <c r="BG64" s="53">
        <f t="shared" si="94"/>
        <v>0</v>
      </c>
      <c r="BH64" s="53" t="str">
        <f t="shared" si="95"/>
        <v>prop,310,1</v>
      </c>
      <c r="BI64" s="53" t="str">
        <f t="shared" si="96"/>
        <v>prop,310,1</v>
      </c>
      <c r="BJ64" s="53">
        <f t="shared" si="97"/>
        <v>10</v>
      </c>
      <c r="BK64" s="53" t="str">
        <f t="shared" si="98"/>
        <v>prop,311,1</v>
      </c>
      <c r="BL64" s="53" t="str">
        <f t="shared" si="99"/>
        <v>prop,311,1</v>
      </c>
      <c r="BM64" s="53">
        <f t="shared" si="100"/>
        <v>10</v>
      </c>
      <c r="BN64" s="53" t="str">
        <f t="shared" si="101"/>
        <v>prop,312,1</v>
      </c>
      <c r="BO64" s="53" t="str">
        <f t="shared" si="102"/>
        <v>prop,312,1</v>
      </c>
      <c r="BP64" s="53">
        <f t="shared" si="103"/>
        <v>0</v>
      </c>
      <c r="BQ64" s="53" t="str">
        <f t="shared" si="104"/>
        <v>prop,322,1</v>
      </c>
      <c r="BR64" s="53" t="str">
        <f t="shared" si="105"/>
        <v>prop,322,1</v>
      </c>
      <c r="BS64" s="53">
        <f t="shared" si="106"/>
        <v>30</v>
      </c>
      <c r="BT64" s="53" t="str">
        <f t="shared" si="107"/>
        <v>prop,323,1</v>
      </c>
      <c r="BU64" s="53" t="str">
        <f t="shared" si="108"/>
        <v>prop,323,1</v>
      </c>
      <c r="BV64" s="53">
        <f t="shared" si="109"/>
        <v>0</v>
      </c>
      <c r="BW64" s="53" t="str">
        <f t="shared" si="110"/>
        <v>prop,313,1</v>
      </c>
      <c r="BX64" s="53" t="str">
        <f t="shared" si="111"/>
        <v>prop,313,1</v>
      </c>
      <c r="BY64" s="53">
        <f t="shared" si="112"/>
        <v>35</v>
      </c>
      <c r="BZ64" s="53" t="str">
        <f t="shared" si="113"/>
        <v>prop,314,1</v>
      </c>
      <c r="CA64" s="53" t="str">
        <f t="shared" si="114"/>
        <v>prop,314,1</v>
      </c>
      <c r="CB64" s="53">
        <f t="shared" si="115"/>
        <v>0</v>
      </c>
      <c r="CC64" s="53" t="str">
        <f t="shared" si="116"/>
        <v>prop,316,1</v>
      </c>
      <c r="CD64" s="53" t="str">
        <f t="shared" si="117"/>
        <v>prop,316,1</v>
      </c>
      <c r="CE64" s="53">
        <f t="shared" si="118"/>
        <v>35</v>
      </c>
      <c r="CF64" s="53" t="str">
        <f t="shared" si="119"/>
        <v>prop,317,1</v>
      </c>
      <c r="CG64" s="53" t="str">
        <f t="shared" si="120"/>
        <v>prop,317,1</v>
      </c>
      <c r="CH64" s="53">
        <f t="shared" si="121"/>
        <v>0</v>
      </c>
      <c r="CI64" s="53" t="str">
        <f t="shared" si="122"/>
        <v>prop,204,2;pack,1104;pack,1119;pack,1134;pack,1149</v>
      </c>
      <c r="CJ64" s="53" t="str">
        <f t="shared" si="123"/>
        <v>prop,204,2</v>
      </c>
      <c r="CK64" s="53">
        <v>50</v>
      </c>
      <c r="CL64" s="53" t="str">
        <f t="shared" si="124"/>
        <v>prop,203,5;pack,1104;pack,1119;pack,1134;pack,1149</v>
      </c>
      <c r="CM64" s="53" t="str">
        <f t="shared" si="125"/>
        <v>prop,203,5</v>
      </c>
      <c r="CN64" s="53">
        <v>50</v>
      </c>
      <c r="CO64" s="53" t="str">
        <f>"stage_token,"&amp;INT(价值设定!M25*100)</f>
        <v>stage_token,1630</v>
      </c>
      <c r="CP64" s="53" t="str">
        <f t="shared" si="126"/>
        <v>stage_token,1630</v>
      </c>
      <c r="CQ64" s="53">
        <v>100</v>
      </c>
      <c r="CR64" s="53" t="s">
        <v>2329</v>
      </c>
      <c r="CS64" s="53" t="str">
        <f t="shared" si="127"/>
        <v>cash,110</v>
      </c>
      <c r="CT64" s="53">
        <v>100</v>
      </c>
      <c r="CU64" s="53" t="s">
        <v>2330</v>
      </c>
      <c r="CV64" s="53" t="str">
        <f t="shared" si="128"/>
        <v>prop,704,8</v>
      </c>
      <c r="CW64" s="53">
        <v>100</v>
      </c>
      <c r="CX64" s="53" t="str">
        <f t="shared" si="129"/>
        <v>pack,304</v>
      </c>
      <c r="CY64" s="53" t="str">
        <f t="shared" si="130"/>
        <v>item,104</v>
      </c>
      <c r="CZ64" s="53">
        <f t="shared" si="131"/>
        <v>0</v>
      </c>
      <c r="DA64" s="53" t="str">
        <f t="shared" si="132"/>
        <v>prop,104,1</v>
      </c>
      <c r="DB64" s="53" t="str">
        <f t="shared" si="133"/>
        <v>prop,104,1</v>
      </c>
      <c r="DC64" s="53">
        <f t="shared" si="134"/>
        <v>75</v>
      </c>
      <c r="DE64" s="53">
        <v>1162</v>
      </c>
      <c r="DF64" s="56" t="str">
        <f t="shared" si="136"/>
        <v>prop,206,1|0;0|100</v>
      </c>
      <c r="DG64" s="74"/>
      <c r="DJ64" s="60"/>
      <c r="DK64" s="58"/>
      <c r="DL64" s="58"/>
      <c r="DM64" s="58"/>
      <c r="DN64" s="58"/>
      <c r="DO64" s="58"/>
      <c r="DP64" s="58"/>
      <c r="DQ64" s="58"/>
      <c r="DR64" s="58"/>
      <c r="DS64" s="58"/>
      <c r="DT64" s="58"/>
      <c r="DU64" s="58"/>
      <c r="DV64" s="58"/>
      <c r="DW64" s="58"/>
      <c r="DX64" s="58"/>
      <c r="DY64" s="58"/>
      <c r="DZ64" s="58"/>
      <c r="EA64" s="58"/>
      <c r="EB64" s="60"/>
      <c r="EC64" s="75"/>
      <c r="ED64" s="70"/>
      <c r="EE64" s="70"/>
      <c r="EF64" s="70"/>
    </row>
    <row r="65" spans="1:136">
      <c r="A65" s="53">
        <f>怪物产出!A27</f>
        <v>24</v>
      </c>
      <c r="B65" s="53">
        <f>怪物产出!B27</f>
        <v>5</v>
      </c>
      <c r="C65" s="50" t="str">
        <f>价值设定!P26</f>
        <v>coin,3700</v>
      </c>
      <c r="D65" s="53" t="str">
        <f t="shared" si="40"/>
        <v>coin,3700</v>
      </c>
      <c r="E65" s="53">
        <f t="shared" si="41"/>
        <v>100</v>
      </c>
      <c r="F65" s="53" t="str">
        <f t="shared" si="42"/>
        <v>pack,303</v>
      </c>
      <c r="G65" s="53" t="s">
        <v>2118</v>
      </c>
      <c r="H65" s="53">
        <f t="shared" si="43"/>
        <v>85</v>
      </c>
      <c r="I65" s="53" t="str">
        <f t="shared" si="44"/>
        <v>prop,207,2;pack,1104;pack,1119;pack,1134;pack,1149</v>
      </c>
      <c r="J65" s="53" t="str">
        <f t="shared" si="45"/>
        <v>prop,207,2</v>
      </c>
      <c r="K65" s="53">
        <f t="shared" si="46"/>
        <v>7</v>
      </c>
      <c r="L65" s="53" t="str">
        <f t="shared" si="47"/>
        <v>prop,211,1;pack,1104;pack,1119;pack,1134;pack,1149</v>
      </c>
      <c r="M65" s="53" t="str">
        <f t="shared" si="48"/>
        <v>prop,211,1</v>
      </c>
      <c r="N65" s="53">
        <f t="shared" si="49"/>
        <v>3</v>
      </c>
      <c r="O65" s="53" t="str">
        <f t="shared" si="50"/>
        <v>prop,208,2;pack,1104;pack,1119;pack,1134;pack,1149</v>
      </c>
      <c r="P65" s="53" t="str">
        <f t="shared" si="51"/>
        <v>prop,208,2</v>
      </c>
      <c r="Q65" s="53">
        <f t="shared" si="52"/>
        <v>7</v>
      </c>
      <c r="R65" s="53" t="str">
        <f t="shared" si="53"/>
        <v>prop,212,1;pack,1104;pack,1119;pack,1134;pack,1149</v>
      </c>
      <c r="S65" s="53" t="str">
        <f t="shared" si="54"/>
        <v>prop,212,1</v>
      </c>
      <c r="T65" s="53">
        <f t="shared" si="55"/>
        <v>3</v>
      </c>
      <c r="U65" s="53" t="str">
        <f t="shared" si="56"/>
        <v>prop,209,2;pack,1104;pack,1119;pack,1134;pack,1149</v>
      </c>
      <c r="V65" s="53" t="str">
        <f t="shared" si="57"/>
        <v>prop,209,2</v>
      </c>
      <c r="W65" s="53">
        <f t="shared" si="58"/>
        <v>5</v>
      </c>
      <c r="X65" s="53" t="str">
        <f t="shared" si="59"/>
        <v>prop,213,1;pack,1104;pack,1119;pack,1134;pack,1149</v>
      </c>
      <c r="Y65" s="53" t="str">
        <f t="shared" si="60"/>
        <v>prop,213,1</v>
      </c>
      <c r="Z65" s="53">
        <f t="shared" si="61"/>
        <v>2</v>
      </c>
      <c r="AA65" s="53" t="str">
        <f t="shared" si="62"/>
        <v>prop,210,2;pack,1104;pack,1119;pack,1134;pack,1149</v>
      </c>
      <c r="AB65" s="53" t="str">
        <f t="shared" si="63"/>
        <v>prop,210,2</v>
      </c>
      <c r="AC65" s="53">
        <f t="shared" si="64"/>
        <v>5</v>
      </c>
      <c r="AD65" s="53" t="str">
        <f t="shared" si="65"/>
        <v>prop,214,1;pack,1104;pack,1119;pack,1134;pack,1149</v>
      </c>
      <c r="AE65" s="53" t="str">
        <f t="shared" si="66"/>
        <v>prop,214,1</v>
      </c>
      <c r="AF65" s="53">
        <f t="shared" si="67"/>
        <v>2</v>
      </c>
      <c r="AG65" s="53" t="str">
        <f t="shared" si="68"/>
        <v>prop,301,1</v>
      </c>
      <c r="AH65" s="53" t="str">
        <f t="shared" si="69"/>
        <v>prop,301,1</v>
      </c>
      <c r="AI65" s="53">
        <f t="shared" si="70"/>
        <v>20</v>
      </c>
      <c r="AJ65" s="53" t="str">
        <f t="shared" si="71"/>
        <v>prop,302,1</v>
      </c>
      <c r="AK65" s="53" t="str">
        <f t="shared" si="72"/>
        <v>prop,302,1</v>
      </c>
      <c r="AL65" s="53">
        <f t="shared" si="73"/>
        <v>10</v>
      </c>
      <c r="AM65" s="53" t="str">
        <f t="shared" si="74"/>
        <v>prop,303,1</v>
      </c>
      <c r="AN65" s="53" t="str">
        <f t="shared" si="75"/>
        <v>prop,303,1</v>
      </c>
      <c r="AO65" s="53">
        <f t="shared" si="76"/>
        <v>0</v>
      </c>
      <c r="AP65" s="53" t="str">
        <f t="shared" si="77"/>
        <v>prop,304,1</v>
      </c>
      <c r="AQ65" s="53" t="str">
        <f t="shared" si="78"/>
        <v>prop,304,1</v>
      </c>
      <c r="AR65" s="53">
        <f t="shared" si="79"/>
        <v>20</v>
      </c>
      <c r="AS65" s="53" t="str">
        <f t="shared" si="80"/>
        <v>prop,305,1</v>
      </c>
      <c r="AT65" s="53" t="str">
        <f t="shared" si="81"/>
        <v>prop,305,1</v>
      </c>
      <c r="AU65" s="53">
        <f t="shared" si="82"/>
        <v>10</v>
      </c>
      <c r="AV65" s="53" t="str">
        <f t="shared" si="83"/>
        <v>prop,306,1</v>
      </c>
      <c r="AW65" s="53" t="str">
        <f t="shared" si="84"/>
        <v>prop,306,1</v>
      </c>
      <c r="AX65" s="53">
        <f t="shared" si="85"/>
        <v>0</v>
      </c>
      <c r="AY65" s="53" t="str">
        <f t="shared" si="86"/>
        <v>prop,307,1</v>
      </c>
      <c r="AZ65" s="53" t="str">
        <f t="shared" si="87"/>
        <v>prop,307,1</v>
      </c>
      <c r="BA65" s="53">
        <f t="shared" si="88"/>
        <v>10</v>
      </c>
      <c r="BB65" s="53" t="str">
        <f t="shared" si="89"/>
        <v>prop,308,1</v>
      </c>
      <c r="BC65" s="53" t="str">
        <f t="shared" si="90"/>
        <v>prop,308,1</v>
      </c>
      <c r="BD65" s="53">
        <f t="shared" si="91"/>
        <v>10</v>
      </c>
      <c r="BE65" s="53" t="str">
        <f t="shared" si="92"/>
        <v>prop,309,1</v>
      </c>
      <c r="BF65" s="53" t="str">
        <f t="shared" si="93"/>
        <v>prop,309,1</v>
      </c>
      <c r="BG65" s="53">
        <f t="shared" si="94"/>
        <v>0</v>
      </c>
      <c r="BH65" s="53" t="str">
        <f t="shared" si="95"/>
        <v>prop,310,1</v>
      </c>
      <c r="BI65" s="53" t="str">
        <f t="shared" si="96"/>
        <v>prop,310,1</v>
      </c>
      <c r="BJ65" s="53">
        <f t="shared" si="97"/>
        <v>10</v>
      </c>
      <c r="BK65" s="53" t="str">
        <f t="shared" si="98"/>
        <v>prop,311,1</v>
      </c>
      <c r="BL65" s="53" t="str">
        <f t="shared" si="99"/>
        <v>prop,311,1</v>
      </c>
      <c r="BM65" s="53">
        <f t="shared" si="100"/>
        <v>10</v>
      </c>
      <c r="BN65" s="53" t="str">
        <f t="shared" si="101"/>
        <v>prop,312,1</v>
      </c>
      <c r="BO65" s="53" t="str">
        <f t="shared" si="102"/>
        <v>prop,312,1</v>
      </c>
      <c r="BP65" s="53">
        <f t="shared" si="103"/>
        <v>0</v>
      </c>
      <c r="BQ65" s="53" t="str">
        <f t="shared" si="104"/>
        <v>prop,322,1</v>
      </c>
      <c r="BR65" s="53" t="str">
        <f t="shared" si="105"/>
        <v>prop,322,1</v>
      </c>
      <c r="BS65" s="53">
        <f t="shared" si="106"/>
        <v>30</v>
      </c>
      <c r="BT65" s="53" t="str">
        <f t="shared" si="107"/>
        <v>prop,323,1</v>
      </c>
      <c r="BU65" s="53" t="str">
        <f t="shared" si="108"/>
        <v>prop,323,1</v>
      </c>
      <c r="BV65" s="53">
        <f t="shared" si="109"/>
        <v>0</v>
      </c>
      <c r="BW65" s="53" t="str">
        <f t="shared" si="110"/>
        <v>prop,313,1</v>
      </c>
      <c r="BX65" s="53" t="str">
        <f t="shared" si="111"/>
        <v>prop,313,1</v>
      </c>
      <c r="BY65" s="53">
        <f t="shared" si="112"/>
        <v>35</v>
      </c>
      <c r="BZ65" s="53" t="str">
        <f t="shared" si="113"/>
        <v>prop,314,1</v>
      </c>
      <c r="CA65" s="53" t="str">
        <f t="shared" si="114"/>
        <v>prop,314,1</v>
      </c>
      <c r="CB65" s="53">
        <f t="shared" si="115"/>
        <v>0</v>
      </c>
      <c r="CC65" s="53" t="str">
        <f t="shared" si="116"/>
        <v>prop,316,1</v>
      </c>
      <c r="CD65" s="53" t="str">
        <f t="shared" si="117"/>
        <v>prop,316,1</v>
      </c>
      <c r="CE65" s="53">
        <f t="shared" si="118"/>
        <v>35</v>
      </c>
      <c r="CF65" s="53" t="str">
        <f t="shared" si="119"/>
        <v>prop,317,1</v>
      </c>
      <c r="CG65" s="53" t="str">
        <f t="shared" si="120"/>
        <v>prop,317,1</v>
      </c>
      <c r="CH65" s="53">
        <f t="shared" si="121"/>
        <v>0</v>
      </c>
      <c r="CI65" s="53" t="str">
        <f t="shared" si="122"/>
        <v>prop,204,2;pack,1104;pack,1119;pack,1134;pack,1149</v>
      </c>
      <c r="CJ65" s="53" t="str">
        <f t="shared" si="123"/>
        <v>prop,204,2</v>
      </c>
      <c r="CK65" s="53">
        <v>50</v>
      </c>
      <c r="CL65" s="53" t="str">
        <f t="shared" si="124"/>
        <v>prop,203,5;pack,1104;pack,1119;pack,1134;pack,1149</v>
      </c>
      <c r="CM65" s="53" t="str">
        <f t="shared" si="125"/>
        <v>prop,203,5</v>
      </c>
      <c r="CN65" s="53">
        <v>50</v>
      </c>
      <c r="CO65" s="53" t="str">
        <f>"stage_token,"&amp;INT(价值设定!M26*100)</f>
        <v>stage_token,1640</v>
      </c>
      <c r="CP65" s="53" t="str">
        <f t="shared" si="126"/>
        <v>stage_token,1640</v>
      </c>
      <c r="CQ65" s="53">
        <v>100</v>
      </c>
      <c r="CR65" s="53" t="s">
        <v>2329</v>
      </c>
      <c r="CS65" s="53" t="str">
        <f t="shared" si="127"/>
        <v>cash,110</v>
      </c>
      <c r="CT65" s="53">
        <v>100</v>
      </c>
      <c r="CU65" s="53" t="s">
        <v>2330</v>
      </c>
      <c r="CV65" s="53" t="str">
        <f t="shared" si="128"/>
        <v>prop,704,8</v>
      </c>
      <c r="CW65" s="53">
        <v>100</v>
      </c>
      <c r="CX65" s="53" t="str">
        <f t="shared" si="129"/>
        <v>pack,304</v>
      </c>
      <c r="CY65" s="53" t="str">
        <f t="shared" si="130"/>
        <v>item,104</v>
      </c>
      <c r="CZ65" s="53">
        <f t="shared" si="131"/>
        <v>0</v>
      </c>
      <c r="DA65" s="53" t="str">
        <f t="shared" si="132"/>
        <v>prop,104,1</v>
      </c>
      <c r="DB65" s="53" t="str">
        <f t="shared" si="133"/>
        <v>prop,104,1</v>
      </c>
      <c r="DC65" s="53">
        <f t="shared" si="134"/>
        <v>75</v>
      </c>
      <c r="DE65" s="53">
        <v>1163</v>
      </c>
      <c r="DF65" s="56" t="str">
        <f t="shared" si="136"/>
        <v>prop,206,1|0;0|100</v>
      </c>
      <c r="DG65" s="74"/>
      <c r="DJ65" s="60"/>
      <c r="DK65" s="58"/>
      <c r="DL65" s="58"/>
      <c r="DM65" s="58"/>
      <c r="DN65" s="58"/>
      <c r="DO65" s="58"/>
      <c r="DP65" s="58"/>
      <c r="DQ65" s="58"/>
      <c r="DR65" s="58"/>
      <c r="DS65" s="58"/>
      <c r="DT65" s="58"/>
      <c r="DU65" s="58"/>
      <c r="DV65" s="58"/>
      <c r="DW65" s="58"/>
      <c r="DX65" s="58"/>
      <c r="DY65" s="58"/>
      <c r="DZ65" s="58"/>
      <c r="EA65" s="58"/>
      <c r="EB65" s="60"/>
      <c r="EC65" s="60"/>
      <c r="ED65" s="70"/>
      <c r="EE65" s="70"/>
      <c r="EF65" s="70"/>
    </row>
    <row r="66" spans="1:136">
      <c r="A66" s="53">
        <f>怪物产出!A28</f>
        <v>25</v>
      </c>
      <c r="B66" s="53">
        <f>怪物产出!B28</f>
        <v>5</v>
      </c>
      <c r="C66" s="50" t="str">
        <f>价值设定!P27</f>
        <v>coin,3750</v>
      </c>
      <c r="D66" s="53" t="str">
        <f t="shared" si="40"/>
        <v>coin,3750</v>
      </c>
      <c r="E66" s="53">
        <f t="shared" si="41"/>
        <v>100</v>
      </c>
      <c r="F66" s="53" t="str">
        <f t="shared" si="42"/>
        <v>pack,303</v>
      </c>
      <c r="G66" s="53" t="s">
        <v>2118</v>
      </c>
      <c r="H66" s="53">
        <f t="shared" si="43"/>
        <v>85</v>
      </c>
      <c r="I66" s="53" t="str">
        <f t="shared" si="44"/>
        <v>prop,207,2;pack,1104;pack,1119;pack,1134;pack,1149</v>
      </c>
      <c r="J66" s="53" t="str">
        <f t="shared" si="45"/>
        <v>prop,207,2</v>
      </c>
      <c r="K66" s="53">
        <f t="shared" si="46"/>
        <v>7</v>
      </c>
      <c r="L66" s="53" t="str">
        <f t="shared" si="47"/>
        <v>prop,211,1;pack,1104;pack,1119;pack,1134;pack,1149</v>
      </c>
      <c r="M66" s="53" t="str">
        <f t="shared" si="48"/>
        <v>prop,211,1</v>
      </c>
      <c r="N66" s="53">
        <f t="shared" si="49"/>
        <v>3</v>
      </c>
      <c r="O66" s="53" t="str">
        <f t="shared" si="50"/>
        <v>prop,208,2;pack,1104;pack,1119;pack,1134;pack,1149</v>
      </c>
      <c r="P66" s="53" t="str">
        <f t="shared" si="51"/>
        <v>prop,208,2</v>
      </c>
      <c r="Q66" s="53">
        <f t="shared" si="52"/>
        <v>7</v>
      </c>
      <c r="R66" s="53" t="str">
        <f t="shared" si="53"/>
        <v>prop,212,1;pack,1104;pack,1119;pack,1134;pack,1149</v>
      </c>
      <c r="S66" s="53" t="str">
        <f t="shared" si="54"/>
        <v>prop,212,1</v>
      </c>
      <c r="T66" s="53">
        <f t="shared" si="55"/>
        <v>3</v>
      </c>
      <c r="U66" s="53" t="str">
        <f t="shared" si="56"/>
        <v>prop,209,2;pack,1104;pack,1119;pack,1134;pack,1149</v>
      </c>
      <c r="V66" s="53" t="str">
        <f t="shared" si="57"/>
        <v>prop,209,2</v>
      </c>
      <c r="W66" s="53">
        <f t="shared" si="58"/>
        <v>5</v>
      </c>
      <c r="X66" s="53" t="str">
        <f t="shared" si="59"/>
        <v>prop,213,1;pack,1104;pack,1119;pack,1134;pack,1149</v>
      </c>
      <c r="Y66" s="53" t="str">
        <f t="shared" si="60"/>
        <v>prop,213,1</v>
      </c>
      <c r="Z66" s="53">
        <f t="shared" si="61"/>
        <v>2</v>
      </c>
      <c r="AA66" s="53" t="str">
        <f t="shared" si="62"/>
        <v>prop,210,2;pack,1104;pack,1119;pack,1134;pack,1149</v>
      </c>
      <c r="AB66" s="53" t="str">
        <f t="shared" si="63"/>
        <v>prop,210,2</v>
      </c>
      <c r="AC66" s="53">
        <f t="shared" si="64"/>
        <v>5</v>
      </c>
      <c r="AD66" s="53" t="str">
        <f t="shared" si="65"/>
        <v>prop,214,1;pack,1104;pack,1119;pack,1134;pack,1149</v>
      </c>
      <c r="AE66" s="53" t="str">
        <f t="shared" si="66"/>
        <v>prop,214,1</v>
      </c>
      <c r="AF66" s="53">
        <f t="shared" si="67"/>
        <v>2</v>
      </c>
      <c r="AG66" s="53" t="str">
        <f t="shared" si="68"/>
        <v>prop,301,1</v>
      </c>
      <c r="AH66" s="53" t="str">
        <f t="shared" si="69"/>
        <v>prop,301,1</v>
      </c>
      <c r="AI66" s="53">
        <f t="shared" si="70"/>
        <v>20</v>
      </c>
      <c r="AJ66" s="53" t="str">
        <f t="shared" si="71"/>
        <v>prop,302,1</v>
      </c>
      <c r="AK66" s="53" t="str">
        <f t="shared" si="72"/>
        <v>prop,302,1</v>
      </c>
      <c r="AL66" s="53">
        <f t="shared" si="73"/>
        <v>10</v>
      </c>
      <c r="AM66" s="53" t="str">
        <f t="shared" si="74"/>
        <v>prop,303,1</v>
      </c>
      <c r="AN66" s="53" t="str">
        <f t="shared" si="75"/>
        <v>prop,303,1</v>
      </c>
      <c r="AO66" s="53">
        <f t="shared" si="76"/>
        <v>0</v>
      </c>
      <c r="AP66" s="53" t="str">
        <f t="shared" si="77"/>
        <v>prop,304,1</v>
      </c>
      <c r="AQ66" s="53" t="str">
        <f t="shared" si="78"/>
        <v>prop,304,1</v>
      </c>
      <c r="AR66" s="53">
        <f t="shared" si="79"/>
        <v>20</v>
      </c>
      <c r="AS66" s="53" t="str">
        <f t="shared" si="80"/>
        <v>prop,305,1</v>
      </c>
      <c r="AT66" s="53" t="str">
        <f t="shared" si="81"/>
        <v>prop,305,1</v>
      </c>
      <c r="AU66" s="53">
        <f t="shared" si="82"/>
        <v>10</v>
      </c>
      <c r="AV66" s="53" t="str">
        <f t="shared" si="83"/>
        <v>prop,306,1</v>
      </c>
      <c r="AW66" s="53" t="str">
        <f t="shared" si="84"/>
        <v>prop,306,1</v>
      </c>
      <c r="AX66" s="53">
        <f t="shared" si="85"/>
        <v>0</v>
      </c>
      <c r="AY66" s="53" t="str">
        <f t="shared" si="86"/>
        <v>prop,307,1</v>
      </c>
      <c r="AZ66" s="53" t="str">
        <f t="shared" si="87"/>
        <v>prop,307,1</v>
      </c>
      <c r="BA66" s="53">
        <f t="shared" si="88"/>
        <v>10</v>
      </c>
      <c r="BB66" s="53" t="str">
        <f t="shared" si="89"/>
        <v>prop,308,1</v>
      </c>
      <c r="BC66" s="53" t="str">
        <f t="shared" si="90"/>
        <v>prop,308,1</v>
      </c>
      <c r="BD66" s="53">
        <f t="shared" si="91"/>
        <v>10</v>
      </c>
      <c r="BE66" s="53" t="str">
        <f t="shared" si="92"/>
        <v>prop,309,1</v>
      </c>
      <c r="BF66" s="53" t="str">
        <f t="shared" si="93"/>
        <v>prop,309,1</v>
      </c>
      <c r="BG66" s="53">
        <f t="shared" si="94"/>
        <v>0</v>
      </c>
      <c r="BH66" s="53" t="str">
        <f t="shared" si="95"/>
        <v>prop,310,1</v>
      </c>
      <c r="BI66" s="53" t="str">
        <f t="shared" si="96"/>
        <v>prop,310,1</v>
      </c>
      <c r="BJ66" s="53">
        <f t="shared" si="97"/>
        <v>10</v>
      </c>
      <c r="BK66" s="53" t="str">
        <f t="shared" si="98"/>
        <v>prop,311,1</v>
      </c>
      <c r="BL66" s="53" t="str">
        <f t="shared" si="99"/>
        <v>prop,311,1</v>
      </c>
      <c r="BM66" s="53">
        <f t="shared" si="100"/>
        <v>10</v>
      </c>
      <c r="BN66" s="53" t="str">
        <f t="shared" si="101"/>
        <v>prop,312,1</v>
      </c>
      <c r="BO66" s="53" t="str">
        <f t="shared" si="102"/>
        <v>prop,312,1</v>
      </c>
      <c r="BP66" s="53">
        <f t="shared" si="103"/>
        <v>0</v>
      </c>
      <c r="BQ66" s="53" t="str">
        <f t="shared" si="104"/>
        <v>prop,322,1</v>
      </c>
      <c r="BR66" s="53" t="str">
        <f t="shared" si="105"/>
        <v>prop,322,1</v>
      </c>
      <c r="BS66" s="53">
        <f t="shared" si="106"/>
        <v>30</v>
      </c>
      <c r="BT66" s="53" t="str">
        <f t="shared" si="107"/>
        <v>prop,323,1</v>
      </c>
      <c r="BU66" s="53" t="str">
        <f t="shared" si="108"/>
        <v>prop,323,1</v>
      </c>
      <c r="BV66" s="53">
        <f t="shared" si="109"/>
        <v>0</v>
      </c>
      <c r="BW66" s="53" t="str">
        <f t="shared" si="110"/>
        <v>prop,313,1</v>
      </c>
      <c r="BX66" s="53" t="str">
        <f t="shared" si="111"/>
        <v>prop,313,1</v>
      </c>
      <c r="BY66" s="53">
        <f t="shared" si="112"/>
        <v>35</v>
      </c>
      <c r="BZ66" s="53" t="str">
        <f t="shared" si="113"/>
        <v>prop,314,1</v>
      </c>
      <c r="CA66" s="53" t="str">
        <f t="shared" si="114"/>
        <v>prop,314,1</v>
      </c>
      <c r="CB66" s="53">
        <f t="shared" si="115"/>
        <v>0</v>
      </c>
      <c r="CC66" s="53" t="str">
        <f t="shared" si="116"/>
        <v>prop,316,1</v>
      </c>
      <c r="CD66" s="53" t="str">
        <f t="shared" si="117"/>
        <v>prop,316,1</v>
      </c>
      <c r="CE66" s="53">
        <f t="shared" si="118"/>
        <v>35</v>
      </c>
      <c r="CF66" s="53" t="str">
        <f t="shared" si="119"/>
        <v>prop,317,1</v>
      </c>
      <c r="CG66" s="53" t="str">
        <f t="shared" si="120"/>
        <v>prop,317,1</v>
      </c>
      <c r="CH66" s="53">
        <f t="shared" si="121"/>
        <v>0</v>
      </c>
      <c r="CI66" s="53" t="str">
        <f t="shared" si="122"/>
        <v>prop,204,2;pack,1104;pack,1119;pack,1134;pack,1149</v>
      </c>
      <c r="CJ66" s="53" t="str">
        <f t="shared" si="123"/>
        <v>prop,204,2</v>
      </c>
      <c r="CK66" s="53">
        <v>50</v>
      </c>
      <c r="CL66" s="53" t="str">
        <f t="shared" si="124"/>
        <v>prop,203,5;pack,1104;pack,1119;pack,1134;pack,1149</v>
      </c>
      <c r="CM66" s="53" t="str">
        <f t="shared" si="125"/>
        <v>prop,203,5</v>
      </c>
      <c r="CN66" s="53">
        <v>50</v>
      </c>
      <c r="CO66" s="53" t="str">
        <f>"stage_token,"&amp;INT(价值设定!M27*100)</f>
        <v>stage_token,1650</v>
      </c>
      <c r="CP66" s="53" t="str">
        <f t="shared" si="126"/>
        <v>stage_token,1650</v>
      </c>
      <c r="CQ66" s="53">
        <v>100</v>
      </c>
      <c r="CR66" s="53" t="s">
        <v>2329</v>
      </c>
      <c r="CS66" s="53" t="str">
        <f t="shared" si="127"/>
        <v>cash,110</v>
      </c>
      <c r="CT66" s="53">
        <v>100</v>
      </c>
      <c r="CU66" s="53" t="s">
        <v>2330</v>
      </c>
      <c r="CV66" s="53" t="str">
        <f t="shared" si="128"/>
        <v>prop,704,8</v>
      </c>
      <c r="CW66" s="53">
        <v>100</v>
      </c>
      <c r="CX66" s="53" t="str">
        <f t="shared" si="129"/>
        <v>pack,304</v>
      </c>
      <c r="CY66" s="53" t="str">
        <f t="shared" si="130"/>
        <v>item,104</v>
      </c>
      <c r="CZ66" s="53">
        <f t="shared" si="131"/>
        <v>0</v>
      </c>
      <c r="DA66" s="53" t="str">
        <f t="shared" si="132"/>
        <v>prop,104,1</v>
      </c>
      <c r="DB66" s="53" t="str">
        <f t="shared" si="133"/>
        <v>prop,104,1</v>
      </c>
      <c r="DC66" s="53">
        <f t="shared" si="134"/>
        <v>75</v>
      </c>
      <c r="DE66" s="53">
        <v>1164</v>
      </c>
      <c r="DF66" s="56" t="str">
        <f t="shared" si="136"/>
        <v>prop,206,1|0;0|100</v>
      </c>
      <c r="DG66" s="74"/>
      <c r="DJ66" s="60"/>
      <c r="DK66" s="58"/>
      <c r="DL66" s="58"/>
      <c r="DM66" s="58"/>
      <c r="DN66" s="58"/>
      <c r="DO66" s="58"/>
      <c r="DP66" s="58"/>
      <c r="DQ66" s="58"/>
      <c r="DR66" s="58"/>
      <c r="DS66" s="58"/>
      <c r="DT66" s="58"/>
      <c r="DU66" s="58"/>
      <c r="DV66" s="58"/>
      <c r="DW66" s="58"/>
      <c r="DX66" s="58"/>
      <c r="DY66" s="58"/>
      <c r="DZ66" s="58"/>
      <c r="EA66" s="58"/>
      <c r="EB66" s="60"/>
      <c r="EC66" s="75"/>
      <c r="ED66" s="70"/>
      <c r="EE66" s="70"/>
      <c r="EF66" s="70"/>
    </row>
    <row r="67" spans="1:136">
      <c r="A67" s="53">
        <f>怪物产出!A29</f>
        <v>26</v>
      </c>
      <c r="B67" s="53">
        <f>怪物产出!B29</f>
        <v>5</v>
      </c>
      <c r="C67" s="50" t="str">
        <f>价值设定!P28</f>
        <v>coin,3800</v>
      </c>
      <c r="D67" s="53" t="str">
        <f t="shared" si="40"/>
        <v>coin,3800</v>
      </c>
      <c r="E67" s="53">
        <f t="shared" si="41"/>
        <v>100</v>
      </c>
      <c r="F67" s="53" t="str">
        <f t="shared" si="42"/>
        <v>pack,303</v>
      </c>
      <c r="G67" s="53" t="s">
        <v>2118</v>
      </c>
      <c r="H67" s="53">
        <f t="shared" si="43"/>
        <v>85</v>
      </c>
      <c r="I67" s="53" t="str">
        <f t="shared" si="44"/>
        <v>prop,207,2;pack,1104;pack,1119;pack,1134;pack,1149</v>
      </c>
      <c r="J67" s="53" t="str">
        <f t="shared" si="45"/>
        <v>prop,207,2</v>
      </c>
      <c r="K67" s="53">
        <f t="shared" si="46"/>
        <v>7</v>
      </c>
      <c r="L67" s="53" t="str">
        <f t="shared" si="47"/>
        <v>prop,211,1;pack,1104;pack,1119;pack,1134;pack,1149</v>
      </c>
      <c r="M67" s="53" t="str">
        <f t="shared" si="48"/>
        <v>prop,211,1</v>
      </c>
      <c r="N67" s="53">
        <f t="shared" si="49"/>
        <v>3</v>
      </c>
      <c r="O67" s="53" t="str">
        <f t="shared" si="50"/>
        <v>prop,208,2;pack,1104;pack,1119;pack,1134;pack,1149</v>
      </c>
      <c r="P67" s="53" t="str">
        <f t="shared" si="51"/>
        <v>prop,208,2</v>
      </c>
      <c r="Q67" s="53">
        <f t="shared" si="52"/>
        <v>7</v>
      </c>
      <c r="R67" s="53" t="str">
        <f t="shared" si="53"/>
        <v>prop,212,1;pack,1104;pack,1119;pack,1134;pack,1149</v>
      </c>
      <c r="S67" s="53" t="str">
        <f t="shared" si="54"/>
        <v>prop,212,1</v>
      </c>
      <c r="T67" s="53">
        <f t="shared" si="55"/>
        <v>3</v>
      </c>
      <c r="U67" s="53" t="str">
        <f t="shared" si="56"/>
        <v>prop,209,2;pack,1104;pack,1119;pack,1134;pack,1149</v>
      </c>
      <c r="V67" s="53" t="str">
        <f t="shared" si="57"/>
        <v>prop,209,2</v>
      </c>
      <c r="W67" s="53">
        <f t="shared" si="58"/>
        <v>5</v>
      </c>
      <c r="X67" s="53" t="str">
        <f t="shared" si="59"/>
        <v>prop,213,1;pack,1104;pack,1119;pack,1134;pack,1149</v>
      </c>
      <c r="Y67" s="53" t="str">
        <f t="shared" si="60"/>
        <v>prop,213,1</v>
      </c>
      <c r="Z67" s="53">
        <f t="shared" si="61"/>
        <v>2</v>
      </c>
      <c r="AA67" s="53" t="str">
        <f t="shared" si="62"/>
        <v>prop,210,2;pack,1104;pack,1119;pack,1134;pack,1149</v>
      </c>
      <c r="AB67" s="53" t="str">
        <f t="shared" si="63"/>
        <v>prop,210,2</v>
      </c>
      <c r="AC67" s="53">
        <f t="shared" si="64"/>
        <v>5</v>
      </c>
      <c r="AD67" s="53" t="str">
        <f t="shared" si="65"/>
        <v>prop,214,1;pack,1104;pack,1119;pack,1134;pack,1149</v>
      </c>
      <c r="AE67" s="53" t="str">
        <f t="shared" si="66"/>
        <v>prop,214,1</v>
      </c>
      <c r="AF67" s="53">
        <f t="shared" si="67"/>
        <v>2</v>
      </c>
      <c r="AG67" s="53" t="str">
        <f t="shared" si="68"/>
        <v>prop,301,1</v>
      </c>
      <c r="AH67" s="53" t="str">
        <f t="shared" si="69"/>
        <v>prop,301,1</v>
      </c>
      <c r="AI67" s="53">
        <f t="shared" si="70"/>
        <v>20</v>
      </c>
      <c r="AJ67" s="53" t="str">
        <f t="shared" si="71"/>
        <v>prop,302,1</v>
      </c>
      <c r="AK67" s="53" t="str">
        <f t="shared" si="72"/>
        <v>prop,302,1</v>
      </c>
      <c r="AL67" s="53">
        <f t="shared" si="73"/>
        <v>10</v>
      </c>
      <c r="AM67" s="53" t="str">
        <f t="shared" si="74"/>
        <v>prop,303,1</v>
      </c>
      <c r="AN67" s="53" t="str">
        <f t="shared" si="75"/>
        <v>prop,303,1</v>
      </c>
      <c r="AO67" s="53">
        <f t="shared" si="76"/>
        <v>0</v>
      </c>
      <c r="AP67" s="53" t="str">
        <f t="shared" si="77"/>
        <v>prop,304,1</v>
      </c>
      <c r="AQ67" s="53" t="str">
        <f t="shared" si="78"/>
        <v>prop,304,1</v>
      </c>
      <c r="AR67" s="53">
        <f t="shared" si="79"/>
        <v>20</v>
      </c>
      <c r="AS67" s="53" t="str">
        <f t="shared" si="80"/>
        <v>prop,305,1</v>
      </c>
      <c r="AT67" s="53" t="str">
        <f t="shared" si="81"/>
        <v>prop,305,1</v>
      </c>
      <c r="AU67" s="53">
        <f t="shared" si="82"/>
        <v>10</v>
      </c>
      <c r="AV67" s="53" t="str">
        <f t="shared" si="83"/>
        <v>prop,306,1</v>
      </c>
      <c r="AW67" s="53" t="str">
        <f t="shared" si="84"/>
        <v>prop,306,1</v>
      </c>
      <c r="AX67" s="53">
        <f t="shared" si="85"/>
        <v>0</v>
      </c>
      <c r="AY67" s="53" t="str">
        <f t="shared" si="86"/>
        <v>prop,307,1</v>
      </c>
      <c r="AZ67" s="53" t="str">
        <f t="shared" si="87"/>
        <v>prop,307,1</v>
      </c>
      <c r="BA67" s="53">
        <f t="shared" si="88"/>
        <v>10</v>
      </c>
      <c r="BB67" s="53" t="str">
        <f t="shared" si="89"/>
        <v>prop,308,1</v>
      </c>
      <c r="BC67" s="53" t="str">
        <f t="shared" si="90"/>
        <v>prop,308,1</v>
      </c>
      <c r="BD67" s="53">
        <f t="shared" si="91"/>
        <v>10</v>
      </c>
      <c r="BE67" s="53" t="str">
        <f t="shared" si="92"/>
        <v>prop,309,1</v>
      </c>
      <c r="BF67" s="53" t="str">
        <f t="shared" si="93"/>
        <v>prop,309,1</v>
      </c>
      <c r="BG67" s="53">
        <f t="shared" si="94"/>
        <v>0</v>
      </c>
      <c r="BH67" s="53" t="str">
        <f t="shared" si="95"/>
        <v>prop,310,1</v>
      </c>
      <c r="BI67" s="53" t="str">
        <f t="shared" si="96"/>
        <v>prop,310,1</v>
      </c>
      <c r="BJ67" s="53">
        <f t="shared" si="97"/>
        <v>10</v>
      </c>
      <c r="BK67" s="53" t="str">
        <f t="shared" si="98"/>
        <v>prop,311,1</v>
      </c>
      <c r="BL67" s="53" t="str">
        <f t="shared" si="99"/>
        <v>prop,311,1</v>
      </c>
      <c r="BM67" s="53">
        <f t="shared" si="100"/>
        <v>10</v>
      </c>
      <c r="BN67" s="53" t="str">
        <f t="shared" si="101"/>
        <v>prop,312,1</v>
      </c>
      <c r="BO67" s="53" t="str">
        <f t="shared" si="102"/>
        <v>prop,312,1</v>
      </c>
      <c r="BP67" s="53">
        <f t="shared" si="103"/>
        <v>0</v>
      </c>
      <c r="BQ67" s="53" t="str">
        <f t="shared" si="104"/>
        <v>prop,322,1</v>
      </c>
      <c r="BR67" s="53" t="str">
        <f t="shared" si="105"/>
        <v>prop,322,1</v>
      </c>
      <c r="BS67" s="53">
        <f t="shared" si="106"/>
        <v>30</v>
      </c>
      <c r="BT67" s="53" t="str">
        <f t="shared" si="107"/>
        <v>prop,323,1</v>
      </c>
      <c r="BU67" s="53" t="str">
        <f t="shared" si="108"/>
        <v>prop,323,1</v>
      </c>
      <c r="BV67" s="53">
        <f t="shared" si="109"/>
        <v>0</v>
      </c>
      <c r="BW67" s="53" t="str">
        <f t="shared" si="110"/>
        <v>prop,313,1</v>
      </c>
      <c r="BX67" s="53" t="str">
        <f t="shared" si="111"/>
        <v>prop,313,1</v>
      </c>
      <c r="BY67" s="53">
        <f t="shared" si="112"/>
        <v>35</v>
      </c>
      <c r="BZ67" s="53" t="str">
        <f t="shared" si="113"/>
        <v>prop,314,1</v>
      </c>
      <c r="CA67" s="53" t="str">
        <f t="shared" si="114"/>
        <v>prop,314,1</v>
      </c>
      <c r="CB67" s="53">
        <f t="shared" si="115"/>
        <v>0</v>
      </c>
      <c r="CC67" s="53" t="str">
        <f t="shared" si="116"/>
        <v>prop,316,1</v>
      </c>
      <c r="CD67" s="53" t="str">
        <f t="shared" si="117"/>
        <v>prop,316,1</v>
      </c>
      <c r="CE67" s="53">
        <f t="shared" si="118"/>
        <v>35</v>
      </c>
      <c r="CF67" s="53" t="str">
        <f t="shared" si="119"/>
        <v>prop,317,1</v>
      </c>
      <c r="CG67" s="53" t="str">
        <f t="shared" si="120"/>
        <v>prop,317,1</v>
      </c>
      <c r="CH67" s="53">
        <f t="shared" si="121"/>
        <v>0</v>
      </c>
      <c r="CI67" s="53" t="str">
        <f t="shared" si="122"/>
        <v>prop,204,2;pack,1104;pack,1119;pack,1134;pack,1149</v>
      </c>
      <c r="CJ67" s="53" t="str">
        <f t="shared" si="123"/>
        <v>prop,204,2</v>
      </c>
      <c r="CK67" s="53">
        <v>50</v>
      </c>
      <c r="CL67" s="53" t="str">
        <f t="shared" si="124"/>
        <v>prop,203,5;pack,1104;pack,1119;pack,1134;pack,1149</v>
      </c>
      <c r="CM67" s="53" t="str">
        <f t="shared" si="125"/>
        <v>prop,203,5</v>
      </c>
      <c r="CN67" s="53">
        <v>50</v>
      </c>
      <c r="CO67" s="53" t="str">
        <f>"stage_token,"&amp;INT(价值设定!M28*100)</f>
        <v>stage_token,1660</v>
      </c>
      <c r="CP67" s="53" t="str">
        <f t="shared" si="126"/>
        <v>stage_token,1660</v>
      </c>
      <c r="CQ67" s="53">
        <v>100</v>
      </c>
      <c r="CR67" s="53" t="s">
        <v>2329</v>
      </c>
      <c r="CS67" s="53" t="str">
        <f t="shared" si="127"/>
        <v>cash,110</v>
      </c>
      <c r="CT67" s="53">
        <v>100</v>
      </c>
      <c r="CU67" s="53" t="s">
        <v>2330</v>
      </c>
      <c r="CV67" s="53" t="str">
        <f t="shared" si="128"/>
        <v>prop,704,8</v>
      </c>
      <c r="CW67" s="53">
        <v>100</v>
      </c>
      <c r="CX67" s="53" t="str">
        <f t="shared" si="129"/>
        <v>pack,304</v>
      </c>
      <c r="CY67" s="53" t="str">
        <f t="shared" si="130"/>
        <v>item,104</v>
      </c>
      <c r="CZ67" s="53">
        <f t="shared" si="131"/>
        <v>0</v>
      </c>
      <c r="DA67" s="53" t="str">
        <f t="shared" si="132"/>
        <v>prop,104,1</v>
      </c>
      <c r="DB67" s="53" t="str">
        <f t="shared" si="133"/>
        <v>prop,104,1</v>
      </c>
      <c r="DC67" s="53">
        <f t="shared" si="134"/>
        <v>75</v>
      </c>
      <c r="DE67" s="53">
        <v>1165</v>
      </c>
      <c r="DF67" s="56" t="str">
        <f t="shared" si="136"/>
        <v>prop,206,1|0;0|100</v>
      </c>
      <c r="DG67" s="74"/>
      <c r="DJ67" s="60"/>
      <c r="DK67" s="58"/>
      <c r="DL67" s="58"/>
      <c r="DM67" s="58"/>
      <c r="DN67" s="58"/>
      <c r="DO67" s="58"/>
      <c r="DP67" s="58"/>
      <c r="DQ67" s="58"/>
      <c r="DR67" s="58"/>
      <c r="DS67" s="58"/>
      <c r="DT67" s="58"/>
      <c r="DU67" s="58"/>
      <c r="DV67" s="58"/>
      <c r="DW67" s="58"/>
      <c r="DX67" s="58"/>
      <c r="DY67" s="58"/>
      <c r="DZ67" s="58"/>
      <c r="EA67" s="58"/>
      <c r="EB67" s="60"/>
      <c r="EC67" s="75"/>
      <c r="ED67" s="75"/>
      <c r="EE67" s="70"/>
      <c r="EF67" s="70"/>
    </row>
    <row r="68" spans="1:136">
      <c r="A68" s="53">
        <f>怪物产出!A30</f>
        <v>27</v>
      </c>
      <c r="B68" s="53">
        <f>怪物产出!B30</f>
        <v>5</v>
      </c>
      <c r="C68" s="50" t="str">
        <f>价值设定!P29</f>
        <v>coin,3850</v>
      </c>
      <c r="D68" s="53" t="str">
        <f t="shared" si="40"/>
        <v>coin,3850</v>
      </c>
      <c r="E68" s="53">
        <f t="shared" si="41"/>
        <v>100</v>
      </c>
      <c r="F68" s="53" t="str">
        <f t="shared" si="42"/>
        <v>pack,303</v>
      </c>
      <c r="G68" s="53" t="s">
        <v>2118</v>
      </c>
      <c r="H68" s="53">
        <f t="shared" si="43"/>
        <v>85</v>
      </c>
      <c r="I68" s="53" t="str">
        <f t="shared" si="44"/>
        <v>prop,207,2;pack,1104;pack,1119;pack,1134;pack,1149</v>
      </c>
      <c r="J68" s="53" t="str">
        <f t="shared" si="45"/>
        <v>prop,207,2</v>
      </c>
      <c r="K68" s="53">
        <f t="shared" si="46"/>
        <v>7</v>
      </c>
      <c r="L68" s="53" t="str">
        <f t="shared" si="47"/>
        <v>prop,211,1;pack,1104;pack,1119;pack,1134;pack,1149</v>
      </c>
      <c r="M68" s="53" t="str">
        <f t="shared" si="48"/>
        <v>prop,211,1</v>
      </c>
      <c r="N68" s="53">
        <f t="shared" si="49"/>
        <v>3</v>
      </c>
      <c r="O68" s="53" t="str">
        <f t="shared" si="50"/>
        <v>prop,208,2;pack,1104;pack,1119;pack,1134;pack,1149</v>
      </c>
      <c r="P68" s="53" t="str">
        <f t="shared" si="51"/>
        <v>prop,208,2</v>
      </c>
      <c r="Q68" s="53">
        <f t="shared" si="52"/>
        <v>7</v>
      </c>
      <c r="R68" s="53" t="str">
        <f t="shared" si="53"/>
        <v>prop,212,1;pack,1104;pack,1119;pack,1134;pack,1149</v>
      </c>
      <c r="S68" s="53" t="str">
        <f t="shared" si="54"/>
        <v>prop,212,1</v>
      </c>
      <c r="T68" s="53">
        <f t="shared" si="55"/>
        <v>3</v>
      </c>
      <c r="U68" s="53" t="str">
        <f t="shared" si="56"/>
        <v>prop,209,2;pack,1104;pack,1119;pack,1134;pack,1149</v>
      </c>
      <c r="V68" s="53" t="str">
        <f t="shared" si="57"/>
        <v>prop,209,2</v>
      </c>
      <c r="W68" s="53">
        <f t="shared" si="58"/>
        <v>5</v>
      </c>
      <c r="X68" s="53" t="str">
        <f t="shared" si="59"/>
        <v>prop,213,1;pack,1104;pack,1119;pack,1134;pack,1149</v>
      </c>
      <c r="Y68" s="53" t="str">
        <f t="shared" si="60"/>
        <v>prop,213,1</v>
      </c>
      <c r="Z68" s="53">
        <f t="shared" si="61"/>
        <v>2</v>
      </c>
      <c r="AA68" s="53" t="str">
        <f t="shared" si="62"/>
        <v>prop,210,2;pack,1104;pack,1119;pack,1134;pack,1149</v>
      </c>
      <c r="AB68" s="53" t="str">
        <f t="shared" si="63"/>
        <v>prop,210,2</v>
      </c>
      <c r="AC68" s="53">
        <f t="shared" si="64"/>
        <v>5</v>
      </c>
      <c r="AD68" s="53" t="str">
        <f t="shared" si="65"/>
        <v>prop,214,1;pack,1104;pack,1119;pack,1134;pack,1149</v>
      </c>
      <c r="AE68" s="53" t="str">
        <f t="shared" si="66"/>
        <v>prop,214,1</v>
      </c>
      <c r="AF68" s="53">
        <f t="shared" si="67"/>
        <v>2</v>
      </c>
      <c r="AG68" s="53" t="str">
        <f t="shared" si="68"/>
        <v>prop,301,1</v>
      </c>
      <c r="AH68" s="53" t="str">
        <f t="shared" si="69"/>
        <v>prop,301,1</v>
      </c>
      <c r="AI68" s="53">
        <f t="shared" si="70"/>
        <v>20</v>
      </c>
      <c r="AJ68" s="53" t="str">
        <f t="shared" si="71"/>
        <v>prop,302,1</v>
      </c>
      <c r="AK68" s="53" t="str">
        <f t="shared" si="72"/>
        <v>prop,302,1</v>
      </c>
      <c r="AL68" s="53">
        <f t="shared" si="73"/>
        <v>10</v>
      </c>
      <c r="AM68" s="53" t="str">
        <f t="shared" si="74"/>
        <v>prop,303,1</v>
      </c>
      <c r="AN68" s="53" t="str">
        <f t="shared" si="75"/>
        <v>prop,303,1</v>
      </c>
      <c r="AO68" s="53">
        <f t="shared" si="76"/>
        <v>0</v>
      </c>
      <c r="AP68" s="53" t="str">
        <f t="shared" si="77"/>
        <v>prop,304,1</v>
      </c>
      <c r="AQ68" s="53" t="str">
        <f t="shared" si="78"/>
        <v>prop,304,1</v>
      </c>
      <c r="AR68" s="53">
        <f t="shared" si="79"/>
        <v>20</v>
      </c>
      <c r="AS68" s="53" t="str">
        <f t="shared" si="80"/>
        <v>prop,305,1</v>
      </c>
      <c r="AT68" s="53" t="str">
        <f t="shared" si="81"/>
        <v>prop,305,1</v>
      </c>
      <c r="AU68" s="53">
        <f t="shared" si="82"/>
        <v>10</v>
      </c>
      <c r="AV68" s="53" t="str">
        <f t="shared" si="83"/>
        <v>prop,306,1</v>
      </c>
      <c r="AW68" s="53" t="str">
        <f t="shared" si="84"/>
        <v>prop,306,1</v>
      </c>
      <c r="AX68" s="53">
        <f t="shared" si="85"/>
        <v>0</v>
      </c>
      <c r="AY68" s="53" t="str">
        <f t="shared" si="86"/>
        <v>prop,307,1</v>
      </c>
      <c r="AZ68" s="53" t="str">
        <f t="shared" si="87"/>
        <v>prop,307,1</v>
      </c>
      <c r="BA68" s="53">
        <f t="shared" si="88"/>
        <v>10</v>
      </c>
      <c r="BB68" s="53" t="str">
        <f t="shared" si="89"/>
        <v>prop,308,1</v>
      </c>
      <c r="BC68" s="53" t="str">
        <f t="shared" si="90"/>
        <v>prop,308,1</v>
      </c>
      <c r="BD68" s="53">
        <f t="shared" si="91"/>
        <v>10</v>
      </c>
      <c r="BE68" s="53" t="str">
        <f t="shared" si="92"/>
        <v>prop,309,1</v>
      </c>
      <c r="BF68" s="53" t="str">
        <f t="shared" si="93"/>
        <v>prop,309,1</v>
      </c>
      <c r="BG68" s="53">
        <f t="shared" si="94"/>
        <v>0</v>
      </c>
      <c r="BH68" s="53" t="str">
        <f t="shared" si="95"/>
        <v>prop,310,1</v>
      </c>
      <c r="BI68" s="53" t="str">
        <f t="shared" si="96"/>
        <v>prop,310,1</v>
      </c>
      <c r="BJ68" s="53">
        <f t="shared" si="97"/>
        <v>10</v>
      </c>
      <c r="BK68" s="53" t="str">
        <f t="shared" si="98"/>
        <v>prop,311,1</v>
      </c>
      <c r="BL68" s="53" t="str">
        <f t="shared" si="99"/>
        <v>prop,311,1</v>
      </c>
      <c r="BM68" s="53">
        <f t="shared" si="100"/>
        <v>10</v>
      </c>
      <c r="BN68" s="53" t="str">
        <f t="shared" si="101"/>
        <v>prop,312,1</v>
      </c>
      <c r="BO68" s="53" t="str">
        <f t="shared" si="102"/>
        <v>prop,312,1</v>
      </c>
      <c r="BP68" s="53">
        <f t="shared" si="103"/>
        <v>0</v>
      </c>
      <c r="BQ68" s="53" t="str">
        <f t="shared" si="104"/>
        <v>prop,322,1</v>
      </c>
      <c r="BR68" s="53" t="str">
        <f t="shared" si="105"/>
        <v>prop,322,1</v>
      </c>
      <c r="BS68" s="53">
        <f t="shared" si="106"/>
        <v>30</v>
      </c>
      <c r="BT68" s="53" t="str">
        <f t="shared" si="107"/>
        <v>prop,323,1</v>
      </c>
      <c r="BU68" s="53" t="str">
        <f t="shared" si="108"/>
        <v>prop,323,1</v>
      </c>
      <c r="BV68" s="53">
        <f t="shared" si="109"/>
        <v>0</v>
      </c>
      <c r="BW68" s="53" t="str">
        <f t="shared" si="110"/>
        <v>prop,313,1</v>
      </c>
      <c r="BX68" s="53" t="str">
        <f t="shared" si="111"/>
        <v>prop,313,1</v>
      </c>
      <c r="BY68" s="53">
        <f t="shared" si="112"/>
        <v>35</v>
      </c>
      <c r="BZ68" s="53" t="str">
        <f t="shared" si="113"/>
        <v>prop,314,1</v>
      </c>
      <c r="CA68" s="53" t="str">
        <f t="shared" si="114"/>
        <v>prop,314,1</v>
      </c>
      <c r="CB68" s="53">
        <f t="shared" si="115"/>
        <v>0</v>
      </c>
      <c r="CC68" s="53" t="str">
        <f t="shared" si="116"/>
        <v>prop,316,1</v>
      </c>
      <c r="CD68" s="53" t="str">
        <f t="shared" si="117"/>
        <v>prop,316,1</v>
      </c>
      <c r="CE68" s="53">
        <f t="shared" si="118"/>
        <v>35</v>
      </c>
      <c r="CF68" s="53" t="str">
        <f t="shared" si="119"/>
        <v>prop,317,1</v>
      </c>
      <c r="CG68" s="53" t="str">
        <f t="shared" si="120"/>
        <v>prop,317,1</v>
      </c>
      <c r="CH68" s="53">
        <f t="shared" si="121"/>
        <v>0</v>
      </c>
      <c r="CI68" s="53" t="str">
        <f t="shared" si="122"/>
        <v>prop,204,2;pack,1104;pack,1119;pack,1134;pack,1149</v>
      </c>
      <c r="CJ68" s="53" t="str">
        <f t="shared" si="123"/>
        <v>prop,204,2</v>
      </c>
      <c r="CK68" s="53">
        <v>50</v>
      </c>
      <c r="CL68" s="53" t="str">
        <f t="shared" si="124"/>
        <v>prop,203,5;pack,1104;pack,1119;pack,1134;pack,1149</v>
      </c>
      <c r="CM68" s="53" t="str">
        <f t="shared" si="125"/>
        <v>prop,203,5</v>
      </c>
      <c r="CN68" s="53">
        <v>50</v>
      </c>
      <c r="CO68" s="53" t="str">
        <f>"stage_token,"&amp;INT(价值设定!M29*100)</f>
        <v>stage_token,1670</v>
      </c>
      <c r="CP68" s="53" t="str">
        <f t="shared" si="126"/>
        <v>stage_token,1670</v>
      </c>
      <c r="CQ68" s="53">
        <v>100</v>
      </c>
      <c r="CR68" s="53" t="s">
        <v>2329</v>
      </c>
      <c r="CS68" s="53" t="str">
        <f t="shared" si="127"/>
        <v>cash,110</v>
      </c>
      <c r="CT68" s="53">
        <v>100</v>
      </c>
      <c r="CU68" s="53" t="s">
        <v>2330</v>
      </c>
      <c r="CV68" s="53" t="str">
        <f t="shared" si="128"/>
        <v>prop,704,8</v>
      </c>
      <c r="CW68" s="53">
        <v>100</v>
      </c>
      <c r="CX68" s="53" t="str">
        <f t="shared" si="129"/>
        <v>pack,304</v>
      </c>
      <c r="CY68" s="53" t="str">
        <f t="shared" si="130"/>
        <v>item,104</v>
      </c>
      <c r="CZ68" s="53">
        <f t="shared" si="131"/>
        <v>0</v>
      </c>
      <c r="DA68" s="53" t="str">
        <f t="shared" si="132"/>
        <v>prop,104,1</v>
      </c>
      <c r="DB68" s="53" t="str">
        <f t="shared" si="133"/>
        <v>prop,104,1</v>
      </c>
      <c r="DC68" s="53">
        <f t="shared" si="134"/>
        <v>75</v>
      </c>
      <c r="DE68" s="53">
        <v>1166</v>
      </c>
      <c r="DF68" s="56" t="str">
        <f t="shared" si="136"/>
        <v>prop,206,1|0;0|100</v>
      </c>
      <c r="DG68" s="79"/>
      <c r="DJ68" s="60"/>
      <c r="DK68" s="58"/>
      <c r="DL68" s="58"/>
      <c r="DM68" s="58"/>
      <c r="DN68" s="58"/>
      <c r="DO68" s="58"/>
      <c r="DP68" s="58"/>
      <c r="DQ68" s="58"/>
      <c r="DR68" s="58"/>
      <c r="DS68" s="58"/>
      <c r="DT68" s="58"/>
      <c r="DU68" s="58"/>
      <c r="DV68" s="58"/>
      <c r="DW68" s="58"/>
      <c r="DX68" s="58"/>
      <c r="DY68" s="58"/>
      <c r="DZ68" s="58"/>
      <c r="EA68" s="58"/>
      <c r="EB68" s="60"/>
      <c r="EC68" s="136"/>
      <c r="ED68" s="70"/>
      <c r="EE68" s="70"/>
      <c r="EF68" s="70"/>
    </row>
    <row r="69" spans="1:136">
      <c r="A69" s="53">
        <f>怪物产出!A31</f>
        <v>28</v>
      </c>
      <c r="B69" s="53">
        <f>怪物产出!B31</f>
        <v>5</v>
      </c>
      <c r="C69" s="50" t="str">
        <f>价值设定!P30</f>
        <v>coin,3900</v>
      </c>
      <c r="D69" s="53" t="str">
        <f t="shared" si="40"/>
        <v>coin,3900</v>
      </c>
      <c r="E69" s="53">
        <f t="shared" si="41"/>
        <v>100</v>
      </c>
      <c r="F69" s="53" t="str">
        <f t="shared" si="42"/>
        <v>pack,303</v>
      </c>
      <c r="G69" s="53" t="s">
        <v>2118</v>
      </c>
      <c r="H69" s="53">
        <f t="shared" si="43"/>
        <v>85</v>
      </c>
      <c r="I69" s="53" t="str">
        <f t="shared" si="44"/>
        <v>prop,207,2;pack,1104;pack,1119;pack,1134;pack,1149</v>
      </c>
      <c r="J69" s="53" t="str">
        <f t="shared" si="45"/>
        <v>prop,207,2</v>
      </c>
      <c r="K69" s="53">
        <f t="shared" si="46"/>
        <v>7</v>
      </c>
      <c r="L69" s="53" t="str">
        <f t="shared" si="47"/>
        <v>prop,211,1;pack,1104;pack,1119;pack,1134;pack,1149</v>
      </c>
      <c r="M69" s="53" t="str">
        <f t="shared" si="48"/>
        <v>prop,211,1</v>
      </c>
      <c r="N69" s="53">
        <f t="shared" si="49"/>
        <v>3</v>
      </c>
      <c r="O69" s="53" t="str">
        <f t="shared" si="50"/>
        <v>prop,208,2;pack,1104;pack,1119;pack,1134;pack,1149</v>
      </c>
      <c r="P69" s="53" t="str">
        <f t="shared" si="51"/>
        <v>prop,208,2</v>
      </c>
      <c r="Q69" s="53">
        <f t="shared" si="52"/>
        <v>7</v>
      </c>
      <c r="R69" s="53" t="str">
        <f t="shared" si="53"/>
        <v>prop,212,1;pack,1104;pack,1119;pack,1134;pack,1149</v>
      </c>
      <c r="S69" s="53" t="str">
        <f t="shared" si="54"/>
        <v>prop,212,1</v>
      </c>
      <c r="T69" s="53">
        <f t="shared" si="55"/>
        <v>3</v>
      </c>
      <c r="U69" s="53" t="str">
        <f t="shared" si="56"/>
        <v>prop,209,2;pack,1104;pack,1119;pack,1134;pack,1149</v>
      </c>
      <c r="V69" s="53" t="str">
        <f t="shared" si="57"/>
        <v>prop,209,2</v>
      </c>
      <c r="W69" s="53">
        <f t="shared" si="58"/>
        <v>5</v>
      </c>
      <c r="X69" s="53" t="str">
        <f t="shared" si="59"/>
        <v>prop,213,1;pack,1104;pack,1119;pack,1134;pack,1149</v>
      </c>
      <c r="Y69" s="53" t="str">
        <f t="shared" si="60"/>
        <v>prop,213,1</v>
      </c>
      <c r="Z69" s="53">
        <f t="shared" si="61"/>
        <v>2</v>
      </c>
      <c r="AA69" s="53" t="str">
        <f t="shared" si="62"/>
        <v>prop,210,2;pack,1104;pack,1119;pack,1134;pack,1149</v>
      </c>
      <c r="AB69" s="53" t="str">
        <f t="shared" si="63"/>
        <v>prop,210,2</v>
      </c>
      <c r="AC69" s="53">
        <f t="shared" si="64"/>
        <v>5</v>
      </c>
      <c r="AD69" s="53" t="str">
        <f t="shared" si="65"/>
        <v>prop,214,1;pack,1104;pack,1119;pack,1134;pack,1149</v>
      </c>
      <c r="AE69" s="53" t="str">
        <f t="shared" si="66"/>
        <v>prop,214,1</v>
      </c>
      <c r="AF69" s="53">
        <f t="shared" si="67"/>
        <v>2</v>
      </c>
      <c r="AG69" s="53" t="str">
        <f t="shared" si="68"/>
        <v>prop,301,1</v>
      </c>
      <c r="AH69" s="53" t="str">
        <f t="shared" si="69"/>
        <v>prop,301,1</v>
      </c>
      <c r="AI69" s="53">
        <f t="shared" si="70"/>
        <v>20</v>
      </c>
      <c r="AJ69" s="53" t="str">
        <f t="shared" si="71"/>
        <v>prop,302,1</v>
      </c>
      <c r="AK69" s="53" t="str">
        <f t="shared" si="72"/>
        <v>prop,302,1</v>
      </c>
      <c r="AL69" s="53">
        <f t="shared" si="73"/>
        <v>10</v>
      </c>
      <c r="AM69" s="53" t="str">
        <f t="shared" si="74"/>
        <v>prop,303,1</v>
      </c>
      <c r="AN69" s="53" t="str">
        <f t="shared" si="75"/>
        <v>prop,303,1</v>
      </c>
      <c r="AO69" s="53">
        <f t="shared" si="76"/>
        <v>0</v>
      </c>
      <c r="AP69" s="53" t="str">
        <f t="shared" si="77"/>
        <v>prop,304,1</v>
      </c>
      <c r="AQ69" s="53" t="str">
        <f t="shared" si="78"/>
        <v>prop,304,1</v>
      </c>
      <c r="AR69" s="53">
        <f t="shared" si="79"/>
        <v>20</v>
      </c>
      <c r="AS69" s="53" t="str">
        <f t="shared" si="80"/>
        <v>prop,305,1</v>
      </c>
      <c r="AT69" s="53" t="str">
        <f t="shared" si="81"/>
        <v>prop,305,1</v>
      </c>
      <c r="AU69" s="53">
        <f t="shared" si="82"/>
        <v>10</v>
      </c>
      <c r="AV69" s="53" t="str">
        <f t="shared" si="83"/>
        <v>prop,306,1</v>
      </c>
      <c r="AW69" s="53" t="str">
        <f t="shared" si="84"/>
        <v>prop,306,1</v>
      </c>
      <c r="AX69" s="53">
        <f t="shared" si="85"/>
        <v>0</v>
      </c>
      <c r="AY69" s="53" t="str">
        <f t="shared" si="86"/>
        <v>prop,307,1</v>
      </c>
      <c r="AZ69" s="53" t="str">
        <f t="shared" si="87"/>
        <v>prop,307,1</v>
      </c>
      <c r="BA69" s="53">
        <f t="shared" si="88"/>
        <v>10</v>
      </c>
      <c r="BB69" s="53" t="str">
        <f t="shared" si="89"/>
        <v>prop,308,1</v>
      </c>
      <c r="BC69" s="53" t="str">
        <f t="shared" si="90"/>
        <v>prop,308,1</v>
      </c>
      <c r="BD69" s="53">
        <f t="shared" si="91"/>
        <v>10</v>
      </c>
      <c r="BE69" s="53" t="str">
        <f t="shared" si="92"/>
        <v>prop,309,1</v>
      </c>
      <c r="BF69" s="53" t="str">
        <f t="shared" si="93"/>
        <v>prop,309,1</v>
      </c>
      <c r="BG69" s="53">
        <f t="shared" si="94"/>
        <v>0</v>
      </c>
      <c r="BH69" s="53" t="str">
        <f t="shared" si="95"/>
        <v>prop,310,1</v>
      </c>
      <c r="BI69" s="53" t="str">
        <f t="shared" si="96"/>
        <v>prop,310,1</v>
      </c>
      <c r="BJ69" s="53">
        <f t="shared" si="97"/>
        <v>10</v>
      </c>
      <c r="BK69" s="53" t="str">
        <f t="shared" si="98"/>
        <v>prop,311,1</v>
      </c>
      <c r="BL69" s="53" t="str">
        <f t="shared" si="99"/>
        <v>prop,311,1</v>
      </c>
      <c r="BM69" s="53">
        <f t="shared" si="100"/>
        <v>10</v>
      </c>
      <c r="BN69" s="53" t="str">
        <f t="shared" si="101"/>
        <v>prop,312,1</v>
      </c>
      <c r="BO69" s="53" t="str">
        <f t="shared" si="102"/>
        <v>prop,312,1</v>
      </c>
      <c r="BP69" s="53">
        <f t="shared" si="103"/>
        <v>0</v>
      </c>
      <c r="BQ69" s="53" t="str">
        <f t="shared" si="104"/>
        <v>prop,322,1</v>
      </c>
      <c r="BR69" s="53" t="str">
        <f t="shared" si="105"/>
        <v>prop,322,1</v>
      </c>
      <c r="BS69" s="53">
        <f t="shared" si="106"/>
        <v>30</v>
      </c>
      <c r="BT69" s="53" t="str">
        <f t="shared" si="107"/>
        <v>prop,323,1</v>
      </c>
      <c r="BU69" s="53" t="str">
        <f t="shared" si="108"/>
        <v>prop,323,1</v>
      </c>
      <c r="BV69" s="53">
        <f t="shared" si="109"/>
        <v>0</v>
      </c>
      <c r="BW69" s="53" t="str">
        <f t="shared" si="110"/>
        <v>prop,313,1</v>
      </c>
      <c r="BX69" s="53" t="str">
        <f t="shared" si="111"/>
        <v>prop,313,1</v>
      </c>
      <c r="BY69" s="53">
        <f t="shared" si="112"/>
        <v>35</v>
      </c>
      <c r="BZ69" s="53" t="str">
        <f t="shared" si="113"/>
        <v>prop,314,1</v>
      </c>
      <c r="CA69" s="53" t="str">
        <f t="shared" si="114"/>
        <v>prop,314,1</v>
      </c>
      <c r="CB69" s="53">
        <f t="shared" si="115"/>
        <v>0</v>
      </c>
      <c r="CC69" s="53" t="str">
        <f t="shared" si="116"/>
        <v>prop,316,1</v>
      </c>
      <c r="CD69" s="53" t="str">
        <f t="shared" si="117"/>
        <v>prop,316,1</v>
      </c>
      <c r="CE69" s="53">
        <f t="shared" si="118"/>
        <v>35</v>
      </c>
      <c r="CF69" s="53" t="str">
        <f t="shared" si="119"/>
        <v>prop,317,1</v>
      </c>
      <c r="CG69" s="53" t="str">
        <f t="shared" si="120"/>
        <v>prop,317,1</v>
      </c>
      <c r="CH69" s="53">
        <f t="shared" si="121"/>
        <v>0</v>
      </c>
      <c r="CI69" s="53" t="str">
        <f t="shared" si="122"/>
        <v>prop,204,2;pack,1104;pack,1119;pack,1134;pack,1149</v>
      </c>
      <c r="CJ69" s="53" t="str">
        <f t="shared" si="123"/>
        <v>prop,204,2</v>
      </c>
      <c r="CK69" s="53">
        <v>50</v>
      </c>
      <c r="CL69" s="53" t="str">
        <f t="shared" si="124"/>
        <v>prop,203,5;pack,1104;pack,1119;pack,1134;pack,1149</v>
      </c>
      <c r="CM69" s="53" t="str">
        <f t="shared" si="125"/>
        <v>prop,203,5</v>
      </c>
      <c r="CN69" s="53">
        <v>50</v>
      </c>
      <c r="CO69" s="53" t="str">
        <f>"stage_token,"&amp;INT(价值设定!M30*100)</f>
        <v>stage_token,1680</v>
      </c>
      <c r="CP69" s="53" t="str">
        <f t="shared" si="126"/>
        <v>stage_token,1680</v>
      </c>
      <c r="CQ69" s="53">
        <v>100</v>
      </c>
      <c r="CR69" s="53" t="s">
        <v>2329</v>
      </c>
      <c r="CS69" s="53" t="str">
        <f t="shared" si="127"/>
        <v>cash,110</v>
      </c>
      <c r="CT69" s="53">
        <v>100</v>
      </c>
      <c r="CU69" s="53" t="s">
        <v>2330</v>
      </c>
      <c r="CV69" s="53" t="str">
        <f t="shared" si="128"/>
        <v>prop,704,8</v>
      </c>
      <c r="CW69" s="53">
        <v>100</v>
      </c>
      <c r="CX69" s="53" t="str">
        <f t="shared" si="129"/>
        <v>pack,304</v>
      </c>
      <c r="CY69" s="53" t="str">
        <f t="shared" si="130"/>
        <v>item,104</v>
      </c>
      <c r="CZ69" s="53">
        <f t="shared" si="131"/>
        <v>0</v>
      </c>
      <c r="DA69" s="53" t="str">
        <f t="shared" si="132"/>
        <v>prop,104,1</v>
      </c>
      <c r="DB69" s="53" t="str">
        <f t="shared" si="133"/>
        <v>prop,104,1</v>
      </c>
      <c r="DC69" s="53">
        <f t="shared" si="134"/>
        <v>75</v>
      </c>
      <c r="DE69" s="53">
        <v>1167</v>
      </c>
      <c r="DF69" s="56" t="str">
        <f t="shared" si="136"/>
        <v>prop,206,1|0;0|100</v>
      </c>
      <c r="DG69" s="79"/>
      <c r="DJ69" s="60"/>
      <c r="DK69" s="58"/>
      <c r="DL69" s="58"/>
      <c r="DM69" s="58"/>
      <c r="DN69" s="58"/>
      <c r="DO69" s="58"/>
      <c r="DP69" s="58"/>
      <c r="DQ69" s="58"/>
      <c r="DR69" s="58"/>
      <c r="DS69" s="58"/>
      <c r="DT69" s="58"/>
      <c r="DU69" s="58"/>
      <c r="DV69" s="58"/>
      <c r="DW69" s="58"/>
      <c r="DX69" s="58"/>
      <c r="DY69" s="58"/>
      <c r="DZ69" s="58"/>
      <c r="EA69" s="58"/>
      <c r="EB69" s="60"/>
      <c r="EC69" s="75"/>
      <c r="ED69" s="70"/>
      <c r="EE69" s="70"/>
      <c r="EF69" s="70"/>
    </row>
    <row r="70" spans="1:136">
      <c r="A70" s="53">
        <f>怪物产出!A32</f>
        <v>29</v>
      </c>
      <c r="B70" s="53">
        <f>怪物产出!B32</f>
        <v>5</v>
      </c>
      <c r="C70" s="50" t="str">
        <f>价值设定!P31</f>
        <v>coin,3950</v>
      </c>
      <c r="D70" s="53" t="str">
        <f t="shared" si="40"/>
        <v>coin,3950</v>
      </c>
      <c r="E70" s="53">
        <f t="shared" si="41"/>
        <v>100</v>
      </c>
      <c r="F70" s="53" t="str">
        <f t="shared" si="42"/>
        <v>pack,303</v>
      </c>
      <c r="G70" s="53" t="s">
        <v>2118</v>
      </c>
      <c r="H70" s="53">
        <f t="shared" si="43"/>
        <v>85</v>
      </c>
      <c r="I70" s="53" t="str">
        <f t="shared" si="44"/>
        <v>prop,207,2;pack,1104;pack,1119;pack,1134;pack,1149</v>
      </c>
      <c r="J70" s="53" t="str">
        <f t="shared" si="45"/>
        <v>prop,207,2</v>
      </c>
      <c r="K70" s="53">
        <f t="shared" si="46"/>
        <v>7</v>
      </c>
      <c r="L70" s="53" t="str">
        <f t="shared" si="47"/>
        <v>prop,211,1;pack,1104;pack,1119;pack,1134;pack,1149</v>
      </c>
      <c r="M70" s="53" t="str">
        <f t="shared" si="48"/>
        <v>prop,211,1</v>
      </c>
      <c r="N70" s="53">
        <f t="shared" si="49"/>
        <v>3</v>
      </c>
      <c r="O70" s="53" t="str">
        <f t="shared" si="50"/>
        <v>prop,208,2;pack,1104;pack,1119;pack,1134;pack,1149</v>
      </c>
      <c r="P70" s="53" t="str">
        <f t="shared" si="51"/>
        <v>prop,208,2</v>
      </c>
      <c r="Q70" s="53">
        <f t="shared" si="52"/>
        <v>7</v>
      </c>
      <c r="R70" s="53" t="str">
        <f t="shared" si="53"/>
        <v>prop,212,1;pack,1104;pack,1119;pack,1134;pack,1149</v>
      </c>
      <c r="S70" s="53" t="str">
        <f t="shared" si="54"/>
        <v>prop,212,1</v>
      </c>
      <c r="T70" s="53">
        <f t="shared" si="55"/>
        <v>3</v>
      </c>
      <c r="U70" s="53" t="str">
        <f t="shared" si="56"/>
        <v>prop,209,2;pack,1104;pack,1119;pack,1134;pack,1149</v>
      </c>
      <c r="V70" s="53" t="str">
        <f t="shared" si="57"/>
        <v>prop,209,2</v>
      </c>
      <c r="W70" s="53">
        <f t="shared" si="58"/>
        <v>5</v>
      </c>
      <c r="X70" s="53" t="str">
        <f t="shared" si="59"/>
        <v>prop,213,1;pack,1104;pack,1119;pack,1134;pack,1149</v>
      </c>
      <c r="Y70" s="53" t="str">
        <f t="shared" si="60"/>
        <v>prop,213,1</v>
      </c>
      <c r="Z70" s="53">
        <f t="shared" si="61"/>
        <v>2</v>
      </c>
      <c r="AA70" s="53" t="str">
        <f t="shared" si="62"/>
        <v>prop,210,2;pack,1104;pack,1119;pack,1134;pack,1149</v>
      </c>
      <c r="AB70" s="53" t="str">
        <f t="shared" si="63"/>
        <v>prop,210,2</v>
      </c>
      <c r="AC70" s="53">
        <f t="shared" si="64"/>
        <v>5</v>
      </c>
      <c r="AD70" s="53" t="str">
        <f t="shared" si="65"/>
        <v>prop,214,1;pack,1104;pack,1119;pack,1134;pack,1149</v>
      </c>
      <c r="AE70" s="53" t="str">
        <f t="shared" si="66"/>
        <v>prop,214,1</v>
      </c>
      <c r="AF70" s="53">
        <f t="shared" si="67"/>
        <v>2</v>
      </c>
      <c r="AG70" s="53" t="str">
        <f t="shared" si="68"/>
        <v>prop,301,1</v>
      </c>
      <c r="AH70" s="53" t="str">
        <f t="shared" si="69"/>
        <v>prop,301,1</v>
      </c>
      <c r="AI70" s="53">
        <f t="shared" si="70"/>
        <v>20</v>
      </c>
      <c r="AJ70" s="53" t="str">
        <f t="shared" si="71"/>
        <v>prop,302,1</v>
      </c>
      <c r="AK70" s="53" t="str">
        <f t="shared" si="72"/>
        <v>prop,302,1</v>
      </c>
      <c r="AL70" s="53">
        <f t="shared" si="73"/>
        <v>10</v>
      </c>
      <c r="AM70" s="53" t="str">
        <f t="shared" si="74"/>
        <v>prop,303,1</v>
      </c>
      <c r="AN70" s="53" t="str">
        <f t="shared" si="75"/>
        <v>prop,303,1</v>
      </c>
      <c r="AO70" s="53">
        <f t="shared" si="76"/>
        <v>0</v>
      </c>
      <c r="AP70" s="53" t="str">
        <f t="shared" si="77"/>
        <v>prop,304,1</v>
      </c>
      <c r="AQ70" s="53" t="str">
        <f t="shared" si="78"/>
        <v>prop,304,1</v>
      </c>
      <c r="AR70" s="53">
        <f t="shared" si="79"/>
        <v>20</v>
      </c>
      <c r="AS70" s="53" t="str">
        <f t="shared" si="80"/>
        <v>prop,305,1</v>
      </c>
      <c r="AT70" s="53" t="str">
        <f t="shared" si="81"/>
        <v>prop,305,1</v>
      </c>
      <c r="AU70" s="53">
        <f t="shared" si="82"/>
        <v>10</v>
      </c>
      <c r="AV70" s="53" t="str">
        <f t="shared" si="83"/>
        <v>prop,306,1</v>
      </c>
      <c r="AW70" s="53" t="str">
        <f t="shared" si="84"/>
        <v>prop,306,1</v>
      </c>
      <c r="AX70" s="53">
        <f t="shared" si="85"/>
        <v>0</v>
      </c>
      <c r="AY70" s="53" t="str">
        <f t="shared" si="86"/>
        <v>prop,307,1</v>
      </c>
      <c r="AZ70" s="53" t="str">
        <f t="shared" si="87"/>
        <v>prop,307,1</v>
      </c>
      <c r="BA70" s="53">
        <f t="shared" si="88"/>
        <v>10</v>
      </c>
      <c r="BB70" s="53" t="str">
        <f t="shared" si="89"/>
        <v>prop,308,1</v>
      </c>
      <c r="BC70" s="53" t="str">
        <f t="shared" si="90"/>
        <v>prop,308,1</v>
      </c>
      <c r="BD70" s="53">
        <f t="shared" si="91"/>
        <v>10</v>
      </c>
      <c r="BE70" s="53" t="str">
        <f t="shared" si="92"/>
        <v>prop,309,1</v>
      </c>
      <c r="BF70" s="53" t="str">
        <f t="shared" si="93"/>
        <v>prop,309,1</v>
      </c>
      <c r="BG70" s="53">
        <f t="shared" si="94"/>
        <v>0</v>
      </c>
      <c r="BH70" s="53" t="str">
        <f t="shared" si="95"/>
        <v>prop,310,1</v>
      </c>
      <c r="BI70" s="53" t="str">
        <f t="shared" si="96"/>
        <v>prop,310,1</v>
      </c>
      <c r="BJ70" s="53">
        <f t="shared" si="97"/>
        <v>10</v>
      </c>
      <c r="BK70" s="53" t="str">
        <f t="shared" si="98"/>
        <v>prop,311,1</v>
      </c>
      <c r="BL70" s="53" t="str">
        <f t="shared" si="99"/>
        <v>prop,311,1</v>
      </c>
      <c r="BM70" s="53">
        <f t="shared" si="100"/>
        <v>10</v>
      </c>
      <c r="BN70" s="53" t="str">
        <f t="shared" si="101"/>
        <v>prop,312,1</v>
      </c>
      <c r="BO70" s="53" t="str">
        <f t="shared" si="102"/>
        <v>prop,312,1</v>
      </c>
      <c r="BP70" s="53">
        <f t="shared" si="103"/>
        <v>0</v>
      </c>
      <c r="BQ70" s="53" t="str">
        <f t="shared" si="104"/>
        <v>prop,322,1</v>
      </c>
      <c r="BR70" s="53" t="str">
        <f t="shared" si="105"/>
        <v>prop,322,1</v>
      </c>
      <c r="BS70" s="53">
        <f t="shared" si="106"/>
        <v>30</v>
      </c>
      <c r="BT70" s="53" t="str">
        <f t="shared" si="107"/>
        <v>prop,323,1</v>
      </c>
      <c r="BU70" s="53" t="str">
        <f t="shared" si="108"/>
        <v>prop,323,1</v>
      </c>
      <c r="BV70" s="53">
        <f t="shared" si="109"/>
        <v>0</v>
      </c>
      <c r="BW70" s="53" t="str">
        <f t="shared" si="110"/>
        <v>prop,313,1</v>
      </c>
      <c r="BX70" s="53" t="str">
        <f t="shared" si="111"/>
        <v>prop,313,1</v>
      </c>
      <c r="BY70" s="53">
        <f t="shared" si="112"/>
        <v>35</v>
      </c>
      <c r="BZ70" s="53" t="str">
        <f t="shared" si="113"/>
        <v>prop,314,1</v>
      </c>
      <c r="CA70" s="53" t="str">
        <f t="shared" si="114"/>
        <v>prop,314,1</v>
      </c>
      <c r="CB70" s="53">
        <f t="shared" si="115"/>
        <v>0</v>
      </c>
      <c r="CC70" s="53" t="str">
        <f t="shared" si="116"/>
        <v>prop,316,1</v>
      </c>
      <c r="CD70" s="53" t="str">
        <f t="shared" si="117"/>
        <v>prop,316,1</v>
      </c>
      <c r="CE70" s="53">
        <f t="shared" si="118"/>
        <v>35</v>
      </c>
      <c r="CF70" s="53" t="str">
        <f t="shared" si="119"/>
        <v>prop,317,1</v>
      </c>
      <c r="CG70" s="53" t="str">
        <f t="shared" si="120"/>
        <v>prop,317,1</v>
      </c>
      <c r="CH70" s="53">
        <f t="shared" si="121"/>
        <v>0</v>
      </c>
      <c r="CI70" s="53" t="str">
        <f t="shared" si="122"/>
        <v>prop,204,2;pack,1104;pack,1119;pack,1134;pack,1149</v>
      </c>
      <c r="CJ70" s="53" t="str">
        <f t="shared" si="123"/>
        <v>prop,204,2</v>
      </c>
      <c r="CK70" s="53">
        <v>50</v>
      </c>
      <c r="CL70" s="53" t="str">
        <f t="shared" si="124"/>
        <v>prop,203,5;pack,1104;pack,1119;pack,1134;pack,1149</v>
      </c>
      <c r="CM70" s="53" t="str">
        <f t="shared" si="125"/>
        <v>prop,203,5</v>
      </c>
      <c r="CN70" s="53">
        <v>50</v>
      </c>
      <c r="CO70" s="53" t="str">
        <f>"stage_token,"&amp;INT(价值设定!M31*100)</f>
        <v>stage_token,1690</v>
      </c>
      <c r="CP70" s="53" t="str">
        <f t="shared" si="126"/>
        <v>stage_token,1690</v>
      </c>
      <c r="CQ70" s="53">
        <v>100</v>
      </c>
      <c r="CR70" s="53" t="s">
        <v>2329</v>
      </c>
      <c r="CS70" s="53" t="str">
        <f t="shared" si="127"/>
        <v>cash,110</v>
      </c>
      <c r="CT70" s="53">
        <v>100</v>
      </c>
      <c r="CU70" s="53" t="s">
        <v>2330</v>
      </c>
      <c r="CV70" s="53" t="str">
        <f t="shared" si="128"/>
        <v>prop,704,8</v>
      </c>
      <c r="CW70" s="53">
        <v>100</v>
      </c>
      <c r="CX70" s="53" t="str">
        <f t="shared" si="129"/>
        <v>pack,304</v>
      </c>
      <c r="CY70" s="53" t="str">
        <f t="shared" si="130"/>
        <v>item,104</v>
      </c>
      <c r="CZ70" s="53">
        <f t="shared" si="131"/>
        <v>0</v>
      </c>
      <c r="DA70" s="53" t="str">
        <f t="shared" si="132"/>
        <v>prop,104,1</v>
      </c>
      <c r="DB70" s="53" t="str">
        <f t="shared" si="133"/>
        <v>prop,104,1</v>
      </c>
      <c r="DC70" s="53">
        <f t="shared" si="134"/>
        <v>75</v>
      </c>
      <c r="DE70" s="53">
        <v>1168</v>
      </c>
      <c r="DF70" s="56" t="str">
        <f t="shared" si="136"/>
        <v>prop,206,1|0;0|100</v>
      </c>
      <c r="DG70" s="79"/>
      <c r="DJ70" s="60"/>
      <c r="DK70" s="58"/>
      <c r="DL70" s="58"/>
      <c r="DM70" s="58"/>
      <c r="DN70" s="58"/>
      <c r="DO70" s="58"/>
      <c r="DP70" s="58"/>
      <c r="DQ70" s="58"/>
      <c r="DR70" s="58"/>
      <c r="DS70" s="58"/>
      <c r="DT70" s="58"/>
      <c r="DU70" s="58"/>
      <c r="DV70" s="58"/>
      <c r="DW70" s="58"/>
      <c r="DX70" s="58"/>
      <c r="DY70" s="58"/>
      <c r="DZ70" s="58"/>
      <c r="EA70" s="58"/>
      <c r="EB70" s="60"/>
      <c r="EC70" s="75"/>
      <c r="ED70" s="75"/>
      <c r="EE70" s="70"/>
      <c r="EF70" s="70"/>
    </row>
    <row r="71" spans="1:136">
      <c r="A71" s="53">
        <f>怪物产出!A33</f>
        <v>30</v>
      </c>
      <c r="B71" s="53">
        <f>怪物产出!B33</f>
        <v>5</v>
      </c>
      <c r="C71" s="50" t="str">
        <f>价值设定!P32</f>
        <v>coin,4000</v>
      </c>
      <c r="D71" s="53" t="str">
        <f t="shared" si="40"/>
        <v>coin,4000</v>
      </c>
      <c r="E71" s="53">
        <f t="shared" si="41"/>
        <v>100</v>
      </c>
      <c r="F71" s="53" t="str">
        <f t="shared" si="42"/>
        <v>pack,303</v>
      </c>
      <c r="G71" s="53" t="s">
        <v>2118</v>
      </c>
      <c r="H71" s="53">
        <f t="shared" si="43"/>
        <v>85</v>
      </c>
      <c r="I71" s="53" t="str">
        <f t="shared" si="44"/>
        <v>prop,207,2;pack,1104;pack,1119;pack,1134;pack,1149</v>
      </c>
      <c r="J71" s="53" t="str">
        <f t="shared" si="45"/>
        <v>prop,207,2</v>
      </c>
      <c r="K71" s="53">
        <f t="shared" si="46"/>
        <v>7</v>
      </c>
      <c r="L71" s="53" t="str">
        <f t="shared" si="47"/>
        <v>prop,211,1;pack,1104;pack,1119;pack,1134;pack,1149</v>
      </c>
      <c r="M71" s="53" t="str">
        <f t="shared" si="48"/>
        <v>prop,211,1</v>
      </c>
      <c r="N71" s="53">
        <f t="shared" si="49"/>
        <v>3</v>
      </c>
      <c r="O71" s="53" t="str">
        <f t="shared" si="50"/>
        <v>prop,208,2;pack,1104;pack,1119;pack,1134;pack,1149</v>
      </c>
      <c r="P71" s="53" t="str">
        <f t="shared" si="51"/>
        <v>prop,208,2</v>
      </c>
      <c r="Q71" s="53">
        <f t="shared" si="52"/>
        <v>7</v>
      </c>
      <c r="R71" s="53" t="str">
        <f t="shared" si="53"/>
        <v>prop,212,1;pack,1104;pack,1119;pack,1134;pack,1149</v>
      </c>
      <c r="S71" s="53" t="str">
        <f t="shared" si="54"/>
        <v>prop,212,1</v>
      </c>
      <c r="T71" s="53">
        <f t="shared" si="55"/>
        <v>3</v>
      </c>
      <c r="U71" s="53" t="str">
        <f t="shared" si="56"/>
        <v>prop,209,2;pack,1104;pack,1119;pack,1134;pack,1149</v>
      </c>
      <c r="V71" s="53" t="str">
        <f t="shared" si="57"/>
        <v>prop,209,2</v>
      </c>
      <c r="W71" s="53">
        <f t="shared" si="58"/>
        <v>5</v>
      </c>
      <c r="X71" s="53" t="str">
        <f t="shared" si="59"/>
        <v>prop,213,1;pack,1104;pack,1119;pack,1134;pack,1149</v>
      </c>
      <c r="Y71" s="53" t="str">
        <f t="shared" si="60"/>
        <v>prop,213,1</v>
      </c>
      <c r="Z71" s="53">
        <f t="shared" si="61"/>
        <v>2</v>
      </c>
      <c r="AA71" s="53" t="str">
        <f t="shared" si="62"/>
        <v>prop,210,2;pack,1104;pack,1119;pack,1134;pack,1149</v>
      </c>
      <c r="AB71" s="53" t="str">
        <f t="shared" si="63"/>
        <v>prop,210,2</v>
      </c>
      <c r="AC71" s="53">
        <f t="shared" si="64"/>
        <v>5</v>
      </c>
      <c r="AD71" s="53" t="str">
        <f t="shared" si="65"/>
        <v>prop,214,1;pack,1104;pack,1119;pack,1134;pack,1149</v>
      </c>
      <c r="AE71" s="53" t="str">
        <f t="shared" si="66"/>
        <v>prop,214,1</v>
      </c>
      <c r="AF71" s="53">
        <f t="shared" si="67"/>
        <v>2</v>
      </c>
      <c r="AG71" s="53" t="str">
        <f t="shared" si="68"/>
        <v>prop,301,1</v>
      </c>
      <c r="AH71" s="53" t="str">
        <f t="shared" si="69"/>
        <v>prop,301,1</v>
      </c>
      <c r="AI71" s="53">
        <f t="shared" si="70"/>
        <v>20</v>
      </c>
      <c r="AJ71" s="53" t="str">
        <f t="shared" si="71"/>
        <v>prop,302,1</v>
      </c>
      <c r="AK71" s="53" t="str">
        <f t="shared" si="72"/>
        <v>prop,302,1</v>
      </c>
      <c r="AL71" s="53">
        <f t="shared" si="73"/>
        <v>10</v>
      </c>
      <c r="AM71" s="53" t="str">
        <f t="shared" si="74"/>
        <v>prop,303,1</v>
      </c>
      <c r="AN71" s="53" t="str">
        <f t="shared" si="75"/>
        <v>prop,303,1</v>
      </c>
      <c r="AO71" s="53">
        <f t="shared" si="76"/>
        <v>0</v>
      </c>
      <c r="AP71" s="53" t="str">
        <f t="shared" si="77"/>
        <v>prop,304,1</v>
      </c>
      <c r="AQ71" s="53" t="str">
        <f t="shared" si="78"/>
        <v>prop,304,1</v>
      </c>
      <c r="AR71" s="53">
        <f t="shared" si="79"/>
        <v>20</v>
      </c>
      <c r="AS71" s="53" t="str">
        <f t="shared" si="80"/>
        <v>prop,305,1</v>
      </c>
      <c r="AT71" s="53" t="str">
        <f t="shared" si="81"/>
        <v>prop,305,1</v>
      </c>
      <c r="AU71" s="53">
        <f t="shared" si="82"/>
        <v>10</v>
      </c>
      <c r="AV71" s="53" t="str">
        <f t="shared" si="83"/>
        <v>prop,306,1</v>
      </c>
      <c r="AW71" s="53" t="str">
        <f t="shared" si="84"/>
        <v>prop,306,1</v>
      </c>
      <c r="AX71" s="53">
        <f t="shared" si="85"/>
        <v>0</v>
      </c>
      <c r="AY71" s="53" t="str">
        <f t="shared" si="86"/>
        <v>prop,307,1</v>
      </c>
      <c r="AZ71" s="53" t="str">
        <f t="shared" si="87"/>
        <v>prop,307,1</v>
      </c>
      <c r="BA71" s="53">
        <f t="shared" si="88"/>
        <v>10</v>
      </c>
      <c r="BB71" s="53" t="str">
        <f t="shared" si="89"/>
        <v>prop,308,1</v>
      </c>
      <c r="BC71" s="53" t="str">
        <f t="shared" si="90"/>
        <v>prop,308,1</v>
      </c>
      <c r="BD71" s="53">
        <f t="shared" si="91"/>
        <v>10</v>
      </c>
      <c r="BE71" s="53" t="str">
        <f t="shared" si="92"/>
        <v>prop,309,1</v>
      </c>
      <c r="BF71" s="53" t="str">
        <f t="shared" si="93"/>
        <v>prop,309,1</v>
      </c>
      <c r="BG71" s="53">
        <f t="shared" si="94"/>
        <v>0</v>
      </c>
      <c r="BH71" s="53" t="str">
        <f t="shared" si="95"/>
        <v>prop,310,1</v>
      </c>
      <c r="BI71" s="53" t="str">
        <f t="shared" si="96"/>
        <v>prop,310,1</v>
      </c>
      <c r="BJ71" s="53">
        <f t="shared" si="97"/>
        <v>10</v>
      </c>
      <c r="BK71" s="53" t="str">
        <f t="shared" si="98"/>
        <v>prop,311,1</v>
      </c>
      <c r="BL71" s="53" t="str">
        <f t="shared" si="99"/>
        <v>prop,311,1</v>
      </c>
      <c r="BM71" s="53">
        <f t="shared" si="100"/>
        <v>10</v>
      </c>
      <c r="BN71" s="53" t="str">
        <f t="shared" si="101"/>
        <v>prop,312,1</v>
      </c>
      <c r="BO71" s="53" t="str">
        <f t="shared" si="102"/>
        <v>prop,312,1</v>
      </c>
      <c r="BP71" s="53">
        <f t="shared" si="103"/>
        <v>0</v>
      </c>
      <c r="BQ71" s="53" t="str">
        <f t="shared" si="104"/>
        <v>prop,322,1</v>
      </c>
      <c r="BR71" s="53" t="str">
        <f t="shared" si="105"/>
        <v>prop,322,1</v>
      </c>
      <c r="BS71" s="53">
        <f t="shared" si="106"/>
        <v>30</v>
      </c>
      <c r="BT71" s="53" t="str">
        <f t="shared" si="107"/>
        <v>prop,323,1</v>
      </c>
      <c r="BU71" s="53" t="str">
        <f t="shared" si="108"/>
        <v>prop,323,1</v>
      </c>
      <c r="BV71" s="53">
        <f t="shared" si="109"/>
        <v>0</v>
      </c>
      <c r="BW71" s="53" t="str">
        <f t="shared" si="110"/>
        <v>prop,313,1</v>
      </c>
      <c r="BX71" s="53" t="str">
        <f t="shared" si="111"/>
        <v>prop,313,1</v>
      </c>
      <c r="BY71" s="53">
        <f t="shared" si="112"/>
        <v>35</v>
      </c>
      <c r="BZ71" s="53" t="str">
        <f t="shared" si="113"/>
        <v>prop,314,1</v>
      </c>
      <c r="CA71" s="53" t="str">
        <f t="shared" si="114"/>
        <v>prop,314,1</v>
      </c>
      <c r="CB71" s="53">
        <f t="shared" si="115"/>
        <v>0</v>
      </c>
      <c r="CC71" s="53" t="str">
        <f t="shared" si="116"/>
        <v>prop,316,1</v>
      </c>
      <c r="CD71" s="53" t="str">
        <f t="shared" si="117"/>
        <v>prop,316,1</v>
      </c>
      <c r="CE71" s="53">
        <f t="shared" si="118"/>
        <v>35</v>
      </c>
      <c r="CF71" s="53" t="str">
        <f t="shared" si="119"/>
        <v>prop,317,1</v>
      </c>
      <c r="CG71" s="53" t="str">
        <f t="shared" si="120"/>
        <v>prop,317,1</v>
      </c>
      <c r="CH71" s="53">
        <f t="shared" si="121"/>
        <v>0</v>
      </c>
      <c r="CI71" s="53" t="str">
        <f t="shared" si="122"/>
        <v>prop,204,2;pack,1104;pack,1119;pack,1134;pack,1149</v>
      </c>
      <c r="CJ71" s="53" t="str">
        <f t="shared" si="123"/>
        <v>prop,204,2</v>
      </c>
      <c r="CK71" s="53">
        <v>50</v>
      </c>
      <c r="CL71" s="53" t="str">
        <f t="shared" si="124"/>
        <v>prop,203,5;pack,1104;pack,1119;pack,1134;pack,1149</v>
      </c>
      <c r="CM71" s="53" t="str">
        <f t="shared" si="125"/>
        <v>prop,203,5</v>
      </c>
      <c r="CN71" s="53">
        <v>50</v>
      </c>
      <c r="CO71" s="53" t="str">
        <f>"stage_token,"&amp;INT(价值设定!M32*100)</f>
        <v>stage_token,1700</v>
      </c>
      <c r="CP71" s="53" t="str">
        <f t="shared" si="126"/>
        <v>stage_token,1700</v>
      </c>
      <c r="CQ71" s="53">
        <v>100</v>
      </c>
      <c r="CR71" s="53" t="s">
        <v>2329</v>
      </c>
      <c r="CS71" s="53" t="str">
        <f t="shared" si="127"/>
        <v>cash,110</v>
      </c>
      <c r="CT71" s="53">
        <v>100</v>
      </c>
      <c r="CU71" s="53" t="s">
        <v>2330</v>
      </c>
      <c r="CV71" s="53" t="str">
        <f t="shared" si="128"/>
        <v>prop,704,8</v>
      </c>
      <c r="CW71" s="53">
        <v>100</v>
      </c>
      <c r="CX71" s="53" t="str">
        <f t="shared" si="129"/>
        <v>pack,304</v>
      </c>
      <c r="CY71" s="53" t="str">
        <f t="shared" si="130"/>
        <v>item,104</v>
      </c>
      <c r="CZ71" s="53">
        <f t="shared" si="131"/>
        <v>0</v>
      </c>
      <c r="DA71" s="53" t="str">
        <f t="shared" si="132"/>
        <v>prop,104,1</v>
      </c>
      <c r="DB71" s="53" t="str">
        <f t="shared" si="133"/>
        <v>prop,104,1</v>
      </c>
      <c r="DC71" s="53">
        <f t="shared" si="134"/>
        <v>75</v>
      </c>
      <c r="DE71" s="53">
        <v>1169</v>
      </c>
      <c r="DF71" s="56" t="str">
        <f t="shared" si="136"/>
        <v>prop,206,1|0;0|100</v>
      </c>
      <c r="DG71" s="74"/>
      <c r="DJ71" s="74"/>
      <c r="DK71" s="58"/>
      <c r="DL71" s="58"/>
      <c r="DM71" s="58"/>
      <c r="DN71" s="74"/>
      <c r="DO71" s="74"/>
      <c r="DP71" s="74"/>
      <c r="DQ71" s="74"/>
      <c r="DR71" s="74"/>
      <c r="DS71" s="74"/>
      <c r="DT71" s="74"/>
      <c r="DU71" s="74"/>
      <c r="DV71" s="74"/>
      <c r="DW71" s="74"/>
      <c r="DX71" s="74"/>
      <c r="DY71" s="74"/>
      <c r="DZ71" s="74"/>
      <c r="EA71" s="74"/>
      <c r="EB71" s="74"/>
      <c r="EC71" s="74"/>
    </row>
    <row r="72" spans="1:136">
      <c r="A72" s="53">
        <f>怪物产出!A34</f>
        <v>31</v>
      </c>
      <c r="B72" s="53">
        <f>怪物产出!B34</f>
        <v>5</v>
      </c>
      <c r="C72" s="50" t="str">
        <f>价值设定!P33</f>
        <v>coin,4050</v>
      </c>
      <c r="D72" s="53" t="str">
        <f t="shared" si="40"/>
        <v>coin,4050</v>
      </c>
      <c r="E72" s="53">
        <f t="shared" si="41"/>
        <v>100</v>
      </c>
      <c r="F72" s="53" t="str">
        <f t="shared" si="42"/>
        <v>pack,303</v>
      </c>
      <c r="G72" s="53" t="s">
        <v>2118</v>
      </c>
      <c r="H72" s="53">
        <f t="shared" si="43"/>
        <v>85</v>
      </c>
      <c r="I72" s="53" t="str">
        <f t="shared" si="44"/>
        <v>prop,207,2;pack,1104;pack,1119;pack,1134;pack,1149</v>
      </c>
      <c r="J72" s="53" t="str">
        <f t="shared" si="45"/>
        <v>prop,207,2</v>
      </c>
      <c r="K72" s="53">
        <f t="shared" si="46"/>
        <v>7</v>
      </c>
      <c r="L72" s="53" t="str">
        <f t="shared" si="47"/>
        <v>prop,211,1;pack,1104;pack,1119;pack,1134;pack,1149</v>
      </c>
      <c r="M72" s="53" t="str">
        <f t="shared" si="48"/>
        <v>prop,211,1</v>
      </c>
      <c r="N72" s="53">
        <f t="shared" si="49"/>
        <v>3</v>
      </c>
      <c r="O72" s="53" t="str">
        <f t="shared" si="50"/>
        <v>prop,208,2;pack,1104;pack,1119;pack,1134;pack,1149</v>
      </c>
      <c r="P72" s="53" t="str">
        <f t="shared" si="51"/>
        <v>prop,208,2</v>
      </c>
      <c r="Q72" s="53">
        <f t="shared" si="52"/>
        <v>7</v>
      </c>
      <c r="R72" s="53" t="str">
        <f t="shared" si="53"/>
        <v>prop,212,1;pack,1104;pack,1119;pack,1134;pack,1149</v>
      </c>
      <c r="S72" s="53" t="str">
        <f t="shared" si="54"/>
        <v>prop,212,1</v>
      </c>
      <c r="T72" s="53">
        <f t="shared" si="55"/>
        <v>3</v>
      </c>
      <c r="U72" s="53" t="str">
        <f t="shared" si="56"/>
        <v>prop,209,2;pack,1104;pack,1119;pack,1134;pack,1149</v>
      </c>
      <c r="V72" s="53" t="str">
        <f t="shared" si="57"/>
        <v>prop,209,2</v>
      </c>
      <c r="W72" s="53">
        <f t="shared" si="58"/>
        <v>5</v>
      </c>
      <c r="X72" s="53" t="str">
        <f t="shared" si="59"/>
        <v>prop,213,1;pack,1104;pack,1119;pack,1134;pack,1149</v>
      </c>
      <c r="Y72" s="53" t="str">
        <f t="shared" si="60"/>
        <v>prop,213,1</v>
      </c>
      <c r="Z72" s="53">
        <f t="shared" si="61"/>
        <v>2</v>
      </c>
      <c r="AA72" s="53" t="str">
        <f t="shared" si="62"/>
        <v>prop,210,2;pack,1104;pack,1119;pack,1134;pack,1149</v>
      </c>
      <c r="AB72" s="53" t="str">
        <f t="shared" si="63"/>
        <v>prop,210,2</v>
      </c>
      <c r="AC72" s="53">
        <f t="shared" si="64"/>
        <v>5</v>
      </c>
      <c r="AD72" s="53" t="str">
        <f t="shared" si="65"/>
        <v>prop,214,1;pack,1104;pack,1119;pack,1134;pack,1149</v>
      </c>
      <c r="AE72" s="53" t="str">
        <f t="shared" si="66"/>
        <v>prop,214,1</v>
      </c>
      <c r="AF72" s="53">
        <f t="shared" si="67"/>
        <v>2</v>
      </c>
      <c r="AG72" s="53" t="str">
        <f t="shared" si="68"/>
        <v>prop,301,1</v>
      </c>
      <c r="AH72" s="53" t="str">
        <f t="shared" si="69"/>
        <v>prop,301,1</v>
      </c>
      <c r="AI72" s="53">
        <f t="shared" si="70"/>
        <v>20</v>
      </c>
      <c r="AJ72" s="53" t="str">
        <f t="shared" si="71"/>
        <v>prop,302,1</v>
      </c>
      <c r="AK72" s="53" t="str">
        <f t="shared" si="72"/>
        <v>prop,302,1</v>
      </c>
      <c r="AL72" s="53">
        <f t="shared" si="73"/>
        <v>10</v>
      </c>
      <c r="AM72" s="53" t="str">
        <f t="shared" si="74"/>
        <v>prop,303,1</v>
      </c>
      <c r="AN72" s="53" t="str">
        <f t="shared" si="75"/>
        <v>prop,303,1</v>
      </c>
      <c r="AO72" s="53">
        <f t="shared" si="76"/>
        <v>0</v>
      </c>
      <c r="AP72" s="53" t="str">
        <f t="shared" si="77"/>
        <v>prop,304,1</v>
      </c>
      <c r="AQ72" s="53" t="str">
        <f t="shared" si="78"/>
        <v>prop,304,1</v>
      </c>
      <c r="AR72" s="53">
        <f t="shared" si="79"/>
        <v>20</v>
      </c>
      <c r="AS72" s="53" t="str">
        <f t="shared" si="80"/>
        <v>prop,305,1</v>
      </c>
      <c r="AT72" s="53" t="str">
        <f t="shared" si="81"/>
        <v>prop,305,1</v>
      </c>
      <c r="AU72" s="53">
        <f t="shared" si="82"/>
        <v>10</v>
      </c>
      <c r="AV72" s="53" t="str">
        <f t="shared" si="83"/>
        <v>prop,306,1</v>
      </c>
      <c r="AW72" s="53" t="str">
        <f t="shared" si="84"/>
        <v>prop,306,1</v>
      </c>
      <c r="AX72" s="53">
        <f t="shared" si="85"/>
        <v>0</v>
      </c>
      <c r="AY72" s="53" t="str">
        <f t="shared" si="86"/>
        <v>prop,307,1</v>
      </c>
      <c r="AZ72" s="53" t="str">
        <f t="shared" si="87"/>
        <v>prop,307,1</v>
      </c>
      <c r="BA72" s="53">
        <f t="shared" si="88"/>
        <v>10</v>
      </c>
      <c r="BB72" s="53" t="str">
        <f t="shared" si="89"/>
        <v>prop,308,1</v>
      </c>
      <c r="BC72" s="53" t="str">
        <f t="shared" si="90"/>
        <v>prop,308,1</v>
      </c>
      <c r="BD72" s="53">
        <f t="shared" si="91"/>
        <v>10</v>
      </c>
      <c r="BE72" s="53" t="str">
        <f t="shared" si="92"/>
        <v>prop,309,1</v>
      </c>
      <c r="BF72" s="53" t="str">
        <f t="shared" si="93"/>
        <v>prop,309,1</v>
      </c>
      <c r="BG72" s="53">
        <f t="shared" si="94"/>
        <v>0</v>
      </c>
      <c r="BH72" s="53" t="str">
        <f t="shared" si="95"/>
        <v>prop,310,1</v>
      </c>
      <c r="BI72" s="53" t="str">
        <f t="shared" si="96"/>
        <v>prop,310,1</v>
      </c>
      <c r="BJ72" s="53">
        <f t="shared" si="97"/>
        <v>10</v>
      </c>
      <c r="BK72" s="53" t="str">
        <f t="shared" si="98"/>
        <v>prop,311,1</v>
      </c>
      <c r="BL72" s="53" t="str">
        <f t="shared" si="99"/>
        <v>prop,311,1</v>
      </c>
      <c r="BM72" s="53">
        <f t="shared" si="100"/>
        <v>10</v>
      </c>
      <c r="BN72" s="53" t="str">
        <f t="shared" si="101"/>
        <v>prop,312,1</v>
      </c>
      <c r="BO72" s="53" t="str">
        <f t="shared" si="102"/>
        <v>prop,312,1</v>
      </c>
      <c r="BP72" s="53">
        <f t="shared" si="103"/>
        <v>0</v>
      </c>
      <c r="BQ72" s="53" t="str">
        <f t="shared" si="104"/>
        <v>prop,322,1</v>
      </c>
      <c r="BR72" s="53" t="str">
        <f t="shared" si="105"/>
        <v>prop,322,1</v>
      </c>
      <c r="BS72" s="53">
        <f t="shared" si="106"/>
        <v>30</v>
      </c>
      <c r="BT72" s="53" t="str">
        <f t="shared" si="107"/>
        <v>prop,323,1</v>
      </c>
      <c r="BU72" s="53" t="str">
        <f t="shared" si="108"/>
        <v>prop,323,1</v>
      </c>
      <c r="BV72" s="53">
        <f t="shared" si="109"/>
        <v>0</v>
      </c>
      <c r="BW72" s="53" t="str">
        <f t="shared" si="110"/>
        <v>prop,313,1</v>
      </c>
      <c r="BX72" s="53" t="str">
        <f t="shared" si="111"/>
        <v>prop,313,1</v>
      </c>
      <c r="BY72" s="53">
        <f t="shared" si="112"/>
        <v>35</v>
      </c>
      <c r="BZ72" s="53" t="str">
        <f t="shared" si="113"/>
        <v>prop,314,1</v>
      </c>
      <c r="CA72" s="53" t="str">
        <f t="shared" si="114"/>
        <v>prop,314,1</v>
      </c>
      <c r="CB72" s="53">
        <f t="shared" si="115"/>
        <v>0</v>
      </c>
      <c r="CC72" s="53" t="str">
        <f t="shared" si="116"/>
        <v>prop,316,1</v>
      </c>
      <c r="CD72" s="53" t="str">
        <f t="shared" si="117"/>
        <v>prop,316,1</v>
      </c>
      <c r="CE72" s="53">
        <f t="shared" si="118"/>
        <v>35</v>
      </c>
      <c r="CF72" s="53" t="str">
        <f t="shared" si="119"/>
        <v>prop,317,1</v>
      </c>
      <c r="CG72" s="53" t="str">
        <f t="shared" si="120"/>
        <v>prop,317,1</v>
      </c>
      <c r="CH72" s="53">
        <f t="shared" si="121"/>
        <v>0</v>
      </c>
      <c r="CI72" s="53" t="str">
        <f t="shared" si="122"/>
        <v>prop,204,2;pack,1104;pack,1119;pack,1134;pack,1149</v>
      </c>
      <c r="CJ72" s="53" t="str">
        <f t="shared" si="123"/>
        <v>prop,204,2</v>
      </c>
      <c r="CK72" s="53">
        <v>50</v>
      </c>
      <c r="CL72" s="53" t="str">
        <f t="shared" si="124"/>
        <v>prop,203,5;pack,1104;pack,1119;pack,1134;pack,1149</v>
      </c>
      <c r="CM72" s="53" t="str">
        <f t="shared" si="125"/>
        <v>prop,203,5</v>
      </c>
      <c r="CN72" s="53">
        <v>50</v>
      </c>
      <c r="CO72" s="53" t="str">
        <f>"stage_token,"&amp;INT(价值设定!M33*100)</f>
        <v>stage_token,1710</v>
      </c>
      <c r="CP72" s="53" t="str">
        <f t="shared" si="126"/>
        <v>stage_token,1710</v>
      </c>
      <c r="CQ72" s="53">
        <v>100</v>
      </c>
      <c r="CR72" s="53" t="s">
        <v>2329</v>
      </c>
      <c r="CS72" s="53" t="str">
        <f t="shared" si="127"/>
        <v>cash,110</v>
      </c>
      <c r="CT72" s="53">
        <v>100</v>
      </c>
      <c r="CU72" s="53" t="s">
        <v>2330</v>
      </c>
      <c r="CV72" s="53" t="str">
        <f t="shared" si="128"/>
        <v>prop,704,8</v>
      </c>
      <c r="CW72" s="53">
        <v>100</v>
      </c>
      <c r="CX72" s="53" t="str">
        <f t="shared" si="129"/>
        <v>pack,304</v>
      </c>
      <c r="CY72" s="53" t="str">
        <f t="shared" si="130"/>
        <v>item,104</v>
      </c>
      <c r="CZ72" s="53">
        <f t="shared" si="131"/>
        <v>0</v>
      </c>
      <c r="DA72" s="53" t="str">
        <f t="shared" si="132"/>
        <v>prop,104,1</v>
      </c>
      <c r="DB72" s="53" t="str">
        <f t="shared" si="133"/>
        <v>prop,104,1</v>
      </c>
      <c r="DC72" s="53">
        <f t="shared" si="134"/>
        <v>75</v>
      </c>
      <c r="DE72" s="53">
        <v>1170</v>
      </c>
      <c r="DF72" s="56" t="str">
        <f t="shared" si="136"/>
        <v>prop,206,1|0;0|100</v>
      </c>
      <c r="DG72" s="80"/>
      <c r="DJ72" s="74"/>
      <c r="DK72" s="58"/>
      <c r="DL72" s="58"/>
      <c r="DM72" s="58"/>
      <c r="DN72" s="74"/>
      <c r="DO72" s="74"/>
      <c r="DP72" s="74"/>
      <c r="DQ72" s="74"/>
      <c r="DR72" s="74"/>
      <c r="DS72" s="74"/>
      <c r="DT72" s="74"/>
      <c r="DU72" s="74"/>
      <c r="DV72" s="74"/>
      <c r="DW72" s="74"/>
      <c r="DX72" s="74"/>
      <c r="DY72" s="74"/>
      <c r="DZ72" s="74"/>
      <c r="EA72" s="74"/>
      <c r="EB72" s="74"/>
      <c r="EC72" s="74"/>
    </row>
    <row r="73" spans="1:136">
      <c r="A73" s="53">
        <f>怪物产出!A35</f>
        <v>32</v>
      </c>
      <c r="B73" s="53">
        <f>怪物产出!B35</f>
        <v>5</v>
      </c>
      <c r="C73" s="50" t="str">
        <f>价值设定!P34</f>
        <v>coin,4100</v>
      </c>
      <c r="D73" s="53" t="str">
        <f t="shared" si="40"/>
        <v>coin,4100</v>
      </c>
      <c r="E73" s="53">
        <f t="shared" si="41"/>
        <v>100</v>
      </c>
      <c r="F73" s="53" t="str">
        <f t="shared" si="42"/>
        <v>pack,303</v>
      </c>
      <c r="G73" s="53" t="s">
        <v>2118</v>
      </c>
      <c r="H73" s="53">
        <f t="shared" si="43"/>
        <v>85</v>
      </c>
      <c r="I73" s="53" t="str">
        <f t="shared" si="44"/>
        <v>prop,207,2;pack,1104;pack,1119;pack,1134;pack,1149</v>
      </c>
      <c r="J73" s="53" t="str">
        <f t="shared" si="45"/>
        <v>prop,207,2</v>
      </c>
      <c r="K73" s="53">
        <f t="shared" si="46"/>
        <v>7</v>
      </c>
      <c r="L73" s="53" t="str">
        <f t="shared" si="47"/>
        <v>prop,211,1;pack,1104;pack,1119;pack,1134;pack,1149</v>
      </c>
      <c r="M73" s="53" t="str">
        <f t="shared" si="48"/>
        <v>prop,211,1</v>
      </c>
      <c r="N73" s="53">
        <f t="shared" si="49"/>
        <v>3</v>
      </c>
      <c r="O73" s="53" t="str">
        <f t="shared" si="50"/>
        <v>prop,208,2;pack,1104;pack,1119;pack,1134;pack,1149</v>
      </c>
      <c r="P73" s="53" t="str">
        <f t="shared" si="51"/>
        <v>prop,208,2</v>
      </c>
      <c r="Q73" s="53">
        <f t="shared" si="52"/>
        <v>7</v>
      </c>
      <c r="R73" s="53" t="str">
        <f t="shared" si="53"/>
        <v>prop,212,1;pack,1104;pack,1119;pack,1134;pack,1149</v>
      </c>
      <c r="S73" s="53" t="str">
        <f t="shared" si="54"/>
        <v>prop,212,1</v>
      </c>
      <c r="T73" s="53">
        <f t="shared" si="55"/>
        <v>3</v>
      </c>
      <c r="U73" s="53" t="str">
        <f t="shared" si="56"/>
        <v>prop,209,2;pack,1104;pack,1119;pack,1134;pack,1149</v>
      </c>
      <c r="V73" s="53" t="str">
        <f t="shared" si="57"/>
        <v>prop,209,2</v>
      </c>
      <c r="W73" s="53">
        <f t="shared" si="58"/>
        <v>5</v>
      </c>
      <c r="X73" s="53" t="str">
        <f t="shared" si="59"/>
        <v>prop,213,1;pack,1104;pack,1119;pack,1134;pack,1149</v>
      </c>
      <c r="Y73" s="53" t="str">
        <f t="shared" si="60"/>
        <v>prop,213,1</v>
      </c>
      <c r="Z73" s="53">
        <f t="shared" si="61"/>
        <v>2</v>
      </c>
      <c r="AA73" s="53" t="str">
        <f t="shared" si="62"/>
        <v>prop,210,2;pack,1104;pack,1119;pack,1134;pack,1149</v>
      </c>
      <c r="AB73" s="53" t="str">
        <f t="shared" si="63"/>
        <v>prop,210,2</v>
      </c>
      <c r="AC73" s="53">
        <f t="shared" si="64"/>
        <v>5</v>
      </c>
      <c r="AD73" s="53" t="str">
        <f t="shared" si="65"/>
        <v>prop,214,1;pack,1104;pack,1119;pack,1134;pack,1149</v>
      </c>
      <c r="AE73" s="53" t="str">
        <f t="shared" si="66"/>
        <v>prop,214,1</v>
      </c>
      <c r="AF73" s="53">
        <f t="shared" si="67"/>
        <v>2</v>
      </c>
      <c r="AG73" s="53" t="str">
        <f t="shared" si="68"/>
        <v>prop,301,1</v>
      </c>
      <c r="AH73" s="53" t="str">
        <f t="shared" si="69"/>
        <v>prop,301,1</v>
      </c>
      <c r="AI73" s="53">
        <f t="shared" si="70"/>
        <v>20</v>
      </c>
      <c r="AJ73" s="53" t="str">
        <f t="shared" si="71"/>
        <v>prop,302,1</v>
      </c>
      <c r="AK73" s="53" t="str">
        <f t="shared" si="72"/>
        <v>prop,302,1</v>
      </c>
      <c r="AL73" s="53">
        <f t="shared" si="73"/>
        <v>10</v>
      </c>
      <c r="AM73" s="53" t="str">
        <f t="shared" si="74"/>
        <v>prop,303,1</v>
      </c>
      <c r="AN73" s="53" t="str">
        <f t="shared" si="75"/>
        <v>prop,303,1</v>
      </c>
      <c r="AO73" s="53">
        <f t="shared" si="76"/>
        <v>0</v>
      </c>
      <c r="AP73" s="53" t="str">
        <f t="shared" si="77"/>
        <v>prop,304,1</v>
      </c>
      <c r="AQ73" s="53" t="str">
        <f t="shared" si="78"/>
        <v>prop,304,1</v>
      </c>
      <c r="AR73" s="53">
        <f t="shared" si="79"/>
        <v>20</v>
      </c>
      <c r="AS73" s="53" t="str">
        <f t="shared" si="80"/>
        <v>prop,305,1</v>
      </c>
      <c r="AT73" s="53" t="str">
        <f t="shared" si="81"/>
        <v>prop,305,1</v>
      </c>
      <c r="AU73" s="53">
        <f t="shared" si="82"/>
        <v>10</v>
      </c>
      <c r="AV73" s="53" t="str">
        <f t="shared" si="83"/>
        <v>prop,306,1</v>
      </c>
      <c r="AW73" s="53" t="str">
        <f t="shared" si="84"/>
        <v>prop,306,1</v>
      </c>
      <c r="AX73" s="53">
        <f t="shared" si="85"/>
        <v>0</v>
      </c>
      <c r="AY73" s="53" t="str">
        <f t="shared" si="86"/>
        <v>prop,307,1</v>
      </c>
      <c r="AZ73" s="53" t="str">
        <f t="shared" si="87"/>
        <v>prop,307,1</v>
      </c>
      <c r="BA73" s="53">
        <f t="shared" si="88"/>
        <v>10</v>
      </c>
      <c r="BB73" s="53" t="str">
        <f t="shared" si="89"/>
        <v>prop,308,1</v>
      </c>
      <c r="BC73" s="53" t="str">
        <f t="shared" si="90"/>
        <v>prop,308,1</v>
      </c>
      <c r="BD73" s="53">
        <f t="shared" si="91"/>
        <v>10</v>
      </c>
      <c r="BE73" s="53" t="str">
        <f t="shared" si="92"/>
        <v>prop,309,1</v>
      </c>
      <c r="BF73" s="53" t="str">
        <f t="shared" si="93"/>
        <v>prop,309,1</v>
      </c>
      <c r="BG73" s="53">
        <f t="shared" si="94"/>
        <v>0</v>
      </c>
      <c r="BH73" s="53" t="str">
        <f t="shared" si="95"/>
        <v>prop,310,1</v>
      </c>
      <c r="BI73" s="53" t="str">
        <f t="shared" si="96"/>
        <v>prop,310,1</v>
      </c>
      <c r="BJ73" s="53">
        <f t="shared" si="97"/>
        <v>10</v>
      </c>
      <c r="BK73" s="53" t="str">
        <f t="shared" si="98"/>
        <v>prop,311,1</v>
      </c>
      <c r="BL73" s="53" t="str">
        <f t="shared" si="99"/>
        <v>prop,311,1</v>
      </c>
      <c r="BM73" s="53">
        <f t="shared" si="100"/>
        <v>10</v>
      </c>
      <c r="BN73" s="53" t="str">
        <f t="shared" si="101"/>
        <v>prop,312,1</v>
      </c>
      <c r="BO73" s="53" t="str">
        <f t="shared" si="102"/>
        <v>prop,312,1</v>
      </c>
      <c r="BP73" s="53">
        <f t="shared" si="103"/>
        <v>0</v>
      </c>
      <c r="BQ73" s="53" t="str">
        <f t="shared" si="104"/>
        <v>prop,322,1</v>
      </c>
      <c r="BR73" s="53" t="str">
        <f t="shared" si="105"/>
        <v>prop,322,1</v>
      </c>
      <c r="BS73" s="53">
        <f t="shared" si="106"/>
        <v>30</v>
      </c>
      <c r="BT73" s="53" t="str">
        <f t="shared" si="107"/>
        <v>prop,323,1</v>
      </c>
      <c r="BU73" s="53" t="str">
        <f t="shared" si="108"/>
        <v>prop,323,1</v>
      </c>
      <c r="BV73" s="53">
        <f t="shared" si="109"/>
        <v>0</v>
      </c>
      <c r="BW73" s="53" t="str">
        <f t="shared" si="110"/>
        <v>prop,313,1</v>
      </c>
      <c r="BX73" s="53" t="str">
        <f t="shared" si="111"/>
        <v>prop,313,1</v>
      </c>
      <c r="BY73" s="53">
        <f t="shared" si="112"/>
        <v>35</v>
      </c>
      <c r="BZ73" s="53" t="str">
        <f t="shared" si="113"/>
        <v>prop,314,1</v>
      </c>
      <c r="CA73" s="53" t="str">
        <f t="shared" si="114"/>
        <v>prop,314,1</v>
      </c>
      <c r="CB73" s="53">
        <f t="shared" si="115"/>
        <v>0</v>
      </c>
      <c r="CC73" s="53" t="str">
        <f t="shared" si="116"/>
        <v>prop,316,1</v>
      </c>
      <c r="CD73" s="53" t="str">
        <f t="shared" si="117"/>
        <v>prop,316,1</v>
      </c>
      <c r="CE73" s="53">
        <f t="shared" si="118"/>
        <v>35</v>
      </c>
      <c r="CF73" s="53" t="str">
        <f t="shared" si="119"/>
        <v>prop,317,1</v>
      </c>
      <c r="CG73" s="53" t="str">
        <f t="shared" si="120"/>
        <v>prop,317,1</v>
      </c>
      <c r="CH73" s="53">
        <f t="shared" si="121"/>
        <v>0</v>
      </c>
      <c r="CI73" s="53" t="str">
        <f t="shared" si="122"/>
        <v>prop,204,2;pack,1104;pack,1119;pack,1134;pack,1149</v>
      </c>
      <c r="CJ73" s="53" t="str">
        <f t="shared" si="123"/>
        <v>prop,204,2</v>
      </c>
      <c r="CK73" s="53">
        <v>50</v>
      </c>
      <c r="CL73" s="53" t="str">
        <f t="shared" si="124"/>
        <v>prop,203,5;pack,1104;pack,1119;pack,1134;pack,1149</v>
      </c>
      <c r="CM73" s="53" t="str">
        <f t="shared" si="125"/>
        <v>prop,203,5</v>
      </c>
      <c r="CN73" s="53">
        <v>50</v>
      </c>
      <c r="CO73" s="53" t="str">
        <f>"stage_token,"&amp;INT(价值设定!M34*100)</f>
        <v>stage_token,1720</v>
      </c>
      <c r="CP73" s="53" t="str">
        <f t="shared" si="126"/>
        <v>stage_token,1720</v>
      </c>
      <c r="CQ73" s="53">
        <v>100</v>
      </c>
      <c r="CR73" s="53" t="s">
        <v>2329</v>
      </c>
      <c r="CS73" s="53" t="str">
        <f t="shared" si="127"/>
        <v>cash,110</v>
      </c>
      <c r="CT73" s="53">
        <v>100</v>
      </c>
      <c r="CU73" s="53" t="s">
        <v>2330</v>
      </c>
      <c r="CV73" s="53" t="str">
        <f t="shared" si="128"/>
        <v>prop,704,8</v>
      </c>
      <c r="CW73" s="53">
        <v>100</v>
      </c>
      <c r="CX73" s="53" t="str">
        <f t="shared" si="129"/>
        <v>pack,304</v>
      </c>
      <c r="CY73" s="53" t="str">
        <f t="shared" si="130"/>
        <v>item,104</v>
      </c>
      <c r="CZ73" s="53">
        <f t="shared" si="131"/>
        <v>0</v>
      </c>
      <c r="DA73" s="53" t="str">
        <f t="shared" si="132"/>
        <v>prop,104,1</v>
      </c>
      <c r="DB73" s="53" t="str">
        <f t="shared" si="133"/>
        <v>prop,104,1</v>
      </c>
      <c r="DC73" s="53">
        <f t="shared" si="134"/>
        <v>75</v>
      </c>
      <c r="DE73" s="53">
        <v>1171</v>
      </c>
      <c r="DF73" s="56" t="str">
        <f t="shared" si="136"/>
        <v>prop,206,1|2;0|98</v>
      </c>
      <c r="DG73" s="80"/>
      <c r="DJ73" s="74"/>
      <c r="DK73" s="58"/>
      <c r="DL73" s="58"/>
      <c r="DM73" s="58"/>
      <c r="DN73" s="60"/>
      <c r="DO73" s="60"/>
      <c r="DP73" s="60"/>
      <c r="DQ73" s="60"/>
      <c r="DR73" s="60"/>
      <c r="DS73" s="60"/>
      <c r="DT73" s="60"/>
      <c r="DU73" s="60"/>
      <c r="DV73" s="60"/>
      <c r="DW73" s="60"/>
      <c r="DX73" s="60"/>
      <c r="DY73" s="60"/>
      <c r="DZ73" s="60"/>
      <c r="EA73" s="60"/>
      <c r="EB73" s="74"/>
      <c r="EC73" s="74"/>
    </row>
    <row r="74" spans="1:136">
      <c r="A74" s="53">
        <f>怪物产出!A36</f>
        <v>33</v>
      </c>
      <c r="B74" s="53">
        <f>怪物产出!B36</f>
        <v>5</v>
      </c>
      <c r="C74" s="50" t="str">
        <f>价值设定!P35</f>
        <v>coin,4150</v>
      </c>
      <c r="D74" s="53" t="str">
        <f t="shared" si="40"/>
        <v>coin,4150</v>
      </c>
      <c r="E74" s="53">
        <f t="shared" si="41"/>
        <v>100</v>
      </c>
      <c r="F74" s="53" t="str">
        <f t="shared" si="42"/>
        <v>pack,303</v>
      </c>
      <c r="G74" s="53" t="s">
        <v>2118</v>
      </c>
      <c r="H74" s="53">
        <f t="shared" si="43"/>
        <v>85</v>
      </c>
      <c r="I74" s="53" t="str">
        <f t="shared" si="44"/>
        <v>prop,207,2;pack,1104;pack,1119;pack,1134;pack,1149</v>
      </c>
      <c r="J74" s="53" t="str">
        <f t="shared" si="45"/>
        <v>prop,207,2</v>
      </c>
      <c r="K74" s="53">
        <f t="shared" si="46"/>
        <v>7</v>
      </c>
      <c r="L74" s="53" t="str">
        <f t="shared" si="47"/>
        <v>prop,211,1;pack,1104;pack,1119;pack,1134;pack,1149</v>
      </c>
      <c r="M74" s="53" t="str">
        <f t="shared" si="48"/>
        <v>prop,211,1</v>
      </c>
      <c r="N74" s="53">
        <f t="shared" si="49"/>
        <v>3</v>
      </c>
      <c r="O74" s="53" t="str">
        <f t="shared" si="50"/>
        <v>prop,208,2;pack,1104;pack,1119;pack,1134;pack,1149</v>
      </c>
      <c r="P74" s="53" t="str">
        <f t="shared" si="51"/>
        <v>prop,208,2</v>
      </c>
      <c r="Q74" s="53">
        <f t="shared" si="52"/>
        <v>7</v>
      </c>
      <c r="R74" s="53" t="str">
        <f t="shared" si="53"/>
        <v>prop,212,1;pack,1104;pack,1119;pack,1134;pack,1149</v>
      </c>
      <c r="S74" s="53" t="str">
        <f t="shared" si="54"/>
        <v>prop,212,1</v>
      </c>
      <c r="T74" s="53">
        <f t="shared" si="55"/>
        <v>3</v>
      </c>
      <c r="U74" s="53" t="str">
        <f t="shared" si="56"/>
        <v>prop,209,2;pack,1104;pack,1119;pack,1134;pack,1149</v>
      </c>
      <c r="V74" s="53" t="str">
        <f t="shared" si="57"/>
        <v>prop,209,2</v>
      </c>
      <c r="W74" s="53">
        <f t="shared" si="58"/>
        <v>5</v>
      </c>
      <c r="X74" s="53" t="str">
        <f t="shared" si="59"/>
        <v>prop,213,1;pack,1104;pack,1119;pack,1134;pack,1149</v>
      </c>
      <c r="Y74" s="53" t="str">
        <f t="shared" si="60"/>
        <v>prop,213,1</v>
      </c>
      <c r="Z74" s="53">
        <f t="shared" si="61"/>
        <v>2</v>
      </c>
      <c r="AA74" s="53" t="str">
        <f t="shared" si="62"/>
        <v>prop,210,2;pack,1104;pack,1119;pack,1134;pack,1149</v>
      </c>
      <c r="AB74" s="53" t="str">
        <f t="shared" si="63"/>
        <v>prop,210,2</v>
      </c>
      <c r="AC74" s="53">
        <f t="shared" si="64"/>
        <v>5</v>
      </c>
      <c r="AD74" s="53" t="str">
        <f t="shared" si="65"/>
        <v>prop,214,1;pack,1104;pack,1119;pack,1134;pack,1149</v>
      </c>
      <c r="AE74" s="53" t="str">
        <f t="shared" si="66"/>
        <v>prop,214,1</v>
      </c>
      <c r="AF74" s="53">
        <f t="shared" si="67"/>
        <v>2</v>
      </c>
      <c r="AG74" s="53" t="str">
        <f t="shared" si="68"/>
        <v>prop,301,1</v>
      </c>
      <c r="AH74" s="53" t="str">
        <f t="shared" si="69"/>
        <v>prop,301,1</v>
      </c>
      <c r="AI74" s="53">
        <f t="shared" si="70"/>
        <v>20</v>
      </c>
      <c r="AJ74" s="53" t="str">
        <f t="shared" si="71"/>
        <v>prop,302,1</v>
      </c>
      <c r="AK74" s="53" t="str">
        <f t="shared" si="72"/>
        <v>prop,302,1</v>
      </c>
      <c r="AL74" s="53">
        <f t="shared" si="73"/>
        <v>10</v>
      </c>
      <c r="AM74" s="53" t="str">
        <f t="shared" si="74"/>
        <v>prop,303,1</v>
      </c>
      <c r="AN74" s="53" t="str">
        <f t="shared" si="75"/>
        <v>prop,303,1</v>
      </c>
      <c r="AO74" s="53">
        <f t="shared" si="76"/>
        <v>0</v>
      </c>
      <c r="AP74" s="53" t="str">
        <f t="shared" si="77"/>
        <v>prop,304,1</v>
      </c>
      <c r="AQ74" s="53" t="str">
        <f t="shared" si="78"/>
        <v>prop,304,1</v>
      </c>
      <c r="AR74" s="53">
        <f t="shared" si="79"/>
        <v>20</v>
      </c>
      <c r="AS74" s="53" t="str">
        <f t="shared" si="80"/>
        <v>prop,305,1</v>
      </c>
      <c r="AT74" s="53" t="str">
        <f t="shared" si="81"/>
        <v>prop,305,1</v>
      </c>
      <c r="AU74" s="53">
        <f t="shared" si="82"/>
        <v>10</v>
      </c>
      <c r="AV74" s="53" t="str">
        <f t="shared" si="83"/>
        <v>prop,306,1</v>
      </c>
      <c r="AW74" s="53" t="str">
        <f t="shared" si="84"/>
        <v>prop,306,1</v>
      </c>
      <c r="AX74" s="53">
        <f t="shared" si="85"/>
        <v>0</v>
      </c>
      <c r="AY74" s="53" t="str">
        <f t="shared" si="86"/>
        <v>prop,307,1</v>
      </c>
      <c r="AZ74" s="53" t="str">
        <f t="shared" si="87"/>
        <v>prop,307,1</v>
      </c>
      <c r="BA74" s="53">
        <f t="shared" si="88"/>
        <v>10</v>
      </c>
      <c r="BB74" s="53" t="str">
        <f t="shared" si="89"/>
        <v>prop,308,1</v>
      </c>
      <c r="BC74" s="53" t="str">
        <f t="shared" si="90"/>
        <v>prop,308,1</v>
      </c>
      <c r="BD74" s="53">
        <f t="shared" si="91"/>
        <v>10</v>
      </c>
      <c r="BE74" s="53" t="str">
        <f t="shared" si="92"/>
        <v>prop,309,1</v>
      </c>
      <c r="BF74" s="53" t="str">
        <f t="shared" si="93"/>
        <v>prop,309,1</v>
      </c>
      <c r="BG74" s="53">
        <f t="shared" si="94"/>
        <v>0</v>
      </c>
      <c r="BH74" s="53" t="str">
        <f t="shared" si="95"/>
        <v>prop,310,1</v>
      </c>
      <c r="BI74" s="53" t="str">
        <f t="shared" si="96"/>
        <v>prop,310,1</v>
      </c>
      <c r="BJ74" s="53">
        <f t="shared" si="97"/>
        <v>10</v>
      </c>
      <c r="BK74" s="53" t="str">
        <f t="shared" si="98"/>
        <v>prop,311,1</v>
      </c>
      <c r="BL74" s="53" t="str">
        <f t="shared" si="99"/>
        <v>prop,311,1</v>
      </c>
      <c r="BM74" s="53">
        <f t="shared" si="100"/>
        <v>10</v>
      </c>
      <c r="BN74" s="53" t="str">
        <f t="shared" si="101"/>
        <v>prop,312,1</v>
      </c>
      <c r="BO74" s="53" t="str">
        <f t="shared" si="102"/>
        <v>prop,312,1</v>
      </c>
      <c r="BP74" s="53">
        <f t="shared" si="103"/>
        <v>0</v>
      </c>
      <c r="BQ74" s="53" t="str">
        <f t="shared" si="104"/>
        <v>prop,322,1</v>
      </c>
      <c r="BR74" s="53" t="str">
        <f t="shared" si="105"/>
        <v>prop,322,1</v>
      </c>
      <c r="BS74" s="53">
        <f t="shared" si="106"/>
        <v>30</v>
      </c>
      <c r="BT74" s="53" t="str">
        <f t="shared" si="107"/>
        <v>prop,323,1</v>
      </c>
      <c r="BU74" s="53" t="str">
        <f t="shared" si="108"/>
        <v>prop,323,1</v>
      </c>
      <c r="BV74" s="53">
        <f t="shared" si="109"/>
        <v>0</v>
      </c>
      <c r="BW74" s="53" t="str">
        <f t="shared" si="110"/>
        <v>prop,313,1</v>
      </c>
      <c r="BX74" s="53" t="str">
        <f t="shared" si="111"/>
        <v>prop,313,1</v>
      </c>
      <c r="BY74" s="53">
        <f t="shared" si="112"/>
        <v>35</v>
      </c>
      <c r="BZ74" s="53" t="str">
        <f t="shared" si="113"/>
        <v>prop,314,1</v>
      </c>
      <c r="CA74" s="53" t="str">
        <f t="shared" si="114"/>
        <v>prop,314,1</v>
      </c>
      <c r="CB74" s="53">
        <f t="shared" si="115"/>
        <v>0</v>
      </c>
      <c r="CC74" s="53" t="str">
        <f t="shared" si="116"/>
        <v>prop,316,1</v>
      </c>
      <c r="CD74" s="53" t="str">
        <f t="shared" si="117"/>
        <v>prop,316,1</v>
      </c>
      <c r="CE74" s="53">
        <f t="shared" si="118"/>
        <v>35</v>
      </c>
      <c r="CF74" s="53" t="str">
        <f t="shared" si="119"/>
        <v>prop,317,1</v>
      </c>
      <c r="CG74" s="53" t="str">
        <f t="shared" si="120"/>
        <v>prop,317,1</v>
      </c>
      <c r="CH74" s="53">
        <f t="shared" si="121"/>
        <v>0</v>
      </c>
      <c r="CI74" s="53" t="str">
        <f t="shared" si="122"/>
        <v>prop,204,2;pack,1104;pack,1119;pack,1134;pack,1149</v>
      </c>
      <c r="CJ74" s="53" t="str">
        <f t="shared" si="123"/>
        <v>prop,204,2</v>
      </c>
      <c r="CK74" s="53">
        <v>50</v>
      </c>
      <c r="CL74" s="53" t="str">
        <f t="shared" si="124"/>
        <v>prop,203,5;pack,1104;pack,1119;pack,1134;pack,1149</v>
      </c>
      <c r="CM74" s="53" t="str">
        <f t="shared" si="125"/>
        <v>prop,203,5</v>
      </c>
      <c r="CN74" s="53">
        <v>50</v>
      </c>
      <c r="CO74" s="53" t="str">
        <f>"stage_token,"&amp;INT(价值设定!M35*100)</f>
        <v>stage_token,1730</v>
      </c>
      <c r="CP74" s="53" t="str">
        <f t="shared" si="126"/>
        <v>stage_token,1730</v>
      </c>
      <c r="CQ74" s="53">
        <v>100</v>
      </c>
      <c r="CR74" s="53" t="s">
        <v>2329</v>
      </c>
      <c r="CS74" s="53" t="str">
        <f t="shared" si="127"/>
        <v>cash,110</v>
      </c>
      <c r="CT74" s="53">
        <v>100</v>
      </c>
      <c r="CU74" s="53" t="s">
        <v>2330</v>
      </c>
      <c r="CV74" s="53" t="str">
        <f t="shared" si="128"/>
        <v>prop,704,8</v>
      </c>
      <c r="CW74" s="53">
        <v>100</v>
      </c>
      <c r="CX74" s="53" t="str">
        <f t="shared" si="129"/>
        <v>pack,304</v>
      </c>
      <c r="CY74" s="53" t="str">
        <f t="shared" si="130"/>
        <v>item,104</v>
      </c>
      <c r="CZ74" s="53">
        <f t="shared" si="131"/>
        <v>0</v>
      </c>
      <c r="DA74" s="53" t="str">
        <f t="shared" si="132"/>
        <v>prop,104,1</v>
      </c>
      <c r="DB74" s="53" t="str">
        <f t="shared" si="133"/>
        <v>prop,104,1</v>
      </c>
      <c r="DC74" s="53">
        <f t="shared" si="134"/>
        <v>75</v>
      </c>
      <c r="DE74" s="53">
        <v>1172</v>
      </c>
      <c r="DF74" s="56" t="str">
        <f t="shared" si="136"/>
        <v>prop,206,1|4;0|96</v>
      </c>
      <c r="DG74" s="80"/>
      <c r="DN74" s="60"/>
      <c r="DO74" s="60"/>
      <c r="DP74" s="60"/>
      <c r="DQ74" s="60"/>
      <c r="DR74" s="60"/>
      <c r="DS74" s="60"/>
      <c r="DT74" s="60"/>
      <c r="DU74" s="60"/>
      <c r="DV74" s="60"/>
      <c r="DW74" s="60"/>
      <c r="DX74" s="60"/>
      <c r="DY74" s="60"/>
      <c r="DZ74" s="60"/>
      <c r="EA74" s="60"/>
    </row>
    <row r="75" spans="1:136">
      <c r="A75" s="53">
        <f>怪物产出!A37</f>
        <v>34</v>
      </c>
      <c r="B75" s="53">
        <f>怪物产出!B37</f>
        <v>6</v>
      </c>
      <c r="C75" s="50" t="str">
        <f>价值设定!P36</f>
        <v>coin,4200</v>
      </c>
      <c r="D75" s="53" t="str">
        <f t="shared" si="40"/>
        <v>coin,4200</v>
      </c>
      <c r="E75" s="53">
        <f t="shared" si="41"/>
        <v>100</v>
      </c>
      <c r="F75" s="53" t="str">
        <f t="shared" si="42"/>
        <v>pack,303</v>
      </c>
      <c r="G75" s="53" t="s">
        <v>2118</v>
      </c>
      <c r="H75" s="53">
        <f t="shared" si="43"/>
        <v>80</v>
      </c>
      <c r="I75" s="53" t="str">
        <f t="shared" si="44"/>
        <v>prop,207,2;pack,1105;pack,1120;pack,1135;pack,1150</v>
      </c>
      <c r="J75" s="53" t="str">
        <f t="shared" si="45"/>
        <v>prop,207,2</v>
      </c>
      <c r="K75" s="53">
        <f t="shared" si="46"/>
        <v>5</v>
      </c>
      <c r="L75" s="53" t="str">
        <f t="shared" si="47"/>
        <v>prop,211,1;pack,1105;pack,1120;pack,1135;pack,1150</v>
      </c>
      <c r="M75" s="53" t="str">
        <f t="shared" si="48"/>
        <v>prop,211,1</v>
      </c>
      <c r="N75" s="53">
        <f t="shared" si="49"/>
        <v>5</v>
      </c>
      <c r="O75" s="53" t="str">
        <f t="shared" si="50"/>
        <v>prop,208,2;pack,1105;pack,1120;pack,1135;pack,1150</v>
      </c>
      <c r="P75" s="53" t="str">
        <f t="shared" si="51"/>
        <v>prop,208,2</v>
      </c>
      <c r="Q75" s="53">
        <f t="shared" si="52"/>
        <v>5</v>
      </c>
      <c r="R75" s="53" t="str">
        <f t="shared" si="53"/>
        <v>prop,212,1;pack,1105;pack,1120;pack,1135;pack,1150</v>
      </c>
      <c r="S75" s="53" t="str">
        <f t="shared" si="54"/>
        <v>prop,212,1</v>
      </c>
      <c r="T75" s="53">
        <f t="shared" si="55"/>
        <v>5</v>
      </c>
      <c r="U75" s="53" t="str">
        <f t="shared" si="56"/>
        <v>prop,209,2;pack,1105;pack,1120;pack,1135;pack,1150</v>
      </c>
      <c r="V75" s="53" t="str">
        <f t="shared" si="57"/>
        <v>prop,209,2</v>
      </c>
      <c r="W75" s="53">
        <f t="shared" si="58"/>
        <v>4</v>
      </c>
      <c r="X75" s="53" t="str">
        <f t="shared" si="59"/>
        <v>prop,213,1;pack,1105;pack,1120;pack,1135;pack,1150</v>
      </c>
      <c r="Y75" s="53" t="str">
        <f t="shared" si="60"/>
        <v>prop,213,1</v>
      </c>
      <c r="Z75" s="53">
        <f t="shared" si="61"/>
        <v>4</v>
      </c>
      <c r="AA75" s="53" t="str">
        <f t="shared" si="62"/>
        <v>prop,210,2;pack,1105;pack,1120;pack,1135;pack,1150</v>
      </c>
      <c r="AB75" s="53" t="str">
        <f t="shared" si="63"/>
        <v>prop,210,2</v>
      </c>
      <c r="AC75" s="53">
        <f t="shared" si="64"/>
        <v>4</v>
      </c>
      <c r="AD75" s="53" t="str">
        <f t="shared" si="65"/>
        <v>prop,214,1;pack,1105;pack,1120;pack,1135;pack,1150</v>
      </c>
      <c r="AE75" s="53" t="str">
        <f t="shared" si="66"/>
        <v>prop,214,1</v>
      </c>
      <c r="AF75" s="53">
        <f t="shared" si="67"/>
        <v>4</v>
      </c>
      <c r="AG75" s="53" t="str">
        <f t="shared" si="68"/>
        <v>prop,301,1</v>
      </c>
      <c r="AH75" s="53" t="str">
        <f t="shared" si="69"/>
        <v>prop,301,1</v>
      </c>
      <c r="AI75" s="53">
        <f t="shared" si="70"/>
        <v>11</v>
      </c>
      <c r="AJ75" s="53" t="str">
        <f t="shared" si="71"/>
        <v>prop,302,1</v>
      </c>
      <c r="AK75" s="53" t="str">
        <f t="shared" si="72"/>
        <v>prop,302,1</v>
      </c>
      <c r="AL75" s="53">
        <f t="shared" si="73"/>
        <v>15</v>
      </c>
      <c r="AM75" s="53" t="str">
        <f t="shared" si="74"/>
        <v>prop,303,1</v>
      </c>
      <c r="AN75" s="53" t="str">
        <f t="shared" si="75"/>
        <v>prop,303,1</v>
      </c>
      <c r="AO75" s="53">
        <f t="shared" si="76"/>
        <v>4</v>
      </c>
      <c r="AP75" s="53" t="str">
        <f t="shared" si="77"/>
        <v>prop,304,1</v>
      </c>
      <c r="AQ75" s="53" t="str">
        <f t="shared" si="78"/>
        <v>prop,304,1</v>
      </c>
      <c r="AR75" s="53">
        <f t="shared" si="79"/>
        <v>11</v>
      </c>
      <c r="AS75" s="53" t="str">
        <f t="shared" si="80"/>
        <v>prop,305,1</v>
      </c>
      <c r="AT75" s="53" t="str">
        <f t="shared" si="81"/>
        <v>prop,305,1</v>
      </c>
      <c r="AU75" s="53">
        <f t="shared" si="82"/>
        <v>15</v>
      </c>
      <c r="AV75" s="53" t="str">
        <f t="shared" si="83"/>
        <v>prop,306,1</v>
      </c>
      <c r="AW75" s="53" t="str">
        <f t="shared" si="84"/>
        <v>prop,306,1</v>
      </c>
      <c r="AX75" s="53">
        <f t="shared" si="85"/>
        <v>2</v>
      </c>
      <c r="AY75" s="53" t="str">
        <f t="shared" si="86"/>
        <v>prop,307,1</v>
      </c>
      <c r="AZ75" s="53" t="str">
        <f t="shared" si="87"/>
        <v>prop,307,1</v>
      </c>
      <c r="BA75" s="53">
        <f t="shared" si="88"/>
        <v>8</v>
      </c>
      <c r="BB75" s="53" t="str">
        <f t="shared" si="89"/>
        <v>prop,308,1</v>
      </c>
      <c r="BC75" s="53" t="str">
        <f t="shared" si="90"/>
        <v>prop,308,1</v>
      </c>
      <c r="BD75" s="53">
        <f t="shared" si="91"/>
        <v>10</v>
      </c>
      <c r="BE75" s="53" t="str">
        <f t="shared" si="92"/>
        <v>prop,309,1</v>
      </c>
      <c r="BF75" s="53" t="str">
        <f t="shared" si="93"/>
        <v>prop,309,1</v>
      </c>
      <c r="BG75" s="53">
        <f t="shared" si="94"/>
        <v>2</v>
      </c>
      <c r="BH75" s="53" t="str">
        <f t="shared" si="95"/>
        <v>prop,310,1</v>
      </c>
      <c r="BI75" s="53" t="str">
        <f t="shared" si="96"/>
        <v>prop,310,1</v>
      </c>
      <c r="BJ75" s="53">
        <f t="shared" si="97"/>
        <v>8</v>
      </c>
      <c r="BK75" s="53" t="str">
        <f t="shared" si="98"/>
        <v>prop,311,1</v>
      </c>
      <c r="BL75" s="53" t="str">
        <f t="shared" si="99"/>
        <v>prop,311,1</v>
      </c>
      <c r="BM75" s="53">
        <f t="shared" si="100"/>
        <v>10</v>
      </c>
      <c r="BN75" s="53" t="str">
        <f t="shared" si="101"/>
        <v>prop,312,1</v>
      </c>
      <c r="BO75" s="53" t="str">
        <f t="shared" si="102"/>
        <v>prop,312,1</v>
      </c>
      <c r="BP75" s="53">
        <f t="shared" si="103"/>
        <v>2</v>
      </c>
      <c r="BQ75" s="53" t="str">
        <f t="shared" si="104"/>
        <v>prop,322,1</v>
      </c>
      <c r="BR75" s="53" t="str">
        <f t="shared" si="105"/>
        <v>prop,322,1</v>
      </c>
      <c r="BS75" s="53">
        <f t="shared" si="106"/>
        <v>30</v>
      </c>
      <c r="BT75" s="53" t="str">
        <f t="shared" si="107"/>
        <v>prop,323,1</v>
      </c>
      <c r="BU75" s="53" t="str">
        <f t="shared" si="108"/>
        <v>prop,323,1</v>
      </c>
      <c r="BV75" s="53">
        <f t="shared" si="109"/>
        <v>0</v>
      </c>
      <c r="BW75" s="53" t="str">
        <f t="shared" si="110"/>
        <v>prop,313,1</v>
      </c>
      <c r="BX75" s="53" t="str">
        <f t="shared" si="111"/>
        <v>prop,313,1</v>
      </c>
      <c r="BY75" s="53">
        <f t="shared" si="112"/>
        <v>35</v>
      </c>
      <c r="BZ75" s="53" t="str">
        <f t="shared" si="113"/>
        <v>prop,314,1</v>
      </c>
      <c r="CA75" s="53" t="str">
        <f t="shared" si="114"/>
        <v>prop,314,1</v>
      </c>
      <c r="CB75" s="53">
        <f t="shared" si="115"/>
        <v>0</v>
      </c>
      <c r="CC75" s="53" t="str">
        <f t="shared" si="116"/>
        <v>prop,316,1</v>
      </c>
      <c r="CD75" s="53" t="str">
        <f t="shared" si="117"/>
        <v>prop,316,1</v>
      </c>
      <c r="CE75" s="53">
        <f t="shared" si="118"/>
        <v>35</v>
      </c>
      <c r="CF75" s="53" t="str">
        <f t="shared" si="119"/>
        <v>prop,317,1</v>
      </c>
      <c r="CG75" s="53" t="str">
        <f t="shared" si="120"/>
        <v>prop,317,1</v>
      </c>
      <c r="CH75" s="53">
        <f t="shared" si="121"/>
        <v>0</v>
      </c>
      <c r="CI75" s="53" t="str">
        <f t="shared" si="122"/>
        <v>prop,205,2;pack,1105;pack,1120;pack,1135;pack,1150</v>
      </c>
      <c r="CJ75" s="53" t="str">
        <f t="shared" si="123"/>
        <v>prop,205,2</v>
      </c>
      <c r="CK75" s="53">
        <v>50</v>
      </c>
      <c r="CL75" s="53" t="str">
        <f t="shared" si="124"/>
        <v>prop,204,4;pack,1105;pack,1120;pack,1135;pack,1150</v>
      </c>
      <c r="CM75" s="53" t="str">
        <f t="shared" si="125"/>
        <v>prop,204,4</v>
      </c>
      <c r="CN75" s="53">
        <v>50</v>
      </c>
      <c r="CO75" s="53" t="str">
        <f>"stage_token,"&amp;INT(价值设定!M36*100)</f>
        <v>stage_token,1740</v>
      </c>
      <c r="CP75" s="53" t="str">
        <f t="shared" si="126"/>
        <v>stage_token,1740</v>
      </c>
      <c r="CQ75" s="53">
        <v>100</v>
      </c>
      <c r="CR75" s="53" t="s">
        <v>2329</v>
      </c>
      <c r="CS75" s="53" t="str">
        <f t="shared" si="127"/>
        <v>cash,110</v>
      </c>
      <c r="CT75" s="53">
        <v>100</v>
      </c>
      <c r="CU75" s="53" t="s">
        <v>2330</v>
      </c>
      <c r="CV75" s="53" t="str">
        <f t="shared" si="128"/>
        <v>prop,704,8</v>
      </c>
      <c r="CW75" s="53">
        <v>100</v>
      </c>
      <c r="CX75" s="53" t="str">
        <f t="shared" si="129"/>
        <v>pack,304</v>
      </c>
      <c r="CY75" s="53" t="str">
        <f t="shared" si="130"/>
        <v>item,104</v>
      </c>
      <c r="CZ75" s="53">
        <f t="shared" si="131"/>
        <v>5</v>
      </c>
      <c r="DA75" s="53" t="str">
        <f t="shared" si="132"/>
        <v>prop,104,1</v>
      </c>
      <c r="DB75" s="53" t="str">
        <f t="shared" si="133"/>
        <v>prop,104,1</v>
      </c>
      <c r="DC75" s="53">
        <f t="shared" si="134"/>
        <v>75</v>
      </c>
      <c r="DE75" s="53">
        <v>1173</v>
      </c>
      <c r="DF75" s="56" t="str">
        <f t="shared" si="136"/>
        <v>prop,206,1|6;0|94</v>
      </c>
      <c r="DG75" s="80"/>
      <c r="DJ75" s="81"/>
      <c r="DK75" s="60"/>
      <c r="DL75" s="60"/>
      <c r="DM75" s="58"/>
      <c r="DN75" s="60"/>
      <c r="DO75" s="60"/>
      <c r="DP75" s="60"/>
      <c r="DQ75" s="60"/>
      <c r="DR75" s="60"/>
      <c r="DS75" s="60"/>
      <c r="DT75" s="60"/>
      <c r="DU75" s="60"/>
      <c r="DV75" s="60"/>
      <c r="DW75" s="60"/>
      <c r="DX75" s="60"/>
      <c r="DY75" s="60"/>
      <c r="DZ75" s="60"/>
      <c r="EA75" s="60"/>
      <c r="EB75" s="60"/>
    </row>
    <row r="76" spans="1:136">
      <c r="A76" s="53">
        <f>怪物产出!A38</f>
        <v>35</v>
      </c>
      <c r="B76" s="53">
        <f>怪物产出!B38</f>
        <v>6</v>
      </c>
      <c r="C76" s="50" t="str">
        <f>价值设定!P37</f>
        <v>coin,4250</v>
      </c>
      <c r="D76" s="53" t="str">
        <f t="shared" si="40"/>
        <v>coin,4250</v>
      </c>
      <c r="E76" s="53">
        <f t="shared" si="41"/>
        <v>100</v>
      </c>
      <c r="F76" s="53" t="str">
        <f t="shared" si="42"/>
        <v>pack,303</v>
      </c>
      <c r="G76" s="53" t="s">
        <v>2118</v>
      </c>
      <c r="H76" s="53">
        <f t="shared" si="43"/>
        <v>80</v>
      </c>
      <c r="I76" s="53" t="str">
        <f t="shared" si="44"/>
        <v>prop,207,2;pack,1105;pack,1120;pack,1135;pack,1150</v>
      </c>
      <c r="J76" s="53" t="str">
        <f t="shared" si="45"/>
        <v>prop,207,2</v>
      </c>
      <c r="K76" s="53">
        <f t="shared" si="46"/>
        <v>5</v>
      </c>
      <c r="L76" s="53" t="str">
        <f t="shared" si="47"/>
        <v>prop,211,1;pack,1105;pack,1120;pack,1135;pack,1150</v>
      </c>
      <c r="M76" s="53" t="str">
        <f t="shared" si="48"/>
        <v>prop,211,1</v>
      </c>
      <c r="N76" s="53">
        <f t="shared" si="49"/>
        <v>5</v>
      </c>
      <c r="O76" s="53" t="str">
        <f t="shared" si="50"/>
        <v>prop,208,2;pack,1105;pack,1120;pack,1135;pack,1150</v>
      </c>
      <c r="P76" s="53" t="str">
        <f t="shared" si="51"/>
        <v>prop,208,2</v>
      </c>
      <c r="Q76" s="53">
        <f t="shared" si="52"/>
        <v>5</v>
      </c>
      <c r="R76" s="53" t="str">
        <f t="shared" si="53"/>
        <v>prop,212,1;pack,1105;pack,1120;pack,1135;pack,1150</v>
      </c>
      <c r="S76" s="53" t="str">
        <f t="shared" si="54"/>
        <v>prop,212,1</v>
      </c>
      <c r="T76" s="53">
        <f t="shared" si="55"/>
        <v>5</v>
      </c>
      <c r="U76" s="53" t="str">
        <f t="shared" si="56"/>
        <v>prop,209,2;pack,1105;pack,1120;pack,1135;pack,1150</v>
      </c>
      <c r="V76" s="53" t="str">
        <f t="shared" si="57"/>
        <v>prop,209,2</v>
      </c>
      <c r="W76" s="53">
        <f t="shared" si="58"/>
        <v>4</v>
      </c>
      <c r="X76" s="53" t="str">
        <f t="shared" si="59"/>
        <v>prop,213,1;pack,1105;pack,1120;pack,1135;pack,1150</v>
      </c>
      <c r="Y76" s="53" t="str">
        <f t="shared" si="60"/>
        <v>prop,213,1</v>
      </c>
      <c r="Z76" s="53">
        <f t="shared" si="61"/>
        <v>4</v>
      </c>
      <c r="AA76" s="53" t="str">
        <f t="shared" si="62"/>
        <v>prop,210,2;pack,1105;pack,1120;pack,1135;pack,1150</v>
      </c>
      <c r="AB76" s="53" t="str">
        <f t="shared" si="63"/>
        <v>prop,210,2</v>
      </c>
      <c r="AC76" s="53">
        <f t="shared" si="64"/>
        <v>4</v>
      </c>
      <c r="AD76" s="53" t="str">
        <f t="shared" si="65"/>
        <v>prop,214,1;pack,1105;pack,1120;pack,1135;pack,1150</v>
      </c>
      <c r="AE76" s="53" t="str">
        <f t="shared" si="66"/>
        <v>prop,214,1</v>
      </c>
      <c r="AF76" s="53">
        <f t="shared" si="67"/>
        <v>4</v>
      </c>
      <c r="AG76" s="53" t="str">
        <f t="shared" si="68"/>
        <v>prop,301,1</v>
      </c>
      <c r="AH76" s="53" t="str">
        <f t="shared" si="69"/>
        <v>prop,301,1</v>
      </c>
      <c r="AI76" s="53">
        <f t="shared" si="70"/>
        <v>11</v>
      </c>
      <c r="AJ76" s="53" t="str">
        <f t="shared" si="71"/>
        <v>prop,302,1</v>
      </c>
      <c r="AK76" s="53" t="str">
        <f t="shared" si="72"/>
        <v>prop,302,1</v>
      </c>
      <c r="AL76" s="53">
        <f t="shared" si="73"/>
        <v>15</v>
      </c>
      <c r="AM76" s="53" t="str">
        <f t="shared" si="74"/>
        <v>prop,303,1</v>
      </c>
      <c r="AN76" s="53" t="str">
        <f t="shared" si="75"/>
        <v>prop,303,1</v>
      </c>
      <c r="AO76" s="53">
        <f t="shared" si="76"/>
        <v>4</v>
      </c>
      <c r="AP76" s="53" t="str">
        <f t="shared" si="77"/>
        <v>prop,304,1</v>
      </c>
      <c r="AQ76" s="53" t="str">
        <f t="shared" si="78"/>
        <v>prop,304,1</v>
      </c>
      <c r="AR76" s="53">
        <f t="shared" si="79"/>
        <v>11</v>
      </c>
      <c r="AS76" s="53" t="str">
        <f t="shared" si="80"/>
        <v>prop,305,1</v>
      </c>
      <c r="AT76" s="53" t="str">
        <f t="shared" si="81"/>
        <v>prop,305,1</v>
      </c>
      <c r="AU76" s="53">
        <f t="shared" si="82"/>
        <v>15</v>
      </c>
      <c r="AV76" s="53" t="str">
        <f t="shared" si="83"/>
        <v>prop,306,1</v>
      </c>
      <c r="AW76" s="53" t="str">
        <f t="shared" si="84"/>
        <v>prop,306,1</v>
      </c>
      <c r="AX76" s="53">
        <f t="shared" si="85"/>
        <v>2</v>
      </c>
      <c r="AY76" s="53" t="str">
        <f t="shared" si="86"/>
        <v>prop,307,1</v>
      </c>
      <c r="AZ76" s="53" t="str">
        <f t="shared" si="87"/>
        <v>prop,307,1</v>
      </c>
      <c r="BA76" s="53">
        <f t="shared" si="88"/>
        <v>8</v>
      </c>
      <c r="BB76" s="53" t="str">
        <f t="shared" si="89"/>
        <v>prop,308,1</v>
      </c>
      <c r="BC76" s="53" t="str">
        <f t="shared" si="90"/>
        <v>prop,308,1</v>
      </c>
      <c r="BD76" s="53">
        <f t="shared" si="91"/>
        <v>10</v>
      </c>
      <c r="BE76" s="53" t="str">
        <f t="shared" si="92"/>
        <v>prop,309,1</v>
      </c>
      <c r="BF76" s="53" t="str">
        <f t="shared" si="93"/>
        <v>prop,309,1</v>
      </c>
      <c r="BG76" s="53">
        <f t="shared" si="94"/>
        <v>2</v>
      </c>
      <c r="BH76" s="53" t="str">
        <f t="shared" si="95"/>
        <v>prop,310,1</v>
      </c>
      <c r="BI76" s="53" t="str">
        <f t="shared" si="96"/>
        <v>prop,310,1</v>
      </c>
      <c r="BJ76" s="53">
        <f t="shared" si="97"/>
        <v>8</v>
      </c>
      <c r="BK76" s="53" t="str">
        <f t="shared" si="98"/>
        <v>prop,311,1</v>
      </c>
      <c r="BL76" s="53" t="str">
        <f t="shared" si="99"/>
        <v>prop,311,1</v>
      </c>
      <c r="BM76" s="53">
        <f t="shared" si="100"/>
        <v>10</v>
      </c>
      <c r="BN76" s="53" t="str">
        <f t="shared" si="101"/>
        <v>prop,312,1</v>
      </c>
      <c r="BO76" s="53" t="str">
        <f t="shared" si="102"/>
        <v>prop,312,1</v>
      </c>
      <c r="BP76" s="53">
        <f t="shared" si="103"/>
        <v>2</v>
      </c>
      <c r="BQ76" s="53" t="str">
        <f t="shared" si="104"/>
        <v>prop,322,1</v>
      </c>
      <c r="BR76" s="53" t="str">
        <f t="shared" si="105"/>
        <v>prop,322,1</v>
      </c>
      <c r="BS76" s="53">
        <f t="shared" si="106"/>
        <v>30</v>
      </c>
      <c r="BT76" s="53" t="str">
        <f t="shared" si="107"/>
        <v>prop,323,1</v>
      </c>
      <c r="BU76" s="53" t="str">
        <f t="shared" si="108"/>
        <v>prop,323,1</v>
      </c>
      <c r="BV76" s="53">
        <f t="shared" si="109"/>
        <v>0</v>
      </c>
      <c r="BW76" s="53" t="str">
        <f t="shared" si="110"/>
        <v>prop,313,1</v>
      </c>
      <c r="BX76" s="53" t="str">
        <f t="shared" si="111"/>
        <v>prop,313,1</v>
      </c>
      <c r="BY76" s="53">
        <f t="shared" si="112"/>
        <v>35</v>
      </c>
      <c r="BZ76" s="53" t="str">
        <f t="shared" si="113"/>
        <v>prop,314,1</v>
      </c>
      <c r="CA76" s="53" t="str">
        <f t="shared" si="114"/>
        <v>prop,314,1</v>
      </c>
      <c r="CB76" s="53">
        <f t="shared" si="115"/>
        <v>0</v>
      </c>
      <c r="CC76" s="53" t="str">
        <f t="shared" si="116"/>
        <v>prop,316,1</v>
      </c>
      <c r="CD76" s="53" t="str">
        <f t="shared" si="117"/>
        <v>prop,316,1</v>
      </c>
      <c r="CE76" s="53">
        <f t="shared" si="118"/>
        <v>35</v>
      </c>
      <c r="CF76" s="53" t="str">
        <f t="shared" si="119"/>
        <v>prop,317,1</v>
      </c>
      <c r="CG76" s="53" t="str">
        <f t="shared" si="120"/>
        <v>prop,317,1</v>
      </c>
      <c r="CH76" s="53">
        <f t="shared" si="121"/>
        <v>0</v>
      </c>
      <c r="CI76" s="53" t="str">
        <f t="shared" si="122"/>
        <v>prop,205,2;pack,1105;pack,1120;pack,1135;pack,1150</v>
      </c>
      <c r="CJ76" s="53" t="str">
        <f t="shared" si="123"/>
        <v>prop,205,2</v>
      </c>
      <c r="CK76" s="53">
        <v>50</v>
      </c>
      <c r="CL76" s="53" t="str">
        <f t="shared" si="124"/>
        <v>prop,204,4;pack,1105;pack,1120;pack,1135;pack,1150</v>
      </c>
      <c r="CM76" s="53" t="str">
        <f t="shared" si="125"/>
        <v>prop,204,4</v>
      </c>
      <c r="CN76" s="53">
        <v>50</v>
      </c>
      <c r="CO76" s="53" t="str">
        <f>"stage_token,"&amp;INT(价值设定!M37*100)</f>
        <v>stage_token,1750</v>
      </c>
      <c r="CP76" s="53" t="str">
        <f t="shared" si="126"/>
        <v>stage_token,1750</v>
      </c>
      <c r="CQ76" s="53">
        <v>100</v>
      </c>
      <c r="CR76" s="53" t="s">
        <v>2329</v>
      </c>
      <c r="CS76" s="53" t="str">
        <f t="shared" si="127"/>
        <v>cash,110</v>
      </c>
      <c r="CT76" s="53">
        <v>100</v>
      </c>
      <c r="CU76" s="53" t="s">
        <v>2330</v>
      </c>
      <c r="CV76" s="53" t="str">
        <f t="shared" si="128"/>
        <v>prop,704,8</v>
      </c>
      <c r="CW76" s="53">
        <v>100</v>
      </c>
      <c r="CX76" s="53" t="str">
        <f t="shared" si="129"/>
        <v>pack,304</v>
      </c>
      <c r="CY76" s="53" t="str">
        <f t="shared" si="130"/>
        <v>item,104</v>
      </c>
      <c r="CZ76" s="53">
        <f t="shared" si="131"/>
        <v>5</v>
      </c>
      <c r="DA76" s="53" t="str">
        <f t="shared" si="132"/>
        <v>prop,104,1</v>
      </c>
      <c r="DB76" s="53" t="str">
        <f t="shared" si="133"/>
        <v>prop,104,1</v>
      </c>
      <c r="DC76" s="53">
        <f t="shared" si="134"/>
        <v>75</v>
      </c>
      <c r="DE76" s="53">
        <v>1174</v>
      </c>
      <c r="DF76" s="56" t="str">
        <f t="shared" si="136"/>
        <v>prop,206,1|8;0|92</v>
      </c>
      <c r="DG76" s="80"/>
      <c r="DJ76" s="81"/>
      <c r="DK76" s="60"/>
      <c r="DL76" s="60"/>
      <c r="DN76" s="60"/>
      <c r="DO76" s="60"/>
      <c r="DP76" s="60"/>
      <c r="DQ76" s="60"/>
      <c r="DR76" s="60"/>
      <c r="DS76" s="60"/>
      <c r="DT76" s="60"/>
      <c r="DU76" s="60"/>
      <c r="DV76" s="60"/>
      <c r="DW76" s="60"/>
      <c r="DX76" s="60"/>
      <c r="DY76" s="60"/>
      <c r="DZ76" s="60"/>
      <c r="EA76" s="60"/>
      <c r="EB76" s="60"/>
    </row>
    <row r="77" spans="1:136">
      <c r="A77" s="53">
        <f>怪物产出!A39</f>
        <v>36</v>
      </c>
      <c r="B77" s="53">
        <f>怪物产出!B39</f>
        <v>6</v>
      </c>
      <c r="C77" s="50" t="str">
        <f>价值设定!P38</f>
        <v>coin,4300</v>
      </c>
      <c r="D77" s="53" t="str">
        <f t="shared" si="40"/>
        <v>coin,4300</v>
      </c>
      <c r="E77" s="53">
        <f t="shared" si="41"/>
        <v>100</v>
      </c>
      <c r="F77" s="53" t="str">
        <f t="shared" si="42"/>
        <v>pack,303</v>
      </c>
      <c r="G77" s="53" t="s">
        <v>2118</v>
      </c>
      <c r="H77" s="53">
        <f t="shared" si="43"/>
        <v>80</v>
      </c>
      <c r="I77" s="53" t="str">
        <f t="shared" si="44"/>
        <v>prop,207,2;pack,1105;pack,1120;pack,1135;pack,1150</v>
      </c>
      <c r="J77" s="53" t="str">
        <f t="shared" si="45"/>
        <v>prop,207,2</v>
      </c>
      <c r="K77" s="53">
        <f t="shared" si="46"/>
        <v>5</v>
      </c>
      <c r="L77" s="53" t="str">
        <f t="shared" si="47"/>
        <v>prop,211,1;pack,1105;pack,1120;pack,1135;pack,1150</v>
      </c>
      <c r="M77" s="53" t="str">
        <f t="shared" si="48"/>
        <v>prop,211,1</v>
      </c>
      <c r="N77" s="53">
        <f t="shared" si="49"/>
        <v>5</v>
      </c>
      <c r="O77" s="53" t="str">
        <f t="shared" si="50"/>
        <v>prop,208,2;pack,1105;pack,1120;pack,1135;pack,1150</v>
      </c>
      <c r="P77" s="53" t="str">
        <f t="shared" si="51"/>
        <v>prop,208,2</v>
      </c>
      <c r="Q77" s="53">
        <f t="shared" si="52"/>
        <v>5</v>
      </c>
      <c r="R77" s="53" t="str">
        <f t="shared" si="53"/>
        <v>prop,212,1;pack,1105;pack,1120;pack,1135;pack,1150</v>
      </c>
      <c r="S77" s="53" t="str">
        <f t="shared" si="54"/>
        <v>prop,212,1</v>
      </c>
      <c r="T77" s="53">
        <f t="shared" si="55"/>
        <v>5</v>
      </c>
      <c r="U77" s="53" t="str">
        <f t="shared" si="56"/>
        <v>prop,209,2;pack,1105;pack,1120;pack,1135;pack,1150</v>
      </c>
      <c r="V77" s="53" t="str">
        <f t="shared" si="57"/>
        <v>prop,209,2</v>
      </c>
      <c r="W77" s="53">
        <f t="shared" si="58"/>
        <v>4</v>
      </c>
      <c r="X77" s="53" t="str">
        <f t="shared" si="59"/>
        <v>prop,213,1;pack,1105;pack,1120;pack,1135;pack,1150</v>
      </c>
      <c r="Y77" s="53" t="str">
        <f t="shared" si="60"/>
        <v>prop,213,1</v>
      </c>
      <c r="Z77" s="53">
        <f t="shared" si="61"/>
        <v>4</v>
      </c>
      <c r="AA77" s="53" t="str">
        <f t="shared" si="62"/>
        <v>prop,210,2;pack,1105;pack,1120;pack,1135;pack,1150</v>
      </c>
      <c r="AB77" s="53" t="str">
        <f t="shared" si="63"/>
        <v>prop,210,2</v>
      </c>
      <c r="AC77" s="53">
        <f t="shared" si="64"/>
        <v>4</v>
      </c>
      <c r="AD77" s="53" t="str">
        <f t="shared" si="65"/>
        <v>prop,214,1;pack,1105;pack,1120;pack,1135;pack,1150</v>
      </c>
      <c r="AE77" s="53" t="str">
        <f t="shared" si="66"/>
        <v>prop,214,1</v>
      </c>
      <c r="AF77" s="53">
        <f t="shared" si="67"/>
        <v>4</v>
      </c>
      <c r="AG77" s="53" t="str">
        <f t="shared" si="68"/>
        <v>prop,301,1</v>
      </c>
      <c r="AH77" s="53" t="str">
        <f t="shared" si="69"/>
        <v>prop,301,1</v>
      </c>
      <c r="AI77" s="53">
        <f t="shared" si="70"/>
        <v>11</v>
      </c>
      <c r="AJ77" s="53" t="str">
        <f t="shared" si="71"/>
        <v>prop,302,1</v>
      </c>
      <c r="AK77" s="53" t="str">
        <f t="shared" si="72"/>
        <v>prop,302,1</v>
      </c>
      <c r="AL77" s="53">
        <f t="shared" si="73"/>
        <v>15</v>
      </c>
      <c r="AM77" s="53" t="str">
        <f t="shared" si="74"/>
        <v>prop,303,1</v>
      </c>
      <c r="AN77" s="53" t="str">
        <f t="shared" si="75"/>
        <v>prop,303,1</v>
      </c>
      <c r="AO77" s="53">
        <f t="shared" si="76"/>
        <v>4</v>
      </c>
      <c r="AP77" s="53" t="str">
        <f t="shared" si="77"/>
        <v>prop,304,1</v>
      </c>
      <c r="AQ77" s="53" t="str">
        <f t="shared" si="78"/>
        <v>prop,304,1</v>
      </c>
      <c r="AR77" s="53">
        <f t="shared" si="79"/>
        <v>11</v>
      </c>
      <c r="AS77" s="53" t="str">
        <f t="shared" si="80"/>
        <v>prop,305,1</v>
      </c>
      <c r="AT77" s="53" t="str">
        <f t="shared" si="81"/>
        <v>prop,305,1</v>
      </c>
      <c r="AU77" s="53">
        <f t="shared" si="82"/>
        <v>15</v>
      </c>
      <c r="AV77" s="53" t="str">
        <f t="shared" si="83"/>
        <v>prop,306,1</v>
      </c>
      <c r="AW77" s="53" t="str">
        <f t="shared" si="84"/>
        <v>prop,306,1</v>
      </c>
      <c r="AX77" s="53">
        <f t="shared" si="85"/>
        <v>2</v>
      </c>
      <c r="AY77" s="53" t="str">
        <f t="shared" si="86"/>
        <v>prop,307,1</v>
      </c>
      <c r="AZ77" s="53" t="str">
        <f t="shared" si="87"/>
        <v>prop,307,1</v>
      </c>
      <c r="BA77" s="53">
        <f t="shared" si="88"/>
        <v>8</v>
      </c>
      <c r="BB77" s="53" t="str">
        <f t="shared" si="89"/>
        <v>prop,308,1</v>
      </c>
      <c r="BC77" s="53" t="str">
        <f t="shared" si="90"/>
        <v>prop,308,1</v>
      </c>
      <c r="BD77" s="53">
        <f t="shared" si="91"/>
        <v>10</v>
      </c>
      <c r="BE77" s="53" t="str">
        <f t="shared" si="92"/>
        <v>prop,309,1</v>
      </c>
      <c r="BF77" s="53" t="str">
        <f t="shared" si="93"/>
        <v>prop,309,1</v>
      </c>
      <c r="BG77" s="53">
        <f t="shared" si="94"/>
        <v>2</v>
      </c>
      <c r="BH77" s="53" t="str">
        <f t="shared" si="95"/>
        <v>prop,310,1</v>
      </c>
      <c r="BI77" s="53" t="str">
        <f t="shared" si="96"/>
        <v>prop,310,1</v>
      </c>
      <c r="BJ77" s="53">
        <f t="shared" si="97"/>
        <v>8</v>
      </c>
      <c r="BK77" s="53" t="str">
        <f t="shared" si="98"/>
        <v>prop,311,1</v>
      </c>
      <c r="BL77" s="53" t="str">
        <f t="shared" si="99"/>
        <v>prop,311,1</v>
      </c>
      <c r="BM77" s="53">
        <f t="shared" si="100"/>
        <v>10</v>
      </c>
      <c r="BN77" s="53" t="str">
        <f t="shared" si="101"/>
        <v>prop,312,1</v>
      </c>
      <c r="BO77" s="53" t="str">
        <f t="shared" si="102"/>
        <v>prop,312,1</v>
      </c>
      <c r="BP77" s="53">
        <f t="shared" si="103"/>
        <v>2</v>
      </c>
      <c r="BQ77" s="53" t="str">
        <f t="shared" si="104"/>
        <v>prop,322,1</v>
      </c>
      <c r="BR77" s="53" t="str">
        <f t="shared" si="105"/>
        <v>prop,322,1</v>
      </c>
      <c r="BS77" s="53">
        <f t="shared" si="106"/>
        <v>30</v>
      </c>
      <c r="BT77" s="53" t="str">
        <f t="shared" si="107"/>
        <v>prop,323,1</v>
      </c>
      <c r="BU77" s="53" t="str">
        <f t="shared" si="108"/>
        <v>prop,323,1</v>
      </c>
      <c r="BV77" s="53">
        <f t="shared" si="109"/>
        <v>0</v>
      </c>
      <c r="BW77" s="53" t="str">
        <f t="shared" si="110"/>
        <v>prop,313,1</v>
      </c>
      <c r="BX77" s="53" t="str">
        <f t="shared" si="111"/>
        <v>prop,313,1</v>
      </c>
      <c r="BY77" s="53">
        <f t="shared" si="112"/>
        <v>35</v>
      </c>
      <c r="BZ77" s="53" t="str">
        <f t="shared" si="113"/>
        <v>prop,314,1</v>
      </c>
      <c r="CA77" s="53" t="str">
        <f t="shared" si="114"/>
        <v>prop,314,1</v>
      </c>
      <c r="CB77" s="53">
        <f t="shared" si="115"/>
        <v>0</v>
      </c>
      <c r="CC77" s="53" t="str">
        <f t="shared" si="116"/>
        <v>prop,316,1</v>
      </c>
      <c r="CD77" s="53" t="str">
        <f t="shared" si="117"/>
        <v>prop,316,1</v>
      </c>
      <c r="CE77" s="53">
        <f t="shared" si="118"/>
        <v>35</v>
      </c>
      <c r="CF77" s="53" t="str">
        <f t="shared" si="119"/>
        <v>prop,317,1</v>
      </c>
      <c r="CG77" s="53" t="str">
        <f t="shared" si="120"/>
        <v>prop,317,1</v>
      </c>
      <c r="CH77" s="53">
        <f t="shared" si="121"/>
        <v>0</v>
      </c>
      <c r="CI77" s="53" t="str">
        <f t="shared" si="122"/>
        <v>prop,205,2;pack,1105;pack,1120;pack,1135;pack,1150</v>
      </c>
      <c r="CJ77" s="53" t="str">
        <f t="shared" si="123"/>
        <v>prop,205,2</v>
      </c>
      <c r="CK77" s="53">
        <v>50</v>
      </c>
      <c r="CL77" s="53" t="str">
        <f t="shared" si="124"/>
        <v>prop,204,4;pack,1105;pack,1120;pack,1135;pack,1150</v>
      </c>
      <c r="CM77" s="53" t="str">
        <f t="shared" si="125"/>
        <v>prop,204,4</v>
      </c>
      <c r="CN77" s="53">
        <v>50</v>
      </c>
      <c r="CO77" s="53" t="str">
        <f>"stage_token,"&amp;INT(价值设定!M38*100)</f>
        <v>stage_token,1760</v>
      </c>
      <c r="CP77" s="53" t="str">
        <f t="shared" si="126"/>
        <v>stage_token,1760</v>
      </c>
      <c r="CQ77" s="53">
        <v>100</v>
      </c>
      <c r="CR77" s="53" t="s">
        <v>2329</v>
      </c>
      <c r="CS77" s="53" t="str">
        <f t="shared" si="127"/>
        <v>cash,110</v>
      </c>
      <c r="CT77" s="53">
        <v>100</v>
      </c>
      <c r="CU77" s="53" t="s">
        <v>2330</v>
      </c>
      <c r="CV77" s="53" t="str">
        <f t="shared" si="128"/>
        <v>prop,704,8</v>
      </c>
      <c r="CW77" s="53">
        <v>100</v>
      </c>
      <c r="CX77" s="53" t="str">
        <f t="shared" si="129"/>
        <v>pack,304</v>
      </c>
      <c r="CY77" s="53" t="str">
        <f t="shared" si="130"/>
        <v>item,104</v>
      </c>
      <c r="CZ77" s="53">
        <f t="shared" si="131"/>
        <v>5</v>
      </c>
      <c r="DA77" s="53" t="str">
        <f t="shared" si="132"/>
        <v>prop,104,1</v>
      </c>
      <c r="DB77" s="53" t="str">
        <f t="shared" si="133"/>
        <v>prop,104,1</v>
      </c>
      <c r="DC77" s="53">
        <f t="shared" si="134"/>
        <v>75</v>
      </c>
      <c r="DE77" s="53">
        <v>1175</v>
      </c>
      <c r="DF77" s="56" t="str">
        <f t="shared" ref="DF77:DF91" si="137">BJ3</f>
        <v>pack,202;pack,237</v>
      </c>
      <c r="DG77" s="80"/>
      <c r="DJ77" s="81"/>
      <c r="DK77" s="60"/>
      <c r="DL77" s="60"/>
      <c r="DN77" s="60"/>
      <c r="DO77" s="60"/>
      <c r="DP77" s="60"/>
      <c r="DQ77" s="60"/>
      <c r="DR77" s="60"/>
      <c r="DS77" s="60"/>
      <c r="DT77" s="60"/>
      <c r="DU77" s="60"/>
      <c r="DV77" s="60"/>
      <c r="DW77" s="60"/>
      <c r="DX77" s="60"/>
      <c r="DY77" s="60"/>
      <c r="DZ77" s="60"/>
      <c r="EA77" s="60"/>
      <c r="EB77" s="60"/>
    </row>
    <row r="78" spans="1:136">
      <c r="A78" s="53">
        <f>怪物产出!A40</f>
        <v>37</v>
      </c>
      <c r="B78" s="53">
        <f>怪物产出!B40</f>
        <v>6</v>
      </c>
      <c r="C78" s="50" t="str">
        <f>价值设定!P39</f>
        <v>coin,4350</v>
      </c>
      <c r="D78" s="53" t="str">
        <f t="shared" si="40"/>
        <v>coin,4350</v>
      </c>
      <c r="E78" s="53">
        <f t="shared" si="41"/>
        <v>100</v>
      </c>
      <c r="F78" s="53" t="str">
        <f t="shared" si="42"/>
        <v>pack,303</v>
      </c>
      <c r="G78" s="53" t="s">
        <v>2118</v>
      </c>
      <c r="H78" s="53">
        <f t="shared" si="43"/>
        <v>80</v>
      </c>
      <c r="I78" s="53" t="str">
        <f t="shared" si="44"/>
        <v>prop,207,2;pack,1105;pack,1120;pack,1135;pack,1150</v>
      </c>
      <c r="J78" s="53" t="str">
        <f t="shared" si="45"/>
        <v>prop,207,2</v>
      </c>
      <c r="K78" s="53">
        <f t="shared" si="46"/>
        <v>5</v>
      </c>
      <c r="L78" s="53" t="str">
        <f t="shared" si="47"/>
        <v>prop,211,1;pack,1105;pack,1120;pack,1135;pack,1150</v>
      </c>
      <c r="M78" s="53" t="str">
        <f t="shared" si="48"/>
        <v>prop,211,1</v>
      </c>
      <c r="N78" s="53">
        <f t="shared" si="49"/>
        <v>5</v>
      </c>
      <c r="O78" s="53" t="str">
        <f t="shared" si="50"/>
        <v>prop,208,2;pack,1105;pack,1120;pack,1135;pack,1150</v>
      </c>
      <c r="P78" s="53" t="str">
        <f t="shared" si="51"/>
        <v>prop,208,2</v>
      </c>
      <c r="Q78" s="53">
        <f t="shared" si="52"/>
        <v>5</v>
      </c>
      <c r="R78" s="53" t="str">
        <f t="shared" si="53"/>
        <v>prop,212,1;pack,1105;pack,1120;pack,1135;pack,1150</v>
      </c>
      <c r="S78" s="53" t="str">
        <f t="shared" si="54"/>
        <v>prop,212,1</v>
      </c>
      <c r="T78" s="53">
        <f t="shared" si="55"/>
        <v>5</v>
      </c>
      <c r="U78" s="53" t="str">
        <f t="shared" si="56"/>
        <v>prop,209,2;pack,1105;pack,1120;pack,1135;pack,1150</v>
      </c>
      <c r="V78" s="53" t="str">
        <f t="shared" si="57"/>
        <v>prop,209,2</v>
      </c>
      <c r="W78" s="53">
        <f t="shared" si="58"/>
        <v>4</v>
      </c>
      <c r="X78" s="53" t="str">
        <f t="shared" si="59"/>
        <v>prop,213,1;pack,1105;pack,1120;pack,1135;pack,1150</v>
      </c>
      <c r="Y78" s="53" t="str">
        <f t="shared" si="60"/>
        <v>prop,213,1</v>
      </c>
      <c r="Z78" s="53">
        <f t="shared" si="61"/>
        <v>4</v>
      </c>
      <c r="AA78" s="53" t="str">
        <f t="shared" si="62"/>
        <v>prop,210,2;pack,1105;pack,1120;pack,1135;pack,1150</v>
      </c>
      <c r="AB78" s="53" t="str">
        <f t="shared" si="63"/>
        <v>prop,210,2</v>
      </c>
      <c r="AC78" s="53">
        <f t="shared" si="64"/>
        <v>4</v>
      </c>
      <c r="AD78" s="53" t="str">
        <f t="shared" si="65"/>
        <v>prop,214,1;pack,1105;pack,1120;pack,1135;pack,1150</v>
      </c>
      <c r="AE78" s="53" t="str">
        <f t="shared" si="66"/>
        <v>prop,214,1</v>
      </c>
      <c r="AF78" s="53">
        <f t="shared" si="67"/>
        <v>4</v>
      </c>
      <c r="AG78" s="53" t="str">
        <f t="shared" si="68"/>
        <v>prop,301,1</v>
      </c>
      <c r="AH78" s="53" t="str">
        <f t="shared" si="69"/>
        <v>prop,301,1</v>
      </c>
      <c r="AI78" s="53">
        <f t="shared" si="70"/>
        <v>11</v>
      </c>
      <c r="AJ78" s="53" t="str">
        <f t="shared" si="71"/>
        <v>prop,302,1</v>
      </c>
      <c r="AK78" s="53" t="str">
        <f t="shared" si="72"/>
        <v>prop,302,1</v>
      </c>
      <c r="AL78" s="53">
        <f t="shared" si="73"/>
        <v>15</v>
      </c>
      <c r="AM78" s="53" t="str">
        <f t="shared" si="74"/>
        <v>prop,303,1</v>
      </c>
      <c r="AN78" s="53" t="str">
        <f t="shared" si="75"/>
        <v>prop,303,1</v>
      </c>
      <c r="AO78" s="53">
        <f t="shared" si="76"/>
        <v>4</v>
      </c>
      <c r="AP78" s="53" t="str">
        <f t="shared" si="77"/>
        <v>prop,304,1</v>
      </c>
      <c r="AQ78" s="53" t="str">
        <f t="shared" si="78"/>
        <v>prop,304,1</v>
      </c>
      <c r="AR78" s="53">
        <f t="shared" si="79"/>
        <v>11</v>
      </c>
      <c r="AS78" s="53" t="str">
        <f t="shared" si="80"/>
        <v>prop,305,1</v>
      </c>
      <c r="AT78" s="53" t="str">
        <f t="shared" si="81"/>
        <v>prop,305,1</v>
      </c>
      <c r="AU78" s="53">
        <f t="shared" si="82"/>
        <v>15</v>
      </c>
      <c r="AV78" s="53" t="str">
        <f t="shared" si="83"/>
        <v>prop,306,1</v>
      </c>
      <c r="AW78" s="53" t="str">
        <f t="shared" si="84"/>
        <v>prop,306,1</v>
      </c>
      <c r="AX78" s="53">
        <f t="shared" si="85"/>
        <v>2</v>
      </c>
      <c r="AY78" s="53" t="str">
        <f t="shared" si="86"/>
        <v>prop,307,1</v>
      </c>
      <c r="AZ78" s="53" t="str">
        <f t="shared" si="87"/>
        <v>prop,307,1</v>
      </c>
      <c r="BA78" s="53">
        <f t="shared" si="88"/>
        <v>8</v>
      </c>
      <c r="BB78" s="53" t="str">
        <f t="shared" si="89"/>
        <v>prop,308,1</v>
      </c>
      <c r="BC78" s="53" t="str">
        <f t="shared" si="90"/>
        <v>prop,308,1</v>
      </c>
      <c r="BD78" s="53">
        <f t="shared" si="91"/>
        <v>10</v>
      </c>
      <c r="BE78" s="53" t="str">
        <f t="shared" si="92"/>
        <v>prop,309,1</v>
      </c>
      <c r="BF78" s="53" t="str">
        <f t="shared" si="93"/>
        <v>prop,309,1</v>
      </c>
      <c r="BG78" s="53">
        <f t="shared" si="94"/>
        <v>2</v>
      </c>
      <c r="BH78" s="53" t="str">
        <f t="shared" si="95"/>
        <v>prop,310,1</v>
      </c>
      <c r="BI78" s="53" t="str">
        <f t="shared" si="96"/>
        <v>prop,310,1</v>
      </c>
      <c r="BJ78" s="53">
        <f t="shared" si="97"/>
        <v>8</v>
      </c>
      <c r="BK78" s="53" t="str">
        <f t="shared" si="98"/>
        <v>prop,311,1</v>
      </c>
      <c r="BL78" s="53" t="str">
        <f t="shared" si="99"/>
        <v>prop,311,1</v>
      </c>
      <c r="BM78" s="53">
        <f t="shared" si="100"/>
        <v>10</v>
      </c>
      <c r="BN78" s="53" t="str">
        <f t="shared" si="101"/>
        <v>prop,312,1</v>
      </c>
      <c r="BO78" s="53" t="str">
        <f t="shared" si="102"/>
        <v>prop,312,1</v>
      </c>
      <c r="BP78" s="53">
        <f t="shared" si="103"/>
        <v>2</v>
      </c>
      <c r="BQ78" s="53" t="str">
        <f t="shared" si="104"/>
        <v>prop,322,1</v>
      </c>
      <c r="BR78" s="53" t="str">
        <f t="shared" si="105"/>
        <v>prop,322,1</v>
      </c>
      <c r="BS78" s="53">
        <f t="shared" si="106"/>
        <v>30</v>
      </c>
      <c r="BT78" s="53" t="str">
        <f t="shared" si="107"/>
        <v>prop,323,1</v>
      </c>
      <c r="BU78" s="53" t="str">
        <f t="shared" si="108"/>
        <v>prop,323,1</v>
      </c>
      <c r="BV78" s="53">
        <f t="shared" si="109"/>
        <v>0</v>
      </c>
      <c r="BW78" s="53" t="str">
        <f t="shared" si="110"/>
        <v>prop,313,1</v>
      </c>
      <c r="BX78" s="53" t="str">
        <f t="shared" si="111"/>
        <v>prop,313,1</v>
      </c>
      <c r="BY78" s="53">
        <f t="shared" si="112"/>
        <v>35</v>
      </c>
      <c r="BZ78" s="53" t="str">
        <f t="shared" si="113"/>
        <v>prop,314,1</v>
      </c>
      <c r="CA78" s="53" t="str">
        <f t="shared" si="114"/>
        <v>prop,314,1</v>
      </c>
      <c r="CB78" s="53">
        <f t="shared" si="115"/>
        <v>0</v>
      </c>
      <c r="CC78" s="53" t="str">
        <f t="shared" si="116"/>
        <v>prop,316,1</v>
      </c>
      <c r="CD78" s="53" t="str">
        <f t="shared" si="117"/>
        <v>prop,316,1</v>
      </c>
      <c r="CE78" s="53">
        <f t="shared" si="118"/>
        <v>35</v>
      </c>
      <c r="CF78" s="53" t="str">
        <f t="shared" si="119"/>
        <v>prop,317,1</v>
      </c>
      <c r="CG78" s="53" t="str">
        <f t="shared" si="120"/>
        <v>prop,317,1</v>
      </c>
      <c r="CH78" s="53">
        <f t="shared" si="121"/>
        <v>0</v>
      </c>
      <c r="CI78" s="53" t="str">
        <f t="shared" si="122"/>
        <v>prop,205,2;pack,1105;pack,1120;pack,1135;pack,1150</v>
      </c>
      <c r="CJ78" s="53" t="str">
        <f t="shared" si="123"/>
        <v>prop,205,2</v>
      </c>
      <c r="CK78" s="53">
        <v>50</v>
      </c>
      <c r="CL78" s="53" t="str">
        <f t="shared" si="124"/>
        <v>prop,204,4;pack,1105;pack,1120;pack,1135;pack,1150</v>
      </c>
      <c r="CM78" s="53" t="str">
        <f t="shared" si="125"/>
        <v>prop,204,4</v>
      </c>
      <c r="CN78" s="53">
        <v>50</v>
      </c>
      <c r="CO78" s="53" t="str">
        <f>"stage_token,"&amp;INT(价值设定!M39*100)</f>
        <v>stage_token,1770</v>
      </c>
      <c r="CP78" s="53" t="str">
        <f t="shared" si="126"/>
        <v>stage_token,1770</v>
      </c>
      <c r="CQ78" s="53">
        <v>100</v>
      </c>
      <c r="CR78" s="53" t="s">
        <v>2329</v>
      </c>
      <c r="CS78" s="53" t="str">
        <f t="shared" si="127"/>
        <v>cash,110</v>
      </c>
      <c r="CT78" s="53">
        <v>100</v>
      </c>
      <c r="CU78" s="53" t="s">
        <v>2330</v>
      </c>
      <c r="CV78" s="53" t="str">
        <f t="shared" si="128"/>
        <v>prop,704,8</v>
      </c>
      <c r="CW78" s="53">
        <v>100</v>
      </c>
      <c r="CX78" s="53" t="str">
        <f t="shared" si="129"/>
        <v>pack,304</v>
      </c>
      <c r="CY78" s="53" t="str">
        <f t="shared" si="130"/>
        <v>item,104</v>
      </c>
      <c r="CZ78" s="53">
        <f t="shared" si="131"/>
        <v>5</v>
      </c>
      <c r="DA78" s="53" t="str">
        <f t="shared" si="132"/>
        <v>prop,104,1</v>
      </c>
      <c r="DB78" s="53" t="str">
        <f t="shared" si="133"/>
        <v>prop,104,1</v>
      </c>
      <c r="DC78" s="53">
        <f t="shared" si="134"/>
        <v>75</v>
      </c>
      <c r="DE78" s="53">
        <v>1176</v>
      </c>
      <c r="DF78" s="56" t="str">
        <f t="shared" si="137"/>
        <v>pack,207;pack,242</v>
      </c>
      <c r="DG78" s="80"/>
      <c r="DJ78" s="81"/>
      <c r="DK78" s="60"/>
      <c r="DL78" s="60"/>
      <c r="DN78" s="60"/>
      <c r="DO78" s="60"/>
      <c r="DP78" s="60"/>
      <c r="DQ78" s="60"/>
      <c r="DR78" s="60"/>
      <c r="DS78" s="60"/>
      <c r="DT78" s="60"/>
      <c r="DU78" s="60"/>
      <c r="DV78" s="60"/>
      <c r="DW78" s="60"/>
      <c r="DX78" s="60"/>
      <c r="DY78" s="60"/>
      <c r="DZ78" s="60"/>
      <c r="EA78" s="60"/>
      <c r="EB78" s="60"/>
    </row>
    <row r="79" spans="1:136">
      <c r="A79" s="53">
        <f>怪物产出!A41</f>
        <v>38</v>
      </c>
      <c r="B79" s="53">
        <f>怪物产出!B41</f>
        <v>6</v>
      </c>
      <c r="C79" s="50" t="str">
        <f>价值设定!P40</f>
        <v>coin,4400</v>
      </c>
      <c r="D79" s="53" t="str">
        <f t="shared" si="40"/>
        <v>coin,4400</v>
      </c>
      <c r="E79" s="53">
        <f t="shared" si="41"/>
        <v>100</v>
      </c>
      <c r="F79" s="53" t="str">
        <f t="shared" si="42"/>
        <v>pack,303</v>
      </c>
      <c r="G79" s="53" t="s">
        <v>2118</v>
      </c>
      <c r="H79" s="53">
        <f t="shared" si="43"/>
        <v>80</v>
      </c>
      <c r="I79" s="53" t="str">
        <f t="shared" si="44"/>
        <v>prop,207,2;pack,1105;pack,1120;pack,1135;pack,1150</v>
      </c>
      <c r="J79" s="53" t="str">
        <f t="shared" si="45"/>
        <v>prop,207,2</v>
      </c>
      <c r="K79" s="53">
        <f t="shared" si="46"/>
        <v>5</v>
      </c>
      <c r="L79" s="53" t="str">
        <f t="shared" si="47"/>
        <v>prop,211,1;pack,1105;pack,1120;pack,1135;pack,1150</v>
      </c>
      <c r="M79" s="53" t="str">
        <f t="shared" si="48"/>
        <v>prop,211,1</v>
      </c>
      <c r="N79" s="53">
        <f t="shared" si="49"/>
        <v>5</v>
      </c>
      <c r="O79" s="53" t="str">
        <f t="shared" si="50"/>
        <v>prop,208,2;pack,1105;pack,1120;pack,1135;pack,1150</v>
      </c>
      <c r="P79" s="53" t="str">
        <f t="shared" si="51"/>
        <v>prop,208,2</v>
      </c>
      <c r="Q79" s="53">
        <f t="shared" si="52"/>
        <v>5</v>
      </c>
      <c r="R79" s="53" t="str">
        <f t="shared" si="53"/>
        <v>prop,212,1;pack,1105;pack,1120;pack,1135;pack,1150</v>
      </c>
      <c r="S79" s="53" t="str">
        <f t="shared" si="54"/>
        <v>prop,212,1</v>
      </c>
      <c r="T79" s="53">
        <f t="shared" si="55"/>
        <v>5</v>
      </c>
      <c r="U79" s="53" t="str">
        <f t="shared" si="56"/>
        <v>prop,209,2;pack,1105;pack,1120;pack,1135;pack,1150</v>
      </c>
      <c r="V79" s="53" t="str">
        <f t="shared" si="57"/>
        <v>prop,209,2</v>
      </c>
      <c r="W79" s="53">
        <f t="shared" si="58"/>
        <v>4</v>
      </c>
      <c r="X79" s="53" t="str">
        <f t="shared" si="59"/>
        <v>prop,213,1;pack,1105;pack,1120;pack,1135;pack,1150</v>
      </c>
      <c r="Y79" s="53" t="str">
        <f t="shared" si="60"/>
        <v>prop,213,1</v>
      </c>
      <c r="Z79" s="53">
        <f t="shared" si="61"/>
        <v>4</v>
      </c>
      <c r="AA79" s="53" t="str">
        <f t="shared" si="62"/>
        <v>prop,210,2;pack,1105;pack,1120;pack,1135;pack,1150</v>
      </c>
      <c r="AB79" s="53" t="str">
        <f t="shared" si="63"/>
        <v>prop,210,2</v>
      </c>
      <c r="AC79" s="53">
        <f t="shared" si="64"/>
        <v>4</v>
      </c>
      <c r="AD79" s="53" t="str">
        <f t="shared" si="65"/>
        <v>prop,214,1;pack,1105;pack,1120;pack,1135;pack,1150</v>
      </c>
      <c r="AE79" s="53" t="str">
        <f t="shared" si="66"/>
        <v>prop,214,1</v>
      </c>
      <c r="AF79" s="53">
        <f t="shared" si="67"/>
        <v>4</v>
      </c>
      <c r="AG79" s="53" t="str">
        <f t="shared" si="68"/>
        <v>prop,301,1</v>
      </c>
      <c r="AH79" s="53" t="str">
        <f t="shared" si="69"/>
        <v>prop,301,1</v>
      </c>
      <c r="AI79" s="53">
        <f t="shared" si="70"/>
        <v>11</v>
      </c>
      <c r="AJ79" s="53" t="str">
        <f t="shared" si="71"/>
        <v>prop,302,1</v>
      </c>
      <c r="AK79" s="53" t="str">
        <f t="shared" si="72"/>
        <v>prop,302,1</v>
      </c>
      <c r="AL79" s="53">
        <f t="shared" si="73"/>
        <v>15</v>
      </c>
      <c r="AM79" s="53" t="str">
        <f t="shared" si="74"/>
        <v>prop,303,1</v>
      </c>
      <c r="AN79" s="53" t="str">
        <f t="shared" si="75"/>
        <v>prop,303,1</v>
      </c>
      <c r="AO79" s="53">
        <f t="shared" si="76"/>
        <v>4</v>
      </c>
      <c r="AP79" s="53" t="str">
        <f t="shared" si="77"/>
        <v>prop,304,1</v>
      </c>
      <c r="AQ79" s="53" t="str">
        <f t="shared" si="78"/>
        <v>prop,304,1</v>
      </c>
      <c r="AR79" s="53">
        <f t="shared" si="79"/>
        <v>11</v>
      </c>
      <c r="AS79" s="53" t="str">
        <f t="shared" si="80"/>
        <v>prop,305,1</v>
      </c>
      <c r="AT79" s="53" t="str">
        <f t="shared" si="81"/>
        <v>prop,305,1</v>
      </c>
      <c r="AU79" s="53">
        <f t="shared" si="82"/>
        <v>15</v>
      </c>
      <c r="AV79" s="53" t="str">
        <f t="shared" si="83"/>
        <v>prop,306,1</v>
      </c>
      <c r="AW79" s="53" t="str">
        <f t="shared" si="84"/>
        <v>prop,306,1</v>
      </c>
      <c r="AX79" s="53">
        <f t="shared" si="85"/>
        <v>2</v>
      </c>
      <c r="AY79" s="53" t="str">
        <f t="shared" si="86"/>
        <v>prop,307,1</v>
      </c>
      <c r="AZ79" s="53" t="str">
        <f t="shared" si="87"/>
        <v>prop,307,1</v>
      </c>
      <c r="BA79" s="53">
        <f t="shared" si="88"/>
        <v>8</v>
      </c>
      <c r="BB79" s="53" t="str">
        <f t="shared" si="89"/>
        <v>prop,308,1</v>
      </c>
      <c r="BC79" s="53" t="str">
        <f t="shared" si="90"/>
        <v>prop,308,1</v>
      </c>
      <c r="BD79" s="53">
        <f t="shared" si="91"/>
        <v>10</v>
      </c>
      <c r="BE79" s="53" t="str">
        <f t="shared" si="92"/>
        <v>prop,309,1</v>
      </c>
      <c r="BF79" s="53" t="str">
        <f t="shared" si="93"/>
        <v>prop,309,1</v>
      </c>
      <c r="BG79" s="53">
        <f t="shared" si="94"/>
        <v>2</v>
      </c>
      <c r="BH79" s="53" t="str">
        <f t="shared" si="95"/>
        <v>prop,310,1</v>
      </c>
      <c r="BI79" s="53" t="str">
        <f t="shared" si="96"/>
        <v>prop,310,1</v>
      </c>
      <c r="BJ79" s="53">
        <f t="shared" si="97"/>
        <v>8</v>
      </c>
      <c r="BK79" s="53" t="str">
        <f t="shared" si="98"/>
        <v>prop,311,1</v>
      </c>
      <c r="BL79" s="53" t="str">
        <f t="shared" si="99"/>
        <v>prop,311,1</v>
      </c>
      <c r="BM79" s="53">
        <f t="shared" si="100"/>
        <v>10</v>
      </c>
      <c r="BN79" s="53" t="str">
        <f t="shared" si="101"/>
        <v>prop,312,1</v>
      </c>
      <c r="BO79" s="53" t="str">
        <f t="shared" si="102"/>
        <v>prop,312,1</v>
      </c>
      <c r="BP79" s="53">
        <f t="shared" si="103"/>
        <v>2</v>
      </c>
      <c r="BQ79" s="53" t="str">
        <f t="shared" si="104"/>
        <v>prop,322,1</v>
      </c>
      <c r="BR79" s="53" t="str">
        <f t="shared" si="105"/>
        <v>prop,322,1</v>
      </c>
      <c r="BS79" s="53">
        <f t="shared" si="106"/>
        <v>30</v>
      </c>
      <c r="BT79" s="53" t="str">
        <f t="shared" si="107"/>
        <v>prop,323,1</v>
      </c>
      <c r="BU79" s="53" t="str">
        <f t="shared" si="108"/>
        <v>prop,323,1</v>
      </c>
      <c r="BV79" s="53">
        <f t="shared" si="109"/>
        <v>0</v>
      </c>
      <c r="BW79" s="53" t="str">
        <f t="shared" si="110"/>
        <v>prop,313,1</v>
      </c>
      <c r="BX79" s="53" t="str">
        <f t="shared" si="111"/>
        <v>prop,313,1</v>
      </c>
      <c r="BY79" s="53">
        <f t="shared" si="112"/>
        <v>35</v>
      </c>
      <c r="BZ79" s="53" t="str">
        <f t="shared" si="113"/>
        <v>prop,314,1</v>
      </c>
      <c r="CA79" s="53" t="str">
        <f t="shared" si="114"/>
        <v>prop,314,1</v>
      </c>
      <c r="CB79" s="53">
        <f t="shared" si="115"/>
        <v>0</v>
      </c>
      <c r="CC79" s="53" t="str">
        <f t="shared" si="116"/>
        <v>prop,316,1</v>
      </c>
      <c r="CD79" s="53" t="str">
        <f t="shared" si="117"/>
        <v>prop,316,1</v>
      </c>
      <c r="CE79" s="53">
        <f t="shared" si="118"/>
        <v>35</v>
      </c>
      <c r="CF79" s="53" t="str">
        <f t="shared" si="119"/>
        <v>prop,317,1</v>
      </c>
      <c r="CG79" s="53" t="str">
        <f t="shared" si="120"/>
        <v>prop,317,1</v>
      </c>
      <c r="CH79" s="53">
        <f t="shared" si="121"/>
        <v>0</v>
      </c>
      <c r="CI79" s="53" t="str">
        <f t="shared" si="122"/>
        <v>prop,205,2;pack,1105;pack,1120;pack,1135;pack,1150</v>
      </c>
      <c r="CJ79" s="53" t="str">
        <f t="shared" si="123"/>
        <v>prop,205,2</v>
      </c>
      <c r="CK79" s="53">
        <v>50</v>
      </c>
      <c r="CL79" s="53" t="str">
        <f t="shared" si="124"/>
        <v>prop,204,4;pack,1105;pack,1120;pack,1135;pack,1150</v>
      </c>
      <c r="CM79" s="53" t="str">
        <f t="shared" si="125"/>
        <v>prop,204,4</v>
      </c>
      <c r="CN79" s="53">
        <v>50</v>
      </c>
      <c r="CO79" s="53" t="str">
        <f>"stage_token,"&amp;INT(价值设定!M40*100)</f>
        <v>stage_token,1780</v>
      </c>
      <c r="CP79" s="53" t="str">
        <f t="shared" si="126"/>
        <v>stage_token,1780</v>
      </c>
      <c r="CQ79" s="53">
        <v>100</v>
      </c>
      <c r="CR79" s="53" t="s">
        <v>2329</v>
      </c>
      <c r="CS79" s="53" t="str">
        <f t="shared" si="127"/>
        <v>cash,110</v>
      </c>
      <c r="CT79" s="53">
        <v>100</v>
      </c>
      <c r="CU79" s="53" t="s">
        <v>2330</v>
      </c>
      <c r="CV79" s="53" t="str">
        <f t="shared" si="128"/>
        <v>prop,704,8</v>
      </c>
      <c r="CW79" s="53">
        <v>100</v>
      </c>
      <c r="CX79" s="53" t="str">
        <f t="shared" si="129"/>
        <v>pack,304</v>
      </c>
      <c r="CY79" s="53" t="str">
        <f t="shared" si="130"/>
        <v>item,104</v>
      </c>
      <c r="CZ79" s="53">
        <f t="shared" si="131"/>
        <v>5</v>
      </c>
      <c r="DA79" s="53" t="str">
        <f t="shared" si="132"/>
        <v>prop,104,1</v>
      </c>
      <c r="DB79" s="53" t="str">
        <f t="shared" si="133"/>
        <v>prop,104,1</v>
      </c>
      <c r="DC79" s="53">
        <f t="shared" si="134"/>
        <v>75</v>
      </c>
      <c r="DE79" s="53">
        <v>1177</v>
      </c>
      <c r="DF79" s="56" t="str">
        <f t="shared" si="137"/>
        <v>pack,212;pack,247</v>
      </c>
      <c r="DG79" s="80"/>
      <c r="DJ79" s="81"/>
      <c r="DK79" s="60"/>
      <c r="DL79" s="60"/>
      <c r="DN79" s="60"/>
      <c r="DO79" s="60"/>
      <c r="DP79" s="60"/>
      <c r="DQ79" s="60"/>
      <c r="DR79" s="60"/>
      <c r="DS79" s="60"/>
      <c r="DT79" s="60"/>
      <c r="DU79" s="60"/>
      <c r="DV79" s="60"/>
      <c r="DW79" s="60"/>
      <c r="DX79" s="60"/>
      <c r="DY79" s="60"/>
      <c r="DZ79" s="60"/>
      <c r="EA79" s="60"/>
      <c r="EB79" s="60"/>
    </row>
    <row r="80" spans="1:136">
      <c r="A80" s="53">
        <f>怪物产出!A42</f>
        <v>39</v>
      </c>
      <c r="B80" s="53">
        <f>怪物产出!B42</f>
        <v>6</v>
      </c>
      <c r="C80" s="50" t="str">
        <f>价值设定!P41</f>
        <v>coin,4450</v>
      </c>
      <c r="D80" s="53" t="str">
        <f t="shared" si="40"/>
        <v>coin,4450</v>
      </c>
      <c r="E80" s="53">
        <f t="shared" si="41"/>
        <v>100</v>
      </c>
      <c r="F80" s="53" t="str">
        <f t="shared" si="42"/>
        <v>pack,303</v>
      </c>
      <c r="G80" s="53" t="s">
        <v>2118</v>
      </c>
      <c r="H80" s="53">
        <f t="shared" si="43"/>
        <v>80</v>
      </c>
      <c r="I80" s="53" t="str">
        <f t="shared" si="44"/>
        <v>prop,207,2;pack,1105;pack,1120;pack,1135;pack,1150</v>
      </c>
      <c r="J80" s="53" t="str">
        <f t="shared" si="45"/>
        <v>prop,207,2</v>
      </c>
      <c r="K80" s="53">
        <f t="shared" si="46"/>
        <v>5</v>
      </c>
      <c r="L80" s="53" t="str">
        <f t="shared" si="47"/>
        <v>prop,211,1;pack,1105;pack,1120;pack,1135;pack,1150</v>
      </c>
      <c r="M80" s="53" t="str">
        <f t="shared" si="48"/>
        <v>prop,211,1</v>
      </c>
      <c r="N80" s="53">
        <f t="shared" si="49"/>
        <v>5</v>
      </c>
      <c r="O80" s="53" t="str">
        <f t="shared" si="50"/>
        <v>prop,208,2;pack,1105;pack,1120;pack,1135;pack,1150</v>
      </c>
      <c r="P80" s="53" t="str">
        <f t="shared" si="51"/>
        <v>prop,208,2</v>
      </c>
      <c r="Q80" s="53">
        <f t="shared" si="52"/>
        <v>5</v>
      </c>
      <c r="R80" s="53" t="str">
        <f t="shared" si="53"/>
        <v>prop,212,1;pack,1105;pack,1120;pack,1135;pack,1150</v>
      </c>
      <c r="S80" s="53" t="str">
        <f t="shared" si="54"/>
        <v>prop,212,1</v>
      </c>
      <c r="T80" s="53">
        <f t="shared" si="55"/>
        <v>5</v>
      </c>
      <c r="U80" s="53" t="str">
        <f t="shared" si="56"/>
        <v>prop,209,2;pack,1105;pack,1120;pack,1135;pack,1150</v>
      </c>
      <c r="V80" s="53" t="str">
        <f t="shared" si="57"/>
        <v>prop,209,2</v>
      </c>
      <c r="W80" s="53">
        <f t="shared" si="58"/>
        <v>4</v>
      </c>
      <c r="X80" s="53" t="str">
        <f t="shared" si="59"/>
        <v>prop,213,1;pack,1105;pack,1120;pack,1135;pack,1150</v>
      </c>
      <c r="Y80" s="53" t="str">
        <f t="shared" si="60"/>
        <v>prop,213,1</v>
      </c>
      <c r="Z80" s="53">
        <f t="shared" si="61"/>
        <v>4</v>
      </c>
      <c r="AA80" s="53" t="str">
        <f t="shared" si="62"/>
        <v>prop,210,2;pack,1105;pack,1120;pack,1135;pack,1150</v>
      </c>
      <c r="AB80" s="53" t="str">
        <f t="shared" si="63"/>
        <v>prop,210,2</v>
      </c>
      <c r="AC80" s="53">
        <f t="shared" si="64"/>
        <v>4</v>
      </c>
      <c r="AD80" s="53" t="str">
        <f t="shared" si="65"/>
        <v>prop,214,1;pack,1105;pack,1120;pack,1135;pack,1150</v>
      </c>
      <c r="AE80" s="53" t="str">
        <f t="shared" si="66"/>
        <v>prop,214,1</v>
      </c>
      <c r="AF80" s="53">
        <f t="shared" si="67"/>
        <v>4</v>
      </c>
      <c r="AG80" s="53" t="str">
        <f t="shared" si="68"/>
        <v>prop,301,1</v>
      </c>
      <c r="AH80" s="53" t="str">
        <f t="shared" si="69"/>
        <v>prop,301,1</v>
      </c>
      <c r="AI80" s="53">
        <f t="shared" si="70"/>
        <v>11</v>
      </c>
      <c r="AJ80" s="53" t="str">
        <f t="shared" si="71"/>
        <v>prop,302,1</v>
      </c>
      <c r="AK80" s="53" t="str">
        <f t="shared" si="72"/>
        <v>prop,302,1</v>
      </c>
      <c r="AL80" s="53">
        <f t="shared" si="73"/>
        <v>15</v>
      </c>
      <c r="AM80" s="53" t="str">
        <f t="shared" si="74"/>
        <v>prop,303,1</v>
      </c>
      <c r="AN80" s="53" t="str">
        <f t="shared" si="75"/>
        <v>prop,303,1</v>
      </c>
      <c r="AO80" s="53">
        <f t="shared" si="76"/>
        <v>4</v>
      </c>
      <c r="AP80" s="53" t="str">
        <f t="shared" si="77"/>
        <v>prop,304,1</v>
      </c>
      <c r="AQ80" s="53" t="str">
        <f t="shared" si="78"/>
        <v>prop,304,1</v>
      </c>
      <c r="AR80" s="53">
        <f t="shared" si="79"/>
        <v>11</v>
      </c>
      <c r="AS80" s="53" t="str">
        <f t="shared" si="80"/>
        <v>prop,305,1</v>
      </c>
      <c r="AT80" s="53" t="str">
        <f t="shared" si="81"/>
        <v>prop,305,1</v>
      </c>
      <c r="AU80" s="53">
        <f t="shared" si="82"/>
        <v>15</v>
      </c>
      <c r="AV80" s="53" t="str">
        <f t="shared" si="83"/>
        <v>prop,306,1</v>
      </c>
      <c r="AW80" s="53" t="str">
        <f t="shared" si="84"/>
        <v>prop,306,1</v>
      </c>
      <c r="AX80" s="53">
        <f t="shared" si="85"/>
        <v>2</v>
      </c>
      <c r="AY80" s="53" t="str">
        <f t="shared" si="86"/>
        <v>prop,307,1</v>
      </c>
      <c r="AZ80" s="53" t="str">
        <f t="shared" si="87"/>
        <v>prop,307,1</v>
      </c>
      <c r="BA80" s="53">
        <f t="shared" si="88"/>
        <v>8</v>
      </c>
      <c r="BB80" s="53" t="str">
        <f t="shared" si="89"/>
        <v>prop,308,1</v>
      </c>
      <c r="BC80" s="53" t="str">
        <f t="shared" si="90"/>
        <v>prop,308,1</v>
      </c>
      <c r="BD80" s="53">
        <f t="shared" si="91"/>
        <v>10</v>
      </c>
      <c r="BE80" s="53" t="str">
        <f t="shared" si="92"/>
        <v>prop,309,1</v>
      </c>
      <c r="BF80" s="53" t="str">
        <f t="shared" si="93"/>
        <v>prop,309,1</v>
      </c>
      <c r="BG80" s="53">
        <f t="shared" si="94"/>
        <v>2</v>
      </c>
      <c r="BH80" s="53" t="str">
        <f t="shared" si="95"/>
        <v>prop,310,1</v>
      </c>
      <c r="BI80" s="53" t="str">
        <f t="shared" si="96"/>
        <v>prop,310,1</v>
      </c>
      <c r="BJ80" s="53">
        <f t="shared" si="97"/>
        <v>8</v>
      </c>
      <c r="BK80" s="53" t="str">
        <f t="shared" si="98"/>
        <v>prop,311,1</v>
      </c>
      <c r="BL80" s="53" t="str">
        <f t="shared" si="99"/>
        <v>prop,311,1</v>
      </c>
      <c r="BM80" s="53">
        <f t="shared" si="100"/>
        <v>10</v>
      </c>
      <c r="BN80" s="53" t="str">
        <f t="shared" si="101"/>
        <v>prop,312,1</v>
      </c>
      <c r="BO80" s="53" t="str">
        <f t="shared" si="102"/>
        <v>prop,312,1</v>
      </c>
      <c r="BP80" s="53">
        <f t="shared" si="103"/>
        <v>2</v>
      </c>
      <c r="BQ80" s="53" t="str">
        <f t="shared" si="104"/>
        <v>prop,322,1</v>
      </c>
      <c r="BR80" s="53" t="str">
        <f t="shared" si="105"/>
        <v>prop,322,1</v>
      </c>
      <c r="BS80" s="53">
        <f t="shared" si="106"/>
        <v>30</v>
      </c>
      <c r="BT80" s="53" t="str">
        <f t="shared" si="107"/>
        <v>prop,323,1</v>
      </c>
      <c r="BU80" s="53" t="str">
        <f t="shared" si="108"/>
        <v>prop,323,1</v>
      </c>
      <c r="BV80" s="53">
        <f t="shared" si="109"/>
        <v>0</v>
      </c>
      <c r="BW80" s="53" t="str">
        <f t="shared" si="110"/>
        <v>prop,313,1</v>
      </c>
      <c r="BX80" s="53" t="str">
        <f t="shared" si="111"/>
        <v>prop,313,1</v>
      </c>
      <c r="BY80" s="53">
        <f t="shared" si="112"/>
        <v>35</v>
      </c>
      <c r="BZ80" s="53" t="str">
        <f t="shared" si="113"/>
        <v>prop,314,1</v>
      </c>
      <c r="CA80" s="53" t="str">
        <f t="shared" si="114"/>
        <v>prop,314,1</v>
      </c>
      <c r="CB80" s="53">
        <f t="shared" si="115"/>
        <v>0</v>
      </c>
      <c r="CC80" s="53" t="str">
        <f t="shared" si="116"/>
        <v>prop,316,1</v>
      </c>
      <c r="CD80" s="53" t="str">
        <f t="shared" si="117"/>
        <v>prop,316,1</v>
      </c>
      <c r="CE80" s="53">
        <f t="shared" si="118"/>
        <v>35</v>
      </c>
      <c r="CF80" s="53" t="str">
        <f t="shared" si="119"/>
        <v>prop,317,1</v>
      </c>
      <c r="CG80" s="53" t="str">
        <f t="shared" si="120"/>
        <v>prop,317,1</v>
      </c>
      <c r="CH80" s="53">
        <f t="shared" si="121"/>
        <v>0</v>
      </c>
      <c r="CI80" s="53" t="str">
        <f t="shared" si="122"/>
        <v>prop,205,2;pack,1105;pack,1120;pack,1135;pack,1150</v>
      </c>
      <c r="CJ80" s="53" t="str">
        <f t="shared" si="123"/>
        <v>prop,205,2</v>
      </c>
      <c r="CK80" s="53">
        <v>50</v>
      </c>
      <c r="CL80" s="53" t="str">
        <f t="shared" si="124"/>
        <v>prop,204,4;pack,1105;pack,1120;pack,1135;pack,1150</v>
      </c>
      <c r="CM80" s="53" t="str">
        <f t="shared" si="125"/>
        <v>prop,204,4</v>
      </c>
      <c r="CN80" s="53">
        <v>50</v>
      </c>
      <c r="CO80" s="53" t="str">
        <f>"stage_token,"&amp;INT(价值设定!M41*100)</f>
        <v>stage_token,1790</v>
      </c>
      <c r="CP80" s="53" t="str">
        <f t="shared" si="126"/>
        <v>stage_token,1790</v>
      </c>
      <c r="CQ80" s="53">
        <v>100</v>
      </c>
      <c r="CR80" s="53" t="s">
        <v>2329</v>
      </c>
      <c r="CS80" s="53" t="str">
        <f t="shared" si="127"/>
        <v>cash,110</v>
      </c>
      <c r="CT80" s="53">
        <v>100</v>
      </c>
      <c r="CU80" s="53" t="s">
        <v>2330</v>
      </c>
      <c r="CV80" s="53" t="str">
        <f t="shared" si="128"/>
        <v>prop,704,8</v>
      </c>
      <c r="CW80" s="53">
        <v>100</v>
      </c>
      <c r="CX80" s="53" t="str">
        <f t="shared" si="129"/>
        <v>pack,304</v>
      </c>
      <c r="CY80" s="53" t="str">
        <f t="shared" si="130"/>
        <v>item,104</v>
      </c>
      <c r="CZ80" s="53">
        <f t="shared" si="131"/>
        <v>5</v>
      </c>
      <c r="DA80" s="53" t="str">
        <f t="shared" si="132"/>
        <v>prop,104,1</v>
      </c>
      <c r="DB80" s="53" t="str">
        <f t="shared" si="133"/>
        <v>prop,104,1</v>
      </c>
      <c r="DC80" s="53">
        <f t="shared" si="134"/>
        <v>75</v>
      </c>
      <c r="DE80" s="53">
        <v>1178</v>
      </c>
      <c r="DF80" s="56" t="str">
        <f t="shared" si="137"/>
        <v>pack,217;pack,252</v>
      </c>
      <c r="DG80" s="80"/>
      <c r="DJ80" s="81"/>
      <c r="DK80" s="60"/>
      <c r="DL80" s="60"/>
      <c r="DN80" s="60"/>
      <c r="DO80" s="60"/>
      <c r="DP80" s="60"/>
      <c r="DQ80" s="60"/>
      <c r="DR80" s="60"/>
      <c r="DS80" s="60"/>
      <c r="DT80" s="60"/>
      <c r="DU80" s="60"/>
      <c r="DV80" s="60"/>
      <c r="DW80" s="60"/>
      <c r="DX80" s="60"/>
      <c r="DY80" s="60"/>
      <c r="DZ80" s="60"/>
      <c r="EA80" s="60"/>
      <c r="EB80" s="60"/>
    </row>
    <row r="81" spans="1:132">
      <c r="A81" s="53">
        <f>怪物产出!A43</f>
        <v>40</v>
      </c>
      <c r="B81" s="53">
        <f>怪物产出!B43</f>
        <v>6</v>
      </c>
      <c r="C81" s="50" t="str">
        <f>价值设定!P42</f>
        <v>coin,4500</v>
      </c>
      <c r="D81" s="53" t="str">
        <f t="shared" si="40"/>
        <v>coin,4500</v>
      </c>
      <c r="E81" s="53">
        <f t="shared" si="41"/>
        <v>100</v>
      </c>
      <c r="F81" s="53" t="str">
        <f t="shared" si="42"/>
        <v>pack,303</v>
      </c>
      <c r="G81" s="53" t="s">
        <v>2118</v>
      </c>
      <c r="H81" s="53">
        <f t="shared" si="43"/>
        <v>80</v>
      </c>
      <c r="I81" s="53" t="str">
        <f t="shared" si="44"/>
        <v>prop,207,2;pack,1105;pack,1120;pack,1135;pack,1150</v>
      </c>
      <c r="J81" s="53" t="str">
        <f t="shared" si="45"/>
        <v>prop,207,2</v>
      </c>
      <c r="K81" s="53">
        <f t="shared" si="46"/>
        <v>5</v>
      </c>
      <c r="L81" s="53" t="str">
        <f t="shared" si="47"/>
        <v>prop,211,1;pack,1105;pack,1120;pack,1135;pack,1150</v>
      </c>
      <c r="M81" s="53" t="str">
        <f t="shared" si="48"/>
        <v>prop,211,1</v>
      </c>
      <c r="N81" s="53">
        <f t="shared" si="49"/>
        <v>5</v>
      </c>
      <c r="O81" s="53" t="str">
        <f t="shared" si="50"/>
        <v>prop,208,2;pack,1105;pack,1120;pack,1135;pack,1150</v>
      </c>
      <c r="P81" s="53" t="str">
        <f t="shared" si="51"/>
        <v>prop,208,2</v>
      </c>
      <c r="Q81" s="53">
        <f t="shared" si="52"/>
        <v>5</v>
      </c>
      <c r="R81" s="53" t="str">
        <f t="shared" si="53"/>
        <v>prop,212,1;pack,1105;pack,1120;pack,1135;pack,1150</v>
      </c>
      <c r="S81" s="53" t="str">
        <f t="shared" si="54"/>
        <v>prop,212,1</v>
      </c>
      <c r="T81" s="53">
        <f t="shared" si="55"/>
        <v>5</v>
      </c>
      <c r="U81" s="53" t="str">
        <f t="shared" si="56"/>
        <v>prop,209,2;pack,1105;pack,1120;pack,1135;pack,1150</v>
      </c>
      <c r="V81" s="53" t="str">
        <f t="shared" si="57"/>
        <v>prop,209,2</v>
      </c>
      <c r="W81" s="53">
        <f t="shared" si="58"/>
        <v>4</v>
      </c>
      <c r="X81" s="53" t="str">
        <f t="shared" si="59"/>
        <v>prop,213,1;pack,1105;pack,1120;pack,1135;pack,1150</v>
      </c>
      <c r="Y81" s="53" t="str">
        <f t="shared" si="60"/>
        <v>prop,213,1</v>
      </c>
      <c r="Z81" s="53">
        <f t="shared" si="61"/>
        <v>4</v>
      </c>
      <c r="AA81" s="53" t="str">
        <f t="shared" si="62"/>
        <v>prop,210,2;pack,1105;pack,1120;pack,1135;pack,1150</v>
      </c>
      <c r="AB81" s="53" t="str">
        <f t="shared" si="63"/>
        <v>prop,210,2</v>
      </c>
      <c r="AC81" s="53">
        <f t="shared" si="64"/>
        <v>4</v>
      </c>
      <c r="AD81" s="53" t="str">
        <f t="shared" si="65"/>
        <v>prop,214,1;pack,1105;pack,1120;pack,1135;pack,1150</v>
      </c>
      <c r="AE81" s="53" t="str">
        <f t="shared" si="66"/>
        <v>prop,214,1</v>
      </c>
      <c r="AF81" s="53">
        <f t="shared" si="67"/>
        <v>4</v>
      </c>
      <c r="AG81" s="53" t="str">
        <f t="shared" si="68"/>
        <v>prop,301,1</v>
      </c>
      <c r="AH81" s="53" t="str">
        <f t="shared" si="69"/>
        <v>prop,301,1</v>
      </c>
      <c r="AI81" s="53">
        <f t="shared" si="70"/>
        <v>11</v>
      </c>
      <c r="AJ81" s="53" t="str">
        <f t="shared" si="71"/>
        <v>prop,302,1</v>
      </c>
      <c r="AK81" s="53" t="str">
        <f t="shared" si="72"/>
        <v>prop,302,1</v>
      </c>
      <c r="AL81" s="53">
        <f t="shared" si="73"/>
        <v>15</v>
      </c>
      <c r="AM81" s="53" t="str">
        <f t="shared" si="74"/>
        <v>prop,303,1</v>
      </c>
      <c r="AN81" s="53" t="str">
        <f t="shared" si="75"/>
        <v>prop,303,1</v>
      </c>
      <c r="AO81" s="53">
        <f t="shared" si="76"/>
        <v>4</v>
      </c>
      <c r="AP81" s="53" t="str">
        <f t="shared" si="77"/>
        <v>prop,304,1</v>
      </c>
      <c r="AQ81" s="53" t="str">
        <f t="shared" si="78"/>
        <v>prop,304,1</v>
      </c>
      <c r="AR81" s="53">
        <f t="shared" si="79"/>
        <v>11</v>
      </c>
      <c r="AS81" s="53" t="str">
        <f t="shared" si="80"/>
        <v>prop,305,1</v>
      </c>
      <c r="AT81" s="53" t="str">
        <f t="shared" si="81"/>
        <v>prop,305,1</v>
      </c>
      <c r="AU81" s="53">
        <f t="shared" si="82"/>
        <v>15</v>
      </c>
      <c r="AV81" s="53" t="str">
        <f t="shared" si="83"/>
        <v>prop,306,1</v>
      </c>
      <c r="AW81" s="53" t="str">
        <f t="shared" si="84"/>
        <v>prop,306,1</v>
      </c>
      <c r="AX81" s="53">
        <f t="shared" si="85"/>
        <v>2</v>
      </c>
      <c r="AY81" s="53" t="str">
        <f t="shared" si="86"/>
        <v>prop,307,1</v>
      </c>
      <c r="AZ81" s="53" t="str">
        <f t="shared" si="87"/>
        <v>prop,307,1</v>
      </c>
      <c r="BA81" s="53">
        <f t="shared" si="88"/>
        <v>8</v>
      </c>
      <c r="BB81" s="53" t="str">
        <f t="shared" si="89"/>
        <v>prop,308,1</v>
      </c>
      <c r="BC81" s="53" t="str">
        <f t="shared" si="90"/>
        <v>prop,308,1</v>
      </c>
      <c r="BD81" s="53">
        <f t="shared" si="91"/>
        <v>10</v>
      </c>
      <c r="BE81" s="53" t="str">
        <f t="shared" si="92"/>
        <v>prop,309,1</v>
      </c>
      <c r="BF81" s="53" t="str">
        <f t="shared" si="93"/>
        <v>prop,309,1</v>
      </c>
      <c r="BG81" s="53">
        <f t="shared" si="94"/>
        <v>2</v>
      </c>
      <c r="BH81" s="53" t="str">
        <f t="shared" si="95"/>
        <v>prop,310,1</v>
      </c>
      <c r="BI81" s="53" t="str">
        <f t="shared" si="96"/>
        <v>prop,310,1</v>
      </c>
      <c r="BJ81" s="53">
        <f t="shared" si="97"/>
        <v>8</v>
      </c>
      <c r="BK81" s="53" t="str">
        <f t="shared" si="98"/>
        <v>prop,311,1</v>
      </c>
      <c r="BL81" s="53" t="str">
        <f t="shared" si="99"/>
        <v>prop,311,1</v>
      </c>
      <c r="BM81" s="53">
        <f t="shared" si="100"/>
        <v>10</v>
      </c>
      <c r="BN81" s="53" t="str">
        <f t="shared" si="101"/>
        <v>prop,312,1</v>
      </c>
      <c r="BO81" s="53" t="str">
        <f t="shared" si="102"/>
        <v>prop,312,1</v>
      </c>
      <c r="BP81" s="53">
        <f t="shared" si="103"/>
        <v>2</v>
      </c>
      <c r="BQ81" s="53" t="str">
        <f t="shared" si="104"/>
        <v>prop,322,1</v>
      </c>
      <c r="BR81" s="53" t="str">
        <f t="shared" si="105"/>
        <v>prop,322,1</v>
      </c>
      <c r="BS81" s="53">
        <f t="shared" si="106"/>
        <v>30</v>
      </c>
      <c r="BT81" s="53" t="str">
        <f t="shared" si="107"/>
        <v>prop,323,1</v>
      </c>
      <c r="BU81" s="53" t="str">
        <f t="shared" si="108"/>
        <v>prop,323,1</v>
      </c>
      <c r="BV81" s="53">
        <f t="shared" si="109"/>
        <v>0</v>
      </c>
      <c r="BW81" s="53" t="str">
        <f t="shared" si="110"/>
        <v>prop,313,1</v>
      </c>
      <c r="BX81" s="53" t="str">
        <f t="shared" si="111"/>
        <v>prop,313,1</v>
      </c>
      <c r="BY81" s="53">
        <f t="shared" si="112"/>
        <v>35</v>
      </c>
      <c r="BZ81" s="53" t="str">
        <f t="shared" si="113"/>
        <v>prop,314,1</v>
      </c>
      <c r="CA81" s="53" t="str">
        <f t="shared" si="114"/>
        <v>prop,314,1</v>
      </c>
      <c r="CB81" s="53">
        <f t="shared" si="115"/>
        <v>0</v>
      </c>
      <c r="CC81" s="53" t="str">
        <f t="shared" si="116"/>
        <v>prop,316,1</v>
      </c>
      <c r="CD81" s="53" t="str">
        <f t="shared" si="117"/>
        <v>prop,316,1</v>
      </c>
      <c r="CE81" s="53">
        <f t="shared" si="118"/>
        <v>35</v>
      </c>
      <c r="CF81" s="53" t="str">
        <f t="shared" si="119"/>
        <v>prop,317,1</v>
      </c>
      <c r="CG81" s="53" t="str">
        <f t="shared" si="120"/>
        <v>prop,317,1</v>
      </c>
      <c r="CH81" s="53">
        <f t="shared" si="121"/>
        <v>0</v>
      </c>
      <c r="CI81" s="53" t="str">
        <f t="shared" si="122"/>
        <v>prop,205,2;pack,1105;pack,1120;pack,1135;pack,1150</v>
      </c>
      <c r="CJ81" s="53" t="str">
        <f t="shared" si="123"/>
        <v>prop,205,2</v>
      </c>
      <c r="CK81" s="53">
        <v>50</v>
      </c>
      <c r="CL81" s="53" t="str">
        <f t="shared" si="124"/>
        <v>prop,204,4;pack,1105;pack,1120;pack,1135;pack,1150</v>
      </c>
      <c r="CM81" s="53" t="str">
        <f t="shared" si="125"/>
        <v>prop,204,4</v>
      </c>
      <c r="CN81" s="53">
        <v>50</v>
      </c>
      <c r="CO81" s="53" t="str">
        <f>"stage_token,"&amp;INT(价值设定!M42*100)</f>
        <v>stage_token,1800</v>
      </c>
      <c r="CP81" s="53" t="str">
        <f t="shared" si="126"/>
        <v>stage_token,1800</v>
      </c>
      <c r="CQ81" s="53">
        <v>100</v>
      </c>
      <c r="CR81" s="53" t="s">
        <v>2329</v>
      </c>
      <c r="CS81" s="53" t="str">
        <f t="shared" si="127"/>
        <v>cash,110</v>
      </c>
      <c r="CT81" s="53">
        <v>100</v>
      </c>
      <c r="CU81" s="53" t="s">
        <v>2330</v>
      </c>
      <c r="CV81" s="53" t="str">
        <f t="shared" si="128"/>
        <v>prop,704,8</v>
      </c>
      <c r="CW81" s="53">
        <v>100</v>
      </c>
      <c r="CX81" s="53" t="str">
        <f t="shared" si="129"/>
        <v>pack,304</v>
      </c>
      <c r="CY81" s="53" t="str">
        <f t="shared" si="130"/>
        <v>item,104</v>
      </c>
      <c r="CZ81" s="53">
        <f t="shared" si="131"/>
        <v>5</v>
      </c>
      <c r="DA81" s="53" t="str">
        <f t="shared" si="132"/>
        <v>prop,104,1</v>
      </c>
      <c r="DB81" s="53" t="str">
        <f t="shared" si="133"/>
        <v>prop,104,1</v>
      </c>
      <c r="DC81" s="53">
        <f t="shared" si="134"/>
        <v>75</v>
      </c>
      <c r="DE81" s="53">
        <v>1179</v>
      </c>
      <c r="DF81" s="56" t="str">
        <f t="shared" si="137"/>
        <v>pack,222;pack,257</v>
      </c>
      <c r="DG81" s="80"/>
      <c r="DJ81" s="74"/>
      <c r="DK81" s="58"/>
      <c r="DL81" s="58"/>
      <c r="DN81" s="60"/>
      <c r="DO81" s="60"/>
      <c r="DP81" s="60"/>
      <c r="DQ81" s="60"/>
      <c r="DR81" s="60"/>
      <c r="DS81" s="60"/>
      <c r="DT81" s="60"/>
      <c r="DU81" s="60"/>
      <c r="DV81" s="60"/>
      <c r="DW81" s="60"/>
      <c r="DX81" s="60"/>
      <c r="DY81" s="60"/>
      <c r="DZ81" s="60"/>
      <c r="EA81" s="60"/>
      <c r="EB81" s="74"/>
    </row>
    <row r="82" spans="1:132">
      <c r="A82" s="53">
        <f>怪物产出!A44</f>
        <v>41</v>
      </c>
      <c r="B82" s="53">
        <f>怪物产出!B44</f>
        <v>7</v>
      </c>
      <c r="C82" s="50" t="str">
        <f>价值设定!P43</f>
        <v>coin,4550</v>
      </c>
      <c r="D82" s="53" t="str">
        <f t="shared" si="40"/>
        <v>coin,4550</v>
      </c>
      <c r="E82" s="53">
        <f t="shared" si="41"/>
        <v>100</v>
      </c>
      <c r="F82" s="53" t="str">
        <f t="shared" si="42"/>
        <v>pack,303</v>
      </c>
      <c r="G82" s="53" t="s">
        <v>2118</v>
      </c>
      <c r="H82" s="53">
        <f t="shared" si="43"/>
        <v>70</v>
      </c>
      <c r="I82" s="53" t="str">
        <f t="shared" si="44"/>
        <v>prop,207,2;pack,1106;pack,1121;pack,1136;pack,1151</v>
      </c>
      <c r="J82" s="53" t="str">
        <f t="shared" si="45"/>
        <v>prop,207,2</v>
      </c>
      <c r="K82" s="53">
        <f t="shared" si="46"/>
        <v>3</v>
      </c>
      <c r="L82" s="53" t="str">
        <f t="shared" si="47"/>
        <v>prop,211,1;pack,1106;pack,1121;pack,1136;pack,1151</v>
      </c>
      <c r="M82" s="53" t="str">
        <f t="shared" si="48"/>
        <v>prop,211,1</v>
      </c>
      <c r="N82" s="53">
        <f t="shared" si="49"/>
        <v>7</v>
      </c>
      <c r="O82" s="53" t="str">
        <f t="shared" si="50"/>
        <v>prop,208,2;pack,1106;pack,1121;pack,1136;pack,1151</v>
      </c>
      <c r="P82" s="53" t="str">
        <f t="shared" si="51"/>
        <v>prop,208,2</v>
      </c>
      <c r="Q82" s="53">
        <f t="shared" si="52"/>
        <v>3</v>
      </c>
      <c r="R82" s="53" t="str">
        <f t="shared" si="53"/>
        <v>prop,212,1;pack,1106;pack,1121;pack,1136;pack,1151</v>
      </c>
      <c r="S82" s="53" t="str">
        <f t="shared" si="54"/>
        <v>prop,212,1</v>
      </c>
      <c r="T82" s="53">
        <f t="shared" si="55"/>
        <v>7</v>
      </c>
      <c r="U82" s="53" t="str">
        <f t="shared" si="56"/>
        <v>prop,209,2;pack,1106;pack,1121;pack,1136;pack,1151</v>
      </c>
      <c r="V82" s="53" t="str">
        <f t="shared" si="57"/>
        <v>prop,209,2</v>
      </c>
      <c r="W82" s="53">
        <f t="shared" si="58"/>
        <v>2</v>
      </c>
      <c r="X82" s="53" t="str">
        <f t="shared" si="59"/>
        <v>prop,213,1;pack,1106;pack,1121;pack,1136;pack,1151</v>
      </c>
      <c r="Y82" s="53" t="str">
        <f t="shared" si="60"/>
        <v>prop,213,1</v>
      </c>
      <c r="Z82" s="53">
        <f t="shared" si="61"/>
        <v>5</v>
      </c>
      <c r="AA82" s="53" t="str">
        <f t="shared" si="62"/>
        <v>prop,210,2;pack,1106;pack,1121;pack,1136;pack,1151</v>
      </c>
      <c r="AB82" s="53" t="str">
        <f t="shared" si="63"/>
        <v>prop,210,2</v>
      </c>
      <c r="AC82" s="53">
        <f t="shared" si="64"/>
        <v>2</v>
      </c>
      <c r="AD82" s="53" t="str">
        <f t="shared" si="65"/>
        <v>prop,214,1;pack,1106;pack,1121;pack,1136;pack,1151</v>
      </c>
      <c r="AE82" s="53" t="str">
        <f t="shared" si="66"/>
        <v>prop,214,1</v>
      </c>
      <c r="AF82" s="53">
        <f t="shared" si="67"/>
        <v>5</v>
      </c>
      <c r="AG82" s="53" t="str">
        <f t="shared" si="68"/>
        <v>prop,301,1</v>
      </c>
      <c r="AH82" s="53" t="str">
        <f t="shared" si="69"/>
        <v>prop,301,1</v>
      </c>
      <c r="AI82" s="53">
        <f t="shared" si="70"/>
        <v>5</v>
      </c>
      <c r="AJ82" s="53" t="str">
        <f t="shared" si="71"/>
        <v>prop,302,1</v>
      </c>
      <c r="AK82" s="53" t="str">
        <f t="shared" si="72"/>
        <v>prop,302,1</v>
      </c>
      <c r="AL82" s="53">
        <f t="shared" si="73"/>
        <v>21</v>
      </c>
      <c r="AM82" s="53" t="str">
        <f t="shared" si="74"/>
        <v>prop,303,1</v>
      </c>
      <c r="AN82" s="53" t="str">
        <f t="shared" si="75"/>
        <v>prop,303,1</v>
      </c>
      <c r="AO82" s="53">
        <f t="shared" si="76"/>
        <v>4</v>
      </c>
      <c r="AP82" s="53" t="str">
        <f t="shared" si="77"/>
        <v>prop,304,1</v>
      </c>
      <c r="AQ82" s="53" t="str">
        <f t="shared" si="78"/>
        <v>prop,304,1</v>
      </c>
      <c r="AR82" s="53">
        <f t="shared" si="79"/>
        <v>5</v>
      </c>
      <c r="AS82" s="53" t="str">
        <f t="shared" si="80"/>
        <v>prop,305,1</v>
      </c>
      <c r="AT82" s="53" t="str">
        <f t="shared" si="81"/>
        <v>prop,305,1</v>
      </c>
      <c r="AU82" s="53">
        <f t="shared" si="82"/>
        <v>21</v>
      </c>
      <c r="AV82" s="53" t="str">
        <f t="shared" si="83"/>
        <v>prop,306,1</v>
      </c>
      <c r="AW82" s="53" t="str">
        <f t="shared" si="84"/>
        <v>prop,306,1</v>
      </c>
      <c r="AX82" s="53">
        <f t="shared" si="85"/>
        <v>4</v>
      </c>
      <c r="AY82" s="53" t="str">
        <f t="shared" si="86"/>
        <v>prop,307,1</v>
      </c>
      <c r="AZ82" s="53" t="str">
        <f t="shared" si="87"/>
        <v>prop,307,1</v>
      </c>
      <c r="BA82" s="53">
        <f t="shared" si="88"/>
        <v>5</v>
      </c>
      <c r="BB82" s="53" t="str">
        <f t="shared" si="89"/>
        <v>prop,308,1</v>
      </c>
      <c r="BC82" s="53" t="str">
        <f t="shared" si="90"/>
        <v>prop,308,1</v>
      </c>
      <c r="BD82" s="53">
        <f t="shared" si="91"/>
        <v>13</v>
      </c>
      <c r="BE82" s="53" t="str">
        <f t="shared" si="92"/>
        <v>prop,309,1</v>
      </c>
      <c r="BF82" s="53" t="str">
        <f t="shared" si="93"/>
        <v>prop,309,1</v>
      </c>
      <c r="BG82" s="53">
        <f t="shared" si="94"/>
        <v>2</v>
      </c>
      <c r="BH82" s="53" t="str">
        <f t="shared" si="95"/>
        <v>prop,310,1</v>
      </c>
      <c r="BI82" s="53" t="str">
        <f t="shared" si="96"/>
        <v>prop,310,1</v>
      </c>
      <c r="BJ82" s="53">
        <f t="shared" si="97"/>
        <v>5</v>
      </c>
      <c r="BK82" s="53" t="str">
        <f t="shared" si="98"/>
        <v>prop,311,1</v>
      </c>
      <c r="BL82" s="53" t="str">
        <f t="shared" si="99"/>
        <v>prop,311,1</v>
      </c>
      <c r="BM82" s="53">
        <f t="shared" si="100"/>
        <v>13</v>
      </c>
      <c r="BN82" s="53" t="str">
        <f t="shared" si="101"/>
        <v>prop,312,1</v>
      </c>
      <c r="BO82" s="53" t="str">
        <f t="shared" si="102"/>
        <v>prop,312,1</v>
      </c>
      <c r="BP82" s="53">
        <f t="shared" si="103"/>
        <v>2</v>
      </c>
      <c r="BQ82" s="53" t="str">
        <f t="shared" si="104"/>
        <v>prop,322,1</v>
      </c>
      <c r="BR82" s="53" t="str">
        <f t="shared" si="105"/>
        <v>prop,322,1</v>
      </c>
      <c r="BS82" s="53">
        <f t="shared" si="106"/>
        <v>28</v>
      </c>
      <c r="BT82" s="53" t="str">
        <f t="shared" si="107"/>
        <v>prop,323,1</v>
      </c>
      <c r="BU82" s="53" t="str">
        <f t="shared" si="108"/>
        <v>prop,323,1</v>
      </c>
      <c r="BV82" s="53">
        <f t="shared" si="109"/>
        <v>2</v>
      </c>
      <c r="BW82" s="53" t="str">
        <f t="shared" si="110"/>
        <v>prop,313,1</v>
      </c>
      <c r="BX82" s="53" t="str">
        <f t="shared" si="111"/>
        <v>prop,313,1</v>
      </c>
      <c r="BY82" s="53">
        <f t="shared" si="112"/>
        <v>30</v>
      </c>
      <c r="BZ82" s="53" t="str">
        <f t="shared" si="113"/>
        <v>prop,314,1</v>
      </c>
      <c r="CA82" s="53" t="str">
        <f t="shared" si="114"/>
        <v>prop,314,1</v>
      </c>
      <c r="CB82" s="53">
        <f t="shared" si="115"/>
        <v>5</v>
      </c>
      <c r="CC82" s="53" t="str">
        <f t="shared" si="116"/>
        <v>prop,316,1</v>
      </c>
      <c r="CD82" s="53" t="str">
        <f t="shared" si="117"/>
        <v>prop,316,1</v>
      </c>
      <c r="CE82" s="53">
        <f t="shared" si="118"/>
        <v>30</v>
      </c>
      <c r="CF82" s="53" t="str">
        <f t="shared" si="119"/>
        <v>prop,317,1</v>
      </c>
      <c r="CG82" s="53" t="str">
        <f t="shared" si="120"/>
        <v>prop,317,1</v>
      </c>
      <c r="CH82" s="53">
        <f t="shared" si="121"/>
        <v>5</v>
      </c>
      <c r="CI82" s="53" t="str">
        <f t="shared" si="122"/>
        <v>prop,205,2;pack,1106;pack,1121;pack,1136;pack,1151</v>
      </c>
      <c r="CJ82" s="53" t="str">
        <f t="shared" si="123"/>
        <v>prop,205,2</v>
      </c>
      <c r="CK82" s="53">
        <v>50</v>
      </c>
      <c r="CL82" s="53" t="str">
        <f t="shared" si="124"/>
        <v>prop,204,5;pack,1106;pack,1121;pack,1136;pack,1151</v>
      </c>
      <c r="CM82" s="53" t="str">
        <f t="shared" si="125"/>
        <v>prop,204,5</v>
      </c>
      <c r="CN82" s="53">
        <v>50</v>
      </c>
      <c r="CO82" s="53" t="str">
        <f>"stage_token,"&amp;INT(价值设定!M43*100)</f>
        <v>stage_token,1810</v>
      </c>
      <c r="CP82" s="53" t="str">
        <f t="shared" si="126"/>
        <v>stage_token,1810</v>
      </c>
      <c r="CQ82" s="53">
        <v>100</v>
      </c>
      <c r="CR82" s="53" t="s">
        <v>2329</v>
      </c>
      <c r="CS82" s="53" t="str">
        <f t="shared" si="127"/>
        <v>cash,110</v>
      </c>
      <c r="CT82" s="53">
        <v>100</v>
      </c>
      <c r="CU82" s="53" t="s">
        <v>2330</v>
      </c>
      <c r="CV82" s="53" t="str">
        <f t="shared" si="128"/>
        <v>prop,704,8</v>
      </c>
      <c r="CW82" s="53">
        <v>100</v>
      </c>
      <c r="CX82" s="53" t="str">
        <f t="shared" si="129"/>
        <v>pack,304</v>
      </c>
      <c r="CY82" s="53" t="str">
        <f t="shared" si="130"/>
        <v>item,104</v>
      </c>
      <c r="CZ82" s="53">
        <f t="shared" si="131"/>
        <v>5</v>
      </c>
      <c r="DA82" s="53" t="str">
        <f t="shared" si="132"/>
        <v>prop,104,2</v>
      </c>
      <c r="DB82" s="53" t="str">
        <f t="shared" si="133"/>
        <v>prop,104,2</v>
      </c>
      <c r="DC82" s="53">
        <f t="shared" si="134"/>
        <v>100</v>
      </c>
      <c r="DE82" s="53">
        <v>1180</v>
      </c>
      <c r="DF82" s="56" t="str">
        <f t="shared" si="137"/>
        <v>pack,227;pack,262</v>
      </c>
      <c r="DG82" s="80"/>
      <c r="DJ82" s="74"/>
      <c r="DK82" s="58"/>
      <c r="DL82" s="58"/>
      <c r="DM82" s="58"/>
      <c r="DN82" s="60"/>
      <c r="DO82" s="60"/>
      <c r="DP82" s="60"/>
      <c r="DQ82" s="60"/>
      <c r="DR82" s="60"/>
      <c r="DS82" s="60"/>
      <c r="DT82" s="60"/>
      <c r="DU82" s="60"/>
      <c r="DV82" s="60"/>
      <c r="DW82" s="60"/>
      <c r="DX82" s="60"/>
      <c r="DY82" s="60"/>
      <c r="DZ82" s="60"/>
      <c r="EA82" s="60"/>
      <c r="EB82" s="74"/>
    </row>
    <row r="83" spans="1:132">
      <c r="A83" s="53">
        <f>怪物产出!A45</f>
        <v>42</v>
      </c>
      <c r="B83" s="53">
        <f>怪物产出!B45</f>
        <v>7</v>
      </c>
      <c r="C83" s="50" t="str">
        <f>价值设定!P44</f>
        <v>coin,4600</v>
      </c>
      <c r="D83" s="53" t="str">
        <f t="shared" si="40"/>
        <v>coin,4600</v>
      </c>
      <c r="E83" s="53">
        <f t="shared" si="41"/>
        <v>100</v>
      </c>
      <c r="F83" s="53" t="str">
        <f t="shared" si="42"/>
        <v>pack,303</v>
      </c>
      <c r="G83" s="53" t="s">
        <v>2118</v>
      </c>
      <c r="H83" s="53">
        <f t="shared" si="43"/>
        <v>70</v>
      </c>
      <c r="I83" s="53" t="str">
        <f t="shared" si="44"/>
        <v>prop,207,2;pack,1106;pack,1121;pack,1136;pack,1151</v>
      </c>
      <c r="J83" s="53" t="str">
        <f t="shared" si="45"/>
        <v>prop,207,2</v>
      </c>
      <c r="K83" s="53">
        <f t="shared" si="46"/>
        <v>3</v>
      </c>
      <c r="L83" s="53" t="str">
        <f t="shared" si="47"/>
        <v>prop,211,1;pack,1106;pack,1121;pack,1136;pack,1151</v>
      </c>
      <c r="M83" s="53" t="str">
        <f t="shared" si="48"/>
        <v>prop,211,1</v>
      </c>
      <c r="N83" s="53">
        <f t="shared" si="49"/>
        <v>7</v>
      </c>
      <c r="O83" s="53" t="str">
        <f t="shared" si="50"/>
        <v>prop,208,2;pack,1106;pack,1121;pack,1136;pack,1151</v>
      </c>
      <c r="P83" s="53" t="str">
        <f t="shared" si="51"/>
        <v>prop,208,2</v>
      </c>
      <c r="Q83" s="53">
        <f t="shared" si="52"/>
        <v>3</v>
      </c>
      <c r="R83" s="53" t="str">
        <f t="shared" si="53"/>
        <v>prop,212,1;pack,1106;pack,1121;pack,1136;pack,1151</v>
      </c>
      <c r="S83" s="53" t="str">
        <f t="shared" si="54"/>
        <v>prop,212,1</v>
      </c>
      <c r="T83" s="53">
        <f t="shared" si="55"/>
        <v>7</v>
      </c>
      <c r="U83" s="53" t="str">
        <f t="shared" si="56"/>
        <v>prop,209,2;pack,1106;pack,1121;pack,1136;pack,1151</v>
      </c>
      <c r="V83" s="53" t="str">
        <f t="shared" si="57"/>
        <v>prop,209,2</v>
      </c>
      <c r="W83" s="53">
        <f t="shared" si="58"/>
        <v>2</v>
      </c>
      <c r="X83" s="53" t="str">
        <f t="shared" si="59"/>
        <v>prop,213,1;pack,1106;pack,1121;pack,1136;pack,1151</v>
      </c>
      <c r="Y83" s="53" t="str">
        <f t="shared" si="60"/>
        <v>prop,213,1</v>
      </c>
      <c r="Z83" s="53">
        <f t="shared" si="61"/>
        <v>5</v>
      </c>
      <c r="AA83" s="53" t="str">
        <f t="shared" si="62"/>
        <v>prop,210,2;pack,1106;pack,1121;pack,1136;pack,1151</v>
      </c>
      <c r="AB83" s="53" t="str">
        <f t="shared" si="63"/>
        <v>prop,210,2</v>
      </c>
      <c r="AC83" s="53">
        <f t="shared" si="64"/>
        <v>2</v>
      </c>
      <c r="AD83" s="53" t="str">
        <f t="shared" si="65"/>
        <v>prop,214,1;pack,1106;pack,1121;pack,1136;pack,1151</v>
      </c>
      <c r="AE83" s="53" t="str">
        <f t="shared" si="66"/>
        <v>prop,214,1</v>
      </c>
      <c r="AF83" s="53">
        <f t="shared" si="67"/>
        <v>5</v>
      </c>
      <c r="AG83" s="53" t="str">
        <f t="shared" si="68"/>
        <v>prop,301,1</v>
      </c>
      <c r="AH83" s="53" t="str">
        <f t="shared" si="69"/>
        <v>prop,301,1</v>
      </c>
      <c r="AI83" s="53">
        <f t="shared" si="70"/>
        <v>5</v>
      </c>
      <c r="AJ83" s="53" t="str">
        <f t="shared" si="71"/>
        <v>prop,302,1</v>
      </c>
      <c r="AK83" s="53" t="str">
        <f t="shared" si="72"/>
        <v>prop,302,1</v>
      </c>
      <c r="AL83" s="53">
        <f t="shared" si="73"/>
        <v>21</v>
      </c>
      <c r="AM83" s="53" t="str">
        <f t="shared" si="74"/>
        <v>prop,303,1</v>
      </c>
      <c r="AN83" s="53" t="str">
        <f t="shared" si="75"/>
        <v>prop,303,1</v>
      </c>
      <c r="AO83" s="53">
        <f t="shared" si="76"/>
        <v>4</v>
      </c>
      <c r="AP83" s="53" t="str">
        <f t="shared" si="77"/>
        <v>prop,304,1</v>
      </c>
      <c r="AQ83" s="53" t="str">
        <f t="shared" si="78"/>
        <v>prop,304,1</v>
      </c>
      <c r="AR83" s="53">
        <f t="shared" si="79"/>
        <v>5</v>
      </c>
      <c r="AS83" s="53" t="str">
        <f t="shared" si="80"/>
        <v>prop,305,1</v>
      </c>
      <c r="AT83" s="53" t="str">
        <f t="shared" si="81"/>
        <v>prop,305,1</v>
      </c>
      <c r="AU83" s="53">
        <f t="shared" si="82"/>
        <v>21</v>
      </c>
      <c r="AV83" s="53" t="str">
        <f t="shared" si="83"/>
        <v>prop,306,1</v>
      </c>
      <c r="AW83" s="53" t="str">
        <f t="shared" si="84"/>
        <v>prop,306,1</v>
      </c>
      <c r="AX83" s="53">
        <f t="shared" si="85"/>
        <v>4</v>
      </c>
      <c r="AY83" s="53" t="str">
        <f t="shared" si="86"/>
        <v>prop,307,1</v>
      </c>
      <c r="AZ83" s="53" t="str">
        <f t="shared" si="87"/>
        <v>prop,307,1</v>
      </c>
      <c r="BA83" s="53">
        <f t="shared" si="88"/>
        <v>5</v>
      </c>
      <c r="BB83" s="53" t="str">
        <f t="shared" si="89"/>
        <v>prop,308,1</v>
      </c>
      <c r="BC83" s="53" t="str">
        <f t="shared" si="90"/>
        <v>prop,308,1</v>
      </c>
      <c r="BD83" s="53">
        <f t="shared" si="91"/>
        <v>13</v>
      </c>
      <c r="BE83" s="53" t="str">
        <f t="shared" si="92"/>
        <v>prop,309,1</v>
      </c>
      <c r="BF83" s="53" t="str">
        <f t="shared" si="93"/>
        <v>prop,309,1</v>
      </c>
      <c r="BG83" s="53">
        <f t="shared" si="94"/>
        <v>2</v>
      </c>
      <c r="BH83" s="53" t="str">
        <f t="shared" si="95"/>
        <v>prop,310,1</v>
      </c>
      <c r="BI83" s="53" t="str">
        <f t="shared" si="96"/>
        <v>prop,310,1</v>
      </c>
      <c r="BJ83" s="53">
        <f t="shared" si="97"/>
        <v>5</v>
      </c>
      <c r="BK83" s="53" t="str">
        <f t="shared" si="98"/>
        <v>prop,311,1</v>
      </c>
      <c r="BL83" s="53" t="str">
        <f t="shared" si="99"/>
        <v>prop,311,1</v>
      </c>
      <c r="BM83" s="53">
        <f t="shared" si="100"/>
        <v>13</v>
      </c>
      <c r="BN83" s="53" t="str">
        <f t="shared" si="101"/>
        <v>prop,312,1</v>
      </c>
      <c r="BO83" s="53" t="str">
        <f t="shared" si="102"/>
        <v>prop,312,1</v>
      </c>
      <c r="BP83" s="53">
        <f t="shared" si="103"/>
        <v>2</v>
      </c>
      <c r="BQ83" s="53" t="str">
        <f t="shared" si="104"/>
        <v>prop,322,1</v>
      </c>
      <c r="BR83" s="53" t="str">
        <f t="shared" si="105"/>
        <v>prop,322,1</v>
      </c>
      <c r="BS83" s="53">
        <f t="shared" si="106"/>
        <v>28</v>
      </c>
      <c r="BT83" s="53" t="str">
        <f t="shared" si="107"/>
        <v>prop,323,1</v>
      </c>
      <c r="BU83" s="53" t="str">
        <f t="shared" si="108"/>
        <v>prop,323,1</v>
      </c>
      <c r="BV83" s="53">
        <f t="shared" si="109"/>
        <v>2</v>
      </c>
      <c r="BW83" s="53" t="str">
        <f t="shared" si="110"/>
        <v>prop,313,1</v>
      </c>
      <c r="BX83" s="53" t="str">
        <f t="shared" si="111"/>
        <v>prop,313,1</v>
      </c>
      <c r="BY83" s="53">
        <f t="shared" si="112"/>
        <v>30</v>
      </c>
      <c r="BZ83" s="53" t="str">
        <f t="shared" si="113"/>
        <v>prop,314,1</v>
      </c>
      <c r="CA83" s="53" t="str">
        <f t="shared" si="114"/>
        <v>prop,314,1</v>
      </c>
      <c r="CB83" s="53">
        <f t="shared" si="115"/>
        <v>5</v>
      </c>
      <c r="CC83" s="53" t="str">
        <f t="shared" si="116"/>
        <v>prop,316,1</v>
      </c>
      <c r="CD83" s="53" t="str">
        <f t="shared" si="117"/>
        <v>prop,316,1</v>
      </c>
      <c r="CE83" s="53">
        <f t="shared" si="118"/>
        <v>30</v>
      </c>
      <c r="CF83" s="53" t="str">
        <f t="shared" si="119"/>
        <v>prop,317,1</v>
      </c>
      <c r="CG83" s="53" t="str">
        <f t="shared" si="120"/>
        <v>prop,317,1</v>
      </c>
      <c r="CH83" s="53">
        <f t="shared" si="121"/>
        <v>5</v>
      </c>
      <c r="CI83" s="53" t="str">
        <f t="shared" si="122"/>
        <v>prop,205,2;pack,1106;pack,1121;pack,1136;pack,1151</v>
      </c>
      <c r="CJ83" s="53" t="str">
        <f t="shared" si="123"/>
        <v>prop,205,2</v>
      </c>
      <c r="CK83" s="53">
        <v>50</v>
      </c>
      <c r="CL83" s="53" t="str">
        <f t="shared" si="124"/>
        <v>prop,204,5;pack,1106;pack,1121;pack,1136;pack,1151</v>
      </c>
      <c r="CM83" s="53" t="str">
        <f t="shared" si="125"/>
        <v>prop,204,5</v>
      </c>
      <c r="CN83" s="53">
        <v>50</v>
      </c>
      <c r="CO83" s="53" t="str">
        <f>"stage_token,"&amp;INT(价值设定!M44*100)</f>
        <v>stage_token,1820</v>
      </c>
      <c r="CP83" s="53" t="str">
        <f t="shared" si="126"/>
        <v>stage_token,1820</v>
      </c>
      <c r="CQ83" s="53">
        <v>100</v>
      </c>
      <c r="CR83" s="53" t="s">
        <v>2329</v>
      </c>
      <c r="CS83" s="53" t="str">
        <f t="shared" si="127"/>
        <v>cash,110</v>
      </c>
      <c r="CT83" s="53">
        <v>100</v>
      </c>
      <c r="CU83" s="53" t="s">
        <v>2330</v>
      </c>
      <c r="CV83" s="53" t="str">
        <f t="shared" si="128"/>
        <v>prop,704,8</v>
      </c>
      <c r="CW83" s="53">
        <v>100</v>
      </c>
      <c r="CX83" s="53" t="str">
        <f t="shared" si="129"/>
        <v>pack,304</v>
      </c>
      <c r="CY83" s="53" t="str">
        <f t="shared" si="130"/>
        <v>item,104</v>
      </c>
      <c r="CZ83" s="53">
        <f t="shared" si="131"/>
        <v>5</v>
      </c>
      <c r="DA83" s="53" t="str">
        <f t="shared" si="132"/>
        <v>prop,104,2</v>
      </c>
      <c r="DB83" s="53" t="str">
        <f t="shared" si="133"/>
        <v>prop,104,2</v>
      </c>
      <c r="DC83" s="53">
        <f t="shared" si="134"/>
        <v>100</v>
      </c>
      <c r="DE83" s="53">
        <v>1181</v>
      </c>
      <c r="DF83" s="56" t="str">
        <f t="shared" si="137"/>
        <v>pack,232;pack,267</v>
      </c>
      <c r="DG83" s="80"/>
      <c r="DN83" s="60"/>
      <c r="DO83" s="60"/>
      <c r="DP83" s="60"/>
      <c r="DQ83" s="60"/>
      <c r="DR83" s="60"/>
      <c r="DS83" s="60"/>
      <c r="DT83" s="60"/>
      <c r="DU83" s="60"/>
      <c r="DV83" s="60"/>
      <c r="DW83" s="60"/>
      <c r="DX83" s="60"/>
      <c r="DY83" s="60"/>
      <c r="DZ83" s="60"/>
      <c r="EA83" s="60"/>
    </row>
    <row r="84" spans="1:132">
      <c r="A84" s="53">
        <f>怪物产出!A46</f>
        <v>43</v>
      </c>
      <c r="B84" s="53">
        <f>怪物产出!B46</f>
        <v>7</v>
      </c>
      <c r="C84" s="50" t="str">
        <f>价值设定!P45</f>
        <v>coin,4650</v>
      </c>
      <c r="D84" s="53" t="str">
        <f t="shared" si="40"/>
        <v>coin,4650</v>
      </c>
      <c r="E84" s="53">
        <f t="shared" si="41"/>
        <v>100</v>
      </c>
      <c r="F84" s="53" t="str">
        <f t="shared" si="42"/>
        <v>pack,303</v>
      </c>
      <c r="G84" s="53" t="s">
        <v>2118</v>
      </c>
      <c r="H84" s="53">
        <f t="shared" si="43"/>
        <v>70</v>
      </c>
      <c r="I84" s="53" t="str">
        <f t="shared" si="44"/>
        <v>prop,207,2;pack,1106;pack,1121;pack,1136;pack,1151</v>
      </c>
      <c r="J84" s="53" t="str">
        <f t="shared" si="45"/>
        <v>prop,207,2</v>
      </c>
      <c r="K84" s="53">
        <f t="shared" si="46"/>
        <v>3</v>
      </c>
      <c r="L84" s="53" t="str">
        <f t="shared" si="47"/>
        <v>prop,211,1;pack,1106;pack,1121;pack,1136;pack,1151</v>
      </c>
      <c r="M84" s="53" t="str">
        <f t="shared" si="48"/>
        <v>prop,211,1</v>
      </c>
      <c r="N84" s="53">
        <f t="shared" si="49"/>
        <v>7</v>
      </c>
      <c r="O84" s="53" t="str">
        <f t="shared" si="50"/>
        <v>prop,208,2;pack,1106;pack,1121;pack,1136;pack,1151</v>
      </c>
      <c r="P84" s="53" t="str">
        <f t="shared" si="51"/>
        <v>prop,208,2</v>
      </c>
      <c r="Q84" s="53">
        <f t="shared" si="52"/>
        <v>3</v>
      </c>
      <c r="R84" s="53" t="str">
        <f t="shared" si="53"/>
        <v>prop,212,1;pack,1106;pack,1121;pack,1136;pack,1151</v>
      </c>
      <c r="S84" s="53" t="str">
        <f t="shared" si="54"/>
        <v>prop,212,1</v>
      </c>
      <c r="T84" s="53">
        <f t="shared" si="55"/>
        <v>7</v>
      </c>
      <c r="U84" s="53" t="str">
        <f t="shared" si="56"/>
        <v>prop,209,2;pack,1106;pack,1121;pack,1136;pack,1151</v>
      </c>
      <c r="V84" s="53" t="str">
        <f t="shared" si="57"/>
        <v>prop,209,2</v>
      </c>
      <c r="W84" s="53">
        <f t="shared" si="58"/>
        <v>2</v>
      </c>
      <c r="X84" s="53" t="str">
        <f t="shared" si="59"/>
        <v>prop,213,1;pack,1106;pack,1121;pack,1136;pack,1151</v>
      </c>
      <c r="Y84" s="53" t="str">
        <f t="shared" si="60"/>
        <v>prop,213,1</v>
      </c>
      <c r="Z84" s="53">
        <f t="shared" si="61"/>
        <v>5</v>
      </c>
      <c r="AA84" s="53" t="str">
        <f t="shared" si="62"/>
        <v>prop,210,2;pack,1106;pack,1121;pack,1136;pack,1151</v>
      </c>
      <c r="AB84" s="53" t="str">
        <f t="shared" si="63"/>
        <v>prop,210,2</v>
      </c>
      <c r="AC84" s="53">
        <f t="shared" si="64"/>
        <v>2</v>
      </c>
      <c r="AD84" s="53" t="str">
        <f t="shared" si="65"/>
        <v>prop,214,1;pack,1106;pack,1121;pack,1136;pack,1151</v>
      </c>
      <c r="AE84" s="53" t="str">
        <f t="shared" si="66"/>
        <v>prop,214,1</v>
      </c>
      <c r="AF84" s="53">
        <f t="shared" si="67"/>
        <v>5</v>
      </c>
      <c r="AG84" s="53" t="str">
        <f t="shared" si="68"/>
        <v>prop,301,1</v>
      </c>
      <c r="AH84" s="53" t="str">
        <f t="shared" si="69"/>
        <v>prop,301,1</v>
      </c>
      <c r="AI84" s="53">
        <f t="shared" si="70"/>
        <v>5</v>
      </c>
      <c r="AJ84" s="53" t="str">
        <f t="shared" si="71"/>
        <v>prop,302,1</v>
      </c>
      <c r="AK84" s="53" t="str">
        <f t="shared" si="72"/>
        <v>prop,302,1</v>
      </c>
      <c r="AL84" s="53">
        <f t="shared" si="73"/>
        <v>21</v>
      </c>
      <c r="AM84" s="53" t="str">
        <f t="shared" si="74"/>
        <v>prop,303,1</v>
      </c>
      <c r="AN84" s="53" t="str">
        <f t="shared" si="75"/>
        <v>prop,303,1</v>
      </c>
      <c r="AO84" s="53">
        <f t="shared" si="76"/>
        <v>4</v>
      </c>
      <c r="AP84" s="53" t="str">
        <f t="shared" si="77"/>
        <v>prop,304,1</v>
      </c>
      <c r="AQ84" s="53" t="str">
        <f t="shared" si="78"/>
        <v>prop,304,1</v>
      </c>
      <c r="AR84" s="53">
        <f t="shared" si="79"/>
        <v>5</v>
      </c>
      <c r="AS84" s="53" t="str">
        <f t="shared" si="80"/>
        <v>prop,305,1</v>
      </c>
      <c r="AT84" s="53" t="str">
        <f t="shared" si="81"/>
        <v>prop,305,1</v>
      </c>
      <c r="AU84" s="53">
        <f t="shared" si="82"/>
        <v>21</v>
      </c>
      <c r="AV84" s="53" t="str">
        <f t="shared" si="83"/>
        <v>prop,306,1</v>
      </c>
      <c r="AW84" s="53" t="str">
        <f t="shared" si="84"/>
        <v>prop,306,1</v>
      </c>
      <c r="AX84" s="53">
        <f t="shared" si="85"/>
        <v>4</v>
      </c>
      <c r="AY84" s="53" t="str">
        <f t="shared" si="86"/>
        <v>prop,307,1</v>
      </c>
      <c r="AZ84" s="53" t="str">
        <f t="shared" si="87"/>
        <v>prop,307,1</v>
      </c>
      <c r="BA84" s="53">
        <f t="shared" si="88"/>
        <v>5</v>
      </c>
      <c r="BB84" s="53" t="str">
        <f t="shared" si="89"/>
        <v>prop,308,1</v>
      </c>
      <c r="BC84" s="53" t="str">
        <f t="shared" si="90"/>
        <v>prop,308,1</v>
      </c>
      <c r="BD84" s="53">
        <f t="shared" si="91"/>
        <v>13</v>
      </c>
      <c r="BE84" s="53" t="str">
        <f t="shared" si="92"/>
        <v>prop,309,1</v>
      </c>
      <c r="BF84" s="53" t="str">
        <f t="shared" si="93"/>
        <v>prop,309,1</v>
      </c>
      <c r="BG84" s="53">
        <f t="shared" si="94"/>
        <v>2</v>
      </c>
      <c r="BH84" s="53" t="str">
        <f t="shared" si="95"/>
        <v>prop,310,1</v>
      </c>
      <c r="BI84" s="53" t="str">
        <f t="shared" si="96"/>
        <v>prop,310,1</v>
      </c>
      <c r="BJ84" s="53">
        <f t="shared" si="97"/>
        <v>5</v>
      </c>
      <c r="BK84" s="53" t="str">
        <f t="shared" si="98"/>
        <v>prop,311,1</v>
      </c>
      <c r="BL84" s="53" t="str">
        <f t="shared" si="99"/>
        <v>prop,311,1</v>
      </c>
      <c r="BM84" s="53">
        <f t="shared" si="100"/>
        <v>13</v>
      </c>
      <c r="BN84" s="53" t="str">
        <f t="shared" si="101"/>
        <v>prop,312,1</v>
      </c>
      <c r="BO84" s="53" t="str">
        <f t="shared" si="102"/>
        <v>prop,312,1</v>
      </c>
      <c r="BP84" s="53">
        <f t="shared" si="103"/>
        <v>2</v>
      </c>
      <c r="BQ84" s="53" t="str">
        <f t="shared" si="104"/>
        <v>prop,322,1</v>
      </c>
      <c r="BR84" s="53" t="str">
        <f t="shared" si="105"/>
        <v>prop,322,1</v>
      </c>
      <c r="BS84" s="53">
        <f t="shared" si="106"/>
        <v>28</v>
      </c>
      <c r="BT84" s="53" t="str">
        <f t="shared" si="107"/>
        <v>prop,323,1</v>
      </c>
      <c r="BU84" s="53" t="str">
        <f t="shared" si="108"/>
        <v>prop,323,1</v>
      </c>
      <c r="BV84" s="53">
        <f t="shared" si="109"/>
        <v>2</v>
      </c>
      <c r="BW84" s="53" t="str">
        <f t="shared" si="110"/>
        <v>prop,313,1</v>
      </c>
      <c r="BX84" s="53" t="str">
        <f t="shared" si="111"/>
        <v>prop,313,1</v>
      </c>
      <c r="BY84" s="53">
        <f t="shared" si="112"/>
        <v>30</v>
      </c>
      <c r="BZ84" s="53" t="str">
        <f t="shared" si="113"/>
        <v>prop,314,1</v>
      </c>
      <c r="CA84" s="53" t="str">
        <f t="shared" si="114"/>
        <v>prop,314,1</v>
      </c>
      <c r="CB84" s="53">
        <f t="shared" si="115"/>
        <v>5</v>
      </c>
      <c r="CC84" s="53" t="str">
        <f t="shared" si="116"/>
        <v>prop,316,1</v>
      </c>
      <c r="CD84" s="53" t="str">
        <f t="shared" si="117"/>
        <v>prop,316,1</v>
      </c>
      <c r="CE84" s="53">
        <f t="shared" si="118"/>
        <v>30</v>
      </c>
      <c r="CF84" s="53" t="str">
        <f t="shared" si="119"/>
        <v>prop,317,1</v>
      </c>
      <c r="CG84" s="53" t="str">
        <f t="shared" si="120"/>
        <v>prop,317,1</v>
      </c>
      <c r="CH84" s="53">
        <f t="shared" si="121"/>
        <v>5</v>
      </c>
      <c r="CI84" s="53" t="str">
        <f t="shared" si="122"/>
        <v>prop,205,2;pack,1106;pack,1121;pack,1136;pack,1151</v>
      </c>
      <c r="CJ84" s="53" t="str">
        <f t="shared" si="123"/>
        <v>prop,205,2</v>
      </c>
      <c r="CK84" s="53">
        <v>50</v>
      </c>
      <c r="CL84" s="53" t="str">
        <f t="shared" si="124"/>
        <v>prop,204,5;pack,1106;pack,1121;pack,1136;pack,1151</v>
      </c>
      <c r="CM84" s="53" t="str">
        <f t="shared" si="125"/>
        <v>prop,204,5</v>
      </c>
      <c r="CN84" s="53">
        <v>50</v>
      </c>
      <c r="CO84" s="53" t="str">
        <f>"stage_token,"&amp;INT(价值设定!M45*100)</f>
        <v>stage_token,1830</v>
      </c>
      <c r="CP84" s="53" t="str">
        <f t="shared" si="126"/>
        <v>stage_token,1830</v>
      </c>
      <c r="CQ84" s="53">
        <v>100</v>
      </c>
      <c r="CR84" s="53" t="s">
        <v>2329</v>
      </c>
      <c r="CS84" s="53" t="str">
        <f t="shared" si="127"/>
        <v>cash,110</v>
      </c>
      <c r="CT84" s="53">
        <v>100</v>
      </c>
      <c r="CU84" s="53" t="s">
        <v>2330</v>
      </c>
      <c r="CV84" s="53" t="str">
        <f t="shared" si="128"/>
        <v>prop,704,8</v>
      </c>
      <c r="CW84" s="53">
        <v>100</v>
      </c>
      <c r="CX84" s="53" t="str">
        <f t="shared" si="129"/>
        <v>pack,304</v>
      </c>
      <c r="CY84" s="53" t="str">
        <f t="shared" si="130"/>
        <v>item,104</v>
      </c>
      <c r="CZ84" s="53">
        <f t="shared" si="131"/>
        <v>5</v>
      </c>
      <c r="DA84" s="53" t="str">
        <f t="shared" si="132"/>
        <v>prop,104,2</v>
      </c>
      <c r="DB84" s="53" t="str">
        <f t="shared" si="133"/>
        <v>prop,104,2</v>
      </c>
      <c r="DC84" s="53">
        <f t="shared" si="134"/>
        <v>100</v>
      </c>
      <c r="DE84" s="53">
        <v>1182</v>
      </c>
      <c r="DF84" s="56" t="str">
        <f t="shared" si="137"/>
        <v>pack,237;pack,272</v>
      </c>
    </row>
    <row r="85" spans="1:132">
      <c r="A85" s="53">
        <f>怪物产出!A47</f>
        <v>44</v>
      </c>
      <c r="B85" s="53">
        <f>怪物产出!B47</f>
        <v>7</v>
      </c>
      <c r="C85" s="50" t="str">
        <f>价值设定!P46</f>
        <v>coin,4700</v>
      </c>
      <c r="D85" s="53" t="str">
        <f t="shared" si="40"/>
        <v>coin,4700</v>
      </c>
      <c r="E85" s="53">
        <f t="shared" si="41"/>
        <v>100</v>
      </c>
      <c r="F85" s="53" t="str">
        <f t="shared" si="42"/>
        <v>pack,303</v>
      </c>
      <c r="G85" s="53" t="s">
        <v>2118</v>
      </c>
      <c r="H85" s="53">
        <f t="shared" si="43"/>
        <v>70</v>
      </c>
      <c r="I85" s="53" t="str">
        <f t="shared" si="44"/>
        <v>prop,207,2;pack,1106;pack,1121;pack,1136;pack,1151</v>
      </c>
      <c r="J85" s="53" t="str">
        <f t="shared" si="45"/>
        <v>prop,207,2</v>
      </c>
      <c r="K85" s="53">
        <f t="shared" si="46"/>
        <v>3</v>
      </c>
      <c r="L85" s="53" t="str">
        <f t="shared" si="47"/>
        <v>prop,211,1;pack,1106;pack,1121;pack,1136;pack,1151</v>
      </c>
      <c r="M85" s="53" t="str">
        <f t="shared" si="48"/>
        <v>prop,211,1</v>
      </c>
      <c r="N85" s="53">
        <f t="shared" si="49"/>
        <v>7</v>
      </c>
      <c r="O85" s="53" t="str">
        <f t="shared" si="50"/>
        <v>prop,208,2;pack,1106;pack,1121;pack,1136;pack,1151</v>
      </c>
      <c r="P85" s="53" t="str">
        <f t="shared" si="51"/>
        <v>prop,208,2</v>
      </c>
      <c r="Q85" s="53">
        <f t="shared" si="52"/>
        <v>3</v>
      </c>
      <c r="R85" s="53" t="str">
        <f t="shared" si="53"/>
        <v>prop,212,1;pack,1106;pack,1121;pack,1136;pack,1151</v>
      </c>
      <c r="S85" s="53" t="str">
        <f t="shared" si="54"/>
        <v>prop,212,1</v>
      </c>
      <c r="T85" s="53">
        <f t="shared" si="55"/>
        <v>7</v>
      </c>
      <c r="U85" s="53" t="str">
        <f t="shared" si="56"/>
        <v>prop,209,2;pack,1106;pack,1121;pack,1136;pack,1151</v>
      </c>
      <c r="V85" s="53" t="str">
        <f t="shared" si="57"/>
        <v>prop,209,2</v>
      </c>
      <c r="W85" s="53">
        <f t="shared" si="58"/>
        <v>2</v>
      </c>
      <c r="X85" s="53" t="str">
        <f t="shared" si="59"/>
        <v>prop,213,1;pack,1106;pack,1121;pack,1136;pack,1151</v>
      </c>
      <c r="Y85" s="53" t="str">
        <f t="shared" si="60"/>
        <v>prop,213,1</v>
      </c>
      <c r="Z85" s="53">
        <f t="shared" si="61"/>
        <v>5</v>
      </c>
      <c r="AA85" s="53" t="str">
        <f t="shared" si="62"/>
        <v>prop,210,2;pack,1106;pack,1121;pack,1136;pack,1151</v>
      </c>
      <c r="AB85" s="53" t="str">
        <f t="shared" si="63"/>
        <v>prop,210,2</v>
      </c>
      <c r="AC85" s="53">
        <f t="shared" si="64"/>
        <v>2</v>
      </c>
      <c r="AD85" s="53" t="str">
        <f t="shared" si="65"/>
        <v>prop,214,1;pack,1106;pack,1121;pack,1136;pack,1151</v>
      </c>
      <c r="AE85" s="53" t="str">
        <f t="shared" si="66"/>
        <v>prop,214,1</v>
      </c>
      <c r="AF85" s="53">
        <f t="shared" si="67"/>
        <v>5</v>
      </c>
      <c r="AG85" s="53" t="str">
        <f t="shared" si="68"/>
        <v>prop,301,1</v>
      </c>
      <c r="AH85" s="53" t="str">
        <f t="shared" si="69"/>
        <v>prop,301,1</v>
      </c>
      <c r="AI85" s="53">
        <f t="shared" si="70"/>
        <v>5</v>
      </c>
      <c r="AJ85" s="53" t="str">
        <f t="shared" si="71"/>
        <v>prop,302,1</v>
      </c>
      <c r="AK85" s="53" t="str">
        <f t="shared" si="72"/>
        <v>prop,302,1</v>
      </c>
      <c r="AL85" s="53">
        <f t="shared" si="73"/>
        <v>21</v>
      </c>
      <c r="AM85" s="53" t="str">
        <f t="shared" si="74"/>
        <v>prop,303,1</v>
      </c>
      <c r="AN85" s="53" t="str">
        <f t="shared" si="75"/>
        <v>prop,303,1</v>
      </c>
      <c r="AO85" s="53">
        <f t="shared" si="76"/>
        <v>4</v>
      </c>
      <c r="AP85" s="53" t="str">
        <f t="shared" si="77"/>
        <v>prop,304,1</v>
      </c>
      <c r="AQ85" s="53" t="str">
        <f t="shared" si="78"/>
        <v>prop,304,1</v>
      </c>
      <c r="AR85" s="53">
        <f t="shared" si="79"/>
        <v>5</v>
      </c>
      <c r="AS85" s="53" t="str">
        <f t="shared" si="80"/>
        <v>prop,305,1</v>
      </c>
      <c r="AT85" s="53" t="str">
        <f t="shared" si="81"/>
        <v>prop,305,1</v>
      </c>
      <c r="AU85" s="53">
        <f t="shared" si="82"/>
        <v>21</v>
      </c>
      <c r="AV85" s="53" t="str">
        <f t="shared" si="83"/>
        <v>prop,306,1</v>
      </c>
      <c r="AW85" s="53" t="str">
        <f t="shared" si="84"/>
        <v>prop,306,1</v>
      </c>
      <c r="AX85" s="53">
        <f t="shared" si="85"/>
        <v>4</v>
      </c>
      <c r="AY85" s="53" t="str">
        <f t="shared" si="86"/>
        <v>prop,307,1</v>
      </c>
      <c r="AZ85" s="53" t="str">
        <f t="shared" si="87"/>
        <v>prop,307,1</v>
      </c>
      <c r="BA85" s="53">
        <f t="shared" si="88"/>
        <v>5</v>
      </c>
      <c r="BB85" s="53" t="str">
        <f t="shared" si="89"/>
        <v>prop,308,1</v>
      </c>
      <c r="BC85" s="53" t="str">
        <f t="shared" si="90"/>
        <v>prop,308,1</v>
      </c>
      <c r="BD85" s="53">
        <f t="shared" si="91"/>
        <v>13</v>
      </c>
      <c r="BE85" s="53" t="str">
        <f t="shared" si="92"/>
        <v>prop,309,1</v>
      </c>
      <c r="BF85" s="53" t="str">
        <f t="shared" si="93"/>
        <v>prop,309,1</v>
      </c>
      <c r="BG85" s="53">
        <f t="shared" si="94"/>
        <v>2</v>
      </c>
      <c r="BH85" s="53" t="str">
        <f t="shared" si="95"/>
        <v>prop,310,1</v>
      </c>
      <c r="BI85" s="53" t="str">
        <f t="shared" si="96"/>
        <v>prop,310,1</v>
      </c>
      <c r="BJ85" s="53">
        <f t="shared" si="97"/>
        <v>5</v>
      </c>
      <c r="BK85" s="53" t="str">
        <f t="shared" si="98"/>
        <v>prop,311,1</v>
      </c>
      <c r="BL85" s="53" t="str">
        <f t="shared" si="99"/>
        <v>prop,311,1</v>
      </c>
      <c r="BM85" s="53">
        <f t="shared" si="100"/>
        <v>13</v>
      </c>
      <c r="BN85" s="53" t="str">
        <f t="shared" si="101"/>
        <v>prop,312,1</v>
      </c>
      <c r="BO85" s="53" t="str">
        <f t="shared" si="102"/>
        <v>prop,312,1</v>
      </c>
      <c r="BP85" s="53">
        <f t="shared" si="103"/>
        <v>2</v>
      </c>
      <c r="BQ85" s="53" t="str">
        <f t="shared" si="104"/>
        <v>prop,322,1</v>
      </c>
      <c r="BR85" s="53" t="str">
        <f t="shared" si="105"/>
        <v>prop,322,1</v>
      </c>
      <c r="BS85" s="53">
        <f t="shared" si="106"/>
        <v>28</v>
      </c>
      <c r="BT85" s="53" t="str">
        <f t="shared" si="107"/>
        <v>prop,323,1</v>
      </c>
      <c r="BU85" s="53" t="str">
        <f t="shared" si="108"/>
        <v>prop,323,1</v>
      </c>
      <c r="BV85" s="53">
        <f t="shared" si="109"/>
        <v>2</v>
      </c>
      <c r="BW85" s="53" t="str">
        <f t="shared" si="110"/>
        <v>prop,313,1</v>
      </c>
      <c r="BX85" s="53" t="str">
        <f t="shared" si="111"/>
        <v>prop,313,1</v>
      </c>
      <c r="BY85" s="53">
        <f t="shared" si="112"/>
        <v>30</v>
      </c>
      <c r="BZ85" s="53" t="str">
        <f t="shared" si="113"/>
        <v>prop,314,1</v>
      </c>
      <c r="CA85" s="53" t="str">
        <f t="shared" si="114"/>
        <v>prop,314,1</v>
      </c>
      <c r="CB85" s="53">
        <f t="shared" si="115"/>
        <v>5</v>
      </c>
      <c r="CC85" s="53" t="str">
        <f t="shared" si="116"/>
        <v>prop,316,1</v>
      </c>
      <c r="CD85" s="53" t="str">
        <f t="shared" si="117"/>
        <v>prop,316,1</v>
      </c>
      <c r="CE85" s="53">
        <f t="shared" si="118"/>
        <v>30</v>
      </c>
      <c r="CF85" s="53" t="str">
        <f t="shared" si="119"/>
        <v>prop,317,1</v>
      </c>
      <c r="CG85" s="53" t="str">
        <f t="shared" si="120"/>
        <v>prop,317,1</v>
      </c>
      <c r="CH85" s="53">
        <f t="shared" si="121"/>
        <v>5</v>
      </c>
      <c r="CI85" s="53" t="str">
        <f t="shared" si="122"/>
        <v>prop,205,2;pack,1106;pack,1121;pack,1136;pack,1151</v>
      </c>
      <c r="CJ85" s="53" t="str">
        <f t="shared" si="123"/>
        <v>prop,205,2</v>
      </c>
      <c r="CK85" s="53">
        <v>50</v>
      </c>
      <c r="CL85" s="53" t="str">
        <f t="shared" si="124"/>
        <v>prop,204,5;pack,1106;pack,1121;pack,1136;pack,1151</v>
      </c>
      <c r="CM85" s="53" t="str">
        <f t="shared" si="125"/>
        <v>prop,204,5</v>
      </c>
      <c r="CN85" s="53">
        <v>50</v>
      </c>
      <c r="CO85" s="53" t="str">
        <f>"stage_token,"&amp;INT(价值设定!M46*100)</f>
        <v>stage_token,1840</v>
      </c>
      <c r="CP85" s="53" t="str">
        <f t="shared" si="126"/>
        <v>stage_token,1840</v>
      </c>
      <c r="CQ85" s="53">
        <v>100</v>
      </c>
      <c r="CR85" s="53" t="s">
        <v>2329</v>
      </c>
      <c r="CS85" s="53" t="str">
        <f t="shared" si="127"/>
        <v>cash,110</v>
      </c>
      <c r="CT85" s="53">
        <v>100</v>
      </c>
      <c r="CU85" s="53" t="s">
        <v>2330</v>
      </c>
      <c r="CV85" s="53" t="str">
        <f t="shared" si="128"/>
        <v>prop,704,8</v>
      </c>
      <c r="CW85" s="53">
        <v>100</v>
      </c>
      <c r="CX85" s="53" t="str">
        <f t="shared" si="129"/>
        <v>pack,304</v>
      </c>
      <c r="CY85" s="53" t="str">
        <f t="shared" si="130"/>
        <v>item,104</v>
      </c>
      <c r="CZ85" s="53">
        <f t="shared" si="131"/>
        <v>5</v>
      </c>
      <c r="DA85" s="53" t="str">
        <f t="shared" si="132"/>
        <v>prop,104,2</v>
      </c>
      <c r="DB85" s="53" t="str">
        <f t="shared" si="133"/>
        <v>prop,104,2</v>
      </c>
      <c r="DC85" s="53">
        <f t="shared" si="134"/>
        <v>100</v>
      </c>
      <c r="DE85" s="53">
        <v>1183</v>
      </c>
      <c r="DF85" s="56" t="str">
        <f t="shared" si="137"/>
        <v>pack,242;pack,202</v>
      </c>
      <c r="DG85" s="80"/>
    </row>
    <row r="86" spans="1:132">
      <c r="A86" s="53">
        <f>怪物产出!A48</f>
        <v>45</v>
      </c>
      <c r="B86" s="53">
        <f>怪物产出!B48</f>
        <v>8</v>
      </c>
      <c r="C86" s="50" t="str">
        <f>价值设定!P47</f>
        <v>coin,4750</v>
      </c>
      <c r="D86" s="53" t="str">
        <f t="shared" si="40"/>
        <v>coin,4750</v>
      </c>
      <c r="E86" s="53">
        <f t="shared" si="41"/>
        <v>100</v>
      </c>
      <c r="F86" s="53" t="str">
        <f t="shared" si="42"/>
        <v>pack,303</v>
      </c>
      <c r="G86" s="53" t="s">
        <v>2118</v>
      </c>
      <c r="H86" s="53">
        <f t="shared" si="43"/>
        <v>60</v>
      </c>
      <c r="I86" s="53" t="str">
        <f t="shared" si="44"/>
        <v>prop,207,2;pack,1107;pack,1122;pack,1137;pack,1152</v>
      </c>
      <c r="J86" s="53" t="str">
        <f t="shared" si="45"/>
        <v>prop,207,2</v>
      </c>
      <c r="K86" s="53">
        <f t="shared" si="46"/>
        <v>3</v>
      </c>
      <c r="L86" s="53" t="str">
        <f t="shared" si="47"/>
        <v>prop,211,1;pack,1107;pack,1122;pack,1137;pack,1152</v>
      </c>
      <c r="M86" s="53" t="str">
        <f t="shared" si="48"/>
        <v>prop,211,1</v>
      </c>
      <c r="N86" s="53">
        <f t="shared" si="49"/>
        <v>7</v>
      </c>
      <c r="O86" s="53" t="str">
        <f t="shared" si="50"/>
        <v>prop,208,2;pack,1107;pack,1122;pack,1137;pack,1152</v>
      </c>
      <c r="P86" s="53" t="str">
        <f t="shared" si="51"/>
        <v>prop,208,2</v>
      </c>
      <c r="Q86" s="53">
        <f t="shared" si="52"/>
        <v>3</v>
      </c>
      <c r="R86" s="53" t="str">
        <f t="shared" si="53"/>
        <v>prop,212,1;pack,1107;pack,1122;pack,1137;pack,1152</v>
      </c>
      <c r="S86" s="53" t="str">
        <f t="shared" si="54"/>
        <v>prop,212,1</v>
      </c>
      <c r="T86" s="53">
        <f t="shared" si="55"/>
        <v>7</v>
      </c>
      <c r="U86" s="53" t="str">
        <f t="shared" si="56"/>
        <v>prop,209,2;pack,1107;pack,1122;pack,1137;pack,1152</v>
      </c>
      <c r="V86" s="53" t="str">
        <f t="shared" si="57"/>
        <v>prop,209,2</v>
      </c>
      <c r="W86" s="53">
        <f t="shared" si="58"/>
        <v>2</v>
      </c>
      <c r="X86" s="53" t="str">
        <f t="shared" si="59"/>
        <v>prop,213,1;pack,1107;pack,1122;pack,1137;pack,1152</v>
      </c>
      <c r="Y86" s="53" t="str">
        <f t="shared" si="60"/>
        <v>prop,213,1</v>
      </c>
      <c r="Z86" s="53">
        <f t="shared" si="61"/>
        <v>5</v>
      </c>
      <c r="AA86" s="53" t="str">
        <f t="shared" si="62"/>
        <v>prop,210,2;pack,1107;pack,1122;pack,1137;pack,1152</v>
      </c>
      <c r="AB86" s="53" t="str">
        <f t="shared" si="63"/>
        <v>prop,210,2</v>
      </c>
      <c r="AC86" s="53">
        <f t="shared" si="64"/>
        <v>2</v>
      </c>
      <c r="AD86" s="53" t="str">
        <f t="shared" si="65"/>
        <v>prop,214,1;pack,1107;pack,1122;pack,1137;pack,1152</v>
      </c>
      <c r="AE86" s="53" t="str">
        <f t="shared" si="66"/>
        <v>prop,214,1</v>
      </c>
      <c r="AF86" s="53">
        <f t="shared" si="67"/>
        <v>5</v>
      </c>
      <c r="AG86" s="53" t="str">
        <f t="shared" si="68"/>
        <v>prop,301,1</v>
      </c>
      <c r="AH86" s="53" t="str">
        <f t="shared" si="69"/>
        <v>prop,301,1</v>
      </c>
      <c r="AI86" s="53">
        <f t="shared" si="70"/>
        <v>5</v>
      </c>
      <c r="AJ86" s="53" t="str">
        <f t="shared" si="71"/>
        <v>prop,302,1</v>
      </c>
      <c r="AK86" s="53" t="str">
        <f t="shared" si="72"/>
        <v>prop,302,1</v>
      </c>
      <c r="AL86" s="53">
        <f t="shared" si="73"/>
        <v>20</v>
      </c>
      <c r="AM86" s="53" t="str">
        <f t="shared" si="74"/>
        <v>prop,303,1</v>
      </c>
      <c r="AN86" s="53" t="str">
        <f t="shared" si="75"/>
        <v>prop,303,1</v>
      </c>
      <c r="AO86" s="53">
        <f t="shared" si="76"/>
        <v>5</v>
      </c>
      <c r="AP86" s="53" t="str">
        <f t="shared" si="77"/>
        <v>prop,304,1</v>
      </c>
      <c r="AQ86" s="53" t="str">
        <f t="shared" si="78"/>
        <v>prop,304,1</v>
      </c>
      <c r="AR86" s="53">
        <f t="shared" si="79"/>
        <v>5</v>
      </c>
      <c r="AS86" s="53" t="str">
        <f t="shared" si="80"/>
        <v>prop,305,1</v>
      </c>
      <c r="AT86" s="53" t="str">
        <f t="shared" si="81"/>
        <v>prop,305,1</v>
      </c>
      <c r="AU86" s="53">
        <f t="shared" si="82"/>
        <v>20</v>
      </c>
      <c r="AV86" s="53" t="str">
        <f t="shared" si="83"/>
        <v>prop,306,1</v>
      </c>
      <c r="AW86" s="53" t="str">
        <f t="shared" si="84"/>
        <v>prop,306,1</v>
      </c>
      <c r="AX86" s="53">
        <f t="shared" si="85"/>
        <v>5</v>
      </c>
      <c r="AY86" s="53" t="str">
        <f t="shared" si="86"/>
        <v>prop,307,1</v>
      </c>
      <c r="AZ86" s="53" t="str">
        <f t="shared" si="87"/>
        <v>prop,307,1</v>
      </c>
      <c r="BA86" s="53">
        <f t="shared" si="88"/>
        <v>5</v>
      </c>
      <c r="BB86" s="53" t="str">
        <f t="shared" si="89"/>
        <v>prop,308,1</v>
      </c>
      <c r="BC86" s="53" t="str">
        <f t="shared" si="90"/>
        <v>prop,308,1</v>
      </c>
      <c r="BD86" s="53">
        <f t="shared" si="91"/>
        <v>13</v>
      </c>
      <c r="BE86" s="53" t="str">
        <f t="shared" si="92"/>
        <v>prop,309,1</v>
      </c>
      <c r="BF86" s="53" t="str">
        <f t="shared" si="93"/>
        <v>prop,309,1</v>
      </c>
      <c r="BG86" s="53">
        <f t="shared" si="94"/>
        <v>2</v>
      </c>
      <c r="BH86" s="53" t="str">
        <f t="shared" si="95"/>
        <v>prop,310,1</v>
      </c>
      <c r="BI86" s="53" t="str">
        <f t="shared" si="96"/>
        <v>prop,310,1</v>
      </c>
      <c r="BJ86" s="53">
        <f t="shared" si="97"/>
        <v>5</v>
      </c>
      <c r="BK86" s="53" t="str">
        <f t="shared" si="98"/>
        <v>prop,311,1</v>
      </c>
      <c r="BL86" s="53" t="str">
        <f t="shared" si="99"/>
        <v>prop,311,1</v>
      </c>
      <c r="BM86" s="53">
        <f t="shared" si="100"/>
        <v>13</v>
      </c>
      <c r="BN86" s="53" t="str">
        <f t="shared" si="101"/>
        <v>prop,312,1</v>
      </c>
      <c r="BO86" s="53" t="str">
        <f t="shared" si="102"/>
        <v>prop,312,1</v>
      </c>
      <c r="BP86" s="53">
        <f t="shared" si="103"/>
        <v>2</v>
      </c>
      <c r="BQ86" s="53" t="str">
        <f t="shared" si="104"/>
        <v>prop,322,1</v>
      </c>
      <c r="BR86" s="53" t="str">
        <f t="shared" si="105"/>
        <v>prop,322,1</v>
      </c>
      <c r="BS86" s="53">
        <f t="shared" si="106"/>
        <v>28</v>
      </c>
      <c r="BT86" s="53" t="str">
        <f t="shared" si="107"/>
        <v>prop,323,1</v>
      </c>
      <c r="BU86" s="53" t="str">
        <f t="shared" si="108"/>
        <v>prop,323,1</v>
      </c>
      <c r="BV86" s="53">
        <f t="shared" si="109"/>
        <v>2</v>
      </c>
      <c r="BW86" s="53" t="str">
        <f t="shared" si="110"/>
        <v>prop,313,1</v>
      </c>
      <c r="BX86" s="53" t="str">
        <f t="shared" si="111"/>
        <v>prop,313,1</v>
      </c>
      <c r="BY86" s="53">
        <f t="shared" si="112"/>
        <v>25</v>
      </c>
      <c r="BZ86" s="53" t="str">
        <f t="shared" si="113"/>
        <v>prop,314,1</v>
      </c>
      <c r="CA86" s="53" t="str">
        <f t="shared" si="114"/>
        <v>prop,314,1</v>
      </c>
      <c r="CB86" s="53">
        <f t="shared" si="115"/>
        <v>10</v>
      </c>
      <c r="CC86" s="53" t="str">
        <f t="shared" si="116"/>
        <v>prop,316,1</v>
      </c>
      <c r="CD86" s="53" t="str">
        <f t="shared" si="117"/>
        <v>prop,316,1</v>
      </c>
      <c r="CE86" s="53">
        <f t="shared" si="118"/>
        <v>25</v>
      </c>
      <c r="CF86" s="53" t="str">
        <f t="shared" si="119"/>
        <v>prop,317,1</v>
      </c>
      <c r="CG86" s="53" t="str">
        <f t="shared" si="120"/>
        <v>prop,317,1</v>
      </c>
      <c r="CH86" s="53">
        <f t="shared" si="121"/>
        <v>10</v>
      </c>
      <c r="CI86" s="53" t="str">
        <f t="shared" si="122"/>
        <v>prop,206,1;pack,1107;pack,1122;pack,1137;pack,1152</v>
      </c>
      <c r="CJ86" s="53" t="str">
        <f t="shared" si="123"/>
        <v>prop,206,1</v>
      </c>
      <c r="CK86" s="53">
        <v>50</v>
      </c>
      <c r="CL86" s="53" t="str">
        <f t="shared" si="124"/>
        <v>prop,205,3;pack,1107;pack,1122;pack,1137;pack,1152</v>
      </c>
      <c r="CM86" s="53" t="str">
        <f t="shared" si="125"/>
        <v>prop,205,3</v>
      </c>
      <c r="CN86" s="53">
        <v>50</v>
      </c>
      <c r="CO86" s="53" t="str">
        <f>"stage_token,"&amp;INT(价值设定!M47*100)</f>
        <v>stage_token,1850</v>
      </c>
      <c r="CP86" s="53" t="str">
        <f t="shared" si="126"/>
        <v>stage_token,1850</v>
      </c>
      <c r="CQ86" s="53">
        <v>100</v>
      </c>
      <c r="CR86" s="53" t="s">
        <v>2329</v>
      </c>
      <c r="CS86" s="53" t="str">
        <f t="shared" si="127"/>
        <v>cash,110</v>
      </c>
      <c r="CT86" s="53">
        <v>100</v>
      </c>
      <c r="CU86" s="53" t="s">
        <v>2330</v>
      </c>
      <c r="CV86" s="53" t="str">
        <f t="shared" si="128"/>
        <v>prop,704,8</v>
      </c>
      <c r="CW86" s="53">
        <v>100</v>
      </c>
      <c r="CX86" s="53" t="str">
        <f t="shared" si="129"/>
        <v>pack,304</v>
      </c>
      <c r="CY86" s="53" t="str">
        <f t="shared" si="130"/>
        <v>item,104</v>
      </c>
      <c r="CZ86" s="53">
        <f t="shared" si="131"/>
        <v>8</v>
      </c>
      <c r="DA86" s="53" t="str">
        <f t="shared" si="132"/>
        <v>prop,104,2</v>
      </c>
      <c r="DB86" s="53" t="str">
        <f t="shared" si="133"/>
        <v>prop,104,2</v>
      </c>
      <c r="DC86" s="53">
        <f t="shared" si="134"/>
        <v>100</v>
      </c>
      <c r="DE86" s="53">
        <v>1184</v>
      </c>
      <c r="DF86" s="56" t="str">
        <f t="shared" si="137"/>
        <v>pack,247;pack,207</v>
      </c>
      <c r="DG86" s="80"/>
    </row>
    <row r="87" spans="1:132">
      <c r="A87" s="53">
        <f>怪物产出!A49</f>
        <v>46</v>
      </c>
      <c r="B87" s="53">
        <f>怪物产出!B49</f>
        <v>8</v>
      </c>
      <c r="C87" s="50" t="str">
        <f>价值设定!P48</f>
        <v>coin,4800</v>
      </c>
      <c r="D87" s="53" t="str">
        <f t="shared" si="40"/>
        <v>coin,4800</v>
      </c>
      <c r="E87" s="53">
        <f t="shared" si="41"/>
        <v>100</v>
      </c>
      <c r="F87" s="53" t="str">
        <f t="shared" si="42"/>
        <v>pack,303</v>
      </c>
      <c r="G87" s="53" t="s">
        <v>2118</v>
      </c>
      <c r="H87" s="53">
        <f t="shared" si="43"/>
        <v>60</v>
      </c>
      <c r="I87" s="53" t="str">
        <f t="shared" si="44"/>
        <v>prop,207,2;pack,1107;pack,1122;pack,1137;pack,1152</v>
      </c>
      <c r="J87" s="53" t="str">
        <f t="shared" si="45"/>
        <v>prop,207,2</v>
      </c>
      <c r="K87" s="53">
        <f t="shared" si="46"/>
        <v>3</v>
      </c>
      <c r="L87" s="53" t="str">
        <f t="shared" si="47"/>
        <v>prop,211,1;pack,1107;pack,1122;pack,1137;pack,1152</v>
      </c>
      <c r="M87" s="53" t="str">
        <f t="shared" si="48"/>
        <v>prop,211,1</v>
      </c>
      <c r="N87" s="53">
        <f t="shared" si="49"/>
        <v>7</v>
      </c>
      <c r="O87" s="53" t="str">
        <f t="shared" si="50"/>
        <v>prop,208,2;pack,1107;pack,1122;pack,1137;pack,1152</v>
      </c>
      <c r="P87" s="53" t="str">
        <f t="shared" si="51"/>
        <v>prop,208,2</v>
      </c>
      <c r="Q87" s="53">
        <f t="shared" si="52"/>
        <v>3</v>
      </c>
      <c r="R87" s="53" t="str">
        <f t="shared" si="53"/>
        <v>prop,212,1;pack,1107;pack,1122;pack,1137;pack,1152</v>
      </c>
      <c r="S87" s="53" t="str">
        <f t="shared" si="54"/>
        <v>prop,212,1</v>
      </c>
      <c r="T87" s="53">
        <f t="shared" si="55"/>
        <v>7</v>
      </c>
      <c r="U87" s="53" t="str">
        <f t="shared" si="56"/>
        <v>prop,209,2;pack,1107;pack,1122;pack,1137;pack,1152</v>
      </c>
      <c r="V87" s="53" t="str">
        <f t="shared" si="57"/>
        <v>prop,209,2</v>
      </c>
      <c r="W87" s="53">
        <f t="shared" si="58"/>
        <v>2</v>
      </c>
      <c r="X87" s="53" t="str">
        <f t="shared" si="59"/>
        <v>prop,213,1;pack,1107;pack,1122;pack,1137;pack,1152</v>
      </c>
      <c r="Y87" s="53" t="str">
        <f t="shared" si="60"/>
        <v>prop,213,1</v>
      </c>
      <c r="Z87" s="53">
        <f t="shared" si="61"/>
        <v>5</v>
      </c>
      <c r="AA87" s="53" t="str">
        <f t="shared" si="62"/>
        <v>prop,210,2;pack,1107;pack,1122;pack,1137;pack,1152</v>
      </c>
      <c r="AB87" s="53" t="str">
        <f t="shared" si="63"/>
        <v>prop,210,2</v>
      </c>
      <c r="AC87" s="53">
        <f t="shared" si="64"/>
        <v>2</v>
      </c>
      <c r="AD87" s="53" t="str">
        <f t="shared" si="65"/>
        <v>prop,214,1;pack,1107;pack,1122;pack,1137;pack,1152</v>
      </c>
      <c r="AE87" s="53" t="str">
        <f t="shared" si="66"/>
        <v>prop,214,1</v>
      </c>
      <c r="AF87" s="53">
        <f t="shared" si="67"/>
        <v>5</v>
      </c>
      <c r="AG87" s="53" t="str">
        <f t="shared" si="68"/>
        <v>prop,301,1</v>
      </c>
      <c r="AH87" s="53" t="str">
        <f t="shared" si="69"/>
        <v>prop,301,1</v>
      </c>
      <c r="AI87" s="53">
        <f t="shared" si="70"/>
        <v>5</v>
      </c>
      <c r="AJ87" s="53" t="str">
        <f t="shared" si="71"/>
        <v>prop,302,1</v>
      </c>
      <c r="AK87" s="53" t="str">
        <f t="shared" si="72"/>
        <v>prop,302,1</v>
      </c>
      <c r="AL87" s="53">
        <f t="shared" si="73"/>
        <v>20</v>
      </c>
      <c r="AM87" s="53" t="str">
        <f t="shared" si="74"/>
        <v>prop,303,1</v>
      </c>
      <c r="AN87" s="53" t="str">
        <f t="shared" si="75"/>
        <v>prop,303,1</v>
      </c>
      <c r="AO87" s="53">
        <f t="shared" si="76"/>
        <v>5</v>
      </c>
      <c r="AP87" s="53" t="str">
        <f t="shared" si="77"/>
        <v>prop,304,1</v>
      </c>
      <c r="AQ87" s="53" t="str">
        <f t="shared" si="78"/>
        <v>prop,304,1</v>
      </c>
      <c r="AR87" s="53">
        <f t="shared" si="79"/>
        <v>5</v>
      </c>
      <c r="AS87" s="53" t="str">
        <f t="shared" si="80"/>
        <v>prop,305,1</v>
      </c>
      <c r="AT87" s="53" t="str">
        <f t="shared" si="81"/>
        <v>prop,305,1</v>
      </c>
      <c r="AU87" s="53">
        <f t="shared" si="82"/>
        <v>20</v>
      </c>
      <c r="AV87" s="53" t="str">
        <f t="shared" si="83"/>
        <v>prop,306,1</v>
      </c>
      <c r="AW87" s="53" t="str">
        <f t="shared" si="84"/>
        <v>prop,306,1</v>
      </c>
      <c r="AX87" s="53">
        <f t="shared" si="85"/>
        <v>5</v>
      </c>
      <c r="AY87" s="53" t="str">
        <f t="shared" si="86"/>
        <v>prop,307,1</v>
      </c>
      <c r="AZ87" s="53" t="str">
        <f t="shared" si="87"/>
        <v>prop,307,1</v>
      </c>
      <c r="BA87" s="53">
        <f t="shared" si="88"/>
        <v>5</v>
      </c>
      <c r="BB87" s="53" t="str">
        <f t="shared" si="89"/>
        <v>prop,308,1</v>
      </c>
      <c r="BC87" s="53" t="str">
        <f t="shared" si="90"/>
        <v>prop,308,1</v>
      </c>
      <c r="BD87" s="53">
        <f t="shared" si="91"/>
        <v>13</v>
      </c>
      <c r="BE87" s="53" t="str">
        <f t="shared" si="92"/>
        <v>prop,309,1</v>
      </c>
      <c r="BF87" s="53" t="str">
        <f t="shared" si="93"/>
        <v>prop,309,1</v>
      </c>
      <c r="BG87" s="53">
        <f t="shared" si="94"/>
        <v>2</v>
      </c>
      <c r="BH87" s="53" t="str">
        <f t="shared" si="95"/>
        <v>prop,310,1</v>
      </c>
      <c r="BI87" s="53" t="str">
        <f t="shared" si="96"/>
        <v>prop,310,1</v>
      </c>
      <c r="BJ87" s="53">
        <f t="shared" si="97"/>
        <v>5</v>
      </c>
      <c r="BK87" s="53" t="str">
        <f t="shared" si="98"/>
        <v>prop,311,1</v>
      </c>
      <c r="BL87" s="53" t="str">
        <f t="shared" si="99"/>
        <v>prop,311,1</v>
      </c>
      <c r="BM87" s="53">
        <f t="shared" si="100"/>
        <v>13</v>
      </c>
      <c r="BN87" s="53" t="str">
        <f t="shared" si="101"/>
        <v>prop,312,1</v>
      </c>
      <c r="BO87" s="53" t="str">
        <f t="shared" si="102"/>
        <v>prop,312,1</v>
      </c>
      <c r="BP87" s="53">
        <f t="shared" si="103"/>
        <v>2</v>
      </c>
      <c r="BQ87" s="53" t="str">
        <f t="shared" si="104"/>
        <v>prop,322,1</v>
      </c>
      <c r="BR87" s="53" t="str">
        <f t="shared" si="105"/>
        <v>prop,322,1</v>
      </c>
      <c r="BS87" s="53">
        <f t="shared" si="106"/>
        <v>28</v>
      </c>
      <c r="BT87" s="53" t="str">
        <f t="shared" si="107"/>
        <v>prop,323,1</v>
      </c>
      <c r="BU87" s="53" t="str">
        <f t="shared" si="108"/>
        <v>prop,323,1</v>
      </c>
      <c r="BV87" s="53">
        <f t="shared" si="109"/>
        <v>2</v>
      </c>
      <c r="BW87" s="53" t="str">
        <f t="shared" si="110"/>
        <v>prop,313,1</v>
      </c>
      <c r="BX87" s="53" t="str">
        <f t="shared" si="111"/>
        <v>prop,313,1</v>
      </c>
      <c r="BY87" s="53">
        <f t="shared" si="112"/>
        <v>25</v>
      </c>
      <c r="BZ87" s="53" t="str">
        <f t="shared" si="113"/>
        <v>prop,314,1</v>
      </c>
      <c r="CA87" s="53" t="str">
        <f t="shared" si="114"/>
        <v>prop,314,1</v>
      </c>
      <c r="CB87" s="53">
        <f t="shared" si="115"/>
        <v>10</v>
      </c>
      <c r="CC87" s="53" t="str">
        <f t="shared" si="116"/>
        <v>prop,316,1</v>
      </c>
      <c r="CD87" s="53" t="str">
        <f t="shared" si="117"/>
        <v>prop,316,1</v>
      </c>
      <c r="CE87" s="53">
        <f t="shared" si="118"/>
        <v>25</v>
      </c>
      <c r="CF87" s="53" t="str">
        <f t="shared" si="119"/>
        <v>prop,317,1</v>
      </c>
      <c r="CG87" s="53" t="str">
        <f t="shared" si="120"/>
        <v>prop,317,1</v>
      </c>
      <c r="CH87" s="53">
        <f t="shared" si="121"/>
        <v>10</v>
      </c>
      <c r="CI87" s="53" t="str">
        <f t="shared" si="122"/>
        <v>prop,206,1;pack,1107;pack,1122;pack,1137;pack,1152</v>
      </c>
      <c r="CJ87" s="53" t="str">
        <f t="shared" si="123"/>
        <v>prop,206,1</v>
      </c>
      <c r="CK87" s="53">
        <v>50</v>
      </c>
      <c r="CL87" s="53" t="str">
        <f t="shared" si="124"/>
        <v>prop,205,3;pack,1107;pack,1122;pack,1137;pack,1152</v>
      </c>
      <c r="CM87" s="53" t="str">
        <f t="shared" si="125"/>
        <v>prop,205,3</v>
      </c>
      <c r="CN87" s="53">
        <v>50</v>
      </c>
      <c r="CO87" s="53" t="str">
        <f>"stage_token,"&amp;INT(价值设定!M48*100)</f>
        <v>stage_token,1860</v>
      </c>
      <c r="CP87" s="53" t="str">
        <f t="shared" si="126"/>
        <v>stage_token,1860</v>
      </c>
      <c r="CQ87" s="53">
        <v>100</v>
      </c>
      <c r="CR87" s="53" t="s">
        <v>2329</v>
      </c>
      <c r="CS87" s="53" t="str">
        <f t="shared" si="127"/>
        <v>cash,110</v>
      </c>
      <c r="CT87" s="53">
        <v>100</v>
      </c>
      <c r="CU87" s="53" t="s">
        <v>2330</v>
      </c>
      <c r="CV87" s="53" t="str">
        <f t="shared" si="128"/>
        <v>prop,704,8</v>
      </c>
      <c r="CW87" s="53">
        <v>100</v>
      </c>
      <c r="CX87" s="53" t="str">
        <f t="shared" si="129"/>
        <v>pack,304</v>
      </c>
      <c r="CY87" s="53" t="str">
        <f t="shared" si="130"/>
        <v>item,104</v>
      </c>
      <c r="CZ87" s="53">
        <f t="shared" si="131"/>
        <v>8</v>
      </c>
      <c r="DA87" s="53" t="str">
        <f t="shared" si="132"/>
        <v>prop,104,2</v>
      </c>
      <c r="DB87" s="53" t="str">
        <f t="shared" si="133"/>
        <v>prop,104,2</v>
      </c>
      <c r="DC87" s="53">
        <f t="shared" si="134"/>
        <v>100</v>
      </c>
      <c r="DE87" s="53">
        <v>1185</v>
      </c>
      <c r="DF87" s="56" t="str">
        <f t="shared" si="137"/>
        <v>pack,252;pack,212</v>
      </c>
      <c r="DG87" s="80"/>
    </row>
    <row r="88" spans="1:132">
      <c r="A88" s="53">
        <f>怪物产出!A50</f>
        <v>47</v>
      </c>
      <c r="B88" s="53">
        <f>怪物产出!B50</f>
        <v>8</v>
      </c>
      <c r="C88" s="50" t="str">
        <f>价值设定!P49</f>
        <v>coin,4850</v>
      </c>
      <c r="D88" s="53" t="str">
        <f t="shared" si="40"/>
        <v>coin,4850</v>
      </c>
      <c r="E88" s="53">
        <f t="shared" si="41"/>
        <v>100</v>
      </c>
      <c r="F88" s="53" t="str">
        <f t="shared" si="42"/>
        <v>pack,303</v>
      </c>
      <c r="G88" s="53" t="s">
        <v>2118</v>
      </c>
      <c r="H88" s="53">
        <f t="shared" si="43"/>
        <v>60</v>
      </c>
      <c r="I88" s="53" t="str">
        <f t="shared" si="44"/>
        <v>prop,207,2;pack,1107;pack,1122;pack,1137;pack,1152</v>
      </c>
      <c r="J88" s="53" t="str">
        <f t="shared" si="45"/>
        <v>prop,207,2</v>
      </c>
      <c r="K88" s="53">
        <f t="shared" si="46"/>
        <v>3</v>
      </c>
      <c r="L88" s="53" t="str">
        <f t="shared" si="47"/>
        <v>prop,211,1;pack,1107;pack,1122;pack,1137;pack,1152</v>
      </c>
      <c r="M88" s="53" t="str">
        <f t="shared" si="48"/>
        <v>prop,211,1</v>
      </c>
      <c r="N88" s="53">
        <f t="shared" si="49"/>
        <v>7</v>
      </c>
      <c r="O88" s="53" t="str">
        <f t="shared" si="50"/>
        <v>prop,208,2;pack,1107;pack,1122;pack,1137;pack,1152</v>
      </c>
      <c r="P88" s="53" t="str">
        <f t="shared" si="51"/>
        <v>prop,208,2</v>
      </c>
      <c r="Q88" s="53">
        <f t="shared" si="52"/>
        <v>3</v>
      </c>
      <c r="R88" s="53" t="str">
        <f t="shared" si="53"/>
        <v>prop,212,1;pack,1107;pack,1122;pack,1137;pack,1152</v>
      </c>
      <c r="S88" s="53" t="str">
        <f t="shared" si="54"/>
        <v>prop,212,1</v>
      </c>
      <c r="T88" s="53">
        <f t="shared" si="55"/>
        <v>7</v>
      </c>
      <c r="U88" s="53" t="str">
        <f t="shared" si="56"/>
        <v>prop,209,2;pack,1107;pack,1122;pack,1137;pack,1152</v>
      </c>
      <c r="V88" s="53" t="str">
        <f t="shared" si="57"/>
        <v>prop,209,2</v>
      </c>
      <c r="W88" s="53">
        <f t="shared" si="58"/>
        <v>2</v>
      </c>
      <c r="X88" s="53" t="str">
        <f t="shared" si="59"/>
        <v>prop,213,1;pack,1107;pack,1122;pack,1137;pack,1152</v>
      </c>
      <c r="Y88" s="53" t="str">
        <f t="shared" si="60"/>
        <v>prop,213,1</v>
      </c>
      <c r="Z88" s="53">
        <f t="shared" si="61"/>
        <v>5</v>
      </c>
      <c r="AA88" s="53" t="str">
        <f t="shared" si="62"/>
        <v>prop,210,2;pack,1107;pack,1122;pack,1137;pack,1152</v>
      </c>
      <c r="AB88" s="53" t="str">
        <f t="shared" si="63"/>
        <v>prop,210,2</v>
      </c>
      <c r="AC88" s="53">
        <f t="shared" si="64"/>
        <v>2</v>
      </c>
      <c r="AD88" s="53" t="str">
        <f t="shared" si="65"/>
        <v>prop,214,1;pack,1107;pack,1122;pack,1137;pack,1152</v>
      </c>
      <c r="AE88" s="53" t="str">
        <f t="shared" si="66"/>
        <v>prop,214,1</v>
      </c>
      <c r="AF88" s="53">
        <f t="shared" si="67"/>
        <v>5</v>
      </c>
      <c r="AG88" s="53" t="str">
        <f t="shared" si="68"/>
        <v>prop,301,1</v>
      </c>
      <c r="AH88" s="53" t="str">
        <f t="shared" si="69"/>
        <v>prop,301,1</v>
      </c>
      <c r="AI88" s="53">
        <f t="shared" si="70"/>
        <v>5</v>
      </c>
      <c r="AJ88" s="53" t="str">
        <f t="shared" si="71"/>
        <v>prop,302,1</v>
      </c>
      <c r="AK88" s="53" t="str">
        <f t="shared" si="72"/>
        <v>prop,302,1</v>
      </c>
      <c r="AL88" s="53">
        <f t="shared" si="73"/>
        <v>20</v>
      </c>
      <c r="AM88" s="53" t="str">
        <f t="shared" si="74"/>
        <v>prop,303,1</v>
      </c>
      <c r="AN88" s="53" t="str">
        <f t="shared" si="75"/>
        <v>prop,303,1</v>
      </c>
      <c r="AO88" s="53">
        <f t="shared" si="76"/>
        <v>5</v>
      </c>
      <c r="AP88" s="53" t="str">
        <f t="shared" si="77"/>
        <v>prop,304,1</v>
      </c>
      <c r="AQ88" s="53" t="str">
        <f t="shared" si="78"/>
        <v>prop,304,1</v>
      </c>
      <c r="AR88" s="53">
        <f t="shared" si="79"/>
        <v>5</v>
      </c>
      <c r="AS88" s="53" t="str">
        <f t="shared" si="80"/>
        <v>prop,305,1</v>
      </c>
      <c r="AT88" s="53" t="str">
        <f t="shared" si="81"/>
        <v>prop,305,1</v>
      </c>
      <c r="AU88" s="53">
        <f t="shared" si="82"/>
        <v>20</v>
      </c>
      <c r="AV88" s="53" t="str">
        <f t="shared" si="83"/>
        <v>prop,306,1</v>
      </c>
      <c r="AW88" s="53" t="str">
        <f t="shared" si="84"/>
        <v>prop,306,1</v>
      </c>
      <c r="AX88" s="53">
        <f t="shared" si="85"/>
        <v>5</v>
      </c>
      <c r="AY88" s="53" t="str">
        <f t="shared" si="86"/>
        <v>prop,307,1</v>
      </c>
      <c r="AZ88" s="53" t="str">
        <f t="shared" si="87"/>
        <v>prop,307,1</v>
      </c>
      <c r="BA88" s="53">
        <f t="shared" si="88"/>
        <v>5</v>
      </c>
      <c r="BB88" s="53" t="str">
        <f t="shared" si="89"/>
        <v>prop,308,1</v>
      </c>
      <c r="BC88" s="53" t="str">
        <f t="shared" si="90"/>
        <v>prop,308,1</v>
      </c>
      <c r="BD88" s="53">
        <f t="shared" si="91"/>
        <v>13</v>
      </c>
      <c r="BE88" s="53" t="str">
        <f t="shared" si="92"/>
        <v>prop,309,1</v>
      </c>
      <c r="BF88" s="53" t="str">
        <f t="shared" si="93"/>
        <v>prop,309,1</v>
      </c>
      <c r="BG88" s="53">
        <f t="shared" si="94"/>
        <v>2</v>
      </c>
      <c r="BH88" s="53" t="str">
        <f t="shared" si="95"/>
        <v>prop,310,1</v>
      </c>
      <c r="BI88" s="53" t="str">
        <f t="shared" si="96"/>
        <v>prop,310,1</v>
      </c>
      <c r="BJ88" s="53">
        <f t="shared" si="97"/>
        <v>5</v>
      </c>
      <c r="BK88" s="53" t="str">
        <f t="shared" si="98"/>
        <v>prop,311,1</v>
      </c>
      <c r="BL88" s="53" t="str">
        <f t="shared" si="99"/>
        <v>prop,311,1</v>
      </c>
      <c r="BM88" s="53">
        <f t="shared" si="100"/>
        <v>13</v>
      </c>
      <c r="BN88" s="53" t="str">
        <f t="shared" si="101"/>
        <v>prop,312,1</v>
      </c>
      <c r="BO88" s="53" t="str">
        <f t="shared" si="102"/>
        <v>prop,312,1</v>
      </c>
      <c r="BP88" s="53">
        <f t="shared" si="103"/>
        <v>2</v>
      </c>
      <c r="BQ88" s="53" t="str">
        <f t="shared" si="104"/>
        <v>prop,322,1</v>
      </c>
      <c r="BR88" s="53" t="str">
        <f t="shared" si="105"/>
        <v>prop,322,1</v>
      </c>
      <c r="BS88" s="53">
        <f t="shared" si="106"/>
        <v>28</v>
      </c>
      <c r="BT88" s="53" t="str">
        <f t="shared" si="107"/>
        <v>prop,323,1</v>
      </c>
      <c r="BU88" s="53" t="str">
        <f t="shared" si="108"/>
        <v>prop,323,1</v>
      </c>
      <c r="BV88" s="53">
        <f t="shared" si="109"/>
        <v>2</v>
      </c>
      <c r="BW88" s="53" t="str">
        <f t="shared" si="110"/>
        <v>prop,313,1</v>
      </c>
      <c r="BX88" s="53" t="str">
        <f t="shared" si="111"/>
        <v>prop,313,1</v>
      </c>
      <c r="BY88" s="53">
        <f t="shared" si="112"/>
        <v>25</v>
      </c>
      <c r="BZ88" s="53" t="str">
        <f t="shared" si="113"/>
        <v>prop,314,1</v>
      </c>
      <c r="CA88" s="53" t="str">
        <f t="shared" si="114"/>
        <v>prop,314,1</v>
      </c>
      <c r="CB88" s="53">
        <f t="shared" si="115"/>
        <v>10</v>
      </c>
      <c r="CC88" s="53" t="str">
        <f t="shared" si="116"/>
        <v>prop,316,1</v>
      </c>
      <c r="CD88" s="53" t="str">
        <f t="shared" si="117"/>
        <v>prop,316,1</v>
      </c>
      <c r="CE88" s="53">
        <f t="shared" si="118"/>
        <v>25</v>
      </c>
      <c r="CF88" s="53" t="str">
        <f t="shared" si="119"/>
        <v>prop,317,1</v>
      </c>
      <c r="CG88" s="53" t="str">
        <f t="shared" si="120"/>
        <v>prop,317,1</v>
      </c>
      <c r="CH88" s="53">
        <f t="shared" si="121"/>
        <v>10</v>
      </c>
      <c r="CI88" s="53" t="str">
        <f t="shared" si="122"/>
        <v>prop,206,1;pack,1107;pack,1122;pack,1137;pack,1152</v>
      </c>
      <c r="CJ88" s="53" t="str">
        <f t="shared" si="123"/>
        <v>prop,206,1</v>
      </c>
      <c r="CK88" s="53">
        <v>50</v>
      </c>
      <c r="CL88" s="53" t="str">
        <f t="shared" si="124"/>
        <v>prop,205,3;pack,1107;pack,1122;pack,1137;pack,1152</v>
      </c>
      <c r="CM88" s="53" t="str">
        <f t="shared" si="125"/>
        <v>prop,205,3</v>
      </c>
      <c r="CN88" s="53">
        <v>50</v>
      </c>
      <c r="CO88" s="53" t="str">
        <f>"stage_token,"&amp;INT(价值设定!M49*100)</f>
        <v>stage_token,1870</v>
      </c>
      <c r="CP88" s="53" t="str">
        <f t="shared" si="126"/>
        <v>stage_token,1870</v>
      </c>
      <c r="CQ88" s="53">
        <v>100</v>
      </c>
      <c r="CR88" s="53" t="s">
        <v>2329</v>
      </c>
      <c r="CS88" s="53" t="str">
        <f t="shared" si="127"/>
        <v>cash,110</v>
      </c>
      <c r="CT88" s="53">
        <v>100</v>
      </c>
      <c r="CU88" s="53" t="s">
        <v>2330</v>
      </c>
      <c r="CV88" s="53" t="str">
        <f t="shared" si="128"/>
        <v>prop,704,8</v>
      </c>
      <c r="CW88" s="53">
        <v>100</v>
      </c>
      <c r="CX88" s="53" t="str">
        <f t="shared" si="129"/>
        <v>pack,304</v>
      </c>
      <c r="CY88" s="53" t="str">
        <f t="shared" si="130"/>
        <v>item,104</v>
      </c>
      <c r="CZ88" s="53">
        <f t="shared" si="131"/>
        <v>8</v>
      </c>
      <c r="DA88" s="53" t="str">
        <f t="shared" si="132"/>
        <v>prop,104,2</v>
      </c>
      <c r="DB88" s="53" t="str">
        <f t="shared" si="133"/>
        <v>prop,104,2</v>
      </c>
      <c r="DC88" s="53">
        <f t="shared" si="134"/>
        <v>100</v>
      </c>
      <c r="DE88" s="53">
        <v>1186</v>
      </c>
      <c r="DF88" s="56" t="str">
        <f t="shared" si="137"/>
        <v>pack,257;pack,217</v>
      </c>
      <c r="DG88" s="80"/>
    </row>
    <row r="89" spans="1:132">
      <c r="A89" s="53">
        <f>怪物产出!A51</f>
        <v>48</v>
      </c>
      <c r="B89" s="53">
        <f>怪物产出!B51</f>
        <v>8</v>
      </c>
      <c r="C89" s="50" t="str">
        <f>价值设定!P50</f>
        <v>coin,4900</v>
      </c>
      <c r="D89" s="53" t="str">
        <f t="shared" si="40"/>
        <v>coin,4900</v>
      </c>
      <c r="E89" s="53">
        <f t="shared" si="41"/>
        <v>100</v>
      </c>
      <c r="F89" s="53" t="str">
        <f t="shared" si="42"/>
        <v>pack,303</v>
      </c>
      <c r="G89" s="53" t="s">
        <v>2118</v>
      </c>
      <c r="H89" s="53">
        <f t="shared" si="43"/>
        <v>60</v>
      </c>
      <c r="I89" s="53" t="str">
        <f t="shared" si="44"/>
        <v>prop,207,2;pack,1107;pack,1122;pack,1137;pack,1152</v>
      </c>
      <c r="J89" s="53" t="str">
        <f t="shared" si="45"/>
        <v>prop,207,2</v>
      </c>
      <c r="K89" s="53">
        <f t="shared" si="46"/>
        <v>3</v>
      </c>
      <c r="L89" s="53" t="str">
        <f t="shared" si="47"/>
        <v>prop,211,1;pack,1107;pack,1122;pack,1137;pack,1152</v>
      </c>
      <c r="M89" s="53" t="str">
        <f t="shared" si="48"/>
        <v>prop,211,1</v>
      </c>
      <c r="N89" s="53">
        <f t="shared" si="49"/>
        <v>7</v>
      </c>
      <c r="O89" s="53" t="str">
        <f t="shared" si="50"/>
        <v>prop,208,2;pack,1107;pack,1122;pack,1137;pack,1152</v>
      </c>
      <c r="P89" s="53" t="str">
        <f t="shared" si="51"/>
        <v>prop,208,2</v>
      </c>
      <c r="Q89" s="53">
        <f t="shared" si="52"/>
        <v>3</v>
      </c>
      <c r="R89" s="53" t="str">
        <f t="shared" si="53"/>
        <v>prop,212,1;pack,1107;pack,1122;pack,1137;pack,1152</v>
      </c>
      <c r="S89" s="53" t="str">
        <f t="shared" si="54"/>
        <v>prop,212,1</v>
      </c>
      <c r="T89" s="53">
        <f t="shared" si="55"/>
        <v>7</v>
      </c>
      <c r="U89" s="53" t="str">
        <f t="shared" si="56"/>
        <v>prop,209,2;pack,1107;pack,1122;pack,1137;pack,1152</v>
      </c>
      <c r="V89" s="53" t="str">
        <f t="shared" si="57"/>
        <v>prop,209,2</v>
      </c>
      <c r="W89" s="53">
        <f t="shared" si="58"/>
        <v>2</v>
      </c>
      <c r="X89" s="53" t="str">
        <f t="shared" si="59"/>
        <v>prop,213,1;pack,1107;pack,1122;pack,1137;pack,1152</v>
      </c>
      <c r="Y89" s="53" t="str">
        <f t="shared" si="60"/>
        <v>prop,213,1</v>
      </c>
      <c r="Z89" s="53">
        <f t="shared" si="61"/>
        <v>5</v>
      </c>
      <c r="AA89" s="53" t="str">
        <f t="shared" si="62"/>
        <v>prop,210,2;pack,1107;pack,1122;pack,1137;pack,1152</v>
      </c>
      <c r="AB89" s="53" t="str">
        <f t="shared" si="63"/>
        <v>prop,210,2</v>
      </c>
      <c r="AC89" s="53">
        <f t="shared" si="64"/>
        <v>2</v>
      </c>
      <c r="AD89" s="53" t="str">
        <f t="shared" si="65"/>
        <v>prop,214,1;pack,1107;pack,1122;pack,1137;pack,1152</v>
      </c>
      <c r="AE89" s="53" t="str">
        <f t="shared" si="66"/>
        <v>prop,214,1</v>
      </c>
      <c r="AF89" s="53">
        <f t="shared" si="67"/>
        <v>5</v>
      </c>
      <c r="AG89" s="53" t="str">
        <f t="shared" si="68"/>
        <v>prop,301,1</v>
      </c>
      <c r="AH89" s="53" t="str">
        <f t="shared" si="69"/>
        <v>prop,301,1</v>
      </c>
      <c r="AI89" s="53">
        <f t="shared" si="70"/>
        <v>5</v>
      </c>
      <c r="AJ89" s="53" t="str">
        <f t="shared" si="71"/>
        <v>prop,302,1</v>
      </c>
      <c r="AK89" s="53" t="str">
        <f t="shared" si="72"/>
        <v>prop,302,1</v>
      </c>
      <c r="AL89" s="53">
        <f t="shared" si="73"/>
        <v>20</v>
      </c>
      <c r="AM89" s="53" t="str">
        <f t="shared" si="74"/>
        <v>prop,303,1</v>
      </c>
      <c r="AN89" s="53" t="str">
        <f t="shared" si="75"/>
        <v>prop,303,1</v>
      </c>
      <c r="AO89" s="53">
        <f t="shared" si="76"/>
        <v>5</v>
      </c>
      <c r="AP89" s="53" t="str">
        <f t="shared" si="77"/>
        <v>prop,304,1</v>
      </c>
      <c r="AQ89" s="53" t="str">
        <f t="shared" si="78"/>
        <v>prop,304,1</v>
      </c>
      <c r="AR89" s="53">
        <f t="shared" si="79"/>
        <v>5</v>
      </c>
      <c r="AS89" s="53" t="str">
        <f t="shared" si="80"/>
        <v>prop,305,1</v>
      </c>
      <c r="AT89" s="53" t="str">
        <f t="shared" si="81"/>
        <v>prop,305,1</v>
      </c>
      <c r="AU89" s="53">
        <f t="shared" si="82"/>
        <v>20</v>
      </c>
      <c r="AV89" s="53" t="str">
        <f t="shared" si="83"/>
        <v>prop,306,1</v>
      </c>
      <c r="AW89" s="53" t="str">
        <f t="shared" si="84"/>
        <v>prop,306,1</v>
      </c>
      <c r="AX89" s="53">
        <f t="shared" si="85"/>
        <v>5</v>
      </c>
      <c r="AY89" s="53" t="str">
        <f t="shared" si="86"/>
        <v>prop,307,1</v>
      </c>
      <c r="AZ89" s="53" t="str">
        <f t="shared" si="87"/>
        <v>prop,307,1</v>
      </c>
      <c r="BA89" s="53">
        <f t="shared" si="88"/>
        <v>5</v>
      </c>
      <c r="BB89" s="53" t="str">
        <f t="shared" si="89"/>
        <v>prop,308,1</v>
      </c>
      <c r="BC89" s="53" t="str">
        <f t="shared" si="90"/>
        <v>prop,308,1</v>
      </c>
      <c r="BD89" s="53">
        <f t="shared" si="91"/>
        <v>13</v>
      </c>
      <c r="BE89" s="53" t="str">
        <f t="shared" si="92"/>
        <v>prop,309,1</v>
      </c>
      <c r="BF89" s="53" t="str">
        <f t="shared" si="93"/>
        <v>prop,309,1</v>
      </c>
      <c r="BG89" s="53">
        <f t="shared" si="94"/>
        <v>2</v>
      </c>
      <c r="BH89" s="53" t="str">
        <f t="shared" si="95"/>
        <v>prop,310,1</v>
      </c>
      <c r="BI89" s="53" t="str">
        <f t="shared" si="96"/>
        <v>prop,310,1</v>
      </c>
      <c r="BJ89" s="53">
        <f t="shared" si="97"/>
        <v>5</v>
      </c>
      <c r="BK89" s="53" t="str">
        <f t="shared" si="98"/>
        <v>prop,311,1</v>
      </c>
      <c r="BL89" s="53" t="str">
        <f t="shared" si="99"/>
        <v>prop,311,1</v>
      </c>
      <c r="BM89" s="53">
        <f t="shared" si="100"/>
        <v>13</v>
      </c>
      <c r="BN89" s="53" t="str">
        <f t="shared" si="101"/>
        <v>prop,312,1</v>
      </c>
      <c r="BO89" s="53" t="str">
        <f t="shared" si="102"/>
        <v>prop,312,1</v>
      </c>
      <c r="BP89" s="53">
        <f t="shared" si="103"/>
        <v>2</v>
      </c>
      <c r="BQ89" s="53" t="str">
        <f t="shared" si="104"/>
        <v>prop,322,1</v>
      </c>
      <c r="BR89" s="53" t="str">
        <f t="shared" si="105"/>
        <v>prop,322,1</v>
      </c>
      <c r="BS89" s="53">
        <f t="shared" si="106"/>
        <v>28</v>
      </c>
      <c r="BT89" s="53" t="str">
        <f t="shared" si="107"/>
        <v>prop,323,1</v>
      </c>
      <c r="BU89" s="53" t="str">
        <f t="shared" si="108"/>
        <v>prop,323,1</v>
      </c>
      <c r="BV89" s="53">
        <f t="shared" si="109"/>
        <v>2</v>
      </c>
      <c r="BW89" s="53" t="str">
        <f t="shared" si="110"/>
        <v>prop,313,1</v>
      </c>
      <c r="BX89" s="53" t="str">
        <f t="shared" si="111"/>
        <v>prop,313,1</v>
      </c>
      <c r="BY89" s="53">
        <f t="shared" si="112"/>
        <v>25</v>
      </c>
      <c r="BZ89" s="53" t="str">
        <f t="shared" si="113"/>
        <v>prop,314,1</v>
      </c>
      <c r="CA89" s="53" t="str">
        <f t="shared" si="114"/>
        <v>prop,314,1</v>
      </c>
      <c r="CB89" s="53">
        <f t="shared" si="115"/>
        <v>10</v>
      </c>
      <c r="CC89" s="53" t="str">
        <f t="shared" si="116"/>
        <v>prop,316,1</v>
      </c>
      <c r="CD89" s="53" t="str">
        <f t="shared" si="117"/>
        <v>prop,316,1</v>
      </c>
      <c r="CE89" s="53">
        <f t="shared" si="118"/>
        <v>25</v>
      </c>
      <c r="CF89" s="53" t="str">
        <f t="shared" si="119"/>
        <v>prop,317,1</v>
      </c>
      <c r="CG89" s="53" t="str">
        <f t="shared" si="120"/>
        <v>prop,317,1</v>
      </c>
      <c r="CH89" s="53">
        <f t="shared" si="121"/>
        <v>10</v>
      </c>
      <c r="CI89" s="53" t="str">
        <f t="shared" si="122"/>
        <v>prop,206,1;pack,1107;pack,1122;pack,1137;pack,1152</v>
      </c>
      <c r="CJ89" s="53" t="str">
        <f t="shared" si="123"/>
        <v>prop,206,1</v>
      </c>
      <c r="CK89" s="53">
        <v>50</v>
      </c>
      <c r="CL89" s="53" t="str">
        <f t="shared" si="124"/>
        <v>prop,205,3;pack,1107;pack,1122;pack,1137;pack,1152</v>
      </c>
      <c r="CM89" s="53" t="str">
        <f t="shared" si="125"/>
        <v>prop,205,3</v>
      </c>
      <c r="CN89" s="53">
        <v>50</v>
      </c>
      <c r="CO89" s="53" t="str">
        <f>"stage_token,"&amp;INT(价值设定!M50*100)</f>
        <v>stage_token,1880</v>
      </c>
      <c r="CP89" s="53" t="str">
        <f t="shared" si="126"/>
        <v>stage_token,1880</v>
      </c>
      <c r="CQ89" s="53">
        <v>100</v>
      </c>
      <c r="CR89" s="53" t="s">
        <v>2329</v>
      </c>
      <c r="CS89" s="53" t="str">
        <f t="shared" si="127"/>
        <v>cash,110</v>
      </c>
      <c r="CT89" s="53">
        <v>100</v>
      </c>
      <c r="CU89" s="53" t="s">
        <v>2330</v>
      </c>
      <c r="CV89" s="53" t="str">
        <f t="shared" si="128"/>
        <v>prop,704,8</v>
      </c>
      <c r="CW89" s="53">
        <v>100</v>
      </c>
      <c r="CX89" s="53" t="str">
        <f t="shared" si="129"/>
        <v>pack,304</v>
      </c>
      <c r="CY89" s="53" t="str">
        <f t="shared" si="130"/>
        <v>item,104</v>
      </c>
      <c r="CZ89" s="53">
        <f t="shared" si="131"/>
        <v>8</v>
      </c>
      <c r="DA89" s="53" t="str">
        <f t="shared" si="132"/>
        <v>prop,104,2</v>
      </c>
      <c r="DB89" s="53" t="str">
        <f t="shared" si="133"/>
        <v>prop,104,2</v>
      </c>
      <c r="DC89" s="53">
        <f t="shared" si="134"/>
        <v>100</v>
      </c>
      <c r="DE89" s="53">
        <v>1187</v>
      </c>
      <c r="DF89" s="56" t="str">
        <f t="shared" si="137"/>
        <v>pack,262;pack,222</v>
      </c>
      <c r="DG89" s="80"/>
    </row>
    <row r="90" spans="1:132">
      <c r="A90" s="53">
        <f>怪物产出!A52</f>
        <v>49</v>
      </c>
      <c r="B90" s="53">
        <f>怪物产出!B52</f>
        <v>8</v>
      </c>
      <c r="C90" s="50" t="str">
        <f>价值设定!P51</f>
        <v>coin,4950</v>
      </c>
      <c r="D90" s="53" t="str">
        <f t="shared" si="40"/>
        <v>coin,4950</v>
      </c>
      <c r="E90" s="53">
        <f t="shared" si="41"/>
        <v>100</v>
      </c>
      <c r="F90" s="53" t="str">
        <f t="shared" si="42"/>
        <v>pack,303</v>
      </c>
      <c r="G90" s="53" t="s">
        <v>2118</v>
      </c>
      <c r="H90" s="53">
        <f t="shared" si="43"/>
        <v>60</v>
      </c>
      <c r="I90" s="53" t="str">
        <f t="shared" si="44"/>
        <v>prop,207,2;pack,1107;pack,1122;pack,1137;pack,1152</v>
      </c>
      <c r="J90" s="53" t="str">
        <f t="shared" si="45"/>
        <v>prop,207,2</v>
      </c>
      <c r="K90" s="53">
        <f t="shared" si="46"/>
        <v>3</v>
      </c>
      <c r="L90" s="53" t="str">
        <f t="shared" si="47"/>
        <v>prop,211,1;pack,1107;pack,1122;pack,1137;pack,1152</v>
      </c>
      <c r="M90" s="53" t="str">
        <f t="shared" si="48"/>
        <v>prop,211,1</v>
      </c>
      <c r="N90" s="53">
        <f t="shared" si="49"/>
        <v>7</v>
      </c>
      <c r="O90" s="53" t="str">
        <f t="shared" si="50"/>
        <v>prop,208,2;pack,1107;pack,1122;pack,1137;pack,1152</v>
      </c>
      <c r="P90" s="53" t="str">
        <f t="shared" si="51"/>
        <v>prop,208,2</v>
      </c>
      <c r="Q90" s="53">
        <f t="shared" si="52"/>
        <v>3</v>
      </c>
      <c r="R90" s="53" t="str">
        <f t="shared" si="53"/>
        <v>prop,212,1;pack,1107;pack,1122;pack,1137;pack,1152</v>
      </c>
      <c r="S90" s="53" t="str">
        <f t="shared" si="54"/>
        <v>prop,212,1</v>
      </c>
      <c r="T90" s="53">
        <f t="shared" si="55"/>
        <v>7</v>
      </c>
      <c r="U90" s="53" t="str">
        <f t="shared" si="56"/>
        <v>prop,209,2;pack,1107;pack,1122;pack,1137;pack,1152</v>
      </c>
      <c r="V90" s="53" t="str">
        <f t="shared" si="57"/>
        <v>prop,209,2</v>
      </c>
      <c r="W90" s="53">
        <f t="shared" si="58"/>
        <v>2</v>
      </c>
      <c r="X90" s="53" t="str">
        <f t="shared" si="59"/>
        <v>prop,213,1;pack,1107;pack,1122;pack,1137;pack,1152</v>
      </c>
      <c r="Y90" s="53" t="str">
        <f t="shared" si="60"/>
        <v>prop,213,1</v>
      </c>
      <c r="Z90" s="53">
        <f t="shared" si="61"/>
        <v>5</v>
      </c>
      <c r="AA90" s="53" t="str">
        <f t="shared" si="62"/>
        <v>prop,210,2;pack,1107;pack,1122;pack,1137;pack,1152</v>
      </c>
      <c r="AB90" s="53" t="str">
        <f t="shared" si="63"/>
        <v>prop,210,2</v>
      </c>
      <c r="AC90" s="53">
        <f t="shared" si="64"/>
        <v>2</v>
      </c>
      <c r="AD90" s="53" t="str">
        <f t="shared" si="65"/>
        <v>prop,214,1;pack,1107;pack,1122;pack,1137;pack,1152</v>
      </c>
      <c r="AE90" s="53" t="str">
        <f t="shared" si="66"/>
        <v>prop,214,1</v>
      </c>
      <c r="AF90" s="53">
        <f t="shared" si="67"/>
        <v>5</v>
      </c>
      <c r="AG90" s="53" t="str">
        <f t="shared" si="68"/>
        <v>prop,301,1</v>
      </c>
      <c r="AH90" s="53" t="str">
        <f t="shared" si="69"/>
        <v>prop,301,1</v>
      </c>
      <c r="AI90" s="53">
        <f t="shared" si="70"/>
        <v>5</v>
      </c>
      <c r="AJ90" s="53" t="str">
        <f t="shared" si="71"/>
        <v>prop,302,1</v>
      </c>
      <c r="AK90" s="53" t="str">
        <f t="shared" si="72"/>
        <v>prop,302,1</v>
      </c>
      <c r="AL90" s="53">
        <f t="shared" si="73"/>
        <v>20</v>
      </c>
      <c r="AM90" s="53" t="str">
        <f t="shared" si="74"/>
        <v>prop,303,1</v>
      </c>
      <c r="AN90" s="53" t="str">
        <f t="shared" si="75"/>
        <v>prop,303,1</v>
      </c>
      <c r="AO90" s="53">
        <f t="shared" si="76"/>
        <v>5</v>
      </c>
      <c r="AP90" s="53" t="str">
        <f t="shared" si="77"/>
        <v>prop,304,1</v>
      </c>
      <c r="AQ90" s="53" t="str">
        <f t="shared" si="78"/>
        <v>prop,304,1</v>
      </c>
      <c r="AR90" s="53">
        <f t="shared" si="79"/>
        <v>5</v>
      </c>
      <c r="AS90" s="53" t="str">
        <f t="shared" si="80"/>
        <v>prop,305,1</v>
      </c>
      <c r="AT90" s="53" t="str">
        <f t="shared" si="81"/>
        <v>prop,305,1</v>
      </c>
      <c r="AU90" s="53">
        <f t="shared" si="82"/>
        <v>20</v>
      </c>
      <c r="AV90" s="53" t="str">
        <f t="shared" si="83"/>
        <v>prop,306,1</v>
      </c>
      <c r="AW90" s="53" t="str">
        <f t="shared" si="84"/>
        <v>prop,306,1</v>
      </c>
      <c r="AX90" s="53">
        <f t="shared" si="85"/>
        <v>5</v>
      </c>
      <c r="AY90" s="53" t="str">
        <f t="shared" si="86"/>
        <v>prop,307,1</v>
      </c>
      <c r="AZ90" s="53" t="str">
        <f t="shared" si="87"/>
        <v>prop,307,1</v>
      </c>
      <c r="BA90" s="53">
        <f t="shared" si="88"/>
        <v>5</v>
      </c>
      <c r="BB90" s="53" t="str">
        <f t="shared" si="89"/>
        <v>prop,308,1</v>
      </c>
      <c r="BC90" s="53" t="str">
        <f t="shared" si="90"/>
        <v>prop,308,1</v>
      </c>
      <c r="BD90" s="53">
        <f t="shared" si="91"/>
        <v>13</v>
      </c>
      <c r="BE90" s="53" t="str">
        <f t="shared" si="92"/>
        <v>prop,309,1</v>
      </c>
      <c r="BF90" s="53" t="str">
        <f t="shared" si="93"/>
        <v>prop,309,1</v>
      </c>
      <c r="BG90" s="53">
        <f t="shared" si="94"/>
        <v>2</v>
      </c>
      <c r="BH90" s="53" t="str">
        <f t="shared" si="95"/>
        <v>prop,310,1</v>
      </c>
      <c r="BI90" s="53" t="str">
        <f t="shared" si="96"/>
        <v>prop,310,1</v>
      </c>
      <c r="BJ90" s="53">
        <f t="shared" si="97"/>
        <v>5</v>
      </c>
      <c r="BK90" s="53" t="str">
        <f t="shared" si="98"/>
        <v>prop,311,1</v>
      </c>
      <c r="BL90" s="53" t="str">
        <f t="shared" si="99"/>
        <v>prop,311,1</v>
      </c>
      <c r="BM90" s="53">
        <f t="shared" si="100"/>
        <v>13</v>
      </c>
      <c r="BN90" s="53" t="str">
        <f t="shared" si="101"/>
        <v>prop,312,1</v>
      </c>
      <c r="BO90" s="53" t="str">
        <f t="shared" si="102"/>
        <v>prop,312,1</v>
      </c>
      <c r="BP90" s="53">
        <f t="shared" si="103"/>
        <v>2</v>
      </c>
      <c r="BQ90" s="53" t="str">
        <f t="shared" si="104"/>
        <v>prop,322,1</v>
      </c>
      <c r="BR90" s="53" t="str">
        <f t="shared" si="105"/>
        <v>prop,322,1</v>
      </c>
      <c r="BS90" s="53">
        <f t="shared" si="106"/>
        <v>28</v>
      </c>
      <c r="BT90" s="53" t="str">
        <f t="shared" si="107"/>
        <v>prop,323,1</v>
      </c>
      <c r="BU90" s="53" t="str">
        <f t="shared" si="108"/>
        <v>prop,323,1</v>
      </c>
      <c r="BV90" s="53">
        <f t="shared" si="109"/>
        <v>2</v>
      </c>
      <c r="BW90" s="53" t="str">
        <f t="shared" si="110"/>
        <v>prop,313,1</v>
      </c>
      <c r="BX90" s="53" t="str">
        <f t="shared" si="111"/>
        <v>prop,313,1</v>
      </c>
      <c r="BY90" s="53">
        <f t="shared" si="112"/>
        <v>25</v>
      </c>
      <c r="BZ90" s="53" t="str">
        <f t="shared" si="113"/>
        <v>prop,314,1</v>
      </c>
      <c r="CA90" s="53" t="str">
        <f t="shared" si="114"/>
        <v>prop,314,1</v>
      </c>
      <c r="CB90" s="53">
        <f t="shared" si="115"/>
        <v>10</v>
      </c>
      <c r="CC90" s="53" t="str">
        <f t="shared" si="116"/>
        <v>prop,316,1</v>
      </c>
      <c r="CD90" s="53" t="str">
        <f t="shared" si="117"/>
        <v>prop,316,1</v>
      </c>
      <c r="CE90" s="53">
        <f t="shared" si="118"/>
        <v>25</v>
      </c>
      <c r="CF90" s="53" t="str">
        <f t="shared" si="119"/>
        <v>prop,317,1</v>
      </c>
      <c r="CG90" s="53" t="str">
        <f t="shared" si="120"/>
        <v>prop,317,1</v>
      </c>
      <c r="CH90" s="53">
        <f t="shared" si="121"/>
        <v>10</v>
      </c>
      <c r="CI90" s="53" t="str">
        <f t="shared" si="122"/>
        <v>prop,206,1;pack,1107;pack,1122;pack,1137;pack,1152</v>
      </c>
      <c r="CJ90" s="53" t="str">
        <f t="shared" si="123"/>
        <v>prop,206,1</v>
      </c>
      <c r="CK90" s="53">
        <v>50</v>
      </c>
      <c r="CL90" s="53" t="str">
        <f t="shared" si="124"/>
        <v>prop,205,3;pack,1107;pack,1122;pack,1137;pack,1152</v>
      </c>
      <c r="CM90" s="53" t="str">
        <f t="shared" si="125"/>
        <v>prop,205,3</v>
      </c>
      <c r="CN90" s="53">
        <v>50</v>
      </c>
      <c r="CO90" s="53" t="str">
        <f>"stage_token,"&amp;INT(价值设定!M51*100)</f>
        <v>stage_token,1890</v>
      </c>
      <c r="CP90" s="53" t="str">
        <f t="shared" si="126"/>
        <v>stage_token,1890</v>
      </c>
      <c r="CQ90" s="53">
        <v>100</v>
      </c>
      <c r="CR90" s="53" t="s">
        <v>2329</v>
      </c>
      <c r="CS90" s="53" t="str">
        <f t="shared" si="127"/>
        <v>cash,110</v>
      </c>
      <c r="CT90" s="53">
        <v>100</v>
      </c>
      <c r="CU90" s="53" t="s">
        <v>2330</v>
      </c>
      <c r="CV90" s="53" t="str">
        <f t="shared" si="128"/>
        <v>prop,704,8</v>
      </c>
      <c r="CW90" s="53">
        <v>100</v>
      </c>
      <c r="CX90" s="53" t="str">
        <f t="shared" si="129"/>
        <v>pack,304</v>
      </c>
      <c r="CY90" s="53" t="str">
        <f t="shared" si="130"/>
        <v>item,104</v>
      </c>
      <c r="CZ90" s="53">
        <f t="shared" si="131"/>
        <v>8</v>
      </c>
      <c r="DA90" s="53" t="str">
        <f t="shared" si="132"/>
        <v>prop,104,2</v>
      </c>
      <c r="DB90" s="53" t="str">
        <f t="shared" si="133"/>
        <v>prop,104,2</v>
      </c>
      <c r="DC90" s="53">
        <f t="shared" si="134"/>
        <v>100</v>
      </c>
      <c r="DE90" s="53">
        <v>1188</v>
      </c>
      <c r="DF90" s="56" t="str">
        <f t="shared" si="137"/>
        <v>pack,267;pack,227</v>
      </c>
      <c r="DG90" s="80"/>
    </row>
    <row r="91" spans="1:132">
      <c r="A91" s="53">
        <f>怪物产出!A53</f>
        <v>50</v>
      </c>
      <c r="B91" s="53">
        <f>怪物产出!B53</f>
        <v>9</v>
      </c>
      <c r="C91" s="50" t="str">
        <f>价值设定!P52</f>
        <v>coin,5000</v>
      </c>
      <c r="D91" s="53" t="str">
        <f t="shared" si="40"/>
        <v>coin,5000</v>
      </c>
      <c r="E91" s="53">
        <f t="shared" si="41"/>
        <v>100</v>
      </c>
      <c r="F91" s="53" t="str">
        <f t="shared" si="42"/>
        <v>pack,303</v>
      </c>
      <c r="G91" s="53" t="s">
        <v>2118</v>
      </c>
      <c r="H91" s="53">
        <f t="shared" si="43"/>
        <v>50</v>
      </c>
      <c r="I91" s="53" t="str">
        <f t="shared" si="44"/>
        <v>prop,207,2;pack,1108;pack,1123;pack,1138;pack,1153</v>
      </c>
      <c r="J91" s="53" t="str">
        <f t="shared" si="45"/>
        <v>prop,207,2</v>
      </c>
      <c r="K91" s="53">
        <f t="shared" si="46"/>
        <v>2</v>
      </c>
      <c r="L91" s="53" t="str">
        <f t="shared" si="47"/>
        <v>prop,211,1;pack,1108;pack,1123;pack,1138;pack,1153</v>
      </c>
      <c r="M91" s="53" t="str">
        <f t="shared" si="48"/>
        <v>prop,211,1</v>
      </c>
      <c r="N91" s="53">
        <f t="shared" si="49"/>
        <v>8</v>
      </c>
      <c r="O91" s="53" t="str">
        <f t="shared" si="50"/>
        <v>prop,208,2;pack,1108;pack,1123;pack,1138;pack,1153</v>
      </c>
      <c r="P91" s="53" t="str">
        <f t="shared" si="51"/>
        <v>prop,208,2</v>
      </c>
      <c r="Q91" s="53">
        <f t="shared" si="52"/>
        <v>2</v>
      </c>
      <c r="R91" s="53" t="str">
        <f t="shared" si="53"/>
        <v>prop,212,1;pack,1108;pack,1123;pack,1138;pack,1153</v>
      </c>
      <c r="S91" s="53" t="str">
        <f t="shared" si="54"/>
        <v>prop,212,1</v>
      </c>
      <c r="T91" s="53">
        <f t="shared" si="55"/>
        <v>8</v>
      </c>
      <c r="U91" s="53" t="str">
        <f t="shared" si="56"/>
        <v>prop,209,2;pack,1108;pack,1123;pack,1138;pack,1153</v>
      </c>
      <c r="V91" s="53" t="str">
        <f t="shared" si="57"/>
        <v>prop,209,2</v>
      </c>
      <c r="W91" s="53">
        <f t="shared" si="58"/>
        <v>2</v>
      </c>
      <c r="X91" s="53" t="str">
        <f t="shared" si="59"/>
        <v>prop,213,1;pack,1108;pack,1123;pack,1138;pack,1153</v>
      </c>
      <c r="Y91" s="53" t="str">
        <f t="shared" si="60"/>
        <v>prop,213,1</v>
      </c>
      <c r="Z91" s="53">
        <f t="shared" si="61"/>
        <v>5</v>
      </c>
      <c r="AA91" s="53" t="str">
        <f t="shared" si="62"/>
        <v>prop,210,2;pack,1108;pack,1123;pack,1138;pack,1153</v>
      </c>
      <c r="AB91" s="53" t="str">
        <f t="shared" si="63"/>
        <v>prop,210,2</v>
      </c>
      <c r="AC91" s="53">
        <f t="shared" si="64"/>
        <v>2</v>
      </c>
      <c r="AD91" s="53" t="str">
        <f t="shared" si="65"/>
        <v>prop,214,1;pack,1108;pack,1123;pack,1138;pack,1153</v>
      </c>
      <c r="AE91" s="53" t="str">
        <f t="shared" si="66"/>
        <v>prop,214,1</v>
      </c>
      <c r="AF91" s="53">
        <f t="shared" si="67"/>
        <v>5</v>
      </c>
      <c r="AG91" s="53" t="str">
        <f t="shared" si="68"/>
        <v>prop,301,1</v>
      </c>
      <c r="AH91" s="53" t="str">
        <f t="shared" si="69"/>
        <v>prop,301,1</v>
      </c>
      <c r="AI91" s="53">
        <f t="shared" si="70"/>
        <v>5</v>
      </c>
      <c r="AJ91" s="53" t="str">
        <f t="shared" si="71"/>
        <v>prop,302,1</v>
      </c>
      <c r="AK91" s="53" t="str">
        <f t="shared" si="72"/>
        <v>prop,302,1</v>
      </c>
      <c r="AL91" s="53">
        <f t="shared" si="73"/>
        <v>19</v>
      </c>
      <c r="AM91" s="53" t="str">
        <f t="shared" si="74"/>
        <v>prop,303,1</v>
      </c>
      <c r="AN91" s="53" t="str">
        <f t="shared" si="75"/>
        <v>prop,303,1</v>
      </c>
      <c r="AO91" s="53">
        <f t="shared" si="76"/>
        <v>6</v>
      </c>
      <c r="AP91" s="53" t="str">
        <f t="shared" si="77"/>
        <v>prop,304,1</v>
      </c>
      <c r="AQ91" s="53" t="str">
        <f t="shared" si="78"/>
        <v>prop,304,1</v>
      </c>
      <c r="AR91" s="53">
        <f t="shared" si="79"/>
        <v>5</v>
      </c>
      <c r="AS91" s="53" t="str">
        <f t="shared" si="80"/>
        <v>prop,305,1</v>
      </c>
      <c r="AT91" s="53" t="str">
        <f t="shared" si="81"/>
        <v>prop,305,1</v>
      </c>
      <c r="AU91" s="53">
        <f t="shared" si="82"/>
        <v>19</v>
      </c>
      <c r="AV91" s="53" t="str">
        <f t="shared" si="83"/>
        <v>prop,306,1</v>
      </c>
      <c r="AW91" s="53" t="str">
        <f t="shared" si="84"/>
        <v>prop,306,1</v>
      </c>
      <c r="AX91" s="53">
        <f t="shared" si="85"/>
        <v>6</v>
      </c>
      <c r="AY91" s="53" t="str">
        <f t="shared" si="86"/>
        <v>prop,307,1</v>
      </c>
      <c r="AZ91" s="53" t="str">
        <f t="shared" si="87"/>
        <v>prop,307,1</v>
      </c>
      <c r="BA91" s="53">
        <f t="shared" si="88"/>
        <v>5</v>
      </c>
      <c r="BB91" s="53" t="str">
        <f t="shared" si="89"/>
        <v>prop,308,1</v>
      </c>
      <c r="BC91" s="53" t="str">
        <f t="shared" si="90"/>
        <v>prop,308,1</v>
      </c>
      <c r="BD91" s="53">
        <f t="shared" si="91"/>
        <v>12</v>
      </c>
      <c r="BE91" s="53" t="str">
        <f t="shared" si="92"/>
        <v>prop,309,1</v>
      </c>
      <c r="BF91" s="53" t="str">
        <f t="shared" si="93"/>
        <v>prop,309,1</v>
      </c>
      <c r="BG91" s="53">
        <f t="shared" si="94"/>
        <v>3</v>
      </c>
      <c r="BH91" s="53" t="str">
        <f t="shared" si="95"/>
        <v>prop,310,1</v>
      </c>
      <c r="BI91" s="53" t="str">
        <f t="shared" si="96"/>
        <v>prop,310,1</v>
      </c>
      <c r="BJ91" s="53">
        <f t="shared" si="97"/>
        <v>5</v>
      </c>
      <c r="BK91" s="53" t="str">
        <f t="shared" si="98"/>
        <v>prop,311,1</v>
      </c>
      <c r="BL91" s="53" t="str">
        <f t="shared" si="99"/>
        <v>prop,311,1</v>
      </c>
      <c r="BM91" s="53">
        <f t="shared" si="100"/>
        <v>12</v>
      </c>
      <c r="BN91" s="53" t="str">
        <f t="shared" si="101"/>
        <v>prop,312,1</v>
      </c>
      <c r="BO91" s="53" t="str">
        <f t="shared" si="102"/>
        <v>prop,312,1</v>
      </c>
      <c r="BP91" s="53">
        <f t="shared" si="103"/>
        <v>3</v>
      </c>
      <c r="BQ91" s="53" t="str">
        <f t="shared" si="104"/>
        <v>prop,322,1</v>
      </c>
      <c r="BR91" s="53" t="str">
        <f t="shared" si="105"/>
        <v>prop,322,1</v>
      </c>
      <c r="BS91" s="53">
        <f t="shared" si="106"/>
        <v>28</v>
      </c>
      <c r="BT91" s="53" t="str">
        <f t="shared" si="107"/>
        <v>prop,323,1</v>
      </c>
      <c r="BU91" s="53" t="str">
        <f t="shared" si="108"/>
        <v>prop,323,1</v>
      </c>
      <c r="BV91" s="53">
        <f t="shared" si="109"/>
        <v>2</v>
      </c>
      <c r="BW91" s="53" t="str">
        <f t="shared" si="110"/>
        <v>prop,313,1</v>
      </c>
      <c r="BX91" s="53" t="str">
        <f t="shared" si="111"/>
        <v>prop,313,1</v>
      </c>
      <c r="BY91" s="53">
        <f t="shared" si="112"/>
        <v>20</v>
      </c>
      <c r="BZ91" s="53" t="str">
        <f t="shared" si="113"/>
        <v>prop,314,1</v>
      </c>
      <c r="CA91" s="53" t="str">
        <f t="shared" si="114"/>
        <v>prop,314,1</v>
      </c>
      <c r="CB91" s="53">
        <f t="shared" si="115"/>
        <v>15</v>
      </c>
      <c r="CC91" s="53" t="str">
        <f t="shared" si="116"/>
        <v>prop,316,1</v>
      </c>
      <c r="CD91" s="53" t="str">
        <f t="shared" si="117"/>
        <v>prop,316,1</v>
      </c>
      <c r="CE91" s="53">
        <f t="shared" si="118"/>
        <v>20</v>
      </c>
      <c r="CF91" s="53" t="str">
        <f t="shared" si="119"/>
        <v>prop,317,1</v>
      </c>
      <c r="CG91" s="53" t="str">
        <f t="shared" si="120"/>
        <v>prop,317,1</v>
      </c>
      <c r="CH91" s="53">
        <f t="shared" si="121"/>
        <v>15</v>
      </c>
      <c r="CI91" s="53" t="str">
        <f t="shared" si="122"/>
        <v>prop,206,2;pack,1108;pack,1123;pack,1138;pack,1153</v>
      </c>
      <c r="CJ91" s="53" t="str">
        <f t="shared" si="123"/>
        <v>prop,206,2</v>
      </c>
      <c r="CK91" s="53">
        <v>50</v>
      </c>
      <c r="CL91" s="53" t="str">
        <f t="shared" si="124"/>
        <v>prop,205,4;pack,1108;pack,1123;pack,1138;pack,1153</v>
      </c>
      <c r="CM91" s="53" t="str">
        <f t="shared" si="125"/>
        <v>prop,205,4</v>
      </c>
      <c r="CN91" s="53">
        <v>50</v>
      </c>
      <c r="CO91" s="53" t="str">
        <f>"stage_token,"&amp;INT(价值设定!M52*100)</f>
        <v>stage_token,1900</v>
      </c>
      <c r="CP91" s="53" t="str">
        <f t="shared" si="126"/>
        <v>stage_token,1900</v>
      </c>
      <c r="CQ91" s="53">
        <v>100</v>
      </c>
      <c r="CR91" s="53" t="s">
        <v>2329</v>
      </c>
      <c r="CS91" s="53" t="str">
        <f t="shared" si="127"/>
        <v>cash,110</v>
      </c>
      <c r="CT91" s="53">
        <v>100</v>
      </c>
      <c r="CU91" s="53" t="s">
        <v>2330</v>
      </c>
      <c r="CV91" s="53" t="str">
        <f t="shared" si="128"/>
        <v>prop,704,8</v>
      </c>
      <c r="CW91" s="53">
        <v>100</v>
      </c>
      <c r="CX91" s="53" t="str">
        <f t="shared" si="129"/>
        <v>pack,304</v>
      </c>
      <c r="CY91" s="53" t="str">
        <f t="shared" si="130"/>
        <v>item,104</v>
      </c>
      <c r="CZ91" s="53">
        <f t="shared" si="131"/>
        <v>8</v>
      </c>
      <c r="DA91" s="53" t="str">
        <f t="shared" si="132"/>
        <v>prop,105,1</v>
      </c>
      <c r="DB91" s="53" t="str">
        <f t="shared" si="133"/>
        <v>prop,105,1</v>
      </c>
      <c r="DC91" s="53">
        <f t="shared" si="134"/>
        <v>100</v>
      </c>
      <c r="DE91" s="53">
        <v>1189</v>
      </c>
      <c r="DF91" s="56" t="str">
        <f t="shared" si="137"/>
        <v>pack,272;pack,232</v>
      </c>
      <c r="DG91" s="80"/>
    </row>
    <row r="92" spans="1:132">
      <c r="A92" s="53">
        <f>怪物产出!A54</f>
        <v>51</v>
      </c>
      <c r="B92" s="53">
        <f>怪物产出!B54</f>
        <v>9</v>
      </c>
      <c r="C92" s="50" t="str">
        <f>价值设定!P53</f>
        <v>coin,5050</v>
      </c>
      <c r="D92" s="53" t="str">
        <f t="shared" si="40"/>
        <v>coin,5050</v>
      </c>
      <c r="E92" s="53">
        <f t="shared" si="41"/>
        <v>100</v>
      </c>
      <c r="F92" s="53" t="str">
        <f t="shared" si="42"/>
        <v>pack,303</v>
      </c>
      <c r="G92" s="53" t="s">
        <v>2118</v>
      </c>
      <c r="H92" s="53">
        <f t="shared" si="43"/>
        <v>50</v>
      </c>
      <c r="I92" s="53" t="str">
        <f t="shared" si="44"/>
        <v>prop,207,2;pack,1108;pack,1123;pack,1138;pack,1153</v>
      </c>
      <c r="J92" s="53" t="str">
        <f t="shared" si="45"/>
        <v>prop,207,2</v>
      </c>
      <c r="K92" s="53">
        <f t="shared" si="46"/>
        <v>2</v>
      </c>
      <c r="L92" s="53" t="str">
        <f t="shared" si="47"/>
        <v>prop,211,1;pack,1108;pack,1123;pack,1138;pack,1153</v>
      </c>
      <c r="M92" s="53" t="str">
        <f t="shared" si="48"/>
        <v>prop,211,1</v>
      </c>
      <c r="N92" s="53">
        <f t="shared" si="49"/>
        <v>8</v>
      </c>
      <c r="O92" s="53" t="str">
        <f t="shared" si="50"/>
        <v>prop,208,2;pack,1108;pack,1123;pack,1138;pack,1153</v>
      </c>
      <c r="P92" s="53" t="str">
        <f t="shared" si="51"/>
        <v>prop,208,2</v>
      </c>
      <c r="Q92" s="53">
        <f t="shared" si="52"/>
        <v>2</v>
      </c>
      <c r="R92" s="53" t="str">
        <f t="shared" si="53"/>
        <v>prop,212,1;pack,1108;pack,1123;pack,1138;pack,1153</v>
      </c>
      <c r="S92" s="53" t="str">
        <f t="shared" si="54"/>
        <v>prop,212,1</v>
      </c>
      <c r="T92" s="53">
        <f t="shared" si="55"/>
        <v>8</v>
      </c>
      <c r="U92" s="53" t="str">
        <f t="shared" si="56"/>
        <v>prop,209,2;pack,1108;pack,1123;pack,1138;pack,1153</v>
      </c>
      <c r="V92" s="53" t="str">
        <f t="shared" si="57"/>
        <v>prop,209,2</v>
      </c>
      <c r="W92" s="53">
        <f t="shared" si="58"/>
        <v>2</v>
      </c>
      <c r="X92" s="53" t="str">
        <f t="shared" si="59"/>
        <v>prop,213,1;pack,1108;pack,1123;pack,1138;pack,1153</v>
      </c>
      <c r="Y92" s="53" t="str">
        <f t="shared" si="60"/>
        <v>prop,213,1</v>
      </c>
      <c r="Z92" s="53">
        <f t="shared" si="61"/>
        <v>5</v>
      </c>
      <c r="AA92" s="53" t="str">
        <f t="shared" si="62"/>
        <v>prop,210,2;pack,1108;pack,1123;pack,1138;pack,1153</v>
      </c>
      <c r="AB92" s="53" t="str">
        <f t="shared" si="63"/>
        <v>prop,210,2</v>
      </c>
      <c r="AC92" s="53">
        <f t="shared" si="64"/>
        <v>2</v>
      </c>
      <c r="AD92" s="53" t="str">
        <f t="shared" si="65"/>
        <v>prop,214,1;pack,1108;pack,1123;pack,1138;pack,1153</v>
      </c>
      <c r="AE92" s="53" t="str">
        <f t="shared" si="66"/>
        <v>prop,214,1</v>
      </c>
      <c r="AF92" s="53">
        <f t="shared" si="67"/>
        <v>5</v>
      </c>
      <c r="AG92" s="53" t="str">
        <f t="shared" si="68"/>
        <v>prop,301,1</v>
      </c>
      <c r="AH92" s="53" t="str">
        <f t="shared" si="69"/>
        <v>prop,301,1</v>
      </c>
      <c r="AI92" s="53">
        <f t="shared" si="70"/>
        <v>5</v>
      </c>
      <c r="AJ92" s="53" t="str">
        <f t="shared" si="71"/>
        <v>prop,302,1</v>
      </c>
      <c r="AK92" s="53" t="str">
        <f t="shared" si="72"/>
        <v>prop,302,1</v>
      </c>
      <c r="AL92" s="53">
        <f t="shared" si="73"/>
        <v>19</v>
      </c>
      <c r="AM92" s="53" t="str">
        <f t="shared" si="74"/>
        <v>prop,303,1</v>
      </c>
      <c r="AN92" s="53" t="str">
        <f t="shared" si="75"/>
        <v>prop,303,1</v>
      </c>
      <c r="AO92" s="53">
        <f t="shared" si="76"/>
        <v>6</v>
      </c>
      <c r="AP92" s="53" t="str">
        <f t="shared" si="77"/>
        <v>prop,304,1</v>
      </c>
      <c r="AQ92" s="53" t="str">
        <f t="shared" si="78"/>
        <v>prop,304,1</v>
      </c>
      <c r="AR92" s="53">
        <f t="shared" si="79"/>
        <v>5</v>
      </c>
      <c r="AS92" s="53" t="str">
        <f t="shared" si="80"/>
        <v>prop,305,1</v>
      </c>
      <c r="AT92" s="53" t="str">
        <f t="shared" si="81"/>
        <v>prop,305,1</v>
      </c>
      <c r="AU92" s="53">
        <f t="shared" si="82"/>
        <v>19</v>
      </c>
      <c r="AV92" s="53" t="str">
        <f t="shared" si="83"/>
        <v>prop,306,1</v>
      </c>
      <c r="AW92" s="53" t="str">
        <f t="shared" si="84"/>
        <v>prop,306,1</v>
      </c>
      <c r="AX92" s="53">
        <f t="shared" si="85"/>
        <v>6</v>
      </c>
      <c r="AY92" s="53" t="str">
        <f t="shared" si="86"/>
        <v>prop,307,1</v>
      </c>
      <c r="AZ92" s="53" t="str">
        <f t="shared" si="87"/>
        <v>prop,307,1</v>
      </c>
      <c r="BA92" s="53">
        <f t="shared" si="88"/>
        <v>5</v>
      </c>
      <c r="BB92" s="53" t="str">
        <f t="shared" si="89"/>
        <v>prop,308,1</v>
      </c>
      <c r="BC92" s="53" t="str">
        <f t="shared" si="90"/>
        <v>prop,308,1</v>
      </c>
      <c r="BD92" s="53">
        <f t="shared" si="91"/>
        <v>12</v>
      </c>
      <c r="BE92" s="53" t="str">
        <f t="shared" si="92"/>
        <v>prop,309,1</v>
      </c>
      <c r="BF92" s="53" t="str">
        <f t="shared" si="93"/>
        <v>prop,309,1</v>
      </c>
      <c r="BG92" s="53">
        <f t="shared" si="94"/>
        <v>3</v>
      </c>
      <c r="BH92" s="53" t="str">
        <f t="shared" si="95"/>
        <v>prop,310,1</v>
      </c>
      <c r="BI92" s="53" t="str">
        <f t="shared" si="96"/>
        <v>prop,310,1</v>
      </c>
      <c r="BJ92" s="53">
        <f t="shared" si="97"/>
        <v>5</v>
      </c>
      <c r="BK92" s="53" t="str">
        <f t="shared" si="98"/>
        <v>prop,311,1</v>
      </c>
      <c r="BL92" s="53" t="str">
        <f t="shared" si="99"/>
        <v>prop,311,1</v>
      </c>
      <c r="BM92" s="53">
        <f t="shared" si="100"/>
        <v>12</v>
      </c>
      <c r="BN92" s="53" t="str">
        <f t="shared" si="101"/>
        <v>prop,312,1</v>
      </c>
      <c r="BO92" s="53" t="str">
        <f t="shared" si="102"/>
        <v>prop,312,1</v>
      </c>
      <c r="BP92" s="53">
        <f t="shared" si="103"/>
        <v>3</v>
      </c>
      <c r="BQ92" s="53" t="str">
        <f t="shared" si="104"/>
        <v>prop,322,1</v>
      </c>
      <c r="BR92" s="53" t="str">
        <f t="shared" si="105"/>
        <v>prop,322,1</v>
      </c>
      <c r="BS92" s="53">
        <f t="shared" si="106"/>
        <v>28</v>
      </c>
      <c r="BT92" s="53" t="str">
        <f t="shared" si="107"/>
        <v>prop,323,1</v>
      </c>
      <c r="BU92" s="53" t="str">
        <f t="shared" si="108"/>
        <v>prop,323,1</v>
      </c>
      <c r="BV92" s="53">
        <f t="shared" si="109"/>
        <v>2</v>
      </c>
      <c r="BW92" s="53" t="str">
        <f t="shared" si="110"/>
        <v>prop,313,1</v>
      </c>
      <c r="BX92" s="53" t="str">
        <f t="shared" si="111"/>
        <v>prop,313,1</v>
      </c>
      <c r="BY92" s="53">
        <f t="shared" si="112"/>
        <v>20</v>
      </c>
      <c r="BZ92" s="53" t="str">
        <f t="shared" si="113"/>
        <v>prop,314,1</v>
      </c>
      <c r="CA92" s="53" t="str">
        <f t="shared" si="114"/>
        <v>prop,314,1</v>
      </c>
      <c r="CB92" s="53">
        <f t="shared" si="115"/>
        <v>15</v>
      </c>
      <c r="CC92" s="53" t="str">
        <f t="shared" si="116"/>
        <v>prop,316,1</v>
      </c>
      <c r="CD92" s="53" t="str">
        <f t="shared" si="117"/>
        <v>prop,316,1</v>
      </c>
      <c r="CE92" s="53">
        <f t="shared" si="118"/>
        <v>20</v>
      </c>
      <c r="CF92" s="53" t="str">
        <f t="shared" si="119"/>
        <v>prop,317,1</v>
      </c>
      <c r="CG92" s="53" t="str">
        <f t="shared" si="120"/>
        <v>prop,317,1</v>
      </c>
      <c r="CH92" s="53">
        <f t="shared" si="121"/>
        <v>15</v>
      </c>
      <c r="CI92" s="53" t="str">
        <f t="shared" si="122"/>
        <v>prop,206,2;pack,1108;pack,1123;pack,1138;pack,1153</v>
      </c>
      <c r="CJ92" s="53" t="str">
        <f t="shared" si="123"/>
        <v>prop,206,2</v>
      </c>
      <c r="CK92" s="53">
        <v>50</v>
      </c>
      <c r="CL92" s="53" t="str">
        <f t="shared" si="124"/>
        <v>prop,205,4;pack,1108;pack,1123;pack,1138;pack,1153</v>
      </c>
      <c r="CM92" s="53" t="str">
        <f t="shared" si="125"/>
        <v>prop,205,4</v>
      </c>
      <c r="CN92" s="53">
        <v>50</v>
      </c>
      <c r="CO92" s="53" t="str">
        <f>"stage_token,"&amp;INT(价值设定!M53*100)</f>
        <v>stage_token,1910</v>
      </c>
      <c r="CP92" s="53" t="str">
        <f t="shared" si="126"/>
        <v>stage_token,1910</v>
      </c>
      <c r="CQ92" s="53">
        <v>100</v>
      </c>
      <c r="CR92" s="53" t="s">
        <v>2329</v>
      </c>
      <c r="CS92" s="53" t="str">
        <f t="shared" si="127"/>
        <v>cash,110</v>
      </c>
      <c r="CT92" s="53">
        <v>100</v>
      </c>
      <c r="CU92" s="53" t="s">
        <v>2330</v>
      </c>
      <c r="CV92" s="53" t="str">
        <f t="shared" si="128"/>
        <v>prop,704,8</v>
      </c>
      <c r="CW92" s="53">
        <v>100</v>
      </c>
      <c r="CX92" s="53" t="str">
        <f t="shared" si="129"/>
        <v>pack,304</v>
      </c>
      <c r="CY92" s="53" t="str">
        <f t="shared" si="130"/>
        <v>item,104</v>
      </c>
      <c r="CZ92" s="53">
        <f t="shared" si="131"/>
        <v>8</v>
      </c>
      <c r="DA92" s="53" t="str">
        <f t="shared" si="132"/>
        <v>prop,105,1</v>
      </c>
      <c r="DB92" s="53" t="str">
        <f t="shared" si="133"/>
        <v>prop,105,1</v>
      </c>
      <c r="DC92" s="53">
        <f t="shared" si="134"/>
        <v>100</v>
      </c>
      <c r="DE92" s="53">
        <v>1190</v>
      </c>
      <c r="DF92" s="56" t="str">
        <f t="shared" ref="DF92:DF106" si="138">BK3</f>
        <v>pack,203;pack,238</v>
      </c>
      <c r="DG92" s="80"/>
    </row>
    <row r="93" spans="1:132">
      <c r="A93" s="53">
        <f>怪物产出!A55</f>
        <v>52</v>
      </c>
      <c r="B93" s="53">
        <f>怪物产出!B55</f>
        <v>9</v>
      </c>
      <c r="C93" s="50" t="str">
        <f>价值设定!P54</f>
        <v>coin,5100</v>
      </c>
      <c r="D93" s="53" t="str">
        <f t="shared" si="40"/>
        <v>coin,5100</v>
      </c>
      <c r="E93" s="53">
        <f t="shared" si="41"/>
        <v>100</v>
      </c>
      <c r="F93" s="53" t="str">
        <f t="shared" si="42"/>
        <v>pack,303</v>
      </c>
      <c r="G93" s="53" t="s">
        <v>2118</v>
      </c>
      <c r="H93" s="53">
        <f t="shared" si="43"/>
        <v>50</v>
      </c>
      <c r="I93" s="53" t="str">
        <f t="shared" si="44"/>
        <v>prop,207,2;pack,1108;pack,1123;pack,1138;pack,1153</v>
      </c>
      <c r="J93" s="53" t="str">
        <f t="shared" si="45"/>
        <v>prop,207,2</v>
      </c>
      <c r="K93" s="53">
        <f t="shared" si="46"/>
        <v>2</v>
      </c>
      <c r="L93" s="53" t="str">
        <f t="shared" si="47"/>
        <v>prop,211,1;pack,1108;pack,1123;pack,1138;pack,1153</v>
      </c>
      <c r="M93" s="53" t="str">
        <f t="shared" si="48"/>
        <v>prop,211,1</v>
      </c>
      <c r="N93" s="53">
        <f t="shared" si="49"/>
        <v>8</v>
      </c>
      <c r="O93" s="53" t="str">
        <f t="shared" si="50"/>
        <v>prop,208,2;pack,1108;pack,1123;pack,1138;pack,1153</v>
      </c>
      <c r="P93" s="53" t="str">
        <f t="shared" si="51"/>
        <v>prop,208,2</v>
      </c>
      <c r="Q93" s="53">
        <f t="shared" si="52"/>
        <v>2</v>
      </c>
      <c r="R93" s="53" t="str">
        <f t="shared" si="53"/>
        <v>prop,212,1;pack,1108;pack,1123;pack,1138;pack,1153</v>
      </c>
      <c r="S93" s="53" t="str">
        <f t="shared" si="54"/>
        <v>prop,212,1</v>
      </c>
      <c r="T93" s="53">
        <f t="shared" si="55"/>
        <v>8</v>
      </c>
      <c r="U93" s="53" t="str">
        <f t="shared" si="56"/>
        <v>prop,209,2;pack,1108;pack,1123;pack,1138;pack,1153</v>
      </c>
      <c r="V93" s="53" t="str">
        <f t="shared" si="57"/>
        <v>prop,209,2</v>
      </c>
      <c r="W93" s="53">
        <f t="shared" si="58"/>
        <v>2</v>
      </c>
      <c r="X93" s="53" t="str">
        <f t="shared" si="59"/>
        <v>prop,213,1;pack,1108;pack,1123;pack,1138;pack,1153</v>
      </c>
      <c r="Y93" s="53" t="str">
        <f t="shared" si="60"/>
        <v>prop,213,1</v>
      </c>
      <c r="Z93" s="53">
        <f t="shared" si="61"/>
        <v>5</v>
      </c>
      <c r="AA93" s="53" t="str">
        <f t="shared" si="62"/>
        <v>prop,210,2;pack,1108;pack,1123;pack,1138;pack,1153</v>
      </c>
      <c r="AB93" s="53" t="str">
        <f t="shared" si="63"/>
        <v>prop,210,2</v>
      </c>
      <c r="AC93" s="53">
        <f t="shared" si="64"/>
        <v>2</v>
      </c>
      <c r="AD93" s="53" t="str">
        <f t="shared" si="65"/>
        <v>prop,214,1;pack,1108;pack,1123;pack,1138;pack,1153</v>
      </c>
      <c r="AE93" s="53" t="str">
        <f t="shared" si="66"/>
        <v>prop,214,1</v>
      </c>
      <c r="AF93" s="53">
        <f t="shared" si="67"/>
        <v>5</v>
      </c>
      <c r="AG93" s="53" t="str">
        <f t="shared" si="68"/>
        <v>prop,301,1</v>
      </c>
      <c r="AH93" s="53" t="str">
        <f t="shared" si="69"/>
        <v>prop,301,1</v>
      </c>
      <c r="AI93" s="53">
        <f t="shared" si="70"/>
        <v>5</v>
      </c>
      <c r="AJ93" s="53" t="str">
        <f t="shared" si="71"/>
        <v>prop,302,1</v>
      </c>
      <c r="AK93" s="53" t="str">
        <f t="shared" si="72"/>
        <v>prop,302,1</v>
      </c>
      <c r="AL93" s="53">
        <f t="shared" si="73"/>
        <v>19</v>
      </c>
      <c r="AM93" s="53" t="str">
        <f t="shared" si="74"/>
        <v>prop,303,1</v>
      </c>
      <c r="AN93" s="53" t="str">
        <f t="shared" si="75"/>
        <v>prop,303,1</v>
      </c>
      <c r="AO93" s="53">
        <f t="shared" si="76"/>
        <v>6</v>
      </c>
      <c r="AP93" s="53" t="str">
        <f t="shared" si="77"/>
        <v>prop,304,1</v>
      </c>
      <c r="AQ93" s="53" t="str">
        <f t="shared" si="78"/>
        <v>prop,304,1</v>
      </c>
      <c r="AR93" s="53">
        <f t="shared" si="79"/>
        <v>5</v>
      </c>
      <c r="AS93" s="53" t="str">
        <f t="shared" si="80"/>
        <v>prop,305,1</v>
      </c>
      <c r="AT93" s="53" t="str">
        <f t="shared" si="81"/>
        <v>prop,305,1</v>
      </c>
      <c r="AU93" s="53">
        <f t="shared" si="82"/>
        <v>19</v>
      </c>
      <c r="AV93" s="53" t="str">
        <f t="shared" si="83"/>
        <v>prop,306,1</v>
      </c>
      <c r="AW93" s="53" t="str">
        <f t="shared" si="84"/>
        <v>prop,306,1</v>
      </c>
      <c r="AX93" s="53">
        <f t="shared" si="85"/>
        <v>6</v>
      </c>
      <c r="AY93" s="53" t="str">
        <f t="shared" si="86"/>
        <v>prop,307,1</v>
      </c>
      <c r="AZ93" s="53" t="str">
        <f t="shared" si="87"/>
        <v>prop,307,1</v>
      </c>
      <c r="BA93" s="53">
        <f t="shared" si="88"/>
        <v>5</v>
      </c>
      <c r="BB93" s="53" t="str">
        <f t="shared" si="89"/>
        <v>prop,308,1</v>
      </c>
      <c r="BC93" s="53" t="str">
        <f t="shared" si="90"/>
        <v>prop,308,1</v>
      </c>
      <c r="BD93" s="53">
        <f t="shared" si="91"/>
        <v>12</v>
      </c>
      <c r="BE93" s="53" t="str">
        <f t="shared" si="92"/>
        <v>prop,309,1</v>
      </c>
      <c r="BF93" s="53" t="str">
        <f t="shared" si="93"/>
        <v>prop,309,1</v>
      </c>
      <c r="BG93" s="53">
        <f t="shared" si="94"/>
        <v>3</v>
      </c>
      <c r="BH93" s="53" t="str">
        <f t="shared" si="95"/>
        <v>prop,310,1</v>
      </c>
      <c r="BI93" s="53" t="str">
        <f t="shared" si="96"/>
        <v>prop,310,1</v>
      </c>
      <c r="BJ93" s="53">
        <f t="shared" si="97"/>
        <v>5</v>
      </c>
      <c r="BK93" s="53" t="str">
        <f t="shared" si="98"/>
        <v>prop,311,1</v>
      </c>
      <c r="BL93" s="53" t="str">
        <f t="shared" si="99"/>
        <v>prop,311,1</v>
      </c>
      <c r="BM93" s="53">
        <f t="shared" si="100"/>
        <v>12</v>
      </c>
      <c r="BN93" s="53" t="str">
        <f t="shared" si="101"/>
        <v>prop,312,1</v>
      </c>
      <c r="BO93" s="53" t="str">
        <f t="shared" si="102"/>
        <v>prop,312,1</v>
      </c>
      <c r="BP93" s="53">
        <f t="shared" si="103"/>
        <v>3</v>
      </c>
      <c r="BQ93" s="53" t="str">
        <f t="shared" si="104"/>
        <v>prop,322,1</v>
      </c>
      <c r="BR93" s="53" t="str">
        <f t="shared" si="105"/>
        <v>prop,322,1</v>
      </c>
      <c r="BS93" s="53">
        <f t="shared" si="106"/>
        <v>28</v>
      </c>
      <c r="BT93" s="53" t="str">
        <f t="shared" si="107"/>
        <v>prop,323,1</v>
      </c>
      <c r="BU93" s="53" t="str">
        <f t="shared" si="108"/>
        <v>prop,323,1</v>
      </c>
      <c r="BV93" s="53">
        <f t="shared" si="109"/>
        <v>2</v>
      </c>
      <c r="BW93" s="53" t="str">
        <f t="shared" si="110"/>
        <v>prop,313,1</v>
      </c>
      <c r="BX93" s="53" t="str">
        <f t="shared" si="111"/>
        <v>prop,313,1</v>
      </c>
      <c r="BY93" s="53">
        <f t="shared" si="112"/>
        <v>20</v>
      </c>
      <c r="BZ93" s="53" t="str">
        <f t="shared" si="113"/>
        <v>prop,314,1</v>
      </c>
      <c r="CA93" s="53" t="str">
        <f t="shared" si="114"/>
        <v>prop,314,1</v>
      </c>
      <c r="CB93" s="53">
        <f t="shared" si="115"/>
        <v>15</v>
      </c>
      <c r="CC93" s="53" t="str">
        <f t="shared" si="116"/>
        <v>prop,316,1</v>
      </c>
      <c r="CD93" s="53" t="str">
        <f t="shared" si="117"/>
        <v>prop,316,1</v>
      </c>
      <c r="CE93" s="53">
        <f t="shared" si="118"/>
        <v>20</v>
      </c>
      <c r="CF93" s="53" t="str">
        <f t="shared" si="119"/>
        <v>prop,317,1</v>
      </c>
      <c r="CG93" s="53" t="str">
        <f t="shared" si="120"/>
        <v>prop,317,1</v>
      </c>
      <c r="CH93" s="53">
        <f t="shared" si="121"/>
        <v>15</v>
      </c>
      <c r="CI93" s="53" t="str">
        <f t="shared" si="122"/>
        <v>prop,206,2;pack,1108;pack,1123;pack,1138;pack,1153</v>
      </c>
      <c r="CJ93" s="53" t="str">
        <f t="shared" si="123"/>
        <v>prop,206,2</v>
      </c>
      <c r="CK93" s="53">
        <v>50</v>
      </c>
      <c r="CL93" s="53" t="str">
        <f t="shared" si="124"/>
        <v>prop,205,4;pack,1108;pack,1123;pack,1138;pack,1153</v>
      </c>
      <c r="CM93" s="53" t="str">
        <f t="shared" si="125"/>
        <v>prop,205,4</v>
      </c>
      <c r="CN93" s="53">
        <v>50</v>
      </c>
      <c r="CO93" s="53" t="str">
        <f>"stage_token,"&amp;INT(价值设定!M54*100)</f>
        <v>stage_token,1920</v>
      </c>
      <c r="CP93" s="53" t="str">
        <f t="shared" si="126"/>
        <v>stage_token,1920</v>
      </c>
      <c r="CQ93" s="53">
        <v>100</v>
      </c>
      <c r="CR93" s="53" t="s">
        <v>2329</v>
      </c>
      <c r="CS93" s="53" t="str">
        <f t="shared" si="127"/>
        <v>cash,110</v>
      </c>
      <c r="CT93" s="53">
        <v>100</v>
      </c>
      <c r="CU93" s="53" t="s">
        <v>2330</v>
      </c>
      <c r="CV93" s="53" t="str">
        <f t="shared" si="128"/>
        <v>prop,704,8</v>
      </c>
      <c r="CW93" s="53">
        <v>100</v>
      </c>
      <c r="CX93" s="53" t="str">
        <f t="shared" si="129"/>
        <v>pack,304</v>
      </c>
      <c r="CY93" s="53" t="str">
        <f t="shared" si="130"/>
        <v>item,104</v>
      </c>
      <c r="CZ93" s="53">
        <f t="shared" si="131"/>
        <v>8</v>
      </c>
      <c r="DA93" s="53" t="str">
        <f t="shared" si="132"/>
        <v>prop,105,1</v>
      </c>
      <c r="DB93" s="53" t="str">
        <f t="shared" si="133"/>
        <v>prop,105,1</v>
      </c>
      <c r="DC93" s="53">
        <f t="shared" si="134"/>
        <v>100</v>
      </c>
      <c r="DE93" s="53">
        <v>1191</v>
      </c>
      <c r="DF93" s="56" t="str">
        <f t="shared" si="138"/>
        <v>pack,208;pack,243</v>
      </c>
      <c r="DG93" s="80"/>
    </row>
    <row r="94" spans="1:132">
      <c r="A94" s="53">
        <f>怪物产出!A56</f>
        <v>53</v>
      </c>
      <c r="B94" s="53">
        <f>怪物产出!B56</f>
        <v>9</v>
      </c>
      <c r="C94" s="50" t="str">
        <f>价值设定!P55</f>
        <v>coin,5150</v>
      </c>
      <c r="D94" s="53" t="str">
        <f t="shared" si="40"/>
        <v>coin,5150</v>
      </c>
      <c r="E94" s="53">
        <f t="shared" si="41"/>
        <v>100</v>
      </c>
      <c r="F94" s="53" t="str">
        <f t="shared" si="42"/>
        <v>pack,303</v>
      </c>
      <c r="G94" s="53" t="s">
        <v>2118</v>
      </c>
      <c r="H94" s="53">
        <f t="shared" si="43"/>
        <v>50</v>
      </c>
      <c r="I94" s="53" t="str">
        <f t="shared" si="44"/>
        <v>prop,207,2;pack,1108;pack,1123;pack,1138;pack,1153</v>
      </c>
      <c r="J94" s="53" t="str">
        <f t="shared" si="45"/>
        <v>prop,207,2</v>
      </c>
      <c r="K94" s="53">
        <f t="shared" si="46"/>
        <v>2</v>
      </c>
      <c r="L94" s="53" t="str">
        <f t="shared" si="47"/>
        <v>prop,211,1;pack,1108;pack,1123;pack,1138;pack,1153</v>
      </c>
      <c r="M94" s="53" t="str">
        <f t="shared" si="48"/>
        <v>prop,211,1</v>
      </c>
      <c r="N94" s="53">
        <f t="shared" si="49"/>
        <v>8</v>
      </c>
      <c r="O94" s="53" t="str">
        <f t="shared" si="50"/>
        <v>prop,208,2;pack,1108;pack,1123;pack,1138;pack,1153</v>
      </c>
      <c r="P94" s="53" t="str">
        <f t="shared" si="51"/>
        <v>prop,208,2</v>
      </c>
      <c r="Q94" s="53">
        <f t="shared" si="52"/>
        <v>2</v>
      </c>
      <c r="R94" s="53" t="str">
        <f t="shared" si="53"/>
        <v>prop,212,1;pack,1108;pack,1123;pack,1138;pack,1153</v>
      </c>
      <c r="S94" s="53" t="str">
        <f t="shared" si="54"/>
        <v>prop,212,1</v>
      </c>
      <c r="T94" s="53">
        <f t="shared" si="55"/>
        <v>8</v>
      </c>
      <c r="U94" s="53" t="str">
        <f t="shared" si="56"/>
        <v>prop,209,2;pack,1108;pack,1123;pack,1138;pack,1153</v>
      </c>
      <c r="V94" s="53" t="str">
        <f t="shared" si="57"/>
        <v>prop,209,2</v>
      </c>
      <c r="W94" s="53">
        <f t="shared" si="58"/>
        <v>2</v>
      </c>
      <c r="X94" s="53" t="str">
        <f t="shared" si="59"/>
        <v>prop,213,1;pack,1108;pack,1123;pack,1138;pack,1153</v>
      </c>
      <c r="Y94" s="53" t="str">
        <f t="shared" si="60"/>
        <v>prop,213,1</v>
      </c>
      <c r="Z94" s="53">
        <f t="shared" si="61"/>
        <v>5</v>
      </c>
      <c r="AA94" s="53" t="str">
        <f t="shared" si="62"/>
        <v>prop,210,2;pack,1108;pack,1123;pack,1138;pack,1153</v>
      </c>
      <c r="AB94" s="53" t="str">
        <f t="shared" si="63"/>
        <v>prop,210,2</v>
      </c>
      <c r="AC94" s="53">
        <f t="shared" si="64"/>
        <v>2</v>
      </c>
      <c r="AD94" s="53" t="str">
        <f t="shared" si="65"/>
        <v>prop,214,1;pack,1108;pack,1123;pack,1138;pack,1153</v>
      </c>
      <c r="AE94" s="53" t="str">
        <f t="shared" si="66"/>
        <v>prop,214,1</v>
      </c>
      <c r="AF94" s="53">
        <f t="shared" si="67"/>
        <v>5</v>
      </c>
      <c r="AG94" s="53" t="str">
        <f t="shared" si="68"/>
        <v>prop,301,1</v>
      </c>
      <c r="AH94" s="53" t="str">
        <f t="shared" si="69"/>
        <v>prop,301,1</v>
      </c>
      <c r="AI94" s="53">
        <f t="shared" si="70"/>
        <v>5</v>
      </c>
      <c r="AJ94" s="53" t="str">
        <f t="shared" si="71"/>
        <v>prop,302,1</v>
      </c>
      <c r="AK94" s="53" t="str">
        <f t="shared" si="72"/>
        <v>prop,302,1</v>
      </c>
      <c r="AL94" s="53">
        <f t="shared" si="73"/>
        <v>19</v>
      </c>
      <c r="AM94" s="53" t="str">
        <f t="shared" si="74"/>
        <v>prop,303,1</v>
      </c>
      <c r="AN94" s="53" t="str">
        <f t="shared" si="75"/>
        <v>prop,303,1</v>
      </c>
      <c r="AO94" s="53">
        <f t="shared" si="76"/>
        <v>6</v>
      </c>
      <c r="AP94" s="53" t="str">
        <f t="shared" si="77"/>
        <v>prop,304,1</v>
      </c>
      <c r="AQ94" s="53" t="str">
        <f t="shared" si="78"/>
        <v>prop,304,1</v>
      </c>
      <c r="AR94" s="53">
        <f t="shared" si="79"/>
        <v>5</v>
      </c>
      <c r="AS94" s="53" t="str">
        <f t="shared" si="80"/>
        <v>prop,305,1</v>
      </c>
      <c r="AT94" s="53" t="str">
        <f t="shared" si="81"/>
        <v>prop,305,1</v>
      </c>
      <c r="AU94" s="53">
        <f t="shared" si="82"/>
        <v>19</v>
      </c>
      <c r="AV94" s="53" t="str">
        <f t="shared" si="83"/>
        <v>prop,306,1</v>
      </c>
      <c r="AW94" s="53" t="str">
        <f t="shared" si="84"/>
        <v>prop,306,1</v>
      </c>
      <c r="AX94" s="53">
        <f t="shared" si="85"/>
        <v>6</v>
      </c>
      <c r="AY94" s="53" t="str">
        <f t="shared" si="86"/>
        <v>prop,307,1</v>
      </c>
      <c r="AZ94" s="53" t="str">
        <f t="shared" si="87"/>
        <v>prop,307,1</v>
      </c>
      <c r="BA94" s="53">
        <f t="shared" si="88"/>
        <v>5</v>
      </c>
      <c r="BB94" s="53" t="str">
        <f t="shared" si="89"/>
        <v>prop,308,1</v>
      </c>
      <c r="BC94" s="53" t="str">
        <f t="shared" si="90"/>
        <v>prop,308,1</v>
      </c>
      <c r="BD94" s="53">
        <f t="shared" si="91"/>
        <v>12</v>
      </c>
      <c r="BE94" s="53" t="str">
        <f t="shared" si="92"/>
        <v>prop,309,1</v>
      </c>
      <c r="BF94" s="53" t="str">
        <f t="shared" si="93"/>
        <v>prop,309,1</v>
      </c>
      <c r="BG94" s="53">
        <f t="shared" si="94"/>
        <v>3</v>
      </c>
      <c r="BH94" s="53" t="str">
        <f t="shared" si="95"/>
        <v>prop,310,1</v>
      </c>
      <c r="BI94" s="53" t="str">
        <f t="shared" si="96"/>
        <v>prop,310,1</v>
      </c>
      <c r="BJ94" s="53">
        <f t="shared" si="97"/>
        <v>5</v>
      </c>
      <c r="BK94" s="53" t="str">
        <f t="shared" si="98"/>
        <v>prop,311,1</v>
      </c>
      <c r="BL94" s="53" t="str">
        <f t="shared" si="99"/>
        <v>prop,311,1</v>
      </c>
      <c r="BM94" s="53">
        <f t="shared" si="100"/>
        <v>12</v>
      </c>
      <c r="BN94" s="53" t="str">
        <f t="shared" si="101"/>
        <v>prop,312,1</v>
      </c>
      <c r="BO94" s="53" t="str">
        <f t="shared" si="102"/>
        <v>prop,312,1</v>
      </c>
      <c r="BP94" s="53">
        <f t="shared" si="103"/>
        <v>3</v>
      </c>
      <c r="BQ94" s="53" t="str">
        <f t="shared" si="104"/>
        <v>prop,322,1</v>
      </c>
      <c r="BR94" s="53" t="str">
        <f t="shared" si="105"/>
        <v>prop,322,1</v>
      </c>
      <c r="BS94" s="53">
        <f t="shared" si="106"/>
        <v>28</v>
      </c>
      <c r="BT94" s="53" t="str">
        <f t="shared" si="107"/>
        <v>prop,323,1</v>
      </c>
      <c r="BU94" s="53" t="str">
        <f t="shared" si="108"/>
        <v>prop,323,1</v>
      </c>
      <c r="BV94" s="53">
        <f t="shared" si="109"/>
        <v>2</v>
      </c>
      <c r="BW94" s="53" t="str">
        <f t="shared" si="110"/>
        <v>prop,313,1</v>
      </c>
      <c r="BX94" s="53" t="str">
        <f t="shared" si="111"/>
        <v>prop,313,1</v>
      </c>
      <c r="BY94" s="53">
        <f t="shared" si="112"/>
        <v>20</v>
      </c>
      <c r="BZ94" s="53" t="str">
        <f t="shared" si="113"/>
        <v>prop,314,1</v>
      </c>
      <c r="CA94" s="53" t="str">
        <f t="shared" si="114"/>
        <v>prop,314,1</v>
      </c>
      <c r="CB94" s="53">
        <f t="shared" si="115"/>
        <v>15</v>
      </c>
      <c r="CC94" s="53" t="str">
        <f t="shared" si="116"/>
        <v>prop,316,1</v>
      </c>
      <c r="CD94" s="53" t="str">
        <f t="shared" si="117"/>
        <v>prop,316,1</v>
      </c>
      <c r="CE94" s="53">
        <f t="shared" si="118"/>
        <v>20</v>
      </c>
      <c r="CF94" s="53" t="str">
        <f t="shared" si="119"/>
        <v>prop,317,1</v>
      </c>
      <c r="CG94" s="53" t="str">
        <f t="shared" si="120"/>
        <v>prop,317,1</v>
      </c>
      <c r="CH94" s="53">
        <f t="shared" si="121"/>
        <v>15</v>
      </c>
      <c r="CI94" s="53" t="str">
        <f t="shared" si="122"/>
        <v>prop,206,2;pack,1108;pack,1123;pack,1138;pack,1153</v>
      </c>
      <c r="CJ94" s="53" t="str">
        <f t="shared" si="123"/>
        <v>prop,206,2</v>
      </c>
      <c r="CK94" s="53">
        <v>50</v>
      </c>
      <c r="CL94" s="53" t="str">
        <f t="shared" si="124"/>
        <v>prop,205,4;pack,1108;pack,1123;pack,1138;pack,1153</v>
      </c>
      <c r="CM94" s="53" t="str">
        <f t="shared" si="125"/>
        <v>prop,205,4</v>
      </c>
      <c r="CN94" s="53">
        <v>50</v>
      </c>
      <c r="CO94" s="53" t="str">
        <f>"stage_token,"&amp;INT(价值设定!M55*100)</f>
        <v>stage_token,1930</v>
      </c>
      <c r="CP94" s="53" t="str">
        <f t="shared" si="126"/>
        <v>stage_token,1930</v>
      </c>
      <c r="CQ94" s="53">
        <v>100</v>
      </c>
      <c r="CR94" s="53" t="s">
        <v>2329</v>
      </c>
      <c r="CS94" s="53" t="str">
        <f t="shared" si="127"/>
        <v>cash,110</v>
      </c>
      <c r="CT94" s="53">
        <v>100</v>
      </c>
      <c r="CU94" s="53" t="s">
        <v>2330</v>
      </c>
      <c r="CV94" s="53" t="str">
        <f t="shared" si="128"/>
        <v>prop,704,8</v>
      </c>
      <c r="CW94" s="53">
        <v>100</v>
      </c>
      <c r="CX94" s="53" t="str">
        <f t="shared" si="129"/>
        <v>pack,304</v>
      </c>
      <c r="CY94" s="53" t="str">
        <f t="shared" si="130"/>
        <v>item,104</v>
      </c>
      <c r="CZ94" s="53">
        <f t="shared" si="131"/>
        <v>8</v>
      </c>
      <c r="DA94" s="53" t="str">
        <f t="shared" si="132"/>
        <v>prop,105,1</v>
      </c>
      <c r="DB94" s="53" t="str">
        <f t="shared" si="133"/>
        <v>prop,105,1</v>
      </c>
      <c r="DC94" s="53">
        <f t="shared" si="134"/>
        <v>100</v>
      </c>
      <c r="DE94" s="53">
        <v>1192</v>
      </c>
      <c r="DF94" s="56" t="str">
        <f t="shared" si="138"/>
        <v>pack,213;pack,248</v>
      </c>
      <c r="DG94" s="80"/>
    </row>
    <row r="95" spans="1:132">
      <c r="A95" s="53">
        <f>怪物产出!A57</f>
        <v>54</v>
      </c>
      <c r="B95" s="53">
        <f>怪物产出!B57</f>
        <v>10</v>
      </c>
      <c r="C95" s="50" t="str">
        <f>价值设定!P56</f>
        <v>coin,5200</v>
      </c>
      <c r="D95" s="53" t="str">
        <f t="shared" si="40"/>
        <v>coin,5200</v>
      </c>
      <c r="E95" s="53">
        <f t="shared" si="41"/>
        <v>100</v>
      </c>
      <c r="F95" s="53" t="str">
        <f t="shared" si="42"/>
        <v>pack,303</v>
      </c>
      <c r="G95" s="53" t="s">
        <v>2118</v>
      </c>
      <c r="H95" s="53">
        <f t="shared" si="43"/>
        <v>50</v>
      </c>
      <c r="I95" s="53" t="str">
        <f t="shared" si="44"/>
        <v>prop,207,2;pack,1109;pack,1124;pack,1139;pack,1154</v>
      </c>
      <c r="J95" s="53" t="str">
        <f t="shared" si="45"/>
        <v>prop,207,2</v>
      </c>
      <c r="K95" s="53">
        <f t="shared" si="46"/>
        <v>2</v>
      </c>
      <c r="L95" s="53" t="str">
        <f t="shared" si="47"/>
        <v>prop,211,1;pack,1109;pack,1124;pack,1139;pack,1154</v>
      </c>
      <c r="M95" s="53" t="str">
        <f t="shared" si="48"/>
        <v>prop,211,1</v>
      </c>
      <c r="N95" s="53">
        <f t="shared" si="49"/>
        <v>8</v>
      </c>
      <c r="O95" s="53" t="str">
        <f t="shared" si="50"/>
        <v>prop,208,2;pack,1109;pack,1124;pack,1139;pack,1154</v>
      </c>
      <c r="P95" s="53" t="str">
        <f t="shared" si="51"/>
        <v>prop,208,2</v>
      </c>
      <c r="Q95" s="53">
        <f t="shared" si="52"/>
        <v>2</v>
      </c>
      <c r="R95" s="53" t="str">
        <f t="shared" si="53"/>
        <v>prop,212,1;pack,1109;pack,1124;pack,1139;pack,1154</v>
      </c>
      <c r="S95" s="53" t="str">
        <f t="shared" si="54"/>
        <v>prop,212,1</v>
      </c>
      <c r="T95" s="53">
        <f t="shared" si="55"/>
        <v>8</v>
      </c>
      <c r="U95" s="53" t="str">
        <f t="shared" si="56"/>
        <v>prop,209,2;pack,1109;pack,1124;pack,1139;pack,1154</v>
      </c>
      <c r="V95" s="53" t="str">
        <f t="shared" si="57"/>
        <v>prop,209,2</v>
      </c>
      <c r="W95" s="53">
        <f t="shared" si="58"/>
        <v>2</v>
      </c>
      <c r="X95" s="53" t="str">
        <f t="shared" si="59"/>
        <v>prop,213,1;pack,1109;pack,1124;pack,1139;pack,1154</v>
      </c>
      <c r="Y95" s="53" t="str">
        <f t="shared" si="60"/>
        <v>prop,213,1</v>
      </c>
      <c r="Z95" s="53">
        <f t="shared" si="61"/>
        <v>5</v>
      </c>
      <c r="AA95" s="53" t="str">
        <f t="shared" si="62"/>
        <v>prop,210,2;pack,1109;pack,1124;pack,1139;pack,1154</v>
      </c>
      <c r="AB95" s="53" t="str">
        <f t="shared" si="63"/>
        <v>prop,210,2</v>
      </c>
      <c r="AC95" s="53">
        <f t="shared" si="64"/>
        <v>2</v>
      </c>
      <c r="AD95" s="53" t="str">
        <f t="shared" si="65"/>
        <v>prop,214,1;pack,1109;pack,1124;pack,1139;pack,1154</v>
      </c>
      <c r="AE95" s="53" t="str">
        <f t="shared" si="66"/>
        <v>prop,214,1</v>
      </c>
      <c r="AF95" s="53">
        <f t="shared" si="67"/>
        <v>5</v>
      </c>
      <c r="AG95" s="53" t="str">
        <f t="shared" si="68"/>
        <v>prop,301,1</v>
      </c>
      <c r="AH95" s="53" t="str">
        <f t="shared" si="69"/>
        <v>prop,301,1</v>
      </c>
      <c r="AI95" s="53">
        <f t="shared" si="70"/>
        <v>5</v>
      </c>
      <c r="AJ95" s="53" t="str">
        <f t="shared" si="71"/>
        <v>prop,302,1</v>
      </c>
      <c r="AK95" s="53" t="str">
        <f t="shared" si="72"/>
        <v>prop,302,1</v>
      </c>
      <c r="AL95" s="53">
        <f t="shared" si="73"/>
        <v>18</v>
      </c>
      <c r="AM95" s="53" t="str">
        <f t="shared" si="74"/>
        <v>prop,303,1</v>
      </c>
      <c r="AN95" s="53" t="str">
        <f t="shared" si="75"/>
        <v>prop,303,1</v>
      </c>
      <c r="AO95" s="53">
        <f t="shared" si="76"/>
        <v>7</v>
      </c>
      <c r="AP95" s="53" t="str">
        <f t="shared" si="77"/>
        <v>prop,304,1</v>
      </c>
      <c r="AQ95" s="53" t="str">
        <f t="shared" si="78"/>
        <v>prop,304,1</v>
      </c>
      <c r="AR95" s="53">
        <f t="shared" si="79"/>
        <v>5</v>
      </c>
      <c r="AS95" s="53" t="str">
        <f t="shared" si="80"/>
        <v>prop,305,1</v>
      </c>
      <c r="AT95" s="53" t="str">
        <f t="shared" si="81"/>
        <v>prop,305,1</v>
      </c>
      <c r="AU95" s="53">
        <f t="shared" si="82"/>
        <v>18</v>
      </c>
      <c r="AV95" s="53" t="str">
        <f t="shared" si="83"/>
        <v>prop,306,1</v>
      </c>
      <c r="AW95" s="53" t="str">
        <f t="shared" si="84"/>
        <v>prop,306,1</v>
      </c>
      <c r="AX95" s="53">
        <f t="shared" si="85"/>
        <v>7</v>
      </c>
      <c r="AY95" s="53" t="str">
        <f t="shared" si="86"/>
        <v>prop,307,1</v>
      </c>
      <c r="AZ95" s="53" t="str">
        <f t="shared" si="87"/>
        <v>prop,307,1</v>
      </c>
      <c r="BA95" s="53">
        <f t="shared" si="88"/>
        <v>5</v>
      </c>
      <c r="BB95" s="53" t="str">
        <f t="shared" si="89"/>
        <v>prop,308,1</v>
      </c>
      <c r="BC95" s="53" t="str">
        <f t="shared" si="90"/>
        <v>prop,308,1</v>
      </c>
      <c r="BD95" s="53">
        <f t="shared" si="91"/>
        <v>12</v>
      </c>
      <c r="BE95" s="53" t="str">
        <f t="shared" si="92"/>
        <v>prop,309,1</v>
      </c>
      <c r="BF95" s="53" t="str">
        <f t="shared" si="93"/>
        <v>prop,309,1</v>
      </c>
      <c r="BG95" s="53">
        <f t="shared" si="94"/>
        <v>3</v>
      </c>
      <c r="BH95" s="53" t="str">
        <f t="shared" si="95"/>
        <v>prop,310,1</v>
      </c>
      <c r="BI95" s="53" t="str">
        <f t="shared" si="96"/>
        <v>prop,310,1</v>
      </c>
      <c r="BJ95" s="53">
        <f t="shared" si="97"/>
        <v>5</v>
      </c>
      <c r="BK95" s="53" t="str">
        <f t="shared" si="98"/>
        <v>prop,311,1</v>
      </c>
      <c r="BL95" s="53" t="str">
        <f t="shared" si="99"/>
        <v>prop,311,1</v>
      </c>
      <c r="BM95" s="53">
        <f t="shared" si="100"/>
        <v>12</v>
      </c>
      <c r="BN95" s="53" t="str">
        <f t="shared" si="101"/>
        <v>prop,312,1</v>
      </c>
      <c r="BO95" s="53" t="str">
        <f t="shared" si="102"/>
        <v>prop,312,1</v>
      </c>
      <c r="BP95" s="53">
        <f t="shared" si="103"/>
        <v>3</v>
      </c>
      <c r="BQ95" s="53" t="str">
        <f t="shared" si="104"/>
        <v>prop,322,1</v>
      </c>
      <c r="BR95" s="53" t="str">
        <f t="shared" si="105"/>
        <v>prop,322,1</v>
      </c>
      <c r="BS95" s="53">
        <f t="shared" si="106"/>
        <v>28</v>
      </c>
      <c r="BT95" s="53" t="str">
        <f t="shared" si="107"/>
        <v>prop,323,1</v>
      </c>
      <c r="BU95" s="53" t="str">
        <f t="shared" si="108"/>
        <v>prop,323,1</v>
      </c>
      <c r="BV95" s="53">
        <f t="shared" si="109"/>
        <v>2</v>
      </c>
      <c r="BW95" s="53" t="str">
        <f t="shared" si="110"/>
        <v>prop,313,1</v>
      </c>
      <c r="BX95" s="53" t="str">
        <f t="shared" si="111"/>
        <v>prop,313,1</v>
      </c>
      <c r="BY95" s="53">
        <f t="shared" si="112"/>
        <v>15</v>
      </c>
      <c r="BZ95" s="53" t="str">
        <f t="shared" si="113"/>
        <v>prop,314,1</v>
      </c>
      <c r="CA95" s="53" t="str">
        <f t="shared" si="114"/>
        <v>prop,314,1</v>
      </c>
      <c r="CB95" s="53">
        <f t="shared" si="115"/>
        <v>20</v>
      </c>
      <c r="CC95" s="53" t="str">
        <f t="shared" si="116"/>
        <v>prop,316,1</v>
      </c>
      <c r="CD95" s="53" t="str">
        <f t="shared" si="117"/>
        <v>prop,316,1</v>
      </c>
      <c r="CE95" s="53">
        <f t="shared" si="118"/>
        <v>15</v>
      </c>
      <c r="CF95" s="53" t="str">
        <f t="shared" si="119"/>
        <v>prop,317,1</v>
      </c>
      <c r="CG95" s="53" t="str">
        <f t="shared" si="120"/>
        <v>prop,317,1</v>
      </c>
      <c r="CH95" s="53">
        <f t="shared" si="121"/>
        <v>20</v>
      </c>
      <c r="CI95" s="53" t="str">
        <f t="shared" si="122"/>
        <v>prop,206,2;pack,1109;pack,1124;pack,1139;pack,1154</v>
      </c>
      <c r="CJ95" s="53" t="str">
        <f t="shared" si="123"/>
        <v>prop,206,2</v>
      </c>
      <c r="CK95" s="53">
        <v>50</v>
      </c>
      <c r="CL95" s="53" t="str">
        <f t="shared" si="124"/>
        <v>prop,205,5;pack,1109;pack,1124;pack,1139;pack,1154</v>
      </c>
      <c r="CM95" s="53" t="str">
        <f t="shared" si="125"/>
        <v>prop,205,5</v>
      </c>
      <c r="CN95" s="53">
        <v>50</v>
      </c>
      <c r="CO95" s="53" t="str">
        <f>"stage_token,"&amp;INT(价值设定!M56*100)</f>
        <v>stage_token,1940</v>
      </c>
      <c r="CP95" s="53" t="str">
        <f t="shared" si="126"/>
        <v>stage_token,1940</v>
      </c>
      <c r="CQ95" s="53">
        <v>100</v>
      </c>
      <c r="CR95" s="53" t="s">
        <v>2329</v>
      </c>
      <c r="CS95" s="53" t="str">
        <f t="shared" si="127"/>
        <v>cash,110</v>
      </c>
      <c r="CT95" s="53">
        <v>100</v>
      </c>
      <c r="CU95" s="53" t="s">
        <v>2330</v>
      </c>
      <c r="CV95" s="53" t="str">
        <f t="shared" si="128"/>
        <v>prop,704,8</v>
      </c>
      <c r="CW95" s="53">
        <v>100</v>
      </c>
      <c r="CX95" s="53" t="str">
        <f t="shared" si="129"/>
        <v>pack,304</v>
      </c>
      <c r="CY95" s="53" t="str">
        <f t="shared" si="130"/>
        <v>item,104</v>
      </c>
      <c r="CZ95" s="53">
        <f t="shared" si="131"/>
        <v>8</v>
      </c>
      <c r="DA95" s="53" t="str">
        <f t="shared" si="132"/>
        <v>prop,105,1</v>
      </c>
      <c r="DB95" s="53" t="str">
        <f t="shared" si="133"/>
        <v>prop,105,1</v>
      </c>
      <c r="DC95" s="53">
        <f t="shared" si="134"/>
        <v>100</v>
      </c>
      <c r="DE95" s="53">
        <v>1193</v>
      </c>
      <c r="DF95" s="56" t="str">
        <f t="shared" si="138"/>
        <v>pack,218;pack,253</v>
      </c>
      <c r="DG95" s="80"/>
    </row>
    <row r="96" spans="1:132">
      <c r="A96" s="53">
        <f>怪物产出!A58</f>
        <v>55</v>
      </c>
      <c r="B96" s="53">
        <f>怪物产出!B58</f>
        <v>10</v>
      </c>
      <c r="C96" s="50" t="str">
        <f>价值设定!P57</f>
        <v>coin,5250</v>
      </c>
      <c r="D96" s="53" t="str">
        <f t="shared" si="40"/>
        <v>coin,5250</v>
      </c>
      <c r="E96" s="53">
        <f t="shared" si="41"/>
        <v>100</v>
      </c>
      <c r="F96" s="53" t="str">
        <f t="shared" si="42"/>
        <v>pack,303</v>
      </c>
      <c r="G96" s="53" t="s">
        <v>2118</v>
      </c>
      <c r="H96" s="53">
        <f t="shared" si="43"/>
        <v>50</v>
      </c>
      <c r="I96" s="53" t="str">
        <f t="shared" si="44"/>
        <v>prop,207,2;pack,1109;pack,1124;pack,1139;pack,1154</v>
      </c>
      <c r="J96" s="53" t="str">
        <f t="shared" si="45"/>
        <v>prop,207,2</v>
      </c>
      <c r="K96" s="53">
        <f t="shared" si="46"/>
        <v>2</v>
      </c>
      <c r="L96" s="53" t="str">
        <f t="shared" si="47"/>
        <v>prop,211,1;pack,1109;pack,1124;pack,1139;pack,1154</v>
      </c>
      <c r="M96" s="53" t="str">
        <f t="shared" si="48"/>
        <v>prop,211,1</v>
      </c>
      <c r="N96" s="53">
        <f t="shared" si="49"/>
        <v>8</v>
      </c>
      <c r="O96" s="53" t="str">
        <f t="shared" si="50"/>
        <v>prop,208,2;pack,1109;pack,1124;pack,1139;pack,1154</v>
      </c>
      <c r="P96" s="53" t="str">
        <f t="shared" si="51"/>
        <v>prop,208,2</v>
      </c>
      <c r="Q96" s="53">
        <f t="shared" si="52"/>
        <v>2</v>
      </c>
      <c r="R96" s="53" t="str">
        <f t="shared" si="53"/>
        <v>prop,212,1;pack,1109;pack,1124;pack,1139;pack,1154</v>
      </c>
      <c r="S96" s="53" t="str">
        <f t="shared" si="54"/>
        <v>prop,212,1</v>
      </c>
      <c r="T96" s="53">
        <f t="shared" si="55"/>
        <v>8</v>
      </c>
      <c r="U96" s="53" t="str">
        <f t="shared" si="56"/>
        <v>prop,209,2;pack,1109;pack,1124;pack,1139;pack,1154</v>
      </c>
      <c r="V96" s="53" t="str">
        <f t="shared" si="57"/>
        <v>prop,209,2</v>
      </c>
      <c r="W96" s="53">
        <f t="shared" si="58"/>
        <v>2</v>
      </c>
      <c r="X96" s="53" t="str">
        <f t="shared" si="59"/>
        <v>prop,213,1;pack,1109;pack,1124;pack,1139;pack,1154</v>
      </c>
      <c r="Y96" s="53" t="str">
        <f t="shared" si="60"/>
        <v>prop,213,1</v>
      </c>
      <c r="Z96" s="53">
        <f t="shared" si="61"/>
        <v>5</v>
      </c>
      <c r="AA96" s="53" t="str">
        <f t="shared" si="62"/>
        <v>prop,210,2;pack,1109;pack,1124;pack,1139;pack,1154</v>
      </c>
      <c r="AB96" s="53" t="str">
        <f t="shared" si="63"/>
        <v>prop,210,2</v>
      </c>
      <c r="AC96" s="53">
        <f t="shared" si="64"/>
        <v>2</v>
      </c>
      <c r="AD96" s="53" t="str">
        <f t="shared" si="65"/>
        <v>prop,214,1;pack,1109;pack,1124;pack,1139;pack,1154</v>
      </c>
      <c r="AE96" s="53" t="str">
        <f t="shared" si="66"/>
        <v>prop,214,1</v>
      </c>
      <c r="AF96" s="53">
        <f t="shared" si="67"/>
        <v>5</v>
      </c>
      <c r="AG96" s="53" t="str">
        <f t="shared" si="68"/>
        <v>prop,301,1</v>
      </c>
      <c r="AH96" s="53" t="str">
        <f t="shared" si="69"/>
        <v>prop,301,1</v>
      </c>
      <c r="AI96" s="53">
        <f t="shared" si="70"/>
        <v>5</v>
      </c>
      <c r="AJ96" s="53" t="str">
        <f t="shared" si="71"/>
        <v>prop,302,1</v>
      </c>
      <c r="AK96" s="53" t="str">
        <f t="shared" si="72"/>
        <v>prop,302,1</v>
      </c>
      <c r="AL96" s="53">
        <f t="shared" si="73"/>
        <v>18</v>
      </c>
      <c r="AM96" s="53" t="str">
        <f t="shared" si="74"/>
        <v>prop,303,1</v>
      </c>
      <c r="AN96" s="53" t="str">
        <f t="shared" si="75"/>
        <v>prop,303,1</v>
      </c>
      <c r="AO96" s="53">
        <f t="shared" si="76"/>
        <v>7</v>
      </c>
      <c r="AP96" s="53" t="str">
        <f t="shared" si="77"/>
        <v>prop,304,1</v>
      </c>
      <c r="AQ96" s="53" t="str">
        <f t="shared" si="78"/>
        <v>prop,304,1</v>
      </c>
      <c r="AR96" s="53">
        <f t="shared" si="79"/>
        <v>5</v>
      </c>
      <c r="AS96" s="53" t="str">
        <f t="shared" si="80"/>
        <v>prop,305,1</v>
      </c>
      <c r="AT96" s="53" t="str">
        <f t="shared" si="81"/>
        <v>prop,305,1</v>
      </c>
      <c r="AU96" s="53">
        <f t="shared" si="82"/>
        <v>18</v>
      </c>
      <c r="AV96" s="53" t="str">
        <f t="shared" si="83"/>
        <v>prop,306,1</v>
      </c>
      <c r="AW96" s="53" t="str">
        <f t="shared" si="84"/>
        <v>prop,306,1</v>
      </c>
      <c r="AX96" s="53">
        <f t="shared" si="85"/>
        <v>7</v>
      </c>
      <c r="AY96" s="53" t="str">
        <f t="shared" si="86"/>
        <v>prop,307,1</v>
      </c>
      <c r="AZ96" s="53" t="str">
        <f t="shared" si="87"/>
        <v>prop,307,1</v>
      </c>
      <c r="BA96" s="53">
        <f t="shared" si="88"/>
        <v>5</v>
      </c>
      <c r="BB96" s="53" t="str">
        <f t="shared" si="89"/>
        <v>prop,308,1</v>
      </c>
      <c r="BC96" s="53" t="str">
        <f t="shared" si="90"/>
        <v>prop,308,1</v>
      </c>
      <c r="BD96" s="53">
        <f t="shared" si="91"/>
        <v>12</v>
      </c>
      <c r="BE96" s="53" t="str">
        <f t="shared" si="92"/>
        <v>prop,309,1</v>
      </c>
      <c r="BF96" s="53" t="str">
        <f t="shared" si="93"/>
        <v>prop,309,1</v>
      </c>
      <c r="BG96" s="53">
        <f t="shared" si="94"/>
        <v>3</v>
      </c>
      <c r="BH96" s="53" t="str">
        <f t="shared" si="95"/>
        <v>prop,310,1</v>
      </c>
      <c r="BI96" s="53" t="str">
        <f t="shared" si="96"/>
        <v>prop,310,1</v>
      </c>
      <c r="BJ96" s="53">
        <f t="shared" si="97"/>
        <v>5</v>
      </c>
      <c r="BK96" s="53" t="str">
        <f t="shared" si="98"/>
        <v>prop,311,1</v>
      </c>
      <c r="BL96" s="53" t="str">
        <f t="shared" si="99"/>
        <v>prop,311,1</v>
      </c>
      <c r="BM96" s="53">
        <f t="shared" si="100"/>
        <v>12</v>
      </c>
      <c r="BN96" s="53" t="str">
        <f t="shared" si="101"/>
        <v>prop,312,1</v>
      </c>
      <c r="BO96" s="53" t="str">
        <f t="shared" si="102"/>
        <v>prop,312,1</v>
      </c>
      <c r="BP96" s="53">
        <f t="shared" si="103"/>
        <v>3</v>
      </c>
      <c r="BQ96" s="53" t="str">
        <f t="shared" si="104"/>
        <v>prop,322,1</v>
      </c>
      <c r="BR96" s="53" t="str">
        <f t="shared" si="105"/>
        <v>prop,322,1</v>
      </c>
      <c r="BS96" s="53">
        <f t="shared" si="106"/>
        <v>28</v>
      </c>
      <c r="BT96" s="53" t="str">
        <f t="shared" si="107"/>
        <v>prop,323,1</v>
      </c>
      <c r="BU96" s="53" t="str">
        <f t="shared" si="108"/>
        <v>prop,323,1</v>
      </c>
      <c r="BV96" s="53">
        <f t="shared" si="109"/>
        <v>2</v>
      </c>
      <c r="BW96" s="53" t="str">
        <f t="shared" si="110"/>
        <v>prop,313,1</v>
      </c>
      <c r="BX96" s="53" t="str">
        <f t="shared" si="111"/>
        <v>prop,313,1</v>
      </c>
      <c r="BY96" s="53">
        <f t="shared" si="112"/>
        <v>15</v>
      </c>
      <c r="BZ96" s="53" t="str">
        <f t="shared" si="113"/>
        <v>prop,314,1</v>
      </c>
      <c r="CA96" s="53" t="str">
        <f t="shared" si="114"/>
        <v>prop,314,1</v>
      </c>
      <c r="CB96" s="53">
        <f t="shared" si="115"/>
        <v>20</v>
      </c>
      <c r="CC96" s="53" t="str">
        <f t="shared" si="116"/>
        <v>prop,316,1</v>
      </c>
      <c r="CD96" s="53" t="str">
        <f t="shared" si="117"/>
        <v>prop,316,1</v>
      </c>
      <c r="CE96" s="53">
        <f t="shared" si="118"/>
        <v>15</v>
      </c>
      <c r="CF96" s="53" t="str">
        <f t="shared" si="119"/>
        <v>prop,317,1</v>
      </c>
      <c r="CG96" s="53" t="str">
        <f t="shared" si="120"/>
        <v>prop,317,1</v>
      </c>
      <c r="CH96" s="53">
        <f t="shared" si="121"/>
        <v>20</v>
      </c>
      <c r="CI96" s="53" t="str">
        <f t="shared" si="122"/>
        <v>prop,206,2;pack,1109;pack,1124;pack,1139;pack,1154</v>
      </c>
      <c r="CJ96" s="53" t="str">
        <f t="shared" si="123"/>
        <v>prop,206,2</v>
      </c>
      <c r="CK96" s="53">
        <v>50</v>
      </c>
      <c r="CL96" s="53" t="str">
        <f t="shared" si="124"/>
        <v>prop,205,5;pack,1109;pack,1124;pack,1139;pack,1154</v>
      </c>
      <c r="CM96" s="53" t="str">
        <f t="shared" si="125"/>
        <v>prop,205,5</v>
      </c>
      <c r="CN96" s="53">
        <v>50</v>
      </c>
      <c r="CO96" s="53" t="str">
        <f>"stage_token,"&amp;INT(价值设定!M57*100)</f>
        <v>stage_token,1950</v>
      </c>
      <c r="CP96" s="53" t="str">
        <f t="shared" si="126"/>
        <v>stage_token,1950</v>
      </c>
      <c r="CQ96" s="53">
        <v>100</v>
      </c>
      <c r="CR96" s="53" t="s">
        <v>2329</v>
      </c>
      <c r="CS96" s="53" t="str">
        <f t="shared" si="127"/>
        <v>cash,110</v>
      </c>
      <c r="CT96" s="53">
        <v>100</v>
      </c>
      <c r="CU96" s="53" t="s">
        <v>2330</v>
      </c>
      <c r="CV96" s="53" t="str">
        <f t="shared" si="128"/>
        <v>prop,704,8</v>
      </c>
      <c r="CW96" s="53">
        <v>100</v>
      </c>
      <c r="CX96" s="53" t="str">
        <f t="shared" si="129"/>
        <v>pack,304</v>
      </c>
      <c r="CY96" s="53" t="str">
        <f t="shared" si="130"/>
        <v>item,104</v>
      </c>
      <c r="CZ96" s="53">
        <f t="shared" si="131"/>
        <v>8</v>
      </c>
      <c r="DA96" s="53" t="str">
        <f t="shared" si="132"/>
        <v>prop,105,1</v>
      </c>
      <c r="DB96" s="53" t="str">
        <f t="shared" si="133"/>
        <v>prop,105,1</v>
      </c>
      <c r="DC96" s="53">
        <f t="shared" si="134"/>
        <v>100</v>
      </c>
      <c r="DE96" s="53">
        <v>1194</v>
      </c>
      <c r="DF96" s="56" t="str">
        <f t="shared" si="138"/>
        <v>pack,223;pack,258</v>
      </c>
    </row>
    <row r="97" spans="1:111">
      <c r="A97" s="53">
        <f>怪物产出!A59</f>
        <v>56</v>
      </c>
      <c r="B97" s="53">
        <f>怪物产出!B59</f>
        <v>10</v>
      </c>
      <c r="C97" s="50" t="str">
        <f>价值设定!P58</f>
        <v>coin,5300</v>
      </c>
      <c r="D97" s="53" t="str">
        <f t="shared" si="40"/>
        <v>coin,5300</v>
      </c>
      <c r="E97" s="53">
        <f t="shared" si="41"/>
        <v>100</v>
      </c>
      <c r="F97" s="53" t="str">
        <f t="shared" si="42"/>
        <v>pack,303</v>
      </c>
      <c r="G97" s="53" t="s">
        <v>2118</v>
      </c>
      <c r="H97" s="53">
        <f t="shared" si="43"/>
        <v>50</v>
      </c>
      <c r="I97" s="53" t="str">
        <f t="shared" si="44"/>
        <v>prop,207,2;pack,1109;pack,1124;pack,1139;pack,1154</v>
      </c>
      <c r="J97" s="53" t="str">
        <f t="shared" si="45"/>
        <v>prop,207,2</v>
      </c>
      <c r="K97" s="53">
        <f t="shared" si="46"/>
        <v>2</v>
      </c>
      <c r="L97" s="53" t="str">
        <f t="shared" si="47"/>
        <v>prop,211,1;pack,1109;pack,1124;pack,1139;pack,1154</v>
      </c>
      <c r="M97" s="53" t="str">
        <f t="shared" si="48"/>
        <v>prop,211,1</v>
      </c>
      <c r="N97" s="53">
        <f t="shared" si="49"/>
        <v>8</v>
      </c>
      <c r="O97" s="53" t="str">
        <f t="shared" si="50"/>
        <v>prop,208,2;pack,1109;pack,1124;pack,1139;pack,1154</v>
      </c>
      <c r="P97" s="53" t="str">
        <f t="shared" si="51"/>
        <v>prop,208,2</v>
      </c>
      <c r="Q97" s="53">
        <f t="shared" si="52"/>
        <v>2</v>
      </c>
      <c r="R97" s="53" t="str">
        <f t="shared" si="53"/>
        <v>prop,212,1;pack,1109;pack,1124;pack,1139;pack,1154</v>
      </c>
      <c r="S97" s="53" t="str">
        <f t="shared" si="54"/>
        <v>prop,212,1</v>
      </c>
      <c r="T97" s="53">
        <f t="shared" si="55"/>
        <v>8</v>
      </c>
      <c r="U97" s="53" t="str">
        <f t="shared" si="56"/>
        <v>prop,209,2;pack,1109;pack,1124;pack,1139;pack,1154</v>
      </c>
      <c r="V97" s="53" t="str">
        <f t="shared" si="57"/>
        <v>prop,209,2</v>
      </c>
      <c r="W97" s="53">
        <f t="shared" si="58"/>
        <v>2</v>
      </c>
      <c r="X97" s="53" t="str">
        <f t="shared" si="59"/>
        <v>prop,213,1;pack,1109;pack,1124;pack,1139;pack,1154</v>
      </c>
      <c r="Y97" s="53" t="str">
        <f t="shared" si="60"/>
        <v>prop,213,1</v>
      </c>
      <c r="Z97" s="53">
        <f t="shared" si="61"/>
        <v>5</v>
      </c>
      <c r="AA97" s="53" t="str">
        <f t="shared" si="62"/>
        <v>prop,210,2;pack,1109;pack,1124;pack,1139;pack,1154</v>
      </c>
      <c r="AB97" s="53" t="str">
        <f t="shared" si="63"/>
        <v>prop,210,2</v>
      </c>
      <c r="AC97" s="53">
        <f t="shared" si="64"/>
        <v>2</v>
      </c>
      <c r="AD97" s="53" t="str">
        <f t="shared" si="65"/>
        <v>prop,214,1;pack,1109;pack,1124;pack,1139;pack,1154</v>
      </c>
      <c r="AE97" s="53" t="str">
        <f t="shared" si="66"/>
        <v>prop,214,1</v>
      </c>
      <c r="AF97" s="53">
        <f t="shared" si="67"/>
        <v>5</v>
      </c>
      <c r="AG97" s="53" t="str">
        <f t="shared" si="68"/>
        <v>prop,301,1</v>
      </c>
      <c r="AH97" s="53" t="str">
        <f t="shared" si="69"/>
        <v>prop,301,1</v>
      </c>
      <c r="AI97" s="53">
        <f t="shared" si="70"/>
        <v>5</v>
      </c>
      <c r="AJ97" s="53" t="str">
        <f t="shared" si="71"/>
        <v>prop,302,1</v>
      </c>
      <c r="AK97" s="53" t="str">
        <f t="shared" si="72"/>
        <v>prop,302,1</v>
      </c>
      <c r="AL97" s="53">
        <f t="shared" si="73"/>
        <v>18</v>
      </c>
      <c r="AM97" s="53" t="str">
        <f t="shared" si="74"/>
        <v>prop,303,1</v>
      </c>
      <c r="AN97" s="53" t="str">
        <f t="shared" si="75"/>
        <v>prop,303,1</v>
      </c>
      <c r="AO97" s="53">
        <f t="shared" si="76"/>
        <v>7</v>
      </c>
      <c r="AP97" s="53" t="str">
        <f t="shared" si="77"/>
        <v>prop,304,1</v>
      </c>
      <c r="AQ97" s="53" t="str">
        <f t="shared" si="78"/>
        <v>prop,304,1</v>
      </c>
      <c r="AR97" s="53">
        <f t="shared" si="79"/>
        <v>5</v>
      </c>
      <c r="AS97" s="53" t="str">
        <f t="shared" si="80"/>
        <v>prop,305,1</v>
      </c>
      <c r="AT97" s="53" t="str">
        <f t="shared" si="81"/>
        <v>prop,305,1</v>
      </c>
      <c r="AU97" s="53">
        <f t="shared" si="82"/>
        <v>18</v>
      </c>
      <c r="AV97" s="53" t="str">
        <f t="shared" si="83"/>
        <v>prop,306,1</v>
      </c>
      <c r="AW97" s="53" t="str">
        <f t="shared" si="84"/>
        <v>prop,306,1</v>
      </c>
      <c r="AX97" s="53">
        <f t="shared" si="85"/>
        <v>7</v>
      </c>
      <c r="AY97" s="53" t="str">
        <f t="shared" si="86"/>
        <v>prop,307,1</v>
      </c>
      <c r="AZ97" s="53" t="str">
        <f t="shared" si="87"/>
        <v>prop,307,1</v>
      </c>
      <c r="BA97" s="53">
        <f t="shared" si="88"/>
        <v>5</v>
      </c>
      <c r="BB97" s="53" t="str">
        <f t="shared" si="89"/>
        <v>prop,308,1</v>
      </c>
      <c r="BC97" s="53" t="str">
        <f t="shared" si="90"/>
        <v>prop,308,1</v>
      </c>
      <c r="BD97" s="53">
        <f t="shared" si="91"/>
        <v>12</v>
      </c>
      <c r="BE97" s="53" t="str">
        <f t="shared" si="92"/>
        <v>prop,309,1</v>
      </c>
      <c r="BF97" s="53" t="str">
        <f t="shared" si="93"/>
        <v>prop,309,1</v>
      </c>
      <c r="BG97" s="53">
        <f t="shared" si="94"/>
        <v>3</v>
      </c>
      <c r="BH97" s="53" t="str">
        <f t="shared" si="95"/>
        <v>prop,310,1</v>
      </c>
      <c r="BI97" s="53" t="str">
        <f t="shared" si="96"/>
        <v>prop,310,1</v>
      </c>
      <c r="BJ97" s="53">
        <f t="shared" si="97"/>
        <v>5</v>
      </c>
      <c r="BK97" s="53" t="str">
        <f t="shared" si="98"/>
        <v>prop,311,1</v>
      </c>
      <c r="BL97" s="53" t="str">
        <f t="shared" si="99"/>
        <v>prop,311,1</v>
      </c>
      <c r="BM97" s="53">
        <f t="shared" si="100"/>
        <v>12</v>
      </c>
      <c r="BN97" s="53" t="str">
        <f t="shared" si="101"/>
        <v>prop,312,1</v>
      </c>
      <c r="BO97" s="53" t="str">
        <f t="shared" si="102"/>
        <v>prop,312,1</v>
      </c>
      <c r="BP97" s="53">
        <f t="shared" si="103"/>
        <v>3</v>
      </c>
      <c r="BQ97" s="53" t="str">
        <f t="shared" si="104"/>
        <v>prop,322,1</v>
      </c>
      <c r="BR97" s="53" t="str">
        <f t="shared" si="105"/>
        <v>prop,322,1</v>
      </c>
      <c r="BS97" s="53">
        <f t="shared" si="106"/>
        <v>28</v>
      </c>
      <c r="BT97" s="53" t="str">
        <f t="shared" si="107"/>
        <v>prop,323,1</v>
      </c>
      <c r="BU97" s="53" t="str">
        <f t="shared" si="108"/>
        <v>prop,323,1</v>
      </c>
      <c r="BV97" s="53">
        <f t="shared" si="109"/>
        <v>2</v>
      </c>
      <c r="BW97" s="53" t="str">
        <f t="shared" si="110"/>
        <v>prop,313,1</v>
      </c>
      <c r="BX97" s="53" t="str">
        <f t="shared" si="111"/>
        <v>prop,313,1</v>
      </c>
      <c r="BY97" s="53">
        <f t="shared" si="112"/>
        <v>15</v>
      </c>
      <c r="BZ97" s="53" t="str">
        <f t="shared" si="113"/>
        <v>prop,314,1</v>
      </c>
      <c r="CA97" s="53" t="str">
        <f t="shared" si="114"/>
        <v>prop,314,1</v>
      </c>
      <c r="CB97" s="53">
        <f t="shared" si="115"/>
        <v>20</v>
      </c>
      <c r="CC97" s="53" t="str">
        <f t="shared" si="116"/>
        <v>prop,316,1</v>
      </c>
      <c r="CD97" s="53" t="str">
        <f t="shared" si="117"/>
        <v>prop,316,1</v>
      </c>
      <c r="CE97" s="53">
        <f t="shared" si="118"/>
        <v>15</v>
      </c>
      <c r="CF97" s="53" t="str">
        <f t="shared" si="119"/>
        <v>prop,317,1</v>
      </c>
      <c r="CG97" s="53" t="str">
        <f t="shared" si="120"/>
        <v>prop,317,1</v>
      </c>
      <c r="CH97" s="53">
        <f t="shared" si="121"/>
        <v>20</v>
      </c>
      <c r="CI97" s="53" t="str">
        <f t="shared" si="122"/>
        <v>prop,206,2;pack,1109;pack,1124;pack,1139;pack,1154</v>
      </c>
      <c r="CJ97" s="53" t="str">
        <f t="shared" si="123"/>
        <v>prop,206,2</v>
      </c>
      <c r="CK97" s="53">
        <v>50</v>
      </c>
      <c r="CL97" s="53" t="str">
        <f t="shared" si="124"/>
        <v>prop,205,5;pack,1109;pack,1124;pack,1139;pack,1154</v>
      </c>
      <c r="CM97" s="53" t="str">
        <f t="shared" si="125"/>
        <v>prop,205,5</v>
      </c>
      <c r="CN97" s="53">
        <v>50</v>
      </c>
      <c r="CO97" s="53" t="str">
        <f>"stage_token,"&amp;INT(价值设定!M58*100)</f>
        <v>stage_token,1960</v>
      </c>
      <c r="CP97" s="53" t="str">
        <f t="shared" si="126"/>
        <v>stage_token,1960</v>
      </c>
      <c r="CQ97" s="53">
        <v>100</v>
      </c>
      <c r="CR97" s="53" t="s">
        <v>2329</v>
      </c>
      <c r="CS97" s="53" t="str">
        <f t="shared" si="127"/>
        <v>cash,110</v>
      </c>
      <c r="CT97" s="53">
        <v>100</v>
      </c>
      <c r="CU97" s="53" t="s">
        <v>2330</v>
      </c>
      <c r="CV97" s="53" t="str">
        <f t="shared" si="128"/>
        <v>prop,704,8</v>
      </c>
      <c r="CW97" s="53">
        <v>100</v>
      </c>
      <c r="CX97" s="53" t="str">
        <f t="shared" si="129"/>
        <v>pack,304</v>
      </c>
      <c r="CY97" s="53" t="str">
        <f t="shared" si="130"/>
        <v>item,104</v>
      </c>
      <c r="CZ97" s="53">
        <f t="shared" si="131"/>
        <v>8</v>
      </c>
      <c r="DA97" s="53" t="str">
        <f t="shared" si="132"/>
        <v>prop,105,1</v>
      </c>
      <c r="DB97" s="53" t="str">
        <f t="shared" si="133"/>
        <v>prop,105,1</v>
      </c>
      <c r="DC97" s="53">
        <f t="shared" si="134"/>
        <v>100</v>
      </c>
      <c r="DE97" s="53">
        <v>1195</v>
      </c>
      <c r="DF97" s="56" t="str">
        <f t="shared" si="138"/>
        <v>pack,228;pack,263</v>
      </c>
    </row>
    <row r="98" spans="1:111">
      <c r="A98" s="53">
        <f>怪物产出!A60</f>
        <v>57</v>
      </c>
      <c r="B98" s="53">
        <f>怪物产出!B60</f>
        <v>10</v>
      </c>
      <c r="C98" s="50" t="str">
        <f>价值设定!P59</f>
        <v>coin,5350</v>
      </c>
      <c r="D98" s="53" t="str">
        <f t="shared" si="40"/>
        <v>coin,5350</v>
      </c>
      <c r="E98" s="53">
        <f t="shared" si="41"/>
        <v>100</v>
      </c>
      <c r="F98" s="53" t="str">
        <f t="shared" si="42"/>
        <v>pack,303</v>
      </c>
      <c r="G98" s="53" t="s">
        <v>2118</v>
      </c>
      <c r="H98" s="53">
        <f t="shared" si="43"/>
        <v>50</v>
      </c>
      <c r="I98" s="53" t="str">
        <f t="shared" si="44"/>
        <v>prop,207,2;pack,1109;pack,1124;pack,1139;pack,1154</v>
      </c>
      <c r="J98" s="53" t="str">
        <f t="shared" si="45"/>
        <v>prop,207,2</v>
      </c>
      <c r="K98" s="53">
        <f t="shared" si="46"/>
        <v>2</v>
      </c>
      <c r="L98" s="53" t="str">
        <f t="shared" si="47"/>
        <v>prop,211,1;pack,1109;pack,1124;pack,1139;pack,1154</v>
      </c>
      <c r="M98" s="53" t="str">
        <f t="shared" si="48"/>
        <v>prop,211,1</v>
      </c>
      <c r="N98" s="53">
        <f t="shared" si="49"/>
        <v>8</v>
      </c>
      <c r="O98" s="53" t="str">
        <f t="shared" si="50"/>
        <v>prop,208,2;pack,1109;pack,1124;pack,1139;pack,1154</v>
      </c>
      <c r="P98" s="53" t="str">
        <f t="shared" si="51"/>
        <v>prop,208,2</v>
      </c>
      <c r="Q98" s="53">
        <f t="shared" si="52"/>
        <v>2</v>
      </c>
      <c r="R98" s="53" t="str">
        <f t="shared" si="53"/>
        <v>prop,212,1;pack,1109;pack,1124;pack,1139;pack,1154</v>
      </c>
      <c r="S98" s="53" t="str">
        <f t="shared" si="54"/>
        <v>prop,212,1</v>
      </c>
      <c r="T98" s="53">
        <f t="shared" si="55"/>
        <v>8</v>
      </c>
      <c r="U98" s="53" t="str">
        <f t="shared" si="56"/>
        <v>prop,209,2;pack,1109;pack,1124;pack,1139;pack,1154</v>
      </c>
      <c r="V98" s="53" t="str">
        <f t="shared" si="57"/>
        <v>prop,209,2</v>
      </c>
      <c r="W98" s="53">
        <f t="shared" si="58"/>
        <v>2</v>
      </c>
      <c r="X98" s="53" t="str">
        <f t="shared" si="59"/>
        <v>prop,213,1;pack,1109;pack,1124;pack,1139;pack,1154</v>
      </c>
      <c r="Y98" s="53" t="str">
        <f t="shared" si="60"/>
        <v>prop,213,1</v>
      </c>
      <c r="Z98" s="53">
        <f t="shared" si="61"/>
        <v>5</v>
      </c>
      <c r="AA98" s="53" t="str">
        <f t="shared" si="62"/>
        <v>prop,210,2;pack,1109;pack,1124;pack,1139;pack,1154</v>
      </c>
      <c r="AB98" s="53" t="str">
        <f t="shared" si="63"/>
        <v>prop,210,2</v>
      </c>
      <c r="AC98" s="53">
        <f t="shared" si="64"/>
        <v>2</v>
      </c>
      <c r="AD98" s="53" t="str">
        <f t="shared" si="65"/>
        <v>prop,214,1;pack,1109;pack,1124;pack,1139;pack,1154</v>
      </c>
      <c r="AE98" s="53" t="str">
        <f t="shared" si="66"/>
        <v>prop,214,1</v>
      </c>
      <c r="AF98" s="53">
        <f t="shared" si="67"/>
        <v>5</v>
      </c>
      <c r="AG98" s="53" t="str">
        <f t="shared" si="68"/>
        <v>prop,301,1</v>
      </c>
      <c r="AH98" s="53" t="str">
        <f t="shared" si="69"/>
        <v>prop,301,1</v>
      </c>
      <c r="AI98" s="53">
        <f t="shared" si="70"/>
        <v>5</v>
      </c>
      <c r="AJ98" s="53" t="str">
        <f t="shared" si="71"/>
        <v>prop,302,1</v>
      </c>
      <c r="AK98" s="53" t="str">
        <f t="shared" si="72"/>
        <v>prop,302,1</v>
      </c>
      <c r="AL98" s="53">
        <f t="shared" si="73"/>
        <v>18</v>
      </c>
      <c r="AM98" s="53" t="str">
        <f t="shared" si="74"/>
        <v>prop,303,1</v>
      </c>
      <c r="AN98" s="53" t="str">
        <f t="shared" si="75"/>
        <v>prop,303,1</v>
      </c>
      <c r="AO98" s="53">
        <f t="shared" si="76"/>
        <v>7</v>
      </c>
      <c r="AP98" s="53" t="str">
        <f t="shared" si="77"/>
        <v>prop,304,1</v>
      </c>
      <c r="AQ98" s="53" t="str">
        <f t="shared" si="78"/>
        <v>prop,304,1</v>
      </c>
      <c r="AR98" s="53">
        <f t="shared" si="79"/>
        <v>5</v>
      </c>
      <c r="AS98" s="53" t="str">
        <f t="shared" si="80"/>
        <v>prop,305,1</v>
      </c>
      <c r="AT98" s="53" t="str">
        <f t="shared" si="81"/>
        <v>prop,305,1</v>
      </c>
      <c r="AU98" s="53">
        <f t="shared" si="82"/>
        <v>18</v>
      </c>
      <c r="AV98" s="53" t="str">
        <f t="shared" si="83"/>
        <v>prop,306,1</v>
      </c>
      <c r="AW98" s="53" t="str">
        <f t="shared" si="84"/>
        <v>prop,306,1</v>
      </c>
      <c r="AX98" s="53">
        <f t="shared" si="85"/>
        <v>7</v>
      </c>
      <c r="AY98" s="53" t="str">
        <f t="shared" si="86"/>
        <v>prop,307,1</v>
      </c>
      <c r="AZ98" s="53" t="str">
        <f t="shared" si="87"/>
        <v>prop,307,1</v>
      </c>
      <c r="BA98" s="53">
        <f t="shared" si="88"/>
        <v>5</v>
      </c>
      <c r="BB98" s="53" t="str">
        <f t="shared" si="89"/>
        <v>prop,308,1</v>
      </c>
      <c r="BC98" s="53" t="str">
        <f t="shared" si="90"/>
        <v>prop,308,1</v>
      </c>
      <c r="BD98" s="53">
        <f t="shared" si="91"/>
        <v>12</v>
      </c>
      <c r="BE98" s="53" t="str">
        <f t="shared" si="92"/>
        <v>prop,309,1</v>
      </c>
      <c r="BF98" s="53" t="str">
        <f t="shared" si="93"/>
        <v>prop,309,1</v>
      </c>
      <c r="BG98" s="53">
        <f t="shared" si="94"/>
        <v>3</v>
      </c>
      <c r="BH98" s="53" t="str">
        <f t="shared" si="95"/>
        <v>prop,310,1</v>
      </c>
      <c r="BI98" s="53" t="str">
        <f t="shared" si="96"/>
        <v>prop,310,1</v>
      </c>
      <c r="BJ98" s="53">
        <f t="shared" si="97"/>
        <v>5</v>
      </c>
      <c r="BK98" s="53" t="str">
        <f t="shared" si="98"/>
        <v>prop,311,1</v>
      </c>
      <c r="BL98" s="53" t="str">
        <f t="shared" si="99"/>
        <v>prop,311,1</v>
      </c>
      <c r="BM98" s="53">
        <f t="shared" si="100"/>
        <v>12</v>
      </c>
      <c r="BN98" s="53" t="str">
        <f t="shared" si="101"/>
        <v>prop,312,1</v>
      </c>
      <c r="BO98" s="53" t="str">
        <f t="shared" si="102"/>
        <v>prop,312,1</v>
      </c>
      <c r="BP98" s="53">
        <f t="shared" si="103"/>
        <v>3</v>
      </c>
      <c r="BQ98" s="53" t="str">
        <f t="shared" si="104"/>
        <v>prop,322,1</v>
      </c>
      <c r="BR98" s="53" t="str">
        <f t="shared" si="105"/>
        <v>prop,322,1</v>
      </c>
      <c r="BS98" s="53">
        <f t="shared" si="106"/>
        <v>28</v>
      </c>
      <c r="BT98" s="53" t="str">
        <f t="shared" si="107"/>
        <v>prop,323,1</v>
      </c>
      <c r="BU98" s="53" t="str">
        <f t="shared" si="108"/>
        <v>prop,323,1</v>
      </c>
      <c r="BV98" s="53">
        <f t="shared" si="109"/>
        <v>2</v>
      </c>
      <c r="BW98" s="53" t="str">
        <f t="shared" si="110"/>
        <v>prop,313,1</v>
      </c>
      <c r="BX98" s="53" t="str">
        <f t="shared" si="111"/>
        <v>prop,313,1</v>
      </c>
      <c r="BY98" s="53">
        <f t="shared" si="112"/>
        <v>15</v>
      </c>
      <c r="BZ98" s="53" t="str">
        <f t="shared" si="113"/>
        <v>prop,314,1</v>
      </c>
      <c r="CA98" s="53" t="str">
        <f t="shared" si="114"/>
        <v>prop,314,1</v>
      </c>
      <c r="CB98" s="53">
        <f t="shared" si="115"/>
        <v>20</v>
      </c>
      <c r="CC98" s="53" t="str">
        <f t="shared" si="116"/>
        <v>prop,316,1</v>
      </c>
      <c r="CD98" s="53" t="str">
        <f t="shared" si="117"/>
        <v>prop,316,1</v>
      </c>
      <c r="CE98" s="53">
        <f t="shared" si="118"/>
        <v>15</v>
      </c>
      <c r="CF98" s="53" t="str">
        <f t="shared" si="119"/>
        <v>prop,317,1</v>
      </c>
      <c r="CG98" s="53" t="str">
        <f t="shared" si="120"/>
        <v>prop,317,1</v>
      </c>
      <c r="CH98" s="53">
        <f t="shared" si="121"/>
        <v>20</v>
      </c>
      <c r="CI98" s="53" t="str">
        <f t="shared" si="122"/>
        <v>prop,206,2;pack,1109;pack,1124;pack,1139;pack,1154</v>
      </c>
      <c r="CJ98" s="53" t="str">
        <f t="shared" si="123"/>
        <v>prop,206,2</v>
      </c>
      <c r="CK98" s="53">
        <v>50</v>
      </c>
      <c r="CL98" s="53" t="str">
        <f t="shared" si="124"/>
        <v>prop,205,5;pack,1109;pack,1124;pack,1139;pack,1154</v>
      </c>
      <c r="CM98" s="53" t="str">
        <f t="shared" si="125"/>
        <v>prop,205,5</v>
      </c>
      <c r="CN98" s="53">
        <v>50</v>
      </c>
      <c r="CO98" s="53" t="str">
        <f>"stage_token,"&amp;INT(价值设定!M59*100)</f>
        <v>stage_token,1970</v>
      </c>
      <c r="CP98" s="53" t="str">
        <f t="shared" si="126"/>
        <v>stage_token,1970</v>
      </c>
      <c r="CQ98" s="53">
        <v>100</v>
      </c>
      <c r="CR98" s="53" t="s">
        <v>2329</v>
      </c>
      <c r="CS98" s="53" t="str">
        <f t="shared" si="127"/>
        <v>cash,110</v>
      </c>
      <c r="CT98" s="53">
        <v>100</v>
      </c>
      <c r="CU98" s="53" t="s">
        <v>2330</v>
      </c>
      <c r="CV98" s="53" t="str">
        <f t="shared" si="128"/>
        <v>prop,704,8</v>
      </c>
      <c r="CW98" s="53">
        <v>100</v>
      </c>
      <c r="CX98" s="53" t="str">
        <f t="shared" si="129"/>
        <v>pack,304</v>
      </c>
      <c r="CY98" s="53" t="str">
        <f t="shared" si="130"/>
        <v>item,104</v>
      </c>
      <c r="CZ98" s="53">
        <f t="shared" si="131"/>
        <v>8</v>
      </c>
      <c r="DA98" s="53" t="str">
        <f t="shared" si="132"/>
        <v>prop,105,1</v>
      </c>
      <c r="DB98" s="53" t="str">
        <f t="shared" si="133"/>
        <v>prop,105,1</v>
      </c>
      <c r="DC98" s="53">
        <f t="shared" si="134"/>
        <v>100</v>
      </c>
      <c r="DE98" s="53">
        <v>1196</v>
      </c>
      <c r="DF98" s="56" t="str">
        <f t="shared" si="138"/>
        <v>pack,233;pack,268</v>
      </c>
      <c r="DG98" s="80"/>
    </row>
    <row r="99" spans="1:111">
      <c r="A99" s="53">
        <f>怪物产出!A61</f>
        <v>58</v>
      </c>
      <c r="B99" s="53">
        <f>怪物产出!B61</f>
        <v>10</v>
      </c>
      <c r="C99" s="50" t="str">
        <f>价值设定!P60</f>
        <v>coin,5400</v>
      </c>
      <c r="D99" s="53" t="str">
        <f t="shared" si="40"/>
        <v>coin,5400</v>
      </c>
      <c r="E99" s="53">
        <f t="shared" si="41"/>
        <v>100</v>
      </c>
      <c r="F99" s="53" t="str">
        <f t="shared" si="42"/>
        <v>pack,303</v>
      </c>
      <c r="G99" s="53" t="s">
        <v>2118</v>
      </c>
      <c r="H99" s="53">
        <f t="shared" si="43"/>
        <v>50</v>
      </c>
      <c r="I99" s="53" t="str">
        <f t="shared" si="44"/>
        <v>prop,207,2;pack,1109;pack,1124;pack,1139;pack,1154</v>
      </c>
      <c r="J99" s="53" t="str">
        <f t="shared" si="45"/>
        <v>prop,207,2</v>
      </c>
      <c r="K99" s="53">
        <f t="shared" si="46"/>
        <v>2</v>
      </c>
      <c r="L99" s="53" t="str">
        <f t="shared" si="47"/>
        <v>prop,211,1;pack,1109;pack,1124;pack,1139;pack,1154</v>
      </c>
      <c r="M99" s="53" t="str">
        <f t="shared" si="48"/>
        <v>prop,211,1</v>
      </c>
      <c r="N99" s="53">
        <f t="shared" si="49"/>
        <v>8</v>
      </c>
      <c r="O99" s="53" t="str">
        <f t="shared" si="50"/>
        <v>prop,208,2;pack,1109;pack,1124;pack,1139;pack,1154</v>
      </c>
      <c r="P99" s="53" t="str">
        <f t="shared" si="51"/>
        <v>prop,208,2</v>
      </c>
      <c r="Q99" s="53">
        <f t="shared" si="52"/>
        <v>2</v>
      </c>
      <c r="R99" s="53" t="str">
        <f t="shared" si="53"/>
        <v>prop,212,1;pack,1109;pack,1124;pack,1139;pack,1154</v>
      </c>
      <c r="S99" s="53" t="str">
        <f t="shared" si="54"/>
        <v>prop,212,1</v>
      </c>
      <c r="T99" s="53">
        <f t="shared" si="55"/>
        <v>8</v>
      </c>
      <c r="U99" s="53" t="str">
        <f t="shared" si="56"/>
        <v>prop,209,2;pack,1109;pack,1124;pack,1139;pack,1154</v>
      </c>
      <c r="V99" s="53" t="str">
        <f t="shared" si="57"/>
        <v>prop,209,2</v>
      </c>
      <c r="W99" s="53">
        <f t="shared" si="58"/>
        <v>2</v>
      </c>
      <c r="X99" s="53" t="str">
        <f t="shared" si="59"/>
        <v>prop,213,1;pack,1109;pack,1124;pack,1139;pack,1154</v>
      </c>
      <c r="Y99" s="53" t="str">
        <f t="shared" si="60"/>
        <v>prop,213,1</v>
      </c>
      <c r="Z99" s="53">
        <f t="shared" si="61"/>
        <v>5</v>
      </c>
      <c r="AA99" s="53" t="str">
        <f t="shared" si="62"/>
        <v>prop,210,2;pack,1109;pack,1124;pack,1139;pack,1154</v>
      </c>
      <c r="AB99" s="53" t="str">
        <f t="shared" si="63"/>
        <v>prop,210,2</v>
      </c>
      <c r="AC99" s="53">
        <f t="shared" si="64"/>
        <v>2</v>
      </c>
      <c r="AD99" s="53" t="str">
        <f t="shared" si="65"/>
        <v>prop,214,1;pack,1109;pack,1124;pack,1139;pack,1154</v>
      </c>
      <c r="AE99" s="53" t="str">
        <f t="shared" si="66"/>
        <v>prop,214,1</v>
      </c>
      <c r="AF99" s="53">
        <f t="shared" si="67"/>
        <v>5</v>
      </c>
      <c r="AG99" s="53" t="str">
        <f t="shared" si="68"/>
        <v>prop,301,1</v>
      </c>
      <c r="AH99" s="53" t="str">
        <f t="shared" si="69"/>
        <v>prop,301,1</v>
      </c>
      <c r="AI99" s="53">
        <f t="shared" si="70"/>
        <v>5</v>
      </c>
      <c r="AJ99" s="53" t="str">
        <f t="shared" si="71"/>
        <v>prop,302,1</v>
      </c>
      <c r="AK99" s="53" t="str">
        <f t="shared" si="72"/>
        <v>prop,302,1</v>
      </c>
      <c r="AL99" s="53">
        <f t="shared" si="73"/>
        <v>18</v>
      </c>
      <c r="AM99" s="53" t="str">
        <f t="shared" si="74"/>
        <v>prop,303,1</v>
      </c>
      <c r="AN99" s="53" t="str">
        <f t="shared" si="75"/>
        <v>prop,303,1</v>
      </c>
      <c r="AO99" s="53">
        <f t="shared" si="76"/>
        <v>7</v>
      </c>
      <c r="AP99" s="53" t="str">
        <f t="shared" si="77"/>
        <v>prop,304,1</v>
      </c>
      <c r="AQ99" s="53" t="str">
        <f t="shared" si="78"/>
        <v>prop,304,1</v>
      </c>
      <c r="AR99" s="53">
        <f t="shared" si="79"/>
        <v>5</v>
      </c>
      <c r="AS99" s="53" t="str">
        <f t="shared" si="80"/>
        <v>prop,305,1</v>
      </c>
      <c r="AT99" s="53" t="str">
        <f t="shared" si="81"/>
        <v>prop,305,1</v>
      </c>
      <c r="AU99" s="53">
        <f t="shared" si="82"/>
        <v>18</v>
      </c>
      <c r="AV99" s="53" t="str">
        <f t="shared" si="83"/>
        <v>prop,306,1</v>
      </c>
      <c r="AW99" s="53" t="str">
        <f t="shared" si="84"/>
        <v>prop,306,1</v>
      </c>
      <c r="AX99" s="53">
        <f t="shared" si="85"/>
        <v>7</v>
      </c>
      <c r="AY99" s="53" t="str">
        <f t="shared" si="86"/>
        <v>prop,307,1</v>
      </c>
      <c r="AZ99" s="53" t="str">
        <f t="shared" si="87"/>
        <v>prop,307,1</v>
      </c>
      <c r="BA99" s="53">
        <f t="shared" si="88"/>
        <v>5</v>
      </c>
      <c r="BB99" s="53" t="str">
        <f t="shared" si="89"/>
        <v>prop,308,1</v>
      </c>
      <c r="BC99" s="53" t="str">
        <f t="shared" si="90"/>
        <v>prop,308,1</v>
      </c>
      <c r="BD99" s="53">
        <f t="shared" si="91"/>
        <v>12</v>
      </c>
      <c r="BE99" s="53" t="str">
        <f t="shared" si="92"/>
        <v>prop,309,1</v>
      </c>
      <c r="BF99" s="53" t="str">
        <f t="shared" si="93"/>
        <v>prop,309,1</v>
      </c>
      <c r="BG99" s="53">
        <f t="shared" si="94"/>
        <v>3</v>
      </c>
      <c r="BH99" s="53" t="str">
        <f t="shared" si="95"/>
        <v>prop,310,1</v>
      </c>
      <c r="BI99" s="53" t="str">
        <f t="shared" si="96"/>
        <v>prop,310,1</v>
      </c>
      <c r="BJ99" s="53">
        <f t="shared" si="97"/>
        <v>5</v>
      </c>
      <c r="BK99" s="53" t="str">
        <f t="shared" si="98"/>
        <v>prop,311,1</v>
      </c>
      <c r="BL99" s="53" t="str">
        <f t="shared" si="99"/>
        <v>prop,311,1</v>
      </c>
      <c r="BM99" s="53">
        <f t="shared" si="100"/>
        <v>12</v>
      </c>
      <c r="BN99" s="53" t="str">
        <f t="shared" si="101"/>
        <v>prop,312,1</v>
      </c>
      <c r="BO99" s="53" t="str">
        <f t="shared" si="102"/>
        <v>prop,312,1</v>
      </c>
      <c r="BP99" s="53">
        <f t="shared" si="103"/>
        <v>3</v>
      </c>
      <c r="BQ99" s="53" t="str">
        <f t="shared" si="104"/>
        <v>prop,322,1</v>
      </c>
      <c r="BR99" s="53" t="str">
        <f t="shared" si="105"/>
        <v>prop,322,1</v>
      </c>
      <c r="BS99" s="53">
        <f t="shared" si="106"/>
        <v>28</v>
      </c>
      <c r="BT99" s="53" t="str">
        <f t="shared" si="107"/>
        <v>prop,323,1</v>
      </c>
      <c r="BU99" s="53" t="str">
        <f t="shared" si="108"/>
        <v>prop,323,1</v>
      </c>
      <c r="BV99" s="53">
        <f t="shared" si="109"/>
        <v>2</v>
      </c>
      <c r="BW99" s="53" t="str">
        <f t="shared" si="110"/>
        <v>prop,313,1</v>
      </c>
      <c r="BX99" s="53" t="str">
        <f t="shared" si="111"/>
        <v>prop,313,1</v>
      </c>
      <c r="BY99" s="53">
        <f t="shared" si="112"/>
        <v>15</v>
      </c>
      <c r="BZ99" s="53" t="str">
        <f t="shared" si="113"/>
        <v>prop,314,1</v>
      </c>
      <c r="CA99" s="53" t="str">
        <f t="shared" si="114"/>
        <v>prop,314,1</v>
      </c>
      <c r="CB99" s="53">
        <f t="shared" si="115"/>
        <v>20</v>
      </c>
      <c r="CC99" s="53" t="str">
        <f t="shared" si="116"/>
        <v>prop,316,1</v>
      </c>
      <c r="CD99" s="53" t="str">
        <f t="shared" si="117"/>
        <v>prop,316,1</v>
      </c>
      <c r="CE99" s="53">
        <f t="shared" si="118"/>
        <v>15</v>
      </c>
      <c r="CF99" s="53" t="str">
        <f t="shared" si="119"/>
        <v>prop,317,1</v>
      </c>
      <c r="CG99" s="53" t="str">
        <f t="shared" si="120"/>
        <v>prop,317,1</v>
      </c>
      <c r="CH99" s="53">
        <f t="shared" si="121"/>
        <v>20</v>
      </c>
      <c r="CI99" s="53" t="str">
        <f t="shared" si="122"/>
        <v>prop,206,2;pack,1109;pack,1124;pack,1139;pack,1154</v>
      </c>
      <c r="CJ99" s="53" t="str">
        <f t="shared" si="123"/>
        <v>prop,206,2</v>
      </c>
      <c r="CK99" s="53">
        <v>50</v>
      </c>
      <c r="CL99" s="53" t="str">
        <f t="shared" si="124"/>
        <v>prop,205,5;pack,1109;pack,1124;pack,1139;pack,1154</v>
      </c>
      <c r="CM99" s="53" t="str">
        <f t="shared" si="125"/>
        <v>prop,205,5</v>
      </c>
      <c r="CN99" s="53">
        <v>50</v>
      </c>
      <c r="CO99" s="53" t="str">
        <f>"stage_token,"&amp;INT(价值设定!M60*100)</f>
        <v>stage_token,1980</v>
      </c>
      <c r="CP99" s="53" t="str">
        <f t="shared" si="126"/>
        <v>stage_token,1980</v>
      </c>
      <c r="CQ99" s="53">
        <v>100</v>
      </c>
      <c r="CR99" s="53" t="s">
        <v>2329</v>
      </c>
      <c r="CS99" s="53" t="str">
        <f t="shared" si="127"/>
        <v>cash,110</v>
      </c>
      <c r="CT99" s="53">
        <v>100</v>
      </c>
      <c r="CU99" s="53" t="s">
        <v>2330</v>
      </c>
      <c r="CV99" s="53" t="str">
        <f t="shared" si="128"/>
        <v>prop,704,8</v>
      </c>
      <c r="CW99" s="53">
        <v>100</v>
      </c>
      <c r="CX99" s="53" t="str">
        <f t="shared" si="129"/>
        <v>pack,304</v>
      </c>
      <c r="CY99" s="53" t="str">
        <f t="shared" si="130"/>
        <v>item,104</v>
      </c>
      <c r="CZ99" s="53">
        <f t="shared" si="131"/>
        <v>8</v>
      </c>
      <c r="DA99" s="53" t="str">
        <f t="shared" si="132"/>
        <v>prop,105,1</v>
      </c>
      <c r="DB99" s="53" t="str">
        <f t="shared" si="133"/>
        <v>prop,105,1</v>
      </c>
      <c r="DC99" s="53">
        <f t="shared" si="134"/>
        <v>100</v>
      </c>
      <c r="DE99" s="53">
        <v>1197</v>
      </c>
      <c r="DF99" s="56" t="str">
        <f t="shared" si="138"/>
        <v>pack,238;pack,273</v>
      </c>
      <c r="DG99" s="80"/>
    </row>
    <row r="100" spans="1:111">
      <c r="A100" s="53">
        <f>怪物产出!A62</f>
        <v>59</v>
      </c>
      <c r="B100" s="53">
        <f>怪物产出!B62</f>
        <v>11</v>
      </c>
      <c r="C100" s="50" t="str">
        <f>价值设定!P61</f>
        <v>coin,5450</v>
      </c>
      <c r="D100" s="53" t="str">
        <f t="shared" si="40"/>
        <v>coin,5450</v>
      </c>
      <c r="E100" s="53">
        <f t="shared" si="41"/>
        <v>100</v>
      </c>
      <c r="F100" s="53" t="str">
        <f t="shared" si="42"/>
        <v>pack,303</v>
      </c>
      <c r="G100" s="53" t="s">
        <v>2118</v>
      </c>
      <c r="H100" s="53">
        <f t="shared" si="43"/>
        <v>50</v>
      </c>
      <c r="I100" s="53" t="str">
        <f t="shared" si="44"/>
        <v>prop,207,2;pack,1110;pack,1125;pack,1140;pack,1155</v>
      </c>
      <c r="J100" s="53" t="str">
        <f t="shared" si="45"/>
        <v>prop,207,2</v>
      </c>
      <c r="K100" s="53">
        <f t="shared" si="46"/>
        <v>2</v>
      </c>
      <c r="L100" s="53" t="str">
        <f t="shared" si="47"/>
        <v>prop,211,1;pack,1110;pack,1125;pack,1140;pack,1155</v>
      </c>
      <c r="M100" s="53" t="str">
        <f t="shared" si="48"/>
        <v>prop,211,1</v>
      </c>
      <c r="N100" s="53">
        <f t="shared" si="49"/>
        <v>8</v>
      </c>
      <c r="O100" s="53" t="str">
        <f t="shared" si="50"/>
        <v>prop,208,2;pack,1110;pack,1125;pack,1140;pack,1155</v>
      </c>
      <c r="P100" s="53" t="str">
        <f t="shared" si="51"/>
        <v>prop,208,2</v>
      </c>
      <c r="Q100" s="53">
        <f t="shared" si="52"/>
        <v>2</v>
      </c>
      <c r="R100" s="53" t="str">
        <f t="shared" si="53"/>
        <v>prop,212,1;pack,1110;pack,1125;pack,1140;pack,1155</v>
      </c>
      <c r="S100" s="53" t="str">
        <f t="shared" si="54"/>
        <v>prop,212,1</v>
      </c>
      <c r="T100" s="53">
        <f t="shared" si="55"/>
        <v>8</v>
      </c>
      <c r="U100" s="53" t="str">
        <f t="shared" si="56"/>
        <v>prop,209,2;pack,1110;pack,1125;pack,1140;pack,1155</v>
      </c>
      <c r="V100" s="53" t="str">
        <f t="shared" si="57"/>
        <v>prop,209,2</v>
      </c>
      <c r="W100" s="53">
        <f t="shared" si="58"/>
        <v>2</v>
      </c>
      <c r="X100" s="53" t="str">
        <f t="shared" si="59"/>
        <v>prop,213,1;pack,1110;pack,1125;pack,1140;pack,1155</v>
      </c>
      <c r="Y100" s="53" t="str">
        <f t="shared" si="60"/>
        <v>prop,213,1</v>
      </c>
      <c r="Z100" s="53">
        <f t="shared" si="61"/>
        <v>5</v>
      </c>
      <c r="AA100" s="53" t="str">
        <f t="shared" si="62"/>
        <v>prop,210,2;pack,1110;pack,1125;pack,1140;pack,1155</v>
      </c>
      <c r="AB100" s="53" t="str">
        <f t="shared" si="63"/>
        <v>prop,210,2</v>
      </c>
      <c r="AC100" s="53">
        <f t="shared" si="64"/>
        <v>2</v>
      </c>
      <c r="AD100" s="53" t="str">
        <f t="shared" si="65"/>
        <v>prop,214,1;pack,1110;pack,1125;pack,1140;pack,1155</v>
      </c>
      <c r="AE100" s="53" t="str">
        <f t="shared" si="66"/>
        <v>prop,214,1</v>
      </c>
      <c r="AF100" s="53">
        <f t="shared" si="67"/>
        <v>5</v>
      </c>
      <c r="AG100" s="53" t="str">
        <f t="shared" si="68"/>
        <v>prop,301,1</v>
      </c>
      <c r="AH100" s="53" t="str">
        <f t="shared" si="69"/>
        <v>prop,301,1</v>
      </c>
      <c r="AI100" s="53">
        <f t="shared" si="70"/>
        <v>5</v>
      </c>
      <c r="AJ100" s="53" t="str">
        <f t="shared" si="71"/>
        <v>prop,302,1</v>
      </c>
      <c r="AK100" s="53" t="str">
        <f t="shared" si="72"/>
        <v>prop,302,1</v>
      </c>
      <c r="AL100" s="53">
        <f t="shared" si="73"/>
        <v>17</v>
      </c>
      <c r="AM100" s="53" t="str">
        <f t="shared" si="74"/>
        <v>prop,303,1</v>
      </c>
      <c r="AN100" s="53" t="str">
        <f t="shared" si="75"/>
        <v>prop,303,1</v>
      </c>
      <c r="AO100" s="53">
        <f t="shared" si="76"/>
        <v>8</v>
      </c>
      <c r="AP100" s="53" t="str">
        <f t="shared" si="77"/>
        <v>prop,304,1</v>
      </c>
      <c r="AQ100" s="53" t="str">
        <f t="shared" si="78"/>
        <v>prop,304,1</v>
      </c>
      <c r="AR100" s="53">
        <f t="shared" si="79"/>
        <v>5</v>
      </c>
      <c r="AS100" s="53" t="str">
        <f t="shared" si="80"/>
        <v>prop,305,1</v>
      </c>
      <c r="AT100" s="53" t="str">
        <f t="shared" si="81"/>
        <v>prop,305,1</v>
      </c>
      <c r="AU100" s="53">
        <f t="shared" si="82"/>
        <v>17</v>
      </c>
      <c r="AV100" s="53" t="str">
        <f t="shared" si="83"/>
        <v>prop,306,1</v>
      </c>
      <c r="AW100" s="53" t="str">
        <f t="shared" si="84"/>
        <v>prop,306,1</v>
      </c>
      <c r="AX100" s="53">
        <f t="shared" si="85"/>
        <v>8</v>
      </c>
      <c r="AY100" s="53" t="str">
        <f t="shared" si="86"/>
        <v>prop,307,1</v>
      </c>
      <c r="AZ100" s="53" t="str">
        <f t="shared" si="87"/>
        <v>prop,307,1</v>
      </c>
      <c r="BA100" s="53">
        <f t="shared" si="88"/>
        <v>5</v>
      </c>
      <c r="BB100" s="53" t="str">
        <f t="shared" si="89"/>
        <v>prop,308,1</v>
      </c>
      <c r="BC100" s="53" t="str">
        <f t="shared" si="90"/>
        <v>prop,308,1</v>
      </c>
      <c r="BD100" s="53">
        <f t="shared" si="91"/>
        <v>11</v>
      </c>
      <c r="BE100" s="53" t="str">
        <f t="shared" si="92"/>
        <v>prop,309,1</v>
      </c>
      <c r="BF100" s="53" t="str">
        <f t="shared" si="93"/>
        <v>prop,309,1</v>
      </c>
      <c r="BG100" s="53">
        <f t="shared" si="94"/>
        <v>4</v>
      </c>
      <c r="BH100" s="53" t="str">
        <f t="shared" si="95"/>
        <v>prop,310,1</v>
      </c>
      <c r="BI100" s="53" t="str">
        <f t="shared" si="96"/>
        <v>prop,310,1</v>
      </c>
      <c r="BJ100" s="53">
        <f t="shared" si="97"/>
        <v>5</v>
      </c>
      <c r="BK100" s="53" t="str">
        <f t="shared" si="98"/>
        <v>prop,311,1</v>
      </c>
      <c r="BL100" s="53" t="str">
        <f t="shared" si="99"/>
        <v>prop,311,1</v>
      </c>
      <c r="BM100" s="53">
        <f t="shared" si="100"/>
        <v>11</v>
      </c>
      <c r="BN100" s="53" t="str">
        <f t="shared" si="101"/>
        <v>prop,312,1</v>
      </c>
      <c r="BO100" s="53" t="str">
        <f t="shared" si="102"/>
        <v>prop,312,1</v>
      </c>
      <c r="BP100" s="53">
        <f t="shared" si="103"/>
        <v>4</v>
      </c>
      <c r="BQ100" s="53" t="str">
        <f t="shared" si="104"/>
        <v>prop,322,1</v>
      </c>
      <c r="BR100" s="53" t="str">
        <f t="shared" si="105"/>
        <v>prop,322,1</v>
      </c>
      <c r="BS100" s="53">
        <f t="shared" si="106"/>
        <v>28</v>
      </c>
      <c r="BT100" s="53" t="str">
        <f t="shared" si="107"/>
        <v>prop,323,1</v>
      </c>
      <c r="BU100" s="53" t="str">
        <f t="shared" si="108"/>
        <v>prop,323,1</v>
      </c>
      <c r="BV100" s="53">
        <f t="shared" si="109"/>
        <v>2</v>
      </c>
      <c r="BW100" s="53" t="str">
        <f t="shared" si="110"/>
        <v>prop,313,1</v>
      </c>
      <c r="BX100" s="53" t="str">
        <f t="shared" si="111"/>
        <v>prop,313,1</v>
      </c>
      <c r="BY100" s="53">
        <f t="shared" si="112"/>
        <v>10</v>
      </c>
      <c r="BZ100" s="53" t="str">
        <f t="shared" si="113"/>
        <v>prop,314,1</v>
      </c>
      <c r="CA100" s="53" t="str">
        <f t="shared" si="114"/>
        <v>prop,314,1</v>
      </c>
      <c r="CB100" s="53">
        <f t="shared" si="115"/>
        <v>25</v>
      </c>
      <c r="CC100" s="53" t="str">
        <f t="shared" si="116"/>
        <v>prop,316,1</v>
      </c>
      <c r="CD100" s="53" t="str">
        <f t="shared" si="117"/>
        <v>prop,316,1</v>
      </c>
      <c r="CE100" s="53">
        <f t="shared" si="118"/>
        <v>10</v>
      </c>
      <c r="CF100" s="53" t="str">
        <f t="shared" si="119"/>
        <v>prop,317,1</v>
      </c>
      <c r="CG100" s="53" t="str">
        <f t="shared" si="120"/>
        <v>prop,317,1</v>
      </c>
      <c r="CH100" s="53">
        <f t="shared" si="121"/>
        <v>25</v>
      </c>
      <c r="CI100" s="53" t="str">
        <f t="shared" si="122"/>
        <v>prop,206,2;pack,1110;pack,1125;pack,1140;pack,1155</v>
      </c>
      <c r="CJ100" s="53" t="str">
        <f t="shared" si="123"/>
        <v>prop,206,2</v>
      </c>
      <c r="CK100" s="53">
        <v>50</v>
      </c>
      <c r="CL100" s="53" t="str">
        <f t="shared" si="124"/>
        <v>prop,205,5;pack,1110;pack,1125;pack,1140;pack,1155</v>
      </c>
      <c r="CM100" s="53" t="str">
        <f t="shared" si="125"/>
        <v>prop,205,5</v>
      </c>
      <c r="CN100" s="53">
        <v>50</v>
      </c>
      <c r="CO100" s="53" t="str">
        <f>"stage_token,"&amp;INT(价值设定!M61*100)</f>
        <v>stage_token,1990</v>
      </c>
      <c r="CP100" s="53" t="str">
        <f t="shared" si="126"/>
        <v>stage_token,1990</v>
      </c>
      <c r="CQ100" s="53">
        <v>100</v>
      </c>
      <c r="CR100" s="53" t="s">
        <v>2329</v>
      </c>
      <c r="CS100" s="53" t="str">
        <f t="shared" si="127"/>
        <v>cash,110</v>
      </c>
      <c r="CT100" s="53">
        <v>100</v>
      </c>
      <c r="CU100" s="53" t="s">
        <v>2330</v>
      </c>
      <c r="CV100" s="53" t="str">
        <f t="shared" si="128"/>
        <v>prop,704,8</v>
      </c>
      <c r="CW100" s="53">
        <v>100</v>
      </c>
      <c r="CX100" s="53" t="str">
        <f t="shared" si="129"/>
        <v>pack,304</v>
      </c>
      <c r="CY100" s="53" t="str">
        <f t="shared" si="130"/>
        <v>item,104</v>
      </c>
      <c r="CZ100" s="53">
        <f t="shared" si="131"/>
        <v>10</v>
      </c>
      <c r="DA100" s="53" t="str">
        <f t="shared" si="132"/>
        <v>prop,105,1</v>
      </c>
      <c r="DB100" s="53" t="str">
        <f t="shared" si="133"/>
        <v>prop,105,1</v>
      </c>
      <c r="DC100" s="53">
        <f t="shared" si="134"/>
        <v>100</v>
      </c>
      <c r="DE100" s="53">
        <v>1198</v>
      </c>
      <c r="DF100" s="56" t="str">
        <f t="shared" si="138"/>
        <v>pack,243;pack,203</v>
      </c>
      <c r="DG100" s="80"/>
    </row>
    <row r="101" spans="1:111">
      <c r="A101" s="53">
        <f>怪物产出!A63</f>
        <v>60</v>
      </c>
      <c r="B101" s="53">
        <f>怪物产出!B63</f>
        <v>11</v>
      </c>
      <c r="C101" s="50" t="str">
        <f>价值设定!P62</f>
        <v>coin,5500</v>
      </c>
      <c r="D101" s="53" t="str">
        <f t="shared" si="40"/>
        <v>coin,5500</v>
      </c>
      <c r="E101" s="53">
        <f t="shared" si="41"/>
        <v>100</v>
      </c>
      <c r="F101" s="53" t="str">
        <f t="shared" si="42"/>
        <v>pack,303</v>
      </c>
      <c r="G101" s="53" t="s">
        <v>2118</v>
      </c>
      <c r="H101" s="53">
        <f t="shared" si="43"/>
        <v>50</v>
      </c>
      <c r="I101" s="53" t="str">
        <f t="shared" si="44"/>
        <v>prop,207,2;pack,1110;pack,1125;pack,1140;pack,1155</v>
      </c>
      <c r="J101" s="53" t="str">
        <f t="shared" si="45"/>
        <v>prop,207,2</v>
      </c>
      <c r="K101" s="53">
        <f t="shared" si="46"/>
        <v>2</v>
      </c>
      <c r="L101" s="53" t="str">
        <f t="shared" si="47"/>
        <v>prop,211,1;pack,1110;pack,1125;pack,1140;pack,1155</v>
      </c>
      <c r="M101" s="53" t="str">
        <f t="shared" si="48"/>
        <v>prop,211,1</v>
      </c>
      <c r="N101" s="53">
        <f t="shared" si="49"/>
        <v>8</v>
      </c>
      <c r="O101" s="53" t="str">
        <f t="shared" si="50"/>
        <v>prop,208,2;pack,1110;pack,1125;pack,1140;pack,1155</v>
      </c>
      <c r="P101" s="53" t="str">
        <f t="shared" si="51"/>
        <v>prop,208,2</v>
      </c>
      <c r="Q101" s="53">
        <f t="shared" si="52"/>
        <v>2</v>
      </c>
      <c r="R101" s="53" t="str">
        <f t="shared" si="53"/>
        <v>prop,212,1;pack,1110;pack,1125;pack,1140;pack,1155</v>
      </c>
      <c r="S101" s="53" t="str">
        <f t="shared" si="54"/>
        <v>prop,212,1</v>
      </c>
      <c r="T101" s="53">
        <f t="shared" si="55"/>
        <v>8</v>
      </c>
      <c r="U101" s="53" t="str">
        <f t="shared" si="56"/>
        <v>prop,209,2;pack,1110;pack,1125;pack,1140;pack,1155</v>
      </c>
      <c r="V101" s="53" t="str">
        <f t="shared" si="57"/>
        <v>prop,209,2</v>
      </c>
      <c r="W101" s="53">
        <f t="shared" si="58"/>
        <v>2</v>
      </c>
      <c r="X101" s="53" t="str">
        <f t="shared" si="59"/>
        <v>prop,213,1;pack,1110;pack,1125;pack,1140;pack,1155</v>
      </c>
      <c r="Y101" s="53" t="str">
        <f t="shared" si="60"/>
        <v>prop,213,1</v>
      </c>
      <c r="Z101" s="53">
        <f t="shared" si="61"/>
        <v>5</v>
      </c>
      <c r="AA101" s="53" t="str">
        <f t="shared" si="62"/>
        <v>prop,210,2;pack,1110;pack,1125;pack,1140;pack,1155</v>
      </c>
      <c r="AB101" s="53" t="str">
        <f t="shared" si="63"/>
        <v>prop,210,2</v>
      </c>
      <c r="AC101" s="53">
        <f t="shared" si="64"/>
        <v>2</v>
      </c>
      <c r="AD101" s="53" t="str">
        <f t="shared" si="65"/>
        <v>prop,214,1;pack,1110;pack,1125;pack,1140;pack,1155</v>
      </c>
      <c r="AE101" s="53" t="str">
        <f t="shared" si="66"/>
        <v>prop,214,1</v>
      </c>
      <c r="AF101" s="53">
        <f t="shared" si="67"/>
        <v>5</v>
      </c>
      <c r="AG101" s="53" t="str">
        <f t="shared" si="68"/>
        <v>prop,301,1</v>
      </c>
      <c r="AH101" s="53" t="str">
        <f t="shared" si="69"/>
        <v>prop,301,1</v>
      </c>
      <c r="AI101" s="53">
        <f t="shared" si="70"/>
        <v>5</v>
      </c>
      <c r="AJ101" s="53" t="str">
        <f t="shared" si="71"/>
        <v>prop,302,1</v>
      </c>
      <c r="AK101" s="53" t="str">
        <f t="shared" si="72"/>
        <v>prop,302,1</v>
      </c>
      <c r="AL101" s="53">
        <f t="shared" si="73"/>
        <v>17</v>
      </c>
      <c r="AM101" s="53" t="str">
        <f t="shared" si="74"/>
        <v>prop,303,1</v>
      </c>
      <c r="AN101" s="53" t="str">
        <f t="shared" si="75"/>
        <v>prop,303,1</v>
      </c>
      <c r="AO101" s="53">
        <f t="shared" si="76"/>
        <v>8</v>
      </c>
      <c r="AP101" s="53" t="str">
        <f t="shared" si="77"/>
        <v>prop,304,1</v>
      </c>
      <c r="AQ101" s="53" t="str">
        <f t="shared" si="78"/>
        <v>prop,304,1</v>
      </c>
      <c r="AR101" s="53">
        <f t="shared" si="79"/>
        <v>5</v>
      </c>
      <c r="AS101" s="53" t="str">
        <f t="shared" si="80"/>
        <v>prop,305,1</v>
      </c>
      <c r="AT101" s="53" t="str">
        <f t="shared" si="81"/>
        <v>prop,305,1</v>
      </c>
      <c r="AU101" s="53">
        <f t="shared" si="82"/>
        <v>17</v>
      </c>
      <c r="AV101" s="53" t="str">
        <f t="shared" si="83"/>
        <v>prop,306,1</v>
      </c>
      <c r="AW101" s="53" t="str">
        <f t="shared" si="84"/>
        <v>prop,306,1</v>
      </c>
      <c r="AX101" s="53">
        <f t="shared" si="85"/>
        <v>8</v>
      </c>
      <c r="AY101" s="53" t="str">
        <f t="shared" si="86"/>
        <v>prop,307,1</v>
      </c>
      <c r="AZ101" s="53" t="str">
        <f t="shared" si="87"/>
        <v>prop,307,1</v>
      </c>
      <c r="BA101" s="53">
        <f t="shared" si="88"/>
        <v>5</v>
      </c>
      <c r="BB101" s="53" t="str">
        <f t="shared" si="89"/>
        <v>prop,308,1</v>
      </c>
      <c r="BC101" s="53" t="str">
        <f t="shared" si="90"/>
        <v>prop,308,1</v>
      </c>
      <c r="BD101" s="53">
        <f t="shared" si="91"/>
        <v>11</v>
      </c>
      <c r="BE101" s="53" t="str">
        <f t="shared" si="92"/>
        <v>prop,309,1</v>
      </c>
      <c r="BF101" s="53" t="str">
        <f t="shared" si="93"/>
        <v>prop,309,1</v>
      </c>
      <c r="BG101" s="53">
        <f t="shared" si="94"/>
        <v>4</v>
      </c>
      <c r="BH101" s="53" t="str">
        <f t="shared" si="95"/>
        <v>prop,310,1</v>
      </c>
      <c r="BI101" s="53" t="str">
        <f t="shared" si="96"/>
        <v>prop,310,1</v>
      </c>
      <c r="BJ101" s="53">
        <f t="shared" si="97"/>
        <v>5</v>
      </c>
      <c r="BK101" s="53" t="str">
        <f t="shared" si="98"/>
        <v>prop,311,1</v>
      </c>
      <c r="BL101" s="53" t="str">
        <f t="shared" si="99"/>
        <v>prop,311,1</v>
      </c>
      <c r="BM101" s="53">
        <f t="shared" si="100"/>
        <v>11</v>
      </c>
      <c r="BN101" s="53" t="str">
        <f t="shared" si="101"/>
        <v>prop,312,1</v>
      </c>
      <c r="BO101" s="53" t="str">
        <f t="shared" si="102"/>
        <v>prop,312,1</v>
      </c>
      <c r="BP101" s="53">
        <f t="shared" si="103"/>
        <v>4</v>
      </c>
      <c r="BQ101" s="53" t="str">
        <f t="shared" si="104"/>
        <v>prop,322,1</v>
      </c>
      <c r="BR101" s="53" t="str">
        <f t="shared" si="105"/>
        <v>prop,322,1</v>
      </c>
      <c r="BS101" s="53">
        <f t="shared" si="106"/>
        <v>28</v>
      </c>
      <c r="BT101" s="53" t="str">
        <f t="shared" si="107"/>
        <v>prop,323,1</v>
      </c>
      <c r="BU101" s="53" t="str">
        <f t="shared" si="108"/>
        <v>prop,323,1</v>
      </c>
      <c r="BV101" s="53">
        <f t="shared" si="109"/>
        <v>2</v>
      </c>
      <c r="BW101" s="53" t="str">
        <f t="shared" si="110"/>
        <v>prop,313,1</v>
      </c>
      <c r="BX101" s="53" t="str">
        <f t="shared" si="111"/>
        <v>prop,313,1</v>
      </c>
      <c r="BY101" s="53">
        <f t="shared" si="112"/>
        <v>10</v>
      </c>
      <c r="BZ101" s="53" t="str">
        <f t="shared" si="113"/>
        <v>prop,314,1</v>
      </c>
      <c r="CA101" s="53" t="str">
        <f t="shared" si="114"/>
        <v>prop,314,1</v>
      </c>
      <c r="CB101" s="53">
        <f t="shared" si="115"/>
        <v>25</v>
      </c>
      <c r="CC101" s="53" t="str">
        <f t="shared" si="116"/>
        <v>prop,316,1</v>
      </c>
      <c r="CD101" s="53" t="str">
        <f t="shared" si="117"/>
        <v>prop,316,1</v>
      </c>
      <c r="CE101" s="53">
        <f t="shared" si="118"/>
        <v>10</v>
      </c>
      <c r="CF101" s="53" t="str">
        <f t="shared" si="119"/>
        <v>prop,317,1</v>
      </c>
      <c r="CG101" s="53" t="str">
        <f t="shared" si="120"/>
        <v>prop,317,1</v>
      </c>
      <c r="CH101" s="53">
        <f t="shared" si="121"/>
        <v>25</v>
      </c>
      <c r="CI101" s="53" t="str">
        <f t="shared" si="122"/>
        <v>prop,206,2;pack,1110;pack,1125;pack,1140;pack,1155</v>
      </c>
      <c r="CJ101" s="53" t="str">
        <f t="shared" si="123"/>
        <v>prop,206,2</v>
      </c>
      <c r="CK101" s="53">
        <v>50</v>
      </c>
      <c r="CL101" s="53" t="str">
        <f t="shared" si="124"/>
        <v>prop,205,5;pack,1110;pack,1125;pack,1140;pack,1155</v>
      </c>
      <c r="CM101" s="53" t="str">
        <f t="shared" si="125"/>
        <v>prop,205,5</v>
      </c>
      <c r="CN101" s="53">
        <v>50</v>
      </c>
      <c r="CO101" s="53" t="str">
        <f>"stage_token,"&amp;INT(价值设定!M62*100)</f>
        <v>stage_token,2000</v>
      </c>
      <c r="CP101" s="53" t="str">
        <f t="shared" si="126"/>
        <v>stage_token,2000</v>
      </c>
      <c r="CQ101" s="53">
        <v>100</v>
      </c>
      <c r="CR101" s="53" t="s">
        <v>2329</v>
      </c>
      <c r="CS101" s="53" t="str">
        <f t="shared" si="127"/>
        <v>cash,110</v>
      </c>
      <c r="CT101" s="53">
        <v>100</v>
      </c>
      <c r="CU101" s="53" t="s">
        <v>2330</v>
      </c>
      <c r="CV101" s="53" t="str">
        <f t="shared" si="128"/>
        <v>prop,704,8</v>
      </c>
      <c r="CW101" s="53">
        <v>100</v>
      </c>
      <c r="CX101" s="53" t="str">
        <f t="shared" si="129"/>
        <v>pack,304</v>
      </c>
      <c r="CY101" s="53" t="str">
        <f t="shared" si="130"/>
        <v>item,104</v>
      </c>
      <c r="CZ101" s="53">
        <f t="shared" si="131"/>
        <v>10</v>
      </c>
      <c r="DA101" s="53" t="str">
        <f t="shared" si="132"/>
        <v>prop,105,1</v>
      </c>
      <c r="DB101" s="53" t="str">
        <f t="shared" si="133"/>
        <v>prop,105,1</v>
      </c>
      <c r="DC101" s="53">
        <f t="shared" si="134"/>
        <v>100</v>
      </c>
      <c r="DE101" s="53">
        <v>1199</v>
      </c>
      <c r="DF101" s="56" t="str">
        <f t="shared" si="138"/>
        <v>pack,248;pack,208</v>
      </c>
      <c r="DG101" s="80"/>
    </row>
    <row r="102" spans="1:111">
      <c r="A102" s="53">
        <f>怪物产出!A64</f>
        <v>61</v>
      </c>
      <c r="B102" s="53">
        <f>怪物产出!B64</f>
        <v>11</v>
      </c>
      <c r="C102" s="50" t="str">
        <f>价值设定!P63</f>
        <v>coin,5550</v>
      </c>
      <c r="D102" s="53" t="str">
        <f t="shared" si="40"/>
        <v>coin,5550</v>
      </c>
      <c r="E102" s="53">
        <f t="shared" si="41"/>
        <v>100</v>
      </c>
      <c r="F102" s="53" t="str">
        <f t="shared" si="42"/>
        <v>pack,303</v>
      </c>
      <c r="G102" s="53" t="s">
        <v>2118</v>
      </c>
      <c r="H102" s="53">
        <f t="shared" si="43"/>
        <v>50</v>
      </c>
      <c r="I102" s="53" t="str">
        <f t="shared" si="44"/>
        <v>prop,207,2;pack,1110;pack,1125;pack,1140;pack,1155</v>
      </c>
      <c r="J102" s="53" t="str">
        <f t="shared" si="45"/>
        <v>prop,207,2</v>
      </c>
      <c r="K102" s="53">
        <f t="shared" si="46"/>
        <v>2</v>
      </c>
      <c r="L102" s="53" t="str">
        <f t="shared" si="47"/>
        <v>prop,211,1;pack,1110;pack,1125;pack,1140;pack,1155</v>
      </c>
      <c r="M102" s="53" t="str">
        <f t="shared" si="48"/>
        <v>prop,211,1</v>
      </c>
      <c r="N102" s="53">
        <f t="shared" si="49"/>
        <v>8</v>
      </c>
      <c r="O102" s="53" t="str">
        <f t="shared" si="50"/>
        <v>prop,208,2;pack,1110;pack,1125;pack,1140;pack,1155</v>
      </c>
      <c r="P102" s="53" t="str">
        <f t="shared" si="51"/>
        <v>prop,208,2</v>
      </c>
      <c r="Q102" s="53">
        <f t="shared" si="52"/>
        <v>2</v>
      </c>
      <c r="R102" s="53" t="str">
        <f t="shared" si="53"/>
        <v>prop,212,1;pack,1110;pack,1125;pack,1140;pack,1155</v>
      </c>
      <c r="S102" s="53" t="str">
        <f t="shared" si="54"/>
        <v>prop,212,1</v>
      </c>
      <c r="T102" s="53">
        <f t="shared" si="55"/>
        <v>8</v>
      </c>
      <c r="U102" s="53" t="str">
        <f t="shared" si="56"/>
        <v>prop,209,2;pack,1110;pack,1125;pack,1140;pack,1155</v>
      </c>
      <c r="V102" s="53" t="str">
        <f t="shared" si="57"/>
        <v>prop,209,2</v>
      </c>
      <c r="W102" s="53">
        <f t="shared" si="58"/>
        <v>2</v>
      </c>
      <c r="X102" s="53" t="str">
        <f t="shared" si="59"/>
        <v>prop,213,1;pack,1110;pack,1125;pack,1140;pack,1155</v>
      </c>
      <c r="Y102" s="53" t="str">
        <f t="shared" si="60"/>
        <v>prop,213,1</v>
      </c>
      <c r="Z102" s="53">
        <f t="shared" si="61"/>
        <v>5</v>
      </c>
      <c r="AA102" s="53" t="str">
        <f t="shared" si="62"/>
        <v>prop,210,2;pack,1110;pack,1125;pack,1140;pack,1155</v>
      </c>
      <c r="AB102" s="53" t="str">
        <f t="shared" si="63"/>
        <v>prop,210,2</v>
      </c>
      <c r="AC102" s="53">
        <f t="shared" si="64"/>
        <v>2</v>
      </c>
      <c r="AD102" s="53" t="str">
        <f t="shared" si="65"/>
        <v>prop,214,1;pack,1110;pack,1125;pack,1140;pack,1155</v>
      </c>
      <c r="AE102" s="53" t="str">
        <f t="shared" si="66"/>
        <v>prop,214,1</v>
      </c>
      <c r="AF102" s="53">
        <f t="shared" si="67"/>
        <v>5</v>
      </c>
      <c r="AG102" s="53" t="str">
        <f t="shared" si="68"/>
        <v>prop,301,1</v>
      </c>
      <c r="AH102" s="53" t="str">
        <f t="shared" si="69"/>
        <v>prop,301,1</v>
      </c>
      <c r="AI102" s="53">
        <f t="shared" si="70"/>
        <v>5</v>
      </c>
      <c r="AJ102" s="53" t="str">
        <f t="shared" si="71"/>
        <v>prop,302,1</v>
      </c>
      <c r="AK102" s="53" t="str">
        <f t="shared" si="72"/>
        <v>prop,302,1</v>
      </c>
      <c r="AL102" s="53">
        <f t="shared" si="73"/>
        <v>17</v>
      </c>
      <c r="AM102" s="53" t="str">
        <f t="shared" si="74"/>
        <v>prop,303,1</v>
      </c>
      <c r="AN102" s="53" t="str">
        <f t="shared" si="75"/>
        <v>prop,303,1</v>
      </c>
      <c r="AO102" s="53">
        <f t="shared" si="76"/>
        <v>8</v>
      </c>
      <c r="AP102" s="53" t="str">
        <f t="shared" si="77"/>
        <v>prop,304,1</v>
      </c>
      <c r="AQ102" s="53" t="str">
        <f t="shared" si="78"/>
        <v>prop,304,1</v>
      </c>
      <c r="AR102" s="53">
        <f t="shared" si="79"/>
        <v>5</v>
      </c>
      <c r="AS102" s="53" t="str">
        <f t="shared" si="80"/>
        <v>prop,305,1</v>
      </c>
      <c r="AT102" s="53" t="str">
        <f t="shared" si="81"/>
        <v>prop,305,1</v>
      </c>
      <c r="AU102" s="53">
        <f t="shared" si="82"/>
        <v>17</v>
      </c>
      <c r="AV102" s="53" t="str">
        <f t="shared" si="83"/>
        <v>prop,306,1</v>
      </c>
      <c r="AW102" s="53" t="str">
        <f t="shared" si="84"/>
        <v>prop,306,1</v>
      </c>
      <c r="AX102" s="53">
        <f t="shared" si="85"/>
        <v>8</v>
      </c>
      <c r="AY102" s="53" t="str">
        <f t="shared" si="86"/>
        <v>prop,307,1</v>
      </c>
      <c r="AZ102" s="53" t="str">
        <f t="shared" si="87"/>
        <v>prop,307,1</v>
      </c>
      <c r="BA102" s="53">
        <f t="shared" si="88"/>
        <v>5</v>
      </c>
      <c r="BB102" s="53" t="str">
        <f t="shared" si="89"/>
        <v>prop,308,1</v>
      </c>
      <c r="BC102" s="53" t="str">
        <f t="shared" si="90"/>
        <v>prop,308,1</v>
      </c>
      <c r="BD102" s="53">
        <f t="shared" si="91"/>
        <v>11</v>
      </c>
      <c r="BE102" s="53" t="str">
        <f t="shared" si="92"/>
        <v>prop,309,1</v>
      </c>
      <c r="BF102" s="53" t="str">
        <f t="shared" si="93"/>
        <v>prop,309,1</v>
      </c>
      <c r="BG102" s="53">
        <f t="shared" si="94"/>
        <v>4</v>
      </c>
      <c r="BH102" s="53" t="str">
        <f t="shared" si="95"/>
        <v>prop,310,1</v>
      </c>
      <c r="BI102" s="53" t="str">
        <f t="shared" si="96"/>
        <v>prop,310,1</v>
      </c>
      <c r="BJ102" s="53">
        <f t="shared" si="97"/>
        <v>5</v>
      </c>
      <c r="BK102" s="53" t="str">
        <f t="shared" si="98"/>
        <v>prop,311,1</v>
      </c>
      <c r="BL102" s="53" t="str">
        <f t="shared" si="99"/>
        <v>prop,311,1</v>
      </c>
      <c r="BM102" s="53">
        <f t="shared" si="100"/>
        <v>11</v>
      </c>
      <c r="BN102" s="53" t="str">
        <f t="shared" si="101"/>
        <v>prop,312,1</v>
      </c>
      <c r="BO102" s="53" t="str">
        <f t="shared" si="102"/>
        <v>prop,312,1</v>
      </c>
      <c r="BP102" s="53">
        <f t="shared" si="103"/>
        <v>4</v>
      </c>
      <c r="BQ102" s="53" t="str">
        <f t="shared" si="104"/>
        <v>prop,322,1</v>
      </c>
      <c r="BR102" s="53" t="str">
        <f t="shared" si="105"/>
        <v>prop,322,1</v>
      </c>
      <c r="BS102" s="53">
        <f t="shared" si="106"/>
        <v>28</v>
      </c>
      <c r="BT102" s="53" t="str">
        <f t="shared" si="107"/>
        <v>prop,323,1</v>
      </c>
      <c r="BU102" s="53" t="str">
        <f t="shared" si="108"/>
        <v>prop,323,1</v>
      </c>
      <c r="BV102" s="53">
        <f t="shared" si="109"/>
        <v>2</v>
      </c>
      <c r="BW102" s="53" t="str">
        <f t="shared" si="110"/>
        <v>prop,313,1</v>
      </c>
      <c r="BX102" s="53" t="str">
        <f t="shared" si="111"/>
        <v>prop,313,1</v>
      </c>
      <c r="BY102" s="53">
        <f t="shared" si="112"/>
        <v>10</v>
      </c>
      <c r="BZ102" s="53" t="str">
        <f t="shared" si="113"/>
        <v>prop,314,1</v>
      </c>
      <c r="CA102" s="53" t="str">
        <f t="shared" si="114"/>
        <v>prop,314,1</v>
      </c>
      <c r="CB102" s="53">
        <f t="shared" si="115"/>
        <v>25</v>
      </c>
      <c r="CC102" s="53" t="str">
        <f t="shared" si="116"/>
        <v>prop,316,1</v>
      </c>
      <c r="CD102" s="53" t="str">
        <f t="shared" si="117"/>
        <v>prop,316,1</v>
      </c>
      <c r="CE102" s="53">
        <f t="shared" si="118"/>
        <v>10</v>
      </c>
      <c r="CF102" s="53" t="str">
        <f t="shared" si="119"/>
        <v>prop,317,1</v>
      </c>
      <c r="CG102" s="53" t="str">
        <f t="shared" si="120"/>
        <v>prop,317,1</v>
      </c>
      <c r="CH102" s="53">
        <f t="shared" si="121"/>
        <v>25</v>
      </c>
      <c r="CI102" s="53" t="str">
        <f t="shared" si="122"/>
        <v>prop,206,2;pack,1110;pack,1125;pack,1140;pack,1155</v>
      </c>
      <c r="CJ102" s="53" t="str">
        <f t="shared" si="123"/>
        <v>prop,206,2</v>
      </c>
      <c r="CK102" s="53">
        <v>50</v>
      </c>
      <c r="CL102" s="53" t="str">
        <f t="shared" si="124"/>
        <v>prop,205,5;pack,1110;pack,1125;pack,1140;pack,1155</v>
      </c>
      <c r="CM102" s="53" t="str">
        <f t="shared" si="125"/>
        <v>prop,205,5</v>
      </c>
      <c r="CN102" s="53">
        <v>50</v>
      </c>
      <c r="CO102" s="53" t="str">
        <f>"stage_token,"&amp;INT(价值设定!M63*100)</f>
        <v>stage_token,2010</v>
      </c>
      <c r="CP102" s="53" t="str">
        <f t="shared" si="126"/>
        <v>stage_token,2010</v>
      </c>
      <c r="CQ102" s="53">
        <v>100</v>
      </c>
      <c r="CR102" s="53" t="s">
        <v>2329</v>
      </c>
      <c r="CS102" s="53" t="str">
        <f t="shared" si="127"/>
        <v>cash,110</v>
      </c>
      <c r="CT102" s="53">
        <v>100</v>
      </c>
      <c r="CU102" s="53" t="s">
        <v>2330</v>
      </c>
      <c r="CV102" s="53" t="str">
        <f t="shared" si="128"/>
        <v>prop,704,8</v>
      </c>
      <c r="CW102" s="53">
        <v>100</v>
      </c>
      <c r="CX102" s="53" t="str">
        <f t="shared" si="129"/>
        <v>pack,304</v>
      </c>
      <c r="CY102" s="53" t="str">
        <f t="shared" si="130"/>
        <v>item,104</v>
      </c>
      <c r="CZ102" s="53">
        <f t="shared" si="131"/>
        <v>10</v>
      </c>
      <c r="DA102" s="53" t="str">
        <f t="shared" si="132"/>
        <v>prop,105,1</v>
      </c>
      <c r="DB102" s="53" t="str">
        <f t="shared" si="133"/>
        <v>prop,105,1</v>
      </c>
      <c r="DC102" s="53">
        <f t="shared" si="134"/>
        <v>100</v>
      </c>
      <c r="DE102" s="53">
        <v>1200</v>
      </c>
      <c r="DF102" s="56" t="str">
        <f t="shared" si="138"/>
        <v>pack,253;pack,213</v>
      </c>
      <c r="DG102" s="80"/>
    </row>
    <row r="103" spans="1:111">
      <c r="A103" s="53">
        <f>怪物产出!A65</f>
        <v>62</v>
      </c>
      <c r="B103" s="53">
        <f>怪物产出!B65</f>
        <v>11</v>
      </c>
      <c r="C103" s="50" t="str">
        <f>价值设定!P64</f>
        <v>coin,5600</v>
      </c>
      <c r="D103" s="53" t="str">
        <f t="shared" si="40"/>
        <v>coin,5600</v>
      </c>
      <c r="E103" s="53">
        <f t="shared" si="41"/>
        <v>100</v>
      </c>
      <c r="F103" s="53" t="str">
        <f t="shared" si="42"/>
        <v>pack,303</v>
      </c>
      <c r="G103" s="53" t="s">
        <v>2118</v>
      </c>
      <c r="H103" s="53">
        <f t="shared" si="43"/>
        <v>50</v>
      </c>
      <c r="I103" s="53" t="str">
        <f t="shared" si="44"/>
        <v>prop,207,2;pack,1110;pack,1125;pack,1140;pack,1155</v>
      </c>
      <c r="J103" s="53" t="str">
        <f t="shared" si="45"/>
        <v>prop,207,2</v>
      </c>
      <c r="K103" s="53">
        <f t="shared" si="46"/>
        <v>2</v>
      </c>
      <c r="L103" s="53" t="str">
        <f t="shared" si="47"/>
        <v>prop,211,1;pack,1110;pack,1125;pack,1140;pack,1155</v>
      </c>
      <c r="M103" s="53" t="str">
        <f t="shared" si="48"/>
        <v>prop,211,1</v>
      </c>
      <c r="N103" s="53">
        <f t="shared" si="49"/>
        <v>8</v>
      </c>
      <c r="O103" s="53" t="str">
        <f t="shared" si="50"/>
        <v>prop,208,2;pack,1110;pack,1125;pack,1140;pack,1155</v>
      </c>
      <c r="P103" s="53" t="str">
        <f t="shared" si="51"/>
        <v>prop,208,2</v>
      </c>
      <c r="Q103" s="53">
        <f t="shared" si="52"/>
        <v>2</v>
      </c>
      <c r="R103" s="53" t="str">
        <f t="shared" si="53"/>
        <v>prop,212,1;pack,1110;pack,1125;pack,1140;pack,1155</v>
      </c>
      <c r="S103" s="53" t="str">
        <f t="shared" si="54"/>
        <v>prop,212,1</v>
      </c>
      <c r="T103" s="53">
        <f t="shared" si="55"/>
        <v>8</v>
      </c>
      <c r="U103" s="53" t="str">
        <f t="shared" si="56"/>
        <v>prop,209,2;pack,1110;pack,1125;pack,1140;pack,1155</v>
      </c>
      <c r="V103" s="53" t="str">
        <f t="shared" si="57"/>
        <v>prop,209,2</v>
      </c>
      <c r="W103" s="53">
        <f t="shared" si="58"/>
        <v>2</v>
      </c>
      <c r="X103" s="53" t="str">
        <f t="shared" si="59"/>
        <v>prop,213,1;pack,1110;pack,1125;pack,1140;pack,1155</v>
      </c>
      <c r="Y103" s="53" t="str">
        <f t="shared" si="60"/>
        <v>prop,213,1</v>
      </c>
      <c r="Z103" s="53">
        <f t="shared" si="61"/>
        <v>5</v>
      </c>
      <c r="AA103" s="53" t="str">
        <f t="shared" si="62"/>
        <v>prop,210,2;pack,1110;pack,1125;pack,1140;pack,1155</v>
      </c>
      <c r="AB103" s="53" t="str">
        <f t="shared" si="63"/>
        <v>prop,210,2</v>
      </c>
      <c r="AC103" s="53">
        <f t="shared" si="64"/>
        <v>2</v>
      </c>
      <c r="AD103" s="53" t="str">
        <f t="shared" si="65"/>
        <v>prop,214,1;pack,1110;pack,1125;pack,1140;pack,1155</v>
      </c>
      <c r="AE103" s="53" t="str">
        <f t="shared" si="66"/>
        <v>prop,214,1</v>
      </c>
      <c r="AF103" s="53">
        <f t="shared" si="67"/>
        <v>5</v>
      </c>
      <c r="AG103" s="53" t="str">
        <f t="shared" si="68"/>
        <v>prop,301,1</v>
      </c>
      <c r="AH103" s="53" t="str">
        <f t="shared" si="69"/>
        <v>prop,301,1</v>
      </c>
      <c r="AI103" s="53">
        <f t="shared" si="70"/>
        <v>5</v>
      </c>
      <c r="AJ103" s="53" t="str">
        <f t="shared" si="71"/>
        <v>prop,302,1</v>
      </c>
      <c r="AK103" s="53" t="str">
        <f t="shared" si="72"/>
        <v>prop,302,1</v>
      </c>
      <c r="AL103" s="53">
        <f t="shared" si="73"/>
        <v>17</v>
      </c>
      <c r="AM103" s="53" t="str">
        <f t="shared" si="74"/>
        <v>prop,303,1</v>
      </c>
      <c r="AN103" s="53" t="str">
        <f t="shared" si="75"/>
        <v>prop,303,1</v>
      </c>
      <c r="AO103" s="53">
        <f t="shared" si="76"/>
        <v>8</v>
      </c>
      <c r="AP103" s="53" t="str">
        <f t="shared" si="77"/>
        <v>prop,304,1</v>
      </c>
      <c r="AQ103" s="53" t="str">
        <f t="shared" si="78"/>
        <v>prop,304,1</v>
      </c>
      <c r="AR103" s="53">
        <f t="shared" si="79"/>
        <v>5</v>
      </c>
      <c r="AS103" s="53" t="str">
        <f t="shared" si="80"/>
        <v>prop,305,1</v>
      </c>
      <c r="AT103" s="53" t="str">
        <f t="shared" si="81"/>
        <v>prop,305,1</v>
      </c>
      <c r="AU103" s="53">
        <f t="shared" si="82"/>
        <v>17</v>
      </c>
      <c r="AV103" s="53" t="str">
        <f t="shared" si="83"/>
        <v>prop,306,1</v>
      </c>
      <c r="AW103" s="53" t="str">
        <f t="shared" si="84"/>
        <v>prop,306,1</v>
      </c>
      <c r="AX103" s="53">
        <f t="shared" si="85"/>
        <v>8</v>
      </c>
      <c r="AY103" s="53" t="str">
        <f t="shared" si="86"/>
        <v>prop,307,1</v>
      </c>
      <c r="AZ103" s="53" t="str">
        <f t="shared" si="87"/>
        <v>prop,307,1</v>
      </c>
      <c r="BA103" s="53">
        <f t="shared" si="88"/>
        <v>5</v>
      </c>
      <c r="BB103" s="53" t="str">
        <f t="shared" si="89"/>
        <v>prop,308,1</v>
      </c>
      <c r="BC103" s="53" t="str">
        <f t="shared" si="90"/>
        <v>prop,308,1</v>
      </c>
      <c r="BD103" s="53">
        <f t="shared" si="91"/>
        <v>11</v>
      </c>
      <c r="BE103" s="53" t="str">
        <f t="shared" si="92"/>
        <v>prop,309,1</v>
      </c>
      <c r="BF103" s="53" t="str">
        <f t="shared" si="93"/>
        <v>prop,309,1</v>
      </c>
      <c r="BG103" s="53">
        <f t="shared" si="94"/>
        <v>4</v>
      </c>
      <c r="BH103" s="53" t="str">
        <f t="shared" si="95"/>
        <v>prop,310,1</v>
      </c>
      <c r="BI103" s="53" t="str">
        <f t="shared" si="96"/>
        <v>prop,310,1</v>
      </c>
      <c r="BJ103" s="53">
        <f t="shared" si="97"/>
        <v>5</v>
      </c>
      <c r="BK103" s="53" t="str">
        <f t="shared" si="98"/>
        <v>prop,311,1</v>
      </c>
      <c r="BL103" s="53" t="str">
        <f t="shared" si="99"/>
        <v>prop,311,1</v>
      </c>
      <c r="BM103" s="53">
        <f t="shared" si="100"/>
        <v>11</v>
      </c>
      <c r="BN103" s="53" t="str">
        <f t="shared" si="101"/>
        <v>prop,312,1</v>
      </c>
      <c r="BO103" s="53" t="str">
        <f t="shared" si="102"/>
        <v>prop,312,1</v>
      </c>
      <c r="BP103" s="53">
        <f t="shared" si="103"/>
        <v>4</v>
      </c>
      <c r="BQ103" s="53" t="str">
        <f t="shared" si="104"/>
        <v>prop,322,1</v>
      </c>
      <c r="BR103" s="53" t="str">
        <f t="shared" si="105"/>
        <v>prop,322,1</v>
      </c>
      <c r="BS103" s="53">
        <f t="shared" si="106"/>
        <v>28</v>
      </c>
      <c r="BT103" s="53" t="str">
        <f t="shared" si="107"/>
        <v>prop,323,1</v>
      </c>
      <c r="BU103" s="53" t="str">
        <f t="shared" si="108"/>
        <v>prop,323,1</v>
      </c>
      <c r="BV103" s="53">
        <f t="shared" si="109"/>
        <v>2</v>
      </c>
      <c r="BW103" s="53" t="str">
        <f t="shared" si="110"/>
        <v>prop,313,1</v>
      </c>
      <c r="BX103" s="53" t="str">
        <f t="shared" si="111"/>
        <v>prop,313,1</v>
      </c>
      <c r="BY103" s="53">
        <f t="shared" si="112"/>
        <v>10</v>
      </c>
      <c r="BZ103" s="53" t="str">
        <f t="shared" si="113"/>
        <v>prop,314,1</v>
      </c>
      <c r="CA103" s="53" t="str">
        <f t="shared" si="114"/>
        <v>prop,314,1</v>
      </c>
      <c r="CB103" s="53">
        <f t="shared" si="115"/>
        <v>25</v>
      </c>
      <c r="CC103" s="53" t="str">
        <f t="shared" si="116"/>
        <v>prop,316,1</v>
      </c>
      <c r="CD103" s="53" t="str">
        <f t="shared" si="117"/>
        <v>prop,316,1</v>
      </c>
      <c r="CE103" s="53">
        <f t="shared" si="118"/>
        <v>10</v>
      </c>
      <c r="CF103" s="53" t="str">
        <f t="shared" si="119"/>
        <v>prop,317,1</v>
      </c>
      <c r="CG103" s="53" t="str">
        <f t="shared" si="120"/>
        <v>prop,317,1</v>
      </c>
      <c r="CH103" s="53">
        <f t="shared" si="121"/>
        <v>25</v>
      </c>
      <c r="CI103" s="53" t="str">
        <f t="shared" si="122"/>
        <v>prop,206,2;pack,1110;pack,1125;pack,1140;pack,1155</v>
      </c>
      <c r="CJ103" s="53" t="str">
        <f t="shared" si="123"/>
        <v>prop,206,2</v>
      </c>
      <c r="CK103" s="53">
        <v>50</v>
      </c>
      <c r="CL103" s="53" t="str">
        <f t="shared" si="124"/>
        <v>prop,205,5;pack,1110;pack,1125;pack,1140;pack,1155</v>
      </c>
      <c r="CM103" s="53" t="str">
        <f t="shared" si="125"/>
        <v>prop,205,5</v>
      </c>
      <c r="CN103" s="53">
        <v>50</v>
      </c>
      <c r="CO103" s="53" t="str">
        <f>"stage_token,"&amp;INT(价值设定!M64*100)</f>
        <v>stage_token,2020</v>
      </c>
      <c r="CP103" s="53" t="str">
        <f t="shared" si="126"/>
        <v>stage_token,2020</v>
      </c>
      <c r="CQ103" s="53">
        <v>100</v>
      </c>
      <c r="CR103" s="53" t="s">
        <v>2329</v>
      </c>
      <c r="CS103" s="53" t="str">
        <f t="shared" si="127"/>
        <v>cash,110</v>
      </c>
      <c r="CT103" s="53">
        <v>100</v>
      </c>
      <c r="CU103" s="53" t="s">
        <v>2330</v>
      </c>
      <c r="CV103" s="53" t="str">
        <f t="shared" si="128"/>
        <v>prop,704,8</v>
      </c>
      <c r="CW103" s="53">
        <v>100</v>
      </c>
      <c r="CX103" s="53" t="str">
        <f t="shared" si="129"/>
        <v>pack,304</v>
      </c>
      <c r="CY103" s="53" t="str">
        <f t="shared" si="130"/>
        <v>item,104</v>
      </c>
      <c r="CZ103" s="53">
        <f t="shared" si="131"/>
        <v>10</v>
      </c>
      <c r="DA103" s="53" t="str">
        <f t="shared" si="132"/>
        <v>prop,105,1</v>
      </c>
      <c r="DB103" s="53" t="str">
        <f t="shared" si="133"/>
        <v>prop,105,1</v>
      </c>
      <c r="DC103" s="53">
        <f t="shared" si="134"/>
        <v>100</v>
      </c>
      <c r="DE103" s="53">
        <v>1201</v>
      </c>
      <c r="DF103" s="56" t="str">
        <f t="shared" si="138"/>
        <v>pack,258;pack,218</v>
      </c>
      <c r="DG103" s="80"/>
    </row>
    <row r="104" spans="1:111">
      <c r="A104" s="53">
        <f>怪物产出!A66</f>
        <v>63</v>
      </c>
      <c r="B104" s="53">
        <f>怪物产出!B66</f>
        <v>11</v>
      </c>
      <c r="C104" s="50" t="str">
        <f>价值设定!P65</f>
        <v>coin,5650</v>
      </c>
      <c r="D104" s="53" t="str">
        <f t="shared" si="40"/>
        <v>coin,5650</v>
      </c>
      <c r="E104" s="53">
        <f t="shared" si="41"/>
        <v>100</v>
      </c>
      <c r="F104" s="53" t="str">
        <f t="shared" si="42"/>
        <v>pack,303</v>
      </c>
      <c r="G104" s="53" t="s">
        <v>2118</v>
      </c>
      <c r="H104" s="53">
        <f t="shared" si="43"/>
        <v>50</v>
      </c>
      <c r="I104" s="53" t="str">
        <f t="shared" si="44"/>
        <v>prop,207,2;pack,1110;pack,1125;pack,1140;pack,1155</v>
      </c>
      <c r="J104" s="53" t="str">
        <f t="shared" si="45"/>
        <v>prop,207,2</v>
      </c>
      <c r="K104" s="53">
        <f t="shared" si="46"/>
        <v>2</v>
      </c>
      <c r="L104" s="53" t="str">
        <f t="shared" si="47"/>
        <v>prop,211,1;pack,1110;pack,1125;pack,1140;pack,1155</v>
      </c>
      <c r="M104" s="53" t="str">
        <f t="shared" si="48"/>
        <v>prop,211,1</v>
      </c>
      <c r="N104" s="53">
        <f t="shared" si="49"/>
        <v>8</v>
      </c>
      <c r="O104" s="53" t="str">
        <f t="shared" si="50"/>
        <v>prop,208,2;pack,1110;pack,1125;pack,1140;pack,1155</v>
      </c>
      <c r="P104" s="53" t="str">
        <f t="shared" si="51"/>
        <v>prop,208,2</v>
      </c>
      <c r="Q104" s="53">
        <f t="shared" si="52"/>
        <v>2</v>
      </c>
      <c r="R104" s="53" t="str">
        <f t="shared" si="53"/>
        <v>prop,212,1;pack,1110;pack,1125;pack,1140;pack,1155</v>
      </c>
      <c r="S104" s="53" t="str">
        <f t="shared" si="54"/>
        <v>prop,212,1</v>
      </c>
      <c r="T104" s="53">
        <f t="shared" si="55"/>
        <v>8</v>
      </c>
      <c r="U104" s="53" t="str">
        <f t="shared" si="56"/>
        <v>prop,209,2;pack,1110;pack,1125;pack,1140;pack,1155</v>
      </c>
      <c r="V104" s="53" t="str">
        <f t="shared" si="57"/>
        <v>prop,209,2</v>
      </c>
      <c r="W104" s="53">
        <f t="shared" si="58"/>
        <v>2</v>
      </c>
      <c r="X104" s="53" t="str">
        <f t="shared" si="59"/>
        <v>prop,213,1;pack,1110;pack,1125;pack,1140;pack,1155</v>
      </c>
      <c r="Y104" s="53" t="str">
        <f t="shared" si="60"/>
        <v>prop,213,1</v>
      </c>
      <c r="Z104" s="53">
        <f t="shared" si="61"/>
        <v>5</v>
      </c>
      <c r="AA104" s="53" t="str">
        <f t="shared" si="62"/>
        <v>prop,210,2;pack,1110;pack,1125;pack,1140;pack,1155</v>
      </c>
      <c r="AB104" s="53" t="str">
        <f t="shared" si="63"/>
        <v>prop,210,2</v>
      </c>
      <c r="AC104" s="53">
        <f t="shared" si="64"/>
        <v>2</v>
      </c>
      <c r="AD104" s="53" t="str">
        <f t="shared" si="65"/>
        <v>prop,214,1;pack,1110;pack,1125;pack,1140;pack,1155</v>
      </c>
      <c r="AE104" s="53" t="str">
        <f t="shared" si="66"/>
        <v>prop,214,1</v>
      </c>
      <c r="AF104" s="53">
        <f t="shared" si="67"/>
        <v>5</v>
      </c>
      <c r="AG104" s="53" t="str">
        <f t="shared" si="68"/>
        <v>prop,301,1</v>
      </c>
      <c r="AH104" s="53" t="str">
        <f t="shared" si="69"/>
        <v>prop,301,1</v>
      </c>
      <c r="AI104" s="53">
        <f t="shared" si="70"/>
        <v>5</v>
      </c>
      <c r="AJ104" s="53" t="str">
        <f t="shared" si="71"/>
        <v>prop,302,1</v>
      </c>
      <c r="AK104" s="53" t="str">
        <f t="shared" si="72"/>
        <v>prop,302,1</v>
      </c>
      <c r="AL104" s="53">
        <f t="shared" si="73"/>
        <v>17</v>
      </c>
      <c r="AM104" s="53" t="str">
        <f t="shared" si="74"/>
        <v>prop,303,1</v>
      </c>
      <c r="AN104" s="53" t="str">
        <f t="shared" si="75"/>
        <v>prop,303,1</v>
      </c>
      <c r="AO104" s="53">
        <f t="shared" si="76"/>
        <v>8</v>
      </c>
      <c r="AP104" s="53" t="str">
        <f t="shared" si="77"/>
        <v>prop,304,1</v>
      </c>
      <c r="AQ104" s="53" t="str">
        <f t="shared" si="78"/>
        <v>prop,304,1</v>
      </c>
      <c r="AR104" s="53">
        <f t="shared" si="79"/>
        <v>5</v>
      </c>
      <c r="AS104" s="53" t="str">
        <f t="shared" si="80"/>
        <v>prop,305,1</v>
      </c>
      <c r="AT104" s="53" t="str">
        <f t="shared" si="81"/>
        <v>prop,305,1</v>
      </c>
      <c r="AU104" s="53">
        <f t="shared" si="82"/>
        <v>17</v>
      </c>
      <c r="AV104" s="53" t="str">
        <f t="shared" si="83"/>
        <v>prop,306,1</v>
      </c>
      <c r="AW104" s="53" t="str">
        <f t="shared" si="84"/>
        <v>prop,306,1</v>
      </c>
      <c r="AX104" s="53">
        <f t="shared" si="85"/>
        <v>8</v>
      </c>
      <c r="AY104" s="53" t="str">
        <f t="shared" si="86"/>
        <v>prop,307,1</v>
      </c>
      <c r="AZ104" s="53" t="str">
        <f t="shared" si="87"/>
        <v>prop,307,1</v>
      </c>
      <c r="BA104" s="53">
        <f t="shared" si="88"/>
        <v>5</v>
      </c>
      <c r="BB104" s="53" t="str">
        <f t="shared" si="89"/>
        <v>prop,308,1</v>
      </c>
      <c r="BC104" s="53" t="str">
        <f t="shared" si="90"/>
        <v>prop,308,1</v>
      </c>
      <c r="BD104" s="53">
        <f t="shared" si="91"/>
        <v>11</v>
      </c>
      <c r="BE104" s="53" t="str">
        <f t="shared" si="92"/>
        <v>prop,309,1</v>
      </c>
      <c r="BF104" s="53" t="str">
        <f t="shared" si="93"/>
        <v>prop,309,1</v>
      </c>
      <c r="BG104" s="53">
        <f t="shared" si="94"/>
        <v>4</v>
      </c>
      <c r="BH104" s="53" t="str">
        <f t="shared" si="95"/>
        <v>prop,310,1</v>
      </c>
      <c r="BI104" s="53" t="str">
        <f t="shared" si="96"/>
        <v>prop,310,1</v>
      </c>
      <c r="BJ104" s="53">
        <f t="shared" si="97"/>
        <v>5</v>
      </c>
      <c r="BK104" s="53" t="str">
        <f t="shared" si="98"/>
        <v>prop,311,1</v>
      </c>
      <c r="BL104" s="53" t="str">
        <f t="shared" si="99"/>
        <v>prop,311,1</v>
      </c>
      <c r="BM104" s="53">
        <f t="shared" si="100"/>
        <v>11</v>
      </c>
      <c r="BN104" s="53" t="str">
        <f t="shared" si="101"/>
        <v>prop,312,1</v>
      </c>
      <c r="BO104" s="53" t="str">
        <f t="shared" si="102"/>
        <v>prop,312,1</v>
      </c>
      <c r="BP104" s="53">
        <f t="shared" si="103"/>
        <v>4</v>
      </c>
      <c r="BQ104" s="53" t="str">
        <f t="shared" si="104"/>
        <v>prop,322,1</v>
      </c>
      <c r="BR104" s="53" t="str">
        <f t="shared" si="105"/>
        <v>prop,322,1</v>
      </c>
      <c r="BS104" s="53">
        <f t="shared" si="106"/>
        <v>28</v>
      </c>
      <c r="BT104" s="53" t="str">
        <f t="shared" si="107"/>
        <v>prop,323,1</v>
      </c>
      <c r="BU104" s="53" t="str">
        <f t="shared" si="108"/>
        <v>prop,323,1</v>
      </c>
      <c r="BV104" s="53">
        <f t="shared" si="109"/>
        <v>2</v>
      </c>
      <c r="BW104" s="53" t="str">
        <f t="shared" si="110"/>
        <v>prop,313,1</v>
      </c>
      <c r="BX104" s="53" t="str">
        <f t="shared" si="111"/>
        <v>prop,313,1</v>
      </c>
      <c r="BY104" s="53">
        <f t="shared" si="112"/>
        <v>10</v>
      </c>
      <c r="BZ104" s="53" t="str">
        <f t="shared" si="113"/>
        <v>prop,314,1</v>
      </c>
      <c r="CA104" s="53" t="str">
        <f t="shared" si="114"/>
        <v>prop,314,1</v>
      </c>
      <c r="CB104" s="53">
        <f t="shared" si="115"/>
        <v>25</v>
      </c>
      <c r="CC104" s="53" t="str">
        <f t="shared" si="116"/>
        <v>prop,316,1</v>
      </c>
      <c r="CD104" s="53" t="str">
        <f t="shared" si="117"/>
        <v>prop,316,1</v>
      </c>
      <c r="CE104" s="53">
        <f t="shared" si="118"/>
        <v>10</v>
      </c>
      <c r="CF104" s="53" t="str">
        <f t="shared" si="119"/>
        <v>prop,317,1</v>
      </c>
      <c r="CG104" s="53" t="str">
        <f t="shared" si="120"/>
        <v>prop,317,1</v>
      </c>
      <c r="CH104" s="53">
        <f t="shared" si="121"/>
        <v>25</v>
      </c>
      <c r="CI104" s="53" t="str">
        <f t="shared" si="122"/>
        <v>prop,206,2;pack,1110;pack,1125;pack,1140;pack,1155</v>
      </c>
      <c r="CJ104" s="53" t="str">
        <f t="shared" si="123"/>
        <v>prop,206,2</v>
      </c>
      <c r="CK104" s="53">
        <v>50</v>
      </c>
      <c r="CL104" s="53" t="str">
        <f t="shared" si="124"/>
        <v>prop,205,5;pack,1110;pack,1125;pack,1140;pack,1155</v>
      </c>
      <c r="CM104" s="53" t="str">
        <f t="shared" si="125"/>
        <v>prop,205,5</v>
      </c>
      <c r="CN104" s="53">
        <v>50</v>
      </c>
      <c r="CO104" s="53" t="str">
        <f>"stage_token,"&amp;INT(价值设定!M65*100)</f>
        <v>stage_token,2030</v>
      </c>
      <c r="CP104" s="53" t="str">
        <f t="shared" si="126"/>
        <v>stage_token,2030</v>
      </c>
      <c r="CQ104" s="53">
        <v>100</v>
      </c>
      <c r="CR104" s="53" t="s">
        <v>2329</v>
      </c>
      <c r="CS104" s="53" t="str">
        <f t="shared" si="127"/>
        <v>cash,110</v>
      </c>
      <c r="CT104" s="53">
        <v>100</v>
      </c>
      <c r="CU104" s="53" t="s">
        <v>2330</v>
      </c>
      <c r="CV104" s="53" t="str">
        <f t="shared" si="128"/>
        <v>prop,704,8</v>
      </c>
      <c r="CW104" s="53">
        <v>100</v>
      </c>
      <c r="CX104" s="53" t="str">
        <f t="shared" si="129"/>
        <v>pack,304</v>
      </c>
      <c r="CY104" s="53" t="str">
        <f t="shared" si="130"/>
        <v>item,104</v>
      </c>
      <c r="CZ104" s="53">
        <f t="shared" si="131"/>
        <v>10</v>
      </c>
      <c r="DA104" s="53" t="str">
        <f t="shared" si="132"/>
        <v>prop,105,1</v>
      </c>
      <c r="DB104" s="53" t="str">
        <f t="shared" si="133"/>
        <v>prop,105,1</v>
      </c>
      <c r="DC104" s="53">
        <f t="shared" si="134"/>
        <v>100</v>
      </c>
      <c r="DE104" s="53">
        <v>1202</v>
      </c>
      <c r="DF104" s="56" t="str">
        <f t="shared" si="138"/>
        <v>pack,263;pack,223</v>
      </c>
      <c r="DG104" s="80"/>
    </row>
    <row r="105" spans="1:111">
      <c r="A105" s="53">
        <f>怪物产出!A67</f>
        <v>64</v>
      </c>
      <c r="B105" s="53">
        <f>怪物产出!B67</f>
        <v>11</v>
      </c>
      <c r="C105" s="50" t="str">
        <f>价值设定!P66</f>
        <v>coin,5700</v>
      </c>
      <c r="D105" s="53" t="str">
        <f t="shared" si="40"/>
        <v>coin,5700</v>
      </c>
      <c r="E105" s="53">
        <f t="shared" si="41"/>
        <v>100</v>
      </c>
      <c r="F105" s="53" t="str">
        <f t="shared" si="42"/>
        <v>pack,303</v>
      </c>
      <c r="G105" s="53" t="s">
        <v>2118</v>
      </c>
      <c r="H105" s="53">
        <f t="shared" si="43"/>
        <v>50</v>
      </c>
      <c r="I105" s="53" t="str">
        <f t="shared" si="44"/>
        <v>prop,207,2;pack,1110;pack,1125;pack,1140;pack,1155</v>
      </c>
      <c r="J105" s="53" t="str">
        <f t="shared" si="45"/>
        <v>prop,207,2</v>
      </c>
      <c r="K105" s="53">
        <f t="shared" si="46"/>
        <v>2</v>
      </c>
      <c r="L105" s="53" t="str">
        <f t="shared" si="47"/>
        <v>prop,211,1;pack,1110;pack,1125;pack,1140;pack,1155</v>
      </c>
      <c r="M105" s="53" t="str">
        <f t="shared" si="48"/>
        <v>prop,211,1</v>
      </c>
      <c r="N105" s="53">
        <f t="shared" si="49"/>
        <v>8</v>
      </c>
      <c r="O105" s="53" t="str">
        <f t="shared" si="50"/>
        <v>prop,208,2;pack,1110;pack,1125;pack,1140;pack,1155</v>
      </c>
      <c r="P105" s="53" t="str">
        <f t="shared" si="51"/>
        <v>prop,208,2</v>
      </c>
      <c r="Q105" s="53">
        <f t="shared" si="52"/>
        <v>2</v>
      </c>
      <c r="R105" s="53" t="str">
        <f t="shared" si="53"/>
        <v>prop,212,1;pack,1110;pack,1125;pack,1140;pack,1155</v>
      </c>
      <c r="S105" s="53" t="str">
        <f t="shared" si="54"/>
        <v>prop,212,1</v>
      </c>
      <c r="T105" s="53">
        <f t="shared" si="55"/>
        <v>8</v>
      </c>
      <c r="U105" s="53" t="str">
        <f t="shared" si="56"/>
        <v>prop,209,2;pack,1110;pack,1125;pack,1140;pack,1155</v>
      </c>
      <c r="V105" s="53" t="str">
        <f t="shared" si="57"/>
        <v>prop,209,2</v>
      </c>
      <c r="W105" s="53">
        <f t="shared" si="58"/>
        <v>2</v>
      </c>
      <c r="X105" s="53" t="str">
        <f t="shared" si="59"/>
        <v>prop,213,1;pack,1110;pack,1125;pack,1140;pack,1155</v>
      </c>
      <c r="Y105" s="53" t="str">
        <f t="shared" si="60"/>
        <v>prop,213,1</v>
      </c>
      <c r="Z105" s="53">
        <f t="shared" si="61"/>
        <v>5</v>
      </c>
      <c r="AA105" s="53" t="str">
        <f t="shared" si="62"/>
        <v>prop,210,2;pack,1110;pack,1125;pack,1140;pack,1155</v>
      </c>
      <c r="AB105" s="53" t="str">
        <f t="shared" si="63"/>
        <v>prop,210,2</v>
      </c>
      <c r="AC105" s="53">
        <f t="shared" si="64"/>
        <v>2</v>
      </c>
      <c r="AD105" s="53" t="str">
        <f t="shared" si="65"/>
        <v>prop,214,1;pack,1110;pack,1125;pack,1140;pack,1155</v>
      </c>
      <c r="AE105" s="53" t="str">
        <f t="shared" si="66"/>
        <v>prop,214,1</v>
      </c>
      <c r="AF105" s="53">
        <f t="shared" si="67"/>
        <v>5</v>
      </c>
      <c r="AG105" s="53" t="str">
        <f t="shared" si="68"/>
        <v>prop,301,1</v>
      </c>
      <c r="AH105" s="53" t="str">
        <f t="shared" si="69"/>
        <v>prop,301,1</v>
      </c>
      <c r="AI105" s="53">
        <f t="shared" si="70"/>
        <v>5</v>
      </c>
      <c r="AJ105" s="53" t="str">
        <f t="shared" si="71"/>
        <v>prop,302,1</v>
      </c>
      <c r="AK105" s="53" t="str">
        <f t="shared" si="72"/>
        <v>prop,302,1</v>
      </c>
      <c r="AL105" s="53">
        <f t="shared" si="73"/>
        <v>17</v>
      </c>
      <c r="AM105" s="53" t="str">
        <f t="shared" si="74"/>
        <v>prop,303,1</v>
      </c>
      <c r="AN105" s="53" t="str">
        <f t="shared" si="75"/>
        <v>prop,303,1</v>
      </c>
      <c r="AO105" s="53">
        <f t="shared" si="76"/>
        <v>8</v>
      </c>
      <c r="AP105" s="53" t="str">
        <f t="shared" si="77"/>
        <v>prop,304,1</v>
      </c>
      <c r="AQ105" s="53" t="str">
        <f t="shared" si="78"/>
        <v>prop,304,1</v>
      </c>
      <c r="AR105" s="53">
        <f t="shared" si="79"/>
        <v>5</v>
      </c>
      <c r="AS105" s="53" t="str">
        <f t="shared" si="80"/>
        <v>prop,305,1</v>
      </c>
      <c r="AT105" s="53" t="str">
        <f t="shared" si="81"/>
        <v>prop,305,1</v>
      </c>
      <c r="AU105" s="53">
        <f t="shared" si="82"/>
        <v>17</v>
      </c>
      <c r="AV105" s="53" t="str">
        <f t="shared" si="83"/>
        <v>prop,306,1</v>
      </c>
      <c r="AW105" s="53" t="str">
        <f t="shared" si="84"/>
        <v>prop,306,1</v>
      </c>
      <c r="AX105" s="53">
        <f t="shared" si="85"/>
        <v>8</v>
      </c>
      <c r="AY105" s="53" t="str">
        <f t="shared" si="86"/>
        <v>prop,307,1</v>
      </c>
      <c r="AZ105" s="53" t="str">
        <f t="shared" si="87"/>
        <v>prop,307,1</v>
      </c>
      <c r="BA105" s="53">
        <f t="shared" si="88"/>
        <v>5</v>
      </c>
      <c r="BB105" s="53" t="str">
        <f t="shared" si="89"/>
        <v>prop,308,1</v>
      </c>
      <c r="BC105" s="53" t="str">
        <f t="shared" si="90"/>
        <v>prop,308,1</v>
      </c>
      <c r="BD105" s="53">
        <f t="shared" si="91"/>
        <v>11</v>
      </c>
      <c r="BE105" s="53" t="str">
        <f t="shared" si="92"/>
        <v>prop,309,1</v>
      </c>
      <c r="BF105" s="53" t="str">
        <f t="shared" si="93"/>
        <v>prop,309,1</v>
      </c>
      <c r="BG105" s="53">
        <f t="shared" si="94"/>
        <v>4</v>
      </c>
      <c r="BH105" s="53" t="str">
        <f t="shared" si="95"/>
        <v>prop,310,1</v>
      </c>
      <c r="BI105" s="53" t="str">
        <f t="shared" si="96"/>
        <v>prop,310,1</v>
      </c>
      <c r="BJ105" s="53">
        <f t="shared" si="97"/>
        <v>5</v>
      </c>
      <c r="BK105" s="53" t="str">
        <f t="shared" si="98"/>
        <v>prop,311,1</v>
      </c>
      <c r="BL105" s="53" t="str">
        <f t="shared" si="99"/>
        <v>prop,311,1</v>
      </c>
      <c r="BM105" s="53">
        <f t="shared" si="100"/>
        <v>11</v>
      </c>
      <c r="BN105" s="53" t="str">
        <f t="shared" si="101"/>
        <v>prop,312,1</v>
      </c>
      <c r="BO105" s="53" t="str">
        <f t="shared" si="102"/>
        <v>prop,312,1</v>
      </c>
      <c r="BP105" s="53">
        <f t="shared" si="103"/>
        <v>4</v>
      </c>
      <c r="BQ105" s="53" t="str">
        <f t="shared" si="104"/>
        <v>prop,322,1</v>
      </c>
      <c r="BR105" s="53" t="str">
        <f t="shared" si="105"/>
        <v>prop,322,1</v>
      </c>
      <c r="BS105" s="53">
        <f t="shared" si="106"/>
        <v>28</v>
      </c>
      <c r="BT105" s="53" t="str">
        <f t="shared" si="107"/>
        <v>prop,323,1</v>
      </c>
      <c r="BU105" s="53" t="str">
        <f t="shared" si="108"/>
        <v>prop,323,1</v>
      </c>
      <c r="BV105" s="53">
        <f t="shared" si="109"/>
        <v>2</v>
      </c>
      <c r="BW105" s="53" t="str">
        <f t="shared" si="110"/>
        <v>prop,313,1</v>
      </c>
      <c r="BX105" s="53" t="str">
        <f t="shared" si="111"/>
        <v>prop,313,1</v>
      </c>
      <c r="BY105" s="53">
        <f t="shared" si="112"/>
        <v>10</v>
      </c>
      <c r="BZ105" s="53" t="str">
        <f t="shared" si="113"/>
        <v>prop,314,1</v>
      </c>
      <c r="CA105" s="53" t="str">
        <f t="shared" si="114"/>
        <v>prop,314,1</v>
      </c>
      <c r="CB105" s="53">
        <f t="shared" si="115"/>
        <v>25</v>
      </c>
      <c r="CC105" s="53" t="str">
        <f t="shared" si="116"/>
        <v>prop,316,1</v>
      </c>
      <c r="CD105" s="53" t="str">
        <f t="shared" si="117"/>
        <v>prop,316,1</v>
      </c>
      <c r="CE105" s="53">
        <f t="shared" si="118"/>
        <v>10</v>
      </c>
      <c r="CF105" s="53" t="str">
        <f t="shared" si="119"/>
        <v>prop,317,1</v>
      </c>
      <c r="CG105" s="53" t="str">
        <f t="shared" si="120"/>
        <v>prop,317,1</v>
      </c>
      <c r="CH105" s="53">
        <f t="shared" si="121"/>
        <v>25</v>
      </c>
      <c r="CI105" s="53" t="str">
        <f t="shared" si="122"/>
        <v>prop,206,2;pack,1110;pack,1125;pack,1140;pack,1155</v>
      </c>
      <c r="CJ105" s="53" t="str">
        <f t="shared" si="123"/>
        <v>prop,206,2</v>
      </c>
      <c r="CK105" s="53">
        <v>50</v>
      </c>
      <c r="CL105" s="53" t="str">
        <f t="shared" si="124"/>
        <v>prop,205,5;pack,1110;pack,1125;pack,1140;pack,1155</v>
      </c>
      <c r="CM105" s="53" t="str">
        <f t="shared" si="125"/>
        <v>prop,205,5</v>
      </c>
      <c r="CN105" s="53">
        <v>50</v>
      </c>
      <c r="CO105" s="53" t="str">
        <f>"stage_token,"&amp;INT(价值设定!M66*100)</f>
        <v>stage_token,2040</v>
      </c>
      <c r="CP105" s="53" t="str">
        <f t="shared" si="126"/>
        <v>stage_token,2040</v>
      </c>
      <c r="CQ105" s="53">
        <v>100</v>
      </c>
      <c r="CR105" s="53" t="s">
        <v>2329</v>
      </c>
      <c r="CS105" s="53" t="str">
        <f t="shared" si="127"/>
        <v>cash,110</v>
      </c>
      <c r="CT105" s="53">
        <v>100</v>
      </c>
      <c r="CU105" s="53" t="s">
        <v>2330</v>
      </c>
      <c r="CV105" s="53" t="str">
        <f t="shared" si="128"/>
        <v>prop,704,8</v>
      </c>
      <c r="CW105" s="53">
        <v>100</v>
      </c>
      <c r="CX105" s="53" t="str">
        <f t="shared" si="129"/>
        <v>pack,304</v>
      </c>
      <c r="CY105" s="53" t="str">
        <f t="shared" si="130"/>
        <v>item,104</v>
      </c>
      <c r="CZ105" s="53">
        <f t="shared" si="131"/>
        <v>10</v>
      </c>
      <c r="DA105" s="53" t="str">
        <f t="shared" si="132"/>
        <v>prop,105,1</v>
      </c>
      <c r="DB105" s="53" t="str">
        <f t="shared" si="133"/>
        <v>prop,105,1</v>
      </c>
      <c r="DC105" s="53">
        <f t="shared" si="134"/>
        <v>100</v>
      </c>
      <c r="DE105" s="53">
        <v>1203</v>
      </c>
      <c r="DF105" s="56" t="str">
        <f t="shared" si="138"/>
        <v>pack,268;pack,228</v>
      </c>
      <c r="DG105" s="80"/>
    </row>
    <row r="106" spans="1:111">
      <c r="A106" s="53">
        <f>怪物产出!A68</f>
        <v>65</v>
      </c>
      <c r="B106" s="53">
        <f>怪物产出!B68</f>
        <v>11</v>
      </c>
      <c r="C106" s="50" t="str">
        <f>价值设定!P67</f>
        <v>coin,5750</v>
      </c>
      <c r="D106" s="53" t="str">
        <f t="shared" si="40"/>
        <v>coin,5750</v>
      </c>
      <c r="E106" s="53">
        <f t="shared" si="41"/>
        <v>100</v>
      </c>
      <c r="F106" s="53" t="str">
        <f t="shared" si="42"/>
        <v>pack,303</v>
      </c>
      <c r="G106" s="53" t="s">
        <v>2118</v>
      </c>
      <c r="H106" s="53">
        <f t="shared" si="43"/>
        <v>50</v>
      </c>
      <c r="I106" s="53" t="str">
        <f t="shared" si="44"/>
        <v>prop,207,2;pack,1110;pack,1125;pack,1140;pack,1155</v>
      </c>
      <c r="J106" s="53" t="str">
        <f t="shared" si="45"/>
        <v>prop,207,2</v>
      </c>
      <c r="K106" s="53">
        <f t="shared" si="46"/>
        <v>2</v>
      </c>
      <c r="L106" s="53" t="str">
        <f t="shared" si="47"/>
        <v>prop,211,1;pack,1110;pack,1125;pack,1140;pack,1155</v>
      </c>
      <c r="M106" s="53" t="str">
        <f t="shared" si="48"/>
        <v>prop,211,1</v>
      </c>
      <c r="N106" s="53">
        <f t="shared" si="49"/>
        <v>8</v>
      </c>
      <c r="O106" s="53" t="str">
        <f t="shared" si="50"/>
        <v>prop,208,2;pack,1110;pack,1125;pack,1140;pack,1155</v>
      </c>
      <c r="P106" s="53" t="str">
        <f t="shared" si="51"/>
        <v>prop,208,2</v>
      </c>
      <c r="Q106" s="53">
        <f t="shared" si="52"/>
        <v>2</v>
      </c>
      <c r="R106" s="53" t="str">
        <f t="shared" si="53"/>
        <v>prop,212,1;pack,1110;pack,1125;pack,1140;pack,1155</v>
      </c>
      <c r="S106" s="53" t="str">
        <f t="shared" si="54"/>
        <v>prop,212,1</v>
      </c>
      <c r="T106" s="53">
        <f t="shared" si="55"/>
        <v>8</v>
      </c>
      <c r="U106" s="53" t="str">
        <f t="shared" si="56"/>
        <v>prop,209,2;pack,1110;pack,1125;pack,1140;pack,1155</v>
      </c>
      <c r="V106" s="53" t="str">
        <f t="shared" si="57"/>
        <v>prop,209,2</v>
      </c>
      <c r="W106" s="53">
        <f t="shared" si="58"/>
        <v>2</v>
      </c>
      <c r="X106" s="53" t="str">
        <f t="shared" si="59"/>
        <v>prop,213,1;pack,1110;pack,1125;pack,1140;pack,1155</v>
      </c>
      <c r="Y106" s="53" t="str">
        <f t="shared" si="60"/>
        <v>prop,213,1</v>
      </c>
      <c r="Z106" s="53">
        <f t="shared" si="61"/>
        <v>5</v>
      </c>
      <c r="AA106" s="53" t="str">
        <f t="shared" si="62"/>
        <v>prop,210,2;pack,1110;pack,1125;pack,1140;pack,1155</v>
      </c>
      <c r="AB106" s="53" t="str">
        <f t="shared" si="63"/>
        <v>prop,210,2</v>
      </c>
      <c r="AC106" s="53">
        <f t="shared" si="64"/>
        <v>2</v>
      </c>
      <c r="AD106" s="53" t="str">
        <f t="shared" si="65"/>
        <v>prop,214,1;pack,1110;pack,1125;pack,1140;pack,1155</v>
      </c>
      <c r="AE106" s="53" t="str">
        <f t="shared" si="66"/>
        <v>prop,214,1</v>
      </c>
      <c r="AF106" s="53">
        <f t="shared" si="67"/>
        <v>5</v>
      </c>
      <c r="AG106" s="53" t="str">
        <f t="shared" si="68"/>
        <v>prop,301,1</v>
      </c>
      <c r="AH106" s="53" t="str">
        <f t="shared" si="69"/>
        <v>prop,301,1</v>
      </c>
      <c r="AI106" s="53">
        <f t="shared" si="70"/>
        <v>5</v>
      </c>
      <c r="AJ106" s="53" t="str">
        <f t="shared" si="71"/>
        <v>prop,302,1</v>
      </c>
      <c r="AK106" s="53" t="str">
        <f t="shared" si="72"/>
        <v>prop,302,1</v>
      </c>
      <c r="AL106" s="53">
        <f t="shared" si="73"/>
        <v>17</v>
      </c>
      <c r="AM106" s="53" t="str">
        <f t="shared" si="74"/>
        <v>prop,303,1</v>
      </c>
      <c r="AN106" s="53" t="str">
        <f t="shared" si="75"/>
        <v>prop,303,1</v>
      </c>
      <c r="AO106" s="53">
        <f t="shared" si="76"/>
        <v>8</v>
      </c>
      <c r="AP106" s="53" t="str">
        <f t="shared" si="77"/>
        <v>prop,304,1</v>
      </c>
      <c r="AQ106" s="53" t="str">
        <f t="shared" si="78"/>
        <v>prop,304,1</v>
      </c>
      <c r="AR106" s="53">
        <f t="shared" si="79"/>
        <v>5</v>
      </c>
      <c r="AS106" s="53" t="str">
        <f t="shared" si="80"/>
        <v>prop,305,1</v>
      </c>
      <c r="AT106" s="53" t="str">
        <f t="shared" si="81"/>
        <v>prop,305,1</v>
      </c>
      <c r="AU106" s="53">
        <f t="shared" si="82"/>
        <v>17</v>
      </c>
      <c r="AV106" s="53" t="str">
        <f t="shared" si="83"/>
        <v>prop,306,1</v>
      </c>
      <c r="AW106" s="53" t="str">
        <f t="shared" si="84"/>
        <v>prop,306,1</v>
      </c>
      <c r="AX106" s="53">
        <f t="shared" si="85"/>
        <v>8</v>
      </c>
      <c r="AY106" s="53" t="str">
        <f t="shared" si="86"/>
        <v>prop,307,1</v>
      </c>
      <c r="AZ106" s="53" t="str">
        <f t="shared" si="87"/>
        <v>prop,307,1</v>
      </c>
      <c r="BA106" s="53">
        <f t="shared" si="88"/>
        <v>5</v>
      </c>
      <c r="BB106" s="53" t="str">
        <f t="shared" si="89"/>
        <v>prop,308,1</v>
      </c>
      <c r="BC106" s="53" t="str">
        <f t="shared" si="90"/>
        <v>prop,308,1</v>
      </c>
      <c r="BD106" s="53">
        <f t="shared" si="91"/>
        <v>11</v>
      </c>
      <c r="BE106" s="53" t="str">
        <f t="shared" si="92"/>
        <v>prop,309,1</v>
      </c>
      <c r="BF106" s="53" t="str">
        <f t="shared" si="93"/>
        <v>prop,309,1</v>
      </c>
      <c r="BG106" s="53">
        <f t="shared" si="94"/>
        <v>4</v>
      </c>
      <c r="BH106" s="53" t="str">
        <f t="shared" si="95"/>
        <v>prop,310,1</v>
      </c>
      <c r="BI106" s="53" t="str">
        <f t="shared" si="96"/>
        <v>prop,310,1</v>
      </c>
      <c r="BJ106" s="53">
        <f t="shared" si="97"/>
        <v>5</v>
      </c>
      <c r="BK106" s="53" t="str">
        <f t="shared" si="98"/>
        <v>prop,311,1</v>
      </c>
      <c r="BL106" s="53" t="str">
        <f t="shared" si="99"/>
        <v>prop,311,1</v>
      </c>
      <c r="BM106" s="53">
        <f t="shared" si="100"/>
        <v>11</v>
      </c>
      <c r="BN106" s="53" t="str">
        <f t="shared" si="101"/>
        <v>prop,312,1</v>
      </c>
      <c r="BO106" s="53" t="str">
        <f t="shared" si="102"/>
        <v>prop,312,1</v>
      </c>
      <c r="BP106" s="53">
        <f t="shared" si="103"/>
        <v>4</v>
      </c>
      <c r="BQ106" s="53" t="str">
        <f t="shared" si="104"/>
        <v>prop,322,1</v>
      </c>
      <c r="BR106" s="53" t="str">
        <f t="shared" si="105"/>
        <v>prop,322,1</v>
      </c>
      <c r="BS106" s="53">
        <f t="shared" si="106"/>
        <v>28</v>
      </c>
      <c r="BT106" s="53" t="str">
        <f t="shared" si="107"/>
        <v>prop,323,1</v>
      </c>
      <c r="BU106" s="53" t="str">
        <f t="shared" si="108"/>
        <v>prop,323,1</v>
      </c>
      <c r="BV106" s="53">
        <f t="shared" si="109"/>
        <v>2</v>
      </c>
      <c r="BW106" s="53" t="str">
        <f t="shared" si="110"/>
        <v>prop,313,1</v>
      </c>
      <c r="BX106" s="53" t="str">
        <f t="shared" si="111"/>
        <v>prop,313,1</v>
      </c>
      <c r="BY106" s="53">
        <f t="shared" si="112"/>
        <v>10</v>
      </c>
      <c r="BZ106" s="53" t="str">
        <f t="shared" si="113"/>
        <v>prop,314,1</v>
      </c>
      <c r="CA106" s="53" t="str">
        <f t="shared" si="114"/>
        <v>prop,314,1</v>
      </c>
      <c r="CB106" s="53">
        <f t="shared" si="115"/>
        <v>25</v>
      </c>
      <c r="CC106" s="53" t="str">
        <f t="shared" si="116"/>
        <v>prop,316,1</v>
      </c>
      <c r="CD106" s="53" t="str">
        <f t="shared" si="117"/>
        <v>prop,316,1</v>
      </c>
      <c r="CE106" s="53">
        <f t="shared" si="118"/>
        <v>10</v>
      </c>
      <c r="CF106" s="53" t="str">
        <f t="shared" si="119"/>
        <v>prop,317,1</v>
      </c>
      <c r="CG106" s="53" t="str">
        <f t="shared" si="120"/>
        <v>prop,317,1</v>
      </c>
      <c r="CH106" s="53">
        <f t="shared" si="121"/>
        <v>25</v>
      </c>
      <c r="CI106" s="53" t="str">
        <f t="shared" si="122"/>
        <v>prop,206,2;pack,1110;pack,1125;pack,1140;pack,1155</v>
      </c>
      <c r="CJ106" s="53" t="str">
        <f t="shared" si="123"/>
        <v>prop,206,2</v>
      </c>
      <c r="CK106" s="53">
        <v>50</v>
      </c>
      <c r="CL106" s="53" t="str">
        <f t="shared" si="124"/>
        <v>prop,205,5;pack,1110;pack,1125;pack,1140;pack,1155</v>
      </c>
      <c r="CM106" s="53" t="str">
        <f t="shared" si="125"/>
        <v>prop,205,5</v>
      </c>
      <c r="CN106" s="53">
        <v>50</v>
      </c>
      <c r="CO106" s="53" t="str">
        <f>"stage_token,"&amp;INT(价值设定!M67*100)</f>
        <v>stage_token,2050</v>
      </c>
      <c r="CP106" s="53" t="str">
        <f t="shared" si="126"/>
        <v>stage_token,2050</v>
      </c>
      <c r="CQ106" s="53">
        <v>100</v>
      </c>
      <c r="CR106" s="53" t="s">
        <v>2329</v>
      </c>
      <c r="CS106" s="53" t="str">
        <f t="shared" si="127"/>
        <v>cash,110</v>
      </c>
      <c r="CT106" s="53">
        <v>100</v>
      </c>
      <c r="CU106" s="53" t="s">
        <v>2330</v>
      </c>
      <c r="CV106" s="53" t="str">
        <f t="shared" si="128"/>
        <v>prop,704,8</v>
      </c>
      <c r="CW106" s="53">
        <v>100</v>
      </c>
      <c r="CX106" s="53" t="str">
        <f t="shared" si="129"/>
        <v>pack,304</v>
      </c>
      <c r="CY106" s="53" t="str">
        <f t="shared" si="130"/>
        <v>item,104</v>
      </c>
      <c r="CZ106" s="53">
        <f t="shared" si="131"/>
        <v>10</v>
      </c>
      <c r="DA106" s="53" t="str">
        <f t="shared" si="132"/>
        <v>prop,105,1</v>
      </c>
      <c r="DB106" s="53" t="str">
        <f t="shared" si="133"/>
        <v>prop,105,1</v>
      </c>
      <c r="DC106" s="53">
        <f t="shared" si="134"/>
        <v>100</v>
      </c>
      <c r="DE106" s="53">
        <v>1204</v>
      </c>
      <c r="DF106" s="56" t="str">
        <f t="shared" si="138"/>
        <v>pack,273;pack,233</v>
      </c>
      <c r="DG106" s="80"/>
    </row>
    <row r="107" spans="1:111">
      <c r="A107" s="53">
        <f>怪物产出!A69</f>
        <v>66</v>
      </c>
      <c r="B107" s="53">
        <f>怪物产出!B69</f>
        <v>12</v>
      </c>
      <c r="C107" s="50" t="str">
        <f>价值设定!P68</f>
        <v>coin,5800</v>
      </c>
      <c r="D107" s="53" t="str">
        <f t="shared" ref="D107:D141" si="139">C107</f>
        <v>coin,5800</v>
      </c>
      <c r="E107" s="53">
        <f t="shared" ref="E107:E141" si="140">VLOOKUP(C$41,$A$2:$W$31,8+$B107,0)</f>
        <v>100</v>
      </c>
      <c r="F107" s="53" t="str">
        <f t="shared" ref="F107:F141" si="141">VLOOKUP(B107,$BC$3:$BF$17,3,0)</f>
        <v>pack,303</v>
      </c>
      <c r="G107" s="53" t="s">
        <v>2118</v>
      </c>
      <c r="H107" s="53">
        <f t="shared" ref="H107:H141" si="142">VLOOKUP(F$41,$A$2:$W$31,8+$B107,0)</f>
        <v>50</v>
      </c>
      <c r="I107" s="53" t="str">
        <f t="shared" ref="I107:I141" si="143">VLOOKUP(I$41,$A$2:$W$31,4,0)&amp;";"&amp;VLOOKUP($B107,$Y$3:$AL$17,14,0)</f>
        <v>prop,207,2;pack,1111;pack,1126;pack,1141;pack,1156</v>
      </c>
      <c r="J107" s="53" t="str">
        <f t="shared" ref="J107:J141" si="144">VLOOKUP(I$41,$A$2:$W$31,4,0)</f>
        <v>prop,207,2</v>
      </c>
      <c r="K107" s="53">
        <f t="shared" ref="K107:K141" si="145">VLOOKUP(I$41,$A$2:$W$31,8+$B107,0)</f>
        <v>2</v>
      </c>
      <c r="L107" s="53" t="str">
        <f t="shared" ref="L107:L141" si="146">VLOOKUP(L$41,$A$2:$W$31,4,0)&amp;";"&amp;VLOOKUP($B107,$Y$3:$AL$17,14,0)</f>
        <v>prop,211,1;pack,1111;pack,1126;pack,1141;pack,1156</v>
      </c>
      <c r="M107" s="53" t="str">
        <f t="shared" ref="M107:M141" si="147">VLOOKUP(L$41,$A$2:$W$31,4,0)</f>
        <v>prop,211,1</v>
      </c>
      <c r="N107" s="53">
        <f t="shared" ref="N107:N141" si="148">VLOOKUP(L$41,$A$2:$W$31,8+$B107,0)</f>
        <v>8</v>
      </c>
      <c r="O107" s="53" t="str">
        <f t="shared" ref="O107:O141" si="149">VLOOKUP(O$41,$A$2:$W$31,4,0)&amp;";"&amp;VLOOKUP($B107,$Y$3:$AL$17,14,0)</f>
        <v>prop,208,2;pack,1111;pack,1126;pack,1141;pack,1156</v>
      </c>
      <c r="P107" s="53" t="str">
        <f t="shared" ref="P107:P141" si="150">VLOOKUP(O$41,$A$2:$W$31,4,0)</f>
        <v>prop,208,2</v>
      </c>
      <c r="Q107" s="53">
        <f t="shared" ref="Q107:Q141" si="151">VLOOKUP(O$41,$A$2:$W$31,8+$B107,0)</f>
        <v>2</v>
      </c>
      <c r="R107" s="53" t="str">
        <f t="shared" ref="R107:R141" si="152">VLOOKUP(R$41,$A$2:$W$31,4,0)&amp;";"&amp;VLOOKUP($B107,$Y$3:$AL$17,14,0)</f>
        <v>prop,212,1;pack,1111;pack,1126;pack,1141;pack,1156</v>
      </c>
      <c r="S107" s="53" t="str">
        <f t="shared" ref="S107:S141" si="153">VLOOKUP(R$41,$A$2:$W$31,4,0)</f>
        <v>prop,212,1</v>
      </c>
      <c r="T107" s="53">
        <f t="shared" ref="T107:T141" si="154">VLOOKUP(R$41,$A$2:$W$31,8+$B107,0)</f>
        <v>8</v>
      </c>
      <c r="U107" s="53" t="str">
        <f t="shared" ref="U107:U141" si="155">VLOOKUP(U$41,$A$2:$W$31,4,0)&amp;";"&amp;VLOOKUP($B107,$Y$3:$AL$17,14,0)</f>
        <v>prop,209,2;pack,1111;pack,1126;pack,1141;pack,1156</v>
      </c>
      <c r="V107" s="53" t="str">
        <f t="shared" ref="V107:V141" si="156">VLOOKUP(U$41,$A$2:$W$31,4,0)</f>
        <v>prop,209,2</v>
      </c>
      <c r="W107" s="53">
        <f t="shared" ref="W107:W141" si="157">VLOOKUP(U$41,$A$2:$W$31,8+$B107,0)</f>
        <v>2</v>
      </c>
      <c r="X107" s="53" t="str">
        <f t="shared" ref="X107:X141" si="158">VLOOKUP(X$41,$A$2:$W$31,4,0)&amp;";"&amp;VLOOKUP($B107,$Y$3:$AL$17,14,0)</f>
        <v>prop,213,1;pack,1111;pack,1126;pack,1141;pack,1156</v>
      </c>
      <c r="Y107" s="53" t="str">
        <f t="shared" ref="Y107:Y141" si="159">VLOOKUP(X$41,$A$2:$W$31,4,0)</f>
        <v>prop,213,1</v>
      </c>
      <c r="Z107" s="53">
        <f t="shared" ref="Z107:Z141" si="160">VLOOKUP(X$41,$A$2:$W$31,8+$B107,0)</f>
        <v>5</v>
      </c>
      <c r="AA107" s="53" t="str">
        <f t="shared" ref="AA107:AA141" si="161">VLOOKUP(AA$41,$A$2:$W$31,4,0)&amp;";"&amp;VLOOKUP($B107,$Y$3:$AL$17,14,0)</f>
        <v>prop,210,2;pack,1111;pack,1126;pack,1141;pack,1156</v>
      </c>
      <c r="AB107" s="53" t="str">
        <f t="shared" ref="AB107:AB141" si="162">VLOOKUP(AA$41,$A$2:$W$31,4,0)</f>
        <v>prop,210,2</v>
      </c>
      <c r="AC107" s="53">
        <f t="shared" ref="AC107:AC141" si="163">VLOOKUP(AA$41,$A$2:$W$31,8+$B107,0)</f>
        <v>2</v>
      </c>
      <c r="AD107" s="53" t="str">
        <f t="shared" ref="AD107:AD141" si="164">VLOOKUP(AD$41,$A$2:$W$31,4,0)&amp;";"&amp;VLOOKUP($B107,$Y$3:$AL$17,14,0)</f>
        <v>prop,214,1;pack,1111;pack,1126;pack,1141;pack,1156</v>
      </c>
      <c r="AE107" s="53" t="str">
        <f t="shared" ref="AE107:AE141" si="165">VLOOKUP(AD$41,$A$2:$W$31,4,0)</f>
        <v>prop,214,1</v>
      </c>
      <c r="AF107" s="53">
        <f t="shared" ref="AF107:AF141" si="166">VLOOKUP(AD$41,$A$2:$W$31,8+$B107,0)</f>
        <v>5</v>
      </c>
      <c r="AG107" s="53" t="str">
        <f t="shared" ref="AG107:AG141" si="167">VLOOKUP(AG$41,$A$2:$W$31,4,0)</f>
        <v>prop,301,1</v>
      </c>
      <c r="AH107" s="53" t="str">
        <f t="shared" ref="AH107:AH141" si="168">AG107</f>
        <v>prop,301,1</v>
      </c>
      <c r="AI107" s="53">
        <f t="shared" ref="AI107:AI141" si="169">VLOOKUP(AG$41,$A$2:$W$31,8+$B107,0)</f>
        <v>5</v>
      </c>
      <c r="AJ107" s="53" t="str">
        <f t="shared" ref="AJ107:AJ141" si="170">VLOOKUP(AJ$41,$A$2:$W$31,4,0)</f>
        <v>prop,302,1</v>
      </c>
      <c r="AK107" s="53" t="str">
        <f t="shared" ref="AK107:AK141" si="171">AJ107</f>
        <v>prop,302,1</v>
      </c>
      <c r="AL107" s="53">
        <f t="shared" ref="AL107:AL141" si="172">VLOOKUP(AJ$41,$A$2:$W$31,8+$B107,0)</f>
        <v>16</v>
      </c>
      <c r="AM107" s="53" t="str">
        <f t="shared" ref="AM107:AM141" si="173">VLOOKUP(AM$41,$A$2:$W$31,4,0)</f>
        <v>prop,303,1</v>
      </c>
      <c r="AN107" s="53" t="str">
        <f t="shared" ref="AN107:AN141" si="174">AM107</f>
        <v>prop,303,1</v>
      </c>
      <c r="AO107" s="53">
        <f t="shared" ref="AO107:AO141" si="175">VLOOKUP(AM$41,$A$2:$W$31,8+$B107,0)</f>
        <v>9</v>
      </c>
      <c r="AP107" s="53" t="str">
        <f t="shared" ref="AP107:AP141" si="176">VLOOKUP(AP$41,$A$2:$W$31,4,0)</f>
        <v>prop,304,1</v>
      </c>
      <c r="AQ107" s="53" t="str">
        <f t="shared" ref="AQ107:AQ141" si="177">AP107</f>
        <v>prop,304,1</v>
      </c>
      <c r="AR107" s="53">
        <f t="shared" ref="AR107:AR141" si="178">VLOOKUP(AP$41,$A$2:$W$31,8+$B107,0)</f>
        <v>5</v>
      </c>
      <c r="AS107" s="53" t="str">
        <f t="shared" ref="AS107:AS141" si="179">VLOOKUP(AS$41,$A$2:$W$31,4,0)</f>
        <v>prop,305,1</v>
      </c>
      <c r="AT107" s="53" t="str">
        <f t="shared" ref="AT107:AT141" si="180">AS107</f>
        <v>prop,305,1</v>
      </c>
      <c r="AU107" s="53">
        <f t="shared" ref="AU107:AU141" si="181">VLOOKUP(AS$41,$A$2:$W$31,8+$B107,0)</f>
        <v>16</v>
      </c>
      <c r="AV107" s="53" t="str">
        <f t="shared" ref="AV107:AV141" si="182">VLOOKUP(AV$41,$A$2:$W$31,4,0)</f>
        <v>prop,306,1</v>
      </c>
      <c r="AW107" s="53" t="str">
        <f t="shared" ref="AW107:AW141" si="183">AV107</f>
        <v>prop,306,1</v>
      </c>
      <c r="AX107" s="53">
        <f t="shared" ref="AX107:AX141" si="184">VLOOKUP(AV$41,$A$2:$W$31,8+$B107,0)</f>
        <v>9</v>
      </c>
      <c r="AY107" s="53" t="str">
        <f t="shared" ref="AY107:AY141" si="185">VLOOKUP(AY$41,$A$2:$W$31,4,0)</f>
        <v>prop,307,1</v>
      </c>
      <c r="AZ107" s="53" t="str">
        <f t="shared" ref="AZ107:AZ141" si="186">AY107</f>
        <v>prop,307,1</v>
      </c>
      <c r="BA107" s="53">
        <f t="shared" ref="BA107:BA141" si="187">VLOOKUP(AY$41,$A$2:$W$31,8+$B107,0)</f>
        <v>5</v>
      </c>
      <c r="BB107" s="53" t="str">
        <f t="shared" ref="BB107:BB141" si="188">VLOOKUP(BB$41,$A$2:$W$31,4,0)</f>
        <v>prop,308,1</v>
      </c>
      <c r="BC107" s="53" t="str">
        <f t="shared" ref="BC107:BC141" si="189">BB107</f>
        <v>prop,308,1</v>
      </c>
      <c r="BD107" s="53">
        <f t="shared" ref="BD107:BD141" si="190">VLOOKUP(BB$41,$A$2:$W$31,8+$B107,0)</f>
        <v>11</v>
      </c>
      <c r="BE107" s="53" t="str">
        <f t="shared" ref="BE107:BE141" si="191">VLOOKUP(BE$41,$A$2:$W$31,4,0)</f>
        <v>prop,309,1</v>
      </c>
      <c r="BF107" s="53" t="str">
        <f t="shared" ref="BF107:BF141" si="192">BE107</f>
        <v>prop,309,1</v>
      </c>
      <c r="BG107" s="53">
        <f t="shared" ref="BG107:BG141" si="193">VLOOKUP(BE$41,$A$2:$W$31,8+$B107,0)</f>
        <v>4</v>
      </c>
      <c r="BH107" s="53" t="str">
        <f t="shared" ref="BH107:BH141" si="194">VLOOKUP(BH$41,$A$2:$W$31,4,0)</f>
        <v>prop,310,1</v>
      </c>
      <c r="BI107" s="53" t="str">
        <f t="shared" ref="BI107:BI141" si="195">BH107</f>
        <v>prop,310,1</v>
      </c>
      <c r="BJ107" s="53">
        <f t="shared" ref="BJ107:BJ141" si="196">VLOOKUP(BH$41,$A$2:$W$31,8+$B107,0)</f>
        <v>5</v>
      </c>
      <c r="BK107" s="53" t="str">
        <f t="shared" ref="BK107:BK141" si="197">VLOOKUP(BK$41,$A$2:$W$31,4,0)</f>
        <v>prop,311,1</v>
      </c>
      <c r="BL107" s="53" t="str">
        <f t="shared" ref="BL107:BL141" si="198">BK107</f>
        <v>prop,311,1</v>
      </c>
      <c r="BM107" s="53">
        <f t="shared" ref="BM107:BM141" si="199">VLOOKUP(BK$41,$A$2:$W$31,8+$B107,0)</f>
        <v>11</v>
      </c>
      <c r="BN107" s="53" t="str">
        <f t="shared" ref="BN107:BN141" si="200">VLOOKUP(BN$41,$A$2:$W$31,4,0)</f>
        <v>prop,312,1</v>
      </c>
      <c r="BO107" s="53" t="str">
        <f t="shared" ref="BO107:BO141" si="201">BN107</f>
        <v>prop,312,1</v>
      </c>
      <c r="BP107" s="53">
        <f t="shared" ref="BP107:BP141" si="202">VLOOKUP(BN$41,$A$2:$W$31,8+$B107,0)</f>
        <v>4</v>
      </c>
      <c r="BQ107" s="53" t="str">
        <f t="shared" ref="BQ107:BQ141" si="203">VLOOKUP(BQ$41,$A$2:$W$31,4,0)</f>
        <v>prop,322,1</v>
      </c>
      <c r="BR107" s="53" t="str">
        <f t="shared" ref="BR107:BR141" si="204">BQ107</f>
        <v>prop,322,1</v>
      </c>
      <c r="BS107" s="53">
        <f t="shared" ref="BS107:BS141" si="205">VLOOKUP(BQ$41,$A$2:$W$31,8+$B107,0)</f>
        <v>28</v>
      </c>
      <c r="BT107" s="53" t="str">
        <f t="shared" ref="BT107:BT141" si="206">VLOOKUP(BT$41,$A$2:$W$31,4,0)</f>
        <v>prop,323,1</v>
      </c>
      <c r="BU107" s="53" t="str">
        <f t="shared" ref="BU107:BU141" si="207">BT107</f>
        <v>prop,323,1</v>
      </c>
      <c r="BV107" s="53">
        <f t="shared" ref="BV107:BV141" si="208">VLOOKUP(BT$41,$A$2:$W$31,8+$B107,0)</f>
        <v>2</v>
      </c>
      <c r="BW107" s="53" t="str">
        <f t="shared" ref="BW107:BW141" si="209">VLOOKUP(BW$41,$A$2:$W$31,4,0)</f>
        <v>prop,313,1</v>
      </c>
      <c r="BX107" s="53" t="str">
        <f t="shared" ref="BX107:BX141" si="210">BW107</f>
        <v>prop,313,1</v>
      </c>
      <c r="BY107" s="53">
        <f t="shared" ref="BY107:BY141" si="211">VLOOKUP(BW$41,$A$2:$W$31,8+$B107,0)</f>
        <v>5</v>
      </c>
      <c r="BZ107" s="53" t="str">
        <f t="shared" ref="BZ107:BZ141" si="212">VLOOKUP(BZ$41,$A$2:$W$31,4,0)</f>
        <v>prop,314,1</v>
      </c>
      <c r="CA107" s="53" t="str">
        <f t="shared" ref="CA107:CA141" si="213">BZ107</f>
        <v>prop,314,1</v>
      </c>
      <c r="CB107" s="53">
        <f t="shared" ref="CB107:CB141" si="214">VLOOKUP(BZ$41,$A$2:$W$31,8+$B107,0)</f>
        <v>30</v>
      </c>
      <c r="CC107" s="53" t="str">
        <f t="shared" ref="CC107:CC141" si="215">VLOOKUP(CC$41,$A$2:$W$31,4,0)</f>
        <v>prop,316,1</v>
      </c>
      <c r="CD107" s="53" t="str">
        <f t="shared" ref="CD107:CD141" si="216">CC107</f>
        <v>prop,316,1</v>
      </c>
      <c r="CE107" s="53">
        <f t="shared" ref="CE107:CE141" si="217">VLOOKUP(CC$41,$A$2:$W$31,8+$B107,0)</f>
        <v>5</v>
      </c>
      <c r="CF107" s="53" t="str">
        <f t="shared" ref="CF107:CF141" si="218">VLOOKUP(CF$41,$A$2:$W$31,4,0)</f>
        <v>prop,317,1</v>
      </c>
      <c r="CG107" s="53" t="str">
        <f t="shared" ref="CG107:CG141" si="219">CF107</f>
        <v>prop,317,1</v>
      </c>
      <c r="CH107" s="53">
        <f t="shared" ref="CH107:CH141" si="220">VLOOKUP(CF$41,$A$2:$W$31,8+$B107,0)</f>
        <v>30</v>
      </c>
      <c r="CI107" s="53" t="str">
        <f t="shared" ref="CI107:CI141" si="221">VLOOKUP(B107,$Y$2:$AE$17,6,0)&amp;";"&amp;VLOOKUP($B107,$Y$3:$AL$17,14,0)</f>
        <v>prop,206,2;pack,1111;pack,1126;pack,1141;pack,1156</v>
      </c>
      <c r="CJ107" s="53" t="str">
        <f t="shared" ref="CJ107:CJ141" si="222">VLOOKUP(B107,$Y$2:$AE$17,6,0)</f>
        <v>prop,206,2</v>
      </c>
      <c r="CK107" s="53">
        <v>50</v>
      </c>
      <c r="CL107" s="53" t="str">
        <f t="shared" ref="CL107:CL141" si="223">VLOOKUP(B107,$Y$2:$AE$17,7,0)&amp;";"&amp;VLOOKUP($B107,$Y$3:$AL$17,14,0)</f>
        <v>prop,205,5;pack,1111;pack,1126;pack,1141;pack,1156</v>
      </c>
      <c r="CM107" s="53" t="str">
        <f t="shared" ref="CM107:CM141" si="224">VLOOKUP(B107,$Y$2:$AE$17,7,0)</f>
        <v>prop,205,5</v>
      </c>
      <c r="CN107" s="53">
        <v>50</v>
      </c>
      <c r="CO107" s="53" t="str">
        <f>"stage_token,"&amp;INT(价值设定!M68*100)</f>
        <v>stage_token,2060</v>
      </c>
      <c r="CP107" s="53" t="str">
        <f t="shared" ref="CP107:CP141" si="225">CO107</f>
        <v>stage_token,2060</v>
      </c>
      <c r="CQ107" s="53">
        <v>100</v>
      </c>
      <c r="CR107" s="53" t="s">
        <v>2329</v>
      </c>
      <c r="CS107" s="53" t="str">
        <f t="shared" ref="CS107:CS141" si="226">CR107</f>
        <v>cash,110</v>
      </c>
      <c r="CT107" s="53">
        <v>100</v>
      </c>
      <c r="CU107" s="53" t="s">
        <v>2330</v>
      </c>
      <c r="CV107" s="53" t="str">
        <f t="shared" ref="CV107:CV141" si="227">CU107</f>
        <v>prop,704,8</v>
      </c>
      <c r="CW107" s="53">
        <v>100</v>
      </c>
      <c r="CX107" s="53" t="str">
        <f t="shared" ref="CX107:CX141" si="228">$D$36</f>
        <v>pack,304</v>
      </c>
      <c r="CY107" s="53" t="str">
        <f t="shared" ref="CY107:CY141" si="229">"item,104"</f>
        <v>item,104</v>
      </c>
      <c r="CZ107" s="53">
        <f t="shared" ref="CZ107:CZ141" si="230">VLOOKUP(CZ$41,$A$33:$W$36,8+$B107,0)</f>
        <v>10</v>
      </c>
      <c r="DA107" s="53" t="str">
        <f t="shared" ref="DA107:DA141" si="231">VLOOKUP(B107,$Y$21:$AB$36,4,0)</f>
        <v>prop,105,1</v>
      </c>
      <c r="DB107" s="53" t="str">
        <f t="shared" ref="DB107:DB141" si="232">DA107</f>
        <v>prop,105,1</v>
      </c>
      <c r="DC107" s="53">
        <f t="shared" ref="DC107:DC141" si="233">VLOOKUP(B107,$Y$21:$AC$36,5,0)</f>
        <v>100</v>
      </c>
      <c r="DE107" s="53">
        <v>1205</v>
      </c>
      <c r="DF107" s="56" t="str">
        <f t="shared" ref="DF107:DF121" si="234">BL3</f>
        <v>pack,204;pack,239</v>
      </c>
      <c r="DG107" s="80"/>
    </row>
    <row r="108" spans="1:111">
      <c r="A108" s="53">
        <f>怪物产出!A70</f>
        <v>67</v>
      </c>
      <c r="B108" s="53">
        <f>怪物产出!B70</f>
        <v>12</v>
      </c>
      <c r="C108" s="50" t="str">
        <f>价值设定!P69</f>
        <v>coin,5850</v>
      </c>
      <c r="D108" s="53" t="str">
        <f t="shared" si="139"/>
        <v>coin,5850</v>
      </c>
      <c r="E108" s="53">
        <f t="shared" si="140"/>
        <v>100</v>
      </c>
      <c r="F108" s="53" t="str">
        <f t="shared" si="141"/>
        <v>pack,303</v>
      </c>
      <c r="G108" s="53" t="s">
        <v>2118</v>
      </c>
      <c r="H108" s="53">
        <f t="shared" si="142"/>
        <v>50</v>
      </c>
      <c r="I108" s="53" t="str">
        <f t="shared" si="143"/>
        <v>prop,207,2;pack,1111;pack,1126;pack,1141;pack,1156</v>
      </c>
      <c r="J108" s="53" t="str">
        <f t="shared" si="144"/>
        <v>prop,207,2</v>
      </c>
      <c r="K108" s="53">
        <f t="shared" si="145"/>
        <v>2</v>
      </c>
      <c r="L108" s="53" t="str">
        <f t="shared" si="146"/>
        <v>prop,211,1;pack,1111;pack,1126;pack,1141;pack,1156</v>
      </c>
      <c r="M108" s="53" t="str">
        <f t="shared" si="147"/>
        <v>prop,211,1</v>
      </c>
      <c r="N108" s="53">
        <f t="shared" si="148"/>
        <v>8</v>
      </c>
      <c r="O108" s="53" t="str">
        <f t="shared" si="149"/>
        <v>prop,208,2;pack,1111;pack,1126;pack,1141;pack,1156</v>
      </c>
      <c r="P108" s="53" t="str">
        <f t="shared" si="150"/>
        <v>prop,208,2</v>
      </c>
      <c r="Q108" s="53">
        <f t="shared" si="151"/>
        <v>2</v>
      </c>
      <c r="R108" s="53" t="str">
        <f t="shared" si="152"/>
        <v>prop,212,1;pack,1111;pack,1126;pack,1141;pack,1156</v>
      </c>
      <c r="S108" s="53" t="str">
        <f t="shared" si="153"/>
        <v>prop,212,1</v>
      </c>
      <c r="T108" s="53">
        <f t="shared" si="154"/>
        <v>8</v>
      </c>
      <c r="U108" s="53" t="str">
        <f t="shared" si="155"/>
        <v>prop,209,2;pack,1111;pack,1126;pack,1141;pack,1156</v>
      </c>
      <c r="V108" s="53" t="str">
        <f t="shared" si="156"/>
        <v>prop,209,2</v>
      </c>
      <c r="W108" s="53">
        <f t="shared" si="157"/>
        <v>2</v>
      </c>
      <c r="X108" s="53" t="str">
        <f t="shared" si="158"/>
        <v>prop,213,1;pack,1111;pack,1126;pack,1141;pack,1156</v>
      </c>
      <c r="Y108" s="53" t="str">
        <f t="shared" si="159"/>
        <v>prop,213,1</v>
      </c>
      <c r="Z108" s="53">
        <f t="shared" si="160"/>
        <v>5</v>
      </c>
      <c r="AA108" s="53" t="str">
        <f t="shared" si="161"/>
        <v>prop,210,2;pack,1111;pack,1126;pack,1141;pack,1156</v>
      </c>
      <c r="AB108" s="53" t="str">
        <f t="shared" si="162"/>
        <v>prop,210,2</v>
      </c>
      <c r="AC108" s="53">
        <f t="shared" si="163"/>
        <v>2</v>
      </c>
      <c r="AD108" s="53" t="str">
        <f t="shared" si="164"/>
        <v>prop,214,1;pack,1111;pack,1126;pack,1141;pack,1156</v>
      </c>
      <c r="AE108" s="53" t="str">
        <f t="shared" si="165"/>
        <v>prop,214,1</v>
      </c>
      <c r="AF108" s="53">
        <f t="shared" si="166"/>
        <v>5</v>
      </c>
      <c r="AG108" s="53" t="str">
        <f t="shared" si="167"/>
        <v>prop,301,1</v>
      </c>
      <c r="AH108" s="53" t="str">
        <f t="shared" si="168"/>
        <v>prop,301,1</v>
      </c>
      <c r="AI108" s="53">
        <f t="shared" si="169"/>
        <v>5</v>
      </c>
      <c r="AJ108" s="53" t="str">
        <f t="shared" si="170"/>
        <v>prop,302,1</v>
      </c>
      <c r="AK108" s="53" t="str">
        <f t="shared" si="171"/>
        <v>prop,302,1</v>
      </c>
      <c r="AL108" s="53">
        <f t="shared" si="172"/>
        <v>16</v>
      </c>
      <c r="AM108" s="53" t="str">
        <f t="shared" si="173"/>
        <v>prop,303,1</v>
      </c>
      <c r="AN108" s="53" t="str">
        <f t="shared" si="174"/>
        <v>prop,303,1</v>
      </c>
      <c r="AO108" s="53">
        <f t="shared" si="175"/>
        <v>9</v>
      </c>
      <c r="AP108" s="53" t="str">
        <f t="shared" si="176"/>
        <v>prop,304,1</v>
      </c>
      <c r="AQ108" s="53" t="str">
        <f t="shared" si="177"/>
        <v>prop,304,1</v>
      </c>
      <c r="AR108" s="53">
        <f t="shared" si="178"/>
        <v>5</v>
      </c>
      <c r="AS108" s="53" t="str">
        <f t="shared" si="179"/>
        <v>prop,305,1</v>
      </c>
      <c r="AT108" s="53" t="str">
        <f t="shared" si="180"/>
        <v>prop,305,1</v>
      </c>
      <c r="AU108" s="53">
        <f t="shared" si="181"/>
        <v>16</v>
      </c>
      <c r="AV108" s="53" t="str">
        <f t="shared" si="182"/>
        <v>prop,306,1</v>
      </c>
      <c r="AW108" s="53" t="str">
        <f t="shared" si="183"/>
        <v>prop,306,1</v>
      </c>
      <c r="AX108" s="53">
        <f t="shared" si="184"/>
        <v>9</v>
      </c>
      <c r="AY108" s="53" t="str">
        <f t="shared" si="185"/>
        <v>prop,307,1</v>
      </c>
      <c r="AZ108" s="53" t="str">
        <f t="shared" si="186"/>
        <v>prop,307,1</v>
      </c>
      <c r="BA108" s="53">
        <f t="shared" si="187"/>
        <v>5</v>
      </c>
      <c r="BB108" s="53" t="str">
        <f t="shared" si="188"/>
        <v>prop,308,1</v>
      </c>
      <c r="BC108" s="53" t="str">
        <f t="shared" si="189"/>
        <v>prop,308,1</v>
      </c>
      <c r="BD108" s="53">
        <f t="shared" si="190"/>
        <v>11</v>
      </c>
      <c r="BE108" s="53" t="str">
        <f t="shared" si="191"/>
        <v>prop,309,1</v>
      </c>
      <c r="BF108" s="53" t="str">
        <f t="shared" si="192"/>
        <v>prop,309,1</v>
      </c>
      <c r="BG108" s="53">
        <f t="shared" si="193"/>
        <v>4</v>
      </c>
      <c r="BH108" s="53" t="str">
        <f t="shared" si="194"/>
        <v>prop,310,1</v>
      </c>
      <c r="BI108" s="53" t="str">
        <f t="shared" si="195"/>
        <v>prop,310,1</v>
      </c>
      <c r="BJ108" s="53">
        <f t="shared" si="196"/>
        <v>5</v>
      </c>
      <c r="BK108" s="53" t="str">
        <f t="shared" si="197"/>
        <v>prop,311,1</v>
      </c>
      <c r="BL108" s="53" t="str">
        <f t="shared" si="198"/>
        <v>prop,311,1</v>
      </c>
      <c r="BM108" s="53">
        <f t="shared" si="199"/>
        <v>11</v>
      </c>
      <c r="BN108" s="53" t="str">
        <f t="shared" si="200"/>
        <v>prop,312,1</v>
      </c>
      <c r="BO108" s="53" t="str">
        <f t="shared" si="201"/>
        <v>prop,312,1</v>
      </c>
      <c r="BP108" s="53">
        <f t="shared" si="202"/>
        <v>4</v>
      </c>
      <c r="BQ108" s="53" t="str">
        <f t="shared" si="203"/>
        <v>prop,322,1</v>
      </c>
      <c r="BR108" s="53" t="str">
        <f t="shared" si="204"/>
        <v>prop,322,1</v>
      </c>
      <c r="BS108" s="53">
        <f t="shared" si="205"/>
        <v>28</v>
      </c>
      <c r="BT108" s="53" t="str">
        <f t="shared" si="206"/>
        <v>prop,323,1</v>
      </c>
      <c r="BU108" s="53" t="str">
        <f t="shared" si="207"/>
        <v>prop,323,1</v>
      </c>
      <c r="BV108" s="53">
        <f t="shared" si="208"/>
        <v>2</v>
      </c>
      <c r="BW108" s="53" t="str">
        <f t="shared" si="209"/>
        <v>prop,313,1</v>
      </c>
      <c r="BX108" s="53" t="str">
        <f t="shared" si="210"/>
        <v>prop,313,1</v>
      </c>
      <c r="BY108" s="53">
        <f t="shared" si="211"/>
        <v>5</v>
      </c>
      <c r="BZ108" s="53" t="str">
        <f t="shared" si="212"/>
        <v>prop,314,1</v>
      </c>
      <c r="CA108" s="53" t="str">
        <f t="shared" si="213"/>
        <v>prop,314,1</v>
      </c>
      <c r="CB108" s="53">
        <f t="shared" si="214"/>
        <v>30</v>
      </c>
      <c r="CC108" s="53" t="str">
        <f t="shared" si="215"/>
        <v>prop,316,1</v>
      </c>
      <c r="CD108" s="53" t="str">
        <f t="shared" si="216"/>
        <v>prop,316,1</v>
      </c>
      <c r="CE108" s="53">
        <f t="shared" si="217"/>
        <v>5</v>
      </c>
      <c r="CF108" s="53" t="str">
        <f t="shared" si="218"/>
        <v>prop,317,1</v>
      </c>
      <c r="CG108" s="53" t="str">
        <f t="shared" si="219"/>
        <v>prop,317,1</v>
      </c>
      <c r="CH108" s="53">
        <f t="shared" si="220"/>
        <v>30</v>
      </c>
      <c r="CI108" s="53" t="str">
        <f t="shared" si="221"/>
        <v>prop,206,2;pack,1111;pack,1126;pack,1141;pack,1156</v>
      </c>
      <c r="CJ108" s="53" t="str">
        <f t="shared" si="222"/>
        <v>prop,206,2</v>
      </c>
      <c r="CK108" s="53">
        <v>50</v>
      </c>
      <c r="CL108" s="53" t="str">
        <f t="shared" si="223"/>
        <v>prop,205,5;pack,1111;pack,1126;pack,1141;pack,1156</v>
      </c>
      <c r="CM108" s="53" t="str">
        <f t="shared" si="224"/>
        <v>prop,205,5</v>
      </c>
      <c r="CN108" s="53">
        <v>50</v>
      </c>
      <c r="CO108" s="53" t="str">
        <f>"stage_token,"&amp;INT(价值设定!M69*100)</f>
        <v>stage_token,2070</v>
      </c>
      <c r="CP108" s="53" t="str">
        <f t="shared" si="225"/>
        <v>stage_token,2070</v>
      </c>
      <c r="CQ108" s="53">
        <v>100</v>
      </c>
      <c r="CR108" s="53" t="s">
        <v>2329</v>
      </c>
      <c r="CS108" s="53" t="str">
        <f t="shared" si="226"/>
        <v>cash,110</v>
      </c>
      <c r="CT108" s="53">
        <v>100</v>
      </c>
      <c r="CU108" s="53" t="s">
        <v>2330</v>
      </c>
      <c r="CV108" s="53" t="str">
        <f t="shared" si="227"/>
        <v>prop,704,8</v>
      </c>
      <c r="CW108" s="53">
        <v>100</v>
      </c>
      <c r="CX108" s="53" t="str">
        <f t="shared" si="228"/>
        <v>pack,304</v>
      </c>
      <c r="CY108" s="53" t="str">
        <f t="shared" si="229"/>
        <v>item,104</v>
      </c>
      <c r="CZ108" s="53">
        <f t="shared" si="230"/>
        <v>10</v>
      </c>
      <c r="DA108" s="53" t="str">
        <f t="shared" si="231"/>
        <v>prop,105,1</v>
      </c>
      <c r="DB108" s="53" t="str">
        <f t="shared" si="232"/>
        <v>prop,105,1</v>
      </c>
      <c r="DC108" s="53">
        <f t="shared" si="233"/>
        <v>100</v>
      </c>
      <c r="DE108" s="53">
        <v>1206</v>
      </c>
      <c r="DF108" s="56" t="str">
        <f t="shared" si="234"/>
        <v>pack,209;pack,244</v>
      </c>
      <c r="DG108" s="80"/>
    </row>
    <row r="109" spans="1:111">
      <c r="A109" s="53">
        <f>怪物产出!A71</f>
        <v>68</v>
      </c>
      <c r="B109" s="53">
        <f>怪物产出!B71</f>
        <v>12</v>
      </c>
      <c r="C109" s="50" t="str">
        <f>价值设定!P70</f>
        <v>coin,5900</v>
      </c>
      <c r="D109" s="53" t="str">
        <f t="shared" si="139"/>
        <v>coin,5900</v>
      </c>
      <c r="E109" s="53">
        <f t="shared" si="140"/>
        <v>100</v>
      </c>
      <c r="F109" s="53" t="str">
        <f t="shared" si="141"/>
        <v>pack,303</v>
      </c>
      <c r="G109" s="53" t="s">
        <v>2118</v>
      </c>
      <c r="H109" s="53">
        <f t="shared" si="142"/>
        <v>50</v>
      </c>
      <c r="I109" s="53" t="str">
        <f t="shared" si="143"/>
        <v>prop,207,2;pack,1111;pack,1126;pack,1141;pack,1156</v>
      </c>
      <c r="J109" s="53" t="str">
        <f t="shared" si="144"/>
        <v>prop,207,2</v>
      </c>
      <c r="K109" s="53">
        <f t="shared" si="145"/>
        <v>2</v>
      </c>
      <c r="L109" s="53" t="str">
        <f t="shared" si="146"/>
        <v>prop,211,1;pack,1111;pack,1126;pack,1141;pack,1156</v>
      </c>
      <c r="M109" s="53" t="str">
        <f t="shared" si="147"/>
        <v>prop,211,1</v>
      </c>
      <c r="N109" s="53">
        <f t="shared" si="148"/>
        <v>8</v>
      </c>
      <c r="O109" s="53" t="str">
        <f t="shared" si="149"/>
        <v>prop,208,2;pack,1111;pack,1126;pack,1141;pack,1156</v>
      </c>
      <c r="P109" s="53" t="str">
        <f t="shared" si="150"/>
        <v>prop,208,2</v>
      </c>
      <c r="Q109" s="53">
        <f t="shared" si="151"/>
        <v>2</v>
      </c>
      <c r="R109" s="53" t="str">
        <f t="shared" si="152"/>
        <v>prop,212,1;pack,1111;pack,1126;pack,1141;pack,1156</v>
      </c>
      <c r="S109" s="53" t="str">
        <f t="shared" si="153"/>
        <v>prop,212,1</v>
      </c>
      <c r="T109" s="53">
        <f t="shared" si="154"/>
        <v>8</v>
      </c>
      <c r="U109" s="53" t="str">
        <f t="shared" si="155"/>
        <v>prop,209,2;pack,1111;pack,1126;pack,1141;pack,1156</v>
      </c>
      <c r="V109" s="53" t="str">
        <f t="shared" si="156"/>
        <v>prop,209,2</v>
      </c>
      <c r="W109" s="53">
        <f t="shared" si="157"/>
        <v>2</v>
      </c>
      <c r="X109" s="53" t="str">
        <f t="shared" si="158"/>
        <v>prop,213,1;pack,1111;pack,1126;pack,1141;pack,1156</v>
      </c>
      <c r="Y109" s="53" t="str">
        <f t="shared" si="159"/>
        <v>prop,213,1</v>
      </c>
      <c r="Z109" s="53">
        <f t="shared" si="160"/>
        <v>5</v>
      </c>
      <c r="AA109" s="53" t="str">
        <f t="shared" si="161"/>
        <v>prop,210,2;pack,1111;pack,1126;pack,1141;pack,1156</v>
      </c>
      <c r="AB109" s="53" t="str">
        <f t="shared" si="162"/>
        <v>prop,210,2</v>
      </c>
      <c r="AC109" s="53">
        <f t="shared" si="163"/>
        <v>2</v>
      </c>
      <c r="AD109" s="53" t="str">
        <f t="shared" si="164"/>
        <v>prop,214,1;pack,1111;pack,1126;pack,1141;pack,1156</v>
      </c>
      <c r="AE109" s="53" t="str">
        <f t="shared" si="165"/>
        <v>prop,214,1</v>
      </c>
      <c r="AF109" s="53">
        <f t="shared" si="166"/>
        <v>5</v>
      </c>
      <c r="AG109" s="53" t="str">
        <f t="shared" si="167"/>
        <v>prop,301,1</v>
      </c>
      <c r="AH109" s="53" t="str">
        <f t="shared" si="168"/>
        <v>prop,301,1</v>
      </c>
      <c r="AI109" s="53">
        <f t="shared" si="169"/>
        <v>5</v>
      </c>
      <c r="AJ109" s="53" t="str">
        <f t="shared" si="170"/>
        <v>prop,302,1</v>
      </c>
      <c r="AK109" s="53" t="str">
        <f t="shared" si="171"/>
        <v>prop,302,1</v>
      </c>
      <c r="AL109" s="53">
        <f t="shared" si="172"/>
        <v>16</v>
      </c>
      <c r="AM109" s="53" t="str">
        <f t="shared" si="173"/>
        <v>prop,303,1</v>
      </c>
      <c r="AN109" s="53" t="str">
        <f t="shared" si="174"/>
        <v>prop,303,1</v>
      </c>
      <c r="AO109" s="53">
        <f t="shared" si="175"/>
        <v>9</v>
      </c>
      <c r="AP109" s="53" t="str">
        <f t="shared" si="176"/>
        <v>prop,304,1</v>
      </c>
      <c r="AQ109" s="53" t="str">
        <f t="shared" si="177"/>
        <v>prop,304,1</v>
      </c>
      <c r="AR109" s="53">
        <f t="shared" si="178"/>
        <v>5</v>
      </c>
      <c r="AS109" s="53" t="str">
        <f t="shared" si="179"/>
        <v>prop,305,1</v>
      </c>
      <c r="AT109" s="53" t="str">
        <f t="shared" si="180"/>
        <v>prop,305,1</v>
      </c>
      <c r="AU109" s="53">
        <f t="shared" si="181"/>
        <v>16</v>
      </c>
      <c r="AV109" s="53" t="str">
        <f t="shared" si="182"/>
        <v>prop,306,1</v>
      </c>
      <c r="AW109" s="53" t="str">
        <f t="shared" si="183"/>
        <v>prop,306,1</v>
      </c>
      <c r="AX109" s="53">
        <f t="shared" si="184"/>
        <v>9</v>
      </c>
      <c r="AY109" s="53" t="str">
        <f t="shared" si="185"/>
        <v>prop,307,1</v>
      </c>
      <c r="AZ109" s="53" t="str">
        <f t="shared" si="186"/>
        <v>prop,307,1</v>
      </c>
      <c r="BA109" s="53">
        <f t="shared" si="187"/>
        <v>5</v>
      </c>
      <c r="BB109" s="53" t="str">
        <f t="shared" si="188"/>
        <v>prop,308,1</v>
      </c>
      <c r="BC109" s="53" t="str">
        <f t="shared" si="189"/>
        <v>prop,308,1</v>
      </c>
      <c r="BD109" s="53">
        <f t="shared" si="190"/>
        <v>11</v>
      </c>
      <c r="BE109" s="53" t="str">
        <f t="shared" si="191"/>
        <v>prop,309,1</v>
      </c>
      <c r="BF109" s="53" t="str">
        <f t="shared" si="192"/>
        <v>prop,309,1</v>
      </c>
      <c r="BG109" s="53">
        <f t="shared" si="193"/>
        <v>4</v>
      </c>
      <c r="BH109" s="53" t="str">
        <f t="shared" si="194"/>
        <v>prop,310,1</v>
      </c>
      <c r="BI109" s="53" t="str">
        <f t="shared" si="195"/>
        <v>prop,310,1</v>
      </c>
      <c r="BJ109" s="53">
        <f t="shared" si="196"/>
        <v>5</v>
      </c>
      <c r="BK109" s="53" t="str">
        <f t="shared" si="197"/>
        <v>prop,311,1</v>
      </c>
      <c r="BL109" s="53" t="str">
        <f t="shared" si="198"/>
        <v>prop,311,1</v>
      </c>
      <c r="BM109" s="53">
        <f t="shared" si="199"/>
        <v>11</v>
      </c>
      <c r="BN109" s="53" t="str">
        <f t="shared" si="200"/>
        <v>prop,312,1</v>
      </c>
      <c r="BO109" s="53" t="str">
        <f t="shared" si="201"/>
        <v>prop,312,1</v>
      </c>
      <c r="BP109" s="53">
        <f t="shared" si="202"/>
        <v>4</v>
      </c>
      <c r="BQ109" s="53" t="str">
        <f t="shared" si="203"/>
        <v>prop,322,1</v>
      </c>
      <c r="BR109" s="53" t="str">
        <f t="shared" si="204"/>
        <v>prop,322,1</v>
      </c>
      <c r="BS109" s="53">
        <f t="shared" si="205"/>
        <v>28</v>
      </c>
      <c r="BT109" s="53" t="str">
        <f t="shared" si="206"/>
        <v>prop,323,1</v>
      </c>
      <c r="BU109" s="53" t="str">
        <f t="shared" si="207"/>
        <v>prop,323,1</v>
      </c>
      <c r="BV109" s="53">
        <f t="shared" si="208"/>
        <v>2</v>
      </c>
      <c r="BW109" s="53" t="str">
        <f t="shared" si="209"/>
        <v>prop,313,1</v>
      </c>
      <c r="BX109" s="53" t="str">
        <f t="shared" si="210"/>
        <v>prop,313,1</v>
      </c>
      <c r="BY109" s="53">
        <f t="shared" si="211"/>
        <v>5</v>
      </c>
      <c r="BZ109" s="53" t="str">
        <f t="shared" si="212"/>
        <v>prop,314,1</v>
      </c>
      <c r="CA109" s="53" t="str">
        <f t="shared" si="213"/>
        <v>prop,314,1</v>
      </c>
      <c r="CB109" s="53">
        <f t="shared" si="214"/>
        <v>30</v>
      </c>
      <c r="CC109" s="53" t="str">
        <f t="shared" si="215"/>
        <v>prop,316,1</v>
      </c>
      <c r="CD109" s="53" t="str">
        <f t="shared" si="216"/>
        <v>prop,316,1</v>
      </c>
      <c r="CE109" s="53">
        <f t="shared" si="217"/>
        <v>5</v>
      </c>
      <c r="CF109" s="53" t="str">
        <f t="shared" si="218"/>
        <v>prop,317,1</v>
      </c>
      <c r="CG109" s="53" t="str">
        <f t="shared" si="219"/>
        <v>prop,317,1</v>
      </c>
      <c r="CH109" s="53">
        <f t="shared" si="220"/>
        <v>30</v>
      </c>
      <c r="CI109" s="53" t="str">
        <f t="shared" si="221"/>
        <v>prop,206,2;pack,1111;pack,1126;pack,1141;pack,1156</v>
      </c>
      <c r="CJ109" s="53" t="str">
        <f t="shared" si="222"/>
        <v>prop,206,2</v>
      </c>
      <c r="CK109" s="53">
        <v>50</v>
      </c>
      <c r="CL109" s="53" t="str">
        <f t="shared" si="223"/>
        <v>prop,205,5;pack,1111;pack,1126;pack,1141;pack,1156</v>
      </c>
      <c r="CM109" s="53" t="str">
        <f t="shared" si="224"/>
        <v>prop,205,5</v>
      </c>
      <c r="CN109" s="53">
        <v>50</v>
      </c>
      <c r="CO109" s="53" t="str">
        <f>"stage_token,"&amp;INT(价值设定!M70*100)</f>
        <v>stage_token,2080</v>
      </c>
      <c r="CP109" s="53" t="str">
        <f t="shared" si="225"/>
        <v>stage_token,2080</v>
      </c>
      <c r="CQ109" s="53">
        <v>100</v>
      </c>
      <c r="CR109" s="53" t="s">
        <v>2329</v>
      </c>
      <c r="CS109" s="53" t="str">
        <f t="shared" si="226"/>
        <v>cash,110</v>
      </c>
      <c r="CT109" s="53">
        <v>100</v>
      </c>
      <c r="CU109" s="53" t="s">
        <v>2330</v>
      </c>
      <c r="CV109" s="53" t="str">
        <f t="shared" si="227"/>
        <v>prop,704,8</v>
      </c>
      <c r="CW109" s="53">
        <v>100</v>
      </c>
      <c r="CX109" s="53" t="str">
        <f t="shared" si="228"/>
        <v>pack,304</v>
      </c>
      <c r="CY109" s="53" t="str">
        <f t="shared" si="229"/>
        <v>item,104</v>
      </c>
      <c r="CZ109" s="53">
        <f t="shared" si="230"/>
        <v>10</v>
      </c>
      <c r="DA109" s="53" t="str">
        <f t="shared" si="231"/>
        <v>prop,105,1</v>
      </c>
      <c r="DB109" s="53" t="str">
        <f t="shared" si="232"/>
        <v>prop,105,1</v>
      </c>
      <c r="DC109" s="53">
        <f t="shared" si="233"/>
        <v>100</v>
      </c>
      <c r="DE109" s="53">
        <v>1207</v>
      </c>
      <c r="DF109" s="56" t="str">
        <f t="shared" si="234"/>
        <v>pack,214;pack,249</v>
      </c>
    </row>
    <row r="110" spans="1:111">
      <c r="A110" s="53">
        <f>怪物产出!A72</f>
        <v>69</v>
      </c>
      <c r="B110" s="53">
        <f>怪物产出!B72</f>
        <v>12</v>
      </c>
      <c r="C110" s="50" t="str">
        <f>价值设定!P71</f>
        <v>coin,5950</v>
      </c>
      <c r="D110" s="53" t="str">
        <f t="shared" si="139"/>
        <v>coin,5950</v>
      </c>
      <c r="E110" s="53">
        <f t="shared" si="140"/>
        <v>100</v>
      </c>
      <c r="F110" s="53" t="str">
        <f t="shared" si="141"/>
        <v>pack,303</v>
      </c>
      <c r="G110" s="53" t="s">
        <v>2118</v>
      </c>
      <c r="H110" s="53">
        <f t="shared" si="142"/>
        <v>50</v>
      </c>
      <c r="I110" s="53" t="str">
        <f t="shared" si="143"/>
        <v>prop,207,2;pack,1111;pack,1126;pack,1141;pack,1156</v>
      </c>
      <c r="J110" s="53" t="str">
        <f t="shared" si="144"/>
        <v>prop,207,2</v>
      </c>
      <c r="K110" s="53">
        <f t="shared" si="145"/>
        <v>2</v>
      </c>
      <c r="L110" s="53" t="str">
        <f t="shared" si="146"/>
        <v>prop,211,1;pack,1111;pack,1126;pack,1141;pack,1156</v>
      </c>
      <c r="M110" s="53" t="str">
        <f t="shared" si="147"/>
        <v>prop,211,1</v>
      </c>
      <c r="N110" s="53">
        <f t="shared" si="148"/>
        <v>8</v>
      </c>
      <c r="O110" s="53" t="str">
        <f t="shared" si="149"/>
        <v>prop,208,2;pack,1111;pack,1126;pack,1141;pack,1156</v>
      </c>
      <c r="P110" s="53" t="str">
        <f t="shared" si="150"/>
        <v>prop,208,2</v>
      </c>
      <c r="Q110" s="53">
        <f t="shared" si="151"/>
        <v>2</v>
      </c>
      <c r="R110" s="53" t="str">
        <f t="shared" si="152"/>
        <v>prop,212,1;pack,1111;pack,1126;pack,1141;pack,1156</v>
      </c>
      <c r="S110" s="53" t="str">
        <f t="shared" si="153"/>
        <v>prop,212,1</v>
      </c>
      <c r="T110" s="53">
        <f t="shared" si="154"/>
        <v>8</v>
      </c>
      <c r="U110" s="53" t="str">
        <f t="shared" si="155"/>
        <v>prop,209,2;pack,1111;pack,1126;pack,1141;pack,1156</v>
      </c>
      <c r="V110" s="53" t="str">
        <f t="shared" si="156"/>
        <v>prop,209,2</v>
      </c>
      <c r="W110" s="53">
        <f t="shared" si="157"/>
        <v>2</v>
      </c>
      <c r="X110" s="53" t="str">
        <f t="shared" si="158"/>
        <v>prop,213,1;pack,1111;pack,1126;pack,1141;pack,1156</v>
      </c>
      <c r="Y110" s="53" t="str">
        <f t="shared" si="159"/>
        <v>prop,213,1</v>
      </c>
      <c r="Z110" s="53">
        <f t="shared" si="160"/>
        <v>5</v>
      </c>
      <c r="AA110" s="53" t="str">
        <f t="shared" si="161"/>
        <v>prop,210,2;pack,1111;pack,1126;pack,1141;pack,1156</v>
      </c>
      <c r="AB110" s="53" t="str">
        <f t="shared" si="162"/>
        <v>prop,210,2</v>
      </c>
      <c r="AC110" s="53">
        <f t="shared" si="163"/>
        <v>2</v>
      </c>
      <c r="AD110" s="53" t="str">
        <f t="shared" si="164"/>
        <v>prop,214,1;pack,1111;pack,1126;pack,1141;pack,1156</v>
      </c>
      <c r="AE110" s="53" t="str">
        <f t="shared" si="165"/>
        <v>prop,214,1</v>
      </c>
      <c r="AF110" s="53">
        <f t="shared" si="166"/>
        <v>5</v>
      </c>
      <c r="AG110" s="53" t="str">
        <f t="shared" si="167"/>
        <v>prop,301,1</v>
      </c>
      <c r="AH110" s="53" t="str">
        <f t="shared" si="168"/>
        <v>prop,301,1</v>
      </c>
      <c r="AI110" s="53">
        <f t="shared" si="169"/>
        <v>5</v>
      </c>
      <c r="AJ110" s="53" t="str">
        <f t="shared" si="170"/>
        <v>prop,302,1</v>
      </c>
      <c r="AK110" s="53" t="str">
        <f t="shared" si="171"/>
        <v>prop,302,1</v>
      </c>
      <c r="AL110" s="53">
        <f t="shared" si="172"/>
        <v>16</v>
      </c>
      <c r="AM110" s="53" t="str">
        <f t="shared" si="173"/>
        <v>prop,303,1</v>
      </c>
      <c r="AN110" s="53" t="str">
        <f t="shared" si="174"/>
        <v>prop,303,1</v>
      </c>
      <c r="AO110" s="53">
        <f t="shared" si="175"/>
        <v>9</v>
      </c>
      <c r="AP110" s="53" t="str">
        <f t="shared" si="176"/>
        <v>prop,304,1</v>
      </c>
      <c r="AQ110" s="53" t="str">
        <f t="shared" si="177"/>
        <v>prop,304,1</v>
      </c>
      <c r="AR110" s="53">
        <f t="shared" si="178"/>
        <v>5</v>
      </c>
      <c r="AS110" s="53" t="str">
        <f t="shared" si="179"/>
        <v>prop,305,1</v>
      </c>
      <c r="AT110" s="53" t="str">
        <f t="shared" si="180"/>
        <v>prop,305,1</v>
      </c>
      <c r="AU110" s="53">
        <f t="shared" si="181"/>
        <v>16</v>
      </c>
      <c r="AV110" s="53" t="str">
        <f t="shared" si="182"/>
        <v>prop,306,1</v>
      </c>
      <c r="AW110" s="53" t="str">
        <f t="shared" si="183"/>
        <v>prop,306,1</v>
      </c>
      <c r="AX110" s="53">
        <f t="shared" si="184"/>
        <v>9</v>
      </c>
      <c r="AY110" s="53" t="str">
        <f t="shared" si="185"/>
        <v>prop,307,1</v>
      </c>
      <c r="AZ110" s="53" t="str">
        <f t="shared" si="186"/>
        <v>prop,307,1</v>
      </c>
      <c r="BA110" s="53">
        <f t="shared" si="187"/>
        <v>5</v>
      </c>
      <c r="BB110" s="53" t="str">
        <f t="shared" si="188"/>
        <v>prop,308,1</v>
      </c>
      <c r="BC110" s="53" t="str">
        <f t="shared" si="189"/>
        <v>prop,308,1</v>
      </c>
      <c r="BD110" s="53">
        <f t="shared" si="190"/>
        <v>11</v>
      </c>
      <c r="BE110" s="53" t="str">
        <f t="shared" si="191"/>
        <v>prop,309,1</v>
      </c>
      <c r="BF110" s="53" t="str">
        <f t="shared" si="192"/>
        <v>prop,309,1</v>
      </c>
      <c r="BG110" s="53">
        <f t="shared" si="193"/>
        <v>4</v>
      </c>
      <c r="BH110" s="53" t="str">
        <f t="shared" si="194"/>
        <v>prop,310,1</v>
      </c>
      <c r="BI110" s="53" t="str">
        <f t="shared" si="195"/>
        <v>prop,310,1</v>
      </c>
      <c r="BJ110" s="53">
        <f t="shared" si="196"/>
        <v>5</v>
      </c>
      <c r="BK110" s="53" t="str">
        <f t="shared" si="197"/>
        <v>prop,311,1</v>
      </c>
      <c r="BL110" s="53" t="str">
        <f t="shared" si="198"/>
        <v>prop,311,1</v>
      </c>
      <c r="BM110" s="53">
        <f t="shared" si="199"/>
        <v>11</v>
      </c>
      <c r="BN110" s="53" t="str">
        <f t="shared" si="200"/>
        <v>prop,312,1</v>
      </c>
      <c r="BO110" s="53" t="str">
        <f t="shared" si="201"/>
        <v>prop,312,1</v>
      </c>
      <c r="BP110" s="53">
        <f t="shared" si="202"/>
        <v>4</v>
      </c>
      <c r="BQ110" s="53" t="str">
        <f t="shared" si="203"/>
        <v>prop,322,1</v>
      </c>
      <c r="BR110" s="53" t="str">
        <f t="shared" si="204"/>
        <v>prop,322,1</v>
      </c>
      <c r="BS110" s="53">
        <f t="shared" si="205"/>
        <v>28</v>
      </c>
      <c r="BT110" s="53" t="str">
        <f t="shared" si="206"/>
        <v>prop,323,1</v>
      </c>
      <c r="BU110" s="53" t="str">
        <f t="shared" si="207"/>
        <v>prop,323,1</v>
      </c>
      <c r="BV110" s="53">
        <f t="shared" si="208"/>
        <v>2</v>
      </c>
      <c r="BW110" s="53" t="str">
        <f t="shared" si="209"/>
        <v>prop,313,1</v>
      </c>
      <c r="BX110" s="53" t="str">
        <f t="shared" si="210"/>
        <v>prop,313,1</v>
      </c>
      <c r="BY110" s="53">
        <f t="shared" si="211"/>
        <v>5</v>
      </c>
      <c r="BZ110" s="53" t="str">
        <f t="shared" si="212"/>
        <v>prop,314,1</v>
      </c>
      <c r="CA110" s="53" t="str">
        <f t="shared" si="213"/>
        <v>prop,314,1</v>
      </c>
      <c r="CB110" s="53">
        <f t="shared" si="214"/>
        <v>30</v>
      </c>
      <c r="CC110" s="53" t="str">
        <f t="shared" si="215"/>
        <v>prop,316,1</v>
      </c>
      <c r="CD110" s="53" t="str">
        <f t="shared" si="216"/>
        <v>prop,316,1</v>
      </c>
      <c r="CE110" s="53">
        <f t="shared" si="217"/>
        <v>5</v>
      </c>
      <c r="CF110" s="53" t="str">
        <f t="shared" si="218"/>
        <v>prop,317,1</v>
      </c>
      <c r="CG110" s="53" t="str">
        <f t="shared" si="219"/>
        <v>prop,317,1</v>
      </c>
      <c r="CH110" s="53">
        <f t="shared" si="220"/>
        <v>30</v>
      </c>
      <c r="CI110" s="53" t="str">
        <f t="shared" si="221"/>
        <v>prop,206,2;pack,1111;pack,1126;pack,1141;pack,1156</v>
      </c>
      <c r="CJ110" s="53" t="str">
        <f t="shared" si="222"/>
        <v>prop,206,2</v>
      </c>
      <c r="CK110" s="53">
        <v>50</v>
      </c>
      <c r="CL110" s="53" t="str">
        <f t="shared" si="223"/>
        <v>prop,205,5;pack,1111;pack,1126;pack,1141;pack,1156</v>
      </c>
      <c r="CM110" s="53" t="str">
        <f t="shared" si="224"/>
        <v>prop,205,5</v>
      </c>
      <c r="CN110" s="53">
        <v>50</v>
      </c>
      <c r="CO110" s="53" t="str">
        <f>"stage_token,"&amp;INT(价值设定!M71*100)</f>
        <v>stage_token,2090</v>
      </c>
      <c r="CP110" s="53" t="str">
        <f t="shared" si="225"/>
        <v>stage_token,2090</v>
      </c>
      <c r="CQ110" s="53">
        <v>100</v>
      </c>
      <c r="CR110" s="53" t="s">
        <v>2329</v>
      </c>
      <c r="CS110" s="53" t="str">
        <f t="shared" si="226"/>
        <v>cash,110</v>
      </c>
      <c r="CT110" s="53">
        <v>100</v>
      </c>
      <c r="CU110" s="53" t="s">
        <v>2330</v>
      </c>
      <c r="CV110" s="53" t="str">
        <f t="shared" si="227"/>
        <v>prop,704,8</v>
      </c>
      <c r="CW110" s="53">
        <v>100</v>
      </c>
      <c r="CX110" s="53" t="str">
        <f t="shared" si="228"/>
        <v>pack,304</v>
      </c>
      <c r="CY110" s="53" t="str">
        <f t="shared" si="229"/>
        <v>item,104</v>
      </c>
      <c r="CZ110" s="53">
        <f t="shared" si="230"/>
        <v>10</v>
      </c>
      <c r="DA110" s="53" t="str">
        <f t="shared" si="231"/>
        <v>prop,105,1</v>
      </c>
      <c r="DB110" s="53" t="str">
        <f t="shared" si="232"/>
        <v>prop,105,1</v>
      </c>
      <c r="DC110" s="53">
        <f t="shared" si="233"/>
        <v>100</v>
      </c>
      <c r="DE110" s="53">
        <v>1208</v>
      </c>
      <c r="DF110" s="56" t="str">
        <f t="shared" si="234"/>
        <v>pack,219;pack,254</v>
      </c>
    </row>
    <row r="111" spans="1:111">
      <c r="A111" s="53">
        <f>怪物产出!A73</f>
        <v>70</v>
      </c>
      <c r="B111" s="53">
        <f>怪物产出!B73</f>
        <v>13</v>
      </c>
      <c r="C111" s="50" t="str">
        <f>价值设定!P72</f>
        <v>coin,6000</v>
      </c>
      <c r="D111" s="53" t="str">
        <f t="shared" si="139"/>
        <v>coin,6000</v>
      </c>
      <c r="E111" s="53">
        <f t="shared" si="140"/>
        <v>100</v>
      </c>
      <c r="F111" s="53" t="str">
        <f t="shared" si="141"/>
        <v>pack,303</v>
      </c>
      <c r="G111" s="53" t="s">
        <v>2118</v>
      </c>
      <c r="H111" s="53">
        <f t="shared" si="142"/>
        <v>50</v>
      </c>
      <c r="I111" s="53" t="str">
        <f t="shared" si="143"/>
        <v>prop,207,2;pack,1112;pack,1127;pack,1142;pack,1157</v>
      </c>
      <c r="J111" s="53" t="str">
        <f t="shared" si="144"/>
        <v>prop,207,2</v>
      </c>
      <c r="K111" s="53">
        <f t="shared" si="145"/>
        <v>2</v>
      </c>
      <c r="L111" s="53" t="str">
        <f t="shared" si="146"/>
        <v>prop,211,1;pack,1112;pack,1127;pack,1142;pack,1157</v>
      </c>
      <c r="M111" s="53" t="str">
        <f t="shared" si="147"/>
        <v>prop,211,1</v>
      </c>
      <c r="N111" s="53">
        <f t="shared" si="148"/>
        <v>8</v>
      </c>
      <c r="O111" s="53" t="str">
        <f t="shared" si="149"/>
        <v>prop,208,2;pack,1112;pack,1127;pack,1142;pack,1157</v>
      </c>
      <c r="P111" s="53" t="str">
        <f t="shared" si="150"/>
        <v>prop,208,2</v>
      </c>
      <c r="Q111" s="53">
        <f t="shared" si="151"/>
        <v>2</v>
      </c>
      <c r="R111" s="53" t="str">
        <f t="shared" si="152"/>
        <v>prop,212,1;pack,1112;pack,1127;pack,1142;pack,1157</v>
      </c>
      <c r="S111" s="53" t="str">
        <f t="shared" si="153"/>
        <v>prop,212,1</v>
      </c>
      <c r="T111" s="53">
        <f t="shared" si="154"/>
        <v>8</v>
      </c>
      <c r="U111" s="53" t="str">
        <f t="shared" si="155"/>
        <v>prop,209,2;pack,1112;pack,1127;pack,1142;pack,1157</v>
      </c>
      <c r="V111" s="53" t="str">
        <f t="shared" si="156"/>
        <v>prop,209,2</v>
      </c>
      <c r="W111" s="53">
        <f t="shared" si="157"/>
        <v>2</v>
      </c>
      <c r="X111" s="53" t="str">
        <f t="shared" si="158"/>
        <v>prop,213,1;pack,1112;pack,1127;pack,1142;pack,1157</v>
      </c>
      <c r="Y111" s="53" t="str">
        <f t="shared" si="159"/>
        <v>prop,213,1</v>
      </c>
      <c r="Z111" s="53">
        <f t="shared" si="160"/>
        <v>5</v>
      </c>
      <c r="AA111" s="53" t="str">
        <f t="shared" si="161"/>
        <v>prop,210,2;pack,1112;pack,1127;pack,1142;pack,1157</v>
      </c>
      <c r="AB111" s="53" t="str">
        <f t="shared" si="162"/>
        <v>prop,210,2</v>
      </c>
      <c r="AC111" s="53">
        <f t="shared" si="163"/>
        <v>2</v>
      </c>
      <c r="AD111" s="53" t="str">
        <f t="shared" si="164"/>
        <v>prop,214,1;pack,1112;pack,1127;pack,1142;pack,1157</v>
      </c>
      <c r="AE111" s="53" t="str">
        <f t="shared" si="165"/>
        <v>prop,214,1</v>
      </c>
      <c r="AF111" s="53">
        <f t="shared" si="166"/>
        <v>5</v>
      </c>
      <c r="AG111" s="53" t="str">
        <f t="shared" si="167"/>
        <v>prop,301,1</v>
      </c>
      <c r="AH111" s="53" t="str">
        <f t="shared" si="168"/>
        <v>prop,301,1</v>
      </c>
      <c r="AI111" s="53">
        <f t="shared" si="169"/>
        <v>5</v>
      </c>
      <c r="AJ111" s="53" t="str">
        <f t="shared" si="170"/>
        <v>prop,302,1</v>
      </c>
      <c r="AK111" s="53" t="str">
        <f t="shared" si="171"/>
        <v>prop,302,1</v>
      </c>
      <c r="AL111" s="53">
        <f t="shared" si="172"/>
        <v>15</v>
      </c>
      <c r="AM111" s="53" t="str">
        <f t="shared" si="173"/>
        <v>prop,303,1</v>
      </c>
      <c r="AN111" s="53" t="str">
        <f t="shared" si="174"/>
        <v>prop,303,1</v>
      </c>
      <c r="AO111" s="53">
        <f t="shared" si="175"/>
        <v>10</v>
      </c>
      <c r="AP111" s="53" t="str">
        <f t="shared" si="176"/>
        <v>prop,304,1</v>
      </c>
      <c r="AQ111" s="53" t="str">
        <f t="shared" si="177"/>
        <v>prop,304,1</v>
      </c>
      <c r="AR111" s="53">
        <f t="shared" si="178"/>
        <v>5</v>
      </c>
      <c r="AS111" s="53" t="str">
        <f t="shared" si="179"/>
        <v>prop,305,1</v>
      </c>
      <c r="AT111" s="53" t="str">
        <f t="shared" si="180"/>
        <v>prop,305,1</v>
      </c>
      <c r="AU111" s="53">
        <f t="shared" si="181"/>
        <v>15</v>
      </c>
      <c r="AV111" s="53" t="str">
        <f t="shared" si="182"/>
        <v>prop,306,1</v>
      </c>
      <c r="AW111" s="53" t="str">
        <f t="shared" si="183"/>
        <v>prop,306,1</v>
      </c>
      <c r="AX111" s="53">
        <f t="shared" si="184"/>
        <v>10</v>
      </c>
      <c r="AY111" s="53" t="str">
        <f t="shared" si="185"/>
        <v>prop,307,1</v>
      </c>
      <c r="AZ111" s="53" t="str">
        <f t="shared" si="186"/>
        <v>prop,307,1</v>
      </c>
      <c r="BA111" s="53">
        <f t="shared" si="187"/>
        <v>5</v>
      </c>
      <c r="BB111" s="53" t="str">
        <f t="shared" si="188"/>
        <v>prop,308,1</v>
      </c>
      <c r="BC111" s="53" t="str">
        <f t="shared" si="189"/>
        <v>prop,308,1</v>
      </c>
      <c r="BD111" s="53">
        <f t="shared" si="190"/>
        <v>10</v>
      </c>
      <c r="BE111" s="53" t="str">
        <f t="shared" si="191"/>
        <v>prop,309,1</v>
      </c>
      <c r="BF111" s="53" t="str">
        <f t="shared" si="192"/>
        <v>prop,309,1</v>
      </c>
      <c r="BG111" s="53">
        <f t="shared" si="193"/>
        <v>5</v>
      </c>
      <c r="BH111" s="53" t="str">
        <f t="shared" si="194"/>
        <v>prop,310,1</v>
      </c>
      <c r="BI111" s="53" t="str">
        <f t="shared" si="195"/>
        <v>prop,310,1</v>
      </c>
      <c r="BJ111" s="53">
        <f t="shared" si="196"/>
        <v>5</v>
      </c>
      <c r="BK111" s="53" t="str">
        <f t="shared" si="197"/>
        <v>prop,311,1</v>
      </c>
      <c r="BL111" s="53" t="str">
        <f t="shared" si="198"/>
        <v>prop,311,1</v>
      </c>
      <c r="BM111" s="53">
        <f t="shared" si="199"/>
        <v>10</v>
      </c>
      <c r="BN111" s="53" t="str">
        <f t="shared" si="200"/>
        <v>prop,312,1</v>
      </c>
      <c r="BO111" s="53" t="str">
        <f t="shared" si="201"/>
        <v>prop,312,1</v>
      </c>
      <c r="BP111" s="53">
        <f t="shared" si="202"/>
        <v>5</v>
      </c>
      <c r="BQ111" s="53" t="str">
        <f t="shared" si="203"/>
        <v>prop,322,1</v>
      </c>
      <c r="BR111" s="53" t="str">
        <f t="shared" si="204"/>
        <v>prop,322,1</v>
      </c>
      <c r="BS111" s="53">
        <f t="shared" si="205"/>
        <v>28</v>
      </c>
      <c r="BT111" s="53" t="str">
        <f t="shared" si="206"/>
        <v>prop,323,1</v>
      </c>
      <c r="BU111" s="53" t="str">
        <f t="shared" si="207"/>
        <v>prop,323,1</v>
      </c>
      <c r="BV111" s="53">
        <f t="shared" si="208"/>
        <v>2</v>
      </c>
      <c r="BW111" s="53" t="str">
        <f t="shared" si="209"/>
        <v>prop,313,1</v>
      </c>
      <c r="BX111" s="53" t="str">
        <f t="shared" si="210"/>
        <v>prop,313,1</v>
      </c>
      <c r="BY111" s="53">
        <f t="shared" si="211"/>
        <v>5</v>
      </c>
      <c r="BZ111" s="53" t="str">
        <f t="shared" si="212"/>
        <v>prop,314,1</v>
      </c>
      <c r="CA111" s="53" t="str">
        <f t="shared" si="213"/>
        <v>prop,314,1</v>
      </c>
      <c r="CB111" s="53">
        <f t="shared" si="214"/>
        <v>30</v>
      </c>
      <c r="CC111" s="53" t="str">
        <f t="shared" si="215"/>
        <v>prop,316,1</v>
      </c>
      <c r="CD111" s="53" t="str">
        <f t="shared" si="216"/>
        <v>prop,316,1</v>
      </c>
      <c r="CE111" s="53">
        <f t="shared" si="217"/>
        <v>5</v>
      </c>
      <c r="CF111" s="53" t="str">
        <f t="shared" si="218"/>
        <v>prop,317,1</v>
      </c>
      <c r="CG111" s="53" t="str">
        <f t="shared" si="219"/>
        <v>prop,317,1</v>
      </c>
      <c r="CH111" s="53">
        <f t="shared" si="220"/>
        <v>30</v>
      </c>
      <c r="CI111" s="53" t="str">
        <f t="shared" si="221"/>
        <v>prop,206,2;pack,1112;pack,1127;pack,1142;pack,1157</v>
      </c>
      <c r="CJ111" s="53" t="str">
        <f t="shared" si="222"/>
        <v>prop,206,2</v>
      </c>
      <c r="CK111" s="53">
        <v>50</v>
      </c>
      <c r="CL111" s="53" t="str">
        <f t="shared" si="223"/>
        <v>prop,205,5;pack,1112;pack,1127;pack,1142;pack,1157</v>
      </c>
      <c r="CM111" s="53" t="str">
        <f t="shared" si="224"/>
        <v>prop,205,5</v>
      </c>
      <c r="CN111" s="53">
        <v>50</v>
      </c>
      <c r="CO111" s="53" t="str">
        <f>"stage_token,"&amp;INT(价值设定!M72*100)</f>
        <v>stage_token,2100</v>
      </c>
      <c r="CP111" s="53" t="str">
        <f t="shared" si="225"/>
        <v>stage_token,2100</v>
      </c>
      <c r="CQ111" s="53">
        <v>100</v>
      </c>
      <c r="CR111" s="53" t="s">
        <v>2329</v>
      </c>
      <c r="CS111" s="53" t="str">
        <f t="shared" si="226"/>
        <v>cash,110</v>
      </c>
      <c r="CT111" s="53">
        <v>100</v>
      </c>
      <c r="CU111" s="53" t="s">
        <v>2330</v>
      </c>
      <c r="CV111" s="53" t="str">
        <f t="shared" si="227"/>
        <v>prop,704,8</v>
      </c>
      <c r="CW111" s="53">
        <v>100</v>
      </c>
      <c r="CX111" s="53" t="str">
        <f t="shared" si="228"/>
        <v>pack,304</v>
      </c>
      <c r="CY111" s="53" t="str">
        <f t="shared" si="229"/>
        <v>item,104</v>
      </c>
      <c r="CZ111" s="53">
        <f t="shared" si="230"/>
        <v>10</v>
      </c>
      <c r="DA111" s="53" t="str">
        <f t="shared" si="231"/>
        <v>prop,105,1</v>
      </c>
      <c r="DB111" s="53" t="str">
        <f t="shared" si="232"/>
        <v>prop,105,1</v>
      </c>
      <c r="DC111" s="53">
        <f t="shared" si="233"/>
        <v>100</v>
      </c>
      <c r="DE111" s="53">
        <v>1209</v>
      </c>
      <c r="DF111" s="56" t="str">
        <f t="shared" si="234"/>
        <v>pack,224;pack,259</v>
      </c>
    </row>
    <row r="112" spans="1:111">
      <c r="A112" s="53">
        <f>怪物产出!A74</f>
        <v>71</v>
      </c>
      <c r="B112" s="53">
        <f>怪物产出!B74</f>
        <v>13</v>
      </c>
      <c r="C112" s="50" t="str">
        <f>价值设定!P73</f>
        <v>coin,6050</v>
      </c>
      <c r="D112" s="53" t="str">
        <f t="shared" si="139"/>
        <v>coin,6050</v>
      </c>
      <c r="E112" s="53">
        <f t="shared" si="140"/>
        <v>100</v>
      </c>
      <c r="F112" s="53" t="str">
        <f t="shared" si="141"/>
        <v>pack,303</v>
      </c>
      <c r="G112" s="53" t="s">
        <v>2118</v>
      </c>
      <c r="H112" s="53">
        <f t="shared" si="142"/>
        <v>50</v>
      </c>
      <c r="I112" s="53" t="str">
        <f t="shared" si="143"/>
        <v>prop,207,2;pack,1112;pack,1127;pack,1142;pack,1157</v>
      </c>
      <c r="J112" s="53" t="str">
        <f t="shared" si="144"/>
        <v>prop,207,2</v>
      </c>
      <c r="K112" s="53">
        <f t="shared" si="145"/>
        <v>2</v>
      </c>
      <c r="L112" s="53" t="str">
        <f t="shared" si="146"/>
        <v>prop,211,1;pack,1112;pack,1127;pack,1142;pack,1157</v>
      </c>
      <c r="M112" s="53" t="str">
        <f t="shared" si="147"/>
        <v>prop,211,1</v>
      </c>
      <c r="N112" s="53">
        <f t="shared" si="148"/>
        <v>8</v>
      </c>
      <c r="O112" s="53" t="str">
        <f t="shared" si="149"/>
        <v>prop,208,2;pack,1112;pack,1127;pack,1142;pack,1157</v>
      </c>
      <c r="P112" s="53" t="str">
        <f t="shared" si="150"/>
        <v>prop,208,2</v>
      </c>
      <c r="Q112" s="53">
        <f t="shared" si="151"/>
        <v>2</v>
      </c>
      <c r="R112" s="53" t="str">
        <f t="shared" si="152"/>
        <v>prop,212,1;pack,1112;pack,1127;pack,1142;pack,1157</v>
      </c>
      <c r="S112" s="53" t="str">
        <f t="shared" si="153"/>
        <v>prop,212,1</v>
      </c>
      <c r="T112" s="53">
        <f t="shared" si="154"/>
        <v>8</v>
      </c>
      <c r="U112" s="53" t="str">
        <f t="shared" si="155"/>
        <v>prop,209,2;pack,1112;pack,1127;pack,1142;pack,1157</v>
      </c>
      <c r="V112" s="53" t="str">
        <f t="shared" si="156"/>
        <v>prop,209,2</v>
      </c>
      <c r="W112" s="53">
        <f t="shared" si="157"/>
        <v>2</v>
      </c>
      <c r="X112" s="53" t="str">
        <f t="shared" si="158"/>
        <v>prop,213,1;pack,1112;pack,1127;pack,1142;pack,1157</v>
      </c>
      <c r="Y112" s="53" t="str">
        <f t="shared" si="159"/>
        <v>prop,213,1</v>
      </c>
      <c r="Z112" s="53">
        <f t="shared" si="160"/>
        <v>5</v>
      </c>
      <c r="AA112" s="53" t="str">
        <f t="shared" si="161"/>
        <v>prop,210,2;pack,1112;pack,1127;pack,1142;pack,1157</v>
      </c>
      <c r="AB112" s="53" t="str">
        <f t="shared" si="162"/>
        <v>prop,210,2</v>
      </c>
      <c r="AC112" s="53">
        <f t="shared" si="163"/>
        <v>2</v>
      </c>
      <c r="AD112" s="53" t="str">
        <f t="shared" si="164"/>
        <v>prop,214,1;pack,1112;pack,1127;pack,1142;pack,1157</v>
      </c>
      <c r="AE112" s="53" t="str">
        <f t="shared" si="165"/>
        <v>prop,214,1</v>
      </c>
      <c r="AF112" s="53">
        <f t="shared" si="166"/>
        <v>5</v>
      </c>
      <c r="AG112" s="53" t="str">
        <f t="shared" si="167"/>
        <v>prop,301,1</v>
      </c>
      <c r="AH112" s="53" t="str">
        <f t="shared" si="168"/>
        <v>prop,301,1</v>
      </c>
      <c r="AI112" s="53">
        <f t="shared" si="169"/>
        <v>5</v>
      </c>
      <c r="AJ112" s="53" t="str">
        <f t="shared" si="170"/>
        <v>prop,302,1</v>
      </c>
      <c r="AK112" s="53" t="str">
        <f t="shared" si="171"/>
        <v>prop,302,1</v>
      </c>
      <c r="AL112" s="53">
        <f t="shared" si="172"/>
        <v>15</v>
      </c>
      <c r="AM112" s="53" t="str">
        <f t="shared" si="173"/>
        <v>prop,303,1</v>
      </c>
      <c r="AN112" s="53" t="str">
        <f t="shared" si="174"/>
        <v>prop,303,1</v>
      </c>
      <c r="AO112" s="53">
        <f t="shared" si="175"/>
        <v>10</v>
      </c>
      <c r="AP112" s="53" t="str">
        <f t="shared" si="176"/>
        <v>prop,304,1</v>
      </c>
      <c r="AQ112" s="53" t="str">
        <f t="shared" si="177"/>
        <v>prop,304,1</v>
      </c>
      <c r="AR112" s="53">
        <f t="shared" si="178"/>
        <v>5</v>
      </c>
      <c r="AS112" s="53" t="str">
        <f t="shared" si="179"/>
        <v>prop,305,1</v>
      </c>
      <c r="AT112" s="53" t="str">
        <f t="shared" si="180"/>
        <v>prop,305,1</v>
      </c>
      <c r="AU112" s="53">
        <f t="shared" si="181"/>
        <v>15</v>
      </c>
      <c r="AV112" s="53" t="str">
        <f t="shared" si="182"/>
        <v>prop,306,1</v>
      </c>
      <c r="AW112" s="53" t="str">
        <f t="shared" si="183"/>
        <v>prop,306,1</v>
      </c>
      <c r="AX112" s="53">
        <f t="shared" si="184"/>
        <v>10</v>
      </c>
      <c r="AY112" s="53" t="str">
        <f t="shared" si="185"/>
        <v>prop,307,1</v>
      </c>
      <c r="AZ112" s="53" t="str">
        <f t="shared" si="186"/>
        <v>prop,307,1</v>
      </c>
      <c r="BA112" s="53">
        <f t="shared" si="187"/>
        <v>5</v>
      </c>
      <c r="BB112" s="53" t="str">
        <f t="shared" si="188"/>
        <v>prop,308,1</v>
      </c>
      <c r="BC112" s="53" t="str">
        <f t="shared" si="189"/>
        <v>prop,308,1</v>
      </c>
      <c r="BD112" s="53">
        <f t="shared" si="190"/>
        <v>10</v>
      </c>
      <c r="BE112" s="53" t="str">
        <f t="shared" si="191"/>
        <v>prop,309,1</v>
      </c>
      <c r="BF112" s="53" t="str">
        <f t="shared" si="192"/>
        <v>prop,309,1</v>
      </c>
      <c r="BG112" s="53">
        <f t="shared" si="193"/>
        <v>5</v>
      </c>
      <c r="BH112" s="53" t="str">
        <f t="shared" si="194"/>
        <v>prop,310,1</v>
      </c>
      <c r="BI112" s="53" t="str">
        <f t="shared" si="195"/>
        <v>prop,310,1</v>
      </c>
      <c r="BJ112" s="53">
        <f t="shared" si="196"/>
        <v>5</v>
      </c>
      <c r="BK112" s="53" t="str">
        <f t="shared" si="197"/>
        <v>prop,311,1</v>
      </c>
      <c r="BL112" s="53" t="str">
        <f t="shared" si="198"/>
        <v>prop,311,1</v>
      </c>
      <c r="BM112" s="53">
        <f t="shared" si="199"/>
        <v>10</v>
      </c>
      <c r="BN112" s="53" t="str">
        <f t="shared" si="200"/>
        <v>prop,312,1</v>
      </c>
      <c r="BO112" s="53" t="str">
        <f t="shared" si="201"/>
        <v>prop,312,1</v>
      </c>
      <c r="BP112" s="53">
        <f t="shared" si="202"/>
        <v>5</v>
      </c>
      <c r="BQ112" s="53" t="str">
        <f t="shared" si="203"/>
        <v>prop,322,1</v>
      </c>
      <c r="BR112" s="53" t="str">
        <f t="shared" si="204"/>
        <v>prop,322,1</v>
      </c>
      <c r="BS112" s="53">
        <f t="shared" si="205"/>
        <v>28</v>
      </c>
      <c r="BT112" s="53" t="str">
        <f t="shared" si="206"/>
        <v>prop,323,1</v>
      </c>
      <c r="BU112" s="53" t="str">
        <f t="shared" si="207"/>
        <v>prop,323,1</v>
      </c>
      <c r="BV112" s="53">
        <f t="shared" si="208"/>
        <v>2</v>
      </c>
      <c r="BW112" s="53" t="str">
        <f t="shared" si="209"/>
        <v>prop,313,1</v>
      </c>
      <c r="BX112" s="53" t="str">
        <f t="shared" si="210"/>
        <v>prop,313,1</v>
      </c>
      <c r="BY112" s="53">
        <f t="shared" si="211"/>
        <v>5</v>
      </c>
      <c r="BZ112" s="53" t="str">
        <f t="shared" si="212"/>
        <v>prop,314,1</v>
      </c>
      <c r="CA112" s="53" t="str">
        <f t="shared" si="213"/>
        <v>prop,314,1</v>
      </c>
      <c r="CB112" s="53">
        <f t="shared" si="214"/>
        <v>30</v>
      </c>
      <c r="CC112" s="53" t="str">
        <f t="shared" si="215"/>
        <v>prop,316,1</v>
      </c>
      <c r="CD112" s="53" t="str">
        <f t="shared" si="216"/>
        <v>prop,316,1</v>
      </c>
      <c r="CE112" s="53">
        <f t="shared" si="217"/>
        <v>5</v>
      </c>
      <c r="CF112" s="53" t="str">
        <f t="shared" si="218"/>
        <v>prop,317,1</v>
      </c>
      <c r="CG112" s="53" t="str">
        <f t="shared" si="219"/>
        <v>prop,317,1</v>
      </c>
      <c r="CH112" s="53">
        <f t="shared" si="220"/>
        <v>30</v>
      </c>
      <c r="CI112" s="53" t="str">
        <f t="shared" si="221"/>
        <v>prop,206,2;pack,1112;pack,1127;pack,1142;pack,1157</v>
      </c>
      <c r="CJ112" s="53" t="str">
        <f t="shared" si="222"/>
        <v>prop,206,2</v>
      </c>
      <c r="CK112" s="53">
        <v>50</v>
      </c>
      <c r="CL112" s="53" t="str">
        <f t="shared" si="223"/>
        <v>prop,205,5;pack,1112;pack,1127;pack,1142;pack,1157</v>
      </c>
      <c r="CM112" s="53" t="str">
        <f t="shared" si="224"/>
        <v>prop,205,5</v>
      </c>
      <c r="CN112" s="53">
        <v>50</v>
      </c>
      <c r="CO112" s="53" t="str">
        <f>"stage_token,"&amp;INT(价值设定!M73*100)</f>
        <v>stage_token,2110</v>
      </c>
      <c r="CP112" s="53" t="str">
        <f t="shared" si="225"/>
        <v>stage_token,2110</v>
      </c>
      <c r="CQ112" s="53">
        <v>100</v>
      </c>
      <c r="CR112" s="53" t="s">
        <v>2329</v>
      </c>
      <c r="CS112" s="53" t="str">
        <f t="shared" si="226"/>
        <v>cash,110</v>
      </c>
      <c r="CT112" s="53">
        <v>100</v>
      </c>
      <c r="CU112" s="53" t="s">
        <v>2330</v>
      </c>
      <c r="CV112" s="53" t="str">
        <f t="shared" si="227"/>
        <v>prop,704,8</v>
      </c>
      <c r="CW112" s="53">
        <v>100</v>
      </c>
      <c r="CX112" s="53" t="str">
        <f t="shared" si="228"/>
        <v>pack,304</v>
      </c>
      <c r="CY112" s="53" t="str">
        <f t="shared" si="229"/>
        <v>item,104</v>
      </c>
      <c r="CZ112" s="53">
        <f t="shared" si="230"/>
        <v>10</v>
      </c>
      <c r="DA112" s="53" t="str">
        <f t="shared" si="231"/>
        <v>prop,105,1</v>
      </c>
      <c r="DB112" s="53" t="str">
        <f t="shared" si="232"/>
        <v>prop,105,1</v>
      </c>
      <c r="DC112" s="53">
        <f t="shared" si="233"/>
        <v>100</v>
      </c>
      <c r="DE112" s="53">
        <v>1210</v>
      </c>
      <c r="DF112" s="56" t="str">
        <f t="shared" si="234"/>
        <v>pack,229;pack,264</v>
      </c>
      <c r="DG112" s="80"/>
    </row>
    <row r="113" spans="1:111">
      <c r="A113" s="53">
        <f>怪物产出!A75</f>
        <v>72</v>
      </c>
      <c r="B113" s="53">
        <f>怪物产出!B75</f>
        <v>13</v>
      </c>
      <c r="C113" s="50" t="str">
        <f>价值设定!P74</f>
        <v>coin,6100</v>
      </c>
      <c r="D113" s="53" t="str">
        <f t="shared" si="139"/>
        <v>coin,6100</v>
      </c>
      <c r="E113" s="53">
        <f t="shared" si="140"/>
        <v>100</v>
      </c>
      <c r="F113" s="53" t="str">
        <f t="shared" si="141"/>
        <v>pack,303</v>
      </c>
      <c r="G113" s="53" t="s">
        <v>2118</v>
      </c>
      <c r="H113" s="53">
        <f t="shared" si="142"/>
        <v>50</v>
      </c>
      <c r="I113" s="53" t="str">
        <f t="shared" si="143"/>
        <v>prop,207,2;pack,1112;pack,1127;pack,1142;pack,1157</v>
      </c>
      <c r="J113" s="53" t="str">
        <f t="shared" si="144"/>
        <v>prop,207,2</v>
      </c>
      <c r="K113" s="53">
        <f t="shared" si="145"/>
        <v>2</v>
      </c>
      <c r="L113" s="53" t="str">
        <f t="shared" si="146"/>
        <v>prop,211,1;pack,1112;pack,1127;pack,1142;pack,1157</v>
      </c>
      <c r="M113" s="53" t="str">
        <f t="shared" si="147"/>
        <v>prop,211,1</v>
      </c>
      <c r="N113" s="53">
        <f t="shared" si="148"/>
        <v>8</v>
      </c>
      <c r="O113" s="53" t="str">
        <f t="shared" si="149"/>
        <v>prop,208,2;pack,1112;pack,1127;pack,1142;pack,1157</v>
      </c>
      <c r="P113" s="53" t="str">
        <f t="shared" si="150"/>
        <v>prop,208,2</v>
      </c>
      <c r="Q113" s="53">
        <f t="shared" si="151"/>
        <v>2</v>
      </c>
      <c r="R113" s="53" t="str">
        <f t="shared" si="152"/>
        <v>prop,212,1;pack,1112;pack,1127;pack,1142;pack,1157</v>
      </c>
      <c r="S113" s="53" t="str">
        <f t="shared" si="153"/>
        <v>prop,212,1</v>
      </c>
      <c r="T113" s="53">
        <f t="shared" si="154"/>
        <v>8</v>
      </c>
      <c r="U113" s="53" t="str">
        <f t="shared" si="155"/>
        <v>prop,209,2;pack,1112;pack,1127;pack,1142;pack,1157</v>
      </c>
      <c r="V113" s="53" t="str">
        <f t="shared" si="156"/>
        <v>prop,209,2</v>
      </c>
      <c r="W113" s="53">
        <f t="shared" si="157"/>
        <v>2</v>
      </c>
      <c r="X113" s="53" t="str">
        <f t="shared" si="158"/>
        <v>prop,213,1;pack,1112;pack,1127;pack,1142;pack,1157</v>
      </c>
      <c r="Y113" s="53" t="str">
        <f t="shared" si="159"/>
        <v>prop,213,1</v>
      </c>
      <c r="Z113" s="53">
        <f t="shared" si="160"/>
        <v>5</v>
      </c>
      <c r="AA113" s="53" t="str">
        <f t="shared" si="161"/>
        <v>prop,210,2;pack,1112;pack,1127;pack,1142;pack,1157</v>
      </c>
      <c r="AB113" s="53" t="str">
        <f t="shared" si="162"/>
        <v>prop,210,2</v>
      </c>
      <c r="AC113" s="53">
        <f t="shared" si="163"/>
        <v>2</v>
      </c>
      <c r="AD113" s="53" t="str">
        <f t="shared" si="164"/>
        <v>prop,214,1;pack,1112;pack,1127;pack,1142;pack,1157</v>
      </c>
      <c r="AE113" s="53" t="str">
        <f t="shared" si="165"/>
        <v>prop,214,1</v>
      </c>
      <c r="AF113" s="53">
        <f t="shared" si="166"/>
        <v>5</v>
      </c>
      <c r="AG113" s="53" t="str">
        <f t="shared" si="167"/>
        <v>prop,301,1</v>
      </c>
      <c r="AH113" s="53" t="str">
        <f t="shared" si="168"/>
        <v>prop,301,1</v>
      </c>
      <c r="AI113" s="53">
        <f t="shared" si="169"/>
        <v>5</v>
      </c>
      <c r="AJ113" s="53" t="str">
        <f t="shared" si="170"/>
        <v>prop,302,1</v>
      </c>
      <c r="AK113" s="53" t="str">
        <f t="shared" si="171"/>
        <v>prop,302,1</v>
      </c>
      <c r="AL113" s="53">
        <f t="shared" si="172"/>
        <v>15</v>
      </c>
      <c r="AM113" s="53" t="str">
        <f t="shared" si="173"/>
        <v>prop,303,1</v>
      </c>
      <c r="AN113" s="53" t="str">
        <f t="shared" si="174"/>
        <v>prop,303,1</v>
      </c>
      <c r="AO113" s="53">
        <f t="shared" si="175"/>
        <v>10</v>
      </c>
      <c r="AP113" s="53" t="str">
        <f t="shared" si="176"/>
        <v>prop,304,1</v>
      </c>
      <c r="AQ113" s="53" t="str">
        <f t="shared" si="177"/>
        <v>prop,304,1</v>
      </c>
      <c r="AR113" s="53">
        <f t="shared" si="178"/>
        <v>5</v>
      </c>
      <c r="AS113" s="53" t="str">
        <f t="shared" si="179"/>
        <v>prop,305,1</v>
      </c>
      <c r="AT113" s="53" t="str">
        <f t="shared" si="180"/>
        <v>prop,305,1</v>
      </c>
      <c r="AU113" s="53">
        <f t="shared" si="181"/>
        <v>15</v>
      </c>
      <c r="AV113" s="53" t="str">
        <f t="shared" si="182"/>
        <v>prop,306,1</v>
      </c>
      <c r="AW113" s="53" t="str">
        <f t="shared" si="183"/>
        <v>prop,306,1</v>
      </c>
      <c r="AX113" s="53">
        <f t="shared" si="184"/>
        <v>10</v>
      </c>
      <c r="AY113" s="53" t="str">
        <f t="shared" si="185"/>
        <v>prop,307,1</v>
      </c>
      <c r="AZ113" s="53" t="str">
        <f t="shared" si="186"/>
        <v>prop,307,1</v>
      </c>
      <c r="BA113" s="53">
        <f t="shared" si="187"/>
        <v>5</v>
      </c>
      <c r="BB113" s="53" t="str">
        <f t="shared" si="188"/>
        <v>prop,308,1</v>
      </c>
      <c r="BC113" s="53" t="str">
        <f t="shared" si="189"/>
        <v>prop,308,1</v>
      </c>
      <c r="BD113" s="53">
        <f t="shared" si="190"/>
        <v>10</v>
      </c>
      <c r="BE113" s="53" t="str">
        <f t="shared" si="191"/>
        <v>prop,309,1</v>
      </c>
      <c r="BF113" s="53" t="str">
        <f t="shared" si="192"/>
        <v>prop,309,1</v>
      </c>
      <c r="BG113" s="53">
        <f t="shared" si="193"/>
        <v>5</v>
      </c>
      <c r="BH113" s="53" t="str">
        <f t="shared" si="194"/>
        <v>prop,310,1</v>
      </c>
      <c r="BI113" s="53" t="str">
        <f t="shared" si="195"/>
        <v>prop,310,1</v>
      </c>
      <c r="BJ113" s="53">
        <f t="shared" si="196"/>
        <v>5</v>
      </c>
      <c r="BK113" s="53" t="str">
        <f t="shared" si="197"/>
        <v>prop,311,1</v>
      </c>
      <c r="BL113" s="53" t="str">
        <f t="shared" si="198"/>
        <v>prop,311,1</v>
      </c>
      <c r="BM113" s="53">
        <f t="shared" si="199"/>
        <v>10</v>
      </c>
      <c r="BN113" s="53" t="str">
        <f t="shared" si="200"/>
        <v>prop,312,1</v>
      </c>
      <c r="BO113" s="53" t="str">
        <f t="shared" si="201"/>
        <v>prop,312,1</v>
      </c>
      <c r="BP113" s="53">
        <f t="shared" si="202"/>
        <v>5</v>
      </c>
      <c r="BQ113" s="53" t="str">
        <f t="shared" si="203"/>
        <v>prop,322,1</v>
      </c>
      <c r="BR113" s="53" t="str">
        <f t="shared" si="204"/>
        <v>prop,322,1</v>
      </c>
      <c r="BS113" s="53">
        <f t="shared" si="205"/>
        <v>28</v>
      </c>
      <c r="BT113" s="53" t="str">
        <f t="shared" si="206"/>
        <v>prop,323,1</v>
      </c>
      <c r="BU113" s="53" t="str">
        <f t="shared" si="207"/>
        <v>prop,323,1</v>
      </c>
      <c r="BV113" s="53">
        <f t="shared" si="208"/>
        <v>2</v>
      </c>
      <c r="BW113" s="53" t="str">
        <f t="shared" si="209"/>
        <v>prop,313,1</v>
      </c>
      <c r="BX113" s="53" t="str">
        <f t="shared" si="210"/>
        <v>prop,313,1</v>
      </c>
      <c r="BY113" s="53">
        <f t="shared" si="211"/>
        <v>5</v>
      </c>
      <c r="BZ113" s="53" t="str">
        <f t="shared" si="212"/>
        <v>prop,314,1</v>
      </c>
      <c r="CA113" s="53" t="str">
        <f t="shared" si="213"/>
        <v>prop,314,1</v>
      </c>
      <c r="CB113" s="53">
        <f t="shared" si="214"/>
        <v>30</v>
      </c>
      <c r="CC113" s="53" t="str">
        <f t="shared" si="215"/>
        <v>prop,316,1</v>
      </c>
      <c r="CD113" s="53" t="str">
        <f t="shared" si="216"/>
        <v>prop,316,1</v>
      </c>
      <c r="CE113" s="53">
        <f t="shared" si="217"/>
        <v>5</v>
      </c>
      <c r="CF113" s="53" t="str">
        <f t="shared" si="218"/>
        <v>prop,317,1</v>
      </c>
      <c r="CG113" s="53" t="str">
        <f t="shared" si="219"/>
        <v>prop,317,1</v>
      </c>
      <c r="CH113" s="53">
        <f t="shared" si="220"/>
        <v>30</v>
      </c>
      <c r="CI113" s="53" t="str">
        <f t="shared" si="221"/>
        <v>prop,206,2;pack,1112;pack,1127;pack,1142;pack,1157</v>
      </c>
      <c r="CJ113" s="53" t="str">
        <f t="shared" si="222"/>
        <v>prop,206,2</v>
      </c>
      <c r="CK113" s="53">
        <v>50</v>
      </c>
      <c r="CL113" s="53" t="str">
        <f t="shared" si="223"/>
        <v>prop,205,5;pack,1112;pack,1127;pack,1142;pack,1157</v>
      </c>
      <c r="CM113" s="53" t="str">
        <f t="shared" si="224"/>
        <v>prop,205,5</v>
      </c>
      <c r="CN113" s="53">
        <v>50</v>
      </c>
      <c r="CO113" s="53" t="str">
        <f>"stage_token,"&amp;INT(价值设定!M74*100)</f>
        <v>stage_token,2120</v>
      </c>
      <c r="CP113" s="53" t="str">
        <f t="shared" si="225"/>
        <v>stage_token,2120</v>
      </c>
      <c r="CQ113" s="53">
        <v>100</v>
      </c>
      <c r="CR113" s="53" t="s">
        <v>2329</v>
      </c>
      <c r="CS113" s="53" t="str">
        <f t="shared" si="226"/>
        <v>cash,110</v>
      </c>
      <c r="CT113" s="53">
        <v>100</v>
      </c>
      <c r="CU113" s="53" t="s">
        <v>2330</v>
      </c>
      <c r="CV113" s="53" t="str">
        <f t="shared" si="227"/>
        <v>prop,704,8</v>
      </c>
      <c r="CW113" s="53">
        <v>100</v>
      </c>
      <c r="CX113" s="53" t="str">
        <f t="shared" si="228"/>
        <v>pack,304</v>
      </c>
      <c r="CY113" s="53" t="str">
        <f t="shared" si="229"/>
        <v>item,104</v>
      </c>
      <c r="CZ113" s="53">
        <f t="shared" si="230"/>
        <v>10</v>
      </c>
      <c r="DA113" s="53" t="str">
        <f t="shared" si="231"/>
        <v>prop,105,1</v>
      </c>
      <c r="DB113" s="53" t="str">
        <f t="shared" si="232"/>
        <v>prop,105,1</v>
      </c>
      <c r="DC113" s="53">
        <f t="shared" si="233"/>
        <v>100</v>
      </c>
      <c r="DE113" s="53">
        <v>1211</v>
      </c>
      <c r="DF113" s="56" t="str">
        <f t="shared" si="234"/>
        <v>pack,234;pack,269</v>
      </c>
      <c r="DG113" s="80"/>
    </row>
    <row r="114" spans="1:111">
      <c r="A114" s="53">
        <f>怪物产出!A76</f>
        <v>73</v>
      </c>
      <c r="B114" s="53">
        <f>怪物产出!B76</f>
        <v>13</v>
      </c>
      <c r="C114" s="50" t="str">
        <f>价值设定!P75</f>
        <v>coin,6150</v>
      </c>
      <c r="D114" s="53" t="str">
        <f t="shared" si="139"/>
        <v>coin,6150</v>
      </c>
      <c r="E114" s="53">
        <f t="shared" si="140"/>
        <v>100</v>
      </c>
      <c r="F114" s="53" t="str">
        <f t="shared" si="141"/>
        <v>pack,303</v>
      </c>
      <c r="G114" s="53" t="s">
        <v>2118</v>
      </c>
      <c r="H114" s="53">
        <f t="shared" si="142"/>
        <v>50</v>
      </c>
      <c r="I114" s="53" t="str">
        <f t="shared" si="143"/>
        <v>prop,207,2;pack,1112;pack,1127;pack,1142;pack,1157</v>
      </c>
      <c r="J114" s="53" t="str">
        <f t="shared" si="144"/>
        <v>prop,207,2</v>
      </c>
      <c r="K114" s="53">
        <f t="shared" si="145"/>
        <v>2</v>
      </c>
      <c r="L114" s="53" t="str">
        <f t="shared" si="146"/>
        <v>prop,211,1;pack,1112;pack,1127;pack,1142;pack,1157</v>
      </c>
      <c r="M114" s="53" t="str">
        <f t="shared" si="147"/>
        <v>prop,211,1</v>
      </c>
      <c r="N114" s="53">
        <f t="shared" si="148"/>
        <v>8</v>
      </c>
      <c r="O114" s="53" t="str">
        <f t="shared" si="149"/>
        <v>prop,208,2;pack,1112;pack,1127;pack,1142;pack,1157</v>
      </c>
      <c r="P114" s="53" t="str">
        <f t="shared" si="150"/>
        <v>prop,208,2</v>
      </c>
      <c r="Q114" s="53">
        <f t="shared" si="151"/>
        <v>2</v>
      </c>
      <c r="R114" s="53" t="str">
        <f t="shared" si="152"/>
        <v>prop,212,1;pack,1112;pack,1127;pack,1142;pack,1157</v>
      </c>
      <c r="S114" s="53" t="str">
        <f t="shared" si="153"/>
        <v>prop,212,1</v>
      </c>
      <c r="T114" s="53">
        <f t="shared" si="154"/>
        <v>8</v>
      </c>
      <c r="U114" s="53" t="str">
        <f t="shared" si="155"/>
        <v>prop,209,2;pack,1112;pack,1127;pack,1142;pack,1157</v>
      </c>
      <c r="V114" s="53" t="str">
        <f t="shared" si="156"/>
        <v>prop,209,2</v>
      </c>
      <c r="W114" s="53">
        <f t="shared" si="157"/>
        <v>2</v>
      </c>
      <c r="X114" s="53" t="str">
        <f t="shared" si="158"/>
        <v>prop,213,1;pack,1112;pack,1127;pack,1142;pack,1157</v>
      </c>
      <c r="Y114" s="53" t="str">
        <f t="shared" si="159"/>
        <v>prop,213,1</v>
      </c>
      <c r="Z114" s="53">
        <f t="shared" si="160"/>
        <v>5</v>
      </c>
      <c r="AA114" s="53" t="str">
        <f t="shared" si="161"/>
        <v>prop,210,2;pack,1112;pack,1127;pack,1142;pack,1157</v>
      </c>
      <c r="AB114" s="53" t="str">
        <f t="shared" si="162"/>
        <v>prop,210,2</v>
      </c>
      <c r="AC114" s="53">
        <f t="shared" si="163"/>
        <v>2</v>
      </c>
      <c r="AD114" s="53" t="str">
        <f t="shared" si="164"/>
        <v>prop,214,1;pack,1112;pack,1127;pack,1142;pack,1157</v>
      </c>
      <c r="AE114" s="53" t="str">
        <f t="shared" si="165"/>
        <v>prop,214,1</v>
      </c>
      <c r="AF114" s="53">
        <f t="shared" si="166"/>
        <v>5</v>
      </c>
      <c r="AG114" s="53" t="str">
        <f t="shared" si="167"/>
        <v>prop,301,1</v>
      </c>
      <c r="AH114" s="53" t="str">
        <f t="shared" si="168"/>
        <v>prop,301,1</v>
      </c>
      <c r="AI114" s="53">
        <f t="shared" si="169"/>
        <v>5</v>
      </c>
      <c r="AJ114" s="53" t="str">
        <f t="shared" si="170"/>
        <v>prop,302,1</v>
      </c>
      <c r="AK114" s="53" t="str">
        <f t="shared" si="171"/>
        <v>prop,302,1</v>
      </c>
      <c r="AL114" s="53">
        <f t="shared" si="172"/>
        <v>15</v>
      </c>
      <c r="AM114" s="53" t="str">
        <f t="shared" si="173"/>
        <v>prop,303,1</v>
      </c>
      <c r="AN114" s="53" t="str">
        <f t="shared" si="174"/>
        <v>prop,303,1</v>
      </c>
      <c r="AO114" s="53">
        <f t="shared" si="175"/>
        <v>10</v>
      </c>
      <c r="AP114" s="53" t="str">
        <f t="shared" si="176"/>
        <v>prop,304,1</v>
      </c>
      <c r="AQ114" s="53" t="str">
        <f t="shared" si="177"/>
        <v>prop,304,1</v>
      </c>
      <c r="AR114" s="53">
        <f t="shared" si="178"/>
        <v>5</v>
      </c>
      <c r="AS114" s="53" t="str">
        <f t="shared" si="179"/>
        <v>prop,305,1</v>
      </c>
      <c r="AT114" s="53" t="str">
        <f t="shared" si="180"/>
        <v>prop,305,1</v>
      </c>
      <c r="AU114" s="53">
        <f t="shared" si="181"/>
        <v>15</v>
      </c>
      <c r="AV114" s="53" t="str">
        <f t="shared" si="182"/>
        <v>prop,306,1</v>
      </c>
      <c r="AW114" s="53" t="str">
        <f t="shared" si="183"/>
        <v>prop,306,1</v>
      </c>
      <c r="AX114" s="53">
        <f t="shared" si="184"/>
        <v>10</v>
      </c>
      <c r="AY114" s="53" t="str">
        <f t="shared" si="185"/>
        <v>prop,307,1</v>
      </c>
      <c r="AZ114" s="53" t="str">
        <f t="shared" si="186"/>
        <v>prop,307,1</v>
      </c>
      <c r="BA114" s="53">
        <f t="shared" si="187"/>
        <v>5</v>
      </c>
      <c r="BB114" s="53" t="str">
        <f t="shared" si="188"/>
        <v>prop,308,1</v>
      </c>
      <c r="BC114" s="53" t="str">
        <f t="shared" si="189"/>
        <v>prop,308,1</v>
      </c>
      <c r="BD114" s="53">
        <f t="shared" si="190"/>
        <v>10</v>
      </c>
      <c r="BE114" s="53" t="str">
        <f t="shared" si="191"/>
        <v>prop,309,1</v>
      </c>
      <c r="BF114" s="53" t="str">
        <f t="shared" si="192"/>
        <v>prop,309,1</v>
      </c>
      <c r="BG114" s="53">
        <f t="shared" si="193"/>
        <v>5</v>
      </c>
      <c r="BH114" s="53" t="str">
        <f t="shared" si="194"/>
        <v>prop,310,1</v>
      </c>
      <c r="BI114" s="53" t="str">
        <f t="shared" si="195"/>
        <v>prop,310,1</v>
      </c>
      <c r="BJ114" s="53">
        <f t="shared" si="196"/>
        <v>5</v>
      </c>
      <c r="BK114" s="53" t="str">
        <f t="shared" si="197"/>
        <v>prop,311,1</v>
      </c>
      <c r="BL114" s="53" t="str">
        <f t="shared" si="198"/>
        <v>prop,311,1</v>
      </c>
      <c r="BM114" s="53">
        <f t="shared" si="199"/>
        <v>10</v>
      </c>
      <c r="BN114" s="53" t="str">
        <f t="shared" si="200"/>
        <v>prop,312,1</v>
      </c>
      <c r="BO114" s="53" t="str">
        <f t="shared" si="201"/>
        <v>prop,312,1</v>
      </c>
      <c r="BP114" s="53">
        <f t="shared" si="202"/>
        <v>5</v>
      </c>
      <c r="BQ114" s="53" t="str">
        <f t="shared" si="203"/>
        <v>prop,322,1</v>
      </c>
      <c r="BR114" s="53" t="str">
        <f t="shared" si="204"/>
        <v>prop,322,1</v>
      </c>
      <c r="BS114" s="53">
        <f t="shared" si="205"/>
        <v>28</v>
      </c>
      <c r="BT114" s="53" t="str">
        <f t="shared" si="206"/>
        <v>prop,323,1</v>
      </c>
      <c r="BU114" s="53" t="str">
        <f t="shared" si="207"/>
        <v>prop,323,1</v>
      </c>
      <c r="BV114" s="53">
        <f t="shared" si="208"/>
        <v>2</v>
      </c>
      <c r="BW114" s="53" t="str">
        <f t="shared" si="209"/>
        <v>prop,313,1</v>
      </c>
      <c r="BX114" s="53" t="str">
        <f t="shared" si="210"/>
        <v>prop,313,1</v>
      </c>
      <c r="BY114" s="53">
        <f t="shared" si="211"/>
        <v>5</v>
      </c>
      <c r="BZ114" s="53" t="str">
        <f t="shared" si="212"/>
        <v>prop,314,1</v>
      </c>
      <c r="CA114" s="53" t="str">
        <f t="shared" si="213"/>
        <v>prop,314,1</v>
      </c>
      <c r="CB114" s="53">
        <f t="shared" si="214"/>
        <v>30</v>
      </c>
      <c r="CC114" s="53" t="str">
        <f t="shared" si="215"/>
        <v>prop,316,1</v>
      </c>
      <c r="CD114" s="53" t="str">
        <f t="shared" si="216"/>
        <v>prop,316,1</v>
      </c>
      <c r="CE114" s="53">
        <f t="shared" si="217"/>
        <v>5</v>
      </c>
      <c r="CF114" s="53" t="str">
        <f t="shared" si="218"/>
        <v>prop,317,1</v>
      </c>
      <c r="CG114" s="53" t="str">
        <f t="shared" si="219"/>
        <v>prop,317,1</v>
      </c>
      <c r="CH114" s="53">
        <f t="shared" si="220"/>
        <v>30</v>
      </c>
      <c r="CI114" s="53" t="str">
        <f t="shared" si="221"/>
        <v>prop,206,2;pack,1112;pack,1127;pack,1142;pack,1157</v>
      </c>
      <c r="CJ114" s="53" t="str">
        <f t="shared" si="222"/>
        <v>prop,206,2</v>
      </c>
      <c r="CK114" s="53">
        <v>50</v>
      </c>
      <c r="CL114" s="53" t="str">
        <f t="shared" si="223"/>
        <v>prop,205,5;pack,1112;pack,1127;pack,1142;pack,1157</v>
      </c>
      <c r="CM114" s="53" t="str">
        <f t="shared" si="224"/>
        <v>prop,205,5</v>
      </c>
      <c r="CN114" s="53">
        <v>50</v>
      </c>
      <c r="CO114" s="53" t="str">
        <f>"stage_token,"&amp;INT(价值设定!M75*100)</f>
        <v>stage_token,2130</v>
      </c>
      <c r="CP114" s="53" t="str">
        <f t="shared" si="225"/>
        <v>stage_token,2130</v>
      </c>
      <c r="CQ114" s="53">
        <v>100</v>
      </c>
      <c r="CR114" s="53" t="s">
        <v>2329</v>
      </c>
      <c r="CS114" s="53" t="str">
        <f t="shared" si="226"/>
        <v>cash,110</v>
      </c>
      <c r="CT114" s="53">
        <v>100</v>
      </c>
      <c r="CU114" s="53" t="s">
        <v>2330</v>
      </c>
      <c r="CV114" s="53" t="str">
        <f t="shared" si="227"/>
        <v>prop,704,8</v>
      </c>
      <c r="CW114" s="53">
        <v>100</v>
      </c>
      <c r="CX114" s="53" t="str">
        <f t="shared" si="228"/>
        <v>pack,304</v>
      </c>
      <c r="CY114" s="53" t="str">
        <f t="shared" si="229"/>
        <v>item,104</v>
      </c>
      <c r="CZ114" s="53">
        <f t="shared" si="230"/>
        <v>10</v>
      </c>
      <c r="DA114" s="53" t="str">
        <f t="shared" si="231"/>
        <v>prop,105,1</v>
      </c>
      <c r="DB114" s="53" t="str">
        <f t="shared" si="232"/>
        <v>prop,105,1</v>
      </c>
      <c r="DC114" s="53">
        <f t="shared" si="233"/>
        <v>100</v>
      </c>
      <c r="DE114" s="53">
        <v>1212</v>
      </c>
      <c r="DF114" s="56" t="str">
        <f t="shared" si="234"/>
        <v>pack,239;pack,274</v>
      </c>
      <c r="DG114" s="80"/>
    </row>
    <row r="115" spans="1:111">
      <c r="A115" s="53">
        <f>怪物产出!A77</f>
        <v>74</v>
      </c>
      <c r="B115" s="53">
        <f>怪物产出!B77</f>
        <v>13</v>
      </c>
      <c r="C115" s="50" t="str">
        <f>价值设定!P76</f>
        <v>coin,6200</v>
      </c>
      <c r="D115" s="53" t="str">
        <f t="shared" si="139"/>
        <v>coin,6200</v>
      </c>
      <c r="E115" s="53">
        <f t="shared" si="140"/>
        <v>100</v>
      </c>
      <c r="F115" s="53" t="str">
        <f t="shared" si="141"/>
        <v>pack,303</v>
      </c>
      <c r="G115" s="53" t="s">
        <v>2118</v>
      </c>
      <c r="H115" s="53">
        <f t="shared" si="142"/>
        <v>50</v>
      </c>
      <c r="I115" s="53" t="str">
        <f t="shared" si="143"/>
        <v>prop,207,2;pack,1112;pack,1127;pack,1142;pack,1157</v>
      </c>
      <c r="J115" s="53" t="str">
        <f t="shared" si="144"/>
        <v>prop,207,2</v>
      </c>
      <c r="K115" s="53">
        <f t="shared" si="145"/>
        <v>2</v>
      </c>
      <c r="L115" s="53" t="str">
        <f t="shared" si="146"/>
        <v>prop,211,1;pack,1112;pack,1127;pack,1142;pack,1157</v>
      </c>
      <c r="M115" s="53" t="str">
        <f t="shared" si="147"/>
        <v>prop,211,1</v>
      </c>
      <c r="N115" s="53">
        <f t="shared" si="148"/>
        <v>8</v>
      </c>
      <c r="O115" s="53" t="str">
        <f t="shared" si="149"/>
        <v>prop,208,2;pack,1112;pack,1127;pack,1142;pack,1157</v>
      </c>
      <c r="P115" s="53" t="str">
        <f t="shared" si="150"/>
        <v>prop,208,2</v>
      </c>
      <c r="Q115" s="53">
        <f t="shared" si="151"/>
        <v>2</v>
      </c>
      <c r="R115" s="53" t="str">
        <f t="shared" si="152"/>
        <v>prop,212,1;pack,1112;pack,1127;pack,1142;pack,1157</v>
      </c>
      <c r="S115" s="53" t="str">
        <f t="shared" si="153"/>
        <v>prop,212,1</v>
      </c>
      <c r="T115" s="53">
        <f t="shared" si="154"/>
        <v>8</v>
      </c>
      <c r="U115" s="53" t="str">
        <f t="shared" si="155"/>
        <v>prop,209,2;pack,1112;pack,1127;pack,1142;pack,1157</v>
      </c>
      <c r="V115" s="53" t="str">
        <f t="shared" si="156"/>
        <v>prop,209,2</v>
      </c>
      <c r="W115" s="53">
        <f t="shared" si="157"/>
        <v>2</v>
      </c>
      <c r="X115" s="53" t="str">
        <f t="shared" si="158"/>
        <v>prop,213,1;pack,1112;pack,1127;pack,1142;pack,1157</v>
      </c>
      <c r="Y115" s="53" t="str">
        <f t="shared" si="159"/>
        <v>prop,213,1</v>
      </c>
      <c r="Z115" s="53">
        <f t="shared" si="160"/>
        <v>5</v>
      </c>
      <c r="AA115" s="53" t="str">
        <f t="shared" si="161"/>
        <v>prop,210,2;pack,1112;pack,1127;pack,1142;pack,1157</v>
      </c>
      <c r="AB115" s="53" t="str">
        <f t="shared" si="162"/>
        <v>prop,210,2</v>
      </c>
      <c r="AC115" s="53">
        <f t="shared" si="163"/>
        <v>2</v>
      </c>
      <c r="AD115" s="53" t="str">
        <f t="shared" si="164"/>
        <v>prop,214,1;pack,1112;pack,1127;pack,1142;pack,1157</v>
      </c>
      <c r="AE115" s="53" t="str">
        <f t="shared" si="165"/>
        <v>prop,214,1</v>
      </c>
      <c r="AF115" s="53">
        <f t="shared" si="166"/>
        <v>5</v>
      </c>
      <c r="AG115" s="53" t="str">
        <f t="shared" si="167"/>
        <v>prop,301,1</v>
      </c>
      <c r="AH115" s="53" t="str">
        <f t="shared" si="168"/>
        <v>prop,301,1</v>
      </c>
      <c r="AI115" s="53">
        <f t="shared" si="169"/>
        <v>5</v>
      </c>
      <c r="AJ115" s="53" t="str">
        <f t="shared" si="170"/>
        <v>prop,302,1</v>
      </c>
      <c r="AK115" s="53" t="str">
        <f t="shared" si="171"/>
        <v>prop,302,1</v>
      </c>
      <c r="AL115" s="53">
        <f t="shared" si="172"/>
        <v>15</v>
      </c>
      <c r="AM115" s="53" t="str">
        <f t="shared" si="173"/>
        <v>prop,303,1</v>
      </c>
      <c r="AN115" s="53" t="str">
        <f t="shared" si="174"/>
        <v>prop,303,1</v>
      </c>
      <c r="AO115" s="53">
        <f t="shared" si="175"/>
        <v>10</v>
      </c>
      <c r="AP115" s="53" t="str">
        <f t="shared" si="176"/>
        <v>prop,304,1</v>
      </c>
      <c r="AQ115" s="53" t="str">
        <f t="shared" si="177"/>
        <v>prop,304,1</v>
      </c>
      <c r="AR115" s="53">
        <f t="shared" si="178"/>
        <v>5</v>
      </c>
      <c r="AS115" s="53" t="str">
        <f t="shared" si="179"/>
        <v>prop,305,1</v>
      </c>
      <c r="AT115" s="53" t="str">
        <f t="shared" si="180"/>
        <v>prop,305,1</v>
      </c>
      <c r="AU115" s="53">
        <f t="shared" si="181"/>
        <v>15</v>
      </c>
      <c r="AV115" s="53" t="str">
        <f t="shared" si="182"/>
        <v>prop,306,1</v>
      </c>
      <c r="AW115" s="53" t="str">
        <f t="shared" si="183"/>
        <v>prop,306,1</v>
      </c>
      <c r="AX115" s="53">
        <f t="shared" si="184"/>
        <v>10</v>
      </c>
      <c r="AY115" s="53" t="str">
        <f t="shared" si="185"/>
        <v>prop,307,1</v>
      </c>
      <c r="AZ115" s="53" t="str">
        <f t="shared" si="186"/>
        <v>prop,307,1</v>
      </c>
      <c r="BA115" s="53">
        <f t="shared" si="187"/>
        <v>5</v>
      </c>
      <c r="BB115" s="53" t="str">
        <f t="shared" si="188"/>
        <v>prop,308,1</v>
      </c>
      <c r="BC115" s="53" t="str">
        <f t="shared" si="189"/>
        <v>prop,308,1</v>
      </c>
      <c r="BD115" s="53">
        <f t="shared" si="190"/>
        <v>10</v>
      </c>
      <c r="BE115" s="53" t="str">
        <f t="shared" si="191"/>
        <v>prop,309,1</v>
      </c>
      <c r="BF115" s="53" t="str">
        <f t="shared" si="192"/>
        <v>prop,309,1</v>
      </c>
      <c r="BG115" s="53">
        <f t="shared" si="193"/>
        <v>5</v>
      </c>
      <c r="BH115" s="53" t="str">
        <f t="shared" si="194"/>
        <v>prop,310,1</v>
      </c>
      <c r="BI115" s="53" t="str">
        <f t="shared" si="195"/>
        <v>prop,310,1</v>
      </c>
      <c r="BJ115" s="53">
        <f t="shared" si="196"/>
        <v>5</v>
      </c>
      <c r="BK115" s="53" t="str">
        <f t="shared" si="197"/>
        <v>prop,311,1</v>
      </c>
      <c r="BL115" s="53" t="str">
        <f t="shared" si="198"/>
        <v>prop,311,1</v>
      </c>
      <c r="BM115" s="53">
        <f t="shared" si="199"/>
        <v>10</v>
      </c>
      <c r="BN115" s="53" t="str">
        <f t="shared" si="200"/>
        <v>prop,312,1</v>
      </c>
      <c r="BO115" s="53" t="str">
        <f t="shared" si="201"/>
        <v>prop,312,1</v>
      </c>
      <c r="BP115" s="53">
        <f t="shared" si="202"/>
        <v>5</v>
      </c>
      <c r="BQ115" s="53" t="str">
        <f t="shared" si="203"/>
        <v>prop,322,1</v>
      </c>
      <c r="BR115" s="53" t="str">
        <f t="shared" si="204"/>
        <v>prop,322,1</v>
      </c>
      <c r="BS115" s="53">
        <f t="shared" si="205"/>
        <v>28</v>
      </c>
      <c r="BT115" s="53" t="str">
        <f t="shared" si="206"/>
        <v>prop,323,1</v>
      </c>
      <c r="BU115" s="53" t="str">
        <f t="shared" si="207"/>
        <v>prop,323,1</v>
      </c>
      <c r="BV115" s="53">
        <f t="shared" si="208"/>
        <v>2</v>
      </c>
      <c r="BW115" s="53" t="str">
        <f t="shared" si="209"/>
        <v>prop,313,1</v>
      </c>
      <c r="BX115" s="53" t="str">
        <f t="shared" si="210"/>
        <v>prop,313,1</v>
      </c>
      <c r="BY115" s="53">
        <f t="shared" si="211"/>
        <v>5</v>
      </c>
      <c r="BZ115" s="53" t="str">
        <f t="shared" si="212"/>
        <v>prop,314,1</v>
      </c>
      <c r="CA115" s="53" t="str">
        <f t="shared" si="213"/>
        <v>prop,314,1</v>
      </c>
      <c r="CB115" s="53">
        <f t="shared" si="214"/>
        <v>30</v>
      </c>
      <c r="CC115" s="53" t="str">
        <f t="shared" si="215"/>
        <v>prop,316,1</v>
      </c>
      <c r="CD115" s="53" t="str">
        <f t="shared" si="216"/>
        <v>prop,316,1</v>
      </c>
      <c r="CE115" s="53">
        <f t="shared" si="217"/>
        <v>5</v>
      </c>
      <c r="CF115" s="53" t="str">
        <f t="shared" si="218"/>
        <v>prop,317,1</v>
      </c>
      <c r="CG115" s="53" t="str">
        <f t="shared" si="219"/>
        <v>prop,317,1</v>
      </c>
      <c r="CH115" s="53">
        <f t="shared" si="220"/>
        <v>30</v>
      </c>
      <c r="CI115" s="53" t="str">
        <f t="shared" si="221"/>
        <v>prop,206,2;pack,1112;pack,1127;pack,1142;pack,1157</v>
      </c>
      <c r="CJ115" s="53" t="str">
        <f t="shared" si="222"/>
        <v>prop,206,2</v>
      </c>
      <c r="CK115" s="53">
        <v>50</v>
      </c>
      <c r="CL115" s="53" t="str">
        <f t="shared" si="223"/>
        <v>prop,205,5;pack,1112;pack,1127;pack,1142;pack,1157</v>
      </c>
      <c r="CM115" s="53" t="str">
        <f t="shared" si="224"/>
        <v>prop,205,5</v>
      </c>
      <c r="CN115" s="53">
        <v>50</v>
      </c>
      <c r="CO115" s="53" t="str">
        <f>"stage_token,"&amp;INT(价值设定!M76*100)</f>
        <v>stage_token,2140</v>
      </c>
      <c r="CP115" s="53" t="str">
        <f t="shared" si="225"/>
        <v>stage_token,2140</v>
      </c>
      <c r="CQ115" s="53">
        <v>100</v>
      </c>
      <c r="CR115" s="53" t="s">
        <v>2329</v>
      </c>
      <c r="CS115" s="53" t="str">
        <f t="shared" si="226"/>
        <v>cash,110</v>
      </c>
      <c r="CT115" s="53">
        <v>100</v>
      </c>
      <c r="CU115" s="53" t="s">
        <v>2330</v>
      </c>
      <c r="CV115" s="53" t="str">
        <f t="shared" si="227"/>
        <v>prop,704,8</v>
      </c>
      <c r="CW115" s="53">
        <v>100</v>
      </c>
      <c r="CX115" s="53" t="str">
        <f t="shared" si="228"/>
        <v>pack,304</v>
      </c>
      <c r="CY115" s="53" t="str">
        <f t="shared" si="229"/>
        <v>item,104</v>
      </c>
      <c r="CZ115" s="53">
        <f t="shared" si="230"/>
        <v>10</v>
      </c>
      <c r="DA115" s="53" t="str">
        <f t="shared" si="231"/>
        <v>prop,105,1</v>
      </c>
      <c r="DB115" s="53" t="str">
        <f t="shared" si="232"/>
        <v>prop,105,1</v>
      </c>
      <c r="DC115" s="53">
        <f t="shared" si="233"/>
        <v>100</v>
      </c>
      <c r="DE115" s="53">
        <v>1213</v>
      </c>
      <c r="DF115" s="56" t="str">
        <f t="shared" si="234"/>
        <v>pack,244;pack,204</v>
      </c>
      <c r="DG115" s="80"/>
    </row>
    <row r="116" spans="1:111">
      <c r="A116" s="53">
        <f>怪物产出!A78</f>
        <v>75</v>
      </c>
      <c r="B116" s="53">
        <f>怪物产出!B78</f>
        <v>13</v>
      </c>
      <c r="C116" s="50" t="str">
        <f>价值设定!P77</f>
        <v>coin,6250</v>
      </c>
      <c r="D116" s="53" t="str">
        <f t="shared" si="139"/>
        <v>coin,6250</v>
      </c>
      <c r="E116" s="53">
        <f t="shared" si="140"/>
        <v>100</v>
      </c>
      <c r="F116" s="53" t="str">
        <f t="shared" si="141"/>
        <v>pack,303</v>
      </c>
      <c r="G116" s="53" t="s">
        <v>2118</v>
      </c>
      <c r="H116" s="53">
        <f t="shared" si="142"/>
        <v>50</v>
      </c>
      <c r="I116" s="53" t="str">
        <f t="shared" si="143"/>
        <v>prop,207,2;pack,1112;pack,1127;pack,1142;pack,1157</v>
      </c>
      <c r="J116" s="53" t="str">
        <f t="shared" si="144"/>
        <v>prop,207,2</v>
      </c>
      <c r="K116" s="53">
        <f t="shared" si="145"/>
        <v>2</v>
      </c>
      <c r="L116" s="53" t="str">
        <f t="shared" si="146"/>
        <v>prop,211,1;pack,1112;pack,1127;pack,1142;pack,1157</v>
      </c>
      <c r="M116" s="53" t="str">
        <f t="shared" si="147"/>
        <v>prop,211,1</v>
      </c>
      <c r="N116" s="53">
        <f t="shared" si="148"/>
        <v>8</v>
      </c>
      <c r="O116" s="53" t="str">
        <f t="shared" si="149"/>
        <v>prop,208,2;pack,1112;pack,1127;pack,1142;pack,1157</v>
      </c>
      <c r="P116" s="53" t="str">
        <f t="shared" si="150"/>
        <v>prop,208,2</v>
      </c>
      <c r="Q116" s="53">
        <f t="shared" si="151"/>
        <v>2</v>
      </c>
      <c r="R116" s="53" t="str">
        <f t="shared" si="152"/>
        <v>prop,212,1;pack,1112;pack,1127;pack,1142;pack,1157</v>
      </c>
      <c r="S116" s="53" t="str">
        <f t="shared" si="153"/>
        <v>prop,212,1</v>
      </c>
      <c r="T116" s="53">
        <f t="shared" si="154"/>
        <v>8</v>
      </c>
      <c r="U116" s="53" t="str">
        <f t="shared" si="155"/>
        <v>prop,209,2;pack,1112;pack,1127;pack,1142;pack,1157</v>
      </c>
      <c r="V116" s="53" t="str">
        <f t="shared" si="156"/>
        <v>prop,209,2</v>
      </c>
      <c r="W116" s="53">
        <f t="shared" si="157"/>
        <v>2</v>
      </c>
      <c r="X116" s="53" t="str">
        <f t="shared" si="158"/>
        <v>prop,213,1;pack,1112;pack,1127;pack,1142;pack,1157</v>
      </c>
      <c r="Y116" s="53" t="str">
        <f t="shared" si="159"/>
        <v>prop,213,1</v>
      </c>
      <c r="Z116" s="53">
        <f t="shared" si="160"/>
        <v>5</v>
      </c>
      <c r="AA116" s="53" t="str">
        <f t="shared" si="161"/>
        <v>prop,210,2;pack,1112;pack,1127;pack,1142;pack,1157</v>
      </c>
      <c r="AB116" s="53" t="str">
        <f t="shared" si="162"/>
        <v>prop,210,2</v>
      </c>
      <c r="AC116" s="53">
        <f t="shared" si="163"/>
        <v>2</v>
      </c>
      <c r="AD116" s="53" t="str">
        <f t="shared" si="164"/>
        <v>prop,214,1;pack,1112;pack,1127;pack,1142;pack,1157</v>
      </c>
      <c r="AE116" s="53" t="str">
        <f t="shared" si="165"/>
        <v>prop,214,1</v>
      </c>
      <c r="AF116" s="53">
        <f t="shared" si="166"/>
        <v>5</v>
      </c>
      <c r="AG116" s="53" t="str">
        <f t="shared" si="167"/>
        <v>prop,301,1</v>
      </c>
      <c r="AH116" s="53" t="str">
        <f t="shared" si="168"/>
        <v>prop,301,1</v>
      </c>
      <c r="AI116" s="53">
        <f t="shared" si="169"/>
        <v>5</v>
      </c>
      <c r="AJ116" s="53" t="str">
        <f t="shared" si="170"/>
        <v>prop,302,1</v>
      </c>
      <c r="AK116" s="53" t="str">
        <f t="shared" si="171"/>
        <v>prop,302,1</v>
      </c>
      <c r="AL116" s="53">
        <f t="shared" si="172"/>
        <v>15</v>
      </c>
      <c r="AM116" s="53" t="str">
        <f t="shared" si="173"/>
        <v>prop,303,1</v>
      </c>
      <c r="AN116" s="53" t="str">
        <f t="shared" si="174"/>
        <v>prop,303,1</v>
      </c>
      <c r="AO116" s="53">
        <f t="shared" si="175"/>
        <v>10</v>
      </c>
      <c r="AP116" s="53" t="str">
        <f t="shared" si="176"/>
        <v>prop,304,1</v>
      </c>
      <c r="AQ116" s="53" t="str">
        <f t="shared" si="177"/>
        <v>prop,304,1</v>
      </c>
      <c r="AR116" s="53">
        <f t="shared" si="178"/>
        <v>5</v>
      </c>
      <c r="AS116" s="53" t="str">
        <f t="shared" si="179"/>
        <v>prop,305,1</v>
      </c>
      <c r="AT116" s="53" t="str">
        <f t="shared" si="180"/>
        <v>prop,305,1</v>
      </c>
      <c r="AU116" s="53">
        <f t="shared" si="181"/>
        <v>15</v>
      </c>
      <c r="AV116" s="53" t="str">
        <f t="shared" si="182"/>
        <v>prop,306,1</v>
      </c>
      <c r="AW116" s="53" t="str">
        <f t="shared" si="183"/>
        <v>prop,306,1</v>
      </c>
      <c r="AX116" s="53">
        <f t="shared" si="184"/>
        <v>10</v>
      </c>
      <c r="AY116" s="53" t="str">
        <f t="shared" si="185"/>
        <v>prop,307,1</v>
      </c>
      <c r="AZ116" s="53" t="str">
        <f t="shared" si="186"/>
        <v>prop,307,1</v>
      </c>
      <c r="BA116" s="53">
        <f t="shared" si="187"/>
        <v>5</v>
      </c>
      <c r="BB116" s="53" t="str">
        <f t="shared" si="188"/>
        <v>prop,308,1</v>
      </c>
      <c r="BC116" s="53" t="str">
        <f t="shared" si="189"/>
        <v>prop,308,1</v>
      </c>
      <c r="BD116" s="53">
        <f t="shared" si="190"/>
        <v>10</v>
      </c>
      <c r="BE116" s="53" t="str">
        <f t="shared" si="191"/>
        <v>prop,309,1</v>
      </c>
      <c r="BF116" s="53" t="str">
        <f t="shared" si="192"/>
        <v>prop,309,1</v>
      </c>
      <c r="BG116" s="53">
        <f t="shared" si="193"/>
        <v>5</v>
      </c>
      <c r="BH116" s="53" t="str">
        <f t="shared" si="194"/>
        <v>prop,310,1</v>
      </c>
      <c r="BI116" s="53" t="str">
        <f t="shared" si="195"/>
        <v>prop,310,1</v>
      </c>
      <c r="BJ116" s="53">
        <f t="shared" si="196"/>
        <v>5</v>
      </c>
      <c r="BK116" s="53" t="str">
        <f t="shared" si="197"/>
        <v>prop,311,1</v>
      </c>
      <c r="BL116" s="53" t="str">
        <f t="shared" si="198"/>
        <v>prop,311,1</v>
      </c>
      <c r="BM116" s="53">
        <f t="shared" si="199"/>
        <v>10</v>
      </c>
      <c r="BN116" s="53" t="str">
        <f t="shared" si="200"/>
        <v>prop,312,1</v>
      </c>
      <c r="BO116" s="53" t="str">
        <f t="shared" si="201"/>
        <v>prop,312,1</v>
      </c>
      <c r="BP116" s="53">
        <f t="shared" si="202"/>
        <v>5</v>
      </c>
      <c r="BQ116" s="53" t="str">
        <f t="shared" si="203"/>
        <v>prop,322,1</v>
      </c>
      <c r="BR116" s="53" t="str">
        <f t="shared" si="204"/>
        <v>prop,322,1</v>
      </c>
      <c r="BS116" s="53">
        <f t="shared" si="205"/>
        <v>28</v>
      </c>
      <c r="BT116" s="53" t="str">
        <f t="shared" si="206"/>
        <v>prop,323,1</v>
      </c>
      <c r="BU116" s="53" t="str">
        <f t="shared" si="207"/>
        <v>prop,323,1</v>
      </c>
      <c r="BV116" s="53">
        <f t="shared" si="208"/>
        <v>2</v>
      </c>
      <c r="BW116" s="53" t="str">
        <f t="shared" si="209"/>
        <v>prop,313,1</v>
      </c>
      <c r="BX116" s="53" t="str">
        <f t="shared" si="210"/>
        <v>prop,313,1</v>
      </c>
      <c r="BY116" s="53">
        <f t="shared" si="211"/>
        <v>5</v>
      </c>
      <c r="BZ116" s="53" t="str">
        <f t="shared" si="212"/>
        <v>prop,314,1</v>
      </c>
      <c r="CA116" s="53" t="str">
        <f t="shared" si="213"/>
        <v>prop,314,1</v>
      </c>
      <c r="CB116" s="53">
        <f t="shared" si="214"/>
        <v>30</v>
      </c>
      <c r="CC116" s="53" t="str">
        <f t="shared" si="215"/>
        <v>prop,316,1</v>
      </c>
      <c r="CD116" s="53" t="str">
        <f t="shared" si="216"/>
        <v>prop,316,1</v>
      </c>
      <c r="CE116" s="53">
        <f t="shared" si="217"/>
        <v>5</v>
      </c>
      <c r="CF116" s="53" t="str">
        <f t="shared" si="218"/>
        <v>prop,317,1</v>
      </c>
      <c r="CG116" s="53" t="str">
        <f t="shared" si="219"/>
        <v>prop,317,1</v>
      </c>
      <c r="CH116" s="53">
        <f t="shared" si="220"/>
        <v>30</v>
      </c>
      <c r="CI116" s="53" t="str">
        <f t="shared" si="221"/>
        <v>prop,206,2;pack,1112;pack,1127;pack,1142;pack,1157</v>
      </c>
      <c r="CJ116" s="53" t="str">
        <f t="shared" si="222"/>
        <v>prop,206,2</v>
      </c>
      <c r="CK116" s="53">
        <v>50</v>
      </c>
      <c r="CL116" s="53" t="str">
        <f t="shared" si="223"/>
        <v>prop,205,5;pack,1112;pack,1127;pack,1142;pack,1157</v>
      </c>
      <c r="CM116" s="53" t="str">
        <f t="shared" si="224"/>
        <v>prop,205,5</v>
      </c>
      <c r="CN116" s="53">
        <v>50</v>
      </c>
      <c r="CO116" s="53" t="str">
        <f>"stage_token,"&amp;INT(价值设定!M77*100)</f>
        <v>stage_token,2150</v>
      </c>
      <c r="CP116" s="53" t="str">
        <f t="shared" si="225"/>
        <v>stage_token,2150</v>
      </c>
      <c r="CQ116" s="53">
        <v>100</v>
      </c>
      <c r="CR116" s="53" t="s">
        <v>2329</v>
      </c>
      <c r="CS116" s="53" t="str">
        <f t="shared" si="226"/>
        <v>cash,110</v>
      </c>
      <c r="CT116" s="53">
        <v>100</v>
      </c>
      <c r="CU116" s="53" t="s">
        <v>2330</v>
      </c>
      <c r="CV116" s="53" t="str">
        <f t="shared" si="227"/>
        <v>prop,704,8</v>
      </c>
      <c r="CW116" s="53">
        <v>100</v>
      </c>
      <c r="CX116" s="53" t="str">
        <f t="shared" si="228"/>
        <v>pack,304</v>
      </c>
      <c r="CY116" s="53" t="str">
        <f t="shared" si="229"/>
        <v>item,104</v>
      </c>
      <c r="CZ116" s="53">
        <f t="shared" si="230"/>
        <v>10</v>
      </c>
      <c r="DA116" s="53" t="str">
        <f t="shared" si="231"/>
        <v>prop,105,1</v>
      </c>
      <c r="DB116" s="53" t="str">
        <f t="shared" si="232"/>
        <v>prop,105,1</v>
      </c>
      <c r="DC116" s="53">
        <f t="shared" si="233"/>
        <v>100</v>
      </c>
      <c r="DE116" s="53">
        <v>1214</v>
      </c>
      <c r="DF116" s="56" t="str">
        <f t="shared" si="234"/>
        <v>pack,249;pack,209</v>
      </c>
      <c r="DG116" s="80"/>
    </row>
    <row r="117" spans="1:111">
      <c r="A117" s="53">
        <f>怪物产出!A79</f>
        <v>76</v>
      </c>
      <c r="B117" s="53">
        <f>怪物产出!B79</f>
        <v>13</v>
      </c>
      <c r="C117" s="50" t="str">
        <f>价值设定!P78</f>
        <v>coin,6300</v>
      </c>
      <c r="D117" s="53" t="str">
        <f t="shared" si="139"/>
        <v>coin,6300</v>
      </c>
      <c r="E117" s="53">
        <f t="shared" si="140"/>
        <v>100</v>
      </c>
      <c r="F117" s="53" t="str">
        <f t="shared" si="141"/>
        <v>pack,303</v>
      </c>
      <c r="G117" s="53" t="s">
        <v>2118</v>
      </c>
      <c r="H117" s="53">
        <f t="shared" si="142"/>
        <v>50</v>
      </c>
      <c r="I117" s="53" t="str">
        <f t="shared" si="143"/>
        <v>prop,207,2;pack,1112;pack,1127;pack,1142;pack,1157</v>
      </c>
      <c r="J117" s="53" t="str">
        <f t="shared" si="144"/>
        <v>prop,207,2</v>
      </c>
      <c r="K117" s="53">
        <f t="shared" si="145"/>
        <v>2</v>
      </c>
      <c r="L117" s="53" t="str">
        <f t="shared" si="146"/>
        <v>prop,211,1;pack,1112;pack,1127;pack,1142;pack,1157</v>
      </c>
      <c r="M117" s="53" t="str">
        <f t="shared" si="147"/>
        <v>prop,211,1</v>
      </c>
      <c r="N117" s="53">
        <f t="shared" si="148"/>
        <v>8</v>
      </c>
      <c r="O117" s="53" t="str">
        <f t="shared" si="149"/>
        <v>prop,208,2;pack,1112;pack,1127;pack,1142;pack,1157</v>
      </c>
      <c r="P117" s="53" t="str">
        <f t="shared" si="150"/>
        <v>prop,208,2</v>
      </c>
      <c r="Q117" s="53">
        <f t="shared" si="151"/>
        <v>2</v>
      </c>
      <c r="R117" s="53" t="str">
        <f t="shared" si="152"/>
        <v>prop,212,1;pack,1112;pack,1127;pack,1142;pack,1157</v>
      </c>
      <c r="S117" s="53" t="str">
        <f t="shared" si="153"/>
        <v>prop,212,1</v>
      </c>
      <c r="T117" s="53">
        <f t="shared" si="154"/>
        <v>8</v>
      </c>
      <c r="U117" s="53" t="str">
        <f t="shared" si="155"/>
        <v>prop,209,2;pack,1112;pack,1127;pack,1142;pack,1157</v>
      </c>
      <c r="V117" s="53" t="str">
        <f t="shared" si="156"/>
        <v>prop,209,2</v>
      </c>
      <c r="W117" s="53">
        <f t="shared" si="157"/>
        <v>2</v>
      </c>
      <c r="X117" s="53" t="str">
        <f t="shared" si="158"/>
        <v>prop,213,1;pack,1112;pack,1127;pack,1142;pack,1157</v>
      </c>
      <c r="Y117" s="53" t="str">
        <f t="shared" si="159"/>
        <v>prop,213,1</v>
      </c>
      <c r="Z117" s="53">
        <f t="shared" si="160"/>
        <v>5</v>
      </c>
      <c r="AA117" s="53" t="str">
        <f t="shared" si="161"/>
        <v>prop,210,2;pack,1112;pack,1127;pack,1142;pack,1157</v>
      </c>
      <c r="AB117" s="53" t="str">
        <f t="shared" si="162"/>
        <v>prop,210,2</v>
      </c>
      <c r="AC117" s="53">
        <f t="shared" si="163"/>
        <v>2</v>
      </c>
      <c r="AD117" s="53" t="str">
        <f t="shared" si="164"/>
        <v>prop,214,1;pack,1112;pack,1127;pack,1142;pack,1157</v>
      </c>
      <c r="AE117" s="53" t="str">
        <f t="shared" si="165"/>
        <v>prop,214,1</v>
      </c>
      <c r="AF117" s="53">
        <f t="shared" si="166"/>
        <v>5</v>
      </c>
      <c r="AG117" s="53" t="str">
        <f t="shared" si="167"/>
        <v>prop,301,1</v>
      </c>
      <c r="AH117" s="53" t="str">
        <f t="shared" si="168"/>
        <v>prop,301,1</v>
      </c>
      <c r="AI117" s="53">
        <f t="shared" si="169"/>
        <v>5</v>
      </c>
      <c r="AJ117" s="53" t="str">
        <f t="shared" si="170"/>
        <v>prop,302,1</v>
      </c>
      <c r="AK117" s="53" t="str">
        <f t="shared" si="171"/>
        <v>prop,302,1</v>
      </c>
      <c r="AL117" s="53">
        <f t="shared" si="172"/>
        <v>15</v>
      </c>
      <c r="AM117" s="53" t="str">
        <f t="shared" si="173"/>
        <v>prop,303,1</v>
      </c>
      <c r="AN117" s="53" t="str">
        <f t="shared" si="174"/>
        <v>prop,303,1</v>
      </c>
      <c r="AO117" s="53">
        <f t="shared" si="175"/>
        <v>10</v>
      </c>
      <c r="AP117" s="53" t="str">
        <f t="shared" si="176"/>
        <v>prop,304,1</v>
      </c>
      <c r="AQ117" s="53" t="str">
        <f t="shared" si="177"/>
        <v>prop,304,1</v>
      </c>
      <c r="AR117" s="53">
        <f t="shared" si="178"/>
        <v>5</v>
      </c>
      <c r="AS117" s="53" t="str">
        <f t="shared" si="179"/>
        <v>prop,305,1</v>
      </c>
      <c r="AT117" s="53" t="str">
        <f t="shared" si="180"/>
        <v>prop,305,1</v>
      </c>
      <c r="AU117" s="53">
        <f t="shared" si="181"/>
        <v>15</v>
      </c>
      <c r="AV117" s="53" t="str">
        <f t="shared" si="182"/>
        <v>prop,306,1</v>
      </c>
      <c r="AW117" s="53" t="str">
        <f t="shared" si="183"/>
        <v>prop,306,1</v>
      </c>
      <c r="AX117" s="53">
        <f t="shared" si="184"/>
        <v>10</v>
      </c>
      <c r="AY117" s="53" t="str">
        <f t="shared" si="185"/>
        <v>prop,307,1</v>
      </c>
      <c r="AZ117" s="53" t="str">
        <f t="shared" si="186"/>
        <v>prop,307,1</v>
      </c>
      <c r="BA117" s="53">
        <f t="shared" si="187"/>
        <v>5</v>
      </c>
      <c r="BB117" s="53" t="str">
        <f t="shared" si="188"/>
        <v>prop,308,1</v>
      </c>
      <c r="BC117" s="53" t="str">
        <f t="shared" si="189"/>
        <v>prop,308,1</v>
      </c>
      <c r="BD117" s="53">
        <f t="shared" si="190"/>
        <v>10</v>
      </c>
      <c r="BE117" s="53" t="str">
        <f t="shared" si="191"/>
        <v>prop,309,1</v>
      </c>
      <c r="BF117" s="53" t="str">
        <f t="shared" si="192"/>
        <v>prop,309,1</v>
      </c>
      <c r="BG117" s="53">
        <f t="shared" si="193"/>
        <v>5</v>
      </c>
      <c r="BH117" s="53" t="str">
        <f t="shared" si="194"/>
        <v>prop,310,1</v>
      </c>
      <c r="BI117" s="53" t="str">
        <f t="shared" si="195"/>
        <v>prop,310,1</v>
      </c>
      <c r="BJ117" s="53">
        <f t="shared" si="196"/>
        <v>5</v>
      </c>
      <c r="BK117" s="53" t="str">
        <f t="shared" si="197"/>
        <v>prop,311,1</v>
      </c>
      <c r="BL117" s="53" t="str">
        <f t="shared" si="198"/>
        <v>prop,311,1</v>
      </c>
      <c r="BM117" s="53">
        <f t="shared" si="199"/>
        <v>10</v>
      </c>
      <c r="BN117" s="53" t="str">
        <f t="shared" si="200"/>
        <v>prop,312,1</v>
      </c>
      <c r="BO117" s="53" t="str">
        <f t="shared" si="201"/>
        <v>prop,312,1</v>
      </c>
      <c r="BP117" s="53">
        <f t="shared" si="202"/>
        <v>5</v>
      </c>
      <c r="BQ117" s="53" t="str">
        <f t="shared" si="203"/>
        <v>prop,322,1</v>
      </c>
      <c r="BR117" s="53" t="str">
        <f t="shared" si="204"/>
        <v>prop,322,1</v>
      </c>
      <c r="BS117" s="53">
        <f t="shared" si="205"/>
        <v>28</v>
      </c>
      <c r="BT117" s="53" t="str">
        <f t="shared" si="206"/>
        <v>prop,323,1</v>
      </c>
      <c r="BU117" s="53" t="str">
        <f t="shared" si="207"/>
        <v>prop,323,1</v>
      </c>
      <c r="BV117" s="53">
        <f t="shared" si="208"/>
        <v>2</v>
      </c>
      <c r="BW117" s="53" t="str">
        <f t="shared" si="209"/>
        <v>prop,313,1</v>
      </c>
      <c r="BX117" s="53" t="str">
        <f t="shared" si="210"/>
        <v>prop,313,1</v>
      </c>
      <c r="BY117" s="53">
        <f t="shared" si="211"/>
        <v>5</v>
      </c>
      <c r="BZ117" s="53" t="str">
        <f t="shared" si="212"/>
        <v>prop,314,1</v>
      </c>
      <c r="CA117" s="53" t="str">
        <f t="shared" si="213"/>
        <v>prop,314,1</v>
      </c>
      <c r="CB117" s="53">
        <f t="shared" si="214"/>
        <v>30</v>
      </c>
      <c r="CC117" s="53" t="str">
        <f t="shared" si="215"/>
        <v>prop,316,1</v>
      </c>
      <c r="CD117" s="53" t="str">
        <f t="shared" si="216"/>
        <v>prop,316,1</v>
      </c>
      <c r="CE117" s="53">
        <f t="shared" si="217"/>
        <v>5</v>
      </c>
      <c r="CF117" s="53" t="str">
        <f t="shared" si="218"/>
        <v>prop,317,1</v>
      </c>
      <c r="CG117" s="53" t="str">
        <f t="shared" si="219"/>
        <v>prop,317,1</v>
      </c>
      <c r="CH117" s="53">
        <f t="shared" si="220"/>
        <v>30</v>
      </c>
      <c r="CI117" s="53" t="str">
        <f t="shared" si="221"/>
        <v>prop,206,2;pack,1112;pack,1127;pack,1142;pack,1157</v>
      </c>
      <c r="CJ117" s="53" t="str">
        <f t="shared" si="222"/>
        <v>prop,206,2</v>
      </c>
      <c r="CK117" s="53">
        <v>50</v>
      </c>
      <c r="CL117" s="53" t="str">
        <f t="shared" si="223"/>
        <v>prop,205,5;pack,1112;pack,1127;pack,1142;pack,1157</v>
      </c>
      <c r="CM117" s="53" t="str">
        <f t="shared" si="224"/>
        <v>prop,205,5</v>
      </c>
      <c r="CN117" s="53">
        <v>50</v>
      </c>
      <c r="CO117" s="53" t="str">
        <f>"stage_token,"&amp;INT(价值设定!M78*100)</f>
        <v>stage_token,2160</v>
      </c>
      <c r="CP117" s="53" t="str">
        <f t="shared" si="225"/>
        <v>stage_token,2160</v>
      </c>
      <c r="CQ117" s="53">
        <v>100</v>
      </c>
      <c r="CR117" s="53" t="s">
        <v>2329</v>
      </c>
      <c r="CS117" s="53" t="str">
        <f t="shared" si="226"/>
        <v>cash,110</v>
      </c>
      <c r="CT117" s="53">
        <v>100</v>
      </c>
      <c r="CU117" s="53" t="s">
        <v>2330</v>
      </c>
      <c r="CV117" s="53" t="str">
        <f t="shared" si="227"/>
        <v>prop,704,8</v>
      </c>
      <c r="CW117" s="53">
        <v>100</v>
      </c>
      <c r="CX117" s="53" t="str">
        <f t="shared" si="228"/>
        <v>pack,304</v>
      </c>
      <c r="CY117" s="53" t="str">
        <f t="shared" si="229"/>
        <v>item,104</v>
      </c>
      <c r="CZ117" s="53">
        <f t="shared" si="230"/>
        <v>10</v>
      </c>
      <c r="DA117" s="53" t="str">
        <f t="shared" si="231"/>
        <v>prop,105,1</v>
      </c>
      <c r="DB117" s="53" t="str">
        <f t="shared" si="232"/>
        <v>prop,105,1</v>
      </c>
      <c r="DC117" s="53">
        <f t="shared" si="233"/>
        <v>100</v>
      </c>
      <c r="DE117" s="53">
        <v>1215</v>
      </c>
      <c r="DF117" s="56" t="str">
        <f t="shared" si="234"/>
        <v>pack,254;pack,214</v>
      </c>
      <c r="DG117" s="80"/>
    </row>
    <row r="118" spans="1:111">
      <c r="A118" s="53">
        <f>怪物产出!A80</f>
        <v>77</v>
      </c>
      <c r="B118" s="53">
        <f>怪物产出!B80</f>
        <v>13</v>
      </c>
      <c r="C118" s="50" t="str">
        <f>价值设定!P79</f>
        <v>coin,6350</v>
      </c>
      <c r="D118" s="53" t="str">
        <f t="shared" si="139"/>
        <v>coin,6350</v>
      </c>
      <c r="E118" s="53">
        <f t="shared" si="140"/>
        <v>100</v>
      </c>
      <c r="F118" s="53" t="str">
        <f t="shared" si="141"/>
        <v>pack,303</v>
      </c>
      <c r="G118" s="53" t="s">
        <v>2118</v>
      </c>
      <c r="H118" s="53">
        <f t="shared" si="142"/>
        <v>50</v>
      </c>
      <c r="I118" s="53" t="str">
        <f t="shared" si="143"/>
        <v>prop,207,2;pack,1112;pack,1127;pack,1142;pack,1157</v>
      </c>
      <c r="J118" s="53" t="str">
        <f t="shared" si="144"/>
        <v>prop,207,2</v>
      </c>
      <c r="K118" s="53">
        <f t="shared" si="145"/>
        <v>2</v>
      </c>
      <c r="L118" s="53" t="str">
        <f t="shared" si="146"/>
        <v>prop,211,1;pack,1112;pack,1127;pack,1142;pack,1157</v>
      </c>
      <c r="M118" s="53" t="str">
        <f t="shared" si="147"/>
        <v>prop,211,1</v>
      </c>
      <c r="N118" s="53">
        <f t="shared" si="148"/>
        <v>8</v>
      </c>
      <c r="O118" s="53" t="str">
        <f t="shared" si="149"/>
        <v>prop,208,2;pack,1112;pack,1127;pack,1142;pack,1157</v>
      </c>
      <c r="P118" s="53" t="str">
        <f t="shared" si="150"/>
        <v>prop,208,2</v>
      </c>
      <c r="Q118" s="53">
        <f t="shared" si="151"/>
        <v>2</v>
      </c>
      <c r="R118" s="53" t="str">
        <f t="shared" si="152"/>
        <v>prop,212,1;pack,1112;pack,1127;pack,1142;pack,1157</v>
      </c>
      <c r="S118" s="53" t="str">
        <f t="shared" si="153"/>
        <v>prop,212,1</v>
      </c>
      <c r="T118" s="53">
        <f t="shared" si="154"/>
        <v>8</v>
      </c>
      <c r="U118" s="53" t="str">
        <f t="shared" si="155"/>
        <v>prop,209,2;pack,1112;pack,1127;pack,1142;pack,1157</v>
      </c>
      <c r="V118" s="53" t="str">
        <f t="shared" si="156"/>
        <v>prop,209,2</v>
      </c>
      <c r="W118" s="53">
        <f t="shared" si="157"/>
        <v>2</v>
      </c>
      <c r="X118" s="53" t="str">
        <f t="shared" si="158"/>
        <v>prop,213,1;pack,1112;pack,1127;pack,1142;pack,1157</v>
      </c>
      <c r="Y118" s="53" t="str">
        <f t="shared" si="159"/>
        <v>prop,213,1</v>
      </c>
      <c r="Z118" s="53">
        <f t="shared" si="160"/>
        <v>5</v>
      </c>
      <c r="AA118" s="53" t="str">
        <f t="shared" si="161"/>
        <v>prop,210,2;pack,1112;pack,1127;pack,1142;pack,1157</v>
      </c>
      <c r="AB118" s="53" t="str">
        <f t="shared" si="162"/>
        <v>prop,210,2</v>
      </c>
      <c r="AC118" s="53">
        <f t="shared" si="163"/>
        <v>2</v>
      </c>
      <c r="AD118" s="53" t="str">
        <f t="shared" si="164"/>
        <v>prop,214,1;pack,1112;pack,1127;pack,1142;pack,1157</v>
      </c>
      <c r="AE118" s="53" t="str">
        <f t="shared" si="165"/>
        <v>prop,214,1</v>
      </c>
      <c r="AF118" s="53">
        <f t="shared" si="166"/>
        <v>5</v>
      </c>
      <c r="AG118" s="53" t="str">
        <f t="shared" si="167"/>
        <v>prop,301,1</v>
      </c>
      <c r="AH118" s="53" t="str">
        <f t="shared" si="168"/>
        <v>prop,301,1</v>
      </c>
      <c r="AI118" s="53">
        <f t="shared" si="169"/>
        <v>5</v>
      </c>
      <c r="AJ118" s="53" t="str">
        <f t="shared" si="170"/>
        <v>prop,302,1</v>
      </c>
      <c r="AK118" s="53" t="str">
        <f t="shared" si="171"/>
        <v>prop,302,1</v>
      </c>
      <c r="AL118" s="53">
        <f t="shared" si="172"/>
        <v>15</v>
      </c>
      <c r="AM118" s="53" t="str">
        <f t="shared" si="173"/>
        <v>prop,303,1</v>
      </c>
      <c r="AN118" s="53" t="str">
        <f t="shared" si="174"/>
        <v>prop,303,1</v>
      </c>
      <c r="AO118" s="53">
        <f t="shared" si="175"/>
        <v>10</v>
      </c>
      <c r="AP118" s="53" t="str">
        <f t="shared" si="176"/>
        <v>prop,304,1</v>
      </c>
      <c r="AQ118" s="53" t="str">
        <f t="shared" si="177"/>
        <v>prop,304,1</v>
      </c>
      <c r="AR118" s="53">
        <f t="shared" si="178"/>
        <v>5</v>
      </c>
      <c r="AS118" s="53" t="str">
        <f t="shared" si="179"/>
        <v>prop,305,1</v>
      </c>
      <c r="AT118" s="53" t="str">
        <f t="shared" si="180"/>
        <v>prop,305,1</v>
      </c>
      <c r="AU118" s="53">
        <f t="shared" si="181"/>
        <v>15</v>
      </c>
      <c r="AV118" s="53" t="str">
        <f t="shared" si="182"/>
        <v>prop,306,1</v>
      </c>
      <c r="AW118" s="53" t="str">
        <f t="shared" si="183"/>
        <v>prop,306,1</v>
      </c>
      <c r="AX118" s="53">
        <f t="shared" si="184"/>
        <v>10</v>
      </c>
      <c r="AY118" s="53" t="str">
        <f t="shared" si="185"/>
        <v>prop,307,1</v>
      </c>
      <c r="AZ118" s="53" t="str">
        <f t="shared" si="186"/>
        <v>prop,307,1</v>
      </c>
      <c r="BA118" s="53">
        <f t="shared" si="187"/>
        <v>5</v>
      </c>
      <c r="BB118" s="53" t="str">
        <f t="shared" si="188"/>
        <v>prop,308,1</v>
      </c>
      <c r="BC118" s="53" t="str">
        <f t="shared" si="189"/>
        <v>prop,308,1</v>
      </c>
      <c r="BD118" s="53">
        <f t="shared" si="190"/>
        <v>10</v>
      </c>
      <c r="BE118" s="53" t="str">
        <f t="shared" si="191"/>
        <v>prop,309,1</v>
      </c>
      <c r="BF118" s="53" t="str">
        <f t="shared" si="192"/>
        <v>prop,309,1</v>
      </c>
      <c r="BG118" s="53">
        <f t="shared" si="193"/>
        <v>5</v>
      </c>
      <c r="BH118" s="53" t="str">
        <f t="shared" si="194"/>
        <v>prop,310,1</v>
      </c>
      <c r="BI118" s="53" t="str">
        <f t="shared" si="195"/>
        <v>prop,310,1</v>
      </c>
      <c r="BJ118" s="53">
        <f t="shared" si="196"/>
        <v>5</v>
      </c>
      <c r="BK118" s="53" t="str">
        <f t="shared" si="197"/>
        <v>prop,311,1</v>
      </c>
      <c r="BL118" s="53" t="str">
        <f t="shared" si="198"/>
        <v>prop,311,1</v>
      </c>
      <c r="BM118" s="53">
        <f t="shared" si="199"/>
        <v>10</v>
      </c>
      <c r="BN118" s="53" t="str">
        <f t="shared" si="200"/>
        <v>prop,312,1</v>
      </c>
      <c r="BO118" s="53" t="str">
        <f t="shared" si="201"/>
        <v>prop,312,1</v>
      </c>
      <c r="BP118" s="53">
        <f t="shared" si="202"/>
        <v>5</v>
      </c>
      <c r="BQ118" s="53" t="str">
        <f t="shared" si="203"/>
        <v>prop,322,1</v>
      </c>
      <c r="BR118" s="53" t="str">
        <f t="shared" si="204"/>
        <v>prop,322,1</v>
      </c>
      <c r="BS118" s="53">
        <f t="shared" si="205"/>
        <v>28</v>
      </c>
      <c r="BT118" s="53" t="str">
        <f t="shared" si="206"/>
        <v>prop,323,1</v>
      </c>
      <c r="BU118" s="53" t="str">
        <f t="shared" si="207"/>
        <v>prop,323,1</v>
      </c>
      <c r="BV118" s="53">
        <f t="shared" si="208"/>
        <v>2</v>
      </c>
      <c r="BW118" s="53" t="str">
        <f t="shared" si="209"/>
        <v>prop,313,1</v>
      </c>
      <c r="BX118" s="53" t="str">
        <f t="shared" si="210"/>
        <v>prop,313,1</v>
      </c>
      <c r="BY118" s="53">
        <f t="shared" si="211"/>
        <v>5</v>
      </c>
      <c r="BZ118" s="53" t="str">
        <f t="shared" si="212"/>
        <v>prop,314,1</v>
      </c>
      <c r="CA118" s="53" t="str">
        <f t="shared" si="213"/>
        <v>prop,314,1</v>
      </c>
      <c r="CB118" s="53">
        <f t="shared" si="214"/>
        <v>30</v>
      </c>
      <c r="CC118" s="53" t="str">
        <f t="shared" si="215"/>
        <v>prop,316,1</v>
      </c>
      <c r="CD118" s="53" t="str">
        <f t="shared" si="216"/>
        <v>prop,316,1</v>
      </c>
      <c r="CE118" s="53">
        <f t="shared" si="217"/>
        <v>5</v>
      </c>
      <c r="CF118" s="53" t="str">
        <f t="shared" si="218"/>
        <v>prop,317,1</v>
      </c>
      <c r="CG118" s="53" t="str">
        <f t="shared" si="219"/>
        <v>prop,317,1</v>
      </c>
      <c r="CH118" s="53">
        <f t="shared" si="220"/>
        <v>30</v>
      </c>
      <c r="CI118" s="53" t="str">
        <f t="shared" si="221"/>
        <v>prop,206,2;pack,1112;pack,1127;pack,1142;pack,1157</v>
      </c>
      <c r="CJ118" s="53" t="str">
        <f t="shared" si="222"/>
        <v>prop,206,2</v>
      </c>
      <c r="CK118" s="53">
        <v>50</v>
      </c>
      <c r="CL118" s="53" t="str">
        <f t="shared" si="223"/>
        <v>prop,205,5;pack,1112;pack,1127;pack,1142;pack,1157</v>
      </c>
      <c r="CM118" s="53" t="str">
        <f t="shared" si="224"/>
        <v>prop,205,5</v>
      </c>
      <c r="CN118" s="53">
        <v>50</v>
      </c>
      <c r="CO118" s="53" t="str">
        <f>"stage_token,"&amp;INT(价值设定!M79*100)</f>
        <v>stage_token,2170</v>
      </c>
      <c r="CP118" s="53" t="str">
        <f t="shared" si="225"/>
        <v>stage_token,2170</v>
      </c>
      <c r="CQ118" s="53">
        <v>100</v>
      </c>
      <c r="CR118" s="53" t="s">
        <v>2329</v>
      </c>
      <c r="CS118" s="53" t="str">
        <f t="shared" si="226"/>
        <v>cash,110</v>
      </c>
      <c r="CT118" s="53">
        <v>100</v>
      </c>
      <c r="CU118" s="53" t="s">
        <v>2330</v>
      </c>
      <c r="CV118" s="53" t="str">
        <f t="shared" si="227"/>
        <v>prop,704,8</v>
      </c>
      <c r="CW118" s="53">
        <v>100</v>
      </c>
      <c r="CX118" s="53" t="str">
        <f t="shared" si="228"/>
        <v>pack,304</v>
      </c>
      <c r="CY118" s="53" t="str">
        <f t="shared" si="229"/>
        <v>item,104</v>
      </c>
      <c r="CZ118" s="53">
        <f t="shared" si="230"/>
        <v>10</v>
      </c>
      <c r="DA118" s="53" t="str">
        <f t="shared" si="231"/>
        <v>prop,105,1</v>
      </c>
      <c r="DB118" s="53" t="str">
        <f t="shared" si="232"/>
        <v>prop,105,1</v>
      </c>
      <c r="DC118" s="53">
        <f t="shared" si="233"/>
        <v>100</v>
      </c>
      <c r="DE118" s="53">
        <v>1216</v>
      </c>
      <c r="DF118" s="56" t="str">
        <f t="shared" si="234"/>
        <v>pack,259;pack,219</v>
      </c>
      <c r="DG118" s="80"/>
    </row>
    <row r="119" spans="1:111">
      <c r="A119" s="53">
        <f>怪物产出!A81</f>
        <v>78</v>
      </c>
      <c r="B119" s="53">
        <f>怪物产出!B81</f>
        <v>14</v>
      </c>
      <c r="C119" s="50" t="str">
        <f>价值设定!P80</f>
        <v>coin,6400</v>
      </c>
      <c r="D119" s="53" t="str">
        <f t="shared" si="139"/>
        <v>coin,6400</v>
      </c>
      <c r="E119" s="53">
        <f t="shared" si="140"/>
        <v>100</v>
      </c>
      <c r="F119" s="53" t="str">
        <f t="shared" si="141"/>
        <v>pack,303</v>
      </c>
      <c r="G119" s="53" t="s">
        <v>2118</v>
      </c>
      <c r="H119" s="53">
        <f t="shared" si="142"/>
        <v>50</v>
      </c>
      <c r="I119" s="53" t="str">
        <f t="shared" si="143"/>
        <v>prop,207,2;pack,1113;pack,1128;pack,1143;pack,1158</v>
      </c>
      <c r="J119" s="53" t="str">
        <f t="shared" si="144"/>
        <v>prop,207,2</v>
      </c>
      <c r="K119" s="53">
        <f t="shared" si="145"/>
        <v>2</v>
      </c>
      <c r="L119" s="53" t="str">
        <f t="shared" si="146"/>
        <v>prop,211,1;pack,1113;pack,1128;pack,1143;pack,1158</v>
      </c>
      <c r="M119" s="53" t="str">
        <f t="shared" si="147"/>
        <v>prop,211,1</v>
      </c>
      <c r="N119" s="53">
        <f t="shared" si="148"/>
        <v>8</v>
      </c>
      <c r="O119" s="53" t="str">
        <f t="shared" si="149"/>
        <v>prop,208,2;pack,1113;pack,1128;pack,1143;pack,1158</v>
      </c>
      <c r="P119" s="53" t="str">
        <f t="shared" si="150"/>
        <v>prop,208,2</v>
      </c>
      <c r="Q119" s="53">
        <f t="shared" si="151"/>
        <v>2</v>
      </c>
      <c r="R119" s="53" t="str">
        <f t="shared" si="152"/>
        <v>prop,212,1;pack,1113;pack,1128;pack,1143;pack,1158</v>
      </c>
      <c r="S119" s="53" t="str">
        <f t="shared" si="153"/>
        <v>prop,212,1</v>
      </c>
      <c r="T119" s="53">
        <f t="shared" si="154"/>
        <v>8</v>
      </c>
      <c r="U119" s="53" t="str">
        <f t="shared" si="155"/>
        <v>prop,209,2;pack,1113;pack,1128;pack,1143;pack,1158</v>
      </c>
      <c r="V119" s="53" t="str">
        <f t="shared" si="156"/>
        <v>prop,209,2</v>
      </c>
      <c r="W119" s="53">
        <f t="shared" si="157"/>
        <v>2</v>
      </c>
      <c r="X119" s="53" t="str">
        <f t="shared" si="158"/>
        <v>prop,213,1;pack,1113;pack,1128;pack,1143;pack,1158</v>
      </c>
      <c r="Y119" s="53" t="str">
        <f t="shared" si="159"/>
        <v>prop,213,1</v>
      </c>
      <c r="Z119" s="53">
        <f t="shared" si="160"/>
        <v>5</v>
      </c>
      <c r="AA119" s="53" t="str">
        <f t="shared" si="161"/>
        <v>prop,210,2;pack,1113;pack,1128;pack,1143;pack,1158</v>
      </c>
      <c r="AB119" s="53" t="str">
        <f t="shared" si="162"/>
        <v>prop,210,2</v>
      </c>
      <c r="AC119" s="53">
        <f t="shared" si="163"/>
        <v>2</v>
      </c>
      <c r="AD119" s="53" t="str">
        <f t="shared" si="164"/>
        <v>prop,214,1;pack,1113;pack,1128;pack,1143;pack,1158</v>
      </c>
      <c r="AE119" s="53" t="str">
        <f t="shared" si="165"/>
        <v>prop,214,1</v>
      </c>
      <c r="AF119" s="53">
        <f t="shared" si="166"/>
        <v>5</v>
      </c>
      <c r="AG119" s="53" t="str">
        <f t="shared" si="167"/>
        <v>prop,301,1</v>
      </c>
      <c r="AH119" s="53" t="str">
        <f t="shared" si="168"/>
        <v>prop,301,1</v>
      </c>
      <c r="AI119" s="53">
        <f t="shared" si="169"/>
        <v>5</v>
      </c>
      <c r="AJ119" s="53" t="str">
        <f t="shared" si="170"/>
        <v>prop,302,1</v>
      </c>
      <c r="AK119" s="53" t="str">
        <f t="shared" si="171"/>
        <v>prop,302,1</v>
      </c>
      <c r="AL119" s="53">
        <f t="shared" si="172"/>
        <v>15</v>
      </c>
      <c r="AM119" s="53" t="str">
        <f t="shared" si="173"/>
        <v>prop,303,1</v>
      </c>
      <c r="AN119" s="53" t="str">
        <f t="shared" si="174"/>
        <v>prop,303,1</v>
      </c>
      <c r="AO119" s="53">
        <f t="shared" si="175"/>
        <v>10</v>
      </c>
      <c r="AP119" s="53" t="str">
        <f t="shared" si="176"/>
        <v>prop,304,1</v>
      </c>
      <c r="AQ119" s="53" t="str">
        <f t="shared" si="177"/>
        <v>prop,304,1</v>
      </c>
      <c r="AR119" s="53">
        <f t="shared" si="178"/>
        <v>5</v>
      </c>
      <c r="AS119" s="53" t="str">
        <f t="shared" si="179"/>
        <v>prop,305,1</v>
      </c>
      <c r="AT119" s="53" t="str">
        <f t="shared" si="180"/>
        <v>prop,305,1</v>
      </c>
      <c r="AU119" s="53">
        <f t="shared" si="181"/>
        <v>15</v>
      </c>
      <c r="AV119" s="53" t="str">
        <f t="shared" si="182"/>
        <v>prop,306,1</v>
      </c>
      <c r="AW119" s="53" t="str">
        <f t="shared" si="183"/>
        <v>prop,306,1</v>
      </c>
      <c r="AX119" s="53">
        <f t="shared" si="184"/>
        <v>10</v>
      </c>
      <c r="AY119" s="53" t="str">
        <f t="shared" si="185"/>
        <v>prop,307,1</v>
      </c>
      <c r="AZ119" s="53" t="str">
        <f t="shared" si="186"/>
        <v>prop,307,1</v>
      </c>
      <c r="BA119" s="53">
        <f t="shared" si="187"/>
        <v>5</v>
      </c>
      <c r="BB119" s="53" t="str">
        <f t="shared" si="188"/>
        <v>prop,308,1</v>
      </c>
      <c r="BC119" s="53" t="str">
        <f t="shared" si="189"/>
        <v>prop,308,1</v>
      </c>
      <c r="BD119" s="53">
        <f t="shared" si="190"/>
        <v>10</v>
      </c>
      <c r="BE119" s="53" t="str">
        <f t="shared" si="191"/>
        <v>prop,309,1</v>
      </c>
      <c r="BF119" s="53" t="str">
        <f t="shared" si="192"/>
        <v>prop,309,1</v>
      </c>
      <c r="BG119" s="53">
        <f t="shared" si="193"/>
        <v>5</v>
      </c>
      <c r="BH119" s="53" t="str">
        <f t="shared" si="194"/>
        <v>prop,310,1</v>
      </c>
      <c r="BI119" s="53" t="str">
        <f t="shared" si="195"/>
        <v>prop,310,1</v>
      </c>
      <c r="BJ119" s="53">
        <f t="shared" si="196"/>
        <v>5</v>
      </c>
      <c r="BK119" s="53" t="str">
        <f t="shared" si="197"/>
        <v>prop,311,1</v>
      </c>
      <c r="BL119" s="53" t="str">
        <f t="shared" si="198"/>
        <v>prop,311,1</v>
      </c>
      <c r="BM119" s="53">
        <f t="shared" si="199"/>
        <v>10</v>
      </c>
      <c r="BN119" s="53" t="str">
        <f t="shared" si="200"/>
        <v>prop,312,1</v>
      </c>
      <c r="BO119" s="53" t="str">
        <f t="shared" si="201"/>
        <v>prop,312,1</v>
      </c>
      <c r="BP119" s="53">
        <f t="shared" si="202"/>
        <v>5</v>
      </c>
      <c r="BQ119" s="53" t="str">
        <f t="shared" si="203"/>
        <v>prop,322,1</v>
      </c>
      <c r="BR119" s="53" t="str">
        <f t="shared" si="204"/>
        <v>prop,322,1</v>
      </c>
      <c r="BS119" s="53">
        <f t="shared" si="205"/>
        <v>28</v>
      </c>
      <c r="BT119" s="53" t="str">
        <f t="shared" si="206"/>
        <v>prop,323,1</v>
      </c>
      <c r="BU119" s="53" t="str">
        <f t="shared" si="207"/>
        <v>prop,323,1</v>
      </c>
      <c r="BV119" s="53">
        <f t="shared" si="208"/>
        <v>2</v>
      </c>
      <c r="BW119" s="53" t="str">
        <f t="shared" si="209"/>
        <v>prop,313,1</v>
      </c>
      <c r="BX119" s="53" t="str">
        <f t="shared" si="210"/>
        <v>prop,313,1</v>
      </c>
      <c r="BY119" s="53">
        <f t="shared" si="211"/>
        <v>5</v>
      </c>
      <c r="BZ119" s="53" t="str">
        <f t="shared" si="212"/>
        <v>prop,314,1</v>
      </c>
      <c r="CA119" s="53" t="str">
        <f t="shared" si="213"/>
        <v>prop,314,1</v>
      </c>
      <c r="CB119" s="53">
        <f t="shared" si="214"/>
        <v>30</v>
      </c>
      <c r="CC119" s="53" t="str">
        <f t="shared" si="215"/>
        <v>prop,316,1</v>
      </c>
      <c r="CD119" s="53" t="str">
        <f t="shared" si="216"/>
        <v>prop,316,1</v>
      </c>
      <c r="CE119" s="53">
        <f t="shared" si="217"/>
        <v>5</v>
      </c>
      <c r="CF119" s="53" t="str">
        <f t="shared" si="218"/>
        <v>prop,317,1</v>
      </c>
      <c r="CG119" s="53" t="str">
        <f t="shared" si="219"/>
        <v>prop,317,1</v>
      </c>
      <c r="CH119" s="53">
        <f t="shared" si="220"/>
        <v>30</v>
      </c>
      <c r="CI119" s="53" t="str">
        <f t="shared" si="221"/>
        <v>prop,206,2;pack,1113;pack,1128;pack,1143;pack,1158</v>
      </c>
      <c r="CJ119" s="53" t="str">
        <f t="shared" si="222"/>
        <v>prop,206,2</v>
      </c>
      <c r="CK119" s="53">
        <v>50</v>
      </c>
      <c r="CL119" s="53" t="str">
        <f t="shared" si="223"/>
        <v>prop,205,5;pack,1113;pack,1128;pack,1143;pack,1158</v>
      </c>
      <c r="CM119" s="53" t="str">
        <f t="shared" si="224"/>
        <v>prop,205,5</v>
      </c>
      <c r="CN119" s="53">
        <v>50</v>
      </c>
      <c r="CO119" s="53" t="str">
        <f>"stage_token,"&amp;INT(价值设定!M80*100)</f>
        <v>stage_token,2180</v>
      </c>
      <c r="CP119" s="53" t="str">
        <f t="shared" si="225"/>
        <v>stage_token,2180</v>
      </c>
      <c r="CQ119" s="53">
        <v>100</v>
      </c>
      <c r="CR119" s="53" t="s">
        <v>2329</v>
      </c>
      <c r="CS119" s="53" t="str">
        <f t="shared" si="226"/>
        <v>cash,110</v>
      </c>
      <c r="CT119" s="53">
        <v>100</v>
      </c>
      <c r="CU119" s="53" t="s">
        <v>2330</v>
      </c>
      <c r="CV119" s="53" t="str">
        <f t="shared" si="227"/>
        <v>prop,704,8</v>
      </c>
      <c r="CW119" s="53">
        <v>100</v>
      </c>
      <c r="CX119" s="53" t="str">
        <f t="shared" si="228"/>
        <v>pack,304</v>
      </c>
      <c r="CY119" s="53" t="str">
        <f t="shared" si="229"/>
        <v>item,104</v>
      </c>
      <c r="CZ119" s="53">
        <f t="shared" si="230"/>
        <v>10</v>
      </c>
      <c r="DA119" s="53" t="str">
        <f t="shared" si="231"/>
        <v>prop,105,1</v>
      </c>
      <c r="DB119" s="53" t="str">
        <f t="shared" si="232"/>
        <v>prop,105,1</v>
      </c>
      <c r="DC119" s="53">
        <f t="shared" si="233"/>
        <v>100</v>
      </c>
      <c r="DE119" s="53">
        <v>1217</v>
      </c>
      <c r="DF119" s="56" t="str">
        <f t="shared" si="234"/>
        <v>pack,264;pack,224</v>
      </c>
      <c r="DG119" s="80"/>
    </row>
    <row r="120" spans="1:111">
      <c r="A120" s="53">
        <f>怪物产出!A82</f>
        <v>79</v>
      </c>
      <c r="B120" s="53">
        <f>怪物产出!B82</f>
        <v>14</v>
      </c>
      <c r="C120" s="50" t="str">
        <f>价值设定!P81</f>
        <v>coin,6450</v>
      </c>
      <c r="D120" s="53" t="str">
        <f t="shared" si="139"/>
        <v>coin,6450</v>
      </c>
      <c r="E120" s="53">
        <f t="shared" si="140"/>
        <v>100</v>
      </c>
      <c r="F120" s="53" t="str">
        <f t="shared" si="141"/>
        <v>pack,303</v>
      </c>
      <c r="G120" s="53" t="s">
        <v>2118</v>
      </c>
      <c r="H120" s="53">
        <f t="shared" si="142"/>
        <v>50</v>
      </c>
      <c r="I120" s="53" t="str">
        <f t="shared" si="143"/>
        <v>prop,207,2;pack,1113;pack,1128;pack,1143;pack,1158</v>
      </c>
      <c r="J120" s="53" t="str">
        <f t="shared" si="144"/>
        <v>prop,207,2</v>
      </c>
      <c r="K120" s="53">
        <f t="shared" si="145"/>
        <v>2</v>
      </c>
      <c r="L120" s="53" t="str">
        <f t="shared" si="146"/>
        <v>prop,211,1;pack,1113;pack,1128;pack,1143;pack,1158</v>
      </c>
      <c r="M120" s="53" t="str">
        <f t="shared" si="147"/>
        <v>prop,211,1</v>
      </c>
      <c r="N120" s="53">
        <f t="shared" si="148"/>
        <v>8</v>
      </c>
      <c r="O120" s="53" t="str">
        <f t="shared" si="149"/>
        <v>prop,208,2;pack,1113;pack,1128;pack,1143;pack,1158</v>
      </c>
      <c r="P120" s="53" t="str">
        <f t="shared" si="150"/>
        <v>prop,208,2</v>
      </c>
      <c r="Q120" s="53">
        <f t="shared" si="151"/>
        <v>2</v>
      </c>
      <c r="R120" s="53" t="str">
        <f t="shared" si="152"/>
        <v>prop,212,1;pack,1113;pack,1128;pack,1143;pack,1158</v>
      </c>
      <c r="S120" s="53" t="str">
        <f t="shared" si="153"/>
        <v>prop,212,1</v>
      </c>
      <c r="T120" s="53">
        <f t="shared" si="154"/>
        <v>8</v>
      </c>
      <c r="U120" s="53" t="str">
        <f t="shared" si="155"/>
        <v>prop,209,2;pack,1113;pack,1128;pack,1143;pack,1158</v>
      </c>
      <c r="V120" s="53" t="str">
        <f t="shared" si="156"/>
        <v>prop,209,2</v>
      </c>
      <c r="W120" s="53">
        <f t="shared" si="157"/>
        <v>2</v>
      </c>
      <c r="X120" s="53" t="str">
        <f t="shared" si="158"/>
        <v>prop,213,1;pack,1113;pack,1128;pack,1143;pack,1158</v>
      </c>
      <c r="Y120" s="53" t="str">
        <f t="shared" si="159"/>
        <v>prop,213,1</v>
      </c>
      <c r="Z120" s="53">
        <f t="shared" si="160"/>
        <v>5</v>
      </c>
      <c r="AA120" s="53" t="str">
        <f t="shared" si="161"/>
        <v>prop,210,2;pack,1113;pack,1128;pack,1143;pack,1158</v>
      </c>
      <c r="AB120" s="53" t="str">
        <f t="shared" si="162"/>
        <v>prop,210,2</v>
      </c>
      <c r="AC120" s="53">
        <f t="shared" si="163"/>
        <v>2</v>
      </c>
      <c r="AD120" s="53" t="str">
        <f t="shared" si="164"/>
        <v>prop,214,1;pack,1113;pack,1128;pack,1143;pack,1158</v>
      </c>
      <c r="AE120" s="53" t="str">
        <f t="shared" si="165"/>
        <v>prop,214,1</v>
      </c>
      <c r="AF120" s="53">
        <f t="shared" si="166"/>
        <v>5</v>
      </c>
      <c r="AG120" s="53" t="str">
        <f t="shared" si="167"/>
        <v>prop,301,1</v>
      </c>
      <c r="AH120" s="53" t="str">
        <f t="shared" si="168"/>
        <v>prop,301,1</v>
      </c>
      <c r="AI120" s="53">
        <f t="shared" si="169"/>
        <v>5</v>
      </c>
      <c r="AJ120" s="53" t="str">
        <f t="shared" si="170"/>
        <v>prop,302,1</v>
      </c>
      <c r="AK120" s="53" t="str">
        <f t="shared" si="171"/>
        <v>prop,302,1</v>
      </c>
      <c r="AL120" s="53">
        <f t="shared" si="172"/>
        <v>15</v>
      </c>
      <c r="AM120" s="53" t="str">
        <f t="shared" si="173"/>
        <v>prop,303,1</v>
      </c>
      <c r="AN120" s="53" t="str">
        <f t="shared" si="174"/>
        <v>prop,303,1</v>
      </c>
      <c r="AO120" s="53">
        <f t="shared" si="175"/>
        <v>10</v>
      </c>
      <c r="AP120" s="53" t="str">
        <f t="shared" si="176"/>
        <v>prop,304,1</v>
      </c>
      <c r="AQ120" s="53" t="str">
        <f t="shared" si="177"/>
        <v>prop,304,1</v>
      </c>
      <c r="AR120" s="53">
        <f t="shared" si="178"/>
        <v>5</v>
      </c>
      <c r="AS120" s="53" t="str">
        <f t="shared" si="179"/>
        <v>prop,305,1</v>
      </c>
      <c r="AT120" s="53" t="str">
        <f t="shared" si="180"/>
        <v>prop,305,1</v>
      </c>
      <c r="AU120" s="53">
        <f t="shared" si="181"/>
        <v>15</v>
      </c>
      <c r="AV120" s="53" t="str">
        <f t="shared" si="182"/>
        <v>prop,306,1</v>
      </c>
      <c r="AW120" s="53" t="str">
        <f t="shared" si="183"/>
        <v>prop,306,1</v>
      </c>
      <c r="AX120" s="53">
        <f t="shared" si="184"/>
        <v>10</v>
      </c>
      <c r="AY120" s="53" t="str">
        <f t="shared" si="185"/>
        <v>prop,307,1</v>
      </c>
      <c r="AZ120" s="53" t="str">
        <f t="shared" si="186"/>
        <v>prop,307,1</v>
      </c>
      <c r="BA120" s="53">
        <f t="shared" si="187"/>
        <v>5</v>
      </c>
      <c r="BB120" s="53" t="str">
        <f t="shared" si="188"/>
        <v>prop,308,1</v>
      </c>
      <c r="BC120" s="53" t="str">
        <f t="shared" si="189"/>
        <v>prop,308,1</v>
      </c>
      <c r="BD120" s="53">
        <f t="shared" si="190"/>
        <v>10</v>
      </c>
      <c r="BE120" s="53" t="str">
        <f t="shared" si="191"/>
        <v>prop,309,1</v>
      </c>
      <c r="BF120" s="53" t="str">
        <f t="shared" si="192"/>
        <v>prop,309,1</v>
      </c>
      <c r="BG120" s="53">
        <f t="shared" si="193"/>
        <v>5</v>
      </c>
      <c r="BH120" s="53" t="str">
        <f t="shared" si="194"/>
        <v>prop,310,1</v>
      </c>
      <c r="BI120" s="53" t="str">
        <f t="shared" si="195"/>
        <v>prop,310,1</v>
      </c>
      <c r="BJ120" s="53">
        <f t="shared" si="196"/>
        <v>5</v>
      </c>
      <c r="BK120" s="53" t="str">
        <f t="shared" si="197"/>
        <v>prop,311,1</v>
      </c>
      <c r="BL120" s="53" t="str">
        <f t="shared" si="198"/>
        <v>prop,311,1</v>
      </c>
      <c r="BM120" s="53">
        <f t="shared" si="199"/>
        <v>10</v>
      </c>
      <c r="BN120" s="53" t="str">
        <f t="shared" si="200"/>
        <v>prop,312,1</v>
      </c>
      <c r="BO120" s="53" t="str">
        <f t="shared" si="201"/>
        <v>prop,312,1</v>
      </c>
      <c r="BP120" s="53">
        <f t="shared" si="202"/>
        <v>5</v>
      </c>
      <c r="BQ120" s="53" t="str">
        <f t="shared" si="203"/>
        <v>prop,322,1</v>
      </c>
      <c r="BR120" s="53" t="str">
        <f t="shared" si="204"/>
        <v>prop,322,1</v>
      </c>
      <c r="BS120" s="53">
        <f t="shared" si="205"/>
        <v>28</v>
      </c>
      <c r="BT120" s="53" t="str">
        <f t="shared" si="206"/>
        <v>prop,323,1</v>
      </c>
      <c r="BU120" s="53" t="str">
        <f t="shared" si="207"/>
        <v>prop,323,1</v>
      </c>
      <c r="BV120" s="53">
        <f t="shared" si="208"/>
        <v>2</v>
      </c>
      <c r="BW120" s="53" t="str">
        <f t="shared" si="209"/>
        <v>prop,313,1</v>
      </c>
      <c r="BX120" s="53" t="str">
        <f t="shared" si="210"/>
        <v>prop,313,1</v>
      </c>
      <c r="BY120" s="53">
        <f t="shared" si="211"/>
        <v>5</v>
      </c>
      <c r="BZ120" s="53" t="str">
        <f t="shared" si="212"/>
        <v>prop,314,1</v>
      </c>
      <c r="CA120" s="53" t="str">
        <f t="shared" si="213"/>
        <v>prop,314,1</v>
      </c>
      <c r="CB120" s="53">
        <f t="shared" si="214"/>
        <v>30</v>
      </c>
      <c r="CC120" s="53" t="str">
        <f t="shared" si="215"/>
        <v>prop,316,1</v>
      </c>
      <c r="CD120" s="53" t="str">
        <f t="shared" si="216"/>
        <v>prop,316,1</v>
      </c>
      <c r="CE120" s="53">
        <f t="shared" si="217"/>
        <v>5</v>
      </c>
      <c r="CF120" s="53" t="str">
        <f t="shared" si="218"/>
        <v>prop,317,1</v>
      </c>
      <c r="CG120" s="53" t="str">
        <f t="shared" si="219"/>
        <v>prop,317,1</v>
      </c>
      <c r="CH120" s="53">
        <f t="shared" si="220"/>
        <v>30</v>
      </c>
      <c r="CI120" s="53" t="str">
        <f t="shared" si="221"/>
        <v>prop,206,2;pack,1113;pack,1128;pack,1143;pack,1158</v>
      </c>
      <c r="CJ120" s="53" t="str">
        <f t="shared" si="222"/>
        <v>prop,206,2</v>
      </c>
      <c r="CK120" s="53">
        <v>50</v>
      </c>
      <c r="CL120" s="53" t="str">
        <f t="shared" si="223"/>
        <v>prop,205,5;pack,1113;pack,1128;pack,1143;pack,1158</v>
      </c>
      <c r="CM120" s="53" t="str">
        <f t="shared" si="224"/>
        <v>prop,205,5</v>
      </c>
      <c r="CN120" s="53">
        <v>50</v>
      </c>
      <c r="CO120" s="53" t="str">
        <f>"stage_token,"&amp;INT(价值设定!M81*100)</f>
        <v>stage_token,2190</v>
      </c>
      <c r="CP120" s="53" t="str">
        <f t="shared" si="225"/>
        <v>stage_token,2190</v>
      </c>
      <c r="CQ120" s="53">
        <v>100</v>
      </c>
      <c r="CR120" s="53" t="s">
        <v>2329</v>
      </c>
      <c r="CS120" s="53" t="str">
        <f t="shared" si="226"/>
        <v>cash,110</v>
      </c>
      <c r="CT120" s="53">
        <v>100</v>
      </c>
      <c r="CU120" s="53" t="s">
        <v>2330</v>
      </c>
      <c r="CV120" s="53" t="str">
        <f t="shared" si="227"/>
        <v>prop,704,8</v>
      </c>
      <c r="CW120" s="53">
        <v>100</v>
      </c>
      <c r="CX120" s="53" t="str">
        <f t="shared" si="228"/>
        <v>pack,304</v>
      </c>
      <c r="CY120" s="53" t="str">
        <f t="shared" si="229"/>
        <v>item,104</v>
      </c>
      <c r="CZ120" s="53">
        <f t="shared" si="230"/>
        <v>10</v>
      </c>
      <c r="DA120" s="53" t="str">
        <f t="shared" si="231"/>
        <v>prop,105,1</v>
      </c>
      <c r="DB120" s="53" t="str">
        <f t="shared" si="232"/>
        <v>prop,105,1</v>
      </c>
      <c r="DC120" s="53">
        <f t="shared" si="233"/>
        <v>100</v>
      </c>
      <c r="DE120" s="53">
        <v>1218</v>
      </c>
      <c r="DF120" s="56" t="str">
        <f t="shared" si="234"/>
        <v>pack,269;pack,229</v>
      </c>
      <c r="DG120" s="80"/>
    </row>
    <row r="121" spans="1:111">
      <c r="A121" s="53">
        <f>怪物产出!A83</f>
        <v>80</v>
      </c>
      <c r="B121" s="53">
        <f>怪物产出!B83</f>
        <v>14</v>
      </c>
      <c r="C121" s="50" t="str">
        <f>价值设定!P82</f>
        <v>coin,6500</v>
      </c>
      <c r="D121" s="53" t="str">
        <f t="shared" si="139"/>
        <v>coin,6500</v>
      </c>
      <c r="E121" s="53">
        <f t="shared" si="140"/>
        <v>100</v>
      </c>
      <c r="F121" s="53" t="str">
        <f t="shared" si="141"/>
        <v>pack,303</v>
      </c>
      <c r="G121" s="53" t="s">
        <v>2118</v>
      </c>
      <c r="H121" s="53">
        <f t="shared" si="142"/>
        <v>50</v>
      </c>
      <c r="I121" s="53" t="str">
        <f t="shared" si="143"/>
        <v>prop,207,2;pack,1113;pack,1128;pack,1143;pack,1158</v>
      </c>
      <c r="J121" s="53" t="str">
        <f t="shared" si="144"/>
        <v>prop,207,2</v>
      </c>
      <c r="K121" s="53">
        <f t="shared" si="145"/>
        <v>2</v>
      </c>
      <c r="L121" s="53" t="str">
        <f t="shared" si="146"/>
        <v>prop,211,1;pack,1113;pack,1128;pack,1143;pack,1158</v>
      </c>
      <c r="M121" s="53" t="str">
        <f t="shared" si="147"/>
        <v>prop,211,1</v>
      </c>
      <c r="N121" s="53">
        <f t="shared" si="148"/>
        <v>8</v>
      </c>
      <c r="O121" s="53" t="str">
        <f t="shared" si="149"/>
        <v>prop,208,2;pack,1113;pack,1128;pack,1143;pack,1158</v>
      </c>
      <c r="P121" s="53" t="str">
        <f t="shared" si="150"/>
        <v>prop,208,2</v>
      </c>
      <c r="Q121" s="53">
        <f t="shared" si="151"/>
        <v>2</v>
      </c>
      <c r="R121" s="53" t="str">
        <f t="shared" si="152"/>
        <v>prop,212,1;pack,1113;pack,1128;pack,1143;pack,1158</v>
      </c>
      <c r="S121" s="53" t="str">
        <f t="shared" si="153"/>
        <v>prop,212,1</v>
      </c>
      <c r="T121" s="53">
        <f t="shared" si="154"/>
        <v>8</v>
      </c>
      <c r="U121" s="53" t="str">
        <f t="shared" si="155"/>
        <v>prop,209,2;pack,1113;pack,1128;pack,1143;pack,1158</v>
      </c>
      <c r="V121" s="53" t="str">
        <f t="shared" si="156"/>
        <v>prop,209,2</v>
      </c>
      <c r="W121" s="53">
        <f t="shared" si="157"/>
        <v>2</v>
      </c>
      <c r="X121" s="53" t="str">
        <f t="shared" si="158"/>
        <v>prop,213,1;pack,1113;pack,1128;pack,1143;pack,1158</v>
      </c>
      <c r="Y121" s="53" t="str">
        <f t="shared" si="159"/>
        <v>prop,213,1</v>
      </c>
      <c r="Z121" s="53">
        <f t="shared" si="160"/>
        <v>5</v>
      </c>
      <c r="AA121" s="53" t="str">
        <f t="shared" si="161"/>
        <v>prop,210,2;pack,1113;pack,1128;pack,1143;pack,1158</v>
      </c>
      <c r="AB121" s="53" t="str">
        <f t="shared" si="162"/>
        <v>prop,210,2</v>
      </c>
      <c r="AC121" s="53">
        <f t="shared" si="163"/>
        <v>2</v>
      </c>
      <c r="AD121" s="53" t="str">
        <f t="shared" si="164"/>
        <v>prop,214,1;pack,1113;pack,1128;pack,1143;pack,1158</v>
      </c>
      <c r="AE121" s="53" t="str">
        <f t="shared" si="165"/>
        <v>prop,214,1</v>
      </c>
      <c r="AF121" s="53">
        <f t="shared" si="166"/>
        <v>5</v>
      </c>
      <c r="AG121" s="53" t="str">
        <f t="shared" si="167"/>
        <v>prop,301,1</v>
      </c>
      <c r="AH121" s="53" t="str">
        <f t="shared" si="168"/>
        <v>prop,301,1</v>
      </c>
      <c r="AI121" s="53">
        <f t="shared" si="169"/>
        <v>5</v>
      </c>
      <c r="AJ121" s="53" t="str">
        <f t="shared" si="170"/>
        <v>prop,302,1</v>
      </c>
      <c r="AK121" s="53" t="str">
        <f t="shared" si="171"/>
        <v>prop,302,1</v>
      </c>
      <c r="AL121" s="53">
        <f t="shared" si="172"/>
        <v>15</v>
      </c>
      <c r="AM121" s="53" t="str">
        <f t="shared" si="173"/>
        <v>prop,303,1</v>
      </c>
      <c r="AN121" s="53" t="str">
        <f t="shared" si="174"/>
        <v>prop,303,1</v>
      </c>
      <c r="AO121" s="53">
        <f t="shared" si="175"/>
        <v>10</v>
      </c>
      <c r="AP121" s="53" t="str">
        <f t="shared" si="176"/>
        <v>prop,304,1</v>
      </c>
      <c r="AQ121" s="53" t="str">
        <f t="shared" si="177"/>
        <v>prop,304,1</v>
      </c>
      <c r="AR121" s="53">
        <f t="shared" si="178"/>
        <v>5</v>
      </c>
      <c r="AS121" s="53" t="str">
        <f t="shared" si="179"/>
        <v>prop,305,1</v>
      </c>
      <c r="AT121" s="53" t="str">
        <f t="shared" si="180"/>
        <v>prop,305,1</v>
      </c>
      <c r="AU121" s="53">
        <f t="shared" si="181"/>
        <v>15</v>
      </c>
      <c r="AV121" s="53" t="str">
        <f t="shared" si="182"/>
        <v>prop,306,1</v>
      </c>
      <c r="AW121" s="53" t="str">
        <f t="shared" si="183"/>
        <v>prop,306,1</v>
      </c>
      <c r="AX121" s="53">
        <f t="shared" si="184"/>
        <v>10</v>
      </c>
      <c r="AY121" s="53" t="str">
        <f t="shared" si="185"/>
        <v>prop,307,1</v>
      </c>
      <c r="AZ121" s="53" t="str">
        <f t="shared" si="186"/>
        <v>prop,307,1</v>
      </c>
      <c r="BA121" s="53">
        <f t="shared" si="187"/>
        <v>5</v>
      </c>
      <c r="BB121" s="53" t="str">
        <f t="shared" si="188"/>
        <v>prop,308,1</v>
      </c>
      <c r="BC121" s="53" t="str">
        <f t="shared" si="189"/>
        <v>prop,308,1</v>
      </c>
      <c r="BD121" s="53">
        <f t="shared" si="190"/>
        <v>10</v>
      </c>
      <c r="BE121" s="53" t="str">
        <f t="shared" si="191"/>
        <v>prop,309,1</v>
      </c>
      <c r="BF121" s="53" t="str">
        <f t="shared" si="192"/>
        <v>prop,309,1</v>
      </c>
      <c r="BG121" s="53">
        <f t="shared" si="193"/>
        <v>5</v>
      </c>
      <c r="BH121" s="53" t="str">
        <f t="shared" si="194"/>
        <v>prop,310,1</v>
      </c>
      <c r="BI121" s="53" t="str">
        <f t="shared" si="195"/>
        <v>prop,310,1</v>
      </c>
      <c r="BJ121" s="53">
        <f t="shared" si="196"/>
        <v>5</v>
      </c>
      <c r="BK121" s="53" t="str">
        <f t="shared" si="197"/>
        <v>prop,311,1</v>
      </c>
      <c r="BL121" s="53" t="str">
        <f t="shared" si="198"/>
        <v>prop,311,1</v>
      </c>
      <c r="BM121" s="53">
        <f t="shared" si="199"/>
        <v>10</v>
      </c>
      <c r="BN121" s="53" t="str">
        <f t="shared" si="200"/>
        <v>prop,312,1</v>
      </c>
      <c r="BO121" s="53" t="str">
        <f t="shared" si="201"/>
        <v>prop,312,1</v>
      </c>
      <c r="BP121" s="53">
        <f t="shared" si="202"/>
        <v>5</v>
      </c>
      <c r="BQ121" s="53" t="str">
        <f t="shared" si="203"/>
        <v>prop,322,1</v>
      </c>
      <c r="BR121" s="53" t="str">
        <f t="shared" si="204"/>
        <v>prop,322,1</v>
      </c>
      <c r="BS121" s="53">
        <f t="shared" si="205"/>
        <v>28</v>
      </c>
      <c r="BT121" s="53" t="str">
        <f t="shared" si="206"/>
        <v>prop,323,1</v>
      </c>
      <c r="BU121" s="53" t="str">
        <f t="shared" si="207"/>
        <v>prop,323,1</v>
      </c>
      <c r="BV121" s="53">
        <f t="shared" si="208"/>
        <v>2</v>
      </c>
      <c r="BW121" s="53" t="str">
        <f t="shared" si="209"/>
        <v>prop,313,1</v>
      </c>
      <c r="BX121" s="53" t="str">
        <f t="shared" si="210"/>
        <v>prop,313,1</v>
      </c>
      <c r="BY121" s="53">
        <f t="shared" si="211"/>
        <v>5</v>
      </c>
      <c r="BZ121" s="53" t="str">
        <f t="shared" si="212"/>
        <v>prop,314,1</v>
      </c>
      <c r="CA121" s="53" t="str">
        <f t="shared" si="213"/>
        <v>prop,314,1</v>
      </c>
      <c r="CB121" s="53">
        <f t="shared" si="214"/>
        <v>30</v>
      </c>
      <c r="CC121" s="53" t="str">
        <f t="shared" si="215"/>
        <v>prop,316,1</v>
      </c>
      <c r="CD121" s="53" t="str">
        <f t="shared" si="216"/>
        <v>prop,316,1</v>
      </c>
      <c r="CE121" s="53">
        <f t="shared" si="217"/>
        <v>5</v>
      </c>
      <c r="CF121" s="53" t="str">
        <f t="shared" si="218"/>
        <v>prop,317,1</v>
      </c>
      <c r="CG121" s="53" t="str">
        <f t="shared" si="219"/>
        <v>prop,317,1</v>
      </c>
      <c r="CH121" s="53">
        <f t="shared" si="220"/>
        <v>30</v>
      </c>
      <c r="CI121" s="53" t="str">
        <f t="shared" si="221"/>
        <v>prop,206,2;pack,1113;pack,1128;pack,1143;pack,1158</v>
      </c>
      <c r="CJ121" s="53" t="str">
        <f t="shared" si="222"/>
        <v>prop,206,2</v>
      </c>
      <c r="CK121" s="53">
        <v>50</v>
      </c>
      <c r="CL121" s="53" t="str">
        <f t="shared" si="223"/>
        <v>prop,205,5;pack,1113;pack,1128;pack,1143;pack,1158</v>
      </c>
      <c r="CM121" s="53" t="str">
        <f t="shared" si="224"/>
        <v>prop,205,5</v>
      </c>
      <c r="CN121" s="53">
        <v>50</v>
      </c>
      <c r="CO121" s="53" t="str">
        <f>"stage_token,"&amp;INT(价值设定!M82*100)</f>
        <v>stage_token,2200</v>
      </c>
      <c r="CP121" s="53" t="str">
        <f t="shared" si="225"/>
        <v>stage_token,2200</v>
      </c>
      <c r="CQ121" s="53">
        <v>100</v>
      </c>
      <c r="CR121" s="53" t="s">
        <v>2329</v>
      </c>
      <c r="CS121" s="53" t="str">
        <f t="shared" si="226"/>
        <v>cash,110</v>
      </c>
      <c r="CT121" s="53">
        <v>100</v>
      </c>
      <c r="CU121" s="53" t="s">
        <v>2330</v>
      </c>
      <c r="CV121" s="53" t="str">
        <f t="shared" si="227"/>
        <v>prop,704,8</v>
      </c>
      <c r="CW121" s="53">
        <v>100</v>
      </c>
      <c r="CX121" s="53" t="str">
        <f t="shared" si="228"/>
        <v>pack,304</v>
      </c>
      <c r="CY121" s="53" t="str">
        <f t="shared" si="229"/>
        <v>item,104</v>
      </c>
      <c r="CZ121" s="53">
        <f t="shared" si="230"/>
        <v>10</v>
      </c>
      <c r="DA121" s="53" t="str">
        <f t="shared" si="231"/>
        <v>prop,105,1</v>
      </c>
      <c r="DB121" s="53" t="str">
        <f t="shared" si="232"/>
        <v>prop,105,1</v>
      </c>
      <c r="DC121" s="53">
        <f t="shared" si="233"/>
        <v>100</v>
      </c>
      <c r="DE121" s="53">
        <v>1219</v>
      </c>
      <c r="DF121" s="56" t="str">
        <f t="shared" si="234"/>
        <v>pack,274;pack,234</v>
      </c>
      <c r="DG121" s="80"/>
    </row>
    <row r="122" spans="1:111">
      <c r="A122" s="53">
        <f>怪物产出!A84</f>
        <v>81</v>
      </c>
      <c r="B122" s="53">
        <f>怪物产出!B84</f>
        <v>14</v>
      </c>
      <c r="C122" s="50" t="str">
        <f>价值设定!P83</f>
        <v>coin,6550</v>
      </c>
      <c r="D122" s="53" t="str">
        <f t="shared" si="139"/>
        <v>coin,6550</v>
      </c>
      <c r="E122" s="53">
        <f t="shared" si="140"/>
        <v>100</v>
      </c>
      <c r="F122" s="53" t="str">
        <f t="shared" si="141"/>
        <v>pack,303</v>
      </c>
      <c r="G122" s="53" t="s">
        <v>2118</v>
      </c>
      <c r="H122" s="53">
        <f t="shared" si="142"/>
        <v>50</v>
      </c>
      <c r="I122" s="53" t="str">
        <f t="shared" si="143"/>
        <v>prop,207,2;pack,1113;pack,1128;pack,1143;pack,1158</v>
      </c>
      <c r="J122" s="53" t="str">
        <f t="shared" si="144"/>
        <v>prop,207,2</v>
      </c>
      <c r="K122" s="53">
        <f t="shared" si="145"/>
        <v>2</v>
      </c>
      <c r="L122" s="53" t="str">
        <f t="shared" si="146"/>
        <v>prop,211,1;pack,1113;pack,1128;pack,1143;pack,1158</v>
      </c>
      <c r="M122" s="53" t="str">
        <f t="shared" si="147"/>
        <v>prop,211,1</v>
      </c>
      <c r="N122" s="53">
        <f t="shared" si="148"/>
        <v>8</v>
      </c>
      <c r="O122" s="53" t="str">
        <f t="shared" si="149"/>
        <v>prop,208,2;pack,1113;pack,1128;pack,1143;pack,1158</v>
      </c>
      <c r="P122" s="53" t="str">
        <f t="shared" si="150"/>
        <v>prop,208,2</v>
      </c>
      <c r="Q122" s="53">
        <f t="shared" si="151"/>
        <v>2</v>
      </c>
      <c r="R122" s="53" t="str">
        <f t="shared" si="152"/>
        <v>prop,212,1;pack,1113;pack,1128;pack,1143;pack,1158</v>
      </c>
      <c r="S122" s="53" t="str">
        <f t="shared" si="153"/>
        <v>prop,212,1</v>
      </c>
      <c r="T122" s="53">
        <f t="shared" si="154"/>
        <v>8</v>
      </c>
      <c r="U122" s="53" t="str">
        <f t="shared" si="155"/>
        <v>prop,209,2;pack,1113;pack,1128;pack,1143;pack,1158</v>
      </c>
      <c r="V122" s="53" t="str">
        <f t="shared" si="156"/>
        <v>prop,209,2</v>
      </c>
      <c r="W122" s="53">
        <f t="shared" si="157"/>
        <v>2</v>
      </c>
      <c r="X122" s="53" t="str">
        <f t="shared" si="158"/>
        <v>prop,213,1;pack,1113;pack,1128;pack,1143;pack,1158</v>
      </c>
      <c r="Y122" s="53" t="str">
        <f t="shared" si="159"/>
        <v>prop,213,1</v>
      </c>
      <c r="Z122" s="53">
        <f t="shared" si="160"/>
        <v>5</v>
      </c>
      <c r="AA122" s="53" t="str">
        <f t="shared" si="161"/>
        <v>prop,210,2;pack,1113;pack,1128;pack,1143;pack,1158</v>
      </c>
      <c r="AB122" s="53" t="str">
        <f t="shared" si="162"/>
        <v>prop,210,2</v>
      </c>
      <c r="AC122" s="53">
        <f t="shared" si="163"/>
        <v>2</v>
      </c>
      <c r="AD122" s="53" t="str">
        <f t="shared" si="164"/>
        <v>prop,214,1;pack,1113;pack,1128;pack,1143;pack,1158</v>
      </c>
      <c r="AE122" s="53" t="str">
        <f t="shared" si="165"/>
        <v>prop,214,1</v>
      </c>
      <c r="AF122" s="53">
        <f t="shared" si="166"/>
        <v>5</v>
      </c>
      <c r="AG122" s="53" t="str">
        <f t="shared" si="167"/>
        <v>prop,301,1</v>
      </c>
      <c r="AH122" s="53" t="str">
        <f t="shared" si="168"/>
        <v>prop,301,1</v>
      </c>
      <c r="AI122" s="53">
        <f t="shared" si="169"/>
        <v>5</v>
      </c>
      <c r="AJ122" s="53" t="str">
        <f t="shared" si="170"/>
        <v>prop,302,1</v>
      </c>
      <c r="AK122" s="53" t="str">
        <f t="shared" si="171"/>
        <v>prop,302,1</v>
      </c>
      <c r="AL122" s="53">
        <f t="shared" si="172"/>
        <v>15</v>
      </c>
      <c r="AM122" s="53" t="str">
        <f t="shared" si="173"/>
        <v>prop,303,1</v>
      </c>
      <c r="AN122" s="53" t="str">
        <f t="shared" si="174"/>
        <v>prop,303,1</v>
      </c>
      <c r="AO122" s="53">
        <f t="shared" si="175"/>
        <v>10</v>
      </c>
      <c r="AP122" s="53" t="str">
        <f t="shared" si="176"/>
        <v>prop,304,1</v>
      </c>
      <c r="AQ122" s="53" t="str">
        <f t="shared" si="177"/>
        <v>prop,304,1</v>
      </c>
      <c r="AR122" s="53">
        <f t="shared" si="178"/>
        <v>5</v>
      </c>
      <c r="AS122" s="53" t="str">
        <f t="shared" si="179"/>
        <v>prop,305,1</v>
      </c>
      <c r="AT122" s="53" t="str">
        <f t="shared" si="180"/>
        <v>prop,305,1</v>
      </c>
      <c r="AU122" s="53">
        <f t="shared" si="181"/>
        <v>15</v>
      </c>
      <c r="AV122" s="53" t="str">
        <f t="shared" si="182"/>
        <v>prop,306,1</v>
      </c>
      <c r="AW122" s="53" t="str">
        <f t="shared" si="183"/>
        <v>prop,306,1</v>
      </c>
      <c r="AX122" s="53">
        <f t="shared" si="184"/>
        <v>10</v>
      </c>
      <c r="AY122" s="53" t="str">
        <f t="shared" si="185"/>
        <v>prop,307,1</v>
      </c>
      <c r="AZ122" s="53" t="str">
        <f t="shared" si="186"/>
        <v>prop,307,1</v>
      </c>
      <c r="BA122" s="53">
        <f t="shared" si="187"/>
        <v>5</v>
      </c>
      <c r="BB122" s="53" t="str">
        <f t="shared" si="188"/>
        <v>prop,308,1</v>
      </c>
      <c r="BC122" s="53" t="str">
        <f t="shared" si="189"/>
        <v>prop,308,1</v>
      </c>
      <c r="BD122" s="53">
        <f t="shared" si="190"/>
        <v>10</v>
      </c>
      <c r="BE122" s="53" t="str">
        <f t="shared" si="191"/>
        <v>prop,309,1</v>
      </c>
      <c r="BF122" s="53" t="str">
        <f t="shared" si="192"/>
        <v>prop,309,1</v>
      </c>
      <c r="BG122" s="53">
        <f t="shared" si="193"/>
        <v>5</v>
      </c>
      <c r="BH122" s="53" t="str">
        <f t="shared" si="194"/>
        <v>prop,310,1</v>
      </c>
      <c r="BI122" s="53" t="str">
        <f t="shared" si="195"/>
        <v>prop,310,1</v>
      </c>
      <c r="BJ122" s="53">
        <f t="shared" si="196"/>
        <v>5</v>
      </c>
      <c r="BK122" s="53" t="str">
        <f t="shared" si="197"/>
        <v>prop,311,1</v>
      </c>
      <c r="BL122" s="53" t="str">
        <f t="shared" si="198"/>
        <v>prop,311,1</v>
      </c>
      <c r="BM122" s="53">
        <f t="shared" si="199"/>
        <v>10</v>
      </c>
      <c r="BN122" s="53" t="str">
        <f t="shared" si="200"/>
        <v>prop,312,1</v>
      </c>
      <c r="BO122" s="53" t="str">
        <f t="shared" si="201"/>
        <v>prop,312,1</v>
      </c>
      <c r="BP122" s="53">
        <f t="shared" si="202"/>
        <v>5</v>
      </c>
      <c r="BQ122" s="53" t="str">
        <f t="shared" si="203"/>
        <v>prop,322,1</v>
      </c>
      <c r="BR122" s="53" t="str">
        <f t="shared" si="204"/>
        <v>prop,322,1</v>
      </c>
      <c r="BS122" s="53">
        <f t="shared" si="205"/>
        <v>28</v>
      </c>
      <c r="BT122" s="53" t="str">
        <f t="shared" si="206"/>
        <v>prop,323,1</v>
      </c>
      <c r="BU122" s="53" t="str">
        <f t="shared" si="207"/>
        <v>prop,323,1</v>
      </c>
      <c r="BV122" s="53">
        <f t="shared" si="208"/>
        <v>2</v>
      </c>
      <c r="BW122" s="53" t="str">
        <f t="shared" si="209"/>
        <v>prop,313,1</v>
      </c>
      <c r="BX122" s="53" t="str">
        <f t="shared" si="210"/>
        <v>prop,313,1</v>
      </c>
      <c r="BY122" s="53">
        <f t="shared" si="211"/>
        <v>5</v>
      </c>
      <c r="BZ122" s="53" t="str">
        <f t="shared" si="212"/>
        <v>prop,314,1</v>
      </c>
      <c r="CA122" s="53" t="str">
        <f t="shared" si="213"/>
        <v>prop,314,1</v>
      </c>
      <c r="CB122" s="53">
        <f t="shared" si="214"/>
        <v>30</v>
      </c>
      <c r="CC122" s="53" t="str">
        <f t="shared" si="215"/>
        <v>prop,316,1</v>
      </c>
      <c r="CD122" s="53" t="str">
        <f t="shared" si="216"/>
        <v>prop,316,1</v>
      </c>
      <c r="CE122" s="53">
        <f t="shared" si="217"/>
        <v>5</v>
      </c>
      <c r="CF122" s="53" t="str">
        <f t="shared" si="218"/>
        <v>prop,317,1</v>
      </c>
      <c r="CG122" s="53" t="str">
        <f t="shared" si="219"/>
        <v>prop,317,1</v>
      </c>
      <c r="CH122" s="53">
        <f t="shared" si="220"/>
        <v>30</v>
      </c>
      <c r="CI122" s="53" t="str">
        <f t="shared" si="221"/>
        <v>prop,206,2;pack,1113;pack,1128;pack,1143;pack,1158</v>
      </c>
      <c r="CJ122" s="53" t="str">
        <f t="shared" si="222"/>
        <v>prop,206,2</v>
      </c>
      <c r="CK122" s="53">
        <v>50</v>
      </c>
      <c r="CL122" s="53" t="str">
        <f t="shared" si="223"/>
        <v>prop,205,5;pack,1113;pack,1128;pack,1143;pack,1158</v>
      </c>
      <c r="CM122" s="53" t="str">
        <f t="shared" si="224"/>
        <v>prop,205,5</v>
      </c>
      <c r="CN122" s="53">
        <v>50</v>
      </c>
      <c r="CO122" s="53" t="str">
        <f>"stage_token,"&amp;INT(价值设定!M83*100)</f>
        <v>stage_token,2210</v>
      </c>
      <c r="CP122" s="53" t="str">
        <f t="shared" si="225"/>
        <v>stage_token,2210</v>
      </c>
      <c r="CQ122" s="53">
        <v>100</v>
      </c>
      <c r="CR122" s="53" t="s">
        <v>2329</v>
      </c>
      <c r="CS122" s="53" t="str">
        <f t="shared" si="226"/>
        <v>cash,110</v>
      </c>
      <c r="CT122" s="53">
        <v>100</v>
      </c>
      <c r="CU122" s="53" t="s">
        <v>2330</v>
      </c>
      <c r="CV122" s="53" t="str">
        <f t="shared" si="227"/>
        <v>prop,704,8</v>
      </c>
      <c r="CW122" s="53">
        <v>100</v>
      </c>
      <c r="CX122" s="53" t="str">
        <f t="shared" si="228"/>
        <v>pack,304</v>
      </c>
      <c r="CY122" s="53" t="str">
        <f t="shared" si="229"/>
        <v>item,104</v>
      </c>
      <c r="CZ122" s="53">
        <f t="shared" si="230"/>
        <v>10</v>
      </c>
      <c r="DA122" s="53" t="str">
        <f t="shared" si="231"/>
        <v>prop,105,1</v>
      </c>
      <c r="DB122" s="53" t="str">
        <f t="shared" si="232"/>
        <v>prop,105,1</v>
      </c>
      <c r="DC122" s="53">
        <f t="shared" si="233"/>
        <v>100</v>
      </c>
      <c r="DE122" s="53">
        <v>1220</v>
      </c>
      <c r="DF122" s="56" t="str">
        <f>BM3</f>
        <v>pack,206|20;pack,216|20;pack,231|20;pack,241|20;0|320</v>
      </c>
      <c r="DG122" s="80"/>
    </row>
    <row r="123" spans="1:111">
      <c r="A123" s="53">
        <f>怪物产出!A85</f>
        <v>82</v>
      </c>
      <c r="B123" s="53">
        <f>怪物产出!B85</f>
        <v>14</v>
      </c>
      <c r="C123" s="50" t="str">
        <f>价值设定!P84</f>
        <v>coin,6600</v>
      </c>
      <c r="D123" s="53" t="str">
        <f t="shared" si="139"/>
        <v>coin,6600</v>
      </c>
      <c r="E123" s="53">
        <f t="shared" si="140"/>
        <v>100</v>
      </c>
      <c r="F123" s="53" t="str">
        <f t="shared" si="141"/>
        <v>pack,303</v>
      </c>
      <c r="G123" s="53" t="s">
        <v>2118</v>
      </c>
      <c r="H123" s="53">
        <f t="shared" si="142"/>
        <v>50</v>
      </c>
      <c r="I123" s="53" t="str">
        <f t="shared" si="143"/>
        <v>prop,207,2;pack,1113;pack,1128;pack,1143;pack,1158</v>
      </c>
      <c r="J123" s="53" t="str">
        <f t="shared" si="144"/>
        <v>prop,207,2</v>
      </c>
      <c r="K123" s="53">
        <f t="shared" si="145"/>
        <v>2</v>
      </c>
      <c r="L123" s="53" t="str">
        <f t="shared" si="146"/>
        <v>prop,211,1;pack,1113;pack,1128;pack,1143;pack,1158</v>
      </c>
      <c r="M123" s="53" t="str">
        <f t="shared" si="147"/>
        <v>prop,211,1</v>
      </c>
      <c r="N123" s="53">
        <f t="shared" si="148"/>
        <v>8</v>
      </c>
      <c r="O123" s="53" t="str">
        <f t="shared" si="149"/>
        <v>prop,208,2;pack,1113;pack,1128;pack,1143;pack,1158</v>
      </c>
      <c r="P123" s="53" t="str">
        <f t="shared" si="150"/>
        <v>prop,208,2</v>
      </c>
      <c r="Q123" s="53">
        <f t="shared" si="151"/>
        <v>2</v>
      </c>
      <c r="R123" s="53" t="str">
        <f t="shared" si="152"/>
        <v>prop,212,1;pack,1113;pack,1128;pack,1143;pack,1158</v>
      </c>
      <c r="S123" s="53" t="str">
        <f t="shared" si="153"/>
        <v>prop,212,1</v>
      </c>
      <c r="T123" s="53">
        <f t="shared" si="154"/>
        <v>8</v>
      </c>
      <c r="U123" s="53" t="str">
        <f t="shared" si="155"/>
        <v>prop,209,2;pack,1113;pack,1128;pack,1143;pack,1158</v>
      </c>
      <c r="V123" s="53" t="str">
        <f t="shared" si="156"/>
        <v>prop,209,2</v>
      </c>
      <c r="W123" s="53">
        <f t="shared" si="157"/>
        <v>2</v>
      </c>
      <c r="X123" s="53" t="str">
        <f t="shared" si="158"/>
        <v>prop,213,1;pack,1113;pack,1128;pack,1143;pack,1158</v>
      </c>
      <c r="Y123" s="53" t="str">
        <f t="shared" si="159"/>
        <v>prop,213,1</v>
      </c>
      <c r="Z123" s="53">
        <f t="shared" si="160"/>
        <v>5</v>
      </c>
      <c r="AA123" s="53" t="str">
        <f t="shared" si="161"/>
        <v>prop,210,2;pack,1113;pack,1128;pack,1143;pack,1158</v>
      </c>
      <c r="AB123" s="53" t="str">
        <f t="shared" si="162"/>
        <v>prop,210,2</v>
      </c>
      <c r="AC123" s="53">
        <f t="shared" si="163"/>
        <v>2</v>
      </c>
      <c r="AD123" s="53" t="str">
        <f t="shared" si="164"/>
        <v>prop,214,1;pack,1113;pack,1128;pack,1143;pack,1158</v>
      </c>
      <c r="AE123" s="53" t="str">
        <f t="shared" si="165"/>
        <v>prop,214,1</v>
      </c>
      <c r="AF123" s="53">
        <f t="shared" si="166"/>
        <v>5</v>
      </c>
      <c r="AG123" s="53" t="str">
        <f t="shared" si="167"/>
        <v>prop,301,1</v>
      </c>
      <c r="AH123" s="53" t="str">
        <f t="shared" si="168"/>
        <v>prop,301,1</v>
      </c>
      <c r="AI123" s="53">
        <f t="shared" si="169"/>
        <v>5</v>
      </c>
      <c r="AJ123" s="53" t="str">
        <f t="shared" si="170"/>
        <v>prop,302,1</v>
      </c>
      <c r="AK123" s="53" t="str">
        <f t="shared" si="171"/>
        <v>prop,302,1</v>
      </c>
      <c r="AL123" s="53">
        <f t="shared" si="172"/>
        <v>15</v>
      </c>
      <c r="AM123" s="53" t="str">
        <f t="shared" si="173"/>
        <v>prop,303,1</v>
      </c>
      <c r="AN123" s="53" t="str">
        <f t="shared" si="174"/>
        <v>prop,303,1</v>
      </c>
      <c r="AO123" s="53">
        <f t="shared" si="175"/>
        <v>10</v>
      </c>
      <c r="AP123" s="53" t="str">
        <f t="shared" si="176"/>
        <v>prop,304,1</v>
      </c>
      <c r="AQ123" s="53" t="str">
        <f t="shared" si="177"/>
        <v>prop,304,1</v>
      </c>
      <c r="AR123" s="53">
        <f t="shared" si="178"/>
        <v>5</v>
      </c>
      <c r="AS123" s="53" t="str">
        <f t="shared" si="179"/>
        <v>prop,305,1</v>
      </c>
      <c r="AT123" s="53" t="str">
        <f t="shared" si="180"/>
        <v>prop,305,1</v>
      </c>
      <c r="AU123" s="53">
        <f t="shared" si="181"/>
        <v>15</v>
      </c>
      <c r="AV123" s="53" t="str">
        <f t="shared" si="182"/>
        <v>prop,306,1</v>
      </c>
      <c r="AW123" s="53" t="str">
        <f t="shared" si="183"/>
        <v>prop,306,1</v>
      </c>
      <c r="AX123" s="53">
        <f t="shared" si="184"/>
        <v>10</v>
      </c>
      <c r="AY123" s="53" t="str">
        <f t="shared" si="185"/>
        <v>prop,307,1</v>
      </c>
      <c r="AZ123" s="53" t="str">
        <f t="shared" si="186"/>
        <v>prop,307,1</v>
      </c>
      <c r="BA123" s="53">
        <f t="shared" si="187"/>
        <v>5</v>
      </c>
      <c r="BB123" s="53" t="str">
        <f t="shared" si="188"/>
        <v>prop,308,1</v>
      </c>
      <c r="BC123" s="53" t="str">
        <f t="shared" si="189"/>
        <v>prop,308,1</v>
      </c>
      <c r="BD123" s="53">
        <f t="shared" si="190"/>
        <v>10</v>
      </c>
      <c r="BE123" s="53" t="str">
        <f t="shared" si="191"/>
        <v>prop,309,1</v>
      </c>
      <c r="BF123" s="53" t="str">
        <f t="shared" si="192"/>
        <v>prop,309,1</v>
      </c>
      <c r="BG123" s="53">
        <f t="shared" si="193"/>
        <v>5</v>
      </c>
      <c r="BH123" s="53" t="str">
        <f t="shared" si="194"/>
        <v>prop,310,1</v>
      </c>
      <c r="BI123" s="53" t="str">
        <f t="shared" si="195"/>
        <v>prop,310,1</v>
      </c>
      <c r="BJ123" s="53">
        <f t="shared" si="196"/>
        <v>5</v>
      </c>
      <c r="BK123" s="53" t="str">
        <f t="shared" si="197"/>
        <v>prop,311,1</v>
      </c>
      <c r="BL123" s="53" t="str">
        <f t="shared" si="198"/>
        <v>prop,311,1</v>
      </c>
      <c r="BM123" s="53">
        <f t="shared" si="199"/>
        <v>10</v>
      </c>
      <c r="BN123" s="53" t="str">
        <f t="shared" si="200"/>
        <v>prop,312,1</v>
      </c>
      <c r="BO123" s="53" t="str">
        <f t="shared" si="201"/>
        <v>prop,312,1</v>
      </c>
      <c r="BP123" s="53">
        <f t="shared" si="202"/>
        <v>5</v>
      </c>
      <c r="BQ123" s="53" t="str">
        <f t="shared" si="203"/>
        <v>prop,322,1</v>
      </c>
      <c r="BR123" s="53" t="str">
        <f t="shared" si="204"/>
        <v>prop,322,1</v>
      </c>
      <c r="BS123" s="53">
        <f t="shared" si="205"/>
        <v>28</v>
      </c>
      <c r="BT123" s="53" t="str">
        <f t="shared" si="206"/>
        <v>prop,323,1</v>
      </c>
      <c r="BU123" s="53" t="str">
        <f t="shared" si="207"/>
        <v>prop,323,1</v>
      </c>
      <c r="BV123" s="53">
        <f t="shared" si="208"/>
        <v>2</v>
      </c>
      <c r="BW123" s="53" t="str">
        <f t="shared" si="209"/>
        <v>prop,313,1</v>
      </c>
      <c r="BX123" s="53" t="str">
        <f t="shared" si="210"/>
        <v>prop,313,1</v>
      </c>
      <c r="BY123" s="53">
        <f t="shared" si="211"/>
        <v>5</v>
      </c>
      <c r="BZ123" s="53" t="str">
        <f t="shared" si="212"/>
        <v>prop,314,1</v>
      </c>
      <c r="CA123" s="53" t="str">
        <f t="shared" si="213"/>
        <v>prop,314,1</v>
      </c>
      <c r="CB123" s="53">
        <f t="shared" si="214"/>
        <v>30</v>
      </c>
      <c r="CC123" s="53" t="str">
        <f t="shared" si="215"/>
        <v>prop,316,1</v>
      </c>
      <c r="CD123" s="53" t="str">
        <f t="shared" si="216"/>
        <v>prop,316,1</v>
      </c>
      <c r="CE123" s="53">
        <f t="shared" si="217"/>
        <v>5</v>
      </c>
      <c r="CF123" s="53" t="str">
        <f t="shared" si="218"/>
        <v>prop,317,1</v>
      </c>
      <c r="CG123" s="53" t="str">
        <f t="shared" si="219"/>
        <v>prop,317,1</v>
      </c>
      <c r="CH123" s="53">
        <f t="shared" si="220"/>
        <v>30</v>
      </c>
      <c r="CI123" s="53" t="str">
        <f t="shared" si="221"/>
        <v>prop,206,2;pack,1113;pack,1128;pack,1143;pack,1158</v>
      </c>
      <c r="CJ123" s="53" t="str">
        <f t="shared" si="222"/>
        <v>prop,206,2</v>
      </c>
      <c r="CK123" s="53">
        <v>50</v>
      </c>
      <c r="CL123" s="53" t="str">
        <f t="shared" si="223"/>
        <v>prop,205,5;pack,1113;pack,1128;pack,1143;pack,1158</v>
      </c>
      <c r="CM123" s="53" t="str">
        <f t="shared" si="224"/>
        <v>prop,205,5</v>
      </c>
      <c r="CN123" s="53">
        <v>50</v>
      </c>
      <c r="CO123" s="53" t="str">
        <f>"stage_token,"&amp;INT(价值设定!M84*100)</f>
        <v>stage_token,2220</v>
      </c>
      <c r="CP123" s="53" t="str">
        <f t="shared" si="225"/>
        <v>stage_token,2220</v>
      </c>
      <c r="CQ123" s="53">
        <v>100</v>
      </c>
      <c r="CR123" s="53" t="s">
        <v>2329</v>
      </c>
      <c r="CS123" s="53" t="str">
        <f t="shared" si="226"/>
        <v>cash,110</v>
      </c>
      <c r="CT123" s="53">
        <v>100</v>
      </c>
      <c r="CU123" s="53" t="s">
        <v>2330</v>
      </c>
      <c r="CV123" s="53" t="str">
        <f t="shared" si="227"/>
        <v>prop,704,8</v>
      </c>
      <c r="CW123" s="53">
        <v>100</v>
      </c>
      <c r="CX123" s="53" t="str">
        <f t="shared" si="228"/>
        <v>pack,304</v>
      </c>
      <c r="CY123" s="53" t="str">
        <f t="shared" si="229"/>
        <v>item,104</v>
      </c>
      <c r="CZ123" s="53">
        <f t="shared" si="230"/>
        <v>10</v>
      </c>
      <c r="DA123" s="53" t="str">
        <f t="shared" si="231"/>
        <v>prop,105,1</v>
      </c>
      <c r="DB123" s="53" t="str">
        <f t="shared" si="232"/>
        <v>prop,105,1</v>
      </c>
      <c r="DC123" s="53">
        <f t="shared" si="233"/>
        <v>100</v>
      </c>
      <c r="DE123" s="53">
        <v>1221</v>
      </c>
      <c r="DF123" s="56" t="str">
        <f t="shared" ref="DF123:DF136" si="235">BM4</f>
        <v>pack,201|20;pack,211|20;pack,221|20;pack,256|20;0|320</v>
      </c>
    </row>
    <row r="124" spans="1:111">
      <c r="A124" s="53">
        <f>怪物产出!A86</f>
        <v>83</v>
      </c>
      <c r="B124" s="53">
        <f>怪物产出!B86</f>
        <v>14</v>
      </c>
      <c r="C124" s="50" t="str">
        <f>价值设定!P85</f>
        <v>coin,6650</v>
      </c>
      <c r="D124" s="53" t="str">
        <f t="shared" si="139"/>
        <v>coin,6650</v>
      </c>
      <c r="E124" s="53">
        <f t="shared" si="140"/>
        <v>100</v>
      </c>
      <c r="F124" s="53" t="str">
        <f t="shared" si="141"/>
        <v>pack,303</v>
      </c>
      <c r="G124" s="53" t="s">
        <v>2118</v>
      </c>
      <c r="H124" s="53">
        <f t="shared" si="142"/>
        <v>50</v>
      </c>
      <c r="I124" s="53" t="str">
        <f t="shared" si="143"/>
        <v>prop,207,2;pack,1113;pack,1128;pack,1143;pack,1158</v>
      </c>
      <c r="J124" s="53" t="str">
        <f t="shared" si="144"/>
        <v>prop,207,2</v>
      </c>
      <c r="K124" s="53">
        <f t="shared" si="145"/>
        <v>2</v>
      </c>
      <c r="L124" s="53" t="str">
        <f t="shared" si="146"/>
        <v>prop,211,1;pack,1113;pack,1128;pack,1143;pack,1158</v>
      </c>
      <c r="M124" s="53" t="str">
        <f t="shared" si="147"/>
        <v>prop,211,1</v>
      </c>
      <c r="N124" s="53">
        <f t="shared" si="148"/>
        <v>8</v>
      </c>
      <c r="O124" s="53" t="str">
        <f t="shared" si="149"/>
        <v>prop,208,2;pack,1113;pack,1128;pack,1143;pack,1158</v>
      </c>
      <c r="P124" s="53" t="str">
        <f t="shared" si="150"/>
        <v>prop,208,2</v>
      </c>
      <c r="Q124" s="53">
        <f t="shared" si="151"/>
        <v>2</v>
      </c>
      <c r="R124" s="53" t="str">
        <f t="shared" si="152"/>
        <v>prop,212,1;pack,1113;pack,1128;pack,1143;pack,1158</v>
      </c>
      <c r="S124" s="53" t="str">
        <f t="shared" si="153"/>
        <v>prop,212,1</v>
      </c>
      <c r="T124" s="53">
        <f t="shared" si="154"/>
        <v>8</v>
      </c>
      <c r="U124" s="53" t="str">
        <f t="shared" si="155"/>
        <v>prop,209,2;pack,1113;pack,1128;pack,1143;pack,1158</v>
      </c>
      <c r="V124" s="53" t="str">
        <f t="shared" si="156"/>
        <v>prop,209,2</v>
      </c>
      <c r="W124" s="53">
        <f t="shared" si="157"/>
        <v>2</v>
      </c>
      <c r="X124" s="53" t="str">
        <f t="shared" si="158"/>
        <v>prop,213,1;pack,1113;pack,1128;pack,1143;pack,1158</v>
      </c>
      <c r="Y124" s="53" t="str">
        <f t="shared" si="159"/>
        <v>prop,213,1</v>
      </c>
      <c r="Z124" s="53">
        <f t="shared" si="160"/>
        <v>5</v>
      </c>
      <c r="AA124" s="53" t="str">
        <f t="shared" si="161"/>
        <v>prop,210,2;pack,1113;pack,1128;pack,1143;pack,1158</v>
      </c>
      <c r="AB124" s="53" t="str">
        <f t="shared" si="162"/>
        <v>prop,210,2</v>
      </c>
      <c r="AC124" s="53">
        <f t="shared" si="163"/>
        <v>2</v>
      </c>
      <c r="AD124" s="53" t="str">
        <f t="shared" si="164"/>
        <v>prop,214,1;pack,1113;pack,1128;pack,1143;pack,1158</v>
      </c>
      <c r="AE124" s="53" t="str">
        <f t="shared" si="165"/>
        <v>prop,214,1</v>
      </c>
      <c r="AF124" s="53">
        <f t="shared" si="166"/>
        <v>5</v>
      </c>
      <c r="AG124" s="53" t="str">
        <f t="shared" si="167"/>
        <v>prop,301,1</v>
      </c>
      <c r="AH124" s="53" t="str">
        <f t="shared" si="168"/>
        <v>prop,301,1</v>
      </c>
      <c r="AI124" s="53">
        <f t="shared" si="169"/>
        <v>5</v>
      </c>
      <c r="AJ124" s="53" t="str">
        <f t="shared" si="170"/>
        <v>prop,302,1</v>
      </c>
      <c r="AK124" s="53" t="str">
        <f t="shared" si="171"/>
        <v>prop,302,1</v>
      </c>
      <c r="AL124" s="53">
        <f t="shared" si="172"/>
        <v>15</v>
      </c>
      <c r="AM124" s="53" t="str">
        <f t="shared" si="173"/>
        <v>prop,303,1</v>
      </c>
      <c r="AN124" s="53" t="str">
        <f t="shared" si="174"/>
        <v>prop,303,1</v>
      </c>
      <c r="AO124" s="53">
        <f t="shared" si="175"/>
        <v>10</v>
      </c>
      <c r="AP124" s="53" t="str">
        <f t="shared" si="176"/>
        <v>prop,304,1</v>
      </c>
      <c r="AQ124" s="53" t="str">
        <f t="shared" si="177"/>
        <v>prop,304,1</v>
      </c>
      <c r="AR124" s="53">
        <f t="shared" si="178"/>
        <v>5</v>
      </c>
      <c r="AS124" s="53" t="str">
        <f t="shared" si="179"/>
        <v>prop,305,1</v>
      </c>
      <c r="AT124" s="53" t="str">
        <f t="shared" si="180"/>
        <v>prop,305,1</v>
      </c>
      <c r="AU124" s="53">
        <f t="shared" si="181"/>
        <v>15</v>
      </c>
      <c r="AV124" s="53" t="str">
        <f t="shared" si="182"/>
        <v>prop,306,1</v>
      </c>
      <c r="AW124" s="53" t="str">
        <f t="shared" si="183"/>
        <v>prop,306,1</v>
      </c>
      <c r="AX124" s="53">
        <f t="shared" si="184"/>
        <v>10</v>
      </c>
      <c r="AY124" s="53" t="str">
        <f t="shared" si="185"/>
        <v>prop,307,1</v>
      </c>
      <c r="AZ124" s="53" t="str">
        <f t="shared" si="186"/>
        <v>prop,307,1</v>
      </c>
      <c r="BA124" s="53">
        <f t="shared" si="187"/>
        <v>5</v>
      </c>
      <c r="BB124" s="53" t="str">
        <f t="shared" si="188"/>
        <v>prop,308,1</v>
      </c>
      <c r="BC124" s="53" t="str">
        <f t="shared" si="189"/>
        <v>prop,308,1</v>
      </c>
      <c r="BD124" s="53">
        <f t="shared" si="190"/>
        <v>10</v>
      </c>
      <c r="BE124" s="53" t="str">
        <f t="shared" si="191"/>
        <v>prop,309,1</v>
      </c>
      <c r="BF124" s="53" t="str">
        <f t="shared" si="192"/>
        <v>prop,309,1</v>
      </c>
      <c r="BG124" s="53">
        <f t="shared" si="193"/>
        <v>5</v>
      </c>
      <c r="BH124" s="53" t="str">
        <f t="shared" si="194"/>
        <v>prop,310,1</v>
      </c>
      <c r="BI124" s="53" t="str">
        <f t="shared" si="195"/>
        <v>prop,310,1</v>
      </c>
      <c r="BJ124" s="53">
        <f t="shared" si="196"/>
        <v>5</v>
      </c>
      <c r="BK124" s="53" t="str">
        <f t="shared" si="197"/>
        <v>prop,311,1</v>
      </c>
      <c r="BL124" s="53" t="str">
        <f t="shared" si="198"/>
        <v>prop,311,1</v>
      </c>
      <c r="BM124" s="53">
        <f t="shared" si="199"/>
        <v>10</v>
      </c>
      <c r="BN124" s="53" t="str">
        <f t="shared" si="200"/>
        <v>prop,312,1</v>
      </c>
      <c r="BO124" s="53" t="str">
        <f t="shared" si="201"/>
        <v>prop,312,1</v>
      </c>
      <c r="BP124" s="53">
        <f t="shared" si="202"/>
        <v>5</v>
      </c>
      <c r="BQ124" s="53" t="str">
        <f t="shared" si="203"/>
        <v>prop,322,1</v>
      </c>
      <c r="BR124" s="53" t="str">
        <f t="shared" si="204"/>
        <v>prop,322,1</v>
      </c>
      <c r="BS124" s="53">
        <f t="shared" si="205"/>
        <v>28</v>
      </c>
      <c r="BT124" s="53" t="str">
        <f t="shared" si="206"/>
        <v>prop,323,1</v>
      </c>
      <c r="BU124" s="53" t="str">
        <f t="shared" si="207"/>
        <v>prop,323,1</v>
      </c>
      <c r="BV124" s="53">
        <f t="shared" si="208"/>
        <v>2</v>
      </c>
      <c r="BW124" s="53" t="str">
        <f t="shared" si="209"/>
        <v>prop,313,1</v>
      </c>
      <c r="BX124" s="53" t="str">
        <f t="shared" si="210"/>
        <v>prop,313,1</v>
      </c>
      <c r="BY124" s="53">
        <f t="shared" si="211"/>
        <v>5</v>
      </c>
      <c r="BZ124" s="53" t="str">
        <f t="shared" si="212"/>
        <v>prop,314,1</v>
      </c>
      <c r="CA124" s="53" t="str">
        <f t="shared" si="213"/>
        <v>prop,314,1</v>
      </c>
      <c r="CB124" s="53">
        <f t="shared" si="214"/>
        <v>30</v>
      </c>
      <c r="CC124" s="53" t="str">
        <f t="shared" si="215"/>
        <v>prop,316,1</v>
      </c>
      <c r="CD124" s="53" t="str">
        <f t="shared" si="216"/>
        <v>prop,316,1</v>
      </c>
      <c r="CE124" s="53">
        <f t="shared" si="217"/>
        <v>5</v>
      </c>
      <c r="CF124" s="53" t="str">
        <f t="shared" si="218"/>
        <v>prop,317,1</v>
      </c>
      <c r="CG124" s="53" t="str">
        <f t="shared" si="219"/>
        <v>prop,317,1</v>
      </c>
      <c r="CH124" s="53">
        <f t="shared" si="220"/>
        <v>30</v>
      </c>
      <c r="CI124" s="53" t="str">
        <f t="shared" si="221"/>
        <v>prop,206,2;pack,1113;pack,1128;pack,1143;pack,1158</v>
      </c>
      <c r="CJ124" s="53" t="str">
        <f t="shared" si="222"/>
        <v>prop,206,2</v>
      </c>
      <c r="CK124" s="53">
        <v>50</v>
      </c>
      <c r="CL124" s="53" t="str">
        <f t="shared" si="223"/>
        <v>prop,205,5;pack,1113;pack,1128;pack,1143;pack,1158</v>
      </c>
      <c r="CM124" s="53" t="str">
        <f t="shared" si="224"/>
        <v>prop,205,5</v>
      </c>
      <c r="CN124" s="53">
        <v>50</v>
      </c>
      <c r="CO124" s="53" t="str">
        <f>"stage_token,"&amp;INT(价值设定!M85*100)</f>
        <v>stage_token,2230</v>
      </c>
      <c r="CP124" s="53" t="str">
        <f t="shared" si="225"/>
        <v>stage_token,2230</v>
      </c>
      <c r="CQ124" s="53">
        <v>100</v>
      </c>
      <c r="CR124" s="53" t="s">
        <v>2329</v>
      </c>
      <c r="CS124" s="53" t="str">
        <f t="shared" si="226"/>
        <v>cash,110</v>
      </c>
      <c r="CT124" s="53">
        <v>100</v>
      </c>
      <c r="CU124" s="53" t="s">
        <v>2330</v>
      </c>
      <c r="CV124" s="53" t="str">
        <f t="shared" si="227"/>
        <v>prop,704,8</v>
      </c>
      <c r="CW124" s="53">
        <v>100</v>
      </c>
      <c r="CX124" s="53" t="str">
        <f t="shared" si="228"/>
        <v>pack,304</v>
      </c>
      <c r="CY124" s="53" t="str">
        <f t="shared" si="229"/>
        <v>item,104</v>
      </c>
      <c r="CZ124" s="53">
        <f t="shared" si="230"/>
        <v>10</v>
      </c>
      <c r="DA124" s="53" t="str">
        <f t="shared" si="231"/>
        <v>prop,105,1</v>
      </c>
      <c r="DB124" s="53" t="str">
        <f t="shared" si="232"/>
        <v>prop,105,1</v>
      </c>
      <c r="DC124" s="53">
        <f t="shared" si="233"/>
        <v>100</v>
      </c>
      <c r="DE124" s="53">
        <v>1222</v>
      </c>
      <c r="DF124" s="56" t="str">
        <f t="shared" si="235"/>
        <v>pack,226|20;pack,236|20;pack,246|20;pack,266|20;0|320</v>
      </c>
    </row>
    <row r="125" spans="1:111">
      <c r="A125" s="53">
        <f>怪物产出!A87</f>
        <v>84</v>
      </c>
      <c r="B125" s="53">
        <f>怪物产出!B87</f>
        <v>14</v>
      </c>
      <c r="C125" s="50" t="str">
        <f>价值设定!P86</f>
        <v>coin,6700</v>
      </c>
      <c r="D125" s="53" t="str">
        <f t="shared" si="139"/>
        <v>coin,6700</v>
      </c>
      <c r="E125" s="53">
        <f t="shared" si="140"/>
        <v>100</v>
      </c>
      <c r="F125" s="53" t="str">
        <f t="shared" si="141"/>
        <v>pack,303</v>
      </c>
      <c r="G125" s="53" t="s">
        <v>2118</v>
      </c>
      <c r="H125" s="53">
        <f t="shared" si="142"/>
        <v>50</v>
      </c>
      <c r="I125" s="53" t="str">
        <f t="shared" si="143"/>
        <v>prop,207,2;pack,1113;pack,1128;pack,1143;pack,1158</v>
      </c>
      <c r="J125" s="53" t="str">
        <f t="shared" si="144"/>
        <v>prop,207,2</v>
      </c>
      <c r="K125" s="53">
        <f t="shared" si="145"/>
        <v>2</v>
      </c>
      <c r="L125" s="53" t="str">
        <f t="shared" si="146"/>
        <v>prop,211,1;pack,1113;pack,1128;pack,1143;pack,1158</v>
      </c>
      <c r="M125" s="53" t="str">
        <f t="shared" si="147"/>
        <v>prop,211,1</v>
      </c>
      <c r="N125" s="53">
        <f t="shared" si="148"/>
        <v>8</v>
      </c>
      <c r="O125" s="53" t="str">
        <f t="shared" si="149"/>
        <v>prop,208,2;pack,1113;pack,1128;pack,1143;pack,1158</v>
      </c>
      <c r="P125" s="53" t="str">
        <f t="shared" si="150"/>
        <v>prop,208,2</v>
      </c>
      <c r="Q125" s="53">
        <f t="shared" si="151"/>
        <v>2</v>
      </c>
      <c r="R125" s="53" t="str">
        <f t="shared" si="152"/>
        <v>prop,212,1;pack,1113;pack,1128;pack,1143;pack,1158</v>
      </c>
      <c r="S125" s="53" t="str">
        <f t="shared" si="153"/>
        <v>prop,212,1</v>
      </c>
      <c r="T125" s="53">
        <f t="shared" si="154"/>
        <v>8</v>
      </c>
      <c r="U125" s="53" t="str">
        <f t="shared" si="155"/>
        <v>prop,209,2;pack,1113;pack,1128;pack,1143;pack,1158</v>
      </c>
      <c r="V125" s="53" t="str">
        <f t="shared" si="156"/>
        <v>prop,209,2</v>
      </c>
      <c r="W125" s="53">
        <f t="shared" si="157"/>
        <v>2</v>
      </c>
      <c r="X125" s="53" t="str">
        <f t="shared" si="158"/>
        <v>prop,213,1;pack,1113;pack,1128;pack,1143;pack,1158</v>
      </c>
      <c r="Y125" s="53" t="str">
        <f t="shared" si="159"/>
        <v>prop,213,1</v>
      </c>
      <c r="Z125" s="53">
        <f t="shared" si="160"/>
        <v>5</v>
      </c>
      <c r="AA125" s="53" t="str">
        <f t="shared" si="161"/>
        <v>prop,210,2;pack,1113;pack,1128;pack,1143;pack,1158</v>
      </c>
      <c r="AB125" s="53" t="str">
        <f t="shared" si="162"/>
        <v>prop,210,2</v>
      </c>
      <c r="AC125" s="53">
        <f t="shared" si="163"/>
        <v>2</v>
      </c>
      <c r="AD125" s="53" t="str">
        <f t="shared" si="164"/>
        <v>prop,214,1;pack,1113;pack,1128;pack,1143;pack,1158</v>
      </c>
      <c r="AE125" s="53" t="str">
        <f t="shared" si="165"/>
        <v>prop,214,1</v>
      </c>
      <c r="AF125" s="53">
        <f t="shared" si="166"/>
        <v>5</v>
      </c>
      <c r="AG125" s="53" t="str">
        <f t="shared" si="167"/>
        <v>prop,301,1</v>
      </c>
      <c r="AH125" s="53" t="str">
        <f t="shared" si="168"/>
        <v>prop,301,1</v>
      </c>
      <c r="AI125" s="53">
        <f t="shared" si="169"/>
        <v>5</v>
      </c>
      <c r="AJ125" s="53" t="str">
        <f t="shared" si="170"/>
        <v>prop,302,1</v>
      </c>
      <c r="AK125" s="53" t="str">
        <f t="shared" si="171"/>
        <v>prop,302,1</v>
      </c>
      <c r="AL125" s="53">
        <f t="shared" si="172"/>
        <v>15</v>
      </c>
      <c r="AM125" s="53" t="str">
        <f t="shared" si="173"/>
        <v>prop,303,1</v>
      </c>
      <c r="AN125" s="53" t="str">
        <f t="shared" si="174"/>
        <v>prop,303,1</v>
      </c>
      <c r="AO125" s="53">
        <f t="shared" si="175"/>
        <v>10</v>
      </c>
      <c r="AP125" s="53" t="str">
        <f t="shared" si="176"/>
        <v>prop,304,1</v>
      </c>
      <c r="AQ125" s="53" t="str">
        <f t="shared" si="177"/>
        <v>prop,304,1</v>
      </c>
      <c r="AR125" s="53">
        <f t="shared" si="178"/>
        <v>5</v>
      </c>
      <c r="AS125" s="53" t="str">
        <f t="shared" si="179"/>
        <v>prop,305,1</v>
      </c>
      <c r="AT125" s="53" t="str">
        <f t="shared" si="180"/>
        <v>prop,305,1</v>
      </c>
      <c r="AU125" s="53">
        <f t="shared" si="181"/>
        <v>15</v>
      </c>
      <c r="AV125" s="53" t="str">
        <f t="shared" si="182"/>
        <v>prop,306,1</v>
      </c>
      <c r="AW125" s="53" t="str">
        <f t="shared" si="183"/>
        <v>prop,306,1</v>
      </c>
      <c r="AX125" s="53">
        <f t="shared" si="184"/>
        <v>10</v>
      </c>
      <c r="AY125" s="53" t="str">
        <f t="shared" si="185"/>
        <v>prop,307,1</v>
      </c>
      <c r="AZ125" s="53" t="str">
        <f t="shared" si="186"/>
        <v>prop,307,1</v>
      </c>
      <c r="BA125" s="53">
        <f t="shared" si="187"/>
        <v>5</v>
      </c>
      <c r="BB125" s="53" t="str">
        <f t="shared" si="188"/>
        <v>prop,308,1</v>
      </c>
      <c r="BC125" s="53" t="str">
        <f t="shared" si="189"/>
        <v>prop,308,1</v>
      </c>
      <c r="BD125" s="53">
        <f t="shared" si="190"/>
        <v>10</v>
      </c>
      <c r="BE125" s="53" t="str">
        <f t="shared" si="191"/>
        <v>prop,309,1</v>
      </c>
      <c r="BF125" s="53" t="str">
        <f t="shared" si="192"/>
        <v>prop,309,1</v>
      </c>
      <c r="BG125" s="53">
        <f t="shared" si="193"/>
        <v>5</v>
      </c>
      <c r="BH125" s="53" t="str">
        <f t="shared" si="194"/>
        <v>prop,310,1</v>
      </c>
      <c r="BI125" s="53" t="str">
        <f t="shared" si="195"/>
        <v>prop,310,1</v>
      </c>
      <c r="BJ125" s="53">
        <f t="shared" si="196"/>
        <v>5</v>
      </c>
      <c r="BK125" s="53" t="str">
        <f t="shared" si="197"/>
        <v>prop,311,1</v>
      </c>
      <c r="BL125" s="53" t="str">
        <f t="shared" si="198"/>
        <v>prop,311,1</v>
      </c>
      <c r="BM125" s="53">
        <f t="shared" si="199"/>
        <v>10</v>
      </c>
      <c r="BN125" s="53" t="str">
        <f t="shared" si="200"/>
        <v>prop,312,1</v>
      </c>
      <c r="BO125" s="53" t="str">
        <f t="shared" si="201"/>
        <v>prop,312,1</v>
      </c>
      <c r="BP125" s="53">
        <f t="shared" si="202"/>
        <v>5</v>
      </c>
      <c r="BQ125" s="53" t="str">
        <f t="shared" si="203"/>
        <v>prop,322,1</v>
      </c>
      <c r="BR125" s="53" t="str">
        <f t="shared" si="204"/>
        <v>prop,322,1</v>
      </c>
      <c r="BS125" s="53">
        <f t="shared" si="205"/>
        <v>28</v>
      </c>
      <c r="BT125" s="53" t="str">
        <f t="shared" si="206"/>
        <v>prop,323,1</v>
      </c>
      <c r="BU125" s="53" t="str">
        <f t="shared" si="207"/>
        <v>prop,323,1</v>
      </c>
      <c r="BV125" s="53">
        <f t="shared" si="208"/>
        <v>2</v>
      </c>
      <c r="BW125" s="53" t="str">
        <f t="shared" si="209"/>
        <v>prop,313,1</v>
      </c>
      <c r="BX125" s="53" t="str">
        <f t="shared" si="210"/>
        <v>prop,313,1</v>
      </c>
      <c r="BY125" s="53">
        <f t="shared" si="211"/>
        <v>5</v>
      </c>
      <c r="BZ125" s="53" t="str">
        <f t="shared" si="212"/>
        <v>prop,314,1</v>
      </c>
      <c r="CA125" s="53" t="str">
        <f t="shared" si="213"/>
        <v>prop,314,1</v>
      </c>
      <c r="CB125" s="53">
        <f t="shared" si="214"/>
        <v>30</v>
      </c>
      <c r="CC125" s="53" t="str">
        <f t="shared" si="215"/>
        <v>prop,316,1</v>
      </c>
      <c r="CD125" s="53" t="str">
        <f t="shared" si="216"/>
        <v>prop,316,1</v>
      </c>
      <c r="CE125" s="53">
        <f t="shared" si="217"/>
        <v>5</v>
      </c>
      <c r="CF125" s="53" t="str">
        <f t="shared" si="218"/>
        <v>prop,317,1</v>
      </c>
      <c r="CG125" s="53" t="str">
        <f t="shared" si="219"/>
        <v>prop,317,1</v>
      </c>
      <c r="CH125" s="53">
        <f t="shared" si="220"/>
        <v>30</v>
      </c>
      <c r="CI125" s="53" t="str">
        <f t="shared" si="221"/>
        <v>prop,206,2;pack,1113;pack,1128;pack,1143;pack,1158</v>
      </c>
      <c r="CJ125" s="53" t="str">
        <f t="shared" si="222"/>
        <v>prop,206,2</v>
      </c>
      <c r="CK125" s="53">
        <v>50</v>
      </c>
      <c r="CL125" s="53" t="str">
        <f t="shared" si="223"/>
        <v>prop,205,5;pack,1113;pack,1128;pack,1143;pack,1158</v>
      </c>
      <c r="CM125" s="53" t="str">
        <f t="shared" si="224"/>
        <v>prop,205,5</v>
      </c>
      <c r="CN125" s="53">
        <v>50</v>
      </c>
      <c r="CO125" s="53" t="str">
        <f>"stage_token,"&amp;INT(价值设定!M86*100)</f>
        <v>stage_token,2240</v>
      </c>
      <c r="CP125" s="53" t="str">
        <f t="shared" si="225"/>
        <v>stage_token,2240</v>
      </c>
      <c r="CQ125" s="53">
        <v>100</v>
      </c>
      <c r="CR125" s="53" t="s">
        <v>2329</v>
      </c>
      <c r="CS125" s="53" t="str">
        <f t="shared" si="226"/>
        <v>cash,110</v>
      </c>
      <c r="CT125" s="53">
        <v>100</v>
      </c>
      <c r="CU125" s="53" t="s">
        <v>2330</v>
      </c>
      <c r="CV125" s="53" t="str">
        <f t="shared" si="227"/>
        <v>prop,704,8</v>
      </c>
      <c r="CW125" s="53">
        <v>100</v>
      </c>
      <c r="CX125" s="53" t="str">
        <f t="shared" si="228"/>
        <v>pack,304</v>
      </c>
      <c r="CY125" s="53" t="str">
        <f t="shared" si="229"/>
        <v>item,104</v>
      </c>
      <c r="CZ125" s="53">
        <f t="shared" si="230"/>
        <v>10</v>
      </c>
      <c r="DA125" s="53" t="str">
        <f t="shared" si="231"/>
        <v>prop,105,1</v>
      </c>
      <c r="DB125" s="53" t="str">
        <f t="shared" si="232"/>
        <v>prop,105,1</v>
      </c>
      <c r="DC125" s="53">
        <f t="shared" si="233"/>
        <v>100</v>
      </c>
      <c r="DE125" s="53">
        <v>1223</v>
      </c>
      <c r="DF125" s="56" t="str">
        <f t="shared" si="235"/>
        <v>pack,251|20;pack,261|20;pack,271|20;0|240</v>
      </c>
    </row>
    <row r="126" spans="1:111">
      <c r="A126" s="53">
        <f>怪物产出!A88</f>
        <v>85</v>
      </c>
      <c r="B126" s="53">
        <f>怪物产出!B88</f>
        <v>14</v>
      </c>
      <c r="C126" s="50" t="str">
        <f>价值设定!P87</f>
        <v>coin,6750</v>
      </c>
      <c r="D126" s="53" t="str">
        <f t="shared" si="139"/>
        <v>coin,6750</v>
      </c>
      <c r="E126" s="53">
        <f t="shared" si="140"/>
        <v>100</v>
      </c>
      <c r="F126" s="53" t="str">
        <f t="shared" si="141"/>
        <v>pack,303</v>
      </c>
      <c r="G126" s="53" t="s">
        <v>2118</v>
      </c>
      <c r="H126" s="53">
        <f t="shared" si="142"/>
        <v>50</v>
      </c>
      <c r="I126" s="53" t="str">
        <f t="shared" si="143"/>
        <v>prop,207,2;pack,1113;pack,1128;pack,1143;pack,1158</v>
      </c>
      <c r="J126" s="53" t="str">
        <f t="shared" si="144"/>
        <v>prop,207,2</v>
      </c>
      <c r="K126" s="53">
        <f t="shared" si="145"/>
        <v>2</v>
      </c>
      <c r="L126" s="53" t="str">
        <f t="shared" si="146"/>
        <v>prop,211,1;pack,1113;pack,1128;pack,1143;pack,1158</v>
      </c>
      <c r="M126" s="53" t="str">
        <f t="shared" si="147"/>
        <v>prop,211,1</v>
      </c>
      <c r="N126" s="53">
        <f t="shared" si="148"/>
        <v>8</v>
      </c>
      <c r="O126" s="53" t="str">
        <f t="shared" si="149"/>
        <v>prop,208,2;pack,1113;pack,1128;pack,1143;pack,1158</v>
      </c>
      <c r="P126" s="53" t="str">
        <f t="shared" si="150"/>
        <v>prop,208,2</v>
      </c>
      <c r="Q126" s="53">
        <f t="shared" si="151"/>
        <v>2</v>
      </c>
      <c r="R126" s="53" t="str">
        <f t="shared" si="152"/>
        <v>prop,212,1;pack,1113;pack,1128;pack,1143;pack,1158</v>
      </c>
      <c r="S126" s="53" t="str">
        <f t="shared" si="153"/>
        <v>prop,212,1</v>
      </c>
      <c r="T126" s="53">
        <f t="shared" si="154"/>
        <v>8</v>
      </c>
      <c r="U126" s="53" t="str">
        <f t="shared" si="155"/>
        <v>prop,209,2;pack,1113;pack,1128;pack,1143;pack,1158</v>
      </c>
      <c r="V126" s="53" t="str">
        <f t="shared" si="156"/>
        <v>prop,209,2</v>
      </c>
      <c r="W126" s="53">
        <f t="shared" si="157"/>
        <v>2</v>
      </c>
      <c r="X126" s="53" t="str">
        <f t="shared" si="158"/>
        <v>prop,213,1;pack,1113;pack,1128;pack,1143;pack,1158</v>
      </c>
      <c r="Y126" s="53" t="str">
        <f t="shared" si="159"/>
        <v>prop,213,1</v>
      </c>
      <c r="Z126" s="53">
        <f t="shared" si="160"/>
        <v>5</v>
      </c>
      <c r="AA126" s="53" t="str">
        <f t="shared" si="161"/>
        <v>prop,210,2;pack,1113;pack,1128;pack,1143;pack,1158</v>
      </c>
      <c r="AB126" s="53" t="str">
        <f t="shared" si="162"/>
        <v>prop,210,2</v>
      </c>
      <c r="AC126" s="53">
        <f t="shared" si="163"/>
        <v>2</v>
      </c>
      <c r="AD126" s="53" t="str">
        <f t="shared" si="164"/>
        <v>prop,214,1;pack,1113;pack,1128;pack,1143;pack,1158</v>
      </c>
      <c r="AE126" s="53" t="str">
        <f t="shared" si="165"/>
        <v>prop,214,1</v>
      </c>
      <c r="AF126" s="53">
        <f t="shared" si="166"/>
        <v>5</v>
      </c>
      <c r="AG126" s="53" t="str">
        <f t="shared" si="167"/>
        <v>prop,301,1</v>
      </c>
      <c r="AH126" s="53" t="str">
        <f t="shared" si="168"/>
        <v>prop,301,1</v>
      </c>
      <c r="AI126" s="53">
        <f t="shared" si="169"/>
        <v>5</v>
      </c>
      <c r="AJ126" s="53" t="str">
        <f t="shared" si="170"/>
        <v>prop,302,1</v>
      </c>
      <c r="AK126" s="53" t="str">
        <f t="shared" si="171"/>
        <v>prop,302,1</v>
      </c>
      <c r="AL126" s="53">
        <f t="shared" si="172"/>
        <v>15</v>
      </c>
      <c r="AM126" s="53" t="str">
        <f t="shared" si="173"/>
        <v>prop,303,1</v>
      </c>
      <c r="AN126" s="53" t="str">
        <f t="shared" si="174"/>
        <v>prop,303,1</v>
      </c>
      <c r="AO126" s="53">
        <f t="shared" si="175"/>
        <v>10</v>
      </c>
      <c r="AP126" s="53" t="str">
        <f t="shared" si="176"/>
        <v>prop,304,1</v>
      </c>
      <c r="AQ126" s="53" t="str">
        <f t="shared" si="177"/>
        <v>prop,304,1</v>
      </c>
      <c r="AR126" s="53">
        <f t="shared" si="178"/>
        <v>5</v>
      </c>
      <c r="AS126" s="53" t="str">
        <f t="shared" si="179"/>
        <v>prop,305,1</v>
      </c>
      <c r="AT126" s="53" t="str">
        <f t="shared" si="180"/>
        <v>prop,305,1</v>
      </c>
      <c r="AU126" s="53">
        <f t="shared" si="181"/>
        <v>15</v>
      </c>
      <c r="AV126" s="53" t="str">
        <f t="shared" si="182"/>
        <v>prop,306,1</v>
      </c>
      <c r="AW126" s="53" t="str">
        <f t="shared" si="183"/>
        <v>prop,306,1</v>
      </c>
      <c r="AX126" s="53">
        <f t="shared" si="184"/>
        <v>10</v>
      </c>
      <c r="AY126" s="53" t="str">
        <f t="shared" si="185"/>
        <v>prop,307,1</v>
      </c>
      <c r="AZ126" s="53" t="str">
        <f t="shared" si="186"/>
        <v>prop,307,1</v>
      </c>
      <c r="BA126" s="53">
        <f t="shared" si="187"/>
        <v>5</v>
      </c>
      <c r="BB126" s="53" t="str">
        <f t="shared" si="188"/>
        <v>prop,308,1</v>
      </c>
      <c r="BC126" s="53" t="str">
        <f t="shared" si="189"/>
        <v>prop,308,1</v>
      </c>
      <c r="BD126" s="53">
        <f t="shared" si="190"/>
        <v>10</v>
      </c>
      <c r="BE126" s="53" t="str">
        <f t="shared" si="191"/>
        <v>prop,309,1</v>
      </c>
      <c r="BF126" s="53" t="str">
        <f t="shared" si="192"/>
        <v>prop,309,1</v>
      </c>
      <c r="BG126" s="53">
        <f t="shared" si="193"/>
        <v>5</v>
      </c>
      <c r="BH126" s="53" t="str">
        <f t="shared" si="194"/>
        <v>prop,310,1</v>
      </c>
      <c r="BI126" s="53" t="str">
        <f t="shared" si="195"/>
        <v>prop,310,1</v>
      </c>
      <c r="BJ126" s="53">
        <f t="shared" si="196"/>
        <v>5</v>
      </c>
      <c r="BK126" s="53" t="str">
        <f t="shared" si="197"/>
        <v>prop,311,1</v>
      </c>
      <c r="BL126" s="53" t="str">
        <f t="shared" si="198"/>
        <v>prop,311,1</v>
      </c>
      <c r="BM126" s="53">
        <f t="shared" si="199"/>
        <v>10</v>
      </c>
      <c r="BN126" s="53" t="str">
        <f t="shared" si="200"/>
        <v>prop,312,1</v>
      </c>
      <c r="BO126" s="53" t="str">
        <f t="shared" si="201"/>
        <v>prop,312,1</v>
      </c>
      <c r="BP126" s="53">
        <f t="shared" si="202"/>
        <v>5</v>
      </c>
      <c r="BQ126" s="53" t="str">
        <f t="shared" si="203"/>
        <v>prop,322,1</v>
      </c>
      <c r="BR126" s="53" t="str">
        <f t="shared" si="204"/>
        <v>prop,322,1</v>
      </c>
      <c r="BS126" s="53">
        <f t="shared" si="205"/>
        <v>28</v>
      </c>
      <c r="BT126" s="53" t="str">
        <f t="shared" si="206"/>
        <v>prop,323,1</v>
      </c>
      <c r="BU126" s="53" t="str">
        <f t="shared" si="207"/>
        <v>prop,323,1</v>
      </c>
      <c r="BV126" s="53">
        <f t="shared" si="208"/>
        <v>2</v>
      </c>
      <c r="BW126" s="53" t="str">
        <f t="shared" si="209"/>
        <v>prop,313,1</v>
      </c>
      <c r="BX126" s="53" t="str">
        <f t="shared" si="210"/>
        <v>prop,313,1</v>
      </c>
      <c r="BY126" s="53">
        <f t="shared" si="211"/>
        <v>5</v>
      </c>
      <c r="BZ126" s="53" t="str">
        <f t="shared" si="212"/>
        <v>prop,314,1</v>
      </c>
      <c r="CA126" s="53" t="str">
        <f t="shared" si="213"/>
        <v>prop,314,1</v>
      </c>
      <c r="CB126" s="53">
        <f t="shared" si="214"/>
        <v>30</v>
      </c>
      <c r="CC126" s="53" t="str">
        <f t="shared" si="215"/>
        <v>prop,316,1</v>
      </c>
      <c r="CD126" s="53" t="str">
        <f t="shared" si="216"/>
        <v>prop,316,1</v>
      </c>
      <c r="CE126" s="53">
        <f t="shared" si="217"/>
        <v>5</v>
      </c>
      <c r="CF126" s="53" t="str">
        <f t="shared" si="218"/>
        <v>prop,317,1</v>
      </c>
      <c r="CG126" s="53" t="str">
        <f t="shared" si="219"/>
        <v>prop,317,1</v>
      </c>
      <c r="CH126" s="53">
        <f t="shared" si="220"/>
        <v>30</v>
      </c>
      <c r="CI126" s="53" t="str">
        <f t="shared" si="221"/>
        <v>prop,206,2;pack,1113;pack,1128;pack,1143;pack,1158</v>
      </c>
      <c r="CJ126" s="53" t="str">
        <f t="shared" si="222"/>
        <v>prop,206,2</v>
      </c>
      <c r="CK126" s="53">
        <v>50</v>
      </c>
      <c r="CL126" s="53" t="str">
        <f t="shared" si="223"/>
        <v>prop,205,5;pack,1113;pack,1128;pack,1143;pack,1158</v>
      </c>
      <c r="CM126" s="53" t="str">
        <f t="shared" si="224"/>
        <v>prop,205,5</v>
      </c>
      <c r="CN126" s="53">
        <v>50</v>
      </c>
      <c r="CO126" s="53" t="str">
        <f>"stage_token,"&amp;INT(价值设定!M87*100)</f>
        <v>stage_token,2250</v>
      </c>
      <c r="CP126" s="53" t="str">
        <f t="shared" si="225"/>
        <v>stage_token,2250</v>
      </c>
      <c r="CQ126" s="53">
        <v>100</v>
      </c>
      <c r="CR126" s="53" t="s">
        <v>2329</v>
      </c>
      <c r="CS126" s="53" t="str">
        <f t="shared" si="226"/>
        <v>cash,110</v>
      </c>
      <c r="CT126" s="53">
        <v>100</v>
      </c>
      <c r="CU126" s="53" t="s">
        <v>2330</v>
      </c>
      <c r="CV126" s="53" t="str">
        <f t="shared" si="227"/>
        <v>prop,704,8</v>
      </c>
      <c r="CW126" s="53">
        <v>100</v>
      </c>
      <c r="CX126" s="53" t="str">
        <f t="shared" si="228"/>
        <v>pack,304</v>
      </c>
      <c r="CY126" s="53" t="str">
        <f t="shared" si="229"/>
        <v>item,104</v>
      </c>
      <c r="CZ126" s="53">
        <f t="shared" si="230"/>
        <v>10</v>
      </c>
      <c r="DA126" s="53" t="str">
        <f t="shared" si="231"/>
        <v>prop,105,1</v>
      </c>
      <c r="DB126" s="53" t="str">
        <f t="shared" si="232"/>
        <v>prop,105,1</v>
      </c>
      <c r="DC126" s="53">
        <f t="shared" si="233"/>
        <v>100</v>
      </c>
      <c r="DE126" s="53">
        <v>1224</v>
      </c>
      <c r="DF126" s="56" t="str">
        <f t="shared" si="235"/>
        <v>pack,206|20;pack,216|20;pack,231|20;pack,241|20;0|320</v>
      </c>
    </row>
    <row r="127" spans="1:111">
      <c r="A127" s="53">
        <f>怪物产出!A89</f>
        <v>86</v>
      </c>
      <c r="B127" s="53">
        <f>怪物产出!B89</f>
        <v>15</v>
      </c>
      <c r="C127" s="50" t="str">
        <f>价值设定!P88</f>
        <v>coin,6800</v>
      </c>
      <c r="D127" s="53" t="str">
        <f t="shared" si="139"/>
        <v>coin,6800</v>
      </c>
      <c r="E127" s="53">
        <f t="shared" si="140"/>
        <v>200</v>
      </c>
      <c r="F127" s="53" t="str">
        <f t="shared" si="141"/>
        <v>pack,303</v>
      </c>
      <c r="G127" s="53" t="s">
        <v>2118</v>
      </c>
      <c r="H127" s="53">
        <f t="shared" si="142"/>
        <v>50</v>
      </c>
      <c r="I127" s="53" t="str">
        <f t="shared" si="143"/>
        <v>prop,207,2;pack,1114;pack,1129;pack,1144;pack,1159</v>
      </c>
      <c r="J127" s="53" t="str">
        <f t="shared" si="144"/>
        <v>prop,207,2</v>
      </c>
      <c r="K127" s="53">
        <f t="shared" si="145"/>
        <v>2</v>
      </c>
      <c r="L127" s="53" t="str">
        <f t="shared" si="146"/>
        <v>prop,211,1;pack,1114;pack,1129;pack,1144;pack,1159</v>
      </c>
      <c r="M127" s="53" t="str">
        <f t="shared" si="147"/>
        <v>prop,211,1</v>
      </c>
      <c r="N127" s="53">
        <f t="shared" si="148"/>
        <v>8</v>
      </c>
      <c r="O127" s="53" t="str">
        <f t="shared" si="149"/>
        <v>prop,208,2;pack,1114;pack,1129;pack,1144;pack,1159</v>
      </c>
      <c r="P127" s="53" t="str">
        <f t="shared" si="150"/>
        <v>prop,208,2</v>
      </c>
      <c r="Q127" s="53">
        <f t="shared" si="151"/>
        <v>2</v>
      </c>
      <c r="R127" s="53" t="str">
        <f t="shared" si="152"/>
        <v>prop,212,1;pack,1114;pack,1129;pack,1144;pack,1159</v>
      </c>
      <c r="S127" s="53" t="str">
        <f t="shared" si="153"/>
        <v>prop,212,1</v>
      </c>
      <c r="T127" s="53">
        <f t="shared" si="154"/>
        <v>8</v>
      </c>
      <c r="U127" s="53" t="str">
        <f t="shared" si="155"/>
        <v>prop,209,2;pack,1114;pack,1129;pack,1144;pack,1159</v>
      </c>
      <c r="V127" s="53" t="str">
        <f t="shared" si="156"/>
        <v>prop,209,2</v>
      </c>
      <c r="W127" s="53">
        <f t="shared" si="157"/>
        <v>2</v>
      </c>
      <c r="X127" s="53" t="str">
        <f t="shared" si="158"/>
        <v>prop,213,1;pack,1114;pack,1129;pack,1144;pack,1159</v>
      </c>
      <c r="Y127" s="53" t="str">
        <f t="shared" si="159"/>
        <v>prop,213,1</v>
      </c>
      <c r="Z127" s="53">
        <f t="shared" si="160"/>
        <v>5</v>
      </c>
      <c r="AA127" s="53" t="str">
        <f t="shared" si="161"/>
        <v>prop,210,2;pack,1114;pack,1129;pack,1144;pack,1159</v>
      </c>
      <c r="AB127" s="53" t="str">
        <f t="shared" si="162"/>
        <v>prop,210,2</v>
      </c>
      <c r="AC127" s="53">
        <f t="shared" si="163"/>
        <v>2</v>
      </c>
      <c r="AD127" s="53" t="str">
        <f t="shared" si="164"/>
        <v>prop,214,1;pack,1114;pack,1129;pack,1144;pack,1159</v>
      </c>
      <c r="AE127" s="53" t="str">
        <f t="shared" si="165"/>
        <v>prop,214,1</v>
      </c>
      <c r="AF127" s="53">
        <f t="shared" si="166"/>
        <v>5</v>
      </c>
      <c r="AG127" s="53" t="str">
        <f t="shared" si="167"/>
        <v>prop,301,1</v>
      </c>
      <c r="AH127" s="53" t="str">
        <f t="shared" si="168"/>
        <v>prop,301,1</v>
      </c>
      <c r="AI127" s="53">
        <f t="shared" si="169"/>
        <v>5</v>
      </c>
      <c r="AJ127" s="53" t="str">
        <f t="shared" si="170"/>
        <v>prop,302,1</v>
      </c>
      <c r="AK127" s="53" t="str">
        <f t="shared" si="171"/>
        <v>prop,302,1</v>
      </c>
      <c r="AL127" s="53">
        <f t="shared" si="172"/>
        <v>15</v>
      </c>
      <c r="AM127" s="53" t="str">
        <f t="shared" si="173"/>
        <v>prop,303,1</v>
      </c>
      <c r="AN127" s="53" t="str">
        <f t="shared" si="174"/>
        <v>prop,303,1</v>
      </c>
      <c r="AO127" s="53">
        <f t="shared" si="175"/>
        <v>10</v>
      </c>
      <c r="AP127" s="53" t="str">
        <f t="shared" si="176"/>
        <v>prop,304,1</v>
      </c>
      <c r="AQ127" s="53" t="str">
        <f t="shared" si="177"/>
        <v>prop,304,1</v>
      </c>
      <c r="AR127" s="53">
        <f t="shared" si="178"/>
        <v>5</v>
      </c>
      <c r="AS127" s="53" t="str">
        <f t="shared" si="179"/>
        <v>prop,305,1</v>
      </c>
      <c r="AT127" s="53" t="str">
        <f t="shared" si="180"/>
        <v>prop,305,1</v>
      </c>
      <c r="AU127" s="53">
        <f t="shared" si="181"/>
        <v>15</v>
      </c>
      <c r="AV127" s="53" t="str">
        <f t="shared" si="182"/>
        <v>prop,306,1</v>
      </c>
      <c r="AW127" s="53" t="str">
        <f t="shared" si="183"/>
        <v>prop,306,1</v>
      </c>
      <c r="AX127" s="53">
        <f t="shared" si="184"/>
        <v>10</v>
      </c>
      <c r="AY127" s="53" t="str">
        <f t="shared" si="185"/>
        <v>prop,307,1</v>
      </c>
      <c r="AZ127" s="53" t="str">
        <f t="shared" si="186"/>
        <v>prop,307,1</v>
      </c>
      <c r="BA127" s="53">
        <f t="shared" si="187"/>
        <v>5</v>
      </c>
      <c r="BB127" s="53" t="str">
        <f t="shared" si="188"/>
        <v>prop,308,1</v>
      </c>
      <c r="BC127" s="53" t="str">
        <f t="shared" si="189"/>
        <v>prop,308,1</v>
      </c>
      <c r="BD127" s="53">
        <f t="shared" si="190"/>
        <v>10</v>
      </c>
      <c r="BE127" s="53" t="str">
        <f t="shared" si="191"/>
        <v>prop,309,1</v>
      </c>
      <c r="BF127" s="53" t="str">
        <f t="shared" si="192"/>
        <v>prop,309,1</v>
      </c>
      <c r="BG127" s="53">
        <f t="shared" si="193"/>
        <v>5</v>
      </c>
      <c r="BH127" s="53" t="str">
        <f t="shared" si="194"/>
        <v>prop,310,1</v>
      </c>
      <c r="BI127" s="53" t="str">
        <f t="shared" si="195"/>
        <v>prop,310,1</v>
      </c>
      <c r="BJ127" s="53">
        <f t="shared" si="196"/>
        <v>5</v>
      </c>
      <c r="BK127" s="53" t="str">
        <f t="shared" si="197"/>
        <v>prop,311,1</v>
      </c>
      <c r="BL127" s="53" t="str">
        <f t="shared" si="198"/>
        <v>prop,311,1</v>
      </c>
      <c r="BM127" s="53">
        <f t="shared" si="199"/>
        <v>10</v>
      </c>
      <c r="BN127" s="53" t="str">
        <f t="shared" si="200"/>
        <v>prop,312,1</v>
      </c>
      <c r="BO127" s="53" t="str">
        <f t="shared" si="201"/>
        <v>prop,312,1</v>
      </c>
      <c r="BP127" s="53">
        <f t="shared" si="202"/>
        <v>5</v>
      </c>
      <c r="BQ127" s="53" t="str">
        <f t="shared" si="203"/>
        <v>prop,322,1</v>
      </c>
      <c r="BR127" s="53" t="str">
        <f t="shared" si="204"/>
        <v>prop,322,1</v>
      </c>
      <c r="BS127" s="53">
        <f t="shared" si="205"/>
        <v>28</v>
      </c>
      <c r="BT127" s="53" t="str">
        <f t="shared" si="206"/>
        <v>prop,323,1</v>
      </c>
      <c r="BU127" s="53" t="str">
        <f t="shared" si="207"/>
        <v>prop,323,1</v>
      </c>
      <c r="BV127" s="53">
        <f t="shared" si="208"/>
        <v>2</v>
      </c>
      <c r="BW127" s="53" t="str">
        <f t="shared" si="209"/>
        <v>prop,313,1</v>
      </c>
      <c r="BX127" s="53" t="str">
        <f t="shared" si="210"/>
        <v>prop,313,1</v>
      </c>
      <c r="BY127" s="53">
        <f t="shared" si="211"/>
        <v>5</v>
      </c>
      <c r="BZ127" s="53" t="str">
        <f t="shared" si="212"/>
        <v>prop,314,1</v>
      </c>
      <c r="CA127" s="53" t="str">
        <f t="shared" si="213"/>
        <v>prop,314,1</v>
      </c>
      <c r="CB127" s="53">
        <f t="shared" si="214"/>
        <v>30</v>
      </c>
      <c r="CC127" s="53" t="str">
        <f t="shared" si="215"/>
        <v>prop,316,1</v>
      </c>
      <c r="CD127" s="53" t="str">
        <f t="shared" si="216"/>
        <v>prop,316,1</v>
      </c>
      <c r="CE127" s="53">
        <f t="shared" si="217"/>
        <v>5</v>
      </c>
      <c r="CF127" s="53" t="str">
        <f t="shared" si="218"/>
        <v>prop,317,1</v>
      </c>
      <c r="CG127" s="53" t="str">
        <f t="shared" si="219"/>
        <v>prop,317,1</v>
      </c>
      <c r="CH127" s="53">
        <f t="shared" si="220"/>
        <v>30</v>
      </c>
      <c r="CI127" s="53" t="str">
        <f t="shared" si="221"/>
        <v>prop,206,2;pack,1114;pack,1129;pack,1144;pack,1159</v>
      </c>
      <c r="CJ127" s="53" t="str">
        <f t="shared" si="222"/>
        <v>prop,206,2</v>
      </c>
      <c r="CK127" s="53">
        <v>50</v>
      </c>
      <c r="CL127" s="53" t="str">
        <f t="shared" si="223"/>
        <v>prop,205,5;pack,1114;pack,1129;pack,1144;pack,1159</v>
      </c>
      <c r="CM127" s="53" t="str">
        <f t="shared" si="224"/>
        <v>prop,205,5</v>
      </c>
      <c r="CN127" s="53">
        <v>50</v>
      </c>
      <c r="CO127" s="53" t="str">
        <f>"stage_token,"&amp;INT(价值设定!M88*100)</f>
        <v>stage_token,2260</v>
      </c>
      <c r="CP127" s="53" t="str">
        <f t="shared" si="225"/>
        <v>stage_token,2260</v>
      </c>
      <c r="CQ127" s="53">
        <v>100</v>
      </c>
      <c r="CR127" s="53" t="s">
        <v>2329</v>
      </c>
      <c r="CS127" s="53" t="str">
        <f t="shared" si="226"/>
        <v>cash,110</v>
      </c>
      <c r="CT127" s="53">
        <v>100</v>
      </c>
      <c r="CU127" s="53" t="s">
        <v>2330</v>
      </c>
      <c r="CV127" s="53" t="str">
        <f t="shared" si="227"/>
        <v>prop,704,8</v>
      </c>
      <c r="CW127" s="53">
        <v>100</v>
      </c>
      <c r="CX127" s="53" t="str">
        <f t="shared" si="228"/>
        <v>pack,304</v>
      </c>
      <c r="CY127" s="53" t="str">
        <f t="shared" si="229"/>
        <v>item,104</v>
      </c>
      <c r="CZ127" s="53">
        <f t="shared" si="230"/>
        <v>10</v>
      </c>
      <c r="DA127" s="53" t="str">
        <f t="shared" si="231"/>
        <v>prop,105,1</v>
      </c>
      <c r="DB127" s="53" t="str">
        <f t="shared" si="232"/>
        <v>prop,105,1</v>
      </c>
      <c r="DC127" s="53">
        <f t="shared" si="233"/>
        <v>100</v>
      </c>
      <c r="DE127" s="53">
        <v>1225</v>
      </c>
      <c r="DF127" s="56" t="str">
        <f t="shared" si="235"/>
        <v>pack,201|20;pack,211|20;pack,221|20;pack,256|20;0|320</v>
      </c>
    </row>
    <row r="128" spans="1:111">
      <c r="A128" s="53">
        <f>怪物产出!A90</f>
        <v>87</v>
      </c>
      <c r="B128" s="53">
        <f>怪物产出!B90</f>
        <v>15</v>
      </c>
      <c r="C128" s="50" t="str">
        <f>价值设定!P89</f>
        <v>coin,6850</v>
      </c>
      <c r="D128" s="53" t="str">
        <f t="shared" si="139"/>
        <v>coin,6850</v>
      </c>
      <c r="E128" s="53">
        <f t="shared" si="140"/>
        <v>200</v>
      </c>
      <c r="F128" s="53" t="str">
        <f t="shared" si="141"/>
        <v>pack,303</v>
      </c>
      <c r="G128" s="53" t="s">
        <v>2118</v>
      </c>
      <c r="H128" s="53">
        <f t="shared" si="142"/>
        <v>50</v>
      </c>
      <c r="I128" s="53" t="str">
        <f t="shared" si="143"/>
        <v>prop,207,2;pack,1114;pack,1129;pack,1144;pack,1159</v>
      </c>
      <c r="J128" s="53" t="str">
        <f t="shared" si="144"/>
        <v>prop,207,2</v>
      </c>
      <c r="K128" s="53">
        <f t="shared" si="145"/>
        <v>2</v>
      </c>
      <c r="L128" s="53" t="str">
        <f t="shared" si="146"/>
        <v>prop,211,1;pack,1114;pack,1129;pack,1144;pack,1159</v>
      </c>
      <c r="M128" s="53" t="str">
        <f t="shared" si="147"/>
        <v>prop,211,1</v>
      </c>
      <c r="N128" s="53">
        <f t="shared" si="148"/>
        <v>8</v>
      </c>
      <c r="O128" s="53" t="str">
        <f t="shared" si="149"/>
        <v>prop,208,2;pack,1114;pack,1129;pack,1144;pack,1159</v>
      </c>
      <c r="P128" s="53" t="str">
        <f t="shared" si="150"/>
        <v>prop,208,2</v>
      </c>
      <c r="Q128" s="53">
        <f t="shared" si="151"/>
        <v>2</v>
      </c>
      <c r="R128" s="53" t="str">
        <f t="shared" si="152"/>
        <v>prop,212,1;pack,1114;pack,1129;pack,1144;pack,1159</v>
      </c>
      <c r="S128" s="53" t="str">
        <f t="shared" si="153"/>
        <v>prop,212,1</v>
      </c>
      <c r="T128" s="53">
        <f t="shared" si="154"/>
        <v>8</v>
      </c>
      <c r="U128" s="53" t="str">
        <f t="shared" si="155"/>
        <v>prop,209,2;pack,1114;pack,1129;pack,1144;pack,1159</v>
      </c>
      <c r="V128" s="53" t="str">
        <f t="shared" si="156"/>
        <v>prop,209,2</v>
      </c>
      <c r="W128" s="53">
        <f t="shared" si="157"/>
        <v>2</v>
      </c>
      <c r="X128" s="53" t="str">
        <f t="shared" si="158"/>
        <v>prop,213,1;pack,1114;pack,1129;pack,1144;pack,1159</v>
      </c>
      <c r="Y128" s="53" t="str">
        <f t="shared" si="159"/>
        <v>prop,213,1</v>
      </c>
      <c r="Z128" s="53">
        <f t="shared" si="160"/>
        <v>5</v>
      </c>
      <c r="AA128" s="53" t="str">
        <f t="shared" si="161"/>
        <v>prop,210,2;pack,1114;pack,1129;pack,1144;pack,1159</v>
      </c>
      <c r="AB128" s="53" t="str">
        <f t="shared" si="162"/>
        <v>prop,210,2</v>
      </c>
      <c r="AC128" s="53">
        <f t="shared" si="163"/>
        <v>2</v>
      </c>
      <c r="AD128" s="53" t="str">
        <f t="shared" si="164"/>
        <v>prop,214,1;pack,1114;pack,1129;pack,1144;pack,1159</v>
      </c>
      <c r="AE128" s="53" t="str">
        <f t="shared" si="165"/>
        <v>prop,214,1</v>
      </c>
      <c r="AF128" s="53">
        <f t="shared" si="166"/>
        <v>5</v>
      </c>
      <c r="AG128" s="53" t="str">
        <f t="shared" si="167"/>
        <v>prop,301,1</v>
      </c>
      <c r="AH128" s="53" t="str">
        <f t="shared" si="168"/>
        <v>prop,301,1</v>
      </c>
      <c r="AI128" s="53">
        <f t="shared" si="169"/>
        <v>5</v>
      </c>
      <c r="AJ128" s="53" t="str">
        <f t="shared" si="170"/>
        <v>prop,302,1</v>
      </c>
      <c r="AK128" s="53" t="str">
        <f t="shared" si="171"/>
        <v>prop,302,1</v>
      </c>
      <c r="AL128" s="53">
        <f t="shared" si="172"/>
        <v>15</v>
      </c>
      <c r="AM128" s="53" t="str">
        <f t="shared" si="173"/>
        <v>prop,303,1</v>
      </c>
      <c r="AN128" s="53" t="str">
        <f t="shared" si="174"/>
        <v>prop,303,1</v>
      </c>
      <c r="AO128" s="53">
        <f t="shared" si="175"/>
        <v>10</v>
      </c>
      <c r="AP128" s="53" t="str">
        <f t="shared" si="176"/>
        <v>prop,304,1</v>
      </c>
      <c r="AQ128" s="53" t="str">
        <f t="shared" si="177"/>
        <v>prop,304,1</v>
      </c>
      <c r="AR128" s="53">
        <f t="shared" si="178"/>
        <v>5</v>
      </c>
      <c r="AS128" s="53" t="str">
        <f t="shared" si="179"/>
        <v>prop,305,1</v>
      </c>
      <c r="AT128" s="53" t="str">
        <f t="shared" si="180"/>
        <v>prop,305,1</v>
      </c>
      <c r="AU128" s="53">
        <f t="shared" si="181"/>
        <v>15</v>
      </c>
      <c r="AV128" s="53" t="str">
        <f t="shared" si="182"/>
        <v>prop,306,1</v>
      </c>
      <c r="AW128" s="53" t="str">
        <f t="shared" si="183"/>
        <v>prop,306,1</v>
      </c>
      <c r="AX128" s="53">
        <f t="shared" si="184"/>
        <v>10</v>
      </c>
      <c r="AY128" s="53" t="str">
        <f t="shared" si="185"/>
        <v>prop,307,1</v>
      </c>
      <c r="AZ128" s="53" t="str">
        <f t="shared" si="186"/>
        <v>prop,307,1</v>
      </c>
      <c r="BA128" s="53">
        <f t="shared" si="187"/>
        <v>5</v>
      </c>
      <c r="BB128" s="53" t="str">
        <f t="shared" si="188"/>
        <v>prop,308,1</v>
      </c>
      <c r="BC128" s="53" t="str">
        <f t="shared" si="189"/>
        <v>prop,308,1</v>
      </c>
      <c r="BD128" s="53">
        <f t="shared" si="190"/>
        <v>10</v>
      </c>
      <c r="BE128" s="53" t="str">
        <f t="shared" si="191"/>
        <v>prop,309,1</v>
      </c>
      <c r="BF128" s="53" t="str">
        <f t="shared" si="192"/>
        <v>prop,309,1</v>
      </c>
      <c r="BG128" s="53">
        <f t="shared" si="193"/>
        <v>5</v>
      </c>
      <c r="BH128" s="53" t="str">
        <f t="shared" si="194"/>
        <v>prop,310,1</v>
      </c>
      <c r="BI128" s="53" t="str">
        <f t="shared" si="195"/>
        <v>prop,310,1</v>
      </c>
      <c r="BJ128" s="53">
        <f t="shared" si="196"/>
        <v>5</v>
      </c>
      <c r="BK128" s="53" t="str">
        <f t="shared" si="197"/>
        <v>prop,311,1</v>
      </c>
      <c r="BL128" s="53" t="str">
        <f t="shared" si="198"/>
        <v>prop,311,1</v>
      </c>
      <c r="BM128" s="53">
        <f t="shared" si="199"/>
        <v>10</v>
      </c>
      <c r="BN128" s="53" t="str">
        <f t="shared" si="200"/>
        <v>prop,312,1</v>
      </c>
      <c r="BO128" s="53" t="str">
        <f t="shared" si="201"/>
        <v>prop,312,1</v>
      </c>
      <c r="BP128" s="53">
        <f t="shared" si="202"/>
        <v>5</v>
      </c>
      <c r="BQ128" s="53" t="str">
        <f t="shared" si="203"/>
        <v>prop,322,1</v>
      </c>
      <c r="BR128" s="53" t="str">
        <f t="shared" si="204"/>
        <v>prop,322,1</v>
      </c>
      <c r="BS128" s="53">
        <f t="shared" si="205"/>
        <v>28</v>
      </c>
      <c r="BT128" s="53" t="str">
        <f t="shared" si="206"/>
        <v>prop,323,1</v>
      </c>
      <c r="BU128" s="53" t="str">
        <f t="shared" si="207"/>
        <v>prop,323,1</v>
      </c>
      <c r="BV128" s="53">
        <f t="shared" si="208"/>
        <v>2</v>
      </c>
      <c r="BW128" s="53" t="str">
        <f t="shared" si="209"/>
        <v>prop,313,1</v>
      </c>
      <c r="BX128" s="53" t="str">
        <f t="shared" si="210"/>
        <v>prop,313,1</v>
      </c>
      <c r="BY128" s="53">
        <f t="shared" si="211"/>
        <v>5</v>
      </c>
      <c r="BZ128" s="53" t="str">
        <f t="shared" si="212"/>
        <v>prop,314,1</v>
      </c>
      <c r="CA128" s="53" t="str">
        <f t="shared" si="213"/>
        <v>prop,314,1</v>
      </c>
      <c r="CB128" s="53">
        <f t="shared" si="214"/>
        <v>30</v>
      </c>
      <c r="CC128" s="53" t="str">
        <f t="shared" si="215"/>
        <v>prop,316,1</v>
      </c>
      <c r="CD128" s="53" t="str">
        <f t="shared" si="216"/>
        <v>prop,316,1</v>
      </c>
      <c r="CE128" s="53">
        <f t="shared" si="217"/>
        <v>5</v>
      </c>
      <c r="CF128" s="53" t="str">
        <f t="shared" si="218"/>
        <v>prop,317,1</v>
      </c>
      <c r="CG128" s="53" t="str">
        <f t="shared" si="219"/>
        <v>prop,317,1</v>
      </c>
      <c r="CH128" s="53">
        <f t="shared" si="220"/>
        <v>30</v>
      </c>
      <c r="CI128" s="53" t="str">
        <f t="shared" si="221"/>
        <v>prop,206,2;pack,1114;pack,1129;pack,1144;pack,1159</v>
      </c>
      <c r="CJ128" s="53" t="str">
        <f t="shared" si="222"/>
        <v>prop,206,2</v>
      </c>
      <c r="CK128" s="53">
        <v>50</v>
      </c>
      <c r="CL128" s="53" t="str">
        <f t="shared" si="223"/>
        <v>prop,205,5;pack,1114;pack,1129;pack,1144;pack,1159</v>
      </c>
      <c r="CM128" s="53" t="str">
        <f t="shared" si="224"/>
        <v>prop,205,5</v>
      </c>
      <c r="CN128" s="53">
        <v>50</v>
      </c>
      <c r="CO128" s="53" t="str">
        <f>"stage_token,"&amp;INT(价值设定!M89*100)</f>
        <v>stage_token,2270</v>
      </c>
      <c r="CP128" s="53" t="str">
        <f t="shared" si="225"/>
        <v>stage_token,2270</v>
      </c>
      <c r="CQ128" s="53">
        <v>100</v>
      </c>
      <c r="CR128" s="53" t="s">
        <v>2329</v>
      </c>
      <c r="CS128" s="53" t="str">
        <f t="shared" si="226"/>
        <v>cash,110</v>
      </c>
      <c r="CT128" s="53">
        <v>100</v>
      </c>
      <c r="CU128" s="53" t="s">
        <v>2330</v>
      </c>
      <c r="CV128" s="53" t="str">
        <f t="shared" si="227"/>
        <v>prop,704,8</v>
      </c>
      <c r="CW128" s="53">
        <v>100</v>
      </c>
      <c r="CX128" s="53" t="str">
        <f t="shared" si="228"/>
        <v>pack,304</v>
      </c>
      <c r="CY128" s="53" t="str">
        <f t="shared" si="229"/>
        <v>item,104</v>
      </c>
      <c r="CZ128" s="53">
        <f t="shared" si="230"/>
        <v>10</v>
      </c>
      <c r="DA128" s="53" t="str">
        <f t="shared" si="231"/>
        <v>prop,105,1</v>
      </c>
      <c r="DB128" s="53" t="str">
        <f t="shared" si="232"/>
        <v>prop,105,1</v>
      </c>
      <c r="DC128" s="53">
        <f t="shared" si="233"/>
        <v>100</v>
      </c>
      <c r="DE128" s="53">
        <v>1226</v>
      </c>
      <c r="DF128" s="56" t="str">
        <f t="shared" si="235"/>
        <v>pack,226|5;pack,236|5;pack,246|5;pack,266|5;pack,227|6;pack,237|6;pack,247|6;pack,267|6;0|752</v>
      </c>
    </row>
    <row r="129" spans="1:119">
      <c r="A129" s="53">
        <f>怪物产出!A91</f>
        <v>88</v>
      </c>
      <c r="B129" s="53">
        <f>怪物产出!B91</f>
        <v>15</v>
      </c>
      <c r="C129" s="50" t="str">
        <f>价值设定!P90</f>
        <v>coin,6900</v>
      </c>
      <c r="D129" s="53" t="str">
        <f t="shared" si="139"/>
        <v>coin,6900</v>
      </c>
      <c r="E129" s="53">
        <f t="shared" si="140"/>
        <v>200</v>
      </c>
      <c r="F129" s="53" t="str">
        <f t="shared" si="141"/>
        <v>pack,303</v>
      </c>
      <c r="G129" s="53" t="s">
        <v>2118</v>
      </c>
      <c r="H129" s="53">
        <f t="shared" si="142"/>
        <v>50</v>
      </c>
      <c r="I129" s="53" t="str">
        <f t="shared" si="143"/>
        <v>prop,207,2;pack,1114;pack,1129;pack,1144;pack,1159</v>
      </c>
      <c r="J129" s="53" t="str">
        <f t="shared" si="144"/>
        <v>prop,207,2</v>
      </c>
      <c r="K129" s="53">
        <f t="shared" si="145"/>
        <v>2</v>
      </c>
      <c r="L129" s="53" t="str">
        <f t="shared" si="146"/>
        <v>prop,211,1;pack,1114;pack,1129;pack,1144;pack,1159</v>
      </c>
      <c r="M129" s="53" t="str">
        <f t="shared" si="147"/>
        <v>prop,211,1</v>
      </c>
      <c r="N129" s="53">
        <f t="shared" si="148"/>
        <v>8</v>
      </c>
      <c r="O129" s="53" t="str">
        <f t="shared" si="149"/>
        <v>prop,208,2;pack,1114;pack,1129;pack,1144;pack,1159</v>
      </c>
      <c r="P129" s="53" t="str">
        <f t="shared" si="150"/>
        <v>prop,208,2</v>
      </c>
      <c r="Q129" s="53">
        <f t="shared" si="151"/>
        <v>2</v>
      </c>
      <c r="R129" s="53" t="str">
        <f t="shared" si="152"/>
        <v>prop,212,1;pack,1114;pack,1129;pack,1144;pack,1159</v>
      </c>
      <c r="S129" s="53" t="str">
        <f t="shared" si="153"/>
        <v>prop,212,1</v>
      </c>
      <c r="T129" s="53">
        <f t="shared" si="154"/>
        <v>8</v>
      </c>
      <c r="U129" s="53" t="str">
        <f t="shared" si="155"/>
        <v>prop,209,2;pack,1114;pack,1129;pack,1144;pack,1159</v>
      </c>
      <c r="V129" s="53" t="str">
        <f t="shared" si="156"/>
        <v>prop,209,2</v>
      </c>
      <c r="W129" s="53">
        <f t="shared" si="157"/>
        <v>2</v>
      </c>
      <c r="X129" s="53" t="str">
        <f t="shared" si="158"/>
        <v>prop,213,1;pack,1114;pack,1129;pack,1144;pack,1159</v>
      </c>
      <c r="Y129" s="53" t="str">
        <f t="shared" si="159"/>
        <v>prop,213,1</v>
      </c>
      <c r="Z129" s="53">
        <f t="shared" si="160"/>
        <v>5</v>
      </c>
      <c r="AA129" s="53" t="str">
        <f t="shared" si="161"/>
        <v>prop,210,2;pack,1114;pack,1129;pack,1144;pack,1159</v>
      </c>
      <c r="AB129" s="53" t="str">
        <f t="shared" si="162"/>
        <v>prop,210,2</v>
      </c>
      <c r="AC129" s="53">
        <f t="shared" si="163"/>
        <v>2</v>
      </c>
      <c r="AD129" s="53" t="str">
        <f t="shared" si="164"/>
        <v>prop,214,1;pack,1114;pack,1129;pack,1144;pack,1159</v>
      </c>
      <c r="AE129" s="53" t="str">
        <f t="shared" si="165"/>
        <v>prop,214,1</v>
      </c>
      <c r="AF129" s="53">
        <f t="shared" si="166"/>
        <v>5</v>
      </c>
      <c r="AG129" s="53" t="str">
        <f t="shared" si="167"/>
        <v>prop,301,1</v>
      </c>
      <c r="AH129" s="53" t="str">
        <f t="shared" si="168"/>
        <v>prop,301,1</v>
      </c>
      <c r="AI129" s="53">
        <f t="shared" si="169"/>
        <v>5</v>
      </c>
      <c r="AJ129" s="53" t="str">
        <f t="shared" si="170"/>
        <v>prop,302,1</v>
      </c>
      <c r="AK129" s="53" t="str">
        <f t="shared" si="171"/>
        <v>prop,302,1</v>
      </c>
      <c r="AL129" s="53">
        <f t="shared" si="172"/>
        <v>15</v>
      </c>
      <c r="AM129" s="53" t="str">
        <f t="shared" si="173"/>
        <v>prop,303,1</v>
      </c>
      <c r="AN129" s="53" t="str">
        <f t="shared" si="174"/>
        <v>prop,303,1</v>
      </c>
      <c r="AO129" s="53">
        <f t="shared" si="175"/>
        <v>10</v>
      </c>
      <c r="AP129" s="53" t="str">
        <f t="shared" si="176"/>
        <v>prop,304,1</v>
      </c>
      <c r="AQ129" s="53" t="str">
        <f t="shared" si="177"/>
        <v>prop,304,1</v>
      </c>
      <c r="AR129" s="53">
        <f t="shared" si="178"/>
        <v>5</v>
      </c>
      <c r="AS129" s="53" t="str">
        <f t="shared" si="179"/>
        <v>prop,305,1</v>
      </c>
      <c r="AT129" s="53" t="str">
        <f t="shared" si="180"/>
        <v>prop,305,1</v>
      </c>
      <c r="AU129" s="53">
        <f t="shared" si="181"/>
        <v>15</v>
      </c>
      <c r="AV129" s="53" t="str">
        <f t="shared" si="182"/>
        <v>prop,306,1</v>
      </c>
      <c r="AW129" s="53" t="str">
        <f t="shared" si="183"/>
        <v>prop,306,1</v>
      </c>
      <c r="AX129" s="53">
        <f t="shared" si="184"/>
        <v>10</v>
      </c>
      <c r="AY129" s="53" t="str">
        <f t="shared" si="185"/>
        <v>prop,307,1</v>
      </c>
      <c r="AZ129" s="53" t="str">
        <f t="shared" si="186"/>
        <v>prop,307,1</v>
      </c>
      <c r="BA129" s="53">
        <f t="shared" si="187"/>
        <v>5</v>
      </c>
      <c r="BB129" s="53" t="str">
        <f t="shared" si="188"/>
        <v>prop,308,1</v>
      </c>
      <c r="BC129" s="53" t="str">
        <f t="shared" si="189"/>
        <v>prop,308,1</v>
      </c>
      <c r="BD129" s="53">
        <f t="shared" si="190"/>
        <v>10</v>
      </c>
      <c r="BE129" s="53" t="str">
        <f t="shared" si="191"/>
        <v>prop,309,1</v>
      </c>
      <c r="BF129" s="53" t="str">
        <f t="shared" si="192"/>
        <v>prop,309,1</v>
      </c>
      <c r="BG129" s="53">
        <f t="shared" si="193"/>
        <v>5</v>
      </c>
      <c r="BH129" s="53" t="str">
        <f t="shared" si="194"/>
        <v>prop,310,1</v>
      </c>
      <c r="BI129" s="53" t="str">
        <f t="shared" si="195"/>
        <v>prop,310,1</v>
      </c>
      <c r="BJ129" s="53">
        <f t="shared" si="196"/>
        <v>5</v>
      </c>
      <c r="BK129" s="53" t="str">
        <f t="shared" si="197"/>
        <v>prop,311,1</v>
      </c>
      <c r="BL129" s="53" t="str">
        <f t="shared" si="198"/>
        <v>prop,311,1</v>
      </c>
      <c r="BM129" s="53">
        <f t="shared" si="199"/>
        <v>10</v>
      </c>
      <c r="BN129" s="53" t="str">
        <f t="shared" si="200"/>
        <v>prop,312,1</v>
      </c>
      <c r="BO129" s="53" t="str">
        <f t="shared" si="201"/>
        <v>prop,312,1</v>
      </c>
      <c r="BP129" s="53">
        <f t="shared" si="202"/>
        <v>5</v>
      </c>
      <c r="BQ129" s="53" t="str">
        <f t="shared" si="203"/>
        <v>prop,322,1</v>
      </c>
      <c r="BR129" s="53" t="str">
        <f t="shared" si="204"/>
        <v>prop,322,1</v>
      </c>
      <c r="BS129" s="53">
        <f t="shared" si="205"/>
        <v>28</v>
      </c>
      <c r="BT129" s="53" t="str">
        <f t="shared" si="206"/>
        <v>prop,323,1</v>
      </c>
      <c r="BU129" s="53" t="str">
        <f t="shared" si="207"/>
        <v>prop,323,1</v>
      </c>
      <c r="BV129" s="53">
        <f t="shared" si="208"/>
        <v>2</v>
      </c>
      <c r="BW129" s="53" t="str">
        <f t="shared" si="209"/>
        <v>prop,313,1</v>
      </c>
      <c r="BX129" s="53" t="str">
        <f t="shared" si="210"/>
        <v>prop,313,1</v>
      </c>
      <c r="BY129" s="53">
        <f t="shared" si="211"/>
        <v>5</v>
      </c>
      <c r="BZ129" s="53" t="str">
        <f t="shared" si="212"/>
        <v>prop,314,1</v>
      </c>
      <c r="CA129" s="53" t="str">
        <f t="shared" si="213"/>
        <v>prop,314,1</v>
      </c>
      <c r="CB129" s="53">
        <f t="shared" si="214"/>
        <v>30</v>
      </c>
      <c r="CC129" s="53" t="str">
        <f t="shared" si="215"/>
        <v>prop,316,1</v>
      </c>
      <c r="CD129" s="53" t="str">
        <f t="shared" si="216"/>
        <v>prop,316,1</v>
      </c>
      <c r="CE129" s="53">
        <f t="shared" si="217"/>
        <v>5</v>
      </c>
      <c r="CF129" s="53" t="str">
        <f t="shared" si="218"/>
        <v>prop,317,1</v>
      </c>
      <c r="CG129" s="53" t="str">
        <f t="shared" si="219"/>
        <v>prop,317,1</v>
      </c>
      <c r="CH129" s="53">
        <f t="shared" si="220"/>
        <v>30</v>
      </c>
      <c r="CI129" s="53" t="str">
        <f t="shared" si="221"/>
        <v>prop,206,2;pack,1114;pack,1129;pack,1144;pack,1159</v>
      </c>
      <c r="CJ129" s="53" t="str">
        <f t="shared" si="222"/>
        <v>prop,206,2</v>
      </c>
      <c r="CK129" s="53">
        <v>50</v>
      </c>
      <c r="CL129" s="53" t="str">
        <f t="shared" si="223"/>
        <v>prop,205,5;pack,1114;pack,1129;pack,1144;pack,1159</v>
      </c>
      <c r="CM129" s="53" t="str">
        <f t="shared" si="224"/>
        <v>prop,205,5</v>
      </c>
      <c r="CN129" s="53">
        <v>50</v>
      </c>
      <c r="CO129" s="53" t="str">
        <f>"stage_token,"&amp;INT(价值设定!M90*100)</f>
        <v>stage_token,2280</v>
      </c>
      <c r="CP129" s="53" t="str">
        <f t="shared" si="225"/>
        <v>stage_token,2280</v>
      </c>
      <c r="CQ129" s="53">
        <v>100</v>
      </c>
      <c r="CR129" s="53" t="s">
        <v>2329</v>
      </c>
      <c r="CS129" s="53" t="str">
        <f t="shared" si="226"/>
        <v>cash,110</v>
      </c>
      <c r="CT129" s="53">
        <v>100</v>
      </c>
      <c r="CU129" s="53" t="s">
        <v>2330</v>
      </c>
      <c r="CV129" s="53" t="str">
        <f t="shared" si="227"/>
        <v>prop,704,8</v>
      </c>
      <c r="CW129" s="53">
        <v>100</v>
      </c>
      <c r="CX129" s="53" t="str">
        <f t="shared" si="228"/>
        <v>pack,304</v>
      </c>
      <c r="CY129" s="53" t="str">
        <f t="shared" si="229"/>
        <v>item,104</v>
      </c>
      <c r="CZ129" s="53">
        <f t="shared" si="230"/>
        <v>10</v>
      </c>
      <c r="DA129" s="53" t="str">
        <f t="shared" si="231"/>
        <v>prop,105,1</v>
      </c>
      <c r="DB129" s="53" t="str">
        <f t="shared" si="232"/>
        <v>prop,105,1</v>
      </c>
      <c r="DC129" s="53">
        <f t="shared" si="233"/>
        <v>100</v>
      </c>
      <c r="DE129" s="53">
        <v>1227</v>
      </c>
      <c r="DF129" s="56" t="str">
        <f t="shared" si="235"/>
        <v>pack,251|5;pack,261|5;pack,271|5;pack,252|6;pack,262|6;pack,272|6;0|564</v>
      </c>
    </row>
    <row r="130" spans="1:119">
      <c r="A130" s="53">
        <f>怪物产出!A92</f>
        <v>89</v>
      </c>
      <c r="B130" s="53">
        <f>怪物产出!B92</f>
        <v>15</v>
      </c>
      <c r="C130" s="50" t="str">
        <f>价值设定!P91</f>
        <v>coin,6950</v>
      </c>
      <c r="D130" s="53" t="str">
        <f t="shared" si="139"/>
        <v>coin,6950</v>
      </c>
      <c r="E130" s="53">
        <f t="shared" si="140"/>
        <v>200</v>
      </c>
      <c r="F130" s="53" t="str">
        <f t="shared" si="141"/>
        <v>pack,303</v>
      </c>
      <c r="G130" s="53" t="s">
        <v>2118</v>
      </c>
      <c r="H130" s="53">
        <f t="shared" si="142"/>
        <v>50</v>
      </c>
      <c r="I130" s="53" t="str">
        <f t="shared" si="143"/>
        <v>prop,207,2;pack,1114;pack,1129;pack,1144;pack,1159</v>
      </c>
      <c r="J130" s="53" t="str">
        <f t="shared" si="144"/>
        <v>prop,207,2</v>
      </c>
      <c r="K130" s="53">
        <f t="shared" si="145"/>
        <v>2</v>
      </c>
      <c r="L130" s="53" t="str">
        <f t="shared" si="146"/>
        <v>prop,211,1;pack,1114;pack,1129;pack,1144;pack,1159</v>
      </c>
      <c r="M130" s="53" t="str">
        <f t="shared" si="147"/>
        <v>prop,211,1</v>
      </c>
      <c r="N130" s="53">
        <f t="shared" si="148"/>
        <v>8</v>
      </c>
      <c r="O130" s="53" t="str">
        <f t="shared" si="149"/>
        <v>prop,208,2;pack,1114;pack,1129;pack,1144;pack,1159</v>
      </c>
      <c r="P130" s="53" t="str">
        <f t="shared" si="150"/>
        <v>prop,208,2</v>
      </c>
      <c r="Q130" s="53">
        <f t="shared" si="151"/>
        <v>2</v>
      </c>
      <c r="R130" s="53" t="str">
        <f t="shared" si="152"/>
        <v>prop,212,1;pack,1114;pack,1129;pack,1144;pack,1159</v>
      </c>
      <c r="S130" s="53" t="str">
        <f t="shared" si="153"/>
        <v>prop,212,1</v>
      </c>
      <c r="T130" s="53">
        <f t="shared" si="154"/>
        <v>8</v>
      </c>
      <c r="U130" s="53" t="str">
        <f t="shared" si="155"/>
        <v>prop,209,2;pack,1114;pack,1129;pack,1144;pack,1159</v>
      </c>
      <c r="V130" s="53" t="str">
        <f t="shared" si="156"/>
        <v>prop,209,2</v>
      </c>
      <c r="W130" s="53">
        <f t="shared" si="157"/>
        <v>2</v>
      </c>
      <c r="X130" s="53" t="str">
        <f t="shared" si="158"/>
        <v>prop,213,1;pack,1114;pack,1129;pack,1144;pack,1159</v>
      </c>
      <c r="Y130" s="53" t="str">
        <f t="shared" si="159"/>
        <v>prop,213,1</v>
      </c>
      <c r="Z130" s="53">
        <f t="shared" si="160"/>
        <v>5</v>
      </c>
      <c r="AA130" s="53" t="str">
        <f t="shared" si="161"/>
        <v>prop,210,2;pack,1114;pack,1129;pack,1144;pack,1159</v>
      </c>
      <c r="AB130" s="53" t="str">
        <f t="shared" si="162"/>
        <v>prop,210,2</v>
      </c>
      <c r="AC130" s="53">
        <f t="shared" si="163"/>
        <v>2</v>
      </c>
      <c r="AD130" s="53" t="str">
        <f t="shared" si="164"/>
        <v>prop,214,1;pack,1114;pack,1129;pack,1144;pack,1159</v>
      </c>
      <c r="AE130" s="53" t="str">
        <f t="shared" si="165"/>
        <v>prop,214,1</v>
      </c>
      <c r="AF130" s="53">
        <f t="shared" si="166"/>
        <v>5</v>
      </c>
      <c r="AG130" s="53" t="str">
        <f t="shared" si="167"/>
        <v>prop,301,1</v>
      </c>
      <c r="AH130" s="53" t="str">
        <f t="shared" si="168"/>
        <v>prop,301,1</v>
      </c>
      <c r="AI130" s="53">
        <f t="shared" si="169"/>
        <v>5</v>
      </c>
      <c r="AJ130" s="53" t="str">
        <f t="shared" si="170"/>
        <v>prop,302,1</v>
      </c>
      <c r="AK130" s="53" t="str">
        <f t="shared" si="171"/>
        <v>prop,302,1</v>
      </c>
      <c r="AL130" s="53">
        <f t="shared" si="172"/>
        <v>15</v>
      </c>
      <c r="AM130" s="53" t="str">
        <f t="shared" si="173"/>
        <v>prop,303,1</v>
      </c>
      <c r="AN130" s="53" t="str">
        <f t="shared" si="174"/>
        <v>prop,303,1</v>
      </c>
      <c r="AO130" s="53">
        <f t="shared" si="175"/>
        <v>10</v>
      </c>
      <c r="AP130" s="53" t="str">
        <f t="shared" si="176"/>
        <v>prop,304,1</v>
      </c>
      <c r="AQ130" s="53" t="str">
        <f t="shared" si="177"/>
        <v>prop,304,1</v>
      </c>
      <c r="AR130" s="53">
        <f t="shared" si="178"/>
        <v>5</v>
      </c>
      <c r="AS130" s="53" t="str">
        <f t="shared" si="179"/>
        <v>prop,305,1</v>
      </c>
      <c r="AT130" s="53" t="str">
        <f t="shared" si="180"/>
        <v>prop,305,1</v>
      </c>
      <c r="AU130" s="53">
        <f t="shared" si="181"/>
        <v>15</v>
      </c>
      <c r="AV130" s="53" t="str">
        <f t="shared" si="182"/>
        <v>prop,306,1</v>
      </c>
      <c r="AW130" s="53" t="str">
        <f t="shared" si="183"/>
        <v>prop,306,1</v>
      </c>
      <c r="AX130" s="53">
        <f t="shared" si="184"/>
        <v>10</v>
      </c>
      <c r="AY130" s="53" t="str">
        <f t="shared" si="185"/>
        <v>prop,307,1</v>
      </c>
      <c r="AZ130" s="53" t="str">
        <f t="shared" si="186"/>
        <v>prop,307,1</v>
      </c>
      <c r="BA130" s="53">
        <f t="shared" si="187"/>
        <v>5</v>
      </c>
      <c r="BB130" s="53" t="str">
        <f t="shared" si="188"/>
        <v>prop,308,1</v>
      </c>
      <c r="BC130" s="53" t="str">
        <f t="shared" si="189"/>
        <v>prop,308,1</v>
      </c>
      <c r="BD130" s="53">
        <f t="shared" si="190"/>
        <v>10</v>
      </c>
      <c r="BE130" s="53" t="str">
        <f t="shared" si="191"/>
        <v>prop,309,1</v>
      </c>
      <c r="BF130" s="53" t="str">
        <f t="shared" si="192"/>
        <v>prop,309,1</v>
      </c>
      <c r="BG130" s="53">
        <f t="shared" si="193"/>
        <v>5</v>
      </c>
      <c r="BH130" s="53" t="str">
        <f t="shared" si="194"/>
        <v>prop,310,1</v>
      </c>
      <c r="BI130" s="53" t="str">
        <f t="shared" si="195"/>
        <v>prop,310,1</v>
      </c>
      <c r="BJ130" s="53">
        <f t="shared" si="196"/>
        <v>5</v>
      </c>
      <c r="BK130" s="53" t="str">
        <f t="shared" si="197"/>
        <v>prop,311,1</v>
      </c>
      <c r="BL130" s="53" t="str">
        <f t="shared" si="198"/>
        <v>prop,311,1</v>
      </c>
      <c r="BM130" s="53">
        <f t="shared" si="199"/>
        <v>10</v>
      </c>
      <c r="BN130" s="53" t="str">
        <f t="shared" si="200"/>
        <v>prop,312,1</v>
      </c>
      <c r="BO130" s="53" t="str">
        <f t="shared" si="201"/>
        <v>prop,312,1</v>
      </c>
      <c r="BP130" s="53">
        <f t="shared" si="202"/>
        <v>5</v>
      </c>
      <c r="BQ130" s="53" t="str">
        <f t="shared" si="203"/>
        <v>prop,322,1</v>
      </c>
      <c r="BR130" s="53" t="str">
        <f t="shared" si="204"/>
        <v>prop,322,1</v>
      </c>
      <c r="BS130" s="53">
        <f t="shared" si="205"/>
        <v>28</v>
      </c>
      <c r="BT130" s="53" t="str">
        <f t="shared" si="206"/>
        <v>prop,323,1</v>
      </c>
      <c r="BU130" s="53" t="str">
        <f t="shared" si="207"/>
        <v>prop,323,1</v>
      </c>
      <c r="BV130" s="53">
        <f t="shared" si="208"/>
        <v>2</v>
      </c>
      <c r="BW130" s="53" t="str">
        <f t="shared" si="209"/>
        <v>prop,313,1</v>
      </c>
      <c r="BX130" s="53" t="str">
        <f t="shared" si="210"/>
        <v>prop,313,1</v>
      </c>
      <c r="BY130" s="53">
        <f t="shared" si="211"/>
        <v>5</v>
      </c>
      <c r="BZ130" s="53" t="str">
        <f t="shared" si="212"/>
        <v>prop,314,1</v>
      </c>
      <c r="CA130" s="53" t="str">
        <f t="shared" si="213"/>
        <v>prop,314,1</v>
      </c>
      <c r="CB130" s="53">
        <f t="shared" si="214"/>
        <v>30</v>
      </c>
      <c r="CC130" s="53" t="str">
        <f t="shared" si="215"/>
        <v>prop,316,1</v>
      </c>
      <c r="CD130" s="53" t="str">
        <f t="shared" si="216"/>
        <v>prop,316,1</v>
      </c>
      <c r="CE130" s="53">
        <f t="shared" si="217"/>
        <v>5</v>
      </c>
      <c r="CF130" s="53" t="str">
        <f t="shared" si="218"/>
        <v>prop,317,1</v>
      </c>
      <c r="CG130" s="53" t="str">
        <f t="shared" si="219"/>
        <v>prop,317,1</v>
      </c>
      <c r="CH130" s="53">
        <f t="shared" si="220"/>
        <v>30</v>
      </c>
      <c r="CI130" s="53" t="str">
        <f t="shared" si="221"/>
        <v>prop,206,2;pack,1114;pack,1129;pack,1144;pack,1159</v>
      </c>
      <c r="CJ130" s="53" t="str">
        <f t="shared" si="222"/>
        <v>prop,206,2</v>
      </c>
      <c r="CK130" s="53">
        <v>50</v>
      </c>
      <c r="CL130" s="53" t="str">
        <f t="shared" si="223"/>
        <v>prop,205,5;pack,1114;pack,1129;pack,1144;pack,1159</v>
      </c>
      <c r="CM130" s="53" t="str">
        <f t="shared" si="224"/>
        <v>prop,205,5</v>
      </c>
      <c r="CN130" s="53">
        <v>50</v>
      </c>
      <c r="CO130" s="53" t="str">
        <f>"stage_token,"&amp;INT(价值设定!M91*100)</f>
        <v>stage_token,2290</v>
      </c>
      <c r="CP130" s="53" t="str">
        <f t="shared" si="225"/>
        <v>stage_token,2290</v>
      </c>
      <c r="CQ130" s="53">
        <v>100</v>
      </c>
      <c r="CR130" s="53" t="s">
        <v>2329</v>
      </c>
      <c r="CS130" s="53" t="str">
        <f t="shared" si="226"/>
        <v>cash,110</v>
      </c>
      <c r="CT130" s="53">
        <v>100</v>
      </c>
      <c r="CU130" s="53" t="s">
        <v>2330</v>
      </c>
      <c r="CV130" s="53" t="str">
        <f t="shared" si="227"/>
        <v>prop,704,8</v>
      </c>
      <c r="CW130" s="53">
        <v>100</v>
      </c>
      <c r="CX130" s="53" t="str">
        <f t="shared" si="228"/>
        <v>pack,304</v>
      </c>
      <c r="CY130" s="53" t="str">
        <f t="shared" si="229"/>
        <v>item,104</v>
      </c>
      <c r="CZ130" s="53">
        <f t="shared" si="230"/>
        <v>10</v>
      </c>
      <c r="DA130" s="53" t="str">
        <f t="shared" si="231"/>
        <v>prop,105,1</v>
      </c>
      <c r="DB130" s="53" t="str">
        <f t="shared" si="232"/>
        <v>prop,105,1</v>
      </c>
      <c r="DC130" s="53">
        <f t="shared" si="233"/>
        <v>100</v>
      </c>
      <c r="DE130" s="53">
        <v>1228</v>
      </c>
      <c r="DF130" s="56" t="str">
        <f t="shared" si="235"/>
        <v>pack,206|5;pack,216|5;pack,231|5;pack,241|5;pack,207|6;pack,217|6;pack,232|6;pack,242|6;0|752</v>
      </c>
      <c r="DG130" s="53"/>
    </row>
    <row r="131" spans="1:119">
      <c r="A131" s="53">
        <f>怪物产出!A93</f>
        <v>90</v>
      </c>
      <c r="B131" s="53">
        <f>怪物产出!B93</f>
        <v>15</v>
      </c>
      <c r="C131" s="50" t="str">
        <f>价值设定!P92</f>
        <v>coin,7000</v>
      </c>
      <c r="D131" s="53" t="str">
        <f t="shared" si="139"/>
        <v>coin,7000</v>
      </c>
      <c r="E131" s="53">
        <f t="shared" si="140"/>
        <v>200</v>
      </c>
      <c r="F131" s="53" t="str">
        <f t="shared" si="141"/>
        <v>pack,303</v>
      </c>
      <c r="G131" s="53" t="s">
        <v>2118</v>
      </c>
      <c r="H131" s="53">
        <f t="shared" si="142"/>
        <v>50</v>
      </c>
      <c r="I131" s="53" t="str">
        <f t="shared" si="143"/>
        <v>prop,207,2;pack,1114;pack,1129;pack,1144;pack,1159</v>
      </c>
      <c r="J131" s="53" t="str">
        <f t="shared" si="144"/>
        <v>prop,207,2</v>
      </c>
      <c r="K131" s="53">
        <f t="shared" si="145"/>
        <v>2</v>
      </c>
      <c r="L131" s="53" t="str">
        <f t="shared" si="146"/>
        <v>prop,211,1;pack,1114;pack,1129;pack,1144;pack,1159</v>
      </c>
      <c r="M131" s="53" t="str">
        <f t="shared" si="147"/>
        <v>prop,211,1</v>
      </c>
      <c r="N131" s="53">
        <f t="shared" si="148"/>
        <v>8</v>
      </c>
      <c r="O131" s="53" t="str">
        <f t="shared" si="149"/>
        <v>prop,208,2;pack,1114;pack,1129;pack,1144;pack,1159</v>
      </c>
      <c r="P131" s="53" t="str">
        <f t="shared" si="150"/>
        <v>prop,208,2</v>
      </c>
      <c r="Q131" s="53">
        <f t="shared" si="151"/>
        <v>2</v>
      </c>
      <c r="R131" s="53" t="str">
        <f t="shared" si="152"/>
        <v>prop,212,1;pack,1114;pack,1129;pack,1144;pack,1159</v>
      </c>
      <c r="S131" s="53" t="str">
        <f t="shared" si="153"/>
        <v>prop,212,1</v>
      </c>
      <c r="T131" s="53">
        <f t="shared" si="154"/>
        <v>8</v>
      </c>
      <c r="U131" s="53" t="str">
        <f t="shared" si="155"/>
        <v>prop,209,2;pack,1114;pack,1129;pack,1144;pack,1159</v>
      </c>
      <c r="V131" s="53" t="str">
        <f t="shared" si="156"/>
        <v>prop,209,2</v>
      </c>
      <c r="W131" s="53">
        <f t="shared" si="157"/>
        <v>2</v>
      </c>
      <c r="X131" s="53" t="str">
        <f t="shared" si="158"/>
        <v>prop,213,1;pack,1114;pack,1129;pack,1144;pack,1159</v>
      </c>
      <c r="Y131" s="53" t="str">
        <f t="shared" si="159"/>
        <v>prop,213,1</v>
      </c>
      <c r="Z131" s="53">
        <f t="shared" si="160"/>
        <v>5</v>
      </c>
      <c r="AA131" s="53" t="str">
        <f t="shared" si="161"/>
        <v>prop,210,2;pack,1114;pack,1129;pack,1144;pack,1159</v>
      </c>
      <c r="AB131" s="53" t="str">
        <f t="shared" si="162"/>
        <v>prop,210,2</v>
      </c>
      <c r="AC131" s="53">
        <f t="shared" si="163"/>
        <v>2</v>
      </c>
      <c r="AD131" s="53" t="str">
        <f t="shared" si="164"/>
        <v>prop,214,1;pack,1114;pack,1129;pack,1144;pack,1159</v>
      </c>
      <c r="AE131" s="53" t="str">
        <f t="shared" si="165"/>
        <v>prop,214,1</v>
      </c>
      <c r="AF131" s="53">
        <f t="shared" si="166"/>
        <v>5</v>
      </c>
      <c r="AG131" s="53" t="str">
        <f t="shared" si="167"/>
        <v>prop,301,1</v>
      </c>
      <c r="AH131" s="53" t="str">
        <f t="shared" si="168"/>
        <v>prop,301,1</v>
      </c>
      <c r="AI131" s="53">
        <f t="shared" si="169"/>
        <v>5</v>
      </c>
      <c r="AJ131" s="53" t="str">
        <f t="shared" si="170"/>
        <v>prop,302,1</v>
      </c>
      <c r="AK131" s="53" t="str">
        <f t="shared" si="171"/>
        <v>prop,302,1</v>
      </c>
      <c r="AL131" s="53">
        <f t="shared" si="172"/>
        <v>15</v>
      </c>
      <c r="AM131" s="53" t="str">
        <f t="shared" si="173"/>
        <v>prop,303,1</v>
      </c>
      <c r="AN131" s="53" t="str">
        <f t="shared" si="174"/>
        <v>prop,303,1</v>
      </c>
      <c r="AO131" s="53">
        <f t="shared" si="175"/>
        <v>10</v>
      </c>
      <c r="AP131" s="53" t="str">
        <f t="shared" si="176"/>
        <v>prop,304,1</v>
      </c>
      <c r="AQ131" s="53" t="str">
        <f t="shared" si="177"/>
        <v>prop,304,1</v>
      </c>
      <c r="AR131" s="53">
        <f t="shared" si="178"/>
        <v>5</v>
      </c>
      <c r="AS131" s="53" t="str">
        <f t="shared" si="179"/>
        <v>prop,305,1</v>
      </c>
      <c r="AT131" s="53" t="str">
        <f t="shared" si="180"/>
        <v>prop,305,1</v>
      </c>
      <c r="AU131" s="53">
        <f t="shared" si="181"/>
        <v>15</v>
      </c>
      <c r="AV131" s="53" t="str">
        <f t="shared" si="182"/>
        <v>prop,306,1</v>
      </c>
      <c r="AW131" s="53" t="str">
        <f t="shared" si="183"/>
        <v>prop,306,1</v>
      </c>
      <c r="AX131" s="53">
        <f t="shared" si="184"/>
        <v>10</v>
      </c>
      <c r="AY131" s="53" t="str">
        <f t="shared" si="185"/>
        <v>prop,307,1</v>
      </c>
      <c r="AZ131" s="53" t="str">
        <f t="shared" si="186"/>
        <v>prop,307,1</v>
      </c>
      <c r="BA131" s="53">
        <f t="shared" si="187"/>
        <v>5</v>
      </c>
      <c r="BB131" s="53" t="str">
        <f t="shared" si="188"/>
        <v>prop,308,1</v>
      </c>
      <c r="BC131" s="53" t="str">
        <f t="shared" si="189"/>
        <v>prop,308,1</v>
      </c>
      <c r="BD131" s="53">
        <f t="shared" si="190"/>
        <v>10</v>
      </c>
      <c r="BE131" s="53" t="str">
        <f t="shared" si="191"/>
        <v>prop,309,1</v>
      </c>
      <c r="BF131" s="53" t="str">
        <f t="shared" si="192"/>
        <v>prop,309,1</v>
      </c>
      <c r="BG131" s="53">
        <f t="shared" si="193"/>
        <v>5</v>
      </c>
      <c r="BH131" s="53" t="str">
        <f t="shared" si="194"/>
        <v>prop,310,1</v>
      </c>
      <c r="BI131" s="53" t="str">
        <f t="shared" si="195"/>
        <v>prop,310,1</v>
      </c>
      <c r="BJ131" s="53">
        <f t="shared" si="196"/>
        <v>5</v>
      </c>
      <c r="BK131" s="53" t="str">
        <f t="shared" si="197"/>
        <v>prop,311,1</v>
      </c>
      <c r="BL131" s="53" t="str">
        <f t="shared" si="198"/>
        <v>prop,311,1</v>
      </c>
      <c r="BM131" s="53">
        <f t="shared" si="199"/>
        <v>10</v>
      </c>
      <c r="BN131" s="53" t="str">
        <f t="shared" si="200"/>
        <v>prop,312,1</v>
      </c>
      <c r="BO131" s="53" t="str">
        <f t="shared" si="201"/>
        <v>prop,312,1</v>
      </c>
      <c r="BP131" s="53">
        <f t="shared" si="202"/>
        <v>5</v>
      </c>
      <c r="BQ131" s="53" t="str">
        <f t="shared" si="203"/>
        <v>prop,322,1</v>
      </c>
      <c r="BR131" s="53" t="str">
        <f t="shared" si="204"/>
        <v>prop,322,1</v>
      </c>
      <c r="BS131" s="53">
        <f t="shared" si="205"/>
        <v>28</v>
      </c>
      <c r="BT131" s="53" t="str">
        <f t="shared" si="206"/>
        <v>prop,323,1</v>
      </c>
      <c r="BU131" s="53" t="str">
        <f t="shared" si="207"/>
        <v>prop,323,1</v>
      </c>
      <c r="BV131" s="53">
        <f t="shared" si="208"/>
        <v>2</v>
      </c>
      <c r="BW131" s="53" t="str">
        <f t="shared" si="209"/>
        <v>prop,313,1</v>
      </c>
      <c r="BX131" s="53" t="str">
        <f t="shared" si="210"/>
        <v>prop,313,1</v>
      </c>
      <c r="BY131" s="53">
        <f t="shared" si="211"/>
        <v>5</v>
      </c>
      <c r="BZ131" s="53" t="str">
        <f t="shared" si="212"/>
        <v>prop,314,1</v>
      </c>
      <c r="CA131" s="53" t="str">
        <f t="shared" si="213"/>
        <v>prop,314,1</v>
      </c>
      <c r="CB131" s="53">
        <f t="shared" si="214"/>
        <v>30</v>
      </c>
      <c r="CC131" s="53" t="str">
        <f t="shared" si="215"/>
        <v>prop,316,1</v>
      </c>
      <c r="CD131" s="53" t="str">
        <f t="shared" si="216"/>
        <v>prop,316,1</v>
      </c>
      <c r="CE131" s="53">
        <f t="shared" si="217"/>
        <v>5</v>
      </c>
      <c r="CF131" s="53" t="str">
        <f t="shared" si="218"/>
        <v>prop,317,1</v>
      </c>
      <c r="CG131" s="53" t="str">
        <f t="shared" si="219"/>
        <v>prop,317,1</v>
      </c>
      <c r="CH131" s="53">
        <f t="shared" si="220"/>
        <v>30</v>
      </c>
      <c r="CI131" s="53" t="str">
        <f t="shared" si="221"/>
        <v>prop,206,2;pack,1114;pack,1129;pack,1144;pack,1159</v>
      </c>
      <c r="CJ131" s="53" t="str">
        <f t="shared" si="222"/>
        <v>prop,206,2</v>
      </c>
      <c r="CK131" s="53">
        <v>50</v>
      </c>
      <c r="CL131" s="53" t="str">
        <f t="shared" si="223"/>
        <v>prop,205,5;pack,1114;pack,1129;pack,1144;pack,1159</v>
      </c>
      <c r="CM131" s="53" t="str">
        <f t="shared" si="224"/>
        <v>prop,205,5</v>
      </c>
      <c r="CN131" s="53">
        <v>50</v>
      </c>
      <c r="CO131" s="53" t="str">
        <f>"stage_token,"&amp;INT(价值设定!M92*100)</f>
        <v>stage_token,2300</v>
      </c>
      <c r="CP131" s="53" t="str">
        <f t="shared" si="225"/>
        <v>stage_token,2300</v>
      </c>
      <c r="CQ131" s="53">
        <v>100</v>
      </c>
      <c r="CR131" s="53" t="s">
        <v>2329</v>
      </c>
      <c r="CS131" s="53" t="str">
        <f t="shared" si="226"/>
        <v>cash,110</v>
      </c>
      <c r="CT131" s="53">
        <v>100</v>
      </c>
      <c r="CU131" s="53" t="s">
        <v>2330</v>
      </c>
      <c r="CV131" s="53" t="str">
        <f t="shared" si="227"/>
        <v>prop,704,8</v>
      </c>
      <c r="CW131" s="53">
        <v>100</v>
      </c>
      <c r="CX131" s="53" t="str">
        <f t="shared" si="228"/>
        <v>pack,304</v>
      </c>
      <c r="CY131" s="53" t="str">
        <f t="shared" si="229"/>
        <v>item,104</v>
      </c>
      <c r="CZ131" s="53">
        <f t="shared" si="230"/>
        <v>10</v>
      </c>
      <c r="DA131" s="53" t="str">
        <f t="shared" si="231"/>
        <v>prop,105,1</v>
      </c>
      <c r="DB131" s="53" t="str">
        <f t="shared" si="232"/>
        <v>prop,105,1</v>
      </c>
      <c r="DC131" s="53">
        <f t="shared" si="233"/>
        <v>100</v>
      </c>
      <c r="DE131" s="53">
        <v>1229</v>
      </c>
      <c r="DF131" s="56" t="str">
        <f t="shared" si="235"/>
        <v>pack,201|5;pack,211|5;pack,221|5;pack,256|5;pack,202|6;pack,212|6;pack,222|6;pack,257|6;0|752</v>
      </c>
      <c r="DG131" s="82"/>
      <c r="DJ131" s="56"/>
      <c r="DN131" s="53"/>
      <c r="DO131" s="53"/>
    </row>
    <row r="132" spans="1:119">
      <c r="A132" s="53">
        <f>怪物产出!A94</f>
        <v>91</v>
      </c>
      <c r="B132" s="53">
        <f>怪物产出!B94</f>
        <v>15</v>
      </c>
      <c r="C132" s="50" t="str">
        <f>价值设定!P93</f>
        <v>coin,7050</v>
      </c>
      <c r="D132" s="53" t="str">
        <f t="shared" si="139"/>
        <v>coin,7050</v>
      </c>
      <c r="E132" s="53">
        <f t="shared" si="140"/>
        <v>200</v>
      </c>
      <c r="F132" s="53" t="str">
        <f t="shared" si="141"/>
        <v>pack,303</v>
      </c>
      <c r="G132" s="53" t="s">
        <v>2118</v>
      </c>
      <c r="H132" s="53">
        <f t="shared" si="142"/>
        <v>50</v>
      </c>
      <c r="I132" s="53" t="str">
        <f t="shared" si="143"/>
        <v>prop,207,2;pack,1114;pack,1129;pack,1144;pack,1159</v>
      </c>
      <c r="J132" s="53" t="str">
        <f t="shared" si="144"/>
        <v>prop,207,2</v>
      </c>
      <c r="K132" s="53">
        <f t="shared" si="145"/>
        <v>2</v>
      </c>
      <c r="L132" s="53" t="str">
        <f t="shared" si="146"/>
        <v>prop,211,1;pack,1114;pack,1129;pack,1144;pack,1159</v>
      </c>
      <c r="M132" s="53" t="str">
        <f t="shared" si="147"/>
        <v>prop,211,1</v>
      </c>
      <c r="N132" s="53">
        <f t="shared" si="148"/>
        <v>8</v>
      </c>
      <c r="O132" s="53" t="str">
        <f t="shared" si="149"/>
        <v>prop,208,2;pack,1114;pack,1129;pack,1144;pack,1159</v>
      </c>
      <c r="P132" s="53" t="str">
        <f t="shared" si="150"/>
        <v>prop,208,2</v>
      </c>
      <c r="Q132" s="53">
        <f t="shared" si="151"/>
        <v>2</v>
      </c>
      <c r="R132" s="53" t="str">
        <f t="shared" si="152"/>
        <v>prop,212,1;pack,1114;pack,1129;pack,1144;pack,1159</v>
      </c>
      <c r="S132" s="53" t="str">
        <f t="shared" si="153"/>
        <v>prop,212,1</v>
      </c>
      <c r="T132" s="53">
        <f t="shared" si="154"/>
        <v>8</v>
      </c>
      <c r="U132" s="53" t="str">
        <f t="shared" si="155"/>
        <v>prop,209,2;pack,1114;pack,1129;pack,1144;pack,1159</v>
      </c>
      <c r="V132" s="53" t="str">
        <f t="shared" si="156"/>
        <v>prop,209,2</v>
      </c>
      <c r="W132" s="53">
        <f t="shared" si="157"/>
        <v>2</v>
      </c>
      <c r="X132" s="53" t="str">
        <f t="shared" si="158"/>
        <v>prop,213,1;pack,1114;pack,1129;pack,1144;pack,1159</v>
      </c>
      <c r="Y132" s="53" t="str">
        <f t="shared" si="159"/>
        <v>prop,213,1</v>
      </c>
      <c r="Z132" s="53">
        <f t="shared" si="160"/>
        <v>5</v>
      </c>
      <c r="AA132" s="53" t="str">
        <f t="shared" si="161"/>
        <v>prop,210,2;pack,1114;pack,1129;pack,1144;pack,1159</v>
      </c>
      <c r="AB132" s="53" t="str">
        <f t="shared" si="162"/>
        <v>prop,210,2</v>
      </c>
      <c r="AC132" s="53">
        <f t="shared" si="163"/>
        <v>2</v>
      </c>
      <c r="AD132" s="53" t="str">
        <f t="shared" si="164"/>
        <v>prop,214,1;pack,1114;pack,1129;pack,1144;pack,1159</v>
      </c>
      <c r="AE132" s="53" t="str">
        <f t="shared" si="165"/>
        <v>prop,214,1</v>
      </c>
      <c r="AF132" s="53">
        <f t="shared" si="166"/>
        <v>5</v>
      </c>
      <c r="AG132" s="53" t="str">
        <f t="shared" si="167"/>
        <v>prop,301,1</v>
      </c>
      <c r="AH132" s="53" t="str">
        <f t="shared" si="168"/>
        <v>prop,301,1</v>
      </c>
      <c r="AI132" s="53">
        <f t="shared" si="169"/>
        <v>5</v>
      </c>
      <c r="AJ132" s="53" t="str">
        <f t="shared" si="170"/>
        <v>prop,302,1</v>
      </c>
      <c r="AK132" s="53" t="str">
        <f t="shared" si="171"/>
        <v>prop,302,1</v>
      </c>
      <c r="AL132" s="53">
        <f t="shared" si="172"/>
        <v>15</v>
      </c>
      <c r="AM132" s="53" t="str">
        <f t="shared" si="173"/>
        <v>prop,303,1</v>
      </c>
      <c r="AN132" s="53" t="str">
        <f t="shared" si="174"/>
        <v>prop,303,1</v>
      </c>
      <c r="AO132" s="53">
        <f t="shared" si="175"/>
        <v>10</v>
      </c>
      <c r="AP132" s="53" t="str">
        <f t="shared" si="176"/>
        <v>prop,304,1</v>
      </c>
      <c r="AQ132" s="53" t="str">
        <f t="shared" si="177"/>
        <v>prop,304,1</v>
      </c>
      <c r="AR132" s="53">
        <f t="shared" si="178"/>
        <v>5</v>
      </c>
      <c r="AS132" s="53" t="str">
        <f t="shared" si="179"/>
        <v>prop,305,1</v>
      </c>
      <c r="AT132" s="53" t="str">
        <f t="shared" si="180"/>
        <v>prop,305,1</v>
      </c>
      <c r="AU132" s="53">
        <f t="shared" si="181"/>
        <v>15</v>
      </c>
      <c r="AV132" s="53" t="str">
        <f t="shared" si="182"/>
        <v>prop,306,1</v>
      </c>
      <c r="AW132" s="53" t="str">
        <f t="shared" si="183"/>
        <v>prop,306,1</v>
      </c>
      <c r="AX132" s="53">
        <f t="shared" si="184"/>
        <v>10</v>
      </c>
      <c r="AY132" s="53" t="str">
        <f t="shared" si="185"/>
        <v>prop,307,1</v>
      </c>
      <c r="AZ132" s="53" t="str">
        <f t="shared" si="186"/>
        <v>prop,307,1</v>
      </c>
      <c r="BA132" s="53">
        <f t="shared" si="187"/>
        <v>5</v>
      </c>
      <c r="BB132" s="53" t="str">
        <f t="shared" si="188"/>
        <v>prop,308,1</v>
      </c>
      <c r="BC132" s="53" t="str">
        <f t="shared" si="189"/>
        <v>prop,308,1</v>
      </c>
      <c r="BD132" s="53">
        <f t="shared" si="190"/>
        <v>10</v>
      </c>
      <c r="BE132" s="53" t="str">
        <f t="shared" si="191"/>
        <v>prop,309,1</v>
      </c>
      <c r="BF132" s="53" t="str">
        <f t="shared" si="192"/>
        <v>prop,309,1</v>
      </c>
      <c r="BG132" s="53">
        <f t="shared" si="193"/>
        <v>5</v>
      </c>
      <c r="BH132" s="53" t="str">
        <f t="shared" si="194"/>
        <v>prop,310,1</v>
      </c>
      <c r="BI132" s="53" t="str">
        <f t="shared" si="195"/>
        <v>prop,310,1</v>
      </c>
      <c r="BJ132" s="53">
        <f t="shared" si="196"/>
        <v>5</v>
      </c>
      <c r="BK132" s="53" t="str">
        <f t="shared" si="197"/>
        <v>prop,311,1</v>
      </c>
      <c r="BL132" s="53" t="str">
        <f t="shared" si="198"/>
        <v>prop,311,1</v>
      </c>
      <c r="BM132" s="53">
        <f t="shared" si="199"/>
        <v>10</v>
      </c>
      <c r="BN132" s="53" t="str">
        <f t="shared" si="200"/>
        <v>prop,312,1</v>
      </c>
      <c r="BO132" s="53" t="str">
        <f t="shared" si="201"/>
        <v>prop,312,1</v>
      </c>
      <c r="BP132" s="53">
        <f t="shared" si="202"/>
        <v>5</v>
      </c>
      <c r="BQ132" s="53" t="str">
        <f t="shared" si="203"/>
        <v>prop,322,1</v>
      </c>
      <c r="BR132" s="53" t="str">
        <f t="shared" si="204"/>
        <v>prop,322,1</v>
      </c>
      <c r="BS132" s="53">
        <f t="shared" si="205"/>
        <v>28</v>
      </c>
      <c r="BT132" s="53" t="str">
        <f t="shared" si="206"/>
        <v>prop,323,1</v>
      </c>
      <c r="BU132" s="53" t="str">
        <f t="shared" si="207"/>
        <v>prop,323,1</v>
      </c>
      <c r="BV132" s="53">
        <f t="shared" si="208"/>
        <v>2</v>
      </c>
      <c r="BW132" s="53" t="str">
        <f t="shared" si="209"/>
        <v>prop,313,1</v>
      </c>
      <c r="BX132" s="53" t="str">
        <f t="shared" si="210"/>
        <v>prop,313,1</v>
      </c>
      <c r="BY132" s="53">
        <f t="shared" si="211"/>
        <v>5</v>
      </c>
      <c r="BZ132" s="53" t="str">
        <f t="shared" si="212"/>
        <v>prop,314,1</v>
      </c>
      <c r="CA132" s="53" t="str">
        <f t="shared" si="213"/>
        <v>prop,314,1</v>
      </c>
      <c r="CB132" s="53">
        <f t="shared" si="214"/>
        <v>30</v>
      </c>
      <c r="CC132" s="53" t="str">
        <f t="shared" si="215"/>
        <v>prop,316,1</v>
      </c>
      <c r="CD132" s="53" t="str">
        <f t="shared" si="216"/>
        <v>prop,316,1</v>
      </c>
      <c r="CE132" s="53">
        <f t="shared" si="217"/>
        <v>5</v>
      </c>
      <c r="CF132" s="53" t="str">
        <f t="shared" si="218"/>
        <v>prop,317,1</v>
      </c>
      <c r="CG132" s="53" t="str">
        <f t="shared" si="219"/>
        <v>prop,317,1</v>
      </c>
      <c r="CH132" s="53">
        <f t="shared" si="220"/>
        <v>30</v>
      </c>
      <c r="CI132" s="53" t="str">
        <f t="shared" si="221"/>
        <v>prop,206,2;pack,1114;pack,1129;pack,1144;pack,1159</v>
      </c>
      <c r="CJ132" s="53" t="str">
        <f t="shared" si="222"/>
        <v>prop,206,2</v>
      </c>
      <c r="CK132" s="53">
        <v>50</v>
      </c>
      <c r="CL132" s="53" t="str">
        <f t="shared" si="223"/>
        <v>prop,205,5;pack,1114;pack,1129;pack,1144;pack,1159</v>
      </c>
      <c r="CM132" s="53" t="str">
        <f t="shared" si="224"/>
        <v>prop,205,5</v>
      </c>
      <c r="CN132" s="53">
        <v>50</v>
      </c>
      <c r="CO132" s="53" t="str">
        <f>"stage_token,"&amp;INT(价值设定!M93*100)</f>
        <v>stage_token,2310</v>
      </c>
      <c r="CP132" s="53" t="str">
        <f t="shared" si="225"/>
        <v>stage_token,2310</v>
      </c>
      <c r="CQ132" s="53">
        <v>100</v>
      </c>
      <c r="CR132" s="53" t="s">
        <v>2329</v>
      </c>
      <c r="CS132" s="53" t="str">
        <f t="shared" si="226"/>
        <v>cash,110</v>
      </c>
      <c r="CT132" s="53">
        <v>100</v>
      </c>
      <c r="CU132" s="53" t="s">
        <v>2330</v>
      </c>
      <c r="CV132" s="53" t="str">
        <f t="shared" si="227"/>
        <v>prop,704,8</v>
      </c>
      <c r="CW132" s="53">
        <v>100</v>
      </c>
      <c r="CX132" s="53" t="str">
        <f t="shared" si="228"/>
        <v>pack,304</v>
      </c>
      <c r="CY132" s="53" t="str">
        <f t="shared" si="229"/>
        <v>item,104</v>
      </c>
      <c r="CZ132" s="53">
        <f t="shared" si="230"/>
        <v>10</v>
      </c>
      <c r="DA132" s="53" t="str">
        <f t="shared" si="231"/>
        <v>prop,105,1</v>
      </c>
      <c r="DB132" s="53" t="str">
        <f t="shared" si="232"/>
        <v>prop,105,1</v>
      </c>
      <c r="DC132" s="53">
        <f t="shared" si="233"/>
        <v>100</v>
      </c>
      <c r="DE132" s="53">
        <v>1230</v>
      </c>
      <c r="DF132" s="56" t="str">
        <f t="shared" si="235"/>
        <v>pack,227|8;pack,237|8;pack,247|8;pack,267|8;0|368</v>
      </c>
      <c r="DG132" s="82"/>
    </row>
    <row r="133" spans="1:119">
      <c r="A133" s="53">
        <f>怪物产出!A95</f>
        <v>92</v>
      </c>
      <c r="B133" s="53">
        <f>怪物产出!B95</f>
        <v>15</v>
      </c>
      <c r="C133" s="50" t="str">
        <f>价值设定!P94</f>
        <v>coin,7100</v>
      </c>
      <c r="D133" s="53" t="str">
        <f t="shared" si="139"/>
        <v>coin,7100</v>
      </c>
      <c r="E133" s="53">
        <f t="shared" si="140"/>
        <v>200</v>
      </c>
      <c r="F133" s="53" t="str">
        <f t="shared" si="141"/>
        <v>pack,303</v>
      </c>
      <c r="G133" s="53" t="s">
        <v>2118</v>
      </c>
      <c r="H133" s="53">
        <f t="shared" si="142"/>
        <v>50</v>
      </c>
      <c r="I133" s="53" t="str">
        <f t="shared" si="143"/>
        <v>prop,207,2;pack,1114;pack,1129;pack,1144;pack,1159</v>
      </c>
      <c r="J133" s="53" t="str">
        <f t="shared" si="144"/>
        <v>prop,207,2</v>
      </c>
      <c r="K133" s="53">
        <f t="shared" si="145"/>
        <v>2</v>
      </c>
      <c r="L133" s="53" t="str">
        <f t="shared" si="146"/>
        <v>prop,211,1;pack,1114;pack,1129;pack,1144;pack,1159</v>
      </c>
      <c r="M133" s="53" t="str">
        <f t="shared" si="147"/>
        <v>prop,211,1</v>
      </c>
      <c r="N133" s="53">
        <f t="shared" si="148"/>
        <v>8</v>
      </c>
      <c r="O133" s="53" t="str">
        <f t="shared" si="149"/>
        <v>prop,208,2;pack,1114;pack,1129;pack,1144;pack,1159</v>
      </c>
      <c r="P133" s="53" t="str">
        <f t="shared" si="150"/>
        <v>prop,208,2</v>
      </c>
      <c r="Q133" s="53">
        <f t="shared" si="151"/>
        <v>2</v>
      </c>
      <c r="R133" s="53" t="str">
        <f t="shared" si="152"/>
        <v>prop,212,1;pack,1114;pack,1129;pack,1144;pack,1159</v>
      </c>
      <c r="S133" s="53" t="str">
        <f t="shared" si="153"/>
        <v>prop,212,1</v>
      </c>
      <c r="T133" s="53">
        <f t="shared" si="154"/>
        <v>8</v>
      </c>
      <c r="U133" s="53" t="str">
        <f t="shared" si="155"/>
        <v>prop,209,2;pack,1114;pack,1129;pack,1144;pack,1159</v>
      </c>
      <c r="V133" s="53" t="str">
        <f t="shared" si="156"/>
        <v>prop,209,2</v>
      </c>
      <c r="W133" s="53">
        <f t="shared" si="157"/>
        <v>2</v>
      </c>
      <c r="X133" s="53" t="str">
        <f t="shared" si="158"/>
        <v>prop,213,1;pack,1114;pack,1129;pack,1144;pack,1159</v>
      </c>
      <c r="Y133" s="53" t="str">
        <f t="shared" si="159"/>
        <v>prop,213,1</v>
      </c>
      <c r="Z133" s="53">
        <f t="shared" si="160"/>
        <v>5</v>
      </c>
      <c r="AA133" s="53" t="str">
        <f t="shared" si="161"/>
        <v>prop,210,2;pack,1114;pack,1129;pack,1144;pack,1159</v>
      </c>
      <c r="AB133" s="53" t="str">
        <f t="shared" si="162"/>
        <v>prop,210,2</v>
      </c>
      <c r="AC133" s="53">
        <f t="shared" si="163"/>
        <v>2</v>
      </c>
      <c r="AD133" s="53" t="str">
        <f t="shared" si="164"/>
        <v>prop,214,1;pack,1114;pack,1129;pack,1144;pack,1159</v>
      </c>
      <c r="AE133" s="53" t="str">
        <f t="shared" si="165"/>
        <v>prop,214,1</v>
      </c>
      <c r="AF133" s="53">
        <f t="shared" si="166"/>
        <v>5</v>
      </c>
      <c r="AG133" s="53" t="str">
        <f t="shared" si="167"/>
        <v>prop,301,1</v>
      </c>
      <c r="AH133" s="53" t="str">
        <f t="shared" si="168"/>
        <v>prop,301,1</v>
      </c>
      <c r="AI133" s="53">
        <f t="shared" si="169"/>
        <v>5</v>
      </c>
      <c r="AJ133" s="53" t="str">
        <f t="shared" si="170"/>
        <v>prop,302,1</v>
      </c>
      <c r="AK133" s="53" t="str">
        <f t="shared" si="171"/>
        <v>prop,302,1</v>
      </c>
      <c r="AL133" s="53">
        <f t="shared" si="172"/>
        <v>15</v>
      </c>
      <c r="AM133" s="53" t="str">
        <f t="shared" si="173"/>
        <v>prop,303,1</v>
      </c>
      <c r="AN133" s="53" t="str">
        <f t="shared" si="174"/>
        <v>prop,303,1</v>
      </c>
      <c r="AO133" s="53">
        <f t="shared" si="175"/>
        <v>10</v>
      </c>
      <c r="AP133" s="53" t="str">
        <f t="shared" si="176"/>
        <v>prop,304,1</v>
      </c>
      <c r="AQ133" s="53" t="str">
        <f t="shared" si="177"/>
        <v>prop,304,1</v>
      </c>
      <c r="AR133" s="53">
        <f t="shared" si="178"/>
        <v>5</v>
      </c>
      <c r="AS133" s="53" t="str">
        <f t="shared" si="179"/>
        <v>prop,305,1</v>
      </c>
      <c r="AT133" s="53" t="str">
        <f t="shared" si="180"/>
        <v>prop,305,1</v>
      </c>
      <c r="AU133" s="53">
        <f t="shared" si="181"/>
        <v>15</v>
      </c>
      <c r="AV133" s="53" t="str">
        <f t="shared" si="182"/>
        <v>prop,306,1</v>
      </c>
      <c r="AW133" s="53" t="str">
        <f t="shared" si="183"/>
        <v>prop,306,1</v>
      </c>
      <c r="AX133" s="53">
        <f t="shared" si="184"/>
        <v>10</v>
      </c>
      <c r="AY133" s="53" t="str">
        <f t="shared" si="185"/>
        <v>prop,307,1</v>
      </c>
      <c r="AZ133" s="53" t="str">
        <f t="shared" si="186"/>
        <v>prop,307,1</v>
      </c>
      <c r="BA133" s="53">
        <f t="shared" si="187"/>
        <v>5</v>
      </c>
      <c r="BB133" s="53" t="str">
        <f t="shared" si="188"/>
        <v>prop,308,1</v>
      </c>
      <c r="BC133" s="53" t="str">
        <f t="shared" si="189"/>
        <v>prop,308,1</v>
      </c>
      <c r="BD133" s="53">
        <f t="shared" si="190"/>
        <v>10</v>
      </c>
      <c r="BE133" s="53" t="str">
        <f t="shared" si="191"/>
        <v>prop,309,1</v>
      </c>
      <c r="BF133" s="53" t="str">
        <f t="shared" si="192"/>
        <v>prop,309,1</v>
      </c>
      <c r="BG133" s="53">
        <f t="shared" si="193"/>
        <v>5</v>
      </c>
      <c r="BH133" s="53" t="str">
        <f t="shared" si="194"/>
        <v>prop,310,1</v>
      </c>
      <c r="BI133" s="53" t="str">
        <f t="shared" si="195"/>
        <v>prop,310,1</v>
      </c>
      <c r="BJ133" s="53">
        <f t="shared" si="196"/>
        <v>5</v>
      </c>
      <c r="BK133" s="53" t="str">
        <f t="shared" si="197"/>
        <v>prop,311,1</v>
      </c>
      <c r="BL133" s="53" t="str">
        <f t="shared" si="198"/>
        <v>prop,311,1</v>
      </c>
      <c r="BM133" s="53">
        <f t="shared" si="199"/>
        <v>10</v>
      </c>
      <c r="BN133" s="53" t="str">
        <f t="shared" si="200"/>
        <v>prop,312,1</v>
      </c>
      <c r="BO133" s="53" t="str">
        <f t="shared" si="201"/>
        <v>prop,312,1</v>
      </c>
      <c r="BP133" s="53">
        <f t="shared" si="202"/>
        <v>5</v>
      </c>
      <c r="BQ133" s="53" t="str">
        <f t="shared" si="203"/>
        <v>prop,322,1</v>
      </c>
      <c r="BR133" s="53" t="str">
        <f t="shared" si="204"/>
        <v>prop,322,1</v>
      </c>
      <c r="BS133" s="53">
        <f t="shared" si="205"/>
        <v>28</v>
      </c>
      <c r="BT133" s="53" t="str">
        <f t="shared" si="206"/>
        <v>prop,323,1</v>
      </c>
      <c r="BU133" s="53" t="str">
        <f t="shared" si="207"/>
        <v>prop,323,1</v>
      </c>
      <c r="BV133" s="53">
        <f t="shared" si="208"/>
        <v>2</v>
      </c>
      <c r="BW133" s="53" t="str">
        <f t="shared" si="209"/>
        <v>prop,313,1</v>
      </c>
      <c r="BX133" s="53" t="str">
        <f t="shared" si="210"/>
        <v>prop,313,1</v>
      </c>
      <c r="BY133" s="53">
        <f t="shared" si="211"/>
        <v>5</v>
      </c>
      <c r="BZ133" s="53" t="str">
        <f t="shared" si="212"/>
        <v>prop,314,1</v>
      </c>
      <c r="CA133" s="53" t="str">
        <f t="shared" si="213"/>
        <v>prop,314,1</v>
      </c>
      <c r="CB133" s="53">
        <f t="shared" si="214"/>
        <v>30</v>
      </c>
      <c r="CC133" s="53" t="str">
        <f t="shared" si="215"/>
        <v>prop,316,1</v>
      </c>
      <c r="CD133" s="53" t="str">
        <f t="shared" si="216"/>
        <v>prop,316,1</v>
      </c>
      <c r="CE133" s="53">
        <f t="shared" si="217"/>
        <v>5</v>
      </c>
      <c r="CF133" s="53" t="str">
        <f t="shared" si="218"/>
        <v>prop,317,1</v>
      </c>
      <c r="CG133" s="53" t="str">
        <f t="shared" si="219"/>
        <v>prop,317,1</v>
      </c>
      <c r="CH133" s="53">
        <f t="shared" si="220"/>
        <v>30</v>
      </c>
      <c r="CI133" s="53" t="str">
        <f t="shared" si="221"/>
        <v>prop,206,2;pack,1114;pack,1129;pack,1144;pack,1159</v>
      </c>
      <c r="CJ133" s="53" t="str">
        <f t="shared" si="222"/>
        <v>prop,206,2</v>
      </c>
      <c r="CK133" s="53">
        <v>50</v>
      </c>
      <c r="CL133" s="53" t="str">
        <f t="shared" si="223"/>
        <v>prop,205,5;pack,1114;pack,1129;pack,1144;pack,1159</v>
      </c>
      <c r="CM133" s="53" t="str">
        <f t="shared" si="224"/>
        <v>prop,205,5</v>
      </c>
      <c r="CN133" s="53">
        <v>50</v>
      </c>
      <c r="CO133" s="53" t="str">
        <f>"stage_token,"&amp;INT(价值设定!M94*100)</f>
        <v>stage_token,2320</v>
      </c>
      <c r="CP133" s="53" t="str">
        <f t="shared" si="225"/>
        <v>stage_token,2320</v>
      </c>
      <c r="CQ133" s="53">
        <v>100</v>
      </c>
      <c r="CR133" s="53" t="s">
        <v>2329</v>
      </c>
      <c r="CS133" s="53" t="str">
        <f t="shared" si="226"/>
        <v>cash,110</v>
      </c>
      <c r="CT133" s="53">
        <v>100</v>
      </c>
      <c r="CU133" s="53" t="s">
        <v>2330</v>
      </c>
      <c r="CV133" s="53" t="str">
        <f t="shared" si="227"/>
        <v>prop,704,8</v>
      </c>
      <c r="CW133" s="53">
        <v>100</v>
      </c>
      <c r="CX133" s="53" t="str">
        <f t="shared" si="228"/>
        <v>pack,304</v>
      </c>
      <c r="CY133" s="53" t="str">
        <f t="shared" si="229"/>
        <v>item,104</v>
      </c>
      <c r="CZ133" s="53">
        <f t="shared" si="230"/>
        <v>10</v>
      </c>
      <c r="DA133" s="53" t="str">
        <f t="shared" si="231"/>
        <v>prop,105,1</v>
      </c>
      <c r="DB133" s="53" t="str">
        <f t="shared" si="232"/>
        <v>prop,105,1</v>
      </c>
      <c r="DC133" s="53">
        <f t="shared" si="233"/>
        <v>100</v>
      </c>
      <c r="DE133" s="53">
        <v>1231</v>
      </c>
      <c r="DF133" s="56" t="str">
        <f t="shared" si="235"/>
        <v>pack,252|8;pack,262|8;pack,272|8;0|276</v>
      </c>
      <c r="DG133" s="82"/>
    </row>
    <row r="134" spans="1:119">
      <c r="A134" s="53">
        <f>怪物产出!A96</f>
        <v>93</v>
      </c>
      <c r="B134" s="53">
        <f>怪物产出!B96</f>
        <v>15</v>
      </c>
      <c r="C134" s="50" t="str">
        <f>价值设定!P95</f>
        <v>coin,7150</v>
      </c>
      <c r="D134" s="53" t="str">
        <f t="shared" si="139"/>
        <v>coin,7150</v>
      </c>
      <c r="E134" s="53">
        <f t="shared" si="140"/>
        <v>200</v>
      </c>
      <c r="F134" s="53" t="str">
        <f t="shared" si="141"/>
        <v>pack,303</v>
      </c>
      <c r="G134" s="53" t="s">
        <v>2118</v>
      </c>
      <c r="H134" s="53">
        <f t="shared" si="142"/>
        <v>50</v>
      </c>
      <c r="I134" s="53" t="str">
        <f t="shared" si="143"/>
        <v>prop,207,2;pack,1114;pack,1129;pack,1144;pack,1159</v>
      </c>
      <c r="J134" s="53" t="str">
        <f t="shared" si="144"/>
        <v>prop,207,2</v>
      </c>
      <c r="K134" s="53">
        <f t="shared" si="145"/>
        <v>2</v>
      </c>
      <c r="L134" s="53" t="str">
        <f t="shared" si="146"/>
        <v>prop,211,1;pack,1114;pack,1129;pack,1144;pack,1159</v>
      </c>
      <c r="M134" s="53" t="str">
        <f t="shared" si="147"/>
        <v>prop,211,1</v>
      </c>
      <c r="N134" s="53">
        <f t="shared" si="148"/>
        <v>8</v>
      </c>
      <c r="O134" s="53" t="str">
        <f t="shared" si="149"/>
        <v>prop,208,2;pack,1114;pack,1129;pack,1144;pack,1159</v>
      </c>
      <c r="P134" s="53" t="str">
        <f t="shared" si="150"/>
        <v>prop,208,2</v>
      </c>
      <c r="Q134" s="53">
        <f t="shared" si="151"/>
        <v>2</v>
      </c>
      <c r="R134" s="53" t="str">
        <f t="shared" si="152"/>
        <v>prop,212,1;pack,1114;pack,1129;pack,1144;pack,1159</v>
      </c>
      <c r="S134" s="53" t="str">
        <f t="shared" si="153"/>
        <v>prop,212,1</v>
      </c>
      <c r="T134" s="53">
        <f t="shared" si="154"/>
        <v>8</v>
      </c>
      <c r="U134" s="53" t="str">
        <f t="shared" si="155"/>
        <v>prop,209,2;pack,1114;pack,1129;pack,1144;pack,1159</v>
      </c>
      <c r="V134" s="53" t="str">
        <f t="shared" si="156"/>
        <v>prop,209,2</v>
      </c>
      <c r="W134" s="53">
        <f t="shared" si="157"/>
        <v>2</v>
      </c>
      <c r="X134" s="53" t="str">
        <f t="shared" si="158"/>
        <v>prop,213,1;pack,1114;pack,1129;pack,1144;pack,1159</v>
      </c>
      <c r="Y134" s="53" t="str">
        <f t="shared" si="159"/>
        <v>prop,213,1</v>
      </c>
      <c r="Z134" s="53">
        <f t="shared" si="160"/>
        <v>5</v>
      </c>
      <c r="AA134" s="53" t="str">
        <f t="shared" si="161"/>
        <v>prop,210,2;pack,1114;pack,1129;pack,1144;pack,1159</v>
      </c>
      <c r="AB134" s="53" t="str">
        <f t="shared" si="162"/>
        <v>prop,210,2</v>
      </c>
      <c r="AC134" s="53">
        <f t="shared" si="163"/>
        <v>2</v>
      </c>
      <c r="AD134" s="53" t="str">
        <f t="shared" si="164"/>
        <v>prop,214,1;pack,1114;pack,1129;pack,1144;pack,1159</v>
      </c>
      <c r="AE134" s="53" t="str">
        <f t="shared" si="165"/>
        <v>prop,214,1</v>
      </c>
      <c r="AF134" s="53">
        <f t="shared" si="166"/>
        <v>5</v>
      </c>
      <c r="AG134" s="53" t="str">
        <f t="shared" si="167"/>
        <v>prop,301,1</v>
      </c>
      <c r="AH134" s="53" t="str">
        <f t="shared" si="168"/>
        <v>prop,301,1</v>
      </c>
      <c r="AI134" s="53">
        <f t="shared" si="169"/>
        <v>5</v>
      </c>
      <c r="AJ134" s="53" t="str">
        <f t="shared" si="170"/>
        <v>prop,302,1</v>
      </c>
      <c r="AK134" s="53" t="str">
        <f t="shared" si="171"/>
        <v>prop,302,1</v>
      </c>
      <c r="AL134" s="53">
        <f t="shared" si="172"/>
        <v>15</v>
      </c>
      <c r="AM134" s="53" t="str">
        <f t="shared" si="173"/>
        <v>prop,303,1</v>
      </c>
      <c r="AN134" s="53" t="str">
        <f t="shared" si="174"/>
        <v>prop,303,1</v>
      </c>
      <c r="AO134" s="53">
        <f t="shared" si="175"/>
        <v>10</v>
      </c>
      <c r="AP134" s="53" t="str">
        <f t="shared" si="176"/>
        <v>prop,304,1</v>
      </c>
      <c r="AQ134" s="53" t="str">
        <f t="shared" si="177"/>
        <v>prop,304,1</v>
      </c>
      <c r="AR134" s="53">
        <f t="shared" si="178"/>
        <v>5</v>
      </c>
      <c r="AS134" s="53" t="str">
        <f t="shared" si="179"/>
        <v>prop,305,1</v>
      </c>
      <c r="AT134" s="53" t="str">
        <f t="shared" si="180"/>
        <v>prop,305,1</v>
      </c>
      <c r="AU134" s="53">
        <f t="shared" si="181"/>
        <v>15</v>
      </c>
      <c r="AV134" s="53" t="str">
        <f t="shared" si="182"/>
        <v>prop,306,1</v>
      </c>
      <c r="AW134" s="53" t="str">
        <f t="shared" si="183"/>
        <v>prop,306,1</v>
      </c>
      <c r="AX134" s="53">
        <f t="shared" si="184"/>
        <v>10</v>
      </c>
      <c r="AY134" s="53" t="str">
        <f t="shared" si="185"/>
        <v>prop,307,1</v>
      </c>
      <c r="AZ134" s="53" t="str">
        <f t="shared" si="186"/>
        <v>prop,307,1</v>
      </c>
      <c r="BA134" s="53">
        <f t="shared" si="187"/>
        <v>5</v>
      </c>
      <c r="BB134" s="53" t="str">
        <f t="shared" si="188"/>
        <v>prop,308,1</v>
      </c>
      <c r="BC134" s="53" t="str">
        <f t="shared" si="189"/>
        <v>prop,308,1</v>
      </c>
      <c r="BD134" s="53">
        <f t="shared" si="190"/>
        <v>10</v>
      </c>
      <c r="BE134" s="53" t="str">
        <f t="shared" si="191"/>
        <v>prop,309,1</v>
      </c>
      <c r="BF134" s="53" t="str">
        <f t="shared" si="192"/>
        <v>prop,309,1</v>
      </c>
      <c r="BG134" s="53">
        <f t="shared" si="193"/>
        <v>5</v>
      </c>
      <c r="BH134" s="53" t="str">
        <f t="shared" si="194"/>
        <v>prop,310,1</v>
      </c>
      <c r="BI134" s="53" t="str">
        <f t="shared" si="195"/>
        <v>prop,310,1</v>
      </c>
      <c r="BJ134" s="53">
        <f t="shared" si="196"/>
        <v>5</v>
      </c>
      <c r="BK134" s="53" t="str">
        <f t="shared" si="197"/>
        <v>prop,311,1</v>
      </c>
      <c r="BL134" s="53" t="str">
        <f t="shared" si="198"/>
        <v>prop,311,1</v>
      </c>
      <c r="BM134" s="53">
        <f t="shared" si="199"/>
        <v>10</v>
      </c>
      <c r="BN134" s="53" t="str">
        <f t="shared" si="200"/>
        <v>prop,312,1</v>
      </c>
      <c r="BO134" s="53" t="str">
        <f t="shared" si="201"/>
        <v>prop,312,1</v>
      </c>
      <c r="BP134" s="53">
        <f t="shared" si="202"/>
        <v>5</v>
      </c>
      <c r="BQ134" s="53" t="str">
        <f t="shared" si="203"/>
        <v>prop,322,1</v>
      </c>
      <c r="BR134" s="53" t="str">
        <f t="shared" si="204"/>
        <v>prop,322,1</v>
      </c>
      <c r="BS134" s="53">
        <f t="shared" si="205"/>
        <v>28</v>
      </c>
      <c r="BT134" s="53" t="str">
        <f t="shared" si="206"/>
        <v>prop,323,1</v>
      </c>
      <c r="BU134" s="53" t="str">
        <f t="shared" si="207"/>
        <v>prop,323,1</v>
      </c>
      <c r="BV134" s="53">
        <f t="shared" si="208"/>
        <v>2</v>
      </c>
      <c r="BW134" s="53" t="str">
        <f t="shared" si="209"/>
        <v>prop,313,1</v>
      </c>
      <c r="BX134" s="53" t="str">
        <f t="shared" si="210"/>
        <v>prop,313,1</v>
      </c>
      <c r="BY134" s="53">
        <f t="shared" si="211"/>
        <v>5</v>
      </c>
      <c r="BZ134" s="53" t="str">
        <f t="shared" si="212"/>
        <v>prop,314,1</v>
      </c>
      <c r="CA134" s="53" t="str">
        <f t="shared" si="213"/>
        <v>prop,314,1</v>
      </c>
      <c r="CB134" s="53">
        <f t="shared" si="214"/>
        <v>30</v>
      </c>
      <c r="CC134" s="53" t="str">
        <f t="shared" si="215"/>
        <v>prop,316,1</v>
      </c>
      <c r="CD134" s="53" t="str">
        <f t="shared" si="216"/>
        <v>prop,316,1</v>
      </c>
      <c r="CE134" s="53">
        <f t="shared" si="217"/>
        <v>5</v>
      </c>
      <c r="CF134" s="53" t="str">
        <f t="shared" si="218"/>
        <v>prop,317,1</v>
      </c>
      <c r="CG134" s="53" t="str">
        <f t="shared" si="219"/>
        <v>prop,317,1</v>
      </c>
      <c r="CH134" s="53">
        <f t="shared" si="220"/>
        <v>30</v>
      </c>
      <c r="CI134" s="53" t="str">
        <f t="shared" si="221"/>
        <v>prop,206,2;pack,1114;pack,1129;pack,1144;pack,1159</v>
      </c>
      <c r="CJ134" s="53" t="str">
        <f t="shared" si="222"/>
        <v>prop,206,2</v>
      </c>
      <c r="CK134" s="53">
        <v>50</v>
      </c>
      <c r="CL134" s="53" t="str">
        <f t="shared" si="223"/>
        <v>prop,205,5;pack,1114;pack,1129;pack,1144;pack,1159</v>
      </c>
      <c r="CM134" s="53" t="str">
        <f t="shared" si="224"/>
        <v>prop,205,5</v>
      </c>
      <c r="CN134" s="53">
        <v>50</v>
      </c>
      <c r="CO134" s="53" t="str">
        <f>"stage_token,"&amp;INT(价值设定!M95*100)</f>
        <v>stage_token,2330</v>
      </c>
      <c r="CP134" s="53" t="str">
        <f t="shared" si="225"/>
        <v>stage_token,2330</v>
      </c>
      <c r="CQ134" s="53">
        <v>100</v>
      </c>
      <c r="CR134" s="53" t="s">
        <v>2329</v>
      </c>
      <c r="CS134" s="53" t="str">
        <f t="shared" si="226"/>
        <v>cash,110</v>
      </c>
      <c r="CT134" s="53">
        <v>100</v>
      </c>
      <c r="CU134" s="53" t="s">
        <v>2330</v>
      </c>
      <c r="CV134" s="53" t="str">
        <f t="shared" si="227"/>
        <v>prop,704,8</v>
      </c>
      <c r="CW134" s="53">
        <v>100</v>
      </c>
      <c r="CX134" s="53" t="str">
        <f t="shared" si="228"/>
        <v>pack,304</v>
      </c>
      <c r="CY134" s="53" t="str">
        <f t="shared" si="229"/>
        <v>item,104</v>
      </c>
      <c r="CZ134" s="53">
        <f t="shared" si="230"/>
        <v>10</v>
      </c>
      <c r="DA134" s="53" t="str">
        <f t="shared" si="231"/>
        <v>prop,105,1</v>
      </c>
      <c r="DB134" s="53" t="str">
        <f t="shared" si="232"/>
        <v>prop,105,1</v>
      </c>
      <c r="DC134" s="53">
        <f t="shared" si="233"/>
        <v>100</v>
      </c>
      <c r="DE134" s="53">
        <v>1232</v>
      </c>
      <c r="DF134" s="56" t="str">
        <f t="shared" si="235"/>
        <v>pack,207|8;pack,217|8;pack,232|8;pack,242|8;0|368</v>
      </c>
      <c r="DG134" s="82"/>
    </row>
    <row r="135" spans="1:119">
      <c r="A135" s="53">
        <f>怪物产出!A97</f>
        <v>94</v>
      </c>
      <c r="B135" s="53">
        <f>怪物产出!B97</f>
        <v>15</v>
      </c>
      <c r="C135" s="50" t="str">
        <f>价值设定!P96</f>
        <v>coin,7200</v>
      </c>
      <c r="D135" s="53" t="str">
        <f t="shared" si="139"/>
        <v>coin,7200</v>
      </c>
      <c r="E135" s="53">
        <f t="shared" si="140"/>
        <v>200</v>
      </c>
      <c r="F135" s="53" t="str">
        <f t="shared" si="141"/>
        <v>pack,303</v>
      </c>
      <c r="G135" s="53" t="s">
        <v>2118</v>
      </c>
      <c r="H135" s="53">
        <f t="shared" si="142"/>
        <v>50</v>
      </c>
      <c r="I135" s="53" t="str">
        <f t="shared" si="143"/>
        <v>prop,207,2;pack,1114;pack,1129;pack,1144;pack,1159</v>
      </c>
      <c r="J135" s="53" t="str">
        <f t="shared" si="144"/>
        <v>prop,207,2</v>
      </c>
      <c r="K135" s="53">
        <f t="shared" si="145"/>
        <v>2</v>
      </c>
      <c r="L135" s="53" t="str">
        <f t="shared" si="146"/>
        <v>prop,211,1;pack,1114;pack,1129;pack,1144;pack,1159</v>
      </c>
      <c r="M135" s="53" t="str">
        <f t="shared" si="147"/>
        <v>prop,211,1</v>
      </c>
      <c r="N135" s="53">
        <f t="shared" si="148"/>
        <v>8</v>
      </c>
      <c r="O135" s="53" t="str">
        <f t="shared" si="149"/>
        <v>prop,208,2;pack,1114;pack,1129;pack,1144;pack,1159</v>
      </c>
      <c r="P135" s="53" t="str">
        <f t="shared" si="150"/>
        <v>prop,208,2</v>
      </c>
      <c r="Q135" s="53">
        <f t="shared" si="151"/>
        <v>2</v>
      </c>
      <c r="R135" s="53" t="str">
        <f t="shared" si="152"/>
        <v>prop,212,1;pack,1114;pack,1129;pack,1144;pack,1159</v>
      </c>
      <c r="S135" s="53" t="str">
        <f t="shared" si="153"/>
        <v>prop,212,1</v>
      </c>
      <c r="T135" s="53">
        <f t="shared" si="154"/>
        <v>8</v>
      </c>
      <c r="U135" s="53" t="str">
        <f t="shared" si="155"/>
        <v>prop,209,2;pack,1114;pack,1129;pack,1144;pack,1159</v>
      </c>
      <c r="V135" s="53" t="str">
        <f t="shared" si="156"/>
        <v>prop,209,2</v>
      </c>
      <c r="W135" s="53">
        <f t="shared" si="157"/>
        <v>2</v>
      </c>
      <c r="X135" s="53" t="str">
        <f t="shared" si="158"/>
        <v>prop,213,1;pack,1114;pack,1129;pack,1144;pack,1159</v>
      </c>
      <c r="Y135" s="53" t="str">
        <f t="shared" si="159"/>
        <v>prop,213,1</v>
      </c>
      <c r="Z135" s="53">
        <f t="shared" si="160"/>
        <v>5</v>
      </c>
      <c r="AA135" s="53" t="str">
        <f t="shared" si="161"/>
        <v>prop,210,2;pack,1114;pack,1129;pack,1144;pack,1159</v>
      </c>
      <c r="AB135" s="53" t="str">
        <f t="shared" si="162"/>
        <v>prop,210,2</v>
      </c>
      <c r="AC135" s="53">
        <f t="shared" si="163"/>
        <v>2</v>
      </c>
      <c r="AD135" s="53" t="str">
        <f t="shared" si="164"/>
        <v>prop,214,1;pack,1114;pack,1129;pack,1144;pack,1159</v>
      </c>
      <c r="AE135" s="53" t="str">
        <f t="shared" si="165"/>
        <v>prop,214,1</v>
      </c>
      <c r="AF135" s="53">
        <f t="shared" si="166"/>
        <v>5</v>
      </c>
      <c r="AG135" s="53" t="str">
        <f t="shared" si="167"/>
        <v>prop,301,1</v>
      </c>
      <c r="AH135" s="53" t="str">
        <f t="shared" si="168"/>
        <v>prop,301,1</v>
      </c>
      <c r="AI135" s="53">
        <f t="shared" si="169"/>
        <v>5</v>
      </c>
      <c r="AJ135" s="53" t="str">
        <f t="shared" si="170"/>
        <v>prop,302,1</v>
      </c>
      <c r="AK135" s="53" t="str">
        <f t="shared" si="171"/>
        <v>prop,302,1</v>
      </c>
      <c r="AL135" s="53">
        <f t="shared" si="172"/>
        <v>15</v>
      </c>
      <c r="AM135" s="53" t="str">
        <f t="shared" si="173"/>
        <v>prop,303,1</v>
      </c>
      <c r="AN135" s="53" t="str">
        <f t="shared" si="174"/>
        <v>prop,303,1</v>
      </c>
      <c r="AO135" s="53">
        <f t="shared" si="175"/>
        <v>10</v>
      </c>
      <c r="AP135" s="53" t="str">
        <f t="shared" si="176"/>
        <v>prop,304,1</v>
      </c>
      <c r="AQ135" s="53" t="str">
        <f t="shared" si="177"/>
        <v>prop,304,1</v>
      </c>
      <c r="AR135" s="53">
        <f t="shared" si="178"/>
        <v>5</v>
      </c>
      <c r="AS135" s="53" t="str">
        <f t="shared" si="179"/>
        <v>prop,305,1</v>
      </c>
      <c r="AT135" s="53" t="str">
        <f t="shared" si="180"/>
        <v>prop,305,1</v>
      </c>
      <c r="AU135" s="53">
        <f t="shared" si="181"/>
        <v>15</v>
      </c>
      <c r="AV135" s="53" t="str">
        <f t="shared" si="182"/>
        <v>prop,306,1</v>
      </c>
      <c r="AW135" s="53" t="str">
        <f t="shared" si="183"/>
        <v>prop,306,1</v>
      </c>
      <c r="AX135" s="53">
        <f t="shared" si="184"/>
        <v>10</v>
      </c>
      <c r="AY135" s="53" t="str">
        <f t="shared" si="185"/>
        <v>prop,307,1</v>
      </c>
      <c r="AZ135" s="53" t="str">
        <f t="shared" si="186"/>
        <v>prop,307,1</v>
      </c>
      <c r="BA135" s="53">
        <f t="shared" si="187"/>
        <v>5</v>
      </c>
      <c r="BB135" s="53" t="str">
        <f t="shared" si="188"/>
        <v>prop,308,1</v>
      </c>
      <c r="BC135" s="53" t="str">
        <f t="shared" si="189"/>
        <v>prop,308,1</v>
      </c>
      <c r="BD135" s="53">
        <f t="shared" si="190"/>
        <v>10</v>
      </c>
      <c r="BE135" s="53" t="str">
        <f t="shared" si="191"/>
        <v>prop,309,1</v>
      </c>
      <c r="BF135" s="53" t="str">
        <f t="shared" si="192"/>
        <v>prop,309,1</v>
      </c>
      <c r="BG135" s="53">
        <f t="shared" si="193"/>
        <v>5</v>
      </c>
      <c r="BH135" s="53" t="str">
        <f t="shared" si="194"/>
        <v>prop,310,1</v>
      </c>
      <c r="BI135" s="53" t="str">
        <f t="shared" si="195"/>
        <v>prop,310,1</v>
      </c>
      <c r="BJ135" s="53">
        <f t="shared" si="196"/>
        <v>5</v>
      </c>
      <c r="BK135" s="53" t="str">
        <f t="shared" si="197"/>
        <v>prop,311,1</v>
      </c>
      <c r="BL135" s="53" t="str">
        <f t="shared" si="198"/>
        <v>prop,311,1</v>
      </c>
      <c r="BM135" s="53">
        <f t="shared" si="199"/>
        <v>10</v>
      </c>
      <c r="BN135" s="53" t="str">
        <f t="shared" si="200"/>
        <v>prop,312,1</v>
      </c>
      <c r="BO135" s="53" t="str">
        <f t="shared" si="201"/>
        <v>prop,312,1</v>
      </c>
      <c r="BP135" s="53">
        <f t="shared" si="202"/>
        <v>5</v>
      </c>
      <c r="BQ135" s="53" t="str">
        <f t="shared" si="203"/>
        <v>prop,322,1</v>
      </c>
      <c r="BR135" s="53" t="str">
        <f t="shared" si="204"/>
        <v>prop,322,1</v>
      </c>
      <c r="BS135" s="53">
        <f t="shared" si="205"/>
        <v>28</v>
      </c>
      <c r="BT135" s="53" t="str">
        <f t="shared" si="206"/>
        <v>prop,323,1</v>
      </c>
      <c r="BU135" s="53" t="str">
        <f t="shared" si="207"/>
        <v>prop,323,1</v>
      </c>
      <c r="BV135" s="53">
        <f t="shared" si="208"/>
        <v>2</v>
      </c>
      <c r="BW135" s="53" t="str">
        <f t="shared" si="209"/>
        <v>prop,313,1</v>
      </c>
      <c r="BX135" s="53" t="str">
        <f t="shared" si="210"/>
        <v>prop,313,1</v>
      </c>
      <c r="BY135" s="53">
        <f t="shared" si="211"/>
        <v>5</v>
      </c>
      <c r="BZ135" s="53" t="str">
        <f t="shared" si="212"/>
        <v>prop,314,1</v>
      </c>
      <c r="CA135" s="53" t="str">
        <f t="shared" si="213"/>
        <v>prop,314,1</v>
      </c>
      <c r="CB135" s="53">
        <f t="shared" si="214"/>
        <v>30</v>
      </c>
      <c r="CC135" s="53" t="str">
        <f t="shared" si="215"/>
        <v>prop,316,1</v>
      </c>
      <c r="CD135" s="53" t="str">
        <f t="shared" si="216"/>
        <v>prop,316,1</v>
      </c>
      <c r="CE135" s="53">
        <f t="shared" si="217"/>
        <v>5</v>
      </c>
      <c r="CF135" s="53" t="str">
        <f t="shared" si="218"/>
        <v>prop,317,1</v>
      </c>
      <c r="CG135" s="53" t="str">
        <f t="shared" si="219"/>
        <v>prop,317,1</v>
      </c>
      <c r="CH135" s="53">
        <f t="shared" si="220"/>
        <v>30</v>
      </c>
      <c r="CI135" s="53" t="str">
        <f t="shared" si="221"/>
        <v>prop,206,2;pack,1114;pack,1129;pack,1144;pack,1159</v>
      </c>
      <c r="CJ135" s="53" t="str">
        <f t="shared" si="222"/>
        <v>prop,206,2</v>
      </c>
      <c r="CK135" s="53">
        <v>50</v>
      </c>
      <c r="CL135" s="53" t="str">
        <f t="shared" si="223"/>
        <v>prop,205,5;pack,1114;pack,1129;pack,1144;pack,1159</v>
      </c>
      <c r="CM135" s="53" t="str">
        <f t="shared" si="224"/>
        <v>prop,205,5</v>
      </c>
      <c r="CN135" s="53">
        <v>50</v>
      </c>
      <c r="CO135" s="53" t="str">
        <f>"stage_token,"&amp;INT(价值设定!M96*100)</f>
        <v>stage_token,2340</v>
      </c>
      <c r="CP135" s="53" t="str">
        <f t="shared" si="225"/>
        <v>stage_token,2340</v>
      </c>
      <c r="CQ135" s="53">
        <v>100</v>
      </c>
      <c r="CR135" s="53" t="s">
        <v>2329</v>
      </c>
      <c r="CS135" s="53" t="str">
        <f t="shared" si="226"/>
        <v>cash,110</v>
      </c>
      <c r="CT135" s="53">
        <v>100</v>
      </c>
      <c r="CU135" s="53" t="s">
        <v>2330</v>
      </c>
      <c r="CV135" s="53" t="str">
        <f t="shared" si="227"/>
        <v>prop,704,8</v>
      </c>
      <c r="CW135" s="53">
        <v>100</v>
      </c>
      <c r="CX135" s="53" t="str">
        <f t="shared" si="228"/>
        <v>pack,304</v>
      </c>
      <c r="CY135" s="53" t="str">
        <f t="shared" si="229"/>
        <v>item,104</v>
      </c>
      <c r="CZ135" s="53">
        <f t="shared" si="230"/>
        <v>10</v>
      </c>
      <c r="DA135" s="53" t="str">
        <f t="shared" si="231"/>
        <v>prop,105,1</v>
      </c>
      <c r="DB135" s="53" t="str">
        <f t="shared" si="232"/>
        <v>prop,105,1</v>
      </c>
      <c r="DC135" s="53">
        <f t="shared" si="233"/>
        <v>100</v>
      </c>
      <c r="DE135" s="53">
        <v>1233</v>
      </c>
      <c r="DF135" s="56" t="str">
        <f t="shared" si="235"/>
        <v>pack,202|8;pack,212|8;pack,222|8;pack,257|8;0|368</v>
      </c>
      <c r="DG135" s="82"/>
    </row>
    <row r="136" spans="1:119">
      <c r="A136" s="53">
        <f>怪物产出!A98</f>
        <v>95</v>
      </c>
      <c r="B136" s="53">
        <f>怪物产出!B98</f>
        <v>15</v>
      </c>
      <c r="C136" s="50" t="str">
        <f>价值设定!P97</f>
        <v>coin,7250</v>
      </c>
      <c r="D136" s="53" t="str">
        <f t="shared" si="139"/>
        <v>coin,7250</v>
      </c>
      <c r="E136" s="53">
        <f t="shared" si="140"/>
        <v>200</v>
      </c>
      <c r="F136" s="53" t="str">
        <f t="shared" si="141"/>
        <v>pack,303</v>
      </c>
      <c r="G136" s="53" t="s">
        <v>2118</v>
      </c>
      <c r="H136" s="53">
        <f t="shared" si="142"/>
        <v>50</v>
      </c>
      <c r="I136" s="53" t="str">
        <f t="shared" si="143"/>
        <v>prop,207,2;pack,1114;pack,1129;pack,1144;pack,1159</v>
      </c>
      <c r="J136" s="53" t="str">
        <f t="shared" si="144"/>
        <v>prop,207,2</v>
      </c>
      <c r="K136" s="53">
        <f t="shared" si="145"/>
        <v>2</v>
      </c>
      <c r="L136" s="53" t="str">
        <f t="shared" si="146"/>
        <v>prop,211,1;pack,1114;pack,1129;pack,1144;pack,1159</v>
      </c>
      <c r="M136" s="53" t="str">
        <f t="shared" si="147"/>
        <v>prop,211,1</v>
      </c>
      <c r="N136" s="53">
        <f t="shared" si="148"/>
        <v>8</v>
      </c>
      <c r="O136" s="53" t="str">
        <f t="shared" si="149"/>
        <v>prop,208,2;pack,1114;pack,1129;pack,1144;pack,1159</v>
      </c>
      <c r="P136" s="53" t="str">
        <f t="shared" si="150"/>
        <v>prop,208,2</v>
      </c>
      <c r="Q136" s="53">
        <f t="shared" si="151"/>
        <v>2</v>
      </c>
      <c r="R136" s="53" t="str">
        <f t="shared" si="152"/>
        <v>prop,212,1;pack,1114;pack,1129;pack,1144;pack,1159</v>
      </c>
      <c r="S136" s="53" t="str">
        <f t="shared" si="153"/>
        <v>prop,212,1</v>
      </c>
      <c r="T136" s="53">
        <f t="shared" si="154"/>
        <v>8</v>
      </c>
      <c r="U136" s="53" t="str">
        <f t="shared" si="155"/>
        <v>prop,209,2;pack,1114;pack,1129;pack,1144;pack,1159</v>
      </c>
      <c r="V136" s="53" t="str">
        <f t="shared" si="156"/>
        <v>prop,209,2</v>
      </c>
      <c r="W136" s="53">
        <f t="shared" si="157"/>
        <v>2</v>
      </c>
      <c r="X136" s="53" t="str">
        <f t="shared" si="158"/>
        <v>prop,213,1;pack,1114;pack,1129;pack,1144;pack,1159</v>
      </c>
      <c r="Y136" s="53" t="str">
        <f t="shared" si="159"/>
        <v>prop,213,1</v>
      </c>
      <c r="Z136" s="53">
        <f t="shared" si="160"/>
        <v>5</v>
      </c>
      <c r="AA136" s="53" t="str">
        <f t="shared" si="161"/>
        <v>prop,210,2;pack,1114;pack,1129;pack,1144;pack,1159</v>
      </c>
      <c r="AB136" s="53" t="str">
        <f t="shared" si="162"/>
        <v>prop,210,2</v>
      </c>
      <c r="AC136" s="53">
        <f t="shared" si="163"/>
        <v>2</v>
      </c>
      <c r="AD136" s="53" t="str">
        <f t="shared" si="164"/>
        <v>prop,214,1;pack,1114;pack,1129;pack,1144;pack,1159</v>
      </c>
      <c r="AE136" s="53" t="str">
        <f t="shared" si="165"/>
        <v>prop,214,1</v>
      </c>
      <c r="AF136" s="53">
        <f t="shared" si="166"/>
        <v>5</v>
      </c>
      <c r="AG136" s="53" t="str">
        <f t="shared" si="167"/>
        <v>prop,301,1</v>
      </c>
      <c r="AH136" s="53" t="str">
        <f t="shared" si="168"/>
        <v>prop,301,1</v>
      </c>
      <c r="AI136" s="53">
        <f t="shared" si="169"/>
        <v>5</v>
      </c>
      <c r="AJ136" s="53" t="str">
        <f t="shared" si="170"/>
        <v>prop,302,1</v>
      </c>
      <c r="AK136" s="53" t="str">
        <f t="shared" si="171"/>
        <v>prop,302,1</v>
      </c>
      <c r="AL136" s="53">
        <f t="shared" si="172"/>
        <v>15</v>
      </c>
      <c r="AM136" s="53" t="str">
        <f t="shared" si="173"/>
        <v>prop,303,1</v>
      </c>
      <c r="AN136" s="53" t="str">
        <f t="shared" si="174"/>
        <v>prop,303,1</v>
      </c>
      <c r="AO136" s="53">
        <f t="shared" si="175"/>
        <v>10</v>
      </c>
      <c r="AP136" s="53" t="str">
        <f t="shared" si="176"/>
        <v>prop,304,1</v>
      </c>
      <c r="AQ136" s="53" t="str">
        <f t="shared" si="177"/>
        <v>prop,304,1</v>
      </c>
      <c r="AR136" s="53">
        <f t="shared" si="178"/>
        <v>5</v>
      </c>
      <c r="AS136" s="53" t="str">
        <f t="shared" si="179"/>
        <v>prop,305,1</v>
      </c>
      <c r="AT136" s="53" t="str">
        <f t="shared" si="180"/>
        <v>prop,305,1</v>
      </c>
      <c r="AU136" s="53">
        <f t="shared" si="181"/>
        <v>15</v>
      </c>
      <c r="AV136" s="53" t="str">
        <f t="shared" si="182"/>
        <v>prop,306,1</v>
      </c>
      <c r="AW136" s="53" t="str">
        <f t="shared" si="183"/>
        <v>prop,306,1</v>
      </c>
      <c r="AX136" s="53">
        <f t="shared" si="184"/>
        <v>10</v>
      </c>
      <c r="AY136" s="53" t="str">
        <f t="shared" si="185"/>
        <v>prop,307,1</v>
      </c>
      <c r="AZ136" s="53" t="str">
        <f t="shared" si="186"/>
        <v>prop,307,1</v>
      </c>
      <c r="BA136" s="53">
        <f t="shared" si="187"/>
        <v>5</v>
      </c>
      <c r="BB136" s="53" t="str">
        <f t="shared" si="188"/>
        <v>prop,308,1</v>
      </c>
      <c r="BC136" s="53" t="str">
        <f t="shared" si="189"/>
        <v>prop,308,1</v>
      </c>
      <c r="BD136" s="53">
        <f t="shared" si="190"/>
        <v>10</v>
      </c>
      <c r="BE136" s="53" t="str">
        <f t="shared" si="191"/>
        <v>prop,309,1</v>
      </c>
      <c r="BF136" s="53" t="str">
        <f t="shared" si="192"/>
        <v>prop,309,1</v>
      </c>
      <c r="BG136" s="53">
        <f t="shared" si="193"/>
        <v>5</v>
      </c>
      <c r="BH136" s="53" t="str">
        <f t="shared" si="194"/>
        <v>prop,310,1</v>
      </c>
      <c r="BI136" s="53" t="str">
        <f t="shared" si="195"/>
        <v>prop,310,1</v>
      </c>
      <c r="BJ136" s="53">
        <f t="shared" si="196"/>
        <v>5</v>
      </c>
      <c r="BK136" s="53" t="str">
        <f t="shared" si="197"/>
        <v>prop,311,1</v>
      </c>
      <c r="BL136" s="53" t="str">
        <f t="shared" si="198"/>
        <v>prop,311,1</v>
      </c>
      <c r="BM136" s="53">
        <f t="shared" si="199"/>
        <v>10</v>
      </c>
      <c r="BN136" s="53" t="str">
        <f t="shared" si="200"/>
        <v>prop,312,1</v>
      </c>
      <c r="BO136" s="53" t="str">
        <f t="shared" si="201"/>
        <v>prop,312,1</v>
      </c>
      <c r="BP136" s="53">
        <f t="shared" si="202"/>
        <v>5</v>
      </c>
      <c r="BQ136" s="53" t="str">
        <f t="shared" si="203"/>
        <v>prop,322,1</v>
      </c>
      <c r="BR136" s="53" t="str">
        <f t="shared" si="204"/>
        <v>prop,322,1</v>
      </c>
      <c r="BS136" s="53">
        <f t="shared" si="205"/>
        <v>28</v>
      </c>
      <c r="BT136" s="53" t="str">
        <f t="shared" si="206"/>
        <v>prop,323,1</v>
      </c>
      <c r="BU136" s="53" t="str">
        <f t="shared" si="207"/>
        <v>prop,323,1</v>
      </c>
      <c r="BV136" s="53">
        <f t="shared" si="208"/>
        <v>2</v>
      </c>
      <c r="BW136" s="53" t="str">
        <f t="shared" si="209"/>
        <v>prop,313,1</v>
      </c>
      <c r="BX136" s="53" t="str">
        <f t="shared" si="210"/>
        <v>prop,313,1</v>
      </c>
      <c r="BY136" s="53">
        <f t="shared" si="211"/>
        <v>5</v>
      </c>
      <c r="BZ136" s="53" t="str">
        <f t="shared" si="212"/>
        <v>prop,314,1</v>
      </c>
      <c r="CA136" s="53" t="str">
        <f t="shared" si="213"/>
        <v>prop,314,1</v>
      </c>
      <c r="CB136" s="53">
        <f t="shared" si="214"/>
        <v>30</v>
      </c>
      <c r="CC136" s="53" t="str">
        <f t="shared" si="215"/>
        <v>prop,316,1</v>
      </c>
      <c r="CD136" s="53" t="str">
        <f t="shared" si="216"/>
        <v>prop,316,1</v>
      </c>
      <c r="CE136" s="53">
        <f t="shared" si="217"/>
        <v>5</v>
      </c>
      <c r="CF136" s="53" t="str">
        <f t="shared" si="218"/>
        <v>prop,317,1</v>
      </c>
      <c r="CG136" s="53" t="str">
        <f t="shared" si="219"/>
        <v>prop,317,1</v>
      </c>
      <c r="CH136" s="53">
        <f t="shared" si="220"/>
        <v>30</v>
      </c>
      <c r="CI136" s="53" t="str">
        <f t="shared" si="221"/>
        <v>prop,206,2;pack,1114;pack,1129;pack,1144;pack,1159</v>
      </c>
      <c r="CJ136" s="53" t="str">
        <f t="shared" si="222"/>
        <v>prop,206,2</v>
      </c>
      <c r="CK136" s="53">
        <v>50</v>
      </c>
      <c r="CL136" s="53" t="str">
        <f t="shared" si="223"/>
        <v>prop,205,5;pack,1114;pack,1129;pack,1144;pack,1159</v>
      </c>
      <c r="CM136" s="53" t="str">
        <f t="shared" si="224"/>
        <v>prop,205,5</v>
      </c>
      <c r="CN136" s="53">
        <v>50</v>
      </c>
      <c r="CO136" s="53" t="str">
        <f>"stage_token,"&amp;INT(价值设定!M97*100)</f>
        <v>stage_token,2350</v>
      </c>
      <c r="CP136" s="53" t="str">
        <f t="shared" si="225"/>
        <v>stage_token,2350</v>
      </c>
      <c r="CQ136" s="53">
        <v>100</v>
      </c>
      <c r="CR136" s="53" t="s">
        <v>2329</v>
      </c>
      <c r="CS136" s="53" t="str">
        <f t="shared" si="226"/>
        <v>cash,110</v>
      </c>
      <c r="CT136" s="53">
        <v>100</v>
      </c>
      <c r="CU136" s="53" t="s">
        <v>2330</v>
      </c>
      <c r="CV136" s="53" t="str">
        <f t="shared" si="227"/>
        <v>prop,704,8</v>
      </c>
      <c r="CW136" s="53">
        <v>100</v>
      </c>
      <c r="CX136" s="53" t="str">
        <f t="shared" si="228"/>
        <v>pack,304</v>
      </c>
      <c r="CY136" s="53" t="str">
        <f t="shared" si="229"/>
        <v>item,104</v>
      </c>
      <c r="CZ136" s="53">
        <f t="shared" si="230"/>
        <v>10</v>
      </c>
      <c r="DA136" s="53" t="str">
        <f t="shared" si="231"/>
        <v>prop,105,1</v>
      </c>
      <c r="DB136" s="53" t="str">
        <f t="shared" si="232"/>
        <v>prop,105,1</v>
      </c>
      <c r="DC136" s="53">
        <f t="shared" si="233"/>
        <v>100</v>
      </c>
      <c r="DE136" s="53">
        <v>1234</v>
      </c>
      <c r="DF136" s="56" t="str">
        <f t="shared" si="235"/>
        <v>pack,227|8;pack,237|8;pack,247|8;pack,267|8;0|368</v>
      </c>
      <c r="DG136" s="82"/>
    </row>
    <row r="137" spans="1:119">
      <c r="A137" s="53">
        <f>怪物产出!A99</f>
        <v>96</v>
      </c>
      <c r="B137" s="53">
        <f>怪物产出!B99</f>
        <v>15</v>
      </c>
      <c r="C137" s="50" t="str">
        <f>价值设定!P98</f>
        <v>coin,7300</v>
      </c>
      <c r="D137" s="53" t="str">
        <f t="shared" si="139"/>
        <v>coin,7300</v>
      </c>
      <c r="E137" s="53">
        <f t="shared" si="140"/>
        <v>200</v>
      </c>
      <c r="F137" s="53" t="str">
        <f t="shared" si="141"/>
        <v>pack,303</v>
      </c>
      <c r="G137" s="53" t="s">
        <v>2118</v>
      </c>
      <c r="H137" s="53">
        <f t="shared" si="142"/>
        <v>50</v>
      </c>
      <c r="I137" s="53" t="str">
        <f t="shared" si="143"/>
        <v>prop,207,2;pack,1114;pack,1129;pack,1144;pack,1159</v>
      </c>
      <c r="J137" s="53" t="str">
        <f t="shared" si="144"/>
        <v>prop,207,2</v>
      </c>
      <c r="K137" s="53">
        <f t="shared" si="145"/>
        <v>2</v>
      </c>
      <c r="L137" s="53" t="str">
        <f t="shared" si="146"/>
        <v>prop,211,1;pack,1114;pack,1129;pack,1144;pack,1159</v>
      </c>
      <c r="M137" s="53" t="str">
        <f t="shared" si="147"/>
        <v>prop,211,1</v>
      </c>
      <c r="N137" s="53">
        <f t="shared" si="148"/>
        <v>8</v>
      </c>
      <c r="O137" s="53" t="str">
        <f t="shared" si="149"/>
        <v>prop,208,2;pack,1114;pack,1129;pack,1144;pack,1159</v>
      </c>
      <c r="P137" s="53" t="str">
        <f t="shared" si="150"/>
        <v>prop,208,2</v>
      </c>
      <c r="Q137" s="53">
        <f t="shared" si="151"/>
        <v>2</v>
      </c>
      <c r="R137" s="53" t="str">
        <f t="shared" si="152"/>
        <v>prop,212,1;pack,1114;pack,1129;pack,1144;pack,1159</v>
      </c>
      <c r="S137" s="53" t="str">
        <f t="shared" si="153"/>
        <v>prop,212,1</v>
      </c>
      <c r="T137" s="53">
        <f t="shared" si="154"/>
        <v>8</v>
      </c>
      <c r="U137" s="53" t="str">
        <f t="shared" si="155"/>
        <v>prop,209,2;pack,1114;pack,1129;pack,1144;pack,1159</v>
      </c>
      <c r="V137" s="53" t="str">
        <f t="shared" si="156"/>
        <v>prop,209,2</v>
      </c>
      <c r="W137" s="53">
        <f t="shared" si="157"/>
        <v>2</v>
      </c>
      <c r="X137" s="53" t="str">
        <f t="shared" si="158"/>
        <v>prop,213,1;pack,1114;pack,1129;pack,1144;pack,1159</v>
      </c>
      <c r="Y137" s="53" t="str">
        <f t="shared" si="159"/>
        <v>prop,213,1</v>
      </c>
      <c r="Z137" s="53">
        <f t="shared" si="160"/>
        <v>5</v>
      </c>
      <c r="AA137" s="53" t="str">
        <f t="shared" si="161"/>
        <v>prop,210,2;pack,1114;pack,1129;pack,1144;pack,1159</v>
      </c>
      <c r="AB137" s="53" t="str">
        <f t="shared" si="162"/>
        <v>prop,210,2</v>
      </c>
      <c r="AC137" s="53">
        <f t="shared" si="163"/>
        <v>2</v>
      </c>
      <c r="AD137" s="53" t="str">
        <f t="shared" si="164"/>
        <v>prop,214,1;pack,1114;pack,1129;pack,1144;pack,1159</v>
      </c>
      <c r="AE137" s="53" t="str">
        <f t="shared" si="165"/>
        <v>prop,214,1</v>
      </c>
      <c r="AF137" s="53">
        <f t="shared" si="166"/>
        <v>5</v>
      </c>
      <c r="AG137" s="53" t="str">
        <f t="shared" si="167"/>
        <v>prop,301,1</v>
      </c>
      <c r="AH137" s="53" t="str">
        <f t="shared" si="168"/>
        <v>prop,301,1</v>
      </c>
      <c r="AI137" s="53">
        <f t="shared" si="169"/>
        <v>5</v>
      </c>
      <c r="AJ137" s="53" t="str">
        <f t="shared" si="170"/>
        <v>prop,302,1</v>
      </c>
      <c r="AK137" s="53" t="str">
        <f t="shared" si="171"/>
        <v>prop,302,1</v>
      </c>
      <c r="AL137" s="53">
        <f t="shared" si="172"/>
        <v>15</v>
      </c>
      <c r="AM137" s="53" t="str">
        <f t="shared" si="173"/>
        <v>prop,303,1</v>
      </c>
      <c r="AN137" s="53" t="str">
        <f t="shared" si="174"/>
        <v>prop,303,1</v>
      </c>
      <c r="AO137" s="53">
        <f t="shared" si="175"/>
        <v>10</v>
      </c>
      <c r="AP137" s="53" t="str">
        <f t="shared" si="176"/>
        <v>prop,304,1</v>
      </c>
      <c r="AQ137" s="53" t="str">
        <f t="shared" si="177"/>
        <v>prop,304,1</v>
      </c>
      <c r="AR137" s="53">
        <f t="shared" si="178"/>
        <v>5</v>
      </c>
      <c r="AS137" s="53" t="str">
        <f t="shared" si="179"/>
        <v>prop,305,1</v>
      </c>
      <c r="AT137" s="53" t="str">
        <f t="shared" si="180"/>
        <v>prop,305,1</v>
      </c>
      <c r="AU137" s="53">
        <f t="shared" si="181"/>
        <v>15</v>
      </c>
      <c r="AV137" s="53" t="str">
        <f t="shared" si="182"/>
        <v>prop,306,1</v>
      </c>
      <c r="AW137" s="53" t="str">
        <f t="shared" si="183"/>
        <v>prop,306,1</v>
      </c>
      <c r="AX137" s="53">
        <f t="shared" si="184"/>
        <v>10</v>
      </c>
      <c r="AY137" s="53" t="str">
        <f t="shared" si="185"/>
        <v>prop,307,1</v>
      </c>
      <c r="AZ137" s="53" t="str">
        <f t="shared" si="186"/>
        <v>prop,307,1</v>
      </c>
      <c r="BA137" s="53">
        <f t="shared" si="187"/>
        <v>5</v>
      </c>
      <c r="BB137" s="53" t="str">
        <f t="shared" si="188"/>
        <v>prop,308,1</v>
      </c>
      <c r="BC137" s="53" t="str">
        <f t="shared" si="189"/>
        <v>prop,308,1</v>
      </c>
      <c r="BD137" s="53">
        <f t="shared" si="190"/>
        <v>10</v>
      </c>
      <c r="BE137" s="53" t="str">
        <f t="shared" si="191"/>
        <v>prop,309,1</v>
      </c>
      <c r="BF137" s="53" t="str">
        <f t="shared" si="192"/>
        <v>prop,309,1</v>
      </c>
      <c r="BG137" s="53">
        <f t="shared" si="193"/>
        <v>5</v>
      </c>
      <c r="BH137" s="53" t="str">
        <f t="shared" si="194"/>
        <v>prop,310,1</v>
      </c>
      <c r="BI137" s="53" t="str">
        <f t="shared" si="195"/>
        <v>prop,310,1</v>
      </c>
      <c r="BJ137" s="53">
        <f t="shared" si="196"/>
        <v>5</v>
      </c>
      <c r="BK137" s="53" t="str">
        <f t="shared" si="197"/>
        <v>prop,311,1</v>
      </c>
      <c r="BL137" s="53" t="str">
        <f t="shared" si="198"/>
        <v>prop,311,1</v>
      </c>
      <c r="BM137" s="53">
        <f t="shared" si="199"/>
        <v>10</v>
      </c>
      <c r="BN137" s="53" t="str">
        <f t="shared" si="200"/>
        <v>prop,312,1</v>
      </c>
      <c r="BO137" s="53" t="str">
        <f t="shared" si="201"/>
        <v>prop,312,1</v>
      </c>
      <c r="BP137" s="53">
        <f t="shared" si="202"/>
        <v>5</v>
      </c>
      <c r="BQ137" s="53" t="str">
        <f t="shared" si="203"/>
        <v>prop,322,1</v>
      </c>
      <c r="BR137" s="53" t="str">
        <f t="shared" si="204"/>
        <v>prop,322,1</v>
      </c>
      <c r="BS137" s="53">
        <f t="shared" si="205"/>
        <v>28</v>
      </c>
      <c r="BT137" s="53" t="str">
        <f t="shared" si="206"/>
        <v>prop,323,1</v>
      </c>
      <c r="BU137" s="53" t="str">
        <f t="shared" si="207"/>
        <v>prop,323,1</v>
      </c>
      <c r="BV137" s="53">
        <f t="shared" si="208"/>
        <v>2</v>
      </c>
      <c r="BW137" s="53" t="str">
        <f t="shared" si="209"/>
        <v>prop,313,1</v>
      </c>
      <c r="BX137" s="53" t="str">
        <f t="shared" si="210"/>
        <v>prop,313,1</v>
      </c>
      <c r="BY137" s="53">
        <f t="shared" si="211"/>
        <v>5</v>
      </c>
      <c r="BZ137" s="53" t="str">
        <f t="shared" si="212"/>
        <v>prop,314,1</v>
      </c>
      <c r="CA137" s="53" t="str">
        <f t="shared" si="213"/>
        <v>prop,314,1</v>
      </c>
      <c r="CB137" s="53">
        <f t="shared" si="214"/>
        <v>30</v>
      </c>
      <c r="CC137" s="53" t="str">
        <f t="shared" si="215"/>
        <v>prop,316,1</v>
      </c>
      <c r="CD137" s="53" t="str">
        <f t="shared" si="216"/>
        <v>prop,316,1</v>
      </c>
      <c r="CE137" s="53">
        <f t="shared" si="217"/>
        <v>5</v>
      </c>
      <c r="CF137" s="53" t="str">
        <f t="shared" si="218"/>
        <v>prop,317,1</v>
      </c>
      <c r="CG137" s="53" t="str">
        <f t="shared" si="219"/>
        <v>prop,317,1</v>
      </c>
      <c r="CH137" s="53">
        <f t="shared" si="220"/>
        <v>30</v>
      </c>
      <c r="CI137" s="53" t="str">
        <f t="shared" si="221"/>
        <v>prop,206,2;pack,1114;pack,1129;pack,1144;pack,1159</v>
      </c>
      <c r="CJ137" s="53" t="str">
        <f t="shared" si="222"/>
        <v>prop,206,2</v>
      </c>
      <c r="CK137" s="53">
        <v>50</v>
      </c>
      <c r="CL137" s="53" t="str">
        <f t="shared" si="223"/>
        <v>prop,205,5;pack,1114;pack,1129;pack,1144;pack,1159</v>
      </c>
      <c r="CM137" s="53" t="str">
        <f t="shared" si="224"/>
        <v>prop,205,5</v>
      </c>
      <c r="CN137" s="53">
        <v>50</v>
      </c>
      <c r="CO137" s="53" t="str">
        <f>"stage_token,"&amp;INT(价值设定!M98*100)</f>
        <v>stage_token,2360</v>
      </c>
      <c r="CP137" s="53" t="str">
        <f t="shared" si="225"/>
        <v>stage_token,2360</v>
      </c>
      <c r="CQ137" s="53">
        <v>100</v>
      </c>
      <c r="CR137" s="53" t="s">
        <v>2329</v>
      </c>
      <c r="CS137" s="53" t="str">
        <f t="shared" si="226"/>
        <v>cash,110</v>
      </c>
      <c r="CT137" s="53">
        <v>100</v>
      </c>
      <c r="CU137" s="53" t="s">
        <v>2330</v>
      </c>
      <c r="CV137" s="53" t="str">
        <f t="shared" si="227"/>
        <v>prop,704,8</v>
      </c>
      <c r="CW137" s="53">
        <v>100</v>
      </c>
      <c r="CX137" s="53" t="str">
        <f t="shared" si="228"/>
        <v>pack,304</v>
      </c>
      <c r="CY137" s="53" t="str">
        <f t="shared" si="229"/>
        <v>item,104</v>
      </c>
      <c r="CZ137" s="53">
        <f t="shared" si="230"/>
        <v>10</v>
      </c>
      <c r="DA137" s="53" t="str">
        <f t="shared" si="231"/>
        <v>prop,105,1</v>
      </c>
      <c r="DB137" s="53" t="str">
        <f t="shared" si="232"/>
        <v>prop,105,1</v>
      </c>
      <c r="DC137" s="53">
        <f t="shared" si="233"/>
        <v>100</v>
      </c>
      <c r="DE137" s="53">
        <v>1235</v>
      </c>
      <c r="DF137" s="56"/>
      <c r="DG137" s="82"/>
    </row>
    <row r="138" spans="1:119">
      <c r="A138" s="53">
        <f>怪物产出!A100</f>
        <v>97</v>
      </c>
      <c r="B138" s="53">
        <f>怪物产出!B100</f>
        <v>15</v>
      </c>
      <c r="C138" s="50" t="str">
        <f>价值设定!P99</f>
        <v>coin,7350</v>
      </c>
      <c r="D138" s="53" t="str">
        <f t="shared" si="139"/>
        <v>coin,7350</v>
      </c>
      <c r="E138" s="53">
        <f t="shared" si="140"/>
        <v>200</v>
      </c>
      <c r="F138" s="53" t="str">
        <f t="shared" si="141"/>
        <v>pack,303</v>
      </c>
      <c r="G138" s="53" t="s">
        <v>2118</v>
      </c>
      <c r="H138" s="53">
        <f t="shared" si="142"/>
        <v>50</v>
      </c>
      <c r="I138" s="53" t="str">
        <f t="shared" si="143"/>
        <v>prop,207,2;pack,1114;pack,1129;pack,1144;pack,1159</v>
      </c>
      <c r="J138" s="53" t="str">
        <f t="shared" si="144"/>
        <v>prop,207,2</v>
      </c>
      <c r="K138" s="53">
        <f t="shared" si="145"/>
        <v>2</v>
      </c>
      <c r="L138" s="53" t="str">
        <f t="shared" si="146"/>
        <v>prop,211,1;pack,1114;pack,1129;pack,1144;pack,1159</v>
      </c>
      <c r="M138" s="53" t="str">
        <f t="shared" si="147"/>
        <v>prop,211,1</v>
      </c>
      <c r="N138" s="53">
        <f t="shared" si="148"/>
        <v>8</v>
      </c>
      <c r="O138" s="53" t="str">
        <f t="shared" si="149"/>
        <v>prop,208,2;pack,1114;pack,1129;pack,1144;pack,1159</v>
      </c>
      <c r="P138" s="53" t="str">
        <f t="shared" si="150"/>
        <v>prop,208,2</v>
      </c>
      <c r="Q138" s="53">
        <f t="shared" si="151"/>
        <v>2</v>
      </c>
      <c r="R138" s="53" t="str">
        <f t="shared" si="152"/>
        <v>prop,212,1;pack,1114;pack,1129;pack,1144;pack,1159</v>
      </c>
      <c r="S138" s="53" t="str">
        <f t="shared" si="153"/>
        <v>prop,212,1</v>
      </c>
      <c r="T138" s="53">
        <f t="shared" si="154"/>
        <v>8</v>
      </c>
      <c r="U138" s="53" t="str">
        <f t="shared" si="155"/>
        <v>prop,209,2;pack,1114;pack,1129;pack,1144;pack,1159</v>
      </c>
      <c r="V138" s="53" t="str">
        <f t="shared" si="156"/>
        <v>prop,209,2</v>
      </c>
      <c r="W138" s="53">
        <f t="shared" si="157"/>
        <v>2</v>
      </c>
      <c r="X138" s="53" t="str">
        <f t="shared" si="158"/>
        <v>prop,213,1;pack,1114;pack,1129;pack,1144;pack,1159</v>
      </c>
      <c r="Y138" s="53" t="str">
        <f t="shared" si="159"/>
        <v>prop,213,1</v>
      </c>
      <c r="Z138" s="53">
        <f t="shared" si="160"/>
        <v>5</v>
      </c>
      <c r="AA138" s="53" t="str">
        <f t="shared" si="161"/>
        <v>prop,210,2;pack,1114;pack,1129;pack,1144;pack,1159</v>
      </c>
      <c r="AB138" s="53" t="str">
        <f t="shared" si="162"/>
        <v>prop,210,2</v>
      </c>
      <c r="AC138" s="53">
        <f t="shared" si="163"/>
        <v>2</v>
      </c>
      <c r="AD138" s="53" t="str">
        <f t="shared" si="164"/>
        <v>prop,214,1;pack,1114;pack,1129;pack,1144;pack,1159</v>
      </c>
      <c r="AE138" s="53" t="str">
        <f t="shared" si="165"/>
        <v>prop,214,1</v>
      </c>
      <c r="AF138" s="53">
        <f t="shared" si="166"/>
        <v>5</v>
      </c>
      <c r="AG138" s="53" t="str">
        <f t="shared" si="167"/>
        <v>prop,301,1</v>
      </c>
      <c r="AH138" s="53" t="str">
        <f t="shared" si="168"/>
        <v>prop,301,1</v>
      </c>
      <c r="AI138" s="53">
        <f t="shared" si="169"/>
        <v>5</v>
      </c>
      <c r="AJ138" s="53" t="str">
        <f t="shared" si="170"/>
        <v>prop,302,1</v>
      </c>
      <c r="AK138" s="53" t="str">
        <f t="shared" si="171"/>
        <v>prop,302,1</v>
      </c>
      <c r="AL138" s="53">
        <f t="shared" si="172"/>
        <v>15</v>
      </c>
      <c r="AM138" s="53" t="str">
        <f t="shared" si="173"/>
        <v>prop,303,1</v>
      </c>
      <c r="AN138" s="53" t="str">
        <f t="shared" si="174"/>
        <v>prop,303,1</v>
      </c>
      <c r="AO138" s="53">
        <f t="shared" si="175"/>
        <v>10</v>
      </c>
      <c r="AP138" s="53" t="str">
        <f t="shared" si="176"/>
        <v>prop,304,1</v>
      </c>
      <c r="AQ138" s="53" t="str">
        <f t="shared" si="177"/>
        <v>prop,304,1</v>
      </c>
      <c r="AR138" s="53">
        <f t="shared" si="178"/>
        <v>5</v>
      </c>
      <c r="AS138" s="53" t="str">
        <f t="shared" si="179"/>
        <v>prop,305,1</v>
      </c>
      <c r="AT138" s="53" t="str">
        <f t="shared" si="180"/>
        <v>prop,305,1</v>
      </c>
      <c r="AU138" s="53">
        <f t="shared" si="181"/>
        <v>15</v>
      </c>
      <c r="AV138" s="53" t="str">
        <f t="shared" si="182"/>
        <v>prop,306,1</v>
      </c>
      <c r="AW138" s="53" t="str">
        <f t="shared" si="183"/>
        <v>prop,306,1</v>
      </c>
      <c r="AX138" s="53">
        <f t="shared" si="184"/>
        <v>10</v>
      </c>
      <c r="AY138" s="53" t="str">
        <f t="shared" si="185"/>
        <v>prop,307,1</v>
      </c>
      <c r="AZ138" s="53" t="str">
        <f t="shared" si="186"/>
        <v>prop,307,1</v>
      </c>
      <c r="BA138" s="53">
        <f t="shared" si="187"/>
        <v>5</v>
      </c>
      <c r="BB138" s="53" t="str">
        <f t="shared" si="188"/>
        <v>prop,308,1</v>
      </c>
      <c r="BC138" s="53" t="str">
        <f t="shared" si="189"/>
        <v>prop,308,1</v>
      </c>
      <c r="BD138" s="53">
        <f t="shared" si="190"/>
        <v>10</v>
      </c>
      <c r="BE138" s="53" t="str">
        <f t="shared" si="191"/>
        <v>prop,309,1</v>
      </c>
      <c r="BF138" s="53" t="str">
        <f t="shared" si="192"/>
        <v>prop,309,1</v>
      </c>
      <c r="BG138" s="53">
        <f t="shared" si="193"/>
        <v>5</v>
      </c>
      <c r="BH138" s="53" t="str">
        <f t="shared" si="194"/>
        <v>prop,310,1</v>
      </c>
      <c r="BI138" s="53" t="str">
        <f t="shared" si="195"/>
        <v>prop,310,1</v>
      </c>
      <c r="BJ138" s="53">
        <f t="shared" si="196"/>
        <v>5</v>
      </c>
      <c r="BK138" s="53" t="str">
        <f t="shared" si="197"/>
        <v>prop,311,1</v>
      </c>
      <c r="BL138" s="53" t="str">
        <f t="shared" si="198"/>
        <v>prop,311,1</v>
      </c>
      <c r="BM138" s="53">
        <f t="shared" si="199"/>
        <v>10</v>
      </c>
      <c r="BN138" s="53" t="str">
        <f t="shared" si="200"/>
        <v>prop,312,1</v>
      </c>
      <c r="BO138" s="53" t="str">
        <f t="shared" si="201"/>
        <v>prop,312,1</v>
      </c>
      <c r="BP138" s="53">
        <f t="shared" si="202"/>
        <v>5</v>
      </c>
      <c r="BQ138" s="53" t="str">
        <f t="shared" si="203"/>
        <v>prop,322,1</v>
      </c>
      <c r="BR138" s="53" t="str">
        <f t="shared" si="204"/>
        <v>prop,322,1</v>
      </c>
      <c r="BS138" s="53">
        <f t="shared" si="205"/>
        <v>28</v>
      </c>
      <c r="BT138" s="53" t="str">
        <f t="shared" si="206"/>
        <v>prop,323,1</v>
      </c>
      <c r="BU138" s="53" t="str">
        <f t="shared" si="207"/>
        <v>prop,323,1</v>
      </c>
      <c r="BV138" s="53">
        <f t="shared" si="208"/>
        <v>2</v>
      </c>
      <c r="BW138" s="53" t="str">
        <f t="shared" si="209"/>
        <v>prop,313,1</v>
      </c>
      <c r="BX138" s="53" t="str">
        <f t="shared" si="210"/>
        <v>prop,313,1</v>
      </c>
      <c r="BY138" s="53">
        <f t="shared" si="211"/>
        <v>5</v>
      </c>
      <c r="BZ138" s="53" t="str">
        <f t="shared" si="212"/>
        <v>prop,314,1</v>
      </c>
      <c r="CA138" s="53" t="str">
        <f t="shared" si="213"/>
        <v>prop,314,1</v>
      </c>
      <c r="CB138" s="53">
        <f t="shared" si="214"/>
        <v>30</v>
      </c>
      <c r="CC138" s="53" t="str">
        <f t="shared" si="215"/>
        <v>prop,316,1</v>
      </c>
      <c r="CD138" s="53" t="str">
        <f t="shared" si="216"/>
        <v>prop,316,1</v>
      </c>
      <c r="CE138" s="53">
        <f t="shared" si="217"/>
        <v>5</v>
      </c>
      <c r="CF138" s="53" t="str">
        <f t="shared" si="218"/>
        <v>prop,317,1</v>
      </c>
      <c r="CG138" s="53" t="str">
        <f t="shared" si="219"/>
        <v>prop,317,1</v>
      </c>
      <c r="CH138" s="53">
        <f t="shared" si="220"/>
        <v>30</v>
      </c>
      <c r="CI138" s="53" t="str">
        <f t="shared" si="221"/>
        <v>prop,206,2;pack,1114;pack,1129;pack,1144;pack,1159</v>
      </c>
      <c r="CJ138" s="53" t="str">
        <f t="shared" si="222"/>
        <v>prop,206,2</v>
      </c>
      <c r="CK138" s="53">
        <v>50</v>
      </c>
      <c r="CL138" s="53" t="str">
        <f t="shared" si="223"/>
        <v>prop,205,5;pack,1114;pack,1129;pack,1144;pack,1159</v>
      </c>
      <c r="CM138" s="53" t="str">
        <f t="shared" si="224"/>
        <v>prop,205,5</v>
      </c>
      <c r="CN138" s="53">
        <v>50</v>
      </c>
      <c r="CO138" s="53" t="str">
        <f>"stage_token,"&amp;INT(价值设定!M99*100)</f>
        <v>stage_token,2370</v>
      </c>
      <c r="CP138" s="53" t="str">
        <f t="shared" si="225"/>
        <v>stage_token,2370</v>
      </c>
      <c r="CQ138" s="53">
        <v>100</v>
      </c>
      <c r="CR138" s="53" t="s">
        <v>2329</v>
      </c>
      <c r="CS138" s="53" t="str">
        <f t="shared" si="226"/>
        <v>cash,110</v>
      </c>
      <c r="CT138" s="53">
        <v>100</v>
      </c>
      <c r="CU138" s="53" t="s">
        <v>2330</v>
      </c>
      <c r="CV138" s="53" t="str">
        <f t="shared" si="227"/>
        <v>prop,704,8</v>
      </c>
      <c r="CW138" s="53">
        <v>100</v>
      </c>
      <c r="CX138" s="53" t="str">
        <f t="shared" si="228"/>
        <v>pack,304</v>
      </c>
      <c r="CY138" s="53" t="str">
        <f t="shared" si="229"/>
        <v>item,104</v>
      </c>
      <c r="CZ138" s="53">
        <f t="shared" si="230"/>
        <v>10</v>
      </c>
      <c r="DA138" s="53" t="str">
        <f t="shared" si="231"/>
        <v>prop,105,1</v>
      </c>
      <c r="DB138" s="53" t="str">
        <f t="shared" si="232"/>
        <v>prop,105,1</v>
      </c>
      <c r="DC138" s="53">
        <f t="shared" si="233"/>
        <v>100</v>
      </c>
      <c r="DE138" s="53">
        <v>1236</v>
      </c>
      <c r="DF138" s="56"/>
      <c r="DG138" s="82"/>
    </row>
    <row r="139" spans="1:119">
      <c r="A139" s="53">
        <f>怪物产出!A101</f>
        <v>98</v>
      </c>
      <c r="B139" s="53">
        <f>怪物产出!B101</f>
        <v>15</v>
      </c>
      <c r="C139" s="50" t="str">
        <f>价值设定!P100</f>
        <v>coin,7400</v>
      </c>
      <c r="D139" s="53" t="str">
        <f t="shared" si="139"/>
        <v>coin,7400</v>
      </c>
      <c r="E139" s="53">
        <f t="shared" si="140"/>
        <v>200</v>
      </c>
      <c r="F139" s="53" t="str">
        <f t="shared" si="141"/>
        <v>pack,303</v>
      </c>
      <c r="G139" s="53" t="s">
        <v>2118</v>
      </c>
      <c r="H139" s="53">
        <f t="shared" si="142"/>
        <v>50</v>
      </c>
      <c r="I139" s="53" t="str">
        <f t="shared" si="143"/>
        <v>prop,207,2;pack,1114;pack,1129;pack,1144;pack,1159</v>
      </c>
      <c r="J139" s="53" t="str">
        <f t="shared" si="144"/>
        <v>prop,207,2</v>
      </c>
      <c r="K139" s="53">
        <f t="shared" si="145"/>
        <v>2</v>
      </c>
      <c r="L139" s="53" t="str">
        <f t="shared" si="146"/>
        <v>prop,211,1;pack,1114;pack,1129;pack,1144;pack,1159</v>
      </c>
      <c r="M139" s="53" t="str">
        <f t="shared" si="147"/>
        <v>prop,211,1</v>
      </c>
      <c r="N139" s="53">
        <f t="shared" si="148"/>
        <v>8</v>
      </c>
      <c r="O139" s="53" t="str">
        <f t="shared" si="149"/>
        <v>prop,208,2;pack,1114;pack,1129;pack,1144;pack,1159</v>
      </c>
      <c r="P139" s="53" t="str">
        <f t="shared" si="150"/>
        <v>prop,208,2</v>
      </c>
      <c r="Q139" s="53">
        <f t="shared" si="151"/>
        <v>2</v>
      </c>
      <c r="R139" s="53" t="str">
        <f t="shared" si="152"/>
        <v>prop,212,1;pack,1114;pack,1129;pack,1144;pack,1159</v>
      </c>
      <c r="S139" s="53" t="str">
        <f t="shared" si="153"/>
        <v>prop,212,1</v>
      </c>
      <c r="T139" s="53">
        <f t="shared" si="154"/>
        <v>8</v>
      </c>
      <c r="U139" s="53" t="str">
        <f t="shared" si="155"/>
        <v>prop,209,2;pack,1114;pack,1129;pack,1144;pack,1159</v>
      </c>
      <c r="V139" s="53" t="str">
        <f t="shared" si="156"/>
        <v>prop,209,2</v>
      </c>
      <c r="W139" s="53">
        <f t="shared" si="157"/>
        <v>2</v>
      </c>
      <c r="X139" s="53" t="str">
        <f t="shared" si="158"/>
        <v>prop,213,1;pack,1114;pack,1129;pack,1144;pack,1159</v>
      </c>
      <c r="Y139" s="53" t="str">
        <f t="shared" si="159"/>
        <v>prop,213,1</v>
      </c>
      <c r="Z139" s="53">
        <f t="shared" si="160"/>
        <v>5</v>
      </c>
      <c r="AA139" s="53" t="str">
        <f t="shared" si="161"/>
        <v>prop,210,2;pack,1114;pack,1129;pack,1144;pack,1159</v>
      </c>
      <c r="AB139" s="53" t="str">
        <f t="shared" si="162"/>
        <v>prop,210,2</v>
      </c>
      <c r="AC139" s="53">
        <f t="shared" si="163"/>
        <v>2</v>
      </c>
      <c r="AD139" s="53" t="str">
        <f t="shared" si="164"/>
        <v>prop,214,1;pack,1114;pack,1129;pack,1144;pack,1159</v>
      </c>
      <c r="AE139" s="53" t="str">
        <f t="shared" si="165"/>
        <v>prop,214,1</v>
      </c>
      <c r="AF139" s="53">
        <f t="shared" si="166"/>
        <v>5</v>
      </c>
      <c r="AG139" s="53" t="str">
        <f t="shared" si="167"/>
        <v>prop,301,1</v>
      </c>
      <c r="AH139" s="53" t="str">
        <f t="shared" si="168"/>
        <v>prop,301,1</v>
      </c>
      <c r="AI139" s="53">
        <f t="shared" si="169"/>
        <v>5</v>
      </c>
      <c r="AJ139" s="53" t="str">
        <f t="shared" si="170"/>
        <v>prop,302,1</v>
      </c>
      <c r="AK139" s="53" t="str">
        <f t="shared" si="171"/>
        <v>prop,302,1</v>
      </c>
      <c r="AL139" s="53">
        <f t="shared" si="172"/>
        <v>15</v>
      </c>
      <c r="AM139" s="53" t="str">
        <f t="shared" si="173"/>
        <v>prop,303,1</v>
      </c>
      <c r="AN139" s="53" t="str">
        <f t="shared" si="174"/>
        <v>prop,303,1</v>
      </c>
      <c r="AO139" s="53">
        <f t="shared" si="175"/>
        <v>10</v>
      </c>
      <c r="AP139" s="53" t="str">
        <f t="shared" si="176"/>
        <v>prop,304,1</v>
      </c>
      <c r="AQ139" s="53" t="str">
        <f t="shared" si="177"/>
        <v>prop,304,1</v>
      </c>
      <c r="AR139" s="53">
        <f t="shared" si="178"/>
        <v>5</v>
      </c>
      <c r="AS139" s="53" t="str">
        <f t="shared" si="179"/>
        <v>prop,305,1</v>
      </c>
      <c r="AT139" s="53" t="str">
        <f t="shared" si="180"/>
        <v>prop,305,1</v>
      </c>
      <c r="AU139" s="53">
        <f t="shared" si="181"/>
        <v>15</v>
      </c>
      <c r="AV139" s="53" t="str">
        <f t="shared" si="182"/>
        <v>prop,306,1</v>
      </c>
      <c r="AW139" s="53" t="str">
        <f t="shared" si="183"/>
        <v>prop,306,1</v>
      </c>
      <c r="AX139" s="53">
        <f t="shared" si="184"/>
        <v>10</v>
      </c>
      <c r="AY139" s="53" t="str">
        <f t="shared" si="185"/>
        <v>prop,307,1</v>
      </c>
      <c r="AZ139" s="53" t="str">
        <f t="shared" si="186"/>
        <v>prop,307,1</v>
      </c>
      <c r="BA139" s="53">
        <f t="shared" si="187"/>
        <v>5</v>
      </c>
      <c r="BB139" s="53" t="str">
        <f t="shared" si="188"/>
        <v>prop,308,1</v>
      </c>
      <c r="BC139" s="53" t="str">
        <f t="shared" si="189"/>
        <v>prop,308,1</v>
      </c>
      <c r="BD139" s="53">
        <f t="shared" si="190"/>
        <v>10</v>
      </c>
      <c r="BE139" s="53" t="str">
        <f t="shared" si="191"/>
        <v>prop,309,1</v>
      </c>
      <c r="BF139" s="53" t="str">
        <f t="shared" si="192"/>
        <v>prop,309,1</v>
      </c>
      <c r="BG139" s="53">
        <f t="shared" si="193"/>
        <v>5</v>
      </c>
      <c r="BH139" s="53" t="str">
        <f t="shared" si="194"/>
        <v>prop,310,1</v>
      </c>
      <c r="BI139" s="53" t="str">
        <f t="shared" si="195"/>
        <v>prop,310,1</v>
      </c>
      <c r="BJ139" s="53">
        <f t="shared" si="196"/>
        <v>5</v>
      </c>
      <c r="BK139" s="53" t="str">
        <f t="shared" si="197"/>
        <v>prop,311,1</v>
      </c>
      <c r="BL139" s="53" t="str">
        <f t="shared" si="198"/>
        <v>prop,311,1</v>
      </c>
      <c r="BM139" s="53">
        <f t="shared" si="199"/>
        <v>10</v>
      </c>
      <c r="BN139" s="53" t="str">
        <f t="shared" si="200"/>
        <v>prop,312,1</v>
      </c>
      <c r="BO139" s="53" t="str">
        <f t="shared" si="201"/>
        <v>prop,312,1</v>
      </c>
      <c r="BP139" s="53">
        <f t="shared" si="202"/>
        <v>5</v>
      </c>
      <c r="BQ139" s="53" t="str">
        <f t="shared" si="203"/>
        <v>prop,322,1</v>
      </c>
      <c r="BR139" s="53" t="str">
        <f t="shared" si="204"/>
        <v>prop,322,1</v>
      </c>
      <c r="BS139" s="53">
        <f t="shared" si="205"/>
        <v>28</v>
      </c>
      <c r="BT139" s="53" t="str">
        <f t="shared" si="206"/>
        <v>prop,323,1</v>
      </c>
      <c r="BU139" s="53" t="str">
        <f t="shared" si="207"/>
        <v>prop,323,1</v>
      </c>
      <c r="BV139" s="53">
        <f t="shared" si="208"/>
        <v>2</v>
      </c>
      <c r="BW139" s="53" t="str">
        <f t="shared" si="209"/>
        <v>prop,313,1</v>
      </c>
      <c r="BX139" s="53" t="str">
        <f t="shared" si="210"/>
        <v>prop,313,1</v>
      </c>
      <c r="BY139" s="53">
        <f t="shared" si="211"/>
        <v>5</v>
      </c>
      <c r="BZ139" s="53" t="str">
        <f t="shared" si="212"/>
        <v>prop,314,1</v>
      </c>
      <c r="CA139" s="53" t="str">
        <f t="shared" si="213"/>
        <v>prop,314,1</v>
      </c>
      <c r="CB139" s="53">
        <f t="shared" si="214"/>
        <v>30</v>
      </c>
      <c r="CC139" s="53" t="str">
        <f t="shared" si="215"/>
        <v>prop,316,1</v>
      </c>
      <c r="CD139" s="53" t="str">
        <f t="shared" si="216"/>
        <v>prop,316,1</v>
      </c>
      <c r="CE139" s="53">
        <f t="shared" si="217"/>
        <v>5</v>
      </c>
      <c r="CF139" s="53" t="str">
        <f t="shared" si="218"/>
        <v>prop,317,1</v>
      </c>
      <c r="CG139" s="53" t="str">
        <f t="shared" si="219"/>
        <v>prop,317,1</v>
      </c>
      <c r="CH139" s="53">
        <f t="shared" si="220"/>
        <v>30</v>
      </c>
      <c r="CI139" s="53" t="str">
        <f t="shared" si="221"/>
        <v>prop,206,2;pack,1114;pack,1129;pack,1144;pack,1159</v>
      </c>
      <c r="CJ139" s="53" t="str">
        <f t="shared" si="222"/>
        <v>prop,206,2</v>
      </c>
      <c r="CK139" s="53">
        <v>50</v>
      </c>
      <c r="CL139" s="53" t="str">
        <f t="shared" si="223"/>
        <v>prop,205,5;pack,1114;pack,1129;pack,1144;pack,1159</v>
      </c>
      <c r="CM139" s="53" t="str">
        <f t="shared" si="224"/>
        <v>prop,205,5</v>
      </c>
      <c r="CN139" s="53">
        <v>50</v>
      </c>
      <c r="CO139" s="53" t="str">
        <f>"stage_token,"&amp;INT(价值设定!M100*100)</f>
        <v>stage_token,2380</v>
      </c>
      <c r="CP139" s="53" t="str">
        <f t="shared" si="225"/>
        <v>stage_token,2380</v>
      </c>
      <c r="CQ139" s="53">
        <v>100</v>
      </c>
      <c r="CR139" s="53" t="s">
        <v>2329</v>
      </c>
      <c r="CS139" s="53" t="str">
        <f t="shared" si="226"/>
        <v>cash,110</v>
      </c>
      <c r="CT139" s="53">
        <v>100</v>
      </c>
      <c r="CU139" s="53" t="s">
        <v>2330</v>
      </c>
      <c r="CV139" s="53" t="str">
        <f t="shared" si="227"/>
        <v>prop,704,8</v>
      </c>
      <c r="CW139" s="53">
        <v>100</v>
      </c>
      <c r="CX139" s="53" t="str">
        <f t="shared" si="228"/>
        <v>pack,304</v>
      </c>
      <c r="CY139" s="53" t="str">
        <f t="shared" si="229"/>
        <v>item,104</v>
      </c>
      <c r="CZ139" s="53">
        <f t="shared" si="230"/>
        <v>10</v>
      </c>
      <c r="DA139" s="53" t="str">
        <f t="shared" si="231"/>
        <v>prop,105,1</v>
      </c>
      <c r="DB139" s="53" t="str">
        <f t="shared" si="232"/>
        <v>prop,105,1</v>
      </c>
      <c r="DC139" s="53">
        <f t="shared" si="233"/>
        <v>100</v>
      </c>
      <c r="DE139" s="53">
        <v>1237</v>
      </c>
      <c r="DF139" s="56"/>
      <c r="DG139" s="82"/>
    </row>
    <row r="140" spans="1:119">
      <c r="A140" s="53">
        <f>怪物产出!A102</f>
        <v>99</v>
      </c>
      <c r="B140" s="53">
        <f>怪物产出!B102</f>
        <v>15</v>
      </c>
      <c r="C140" s="50" t="str">
        <f>价值设定!P101</f>
        <v>coin,7450</v>
      </c>
      <c r="D140" s="53" t="str">
        <f t="shared" si="139"/>
        <v>coin,7450</v>
      </c>
      <c r="E140" s="53">
        <f t="shared" si="140"/>
        <v>200</v>
      </c>
      <c r="F140" s="53" t="str">
        <f t="shared" si="141"/>
        <v>pack,303</v>
      </c>
      <c r="G140" s="53" t="s">
        <v>2118</v>
      </c>
      <c r="H140" s="53">
        <f t="shared" si="142"/>
        <v>50</v>
      </c>
      <c r="I140" s="53" t="str">
        <f t="shared" si="143"/>
        <v>prop,207,2;pack,1114;pack,1129;pack,1144;pack,1159</v>
      </c>
      <c r="J140" s="53" t="str">
        <f t="shared" si="144"/>
        <v>prop,207,2</v>
      </c>
      <c r="K140" s="53">
        <f t="shared" si="145"/>
        <v>2</v>
      </c>
      <c r="L140" s="53" t="str">
        <f t="shared" si="146"/>
        <v>prop,211,1;pack,1114;pack,1129;pack,1144;pack,1159</v>
      </c>
      <c r="M140" s="53" t="str">
        <f t="shared" si="147"/>
        <v>prop,211,1</v>
      </c>
      <c r="N140" s="53">
        <f t="shared" si="148"/>
        <v>8</v>
      </c>
      <c r="O140" s="53" t="str">
        <f t="shared" si="149"/>
        <v>prop,208,2;pack,1114;pack,1129;pack,1144;pack,1159</v>
      </c>
      <c r="P140" s="53" t="str">
        <f t="shared" si="150"/>
        <v>prop,208,2</v>
      </c>
      <c r="Q140" s="53">
        <f t="shared" si="151"/>
        <v>2</v>
      </c>
      <c r="R140" s="53" t="str">
        <f t="shared" si="152"/>
        <v>prop,212,1;pack,1114;pack,1129;pack,1144;pack,1159</v>
      </c>
      <c r="S140" s="53" t="str">
        <f t="shared" si="153"/>
        <v>prop,212,1</v>
      </c>
      <c r="T140" s="53">
        <f t="shared" si="154"/>
        <v>8</v>
      </c>
      <c r="U140" s="53" t="str">
        <f t="shared" si="155"/>
        <v>prop,209,2;pack,1114;pack,1129;pack,1144;pack,1159</v>
      </c>
      <c r="V140" s="53" t="str">
        <f t="shared" si="156"/>
        <v>prop,209,2</v>
      </c>
      <c r="W140" s="53">
        <f t="shared" si="157"/>
        <v>2</v>
      </c>
      <c r="X140" s="53" t="str">
        <f t="shared" si="158"/>
        <v>prop,213,1;pack,1114;pack,1129;pack,1144;pack,1159</v>
      </c>
      <c r="Y140" s="53" t="str">
        <f t="shared" si="159"/>
        <v>prop,213,1</v>
      </c>
      <c r="Z140" s="53">
        <f t="shared" si="160"/>
        <v>5</v>
      </c>
      <c r="AA140" s="53" t="str">
        <f t="shared" si="161"/>
        <v>prop,210,2;pack,1114;pack,1129;pack,1144;pack,1159</v>
      </c>
      <c r="AB140" s="53" t="str">
        <f t="shared" si="162"/>
        <v>prop,210,2</v>
      </c>
      <c r="AC140" s="53">
        <f t="shared" si="163"/>
        <v>2</v>
      </c>
      <c r="AD140" s="53" t="str">
        <f t="shared" si="164"/>
        <v>prop,214,1;pack,1114;pack,1129;pack,1144;pack,1159</v>
      </c>
      <c r="AE140" s="53" t="str">
        <f t="shared" si="165"/>
        <v>prop,214,1</v>
      </c>
      <c r="AF140" s="53">
        <f t="shared" si="166"/>
        <v>5</v>
      </c>
      <c r="AG140" s="53" t="str">
        <f t="shared" si="167"/>
        <v>prop,301,1</v>
      </c>
      <c r="AH140" s="53" t="str">
        <f t="shared" si="168"/>
        <v>prop,301,1</v>
      </c>
      <c r="AI140" s="53">
        <f t="shared" si="169"/>
        <v>5</v>
      </c>
      <c r="AJ140" s="53" t="str">
        <f t="shared" si="170"/>
        <v>prop,302,1</v>
      </c>
      <c r="AK140" s="53" t="str">
        <f t="shared" si="171"/>
        <v>prop,302,1</v>
      </c>
      <c r="AL140" s="53">
        <f t="shared" si="172"/>
        <v>15</v>
      </c>
      <c r="AM140" s="53" t="str">
        <f t="shared" si="173"/>
        <v>prop,303,1</v>
      </c>
      <c r="AN140" s="53" t="str">
        <f t="shared" si="174"/>
        <v>prop,303,1</v>
      </c>
      <c r="AO140" s="53">
        <f t="shared" si="175"/>
        <v>10</v>
      </c>
      <c r="AP140" s="53" t="str">
        <f t="shared" si="176"/>
        <v>prop,304,1</v>
      </c>
      <c r="AQ140" s="53" t="str">
        <f t="shared" si="177"/>
        <v>prop,304,1</v>
      </c>
      <c r="AR140" s="53">
        <f t="shared" si="178"/>
        <v>5</v>
      </c>
      <c r="AS140" s="53" t="str">
        <f t="shared" si="179"/>
        <v>prop,305,1</v>
      </c>
      <c r="AT140" s="53" t="str">
        <f t="shared" si="180"/>
        <v>prop,305,1</v>
      </c>
      <c r="AU140" s="53">
        <f t="shared" si="181"/>
        <v>15</v>
      </c>
      <c r="AV140" s="53" t="str">
        <f t="shared" si="182"/>
        <v>prop,306,1</v>
      </c>
      <c r="AW140" s="53" t="str">
        <f t="shared" si="183"/>
        <v>prop,306,1</v>
      </c>
      <c r="AX140" s="53">
        <f t="shared" si="184"/>
        <v>10</v>
      </c>
      <c r="AY140" s="53" t="str">
        <f t="shared" si="185"/>
        <v>prop,307,1</v>
      </c>
      <c r="AZ140" s="53" t="str">
        <f t="shared" si="186"/>
        <v>prop,307,1</v>
      </c>
      <c r="BA140" s="53">
        <f t="shared" si="187"/>
        <v>5</v>
      </c>
      <c r="BB140" s="53" t="str">
        <f t="shared" si="188"/>
        <v>prop,308,1</v>
      </c>
      <c r="BC140" s="53" t="str">
        <f t="shared" si="189"/>
        <v>prop,308,1</v>
      </c>
      <c r="BD140" s="53">
        <f t="shared" si="190"/>
        <v>10</v>
      </c>
      <c r="BE140" s="53" t="str">
        <f t="shared" si="191"/>
        <v>prop,309,1</v>
      </c>
      <c r="BF140" s="53" t="str">
        <f t="shared" si="192"/>
        <v>prop,309,1</v>
      </c>
      <c r="BG140" s="53">
        <f t="shared" si="193"/>
        <v>5</v>
      </c>
      <c r="BH140" s="53" t="str">
        <f t="shared" si="194"/>
        <v>prop,310,1</v>
      </c>
      <c r="BI140" s="53" t="str">
        <f t="shared" si="195"/>
        <v>prop,310,1</v>
      </c>
      <c r="BJ140" s="53">
        <f t="shared" si="196"/>
        <v>5</v>
      </c>
      <c r="BK140" s="53" t="str">
        <f t="shared" si="197"/>
        <v>prop,311,1</v>
      </c>
      <c r="BL140" s="53" t="str">
        <f t="shared" si="198"/>
        <v>prop,311,1</v>
      </c>
      <c r="BM140" s="53">
        <f t="shared" si="199"/>
        <v>10</v>
      </c>
      <c r="BN140" s="53" t="str">
        <f t="shared" si="200"/>
        <v>prop,312,1</v>
      </c>
      <c r="BO140" s="53" t="str">
        <f t="shared" si="201"/>
        <v>prop,312,1</v>
      </c>
      <c r="BP140" s="53">
        <f t="shared" si="202"/>
        <v>5</v>
      </c>
      <c r="BQ140" s="53" t="str">
        <f t="shared" si="203"/>
        <v>prop,322,1</v>
      </c>
      <c r="BR140" s="53" t="str">
        <f t="shared" si="204"/>
        <v>prop,322,1</v>
      </c>
      <c r="BS140" s="53">
        <f t="shared" si="205"/>
        <v>28</v>
      </c>
      <c r="BT140" s="53" t="str">
        <f t="shared" si="206"/>
        <v>prop,323,1</v>
      </c>
      <c r="BU140" s="53" t="str">
        <f t="shared" si="207"/>
        <v>prop,323,1</v>
      </c>
      <c r="BV140" s="53">
        <f t="shared" si="208"/>
        <v>2</v>
      </c>
      <c r="BW140" s="53" t="str">
        <f t="shared" si="209"/>
        <v>prop,313,1</v>
      </c>
      <c r="BX140" s="53" t="str">
        <f t="shared" si="210"/>
        <v>prop,313,1</v>
      </c>
      <c r="BY140" s="53">
        <f t="shared" si="211"/>
        <v>5</v>
      </c>
      <c r="BZ140" s="53" t="str">
        <f t="shared" si="212"/>
        <v>prop,314,1</v>
      </c>
      <c r="CA140" s="53" t="str">
        <f t="shared" si="213"/>
        <v>prop,314,1</v>
      </c>
      <c r="CB140" s="53">
        <f t="shared" si="214"/>
        <v>30</v>
      </c>
      <c r="CC140" s="53" t="str">
        <f t="shared" si="215"/>
        <v>prop,316,1</v>
      </c>
      <c r="CD140" s="53" t="str">
        <f t="shared" si="216"/>
        <v>prop,316,1</v>
      </c>
      <c r="CE140" s="53">
        <f t="shared" si="217"/>
        <v>5</v>
      </c>
      <c r="CF140" s="53" t="str">
        <f t="shared" si="218"/>
        <v>prop,317,1</v>
      </c>
      <c r="CG140" s="53" t="str">
        <f t="shared" si="219"/>
        <v>prop,317,1</v>
      </c>
      <c r="CH140" s="53">
        <f t="shared" si="220"/>
        <v>30</v>
      </c>
      <c r="CI140" s="53" t="str">
        <f t="shared" si="221"/>
        <v>prop,206,2;pack,1114;pack,1129;pack,1144;pack,1159</v>
      </c>
      <c r="CJ140" s="53" t="str">
        <f t="shared" si="222"/>
        <v>prop,206,2</v>
      </c>
      <c r="CK140" s="53">
        <v>50</v>
      </c>
      <c r="CL140" s="53" t="str">
        <f t="shared" si="223"/>
        <v>prop,205,5;pack,1114;pack,1129;pack,1144;pack,1159</v>
      </c>
      <c r="CM140" s="53" t="str">
        <f t="shared" si="224"/>
        <v>prop,205,5</v>
      </c>
      <c r="CN140" s="53">
        <v>50</v>
      </c>
      <c r="CO140" s="53" t="str">
        <f>"stage_token,"&amp;INT(价值设定!M101*100)</f>
        <v>stage_token,2390</v>
      </c>
      <c r="CP140" s="53" t="str">
        <f t="shared" si="225"/>
        <v>stage_token,2390</v>
      </c>
      <c r="CQ140" s="53">
        <v>100</v>
      </c>
      <c r="CR140" s="53" t="s">
        <v>2329</v>
      </c>
      <c r="CS140" s="53" t="str">
        <f t="shared" si="226"/>
        <v>cash,110</v>
      </c>
      <c r="CT140" s="53">
        <v>100</v>
      </c>
      <c r="CU140" s="53" t="s">
        <v>2330</v>
      </c>
      <c r="CV140" s="53" t="str">
        <f t="shared" si="227"/>
        <v>prop,704,8</v>
      </c>
      <c r="CW140" s="53">
        <v>100</v>
      </c>
      <c r="CX140" s="53" t="str">
        <f t="shared" si="228"/>
        <v>pack,304</v>
      </c>
      <c r="CY140" s="53" t="str">
        <f t="shared" si="229"/>
        <v>item,104</v>
      </c>
      <c r="CZ140" s="53">
        <f t="shared" si="230"/>
        <v>10</v>
      </c>
      <c r="DA140" s="53" t="str">
        <f t="shared" si="231"/>
        <v>prop,105,1</v>
      </c>
      <c r="DB140" s="53" t="str">
        <f t="shared" si="232"/>
        <v>prop,105,1</v>
      </c>
      <c r="DC140" s="53">
        <f t="shared" si="233"/>
        <v>100</v>
      </c>
      <c r="DE140" s="53">
        <v>1238</v>
      </c>
      <c r="DF140" s="56"/>
      <c r="DG140" s="82"/>
    </row>
    <row r="141" spans="1:119">
      <c r="A141" s="53">
        <f>怪物产出!A103</f>
        <v>100</v>
      </c>
      <c r="B141" s="53">
        <f>怪物产出!B103</f>
        <v>15</v>
      </c>
      <c r="C141" s="50" t="str">
        <f>价值设定!P102</f>
        <v>coin,7500</v>
      </c>
      <c r="D141" s="53" t="str">
        <f t="shared" si="139"/>
        <v>coin,7500</v>
      </c>
      <c r="E141" s="53">
        <f t="shared" si="140"/>
        <v>200</v>
      </c>
      <c r="F141" s="53" t="str">
        <f t="shared" si="141"/>
        <v>pack,303</v>
      </c>
      <c r="G141" s="53" t="s">
        <v>2118</v>
      </c>
      <c r="H141" s="53">
        <f t="shared" si="142"/>
        <v>50</v>
      </c>
      <c r="I141" s="53" t="str">
        <f t="shared" si="143"/>
        <v>prop,207,2;pack,1114;pack,1129;pack,1144;pack,1159</v>
      </c>
      <c r="J141" s="53" t="str">
        <f t="shared" si="144"/>
        <v>prop,207,2</v>
      </c>
      <c r="K141" s="53">
        <f t="shared" si="145"/>
        <v>2</v>
      </c>
      <c r="L141" s="53" t="str">
        <f t="shared" si="146"/>
        <v>prop,211,1;pack,1114;pack,1129;pack,1144;pack,1159</v>
      </c>
      <c r="M141" s="53" t="str">
        <f t="shared" si="147"/>
        <v>prop,211,1</v>
      </c>
      <c r="N141" s="53">
        <f t="shared" si="148"/>
        <v>8</v>
      </c>
      <c r="O141" s="53" t="str">
        <f t="shared" si="149"/>
        <v>prop,208,2;pack,1114;pack,1129;pack,1144;pack,1159</v>
      </c>
      <c r="P141" s="53" t="str">
        <f t="shared" si="150"/>
        <v>prop,208,2</v>
      </c>
      <c r="Q141" s="53">
        <f t="shared" si="151"/>
        <v>2</v>
      </c>
      <c r="R141" s="53" t="str">
        <f t="shared" si="152"/>
        <v>prop,212,1;pack,1114;pack,1129;pack,1144;pack,1159</v>
      </c>
      <c r="S141" s="53" t="str">
        <f t="shared" si="153"/>
        <v>prop,212,1</v>
      </c>
      <c r="T141" s="53">
        <f t="shared" si="154"/>
        <v>8</v>
      </c>
      <c r="U141" s="53" t="str">
        <f t="shared" si="155"/>
        <v>prop,209,2;pack,1114;pack,1129;pack,1144;pack,1159</v>
      </c>
      <c r="V141" s="53" t="str">
        <f t="shared" si="156"/>
        <v>prop,209,2</v>
      </c>
      <c r="W141" s="53">
        <f t="shared" si="157"/>
        <v>2</v>
      </c>
      <c r="X141" s="53" t="str">
        <f t="shared" si="158"/>
        <v>prop,213,1;pack,1114;pack,1129;pack,1144;pack,1159</v>
      </c>
      <c r="Y141" s="53" t="str">
        <f t="shared" si="159"/>
        <v>prop,213,1</v>
      </c>
      <c r="Z141" s="53">
        <f t="shared" si="160"/>
        <v>5</v>
      </c>
      <c r="AA141" s="53" t="str">
        <f t="shared" si="161"/>
        <v>prop,210,2;pack,1114;pack,1129;pack,1144;pack,1159</v>
      </c>
      <c r="AB141" s="53" t="str">
        <f t="shared" si="162"/>
        <v>prop,210,2</v>
      </c>
      <c r="AC141" s="53">
        <f t="shared" si="163"/>
        <v>2</v>
      </c>
      <c r="AD141" s="53" t="str">
        <f t="shared" si="164"/>
        <v>prop,214,1;pack,1114;pack,1129;pack,1144;pack,1159</v>
      </c>
      <c r="AE141" s="53" t="str">
        <f t="shared" si="165"/>
        <v>prop,214,1</v>
      </c>
      <c r="AF141" s="53">
        <f t="shared" si="166"/>
        <v>5</v>
      </c>
      <c r="AG141" s="53" t="str">
        <f t="shared" si="167"/>
        <v>prop,301,1</v>
      </c>
      <c r="AH141" s="53" t="str">
        <f t="shared" si="168"/>
        <v>prop,301,1</v>
      </c>
      <c r="AI141" s="53">
        <f t="shared" si="169"/>
        <v>5</v>
      </c>
      <c r="AJ141" s="53" t="str">
        <f t="shared" si="170"/>
        <v>prop,302,1</v>
      </c>
      <c r="AK141" s="53" t="str">
        <f t="shared" si="171"/>
        <v>prop,302,1</v>
      </c>
      <c r="AL141" s="53">
        <f t="shared" si="172"/>
        <v>15</v>
      </c>
      <c r="AM141" s="53" t="str">
        <f t="shared" si="173"/>
        <v>prop,303,1</v>
      </c>
      <c r="AN141" s="53" t="str">
        <f t="shared" si="174"/>
        <v>prop,303,1</v>
      </c>
      <c r="AO141" s="53">
        <f t="shared" si="175"/>
        <v>10</v>
      </c>
      <c r="AP141" s="53" t="str">
        <f t="shared" si="176"/>
        <v>prop,304,1</v>
      </c>
      <c r="AQ141" s="53" t="str">
        <f t="shared" si="177"/>
        <v>prop,304,1</v>
      </c>
      <c r="AR141" s="53">
        <f t="shared" si="178"/>
        <v>5</v>
      </c>
      <c r="AS141" s="53" t="str">
        <f t="shared" si="179"/>
        <v>prop,305,1</v>
      </c>
      <c r="AT141" s="53" t="str">
        <f t="shared" si="180"/>
        <v>prop,305,1</v>
      </c>
      <c r="AU141" s="53">
        <f t="shared" si="181"/>
        <v>15</v>
      </c>
      <c r="AV141" s="53" t="str">
        <f t="shared" si="182"/>
        <v>prop,306,1</v>
      </c>
      <c r="AW141" s="53" t="str">
        <f t="shared" si="183"/>
        <v>prop,306,1</v>
      </c>
      <c r="AX141" s="53">
        <f t="shared" si="184"/>
        <v>10</v>
      </c>
      <c r="AY141" s="53" t="str">
        <f t="shared" si="185"/>
        <v>prop,307,1</v>
      </c>
      <c r="AZ141" s="53" t="str">
        <f t="shared" si="186"/>
        <v>prop,307,1</v>
      </c>
      <c r="BA141" s="53">
        <f t="shared" si="187"/>
        <v>5</v>
      </c>
      <c r="BB141" s="53" t="str">
        <f t="shared" si="188"/>
        <v>prop,308,1</v>
      </c>
      <c r="BC141" s="53" t="str">
        <f t="shared" si="189"/>
        <v>prop,308,1</v>
      </c>
      <c r="BD141" s="53">
        <f t="shared" si="190"/>
        <v>10</v>
      </c>
      <c r="BE141" s="53" t="str">
        <f t="shared" si="191"/>
        <v>prop,309,1</v>
      </c>
      <c r="BF141" s="53" t="str">
        <f t="shared" si="192"/>
        <v>prop,309,1</v>
      </c>
      <c r="BG141" s="53">
        <f t="shared" si="193"/>
        <v>5</v>
      </c>
      <c r="BH141" s="53" t="str">
        <f t="shared" si="194"/>
        <v>prop,310,1</v>
      </c>
      <c r="BI141" s="53" t="str">
        <f t="shared" si="195"/>
        <v>prop,310,1</v>
      </c>
      <c r="BJ141" s="53">
        <f t="shared" si="196"/>
        <v>5</v>
      </c>
      <c r="BK141" s="53" t="str">
        <f t="shared" si="197"/>
        <v>prop,311,1</v>
      </c>
      <c r="BL141" s="53" t="str">
        <f t="shared" si="198"/>
        <v>prop,311,1</v>
      </c>
      <c r="BM141" s="53">
        <f t="shared" si="199"/>
        <v>10</v>
      </c>
      <c r="BN141" s="53" t="str">
        <f t="shared" si="200"/>
        <v>prop,312,1</v>
      </c>
      <c r="BO141" s="53" t="str">
        <f t="shared" si="201"/>
        <v>prop,312,1</v>
      </c>
      <c r="BP141" s="53">
        <f t="shared" si="202"/>
        <v>5</v>
      </c>
      <c r="BQ141" s="53" t="str">
        <f t="shared" si="203"/>
        <v>prop,322,1</v>
      </c>
      <c r="BR141" s="53" t="str">
        <f t="shared" si="204"/>
        <v>prop,322,1</v>
      </c>
      <c r="BS141" s="53">
        <f t="shared" si="205"/>
        <v>28</v>
      </c>
      <c r="BT141" s="53" t="str">
        <f t="shared" si="206"/>
        <v>prop,323,1</v>
      </c>
      <c r="BU141" s="53" t="str">
        <f t="shared" si="207"/>
        <v>prop,323,1</v>
      </c>
      <c r="BV141" s="53">
        <f t="shared" si="208"/>
        <v>2</v>
      </c>
      <c r="BW141" s="53" t="str">
        <f t="shared" si="209"/>
        <v>prop,313,1</v>
      </c>
      <c r="BX141" s="53" t="str">
        <f t="shared" si="210"/>
        <v>prop,313,1</v>
      </c>
      <c r="BY141" s="53">
        <f t="shared" si="211"/>
        <v>5</v>
      </c>
      <c r="BZ141" s="53" t="str">
        <f t="shared" si="212"/>
        <v>prop,314,1</v>
      </c>
      <c r="CA141" s="53" t="str">
        <f t="shared" si="213"/>
        <v>prop,314,1</v>
      </c>
      <c r="CB141" s="53">
        <f t="shared" si="214"/>
        <v>30</v>
      </c>
      <c r="CC141" s="53" t="str">
        <f t="shared" si="215"/>
        <v>prop,316,1</v>
      </c>
      <c r="CD141" s="53" t="str">
        <f t="shared" si="216"/>
        <v>prop,316,1</v>
      </c>
      <c r="CE141" s="53">
        <f t="shared" si="217"/>
        <v>5</v>
      </c>
      <c r="CF141" s="53" t="str">
        <f t="shared" si="218"/>
        <v>prop,317,1</v>
      </c>
      <c r="CG141" s="53" t="str">
        <f t="shared" si="219"/>
        <v>prop,317,1</v>
      </c>
      <c r="CH141" s="53">
        <f t="shared" si="220"/>
        <v>30</v>
      </c>
      <c r="CI141" s="53" t="str">
        <f t="shared" si="221"/>
        <v>prop,206,2;pack,1114;pack,1129;pack,1144;pack,1159</v>
      </c>
      <c r="CJ141" s="53" t="str">
        <f t="shared" si="222"/>
        <v>prop,206,2</v>
      </c>
      <c r="CK141" s="53">
        <v>50</v>
      </c>
      <c r="CL141" s="53" t="str">
        <f t="shared" si="223"/>
        <v>prop,205,5;pack,1114;pack,1129;pack,1144;pack,1159</v>
      </c>
      <c r="CM141" s="53" t="str">
        <f t="shared" si="224"/>
        <v>prop,205,5</v>
      </c>
      <c r="CN141" s="53">
        <v>50</v>
      </c>
      <c r="CO141" s="53" t="str">
        <f>"stage_token,"&amp;INT(价值设定!M102*100)</f>
        <v>stage_token,2400</v>
      </c>
      <c r="CP141" s="53" t="str">
        <f t="shared" si="225"/>
        <v>stage_token,2400</v>
      </c>
      <c r="CQ141" s="53">
        <v>100</v>
      </c>
      <c r="CR141" s="53" t="s">
        <v>2329</v>
      </c>
      <c r="CS141" s="53" t="str">
        <f t="shared" si="226"/>
        <v>cash,110</v>
      </c>
      <c r="CT141" s="53">
        <v>100</v>
      </c>
      <c r="CU141" s="53" t="s">
        <v>2330</v>
      </c>
      <c r="CV141" s="53" t="str">
        <f t="shared" si="227"/>
        <v>prop,704,8</v>
      </c>
      <c r="CW141" s="53">
        <v>100</v>
      </c>
      <c r="CX141" s="53" t="str">
        <f t="shared" si="228"/>
        <v>pack,304</v>
      </c>
      <c r="CY141" s="53" t="str">
        <f t="shared" si="229"/>
        <v>item,104</v>
      </c>
      <c r="CZ141" s="53">
        <f t="shared" si="230"/>
        <v>10</v>
      </c>
      <c r="DA141" s="53" t="str">
        <f t="shared" si="231"/>
        <v>prop,105,1</v>
      </c>
      <c r="DB141" s="53" t="str">
        <f t="shared" si="232"/>
        <v>prop,105,1</v>
      </c>
      <c r="DC141" s="53">
        <f t="shared" si="233"/>
        <v>100</v>
      </c>
      <c r="DE141" s="53">
        <v>1239</v>
      </c>
      <c r="DF141" s="56"/>
      <c r="DG141" s="82"/>
    </row>
    <row r="142" spans="1:119">
      <c r="DG142" s="82"/>
    </row>
    <row r="143" spans="1:119">
      <c r="DG143" s="82"/>
    </row>
    <row r="144" spans="1:119">
      <c r="DG144" s="82"/>
    </row>
    <row r="145" spans="111:119">
      <c r="DG145" s="82"/>
    </row>
    <row r="146" spans="111:119">
      <c r="DG146" s="82"/>
      <c r="DM146" s="56"/>
    </row>
    <row r="147" spans="111:119">
      <c r="DG147" s="82"/>
      <c r="DN147" s="53"/>
      <c r="DO147" s="53"/>
    </row>
    <row r="148" spans="111:119">
      <c r="DG148" s="82"/>
    </row>
    <row r="149" spans="111:119">
      <c r="DG149" s="82"/>
    </row>
    <row r="150" spans="111:119">
      <c r="DG150" s="82"/>
    </row>
    <row r="151" spans="111:119">
      <c r="DG151" s="82"/>
    </row>
    <row r="152" spans="111:119">
      <c r="DG152" s="82"/>
    </row>
    <row r="153" spans="111:119">
      <c r="DG153" s="82"/>
    </row>
    <row r="154" spans="111:119">
      <c r="DG154" s="82"/>
    </row>
    <row r="155" spans="111:119">
      <c r="DG155" s="82"/>
    </row>
    <row r="156" spans="111:119">
      <c r="DG156" s="82"/>
    </row>
    <row r="157" spans="111:119">
      <c r="DG157" s="82"/>
    </row>
    <row r="158" spans="111:119">
      <c r="DG158" s="82"/>
    </row>
    <row r="159" spans="111:119">
      <c r="DG159" s="82"/>
    </row>
    <row r="160" spans="111:119">
      <c r="DG160" s="82"/>
    </row>
    <row r="161" spans="111:111">
      <c r="DG161" s="82"/>
    </row>
    <row r="162" spans="111:111">
      <c r="DG162" s="82"/>
    </row>
    <row r="163" spans="111:111">
      <c r="DG163" s="82"/>
    </row>
    <row r="164" spans="111:111">
      <c r="DG164" s="82"/>
    </row>
    <row r="165" spans="111:111">
      <c r="DG165" s="82"/>
    </row>
    <row r="166" spans="111:111">
      <c r="DG166" s="82"/>
    </row>
    <row r="167" spans="111:111">
      <c r="DG167" s="82"/>
    </row>
    <row r="168" spans="111:111">
      <c r="DG168" s="82"/>
    </row>
    <row r="169" spans="111:111">
      <c r="DG169" s="82"/>
    </row>
    <row r="170" spans="111:111">
      <c r="DG170" s="82"/>
    </row>
    <row r="171" spans="111:111">
      <c r="DG171" s="82"/>
    </row>
    <row r="172" spans="111:111">
      <c r="DG172" s="82"/>
    </row>
    <row r="173" spans="111:111">
      <c r="DG173" s="82"/>
    </row>
    <row r="174" spans="111:111">
      <c r="DG174" s="82"/>
    </row>
    <row r="175" spans="111:111">
      <c r="DG175" s="82"/>
    </row>
    <row r="176" spans="111:111">
      <c r="DG176" s="82"/>
    </row>
    <row r="177" spans="111:111">
      <c r="DG177" s="82"/>
    </row>
    <row r="178" spans="111:111">
      <c r="DG178" s="82"/>
    </row>
    <row r="179" spans="111:111">
      <c r="DG179" s="82"/>
    </row>
    <row r="180" spans="111:111">
      <c r="DG180" s="82"/>
    </row>
    <row r="181" spans="111:111">
      <c r="DG181" s="82"/>
    </row>
    <row r="182" spans="111:111">
      <c r="DG182" s="82"/>
    </row>
    <row r="183" spans="111:111">
      <c r="DG183" s="82"/>
    </row>
    <row r="184" spans="111:111">
      <c r="DG184" s="82"/>
    </row>
    <row r="185" spans="111:111">
      <c r="DG185" s="82"/>
    </row>
    <row r="186" spans="111:111">
      <c r="DG186" s="82"/>
    </row>
    <row r="187" spans="111:111">
      <c r="DG187" s="82"/>
    </row>
    <row r="188" spans="111:111">
      <c r="DG188" s="82"/>
    </row>
    <row r="189" spans="111:111">
      <c r="DG189" s="82"/>
    </row>
    <row r="190" spans="111:111">
      <c r="DG190" s="82"/>
    </row>
    <row r="191" spans="111:111">
      <c r="DG191" s="82"/>
    </row>
    <row r="192" spans="111:111">
      <c r="DG192" s="82"/>
    </row>
    <row r="193" spans="111:119">
      <c r="DG193" s="82"/>
    </row>
    <row r="194" spans="111:119">
      <c r="DG194" s="82"/>
    </row>
    <row r="195" spans="111:119">
      <c r="DG195" s="82"/>
    </row>
    <row r="196" spans="111:119">
      <c r="DG196" s="82"/>
    </row>
    <row r="197" spans="111:119">
      <c r="DG197" s="82"/>
    </row>
    <row r="198" spans="111:119">
      <c r="DG198" s="82"/>
    </row>
    <row r="199" spans="111:119">
      <c r="DG199" s="82"/>
    </row>
    <row r="200" spans="111:119">
      <c r="DG200" s="82"/>
    </row>
    <row r="201" spans="111:119">
      <c r="DG201" s="82"/>
    </row>
    <row r="202" spans="111:119">
      <c r="DG202" s="82"/>
    </row>
    <row r="203" spans="111:119">
      <c r="DG203" s="82"/>
    </row>
    <row r="204" spans="111:119">
      <c r="DG204" s="82"/>
      <c r="DM204" s="56"/>
    </row>
    <row r="205" spans="111:119">
      <c r="DG205" s="82"/>
      <c r="DN205" s="53"/>
      <c r="DO205" s="53"/>
    </row>
    <row r="206" spans="111:119">
      <c r="DG206" s="82"/>
    </row>
    <row r="207" spans="111:119">
      <c r="DG207" s="82"/>
    </row>
    <row r="208" spans="111:119">
      <c r="DG208" s="82"/>
    </row>
    <row r="209" spans="111:111">
      <c r="DG209" s="82"/>
    </row>
    <row r="210" spans="111:111">
      <c r="DG210" s="82"/>
    </row>
    <row r="211" spans="111:111">
      <c r="DG211" s="82"/>
    </row>
    <row r="212" spans="111:111">
      <c r="DG212" s="82"/>
    </row>
    <row r="213" spans="111:111">
      <c r="DG213" s="82"/>
    </row>
    <row r="214" spans="111:111">
      <c r="DG214" s="82"/>
    </row>
    <row r="215" spans="111:111">
      <c r="DG215" s="82"/>
    </row>
    <row r="216" spans="111:111">
      <c r="DG216" s="82"/>
    </row>
    <row r="217" spans="111:111">
      <c r="DG217" s="82"/>
    </row>
    <row r="218" spans="111:111">
      <c r="DG218" s="82"/>
    </row>
    <row r="219" spans="111:111">
      <c r="DG219" s="82"/>
    </row>
    <row r="220" spans="111:111">
      <c r="DG220" s="82"/>
    </row>
    <row r="221" spans="111:111">
      <c r="DG221" s="82"/>
    </row>
    <row r="222" spans="111:111">
      <c r="DG222" s="82"/>
    </row>
    <row r="223" spans="111:111">
      <c r="DG223" s="82"/>
    </row>
    <row r="224" spans="111:111">
      <c r="DG224" s="82"/>
    </row>
    <row r="225" spans="111:111">
      <c r="DG225" s="82"/>
    </row>
    <row r="226" spans="111:111">
      <c r="DG226" s="82"/>
    </row>
    <row r="227" spans="111:111">
      <c r="DG227" s="82"/>
    </row>
    <row r="228" spans="111:111">
      <c r="DG228" s="82"/>
    </row>
    <row r="229" spans="111:111">
      <c r="DG229" s="82"/>
    </row>
    <row r="230" spans="111:111">
      <c r="DG230" s="82"/>
    </row>
    <row r="231" spans="111:111">
      <c r="DG231" s="82"/>
    </row>
    <row r="232" spans="111:111">
      <c r="DG232" s="82"/>
    </row>
    <row r="233" spans="111:111">
      <c r="DG233" s="82"/>
    </row>
    <row r="234" spans="111:111">
      <c r="DG234" s="82"/>
    </row>
    <row r="235" spans="111:111">
      <c r="DG235" s="82"/>
    </row>
    <row r="236" spans="111:111">
      <c r="DG236" s="82"/>
    </row>
    <row r="237" spans="111:111">
      <c r="DG237" s="82"/>
    </row>
    <row r="238" spans="111:111">
      <c r="DG238" s="82"/>
    </row>
    <row r="239" spans="111:111">
      <c r="DG239" s="82"/>
    </row>
    <row r="240" spans="111:111">
      <c r="DG240" s="82"/>
    </row>
    <row r="241" spans="111:111">
      <c r="DG241" s="82"/>
    </row>
    <row r="242" spans="111:111">
      <c r="DG242" s="82"/>
    </row>
    <row r="243" spans="111:111">
      <c r="DG243" s="82"/>
    </row>
    <row r="244" spans="111:111">
      <c r="DG244" s="82"/>
    </row>
    <row r="245" spans="111:111">
      <c r="DG245" s="82"/>
    </row>
    <row r="246" spans="111:111">
      <c r="DG246" s="82"/>
    </row>
    <row r="247" spans="111:111">
      <c r="DG247" s="82"/>
    </row>
    <row r="248" spans="111:111">
      <c r="DG248" s="82"/>
    </row>
    <row r="249" spans="111:111">
      <c r="DG249" s="82"/>
    </row>
    <row r="250" spans="111:111">
      <c r="DG250" s="82"/>
    </row>
    <row r="251" spans="111:111">
      <c r="DG251" s="82"/>
    </row>
    <row r="252" spans="111:111">
      <c r="DG252" s="82"/>
    </row>
    <row r="253" spans="111:111">
      <c r="DG253" s="82"/>
    </row>
    <row r="254" spans="111:111">
      <c r="DG254" s="82"/>
    </row>
    <row r="255" spans="111:111">
      <c r="DG255" s="82"/>
    </row>
    <row r="256" spans="111:111">
      <c r="DG256" s="82"/>
    </row>
    <row r="257" spans="111:111">
      <c r="DG257" s="82"/>
    </row>
    <row r="258" spans="111:111">
      <c r="DG258" s="82"/>
    </row>
    <row r="259" spans="111:111">
      <c r="DG259" s="82"/>
    </row>
    <row r="260" spans="111:111">
      <c r="DG260" s="82"/>
    </row>
    <row r="261" spans="111:111">
      <c r="DG261" s="82"/>
    </row>
    <row r="262" spans="111:111">
      <c r="DG262" s="82"/>
    </row>
    <row r="263" spans="111:111">
      <c r="DG263" s="82"/>
    </row>
    <row r="264" spans="111:111">
      <c r="DG264" s="82"/>
    </row>
    <row r="265" spans="111:111">
      <c r="DG265" s="82"/>
    </row>
    <row r="266" spans="111:111">
      <c r="DG266" s="82"/>
    </row>
    <row r="267" spans="111:111">
      <c r="DG267" s="82"/>
    </row>
    <row r="268" spans="111:111">
      <c r="DG268" s="82"/>
    </row>
    <row r="269" spans="111:111">
      <c r="DG269" s="82"/>
    </row>
    <row r="270" spans="111:111">
      <c r="DG270" s="82"/>
    </row>
    <row r="271" spans="111:111">
      <c r="DG271" s="82"/>
    </row>
  </sheetData>
  <mergeCells count="36">
    <mergeCell ref="R39:T39"/>
    <mergeCell ref="C39:E39"/>
    <mergeCell ref="F39:H39"/>
    <mergeCell ref="I39:K39"/>
    <mergeCell ref="L39:N39"/>
    <mergeCell ref="O39:Q39"/>
    <mergeCell ref="BB39:BD39"/>
    <mergeCell ref="U39:W39"/>
    <mergeCell ref="X39:Z39"/>
    <mergeCell ref="AA39:AC39"/>
    <mergeCell ref="AD39:AF39"/>
    <mergeCell ref="AG39:AI39"/>
    <mergeCell ref="AJ39:AL39"/>
    <mergeCell ref="AM39:AO39"/>
    <mergeCell ref="AP39:AR39"/>
    <mergeCell ref="AS39:AU39"/>
    <mergeCell ref="AV39:AX39"/>
    <mergeCell ref="AY39:BA39"/>
    <mergeCell ref="BW39:BY39"/>
    <mergeCell ref="BZ39:CB39"/>
    <mergeCell ref="CC39:CE39"/>
    <mergeCell ref="CF39:CH39"/>
    <mergeCell ref="BE39:BG39"/>
    <mergeCell ref="BH39:BJ39"/>
    <mergeCell ref="BK39:BM39"/>
    <mergeCell ref="BN39:BP39"/>
    <mergeCell ref="BQ39:BS39"/>
    <mergeCell ref="BT39:BV39"/>
    <mergeCell ref="DA39:DC39"/>
    <mergeCell ref="CO38:CZ38"/>
    <mergeCell ref="CI39:CK39"/>
    <mergeCell ref="CO39:CQ39"/>
    <mergeCell ref="CR39:CT39"/>
    <mergeCell ref="CU39:CW39"/>
    <mergeCell ref="CX39:CZ39"/>
    <mergeCell ref="CL39:CN39"/>
  </mergeCells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"/>
  <dimension ref="A1:AO3102"/>
  <sheetViews>
    <sheetView tabSelected="1" workbookViewId="0">
      <pane ySplit="2" topLeftCell="A1561" activePane="bottomLeft" state="frozen"/>
      <selection pane="bottomLeft" activeCell="A3" sqref="A3:H1602"/>
    </sheetView>
  </sheetViews>
  <sheetFormatPr defaultColWidth="11" defaultRowHeight="12.75"/>
  <cols>
    <col min="1" max="1" width="8.25" style="50" customWidth="1"/>
    <col min="2" max="2" width="5" style="50" bestFit="1" customWidth="1"/>
    <col min="3" max="3" width="4.75" style="50" bestFit="1" customWidth="1"/>
    <col min="4" max="4" width="19.25" style="50" bestFit="1" customWidth="1"/>
    <col min="5" max="6" width="8" style="50" bestFit="1" customWidth="1"/>
    <col min="7" max="7" width="4.75" style="50" bestFit="1" customWidth="1"/>
    <col min="8" max="8" width="27.375" style="50" bestFit="1" customWidth="1"/>
    <col min="9" max="10" width="6.75" style="50" customWidth="1"/>
    <col min="11" max="11" width="4.75" style="50" bestFit="1" customWidth="1"/>
    <col min="12" max="12" width="6.75" style="50" bestFit="1" customWidth="1"/>
    <col min="13" max="13" width="4.75" style="50" bestFit="1" customWidth="1"/>
    <col min="14" max="14" width="8.5" style="50" customWidth="1"/>
    <col min="15" max="15" width="8.875" style="50" bestFit="1" customWidth="1"/>
    <col min="16" max="17" width="4.75" style="50" bestFit="1" customWidth="1"/>
    <col min="18" max="18" width="10.875" style="50" bestFit="1" customWidth="1"/>
    <col min="19" max="19" width="4.625" style="50" bestFit="1" customWidth="1"/>
    <col min="20" max="20" width="6.75" style="50" customWidth="1"/>
    <col min="21" max="27" width="7.5" style="50" customWidth="1"/>
    <col min="28" max="28" width="10.875" style="50" bestFit="1" customWidth="1"/>
    <col min="29" max="29" width="7.5" style="50" customWidth="1"/>
    <col min="30" max="30" width="4" style="50" customWidth="1"/>
    <col min="31" max="33" width="11" style="50"/>
    <col min="34" max="35" width="11" style="53"/>
    <col min="36" max="16384" width="11" style="50"/>
  </cols>
  <sheetData>
    <row r="1" spans="1:41">
      <c r="A1" s="25" t="s">
        <v>2078</v>
      </c>
      <c r="K1" s="50" t="s">
        <v>2358</v>
      </c>
      <c r="U1" s="50" t="s">
        <v>2359</v>
      </c>
      <c r="AH1" s="27" t="s">
        <v>2079</v>
      </c>
      <c r="AM1" s="25" t="s">
        <v>2079</v>
      </c>
    </row>
    <row r="2" spans="1:41">
      <c r="A2" s="51" t="s">
        <v>712</v>
      </c>
      <c r="B2" s="52" t="s">
        <v>713</v>
      </c>
      <c r="C2" s="52" t="s">
        <v>714</v>
      </c>
      <c r="D2" s="52" t="s">
        <v>715</v>
      </c>
      <c r="E2" s="52" t="s">
        <v>2080</v>
      </c>
      <c r="F2" s="52" t="s">
        <v>2081</v>
      </c>
      <c r="G2" s="52" t="s">
        <v>2082</v>
      </c>
      <c r="H2" s="52" t="s">
        <v>2083</v>
      </c>
      <c r="K2" s="50" t="s">
        <v>2160</v>
      </c>
      <c r="L2" s="50" t="s">
        <v>311</v>
      </c>
      <c r="M2" s="50" t="s">
        <v>1973</v>
      </c>
      <c r="N2" s="50" t="s">
        <v>1964</v>
      </c>
      <c r="O2" s="50" t="s">
        <v>1974</v>
      </c>
      <c r="P2" s="50" t="s">
        <v>1963</v>
      </c>
      <c r="Q2" s="50" t="s">
        <v>1971</v>
      </c>
      <c r="R2" s="50" t="s">
        <v>1975</v>
      </c>
      <c r="U2" s="50" t="s">
        <v>2160</v>
      </c>
      <c r="V2" s="50" t="s">
        <v>311</v>
      </c>
      <c r="W2" s="50" t="s">
        <v>1973</v>
      </c>
      <c r="X2" s="50" t="s">
        <v>1964</v>
      </c>
      <c r="Y2" s="50" t="s">
        <v>1974</v>
      </c>
      <c r="Z2" s="50" t="s">
        <v>1963</v>
      </c>
      <c r="AA2" s="50" t="s">
        <v>1971</v>
      </c>
      <c r="AB2" s="50" t="s">
        <v>1975</v>
      </c>
      <c r="AH2" s="53" t="s">
        <v>2085</v>
      </c>
      <c r="AI2" s="53" t="s">
        <v>2084</v>
      </c>
      <c r="AJ2" s="50" t="s">
        <v>2079</v>
      </c>
      <c r="AM2" s="53" t="s">
        <v>2085</v>
      </c>
      <c r="AN2" s="53" t="s">
        <v>2084</v>
      </c>
      <c r="AO2" s="50" t="s">
        <v>2079</v>
      </c>
    </row>
    <row r="3" spans="1:41">
      <c r="A3" s="51" t="s">
        <v>312</v>
      </c>
      <c r="B3" s="52">
        <v>1</v>
      </c>
      <c r="C3" s="52">
        <v>1</v>
      </c>
      <c r="D3" s="50" t="str">
        <f>怪物产出!W4</f>
        <v>item,200</v>
      </c>
      <c r="E3" s="50">
        <f>产出设定!$C$20</f>
        <v>50</v>
      </c>
      <c r="F3" s="50">
        <f>怪物产出!E4</f>
        <v>60</v>
      </c>
      <c r="G3" s="50">
        <f>怪物产出!F4</f>
        <v>100</v>
      </c>
      <c r="H3" s="50" t="str">
        <f>怪物产出!T4</f>
        <v>pack,10001;pack,401</v>
      </c>
      <c r="K3" s="50">
        <v>2</v>
      </c>
      <c r="L3" s="50">
        <f>K3*10000+1000+M3</f>
        <v>21001</v>
      </c>
      <c r="M3" s="50">
        <v>1</v>
      </c>
      <c r="N3" s="50" t="str">
        <f ca="1">OFFSET(随机目标!$C$42,M3-1,MATCH(K3,随机目标!$C$41:$CH$41,0)-1)</f>
        <v>coin,2550</v>
      </c>
      <c r="O3" s="50" t="str">
        <f ca="1">OFFSET(随机目标!$C$42,M3-1,MATCH(K3,随机目标!$C$41:$CH$41,0))</f>
        <v>coin,2550</v>
      </c>
      <c r="P3" s="50">
        <f ca="1">OFFSET(随机目标!$C$42,M3-1,MATCH(K3,随机目标!$C$41:$CH$41,0)+1)</f>
        <v>0</v>
      </c>
      <c r="Q3" s="50">
        <v>1</v>
      </c>
      <c r="R3" s="50" t="str">
        <f ca="1">IF(OR(S3="coin",S3="stage_token"),VLOOKUP(S3,$AE$3:$AF$6,2,0),IF(S3="item",VLOOKUP(O3,$AE$3:$AF$6,2,0),S3&amp;"_"&amp;MID(O3,6,3)))</f>
        <v>itemicon_1</v>
      </c>
      <c r="S3" s="50" t="str">
        <f ca="1">LEFT(O3,FIND(",",O3)-1)</f>
        <v>coin</v>
      </c>
      <c r="U3" s="50">
        <v>1</v>
      </c>
      <c r="V3" s="50">
        <f>U3*10000+2000+W3</f>
        <v>12001</v>
      </c>
      <c r="W3" s="50">
        <v>1</v>
      </c>
      <c r="X3" s="50" t="s">
        <v>2201</v>
      </c>
      <c r="Y3" s="50" t="s">
        <v>2201</v>
      </c>
      <c r="Z3" s="50">
        <v>0</v>
      </c>
      <c r="AA3" s="50">
        <v>2</v>
      </c>
      <c r="AB3" s="50" t="str">
        <f>IF(OR(AC3="coin",AC3="stage_token"),VLOOKUP(AC3,$AE$3:$AF$6,2,0),IF(AC3="item",VLOOKUP(Y3,$AE$3:$AF$6,2,0),AC3&amp;"_"&amp;MID(Y3,6,3)))</f>
        <v>itemicon_1</v>
      </c>
      <c r="AC3" s="50" t="str">
        <f>LEFT(Y3,FIND(",",Y3)-1)</f>
        <v>coin</v>
      </c>
      <c r="AE3" s="50" t="s">
        <v>2197</v>
      </c>
      <c r="AF3" s="50" t="s">
        <v>2120</v>
      </c>
      <c r="AH3" s="53">
        <f>怪物产出!Q4</f>
        <v>10001</v>
      </c>
      <c r="AI3" s="53">
        <v>1</v>
      </c>
      <c r="AJ3" s="50" t="str">
        <f>价值设定!Y3</f>
        <v>prop,101|10000;prop,102|0</v>
      </c>
      <c r="AM3" s="50">
        <f>宝箱产出!O4</f>
        <v>80001</v>
      </c>
      <c r="AN3" s="50">
        <v>1</v>
      </c>
      <c r="AO3" s="50" t="str">
        <f>宝箱产出!V4</f>
        <v>prop,701,1|1;coin,510|10000;pack,10301|10000;pack,10501|10000</v>
      </c>
    </row>
    <row r="4" spans="1:41">
      <c r="A4" s="51" t="s">
        <v>313</v>
      </c>
      <c r="B4" s="52">
        <v>2</v>
      </c>
      <c r="C4" s="52">
        <v>1</v>
      </c>
      <c r="D4" s="50" t="str">
        <f>怪物产出!W5</f>
        <v>item,200</v>
      </c>
      <c r="E4" s="50">
        <f>产出设定!$C$20</f>
        <v>50</v>
      </c>
      <c r="F4" s="50">
        <f>怪物产出!E5</f>
        <v>64</v>
      </c>
      <c r="G4" s="50">
        <f>怪物产出!F5</f>
        <v>107</v>
      </c>
      <c r="H4" s="50" t="str">
        <f>怪物产出!T5</f>
        <v>pack,10002;pack,401</v>
      </c>
      <c r="K4" s="50">
        <v>2</v>
      </c>
      <c r="L4" s="50">
        <f t="shared" ref="L4:L67" si="0">K4*10000+1000+M4</f>
        <v>21002</v>
      </c>
      <c r="M4" s="50">
        <v>2</v>
      </c>
      <c r="N4" s="50" t="str">
        <f ca="1">OFFSET(随机目标!$C$42,M4-1,MATCH(K4,随机目标!$C$41:$CH$41,0)-1)</f>
        <v>coin,2600</v>
      </c>
      <c r="O4" s="50" t="str">
        <f ca="1">OFFSET(随机目标!$C$42,M4-1,MATCH(K4,随机目标!$C$41:$CH$41,0))</f>
        <v>coin,2600</v>
      </c>
      <c r="P4" s="50">
        <f ca="1">OFFSET(随机目标!$C$42,M4-1,MATCH(K4,随机目标!$C$41:$CH$41,0)+1)</f>
        <v>0</v>
      </c>
      <c r="Q4" s="50">
        <v>1</v>
      </c>
      <c r="R4" s="50" t="str">
        <f t="shared" ref="R4:R67" ca="1" si="1">IF(OR(S4="coin",S4="stage_token"),VLOOKUP(S4,$AE$3:$AF$6,2,0),IF(S4="item",VLOOKUP(O4,$AE$3:$AF$6,2,0),S4&amp;"_"&amp;MID(O4,6,3)))</f>
        <v>itemicon_1</v>
      </c>
      <c r="S4" s="50" t="str">
        <f t="shared" ref="S4:S67" ca="1" si="2">LEFT(O4,FIND(",",O4)-1)</f>
        <v>coin</v>
      </c>
      <c r="U4" s="50">
        <v>1</v>
      </c>
      <c r="V4" s="50">
        <f t="shared" ref="V4:V67" si="3">U4*10000+2000+W4</f>
        <v>12002</v>
      </c>
      <c r="W4" s="50">
        <v>2</v>
      </c>
      <c r="X4" s="50" t="s">
        <v>2201</v>
      </c>
      <c r="Y4" s="50" t="s">
        <v>2201</v>
      </c>
      <c r="Z4" s="50">
        <v>0</v>
      </c>
      <c r="AA4" s="50">
        <v>2</v>
      </c>
      <c r="AB4" s="50" t="str">
        <f t="shared" ref="AB4:AB67" si="4">IF(OR(AC4="coin",AC4="stage_token"),VLOOKUP(AC4,$AE$3:$AF$6,2,0),IF(AC4="item",VLOOKUP(Y4,$AE$3:$AF$6,2,0),AC4&amp;"_"&amp;MID(Y4,6,3)))</f>
        <v>itemicon_1</v>
      </c>
      <c r="AC4" s="50" t="str">
        <f t="shared" ref="AC4:AC67" si="5">LEFT(Y4,FIND(",",Y4)-1)</f>
        <v>coin</v>
      </c>
      <c r="AE4" s="50" t="s">
        <v>2196</v>
      </c>
      <c r="AF4" s="50" t="s">
        <v>1998</v>
      </c>
      <c r="AH4" s="53">
        <f>怪物产出!Q5</f>
        <v>10002</v>
      </c>
      <c r="AI4" s="53">
        <v>1</v>
      </c>
      <c r="AJ4" s="50" t="str">
        <f>价值设定!Y4</f>
        <v>prop,101|10000;prop,102|0</v>
      </c>
      <c r="AM4" s="50">
        <f>宝箱产出!O5</f>
        <v>80002</v>
      </c>
      <c r="AN4" s="50">
        <v>1</v>
      </c>
      <c r="AO4" s="50" t="str">
        <f>宝箱产出!V5</f>
        <v>prop,701,1|1;coin,520|10000;pack,10302|10000;pack,10502|10000</v>
      </c>
    </row>
    <row r="5" spans="1:41">
      <c r="A5" s="51" t="s">
        <v>314</v>
      </c>
      <c r="B5" s="52">
        <v>3</v>
      </c>
      <c r="C5" s="52">
        <v>1</v>
      </c>
      <c r="D5" s="50" t="str">
        <f>怪物产出!W6</f>
        <v>item,200</v>
      </c>
      <c r="E5" s="50">
        <f>产出设定!$C$20</f>
        <v>50</v>
      </c>
      <c r="F5" s="50">
        <f>怪物产出!E6</f>
        <v>68</v>
      </c>
      <c r="G5" s="50">
        <f>怪物产出!F6</f>
        <v>113</v>
      </c>
      <c r="H5" s="50" t="str">
        <f>怪物产出!T6</f>
        <v>pack,10003;pack,401</v>
      </c>
      <c r="K5" s="50">
        <v>2</v>
      </c>
      <c r="L5" s="50">
        <f t="shared" si="0"/>
        <v>21003</v>
      </c>
      <c r="M5" s="50">
        <v>3</v>
      </c>
      <c r="N5" s="50" t="str">
        <f ca="1">OFFSET(随机目标!$C$42,M5-1,MATCH(K5,随机目标!$C$41:$CH$41,0)-1)</f>
        <v>coin,2650</v>
      </c>
      <c r="O5" s="50" t="str">
        <f ca="1">OFFSET(随机目标!$C$42,M5-1,MATCH(K5,随机目标!$C$41:$CH$41,0))</f>
        <v>coin,2650</v>
      </c>
      <c r="P5" s="50">
        <f ca="1">OFFSET(随机目标!$C$42,M5-1,MATCH(K5,随机目标!$C$41:$CH$41,0)+1)</f>
        <v>0</v>
      </c>
      <c r="Q5" s="50">
        <v>1</v>
      </c>
      <c r="R5" s="50" t="str">
        <f t="shared" ca="1" si="1"/>
        <v>itemicon_1</v>
      </c>
      <c r="S5" s="50" t="str">
        <f t="shared" ca="1" si="2"/>
        <v>coin</v>
      </c>
      <c r="U5" s="50">
        <v>1</v>
      </c>
      <c r="V5" s="50">
        <f t="shared" si="3"/>
        <v>12003</v>
      </c>
      <c r="W5" s="50">
        <v>3</v>
      </c>
      <c r="X5" s="50" t="s">
        <v>2201</v>
      </c>
      <c r="Y5" s="50" t="s">
        <v>2201</v>
      </c>
      <c r="Z5" s="50">
        <v>0</v>
      </c>
      <c r="AA5" s="50">
        <v>2</v>
      </c>
      <c r="AB5" s="50" t="str">
        <f t="shared" si="4"/>
        <v>itemicon_1</v>
      </c>
      <c r="AC5" s="50" t="str">
        <f t="shared" si="5"/>
        <v>coin</v>
      </c>
      <c r="AE5" s="50" t="s">
        <v>309</v>
      </c>
      <c r="AF5" s="50" t="s">
        <v>1997</v>
      </c>
      <c r="AH5" s="53">
        <f>怪物产出!Q6</f>
        <v>10003</v>
      </c>
      <c r="AI5" s="53">
        <v>1</v>
      </c>
      <c r="AJ5" s="50" t="str">
        <f>价值设定!Y5</f>
        <v>prop,101|10000;prop,102|0</v>
      </c>
      <c r="AM5" s="50">
        <f>宝箱产出!O6</f>
        <v>80003</v>
      </c>
      <c r="AN5" s="50">
        <v>1</v>
      </c>
      <c r="AO5" s="50" t="str">
        <f>宝箱产出!V6</f>
        <v>prop,701,1|1;coin,530|10000;pack,10303|10000;pack,10503|10000</v>
      </c>
    </row>
    <row r="6" spans="1:41">
      <c r="A6" s="51" t="s">
        <v>315</v>
      </c>
      <c r="B6" s="52">
        <v>4</v>
      </c>
      <c r="C6" s="52">
        <v>1</v>
      </c>
      <c r="D6" s="50" t="str">
        <f>怪物产出!W7</f>
        <v>item,200</v>
      </c>
      <c r="E6" s="50">
        <f>产出设定!$C$20</f>
        <v>50</v>
      </c>
      <c r="F6" s="50">
        <f>怪物产出!E7</f>
        <v>72</v>
      </c>
      <c r="G6" s="50">
        <f>怪物产出!F7</f>
        <v>120</v>
      </c>
      <c r="H6" s="50" t="str">
        <f>怪物产出!T7</f>
        <v>pack,10004;pack,401</v>
      </c>
      <c r="K6" s="50">
        <v>2</v>
      </c>
      <c r="L6" s="50">
        <f t="shared" si="0"/>
        <v>21004</v>
      </c>
      <c r="M6" s="50">
        <v>4</v>
      </c>
      <c r="N6" s="50" t="str">
        <f ca="1">OFFSET(随机目标!$C$42,M6-1,MATCH(K6,随机目标!$C$41:$CH$41,0)-1)</f>
        <v>coin,2700</v>
      </c>
      <c r="O6" s="50" t="str">
        <f ca="1">OFFSET(随机目标!$C$42,M6-1,MATCH(K6,随机目标!$C$41:$CH$41,0))</f>
        <v>coin,2700</v>
      </c>
      <c r="P6" s="50">
        <f ca="1">OFFSET(随机目标!$C$42,M6-1,MATCH(K6,随机目标!$C$41:$CH$41,0)+1)</f>
        <v>0</v>
      </c>
      <c r="Q6" s="50">
        <v>1</v>
      </c>
      <c r="R6" s="50" t="str">
        <f t="shared" ca="1" si="1"/>
        <v>itemicon_1</v>
      </c>
      <c r="S6" s="50" t="str">
        <f t="shared" ca="1" si="2"/>
        <v>coin</v>
      </c>
      <c r="U6" s="50">
        <v>1</v>
      </c>
      <c r="V6" s="50">
        <f t="shared" si="3"/>
        <v>12004</v>
      </c>
      <c r="W6" s="50">
        <v>4</v>
      </c>
      <c r="X6" s="50" t="s">
        <v>2201</v>
      </c>
      <c r="Y6" s="50" t="s">
        <v>2201</v>
      </c>
      <c r="Z6" s="50">
        <v>0</v>
      </c>
      <c r="AA6" s="50">
        <v>2</v>
      </c>
      <c r="AB6" s="50" t="str">
        <f t="shared" si="4"/>
        <v>itemicon_1</v>
      </c>
      <c r="AC6" s="50" t="str">
        <f t="shared" si="5"/>
        <v>coin</v>
      </c>
      <c r="AE6" s="50" t="s">
        <v>2198</v>
      </c>
      <c r="AF6" s="50" t="s">
        <v>2199</v>
      </c>
      <c r="AH6" s="53">
        <f>怪物产出!Q7</f>
        <v>10004</v>
      </c>
      <c r="AI6" s="53">
        <v>1</v>
      </c>
      <c r="AJ6" s="50" t="str">
        <f>价值设定!Y6</f>
        <v>prop,101|10000;prop,102|0</v>
      </c>
      <c r="AM6" s="50">
        <f>宝箱产出!O7</f>
        <v>80004</v>
      </c>
      <c r="AN6" s="50">
        <v>1</v>
      </c>
      <c r="AO6" s="50" t="str">
        <f>宝箱产出!V7</f>
        <v>prop,701,1|1;coin,540|10000;pack,10304|10000;pack,10504|10000</v>
      </c>
    </row>
    <row r="7" spans="1:41">
      <c r="A7" s="51" t="s">
        <v>316</v>
      </c>
      <c r="B7" s="52">
        <v>5</v>
      </c>
      <c r="C7" s="52">
        <v>1</v>
      </c>
      <c r="D7" s="50" t="str">
        <f>怪物产出!W8</f>
        <v>item,101;item,200</v>
      </c>
      <c r="E7" s="50">
        <f>产出设定!$C$20</f>
        <v>50</v>
      </c>
      <c r="F7" s="50">
        <f>怪物产出!E8</f>
        <v>76</v>
      </c>
      <c r="G7" s="50">
        <f>怪物产出!F8</f>
        <v>127</v>
      </c>
      <c r="H7" s="50" t="str">
        <f>怪物产出!T8</f>
        <v>pack,10005;pack,1222;pack,401</v>
      </c>
      <c r="K7" s="50">
        <v>2</v>
      </c>
      <c r="L7" s="50">
        <f t="shared" si="0"/>
        <v>21005</v>
      </c>
      <c r="M7" s="50">
        <v>5</v>
      </c>
      <c r="N7" s="50" t="str">
        <f ca="1">OFFSET(随机目标!$C$42,M7-1,MATCH(K7,随机目标!$C$41:$CH$41,0)-1)</f>
        <v>coin,2750</v>
      </c>
      <c r="O7" s="50" t="str">
        <f ca="1">OFFSET(随机目标!$C$42,M7-1,MATCH(K7,随机目标!$C$41:$CH$41,0))</f>
        <v>coin,2750</v>
      </c>
      <c r="P7" s="50">
        <f ca="1">OFFSET(随机目标!$C$42,M7-1,MATCH(K7,随机目标!$C$41:$CH$41,0)+1)</f>
        <v>100</v>
      </c>
      <c r="Q7" s="50">
        <v>1</v>
      </c>
      <c r="R7" s="50" t="str">
        <f t="shared" ca="1" si="1"/>
        <v>itemicon_1</v>
      </c>
      <c r="S7" s="50" t="str">
        <f t="shared" ca="1" si="2"/>
        <v>coin</v>
      </c>
      <c r="U7" s="50">
        <v>1</v>
      </c>
      <c r="V7" s="50">
        <f t="shared" si="3"/>
        <v>12005</v>
      </c>
      <c r="W7" s="50">
        <v>5</v>
      </c>
      <c r="X7" s="50" t="s">
        <v>2201</v>
      </c>
      <c r="Y7" s="50" t="s">
        <v>2201</v>
      </c>
      <c r="Z7" s="50">
        <v>0</v>
      </c>
      <c r="AA7" s="50">
        <v>2</v>
      </c>
      <c r="AB7" s="50" t="str">
        <f t="shared" si="4"/>
        <v>itemicon_1</v>
      </c>
      <c r="AC7" s="50" t="str">
        <f t="shared" si="5"/>
        <v>coin</v>
      </c>
      <c r="AH7" s="53">
        <f>怪物产出!Q8</f>
        <v>10005</v>
      </c>
      <c r="AI7" s="53">
        <v>1</v>
      </c>
      <c r="AJ7" s="50" t="str">
        <f>价值设定!Y7</f>
        <v>prop,101|10000;prop,102|0</v>
      </c>
      <c r="AM7" s="50">
        <f>宝箱产出!O8</f>
        <v>80005</v>
      </c>
      <c r="AN7" s="50">
        <v>1</v>
      </c>
      <c r="AO7" s="50" t="str">
        <f>宝箱产出!V8</f>
        <v>pack,302|100;pack,303|10;pack,701|150;pack,702|30;coin,550|100;pack,10305|100;pack,10505|100</v>
      </c>
    </row>
    <row r="8" spans="1:41">
      <c r="A8" s="51" t="s">
        <v>317</v>
      </c>
      <c r="B8" s="52">
        <v>6</v>
      </c>
      <c r="C8" s="52">
        <v>1</v>
      </c>
      <c r="D8" s="50" t="str">
        <f>怪物产出!W9</f>
        <v>item,101;item,200</v>
      </c>
      <c r="E8" s="50">
        <f>产出设定!$C$20</f>
        <v>50</v>
      </c>
      <c r="F8" s="50">
        <f>怪物产出!E9</f>
        <v>76</v>
      </c>
      <c r="G8" s="50">
        <f>怪物产出!F9</f>
        <v>127</v>
      </c>
      <c r="H8" s="50" t="str">
        <f>怪物产出!T9</f>
        <v>pack,10006;pack,1222;pack,401</v>
      </c>
      <c r="K8" s="50">
        <v>2</v>
      </c>
      <c r="L8" s="50">
        <f t="shared" si="0"/>
        <v>21006</v>
      </c>
      <c r="M8" s="50">
        <v>6</v>
      </c>
      <c r="N8" s="50" t="str">
        <f ca="1">OFFSET(随机目标!$C$42,M8-1,MATCH(K8,随机目标!$C$41:$CH$41,0)-1)</f>
        <v>coin,2800</v>
      </c>
      <c r="O8" s="50" t="str">
        <f ca="1">OFFSET(随机目标!$C$42,M8-1,MATCH(K8,随机目标!$C$41:$CH$41,0))</f>
        <v>coin,2800</v>
      </c>
      <c r="P8" s="50">
        <f ca="1">OFFSET(随机目标!$C$42,M8-1,MATCH(K8,随机目标!$C$41:$CH$41,0)+1)</f>
        <v>100</v>
      </c>
      <c r="Q8" s="50">
        <v>1</v>
      </c>
      <c r="R8" s="50" t="str">
        <f t="shared" ca="1" si="1"/>
        <v>itemicon_1</v>
      </c>
      <c r="S8" s="50" t="str">
        <f t="shared" ca="1" si="2"/>
        <v>coin</v>
      </c>
      <c r="U8" s="50">
        <v>1</v>
      </c>
      <c r="V8" s="50">
        <f t="shared" si="3"/>
        <v>12006</v>
      </c>
      <c r="W8" s="50">
        <v>6</v>
      </c>
      <c r="X8" s="50" t="s">
        <v>2201</v>
      </c>
      <c r="Y8" s="50" t="s">
        <v>2201</v>
      </c>
      <c r="Z8" s="50">
        <v>0</v>
      </c>
      <c r="AA8" s="50">
        <v>2</v>
      </c>
      <c r="AB8" s="50" t="str">
        <f t="shared" si="4"/>
        <v>itemicon_1</v>
      </c>
      <c r="AC8" s="50" t="str">
        <f t="shared" si="5"/>
        <v>coin</v>
      </c>
      <c r="AH8" s="53">
        <f>怪物产出!Q9</f>
        <v>10006</v>
      </c>
      <c r="AI8" s="53">
        <v>1</v>
      </c>
      <c r="AJ8" s="50" t="str">
        <f>价值设定!Y8</f>
        <v>prop,101|10000;prop,102|0</v>
      </c>
      <c r="AM8" s="50">
        <f>宝箱产出!O9</f>
        <v>80006</v>
      </c>
      <c r="AN8" s="50">
        <v>1</v>
      </c>
      <c r="AO8" s="50" t="str">
        <f>宝箱产出!V9</f>
        <v>pack,302|100;pack,303|10;pack,701|150;pack,702|30;coin,560|100;pack,10306|100;pack,10506|100</v>
      </c>
    </row>
    <row r="9" spans="1:41">
      <c r="A9" s="51" t="s">
        <v>318</v>
      </c>
      <c r="B9" s="52">
        <v>7</v>
      </c>
      <c r="C9" s="52">
        <v>1</v>
      </c>
      <c r="D9" s="50" t="str">
        <f>怪物产出!W10</f>
        <v>item,101;item,200</v>
      </c>
      <c r="E9" s="50">
        <f>产出设定!$C$20</f>
        <v>50</v>
      </c>
      <c r="F9" s="50">
        <f>怪物产出!E10</f>
        <v>80</v>
      </c>
      <c r="G9" s="50">
        <f>怪物产出!F10</f>
        <v>133</v>
      </c>
      <c r="H9" s="50" t="str">
        <f>怪物产出!T10</f>
        <v>pack,10007;pack,1222;pack,401</v>
      </c>
      <c r="K9" s="50">
        <v>2</v>
      </c>
      <c r="L9" s="50">
        <f t="shared" si="0"/>
        <v>21007</v>
      </c>
      <c r="M9" s="50">
        <v>7</v>
      </c>
      <c r="N9" s="50" t="str">
        <f ca="1">OFFSET(随机目标!$C$42,M9-1,MATCH(K9,随机目标!$C$41:$CH$41,0)-1)</f>
        <v>coin,2850</v>
      </c>
      <c r="O9" s="50" t="str">
        <f ca="1">OFFSET(随机目标!$C$42,M9-1,MATCH(K9,随机目标!$C$41:$CH$41,0))</f>
        <v>coin,2850</v>
      </c>
      <c r="P9" s="50">
        <f ca="1">OFFSET(随机目标!$C$42,M9-1,MATCH(K9,随机目标!$C$41:$CH$41,0)+1)</f>
        <v>100</v>
      </c>
      <c r="Q9" s="50">
        <v>1</v>
      </c>
      <c r="R9" s="50" t="str">
        <f t="shared" ca="1" si="1"/>
        <v>itemicon_1</v>
      </c>
      <c r="S9" s="50" t="str">
        <f t="shared" ca="1" si="2"/>
        <v>coin</v>
      </c>
      <c r="U9" s="50">
        <v>1</v>
      </c>
      <c r="V9" s="50">
        <f t="shared" si="3"/>
        <v>12007</v>
      </c>
      <c r="W9" s="50">
        <v>7</v>
      </c>
      <c r="X9" s="50" t="s">
        <v>2201</v>
      </c>
      <c r="Y9" s="50" t="s">
        <v>2201</v>
      </c>
      <c r="Z9" s="50">
        <v>0</v>
      </c>
      <c r="AA9" s="50">
        <v>2</v>
      </c>
      <c r="AB9" s="50" t="str">
        <f t="shared" si="4"/>
        <v>itemicon_1</v>
      </c>
      <c r="AC9" s="50" t="str">
        <f t="shared" si="5"/>
        <v>coin</v>
      </c>
      <c r="AH9" s="53">
        <f>怪物产出!Q10</f>
        <v>10007</v>
      </c>
      <c r="AI9" s="53">
        <v>1</v>
      </c>
      <c r="AJ9" s="50" t="str">
        <f>价值设定!Y9</f>
        <v>prop,101|10000;prop,102|0</v>
      </c>
      <c r="AM9" s="50">
        <f>宝箱产出!O10</f>
        <v>80007</v>
      </c>
      <c r="AN9" s="50">
        <v>1</v>
      </c>
      <c r="AO9" s="50" t="str">
        <f>宝箱产出!V10</f>
        <v>pack,302|100;pack,303|10;pack,701|150;pack,702|30;coin,570|100;pack,10307|100;pack,10507|100</v>
      </c>
    </row>
    <row r="10" spans="1:41">
      <c r="A10" s="51" t="s">
        <v>319</v>
      </c>
      <c r="B10" s="52">
        <v>8</v>
      </c>
      <c r="C10" s="52">
        <v>1</v>
      </c>
      <c r="D10" s="50" t="str">
        <f>怪物产出!W11</f>
        <v>item,101;item,200</v>
      </c>
      <c r="E10" s="50">
        <f>产出设定!$C$20</f>
        <v>50</v>
      </c>
      <c r="F10" s="50">
        <f>怪物产出!E11</f>
        <v>80</v>
      </c>
      <c r="G10" s="50">
        <f>怪物产出!F11</f>
        <v>133</v>
      </c>
      <c r="H10" s="50" t="str">
        <f>怪物产出!T11</f>
        <v>pack,10008;pack,1222;pack,401</v>
      </c>
      <c r="K10" s="50">
        <v>2</v>
      </c>
      <c r="L10" s="50">
        <f t="shared" si="0"/>
        <v>21008</v>
      </c>
      <c r="M10" s="50">
        <v>8</v>
      </c>
      <c r="N10" s="50" t="str">
        <f ca="1">OFFSET(随机目标!$C$42,M10-1,MATCH(K10,随机目标!$C$41:$CH$41,0)-1)</f>
        <v>coin,2900</v>
      </c>
      <c r="O10" s="50" t="str">
        <f ca="1">OFFSET(随机目标!$C$42,M10-1,MATCH(K10,随机目标!$C$41:$CH$41,0))</f>
        <v>coin,2900</v>
      </c>
      <c r="P10" s="50">
        <f ca="1">OFFSET(随机目标!$C$42,M10-1,MATCH(K10,随机目标!$C$41:$CH$41,0)+1)</f>
        <v>100</v>
      </c>
      <c r="Q10" s="50">
        <v>1</v>
      </c>
      <c r="R10" s="50" t="str">
        <f t="shared" ca="1" si="1"/>
        <v>itemicon_1</v>
      </c>
      <c r="S10" s="50" t="str">
        <f t="shared" ca="1" si="2"/>
        <v>coin</v>
      </c>
      <c r="U10" s="50">
        <v>1</v>
      </c>
      <c r="V10" s="50">
        <f t="shared" si="3"/>
        <v>12008</v>
      </c>
      <c r="W10" s="50">
        <v>8</v>
      </c>
      <c r="X10" s="50" t="s">
        <v>2201</v>
      </c>
      <c r="Y10" s="50" t="s">
        <v>2201</v>
      </c>
      <c r="Z10" s="50">
        <v>0</v>
      </c>
      <c r="AA10" s="50">
        <v>2</v>
      </c>
      <c r="AB10" s="50" t="str">
        <f t="shared" si="4"/>
        <v>itemicon_1</v>
      </c>
      <c r="AC10" s="50" t="str">
        <f t="shared" si="5"/>
        <v>coin</v>
      </c>
      <c r="AH10" s="53">
        <f>怪物产出!Q11</f>
        <v>10008</v>
      </c>
      <c r="AI10" s="53">
        <v>1</v>
      </c>
      <c r="AJ10" s="50" t="str">
        <f>价值设定!Y10</f>
        <v>prop,101|10000;prop,102|0</v>
      </c>
      <c r="AM10" s="50">
        <f>宝箱产出!O11</f>
        <v>80008</v>
      </c>
      <c r="AN10" s="50">
        <v>1</v>
      </c>
      <c r="AO10" s="50" t="str">
        <f>宝箱产出!V11</f>
        <v>pack,302|100;pack,303|10;pack,701|150;pack,702|30;coin,580|100;pack,10308|100;pack,10508|100</v>
      </c>
    </row>
    <row r="11" spans="1:41">
      <c r="A11" s="51" t="s">
        <v>320</v>
      </c>
      <c r="B11" s="52">
        <v>9</v>
      </c>
      <c r="C11" s="52">
        <v>1</v>
      </c>
      <c r="D11" s="50" t="str">
        <f>怪物产出!W12</f>
        <v>item,101;item,200</v>
      </c>
      <c r="E11" s="50">
        <f>产出设定!$C$20</f>
        <v>50</v>
      </c>
      <c r="F11" s="50">
        <f>怪物产出!E12</f>
        <v>84</v>
      </c>
      <c r="G11" s="50">
        <f>怪物产出!F12</f>
        <v>140</v>
      </c>
      <c r="H11" s="50" t="str">
        <f>怪物产出!T12</f>
        <v>pack,10009;pack,1222;pack,401</v>
      </c>
      <c r="K11" s="50">
        <v>2</v>
      </c>
      <c r="L11" s="50">
        <f t="shared" si="0"/>
        <v>21009</v>
      </c>
      <c r="M11" s="50">
        <v>9</v>
      </c>
      <c r="N11" s="50" t="str">
        <f ca="1">OFFSET(随机目标!$C$42,M11-1,MATCH(K11,随机目标!$C$41:$CH$41,0)-1)</f>
        <v>coin,2950</v>
      </c>
      <c r="O11" s="50" t="str">
        <f ca="1">OFFSET(随机目标!$C$42,M11-1,MATCH(K11,随机目标!$C$41:$CH$41,0))</f>
        <v>coin,2950</v>
      </c>
      <c r="P11" s="50">
        <f ca="1">OFFSET(随机目标!$C$42,M11-1,MATCH(K11,随机目标!$C$41:$CH$41,0)+1)</f>
        <v>100</v>
      </c>
      <c r="Q11" s="50">
        <v>1</v>
      </c>
      <c r="R11" s="50" t="str">
        <f t="shared" ca="1" si="1"/>
        <v>itemicon_1</v>
      </c>
      <c r="S11" s="50" t="str">
        <f t="shared" ca="1" si="2"/>
        <v>coin</v>
      </c>
      <c r="U11" s="50">
        <v>1</v>
      </c>
      <c r="V11" s="50">
        <f t="shared" si="3"/>
        <v>12009</v>
      </c>
      <c r="W11" s="50">
        <v>9</v>
      </c>
      <c r="X11" s="50" t="s">
        <v>2201</v>
      </c>
      <c r="Y11" s="50" t="s">
        <v>2201</v>
      </c>
      <c r="Z11" s="50">
        <v>0</v>
      </c>
      <c r="AA11" s="50">
        <v>2</v>
      </c>
      <c r="AB11" s="50" t="str">
        <f t="shared" si="4"/>
        <v>itemicon_1</v>
      </c>
      <c r="AC11" s="50" t="str">
        <f t="shared" si="5"/>
        <v>coin</v>
      </c>
      <c r="AH11" s="53">
        <f>怪物产出!Q12</f>
        <v>10009</v>
      </c>
      <c r="AI11" s="53">
        <v>1</v>
      </c>
      <c r="AJ11" s="50" t="str">
        <f>价值设定!Y11</f>
        <v>prop,101|9667;prop,102|333</v>
      </c>
      <c r="AM11" s="50">
        <f>宝箱产出!O12</f>
        <v>80009</v>
      </c>
      <c r="AN11" s="50">
        <v>1</v>
      </c>
      <c r="AO11" s="50" t="str">
        <f>宝箱产出!V12</f>
        <v>pack,302|100;pack,303|10;pack,701|150;pack,702|30;coin,590|100;pack,10309|100;pack,10509|100</v>
      </c>
    </row>
    <row r="12" spans="1:41">
      <c r="A12" s="51" t="s">
        <v>321</v>
      </c>
      <c r="B12" s="52">
        <v>10</v>
      </c>
      <c r="C12" s="52">
        <v>1</v>
      </c>
      <c r="D12" s="50" t="str">
        <f>怪物产出!W13</f>
        <v>item,101;item,200</v>
      </c>
      <c r="E12" s="50">
        <f>产出设定!$C$20</f>
        <v>50</v>
      </c>
      <c r="F12" s="50">
        <f>怪物产出!E13</f>
        <v>87</v>
      </c>
      <c r="G12" s="50">
        <f>怪物产出!F13</f>
        <v>145</v>
      </c>
      <c r="H12" s="50" t="str">
        <f>怪物产出!T13</f>
        <v>pack,10010;pack,1223;pack,401</v>
      </c>
      <c r="K12" s="50">
        <v>2</v>
      </c>
      <c r="L12" s="50">
        <f t="shared" si="0"/>
        <v>21010</v>
      </c>
      <c r="M12" s="50">
        <v>10</v>
      </c>
      <c r="N12" s="50" t="str">
        <f ca="1">OFFSET(随机目标!$C$42,M12-1,MATCH(K12,随机目标!$C$41:$CH$41,0)-1)</f>
        <v>coin,3000</v>
      </c>
      <c r="O12" s="50" t="str">
        <f ca="1">OFFSET(随机目标!$C$42,M12-1,MATCH(K12,随机目标!$C$41:$CH$41,0))</f>
        <v>coin,3000</v>
      </c>
      <c r="P12" s="50">
        <f ca="1">OFFSET(随机目标!$C$42,M12-1,MATCH(K12,随机目标!$C$41:$CH$41,0)+1)</f>
        <v>100</v>
      </c>
      <c r="Q12" s="50">
        <v>1</v>
      </c>
      <c r="R12" s="50" t="str">
        <f t="shared" ca="1" si="1"/>
        <v>itemicon_1</v>
      </c>
      <c r="S12" s="50" t="str">
        <f t="shared" ca="1" si="2"/>
        <v>coin</v>
      </c>
      <c r="U12" s="50">
        <v>1</v>
      </c>
      <c r="V12" s="50">
        <f t="shared" si="3"/>
        <v>12010</v>
      </c>
      <c r="W12" s="50">
        <v>10</v>
      </c>
      <c r="X12" s="50" t="s">
        <v>2201</v>
      </c>
      <c r="Y12" s="50" t="s">
        <v>2201</v>
      </c>
      <c r="Z12" s="50">
        <v>0</v>
      </c>
      <c r="AA12" s="50">
        <v>2</v>
      </c>
      <c r="AB12" s="50" t="str">
        <f t="shared" si="4"/>
        <v>itemicon_1</v>
      </c>
      <c r="AC12" s="50" t="str">
        <f t="shared" si="5"/>
        <v>coin</v>
      </c>
      <c r="AH12" s="53">
        <f>怪物产出!Q13</f>
        <v>10010</v>
      </c>
      <c r="AI12" s="53">
        <v>1</v>
      </c>
      <c r="AJ12" s="50" t="str">
        <f>价值设定!Y12</f>
        <v>prop,101|9434;prop,102|566</v>
      </c>
      <c r="AM12" s="50">
        <f>宝箱产出!O13</f>
        <v>80010</v>
      </c>
      <c r="AN12" s="50">
        <v>1</v>
      </c>
      <c r="AO12" s="50" t="str">
        <f>宝箱产出!V13</f>
        <v>pack,302|100;pack,303|10;pack,701|150;pack,702|30;coin,600|100;pack,10310|100;pack,10510|100</v>
      </c>
    </row>
    <row r="13" spans="1:41">
      <c r="A13" s="51" t="s">
        <v>322</v>
      </c>
      <c r="B13" s="52">
        <v>11</v>
      </c>
      <c r="C13" s="52">
        <v>1</v>
      </c>
      <c r="D13" s="50" t="str">
        <f>怪物产出!W14</f>
        <v>item,101;item,200</v>
      </c>
      <c r="E13" s="50">
        <f>产出设定!$C$20</f>
        <v>50</v>
      </c>
      <c r="F13" s="50">
        <f>怪物产出!E14</f>
        <v>87</v>
      </c>
      <c r="G13" s="50">
        <f>怪物产出!F14</f>
        <v>145</v>
      </c>
      <c r="H13" s="50" t="str">
        <f>怪物产出!T14</f>
        <v>pack,10011;pack,1223;pack,401</v>
      </c>
      <c r="K13" s="50">
        <v>2</v>
      </c>
      <c r="L13" s="50">
        <f t="shared" si="0"/>
        <v>21011</v>
      </c>
      <c r="M13" s="50">
        <v>11</v>
      </c>
      <c r="N13" s="50" t="str">
        <f ca="1">OFFSET(随机目标!$C$42,M13-1,MATCH(K13,随机目标!$C$41:$CH$41,0)-1)</f>
        <v>coin,3050</v>
      </c>
      <c r="O13" s="50" t="str">
        <f ca="1">OFFSET(随机目标!$C$42,M13-1,MATCH(K13,随机目标!$C$41:$CH$41,0))</f>
        <v>coin,3050</v>
      </c>
      <c r="P13" s="50">
        <f ca="1">OFFSET(随机目标!$C$42,M13-1,MATCH(K13,随机目标!$C$41:$CH$41,0)+1)</f>
        <v>100</v>
      </c>
      <c r="Q13" s="50">
        <v>1</v>
      </c>
      <c r="R13" s="50" t="str">
        <f t="shared" ca="1" si="1"/>
        <v>itemicon_1</v>
      </c>
      <c r="S13" s="50" t="str">
        <f t="shared" ca="1" si="2"/>
        <v>coin</v>
      </c>
      <c r="U13" s="50">
        <v>1</v>
      </c>
      <c r="V13" s="50">
        <f t="shared" si="3"/>
        <v>12011</v>
      </c>
      <c r="W13" s="50">
        <v>11</v>
      </c>
      <c r="X13" s="50" t="s">
        <v>2201</v>
      </c>
      <c r="Y13" s="50" t="s">
        <v>2201</v>
      </c>
      <c r="Z13" s="50">
        <v>0</v>
      </c>
      <c r="AA13" s="50">
        <v>2</v>
      </c>
      <c r="AB13" s="50" t="str">
        <f t="shared" si="4"/>
        <v>itemicon_1</v>
      </c>
      <c r="AC13" s="50" t="str">
        <f t="shared" si="5"/>
        <v>coin</v>
      </c>
      <c r="AH13" s="53">
        <f>怪物产出!Q14</f>
        <v>10011</v>
      </c>
      <c r="AI13" s="53">
        <v>1</v>
      </c>
      <c r="AJ13" s="50" t="str">
        <f>价值设定!Y13</f>
        <v>prop,101|9434;prop,102|566</v>
      </c>
      <c r="AM13" s="50">
        <f>宝箱产出!O14</f>
        <v>80011</v>
      </c>
      <c r="AN13" s="50">
        <v>1</v>
      </c>
      <c r="AO13" s="50" t="str">
        <f>宝箱产出!V14</f>
        <v>pack,302|100;pack,303|10;pack,701|150;pack,702|30;coin,610|100;pack,10311|100;pack,10511|100</v>
      </c>
    </row>
    <row r="14" spans="1:41">
      <c r="A14" s="51" t="s">
        <v>323</v>
      </c>
      <c r="B14" s="52">
        <v>12</v>
      </c>
      <c r="C14" s="52">
        <v>1</v>
      </c>
      <c r="D14" s="50" t="str">
        <f>怪物产出!W15</f>
        <v>item,101;item,200</v>
      </c>
      <c r="E14" s="50">
        <f>产出设定!$C$20</f>
        <v>50</v>
      </c>
      <c r="F14" s="50">
        <f>怪物产出!E15</f>
        <v>87</v>
      </c>
      <c r="G14" s="50">
        <f>怪物产出!F15</f>
        <v>145</v>
      </c>
      <c r="H14" s="50" t="str">
        <f>怪物产出!T15</f>
        <v>pack,10012;pack,1223;pack,401</v>
      </c>
      <c r="K14" s="50">
        <v>2</v>
      </c>
      <c r="L14" s="50">
        <f t="shared" si="0"/>
        <v>21012</v>
      </c>
      <c r="M14" s="50">
        <v>12</v>
      </c>
      <c r="N14" s="50" t="str">
        <f ca="1">OFFSET(随机目标!$C$42,M14-1,MATCH(K14,随机目标!$C$41:$CH$41,0)-1)</f>
        <v>coin,3100</v>
      </c>
      <c r="O14" s="50" t="str">
        <f ca="1">OFFSET(随机目标!$C$42,M14-1,MATCH(K14,随机目标!$C$41:$CH$41,0))</f>
        <v>coin,3100</v>
      </c>
      <c r="P14" s="50">
        <f ca="1">OFFSET(随机目标!$C$42,M14-1,MATCH(K14,随机目标!$C$41:$CH$41,0)+1)</f>
        <v>100</v>
      </c>
      <c r="Q14" s="50">
        <v>1</v>
      </c>
      <c r="R14" s="50" t="str">
        <f t="shared" ca="1" si="1"/>
        <v>itemicon_1</v>
      </c>
      <c r="S14" s="50" t="str">
        <f t="shared" ca="1" si="2"/>
        <v>coin</v>
      </c>
      <c r="U14" s="50">
        <v>1</v>
      </c>
      <c r="V14" s="50">
        <f t="shared" si="3"/>
        <v>12012</v>
      </c>
      <c r="W14" s="50">
        <v>12</v>
      </c>
      <c r="X14" s="50" t="s">
        <v>2201</v>
      </c>
      <c r="Y14" s="50" t="s">
        <v>2201</v>
      </c>
      <c r="Z14" s="50">
        <v>0</v>
      </c>
      <c r="AA14" s="50">
        <v>2</v>
      </c>
      <c r="AB14" s="50" t="str">
        <f t="shared" si="4"/>
        <v>itemicon_1</v>
      </c>
      <c r="AC14" s="50" t="str">
        <f t="shared" si="5"/>
        <v>coin</v>
      </c>
      <c r="AH14" s="53">
        <f>怪物产出!Q15</f>
        <v>10012</v>
      </c>
      <c r="AI14" s="53">
        <v>1</v>
      </c>
      <c r="AJ14" s="50" t="str">
        <f>价值设定!Y14</f>
        <v>prop,101|9434;prop,102|566</v>
      </c>
      <c r="AM14" s="50">
        <f>宝箱产出!O15</f>
        <v>80012</v>
      </c>
      <c r="AN14" s="50">
        <v>1</v>
      </c>
      <c r="AO14" s="50" t="str">
        <f>宝箱产出!V15</f>
        <v>pack,302|100;pack,303|10;pack,701|150;pack,702|30;coin,620|100;pack,10312|100;pack,10512|100</v>
      </c>
    </row>
    <row r="15" spans="1:41">
      <c r="A15" s="51" t="s">
        <v>324</v>
      </c>
      <c r="B15" s="52">
        <v>13</v>
      </c>
      <c r="C15" s="52">
        <v>1</v>
      </c>
      <c r="D15" s="50" t="str">
        <f>怪物产出!W16</f>
        <v>item,101;item,200</v>
      </c>
      <c r="E15" s="50">
        <f>产出设定!$C$20</f>
        <v>50</v>
      </c>
      <c r="F15" s="50">
        <f>怪物产出!E16</f>
        <v>90</v>
      </c>
      <c r="G15" s="50">
        <f>怪物产出!F16</f>
        <v>150</v>
      </c>
      <c r="H15" s="50" t="str">
        <f>怪物产出!T16</f>
        <v>pack,10013;pack,1223;pack,401</v>
      </c>
      <c r="K15" s="50">
        <v>2</v>
      </c>
      <c r="L15" s="50">
        <f t="shared" si="0"/>
        <v>21013</v>
      </c>
      <c r="M15" s="50">
        <v>13</v>
      </c>
      <c r="N15" s="50" t="str">
        <f ca="1">OFFSET(随机目标!$C$42,M15-1,MATCH(K15,随机目标!$C$41:$CH$41,0)-1)</f>
        <v>coin,3150</v>
      </c>
      <c r="O15" s="50" t="str">
        <f ca="1">OFFSET(随机目标!$C$42,M15-1,MATCH(K15,随机目标!$C$41:$CH$41,0))</f>
        <v>coin,3150</v>
      </c>
      <c r="P15" s="50">
        <f ca="1">OFFSET(随机目标!$C$42,M15-1,MATCH(K15,随机目标!$C$41:$CH$41,0)+1)</f>
        <v>100</v>
      </c>
      <c r="Q15" s="50">
        <v>1</v>
      </c>
      <c r="R15" s="50" t="str">
        <f t="shared" ca="1" si="1"/>
        <v>itemicon_1</v>
      </c>
      <c r="S15" s="50" t="str">
        <f t="shared" ca="1" si="2"/>
        <v>coin</v>
      </c>
      <c r="U15" s="50">
        <v>1</v>
      </c>
      <c r="V15" s="50">
        <f t="shared" si="3"/>
        <v>12013</v>
      </c>
      <c r="W15" s="50">
        <v>13</v>
      </c>
      <c r="X15" s="50" t="s">
        <v>2201</v>
      </c>
      <c r="Y15" s="50" t="s">
        <v>2201</v>
      </c>
      <c r="Z15" s="50">
        <v>0</v>
      </c>
      <c r="AA15" s="50">
        <v>2</v>
      </c>
      <c r="AB15" s="50" t="str">
        <f t="shared" si="4"/>
        <v>itemicon_1</v>
      </c>
      <c r="AC15" s="50" t="str">
        <f t="shared" si="5"/>
        <v>coin</v>
      </c>
      <c r="AH15" s="53">
        <f>怪物产出!Q16</f>
        <v>10013</v>
      </c>
      <c r="AI15" s="53">
        <v>1</v>
      </c>
      <c r="AJ15" s="50" t="str">
        <f>价值设定!Y15</f>
        <v>prop,101|9167;prop,102|833</v>
      </c>
      <c r="AM15" s="50">
        <f>宝箱产出!O16</f>
        <v>80013</v>
      </c>
      <c r="AN15" s="50">
        <v>1</v>
      </c>
      <c r="AO15" s="50" t="str">
        <f>宝箱产出!V16</f>
        <v>pack,302|100;pack,303|10;pack,701|150;pack,702|30;coin,630|100;pack,10313|100;pack,10513|100</v>
      </c>
    </row>
    <row r="16" spans="1:41">
      <c r="A16" s="51" t="s">
        <v>325</v>
      </c>
      <c r="B16" s="52">
        <v>14</v>
      </c>
      <c r="C16" s="52">
        <v>1</v>
      </c>
      <c r="D16" s="50" t="str">
        <f>怪物产出!W17</f>
        <v>item,101;item,200</v>
      </c>
      <c r="E16" s="50">
        <f>产出设定!$C$20</f>
        <v>50</v>
      </c>
      <c r="F16" s="50">
        <f>怪物产出!E17</f>
        <v>90</v>
      </c>
      <c r="G16" s="50">
        <f>怪物产出!F17</f>
        <v>150</v>
      </c>
      <c r="H16" s="50" t="str">
        <f>怪物产出!T17</f>
        <v>pack,10014;pack,1223;pack,401</v>
      </c>
      <c r="K16" s="50">
        <v>2</v>
      </c>
      <c r="L16" s="50">
        <f t="shared" si="0"/>
        <v>21014</v>
      </c>
      <c r="M16" s="50">
        <v>14</v>
      </c>
      <c r="N16" s="50" t="str">
        <f ca="1">OFFSET(随机目标!$C$42,M16-1,MATCH(K16,随机目标!$C$41:$CH$41,0)-1)</f>
        <v>coin,3200</v>
      </c>
      <c r="O16" s="50" t="str">
        <f ca="1">OFFSET(随机目标!$C$42,M16-1,MATCH(K16,随机目标!$C$41:$CH$41,0))</f>
        <v>coin,3200</v>
      </c>
      <c r="P16" s="50">
        <f ca="1">OFFSET(随机目标!$C$42,M16-1,MATCH(K16,随机目标!$C$41:$CH$41,0)+1)</f>
        <v>100</v>
      </c>
      <c r="Q16" s="50">
        <v>1</v>
      </c>
      <c r="R16" s="50" t="str">
        <f t="shared" ca="1" si="1"/>
        <v>itemicon_1</v>
      </c>
      <c r="S16" s="50" t="str">
        <f t="shared" ca="1" si="2"/>
        <v>coin</v>
      </c>
      <c r="U16" s="50">
        <v>1</v>
      </c>
      <c r="V16" s="50">
        <f t="shared" si="3"/>
        <v>12014</v>
      </c>
      <c r="W16" s="50">
        <v>14</v>
      </c>
      <c r="X16" s="50" t="s">
        <v>2201</v>
      </c>
      <c r="Y16" s="50" t="s">
        <v>2201</v>
      </c>
      <c r="Z16" s="50">
        <v>0</v>
      </c>
      <c r="AA16" s="50">
        <v>2</v>
      </c>
      <c r="AB16" s="50" t="str">
        <f t="shared" si="4"/>
        <v>itemicon_1</v>
      </c>
      <c r="AC16" s="50" t="str">
        <f t="shared" si="5"/>
        <v>coin</v>
      </c>
      <c r="AH16" s="53">
        <f>怪物产出!Q17</f>
        <v>10014</v>
      </c>
      <c r="AI16" s="53">
        <v>1</v>
      </c>
      <c r="AJ16" s="50" t="str">
        <f>价值设定!Y16</f>
        <v>prop,101|9167;prop,102|833</v>
      </c>
      <c r="AM16" s="50">
        <f>宝箱产出!O17</f>
        <v>80014</v>
      </c>
      <c r="AN16" s="50">
        <v>1</v>
      </c>
      <c r="AO16" s="50" t="str">
        <f>宝箱产出!V17</f>
        <v>pack,302|100;pack,303|10;pack,701|150;pack,702|30;coin,640|100;pack,10314|100;pack,10514|100</v>
      </c>
    </row>
    <row r="17" spans="1:41">
      <c r="A17" s="51" t="s">
        <v>326</v>
      </c>
      <c r="B17" s="52">
        <v>15</v>
      </c>
      <c r="C17" s="52">
        <v>1</v>
      </c>
      <c r="D17" s="50" t="str">
        <f>怪物产出!W18</f>
        <v>item,101;item,200</v>
      </c>
      <c r="E17" s="50">
        <f>产出设定!$C$20</f>
        <v>50</v>
      </c>
      <c r="F17" s="50">
        <f>怪物产出!E18</f>
        <v>90</v>
      </c>
      <c r="G17" s="50">
        <f>怪物产出!F18</f>
        <v>150</v>
      </c>
      <c r="H17" s="50" t="str">
        <f>怪物产出!T18</f>
        <v>pack,10015;pack,1223;pack,401</v>
      </c>
      <c r="K17" s="50">
        <v>2</v>
      </c>
      <c r="L17" s="50">
        <f t="shared" si="0"/>
        <v>21015</v>
      </c>
      <c r="M17" s="50">
        <v>15</v>
      </c>
      <c r="N17" s="50" t="str">
        <f ca="1">OFFSET(随机目标!$C$42,M17-1,MATCH(K17,随机目标!$C$41:$CH$41,0)-1)</f>
        <v>coin,3250</v>
      </c>
      <c r="O17" s="50" t="str">
        <f ca="1">OFFSET(随机目标!$C$42,M17-1,MATCH(K17,随机目标!$C$41:$CH$41,0))</f>
        <v>coin,3250</v>
      </c>
      <c r="P17" s="50">
        <f ca="1">OFFSET(随机目标!$C$42,M17-1,MATCH(K17,随机目标!$C$41:$CH$41,0)+1)</f>
        <v>100</v>
      </c>
      <c r="Q17" s="50">
        <v>1</v>
      </c>
      <c r="R17" s="50" t="str">
        <f t="shared" ca="1" si="1"/>
        <v>itemicon_1</v>
      </c>
      <c r="S17" s="50" t="str">
        <f t="shared" ca="1" si="2"/>
        <v>coin</v>
      </c>
      <c r="U17" s="50">
        <v>1</v>
      </c>
      <c r="V17" s="50">
        <f t="shared" si="3"/>
        <v>12015</v>
      </c>
      <c r="W17" s="50">
        <v>15</v>
      </c>
      <c r="X17" s="50" t="s">
        <v>2201</v>
      </c>
      <c r="Y17" s="50" t="s">
        <v>2201</v>
      </c>
      <c r="Z17" s="50">
        <v>0</v>
      </c>
      <c r="AA17" s="50">
        <v>2</v>
      </c>
      <c r="AB17" s="50" t="str">
        <f t="shared" si="4"/>
        <v>itemicon_1</v>
      </c>
      <c r="AC17" s="50" t="str">
        <f t="shared" si="5"/>
        <v>coin</v>
      </c>
      <c r="AH17" s="53">
        <f>怪物产出!Q18</f>
        <v>10015</v>
      </c>
      <c r="AI17" s="53">
        <v>1</v>
      </c>
      <c r="AJ17" s="50" t="str">
        <f>价值设定!Y17</f>
        <v>prop,101|9167;prop,102|833</v>
      </c>
      <c r="AM17" s="50">
        <f>宝箱产出!O18</f>
        <v>80015</v>
      </c>
      <c r="AN17" s="50">
        <v>1</v>
      </c>
      <c r="AO17" s="50" t="str">
        <f>宝箱产出!V18</f>
        <v>pack,302|100;pack,303|10;pack,701|150;pack,702|30;coin,650|100;pack,10315|100;pack,10515|100</v>
      </c>
    </row>
    <row r="18" spans="1:41">
      <c r="A18" s="51" t="s">
        <v>327</v>
      </c>
      <c r="B18" s="52">
        <v>16</v>
      </c>
      <c r="C18" s="52">
        <v>1</v>
      </c>
      <c r="D18" s="50" t="str">
        <f>怪物产出!W19</f>
        <v>item,101;item,200</v>
      </c>
      <c r="E18" s="50">
        <f>产出设定!$C$20</f>
        <v>50</v>
      </c>
      <c r="F18" s="50">
        <f>怪物产出!E19</f>
        <v>93</v>
      </c>
      <c r="G18" s="50">
        <f>怪物产出!F19</f>
        <v>155</v>
      </c>
      <c r="H18" s="50" t="str">
        <f>怪物产出!T19</f>
        <v>pack,10016;pack,1223;pack,401</v>
      </c>
      <c r="K18" s="50">
        <v>2</v>
      </c>
      <c r="L18" s="50">
        <f t="shared" si="0"/>
        <v>21016</v>
      </c>
      <c r="M18" s="50">
        <v>16</v>
      </c>
      <c r="N18" s="50" t="str">
        <f ca="1">OFFSET(随机目标!$C$42,M18-1,MATCH(K18,随机目标!$C$41:$CH$41,0)-1)</f>
        <v>coin,3300</v>
      </c>
      <c r="O18" s="50" t="str">
        <f ca="1">OFFSET(随机目标!$C$42,M18-1,MATCH(K18,随机目标!$C$41:$CH$41,0))</f>
        <v>coin,3300</v>
      </c>
      <c r="P18" s="50">
        <f ca="1">OFFSET(随机目标!$C$42,M18-1,MATCH(K18,随机目标!$C$41:$CH$41,0)+1)</f>
        <v>100</v>
      </c>
      <c r="Q18" s="50">
        <v>1</v>
      </c>
      <c r="R18" s="50" t="str">
        <f t="shared" ca="1" si="1"/>
        <v>itemicon_1</v>
      </c>
      <c r="S18" s="50" t="str">
        <f t="shared" ca="1" si="2"/>
        <v>coin</v>
      </c>
      <c r="U18" s="50">
        <v>1</v>
      </c>
      <c r="V18" s="50">
        <f t="shared" si="3"/>
        <v>12016</v>
      </c>
      <c r="W18" s="50">
        <v>16</v>
      </c>
      <c r="X18" s="50" t="s">
        <v>2201</v>
      </c>
      <c r="Y18" s="50" t="s">
        <v>2201</v>
      </c>
      <c r="Z18" s="50">
        <v>0</v>
      </c>
      <c r="AA18" s="50">
        <v>2</v>
      </c>
      <c r="AB18" s="50" t="str">
        <f t="shared" si="4"/>
        <v>itemicon_1</v>
      </c>
      <c r="AC18" s="50" t="str">
        <f t="shared" si="5"/>
        <v>coin</v>
      </c>
      <c r="AH18" s="53">
        <f>怪物产出!Q19</f>
        <v>10016</v>
      </c>
      <c r="AI18" s="53">
        <v>1</v>
      </c>
      <c r="AJ18" s="50" t="str">
        <f>价值设定!Y18</f>
        <v>prop,101|8934;prop,102|1066</v>
      </c>
      <c r="AM18" s="50">
        <f>宝箱产出!O19</f>
        <v>80016</v>
      </c>
      <c r="AN18" s="50">
        <v>1</v>
      </c>
      <c r="AO18" s="50" t="str">
        <f>宝箱产出!V19</f>
        <v>pack,302|100;pack,303|10;pack,701|150;pack,702|30;coin,660|100;pack,10316|100;pack,10516|100</v>
      </c>
    </row>
    <row r="19" spans="1:41">
      <c r="A19" s="51" t="s">
        <v>328</v>
      </c>
      <c r="B19" s="52">
        <v>17</v>
      </c>
      <c r="C19" s="52">
        <v>1</v>
      </c>
      <c r="D19" s="50" t="str">
        <f>怪物产出!W20</f>
        <v>item,101;item,200</v>
      </c>
      <c r="E19" s="50">
        <f>产出设定!$C$20</f>
        <v>50</v>
      </c>
      <c r="F19" s="50">
        <f>怪物产出!E20</f>
        <v>96</v>
      </c>
      <c r="G19" s="50">
        <f>怪物产出!F20</f>
        <v>160</v>
      </c>
      <c r="H19" s="50" t="str">
        <f>怪物产出!T20</f>
        <v>pack,10017;pack,1223;pack,401</v>
      </c>
      <c r="K19" s="50">
        <v>2</v>
      </c>
      <c r="L19" s="50">
        <f t="shared" si="0"/>
        <v>21017</v>
      </c>
      <c r="M19" s="50">
        <v>17</v>
      </c>
      <c r="N19" s="50" t="str">
        <f ca="1">OFFSET(随机目标!$C$42,M19-1,MATCH(K19,随机目标!$C$41:$CH$41,0)-1)</f>
        <v>coin,3350</v>
      </c>
      <c r="O19" s="50" t="str">
        <f ca="1">OFFSET(随机目标!$C$42,M19-1,MATCH(K19,随机目标!$C$41:$CH$41,0))</f>
        <v>coin,3350</v>
      </c>
      <c r="P19" s="50">
        <f ca="1">OFFSET(随机目标!$C$42,M19-1,MATCH(K19,随机目标!$C$41:$CH$41,0)+1)</f>
        <v>100</v>
      </c>
      <c r="Q19" s="50">
        <v>1</v>
      </c>
      <c r="R19" s="50" t="str">
        <f t="shared" ca="1" si="1"/>
        <v>itemicon_1</v>
      </c>
      <c r="S19" s="50" t="str">
        <f t="shared" ca="1" si="2"/>
        <v>coin</v>
      </c>
      <c r="U19" s="50">
        <v>1</v>
      </c>
      <c r="V19" s="50">
        <f t="shared" si="3"/>
        <v>12017</v>
      </c>
      <c r="W19" s="50">
        <v>17</v>
      </c>
      <c r="X19" s="50" t="s">
        <v>2201</v>
      </c>
      <c r="Y19" s="50" t="s">
        <v>2201</v>
      </c>
      <c r="Z19" s="50">
        <v>0</v>
      </c>
      <c r="AA19" s="50">
        <v>2</v>
      </c>
      <c r="AB19" s="50" t="str">
        <f t="shared" si="4"/>
        <v>itemicon_1</v>
      </c>
      <c r="AC19" s="50" t="str">
        <f t="shared" si="5"/>
        <v>coin</v>
      </c>
      <c r="AH19" s="53">
        <f>怪物产出!Q20</f>
        <v>10017</v>
      </c>
      <c r="AI19" s="53">
        <v>1</v>
      </c>
      <c r="AJ19" s="50" t="str">
        <f>价值设定!Y19</f>
        <v>prop,101|8667;prop,102|1333</v>
      </c>
      <c r="AM19" s="50">
        <f>宝箱产出!O20</f>
        <v>80017</v>
      </c>
      <c r="AN19" s="50">
        <v>1</v>
      </c>
      <c r="AO19" s="50" t="str">
        <f>宝箱产出!V20</f>
        <v>pack,302|100;pack,303|10;pack,701|150;pack,702|30;coin,670|100;pack,10317|100;pack,10517|100</v>
      </c>
    </row>
    <row r="20" spans="1:41">
      <c r="A20" s="51" t="s">
        <v>329</v>
      </c>
      <c r="B20" s="52">
        <v>18</v>
      </c>
      <c r="C20" s="52">
        <v>1</v>
      </c>
      <c r="D20" s="50" t="str">
        <f>怪物产出!W21</f>
        <v>item,101;item,200</v>
      </c>
      <c r="E20" s="50">
        <f>产出设定!$C$20</f>
        <v>50</v>
      </c>
      <c r="F20" s="50">
        <f>怪物产出!E21</f>
        <v>96</v>
      </c>
      <c r="G20" s="50">
        <f>怪物产出!F21</f>
        <v>160</v>
      </c>
      <c r="H20" s="50" t="str">
        <f>怪物产出!T21</f>
        <v>pack,10018;pack,1223;pack,401</v>
      </c>
      <c r="K20" s="50">
        <v>2</v>
      </c>
      <c r="L20" s="50">
        <f t="shared" si="0"/>
        <v>21018</v>
      </c>
      <c r="M20" s="50">
        <v>18</v>
      </c>
      <c r="N20" s="50" t="str">
        <f ca="1">OFFSET(随机目标!$C$42,M20-1,MATCH(K20,随机目标!$C$41:$CH$41,0)-1)</f>
        <v>coin,3400</v>
      </c>
      <c r="O20" s="50" t="str">
        <f ca="1">OFFSET(随机目标!$C$42,M20-1,MATCH(K20,随机目标!$C$41:$CH$41,0))</f>
        <v>coin,3400</v>
      </c>
      <c r="P20" s="50">
        <f ca="1">OFFSET(随机目标!$C$42,M20-1,MATCH(K20,随机目标!$C$41:$CH$41,0)+1)</f>
        <v>100</v>
      </c>
      <c r="Q20" s="50">
        <v>1</v>
      </c>
      <c r="R20" s="50" t="str">
        <f t="shared" ca="1" si="1"/>
        <v>itemicon_1</v>
      </c>
      <c r="S20" s="50" t="str">
        <f t="shared" ca="1" si="2"/>
        <v>coin</v>
      </c>
      <c r="U20" s="50">
        <v>1</v>
      </c>
      <c r="V20" s="50">
        <f t="shared" si="3"/>
        <v>12018</v>
      </c>
      <c r="W20" s="50">
        <v>18</v>
      </c>
      <c r="X20" s="50" t="s">
        <v>2201</v>
      </c>
      <c r="Y20" s="50" t="s">
        <v>2201</v>
      </c>
      <c r="Z20" s="50">
        <v>0</v>
      </c>
      <c r="AA20" s="50">
        <v>2</v>
      </c>
      <c r="AB20" s="50" t="str">
        <f t="shared" si="4"/>
        <v>itemicon_1</v>
      </c>
      <c r="AC20" s="50" t="str">
        <f t="shared" si="5"/>
        <v>coin</v>
      </c>
      <c r="AH20" s="53">
        <f>怪物产出!Q21</f>
        <v>10018</v>
      </c>
      <c r="AI20" s="53">
        <v>1</v>
      </c>
      <c r="AJ20" s="50" t="str">
        <f>价值设定!Y20</f>
        <v>prop,101|8667;prop,102|1333</v>
      </c>
      <c r="AM20" s="50">
        <f>宝箱产出!O21</f>
        <v>80018</v>
      </c>
      <c r="AN20" s="50">
        <v>1</v>
      </c>
      <c r="AO20" s="50" t="str">
        <f>宝箱产出!V21</f>
        <v>pack,302|100;pack,303|10;pack,701|150;pack,702|30;coin,680|100;pack,10318|100;pack,10518|100</v>
      </c>
    </row>
    <row r="21" spans="1:41">
      <c r="A21" s="51" t="s">
        <v>330</v>
      </c>
      <c r="B21" s="52">
        <v>19</v>
      </c>
      <c r="C21" s="52">
        <v>1</v>
      </c>
      <c r="D21" s="50" t="str">
        <f>怪物产出!W22</f>
        <v>item,101;item,200</v>
      </c>
      <c r="E21" s="50">
        <f>产出设定!$C$20</f>
        <v>50</v>
      </c>
      <c r="F21" s="50">
        <f>怪物产出!E22</f>
        <v>96</v>
      </c>
      <c r="G21" s="50">
        <f>怪物产出!F22</f>
        <v>160</v>
      </c>
      <c r="H21" s="50" t="str">
        <f>怪物产出!T22</f>
        <v>pack,10019;pack,1223;pack,401</v>
      </c>
      <c r="K21" s="50">
        <v>2</v>
      </c>
      <c r="L21" s="50">
        <f t="shared" si="0"/>
        <v>21019</v>
      </c>
      <c r="M21" s="50">
        <v>19</v>
      </c>
      <c r="N21" s="50" t="str">
        <f ca="1">OFFSET(随机目标!$C$42,M21-1,MATCH(K21,随机目标!$C$41:$CH$41,0)-1)</f>
        <v>coin,3450</v>
      </c>
      <c r="O21" s="50" t="str">
        <f ca="1">OFFSET(随机目标!$C$42,M21-1,MATCH(K21,随机目标!$C$41:$CH$41,0))</f>
        <v>coin,3450</v>
      </c>
      <c r="P21" s="50">
        <f ca="1">OFFSET(随机目标!$C$42,M21-1,MATCH(K21,随机目标!$C$41:$CH$41,0)+1)</f>
        <v>100</v>
      </c>
      <c r="Q21" s="50">
        <v>1</v>
      </c>
      <c r="R21" s="50" t="str">
        <f t="shared" ca="1" si="1"/>
        <v>itemicon_1</v>
      </c>
      <c r="S21" s="50" t="str">
        <f t="shared" ca="1" si="2"/>
        <v>coin</v>
      </c>
      <c r="U21" s="50">
        <v>1</v>
      </c>
      <c r="V21" s="50">
        <f t="shared" si="3"/>
        <v>12019</v>
      </c>
      <c r="W21" s="50">
        <v>19</v>
      </c>
      <c r="X21" s="50" t="s">
        <v>2201</v>
      </c>
      <c r="Y21" s="50" t="s">
        <v>2201</v>
      </c>
      <c r="Z21" s="50">
        <v>0</v>
      </c>
      <c r="AA21" s="50">
        <v>2</v>
      </c>
      <c r="AB21" s="50" t="str">
        <f t="shared" si="4"/>
        <v>itemicon_1</v>
      </c>
      <c r="AC21" s="50" t="str">
        <f t="shared" si="5"/>
        <v>coin</v>
      </c>
      <c r="AH21" s="53">
        <f>怪物产出!Q22</f>
        <v>10019</v>
      </c>
      <c r="AI21" s="53">
        <v>1</v>
      </c>
      <c r="AJ21" s="50" t="str">
        <f>价值设定!Y21</f>
        <v>prop,101|8667;prop,102|1333</v>
      </c>
      <c r="AM21" s="50">
        <f>宝箱产出!O22</f>
        <v>80019</v>
      </c>
      <c r="AN21" s="50">
        <v>1</v>
      </c>
      <c r="AO21" s="50" t="str">
        <f>宝箱产出!V22</f>
        <v>pack,302|100;pack,303|10;pack,701|150;pack,702|30;coin,690|100;pack,10319|100;pack,10519|100</v>
      </c>
    </row>
    <row r="22" spans="1:41">
      <c r="A22" s="51" t="s">
        <v>331</v>
      </c>
      <c r="B22" s="52">
        <v>20</v>
      </c>
      <c r="C22" s="52">
        <v>1</v>
      </c>
      <c r="D22" s="50" t="str">
        <f>怪物产出!W23</f>
        <v>item,101;item,200</v>
      </c>
      <c r="E22" s="50">
        <f>产出设定!$C$20</f>
        <v>50</v>
      </c>
      <c r="F22" s="50">
        <f>怪物产出!E23</f>
        <v>96</v>
      </c>
      <c r="G22" s="50">
        <f>怪物产出!F23</f>
        <v>160</v>
      </c>
      <c r="H22" s="50" t="str">
        <f>怪物产出!T23</f>
        <v>pack,10020;pack,1223;pack,401</v>
      </c>
      <c r="K22" s="50">
        <v>2</v>
      </c>
      <c r="L22" s="50">
        <f t="shared" si="0"/>
        <v>21020</v>
      </c>
      <c r="M22" s="50">
        <v>20</v>
      </c>
      <c r="N22" s="50" t="str">
        <f ca="1">OFFSET(随机目标!$C$42,M22-1,MATCH(K22,随机目标!$C$41:$CH$41,0)-1)</f>
        <v>coin,3500</v>
      </c>
      <c r="O22" s="50" t="str">
        <f ca="1">OFFSET(随机目标!$C$42,M22-1,MATCH(K22,随机目标!$C$41:$CH$41,0))</f>
        <v>coin,3500</v>
      </c>
      <c r="P22" s="50">
        <f ca="1">OFFSET(随机目标!$C$42,M22-1,MATCH(K22,随机目标!$C$41:$CH$41,0)+1)</f>
        <v>100</v>
      </c>
      <c r="Q22" s="50">
        <v>1</v>
      </c>
      <c r="R22" s="50" t="str">
        <f t="shared" ca="1" si="1"/>
        <v>itemicon_1</v>
      </c>
      <c r="S22" s="50" t="str">
        <f t="shared" ca="1" si="2"/>
        <v>coin</v>
      </c>
      <c r="U22" s="50">
        <v>1</v>
      </c>
      <c r="V22" s="50">
        <f t="shared" si="3"/>
        <v>12020</v>
      </c>
      <c r="W22" s="50">
        <v>20</v>
      </c>
      <c r="X22" s="50" t="s">
        <v>2201</v>
      </c>
      <c r="Y22" s="50" t="s">
        <v>2201</v>
      </c>
      <c r="Z22" s="50">
        <v>0</v>
      </c>
      <c r="AA22" s="50">
        <v>2</v>
      </c>
      <c r="AB22" s="50" t="str">
        <f t="shared" si="4"/>
        <v>itemicon_1</v>
      </c>
      <c r="AC22" s="50" t="str">
        <f t="shared" si="5"/>
        <v>coin</v>
      </c>
      <c r="AH22" s="53">
        <f>怪物产出!Q23</f>
        <v>10020</v>
      </c>
      <c r="AI22" s="53">
        <v>1</v>
      </c>
      <c r="AJ22" s="50" t="str">
        <f>价值设定!Y22</f>
        <v>prop,101|8667;prop,102|1333</v>
      </c>
      <c r="AM22" s="50">
        <f>宝箱产出!O23</f>
        <v>80020</v>
      </c>
      <c r="AN22" s="50">
        <v>1</v>
      </c>
      <c r="AO22" s="50" t="str">
        <f>宝箱产出!V23</f>
        <v>pack,302|100;pack,303|10;pack,701|150;pack,702|30;coin,700|100;pack,10320|100;pack,10520|100</v>
      </c>
    </row>
    <row r="23" spans="1:41">
      <c r="A23" s="51" t="s">
        <v>332</v>
      </c>
      <c r="B23" s="52">
        <v>21</v>
      </c>
      <c r="C23" s="52">
        <v>1</v>
      </c>
      <c r="D23" s="50" t="str">
        <f>怪物产出!W24</f>
        <v>item,101;item,200</v>
      </c>
      <c r="E23" s="50">
        <f>产出设定!$C$20</f>
        <v>50</v>
      </c>
      <c r="F23" s="50">
        <f>怪物产出!E24</f>
        <v>96</v>
      </c>
      <c r="G23" s="50">
        <f>怪物产出!F24</f>
        <v>160</v>
      </c>
      <c r="H23" s="50" t="str">
        <f>怪物产出!T24</f>
        <v>pack,10021;pack,1223;pack,401</v>
      </c>
      <c r="K23" s="50">
        <v>2</v>
      </c>
      <c r="L23" s="50">
        <f t="shared" si="0"/>
        <v>21021</v>
      </c>
      <c r="M23" s="50">
        <v>21</v>
      </c>
      <c r="N23" s="50" t="str">
        <f ca="1">OFFSET(随机目标!$C$42,M23-1,MATCH(K23,随机目标!$C$41:$CH$41,0)-1)</f>
        <v>coin,3550</v>
      </c>
      <c r="O23" s="50" t="str">
        <f ca="1">OFFSET(随机目标!$C$42,M23-1,MATCH(K23,随机目标!$C$41:$CH$41,0))</f>
        <v>coin,3550</v>
      </c>
      <c r="P23" s="50">
        <f ca="1">OFFSET(随机目标!$C$42,M23-1,MATCH(K23,随机目标!$C$41:$CH$41,0)+1)</f>
        <v>100</v>
      </c>
      <c r="Q23" s="50">
        <v>1</v>
      </c>
      <c r="R23" s="50" t="str">
        <f t="shared" ca="1" si="1"/>
        <v>itemicon_1</v>
      </c>
      <c r="S23" s="50" t="str">
        <f t="shared" ca="1" si="2"/>
        <v>coin</v>
      </c>
      <c r="U23" s="50">
        <v>1</v>
      </c>
      <c r="V23" s="50">
        <f t="shared" si="3"/>
        <v>12021</v>
      </c>
      <c r="W23" s="50">
        <v>21</v>
      </c>
      <c r="X23" s="50" t="s">
        <v>2201</v>
      </c>
      <c r="Y23" s="50" t="s">
        <v>2201</v>
      </c>
      <c r="Z23" s="50">
        <v>0</v>
      </c>
      <c r="AA23" s="50">
        <v>2</v>
      </c>
      <c r="AB23" s="50" t="str">
        <f t="shared" si="4"/>
        <v>itemicon_1</v>
      </c>
      <c r="AC23" s="50" t="str">
        <f t="shared" si="5"/>
        <v>coin</v>
      </c>
      <c r="AH23" s="53">
        <f>怪物产出!Q24</f>
        <v>10021</v>
      </c>
      <c r="AI23" s="53">
        <v>1</v>
      </c>
      <c r="AJ23" s="50" t="str">
        <f>价值设定!Y23</f>
        <v>prop,101|8667;prop,102|1333</v>
      </c>
      <c r="AM23" s="50">
        <f>宝箱产出!O24</f>
        <v>80021</v>
      </c>
      <c r="AN23" s="50">
        <v>1</v>
      </c>
      <c r="AO23" s="50" t="str">
        <f>宝箱产出!V24</f>
        <v>pack,302|100;pack,303|10;pack,701|150;pack,702|30;coin,710|100;pack,10321|100;pack,10521|100</v>
      </c>
    </row>
    <row r="24" spans="1:41">
      <c r="A24" s="51" t="s">
        <v>333</v>
      </c>
      <c r="B24" s="52">
        <v>22</v>
      </c>
      <c r="C24" s="52">
        <v>1</v>
      </c>
      <c r="D24" s="50" t="str">
        <f>怪物产出!W25</f>
        <v>item,101;item,200</v>
      </c>
      <c r="E24" s="50">
        <f>产出设定!$C$20</f>
        <v>50</v>
      </c>
      <c r="F24" s="50">
        <f>怪物产出!E25</f>
        <v>99</v>
      </c>
      <c r="G24" s="50">
        <f>怪物产出!F25</f>
        <v>165</v>
      </c>
      <c r="H24" s="50" t="str">
        <f>怪物产出!T25</f>
        <v>pack,10022;pack,1224;pack,401</v>
      </c>
      <c r="K24" s="50">
        <v>2</v>
      </c>
      <c r="L24" s="50">
        <f t="shared" si="0"/>
        <v>21022</v>
      </c>
      <c r="M24" s="50">
        <v>22</v>
      </c>
      <c r="N24" s="50" t="str">
        <f ca="1">OFFSET(随机目标!$C$42,M24-1,MATCH(K24,随机目标!$C$41:$CH$41,0)-1)</f>
        <v>coin,3600</v>
      </c>
      <c r="O24" s="50" t="str">
        <f ca="1">OFFSET(随机目标!$C$42,M24-1,MATCH(K24,随机目标!$C$41:$CH$41,0))</f>
        <v>coin,3600</v>
      </c>
      <c r="P24" s="50">
        <f ca="1">OFFSET(随机目标!$C$42,M24-1,MATCH(K24,随机目标!$C$41:$CH$41,0)+1)</f>
        <v>100</v>
      </c>
      <c r="Q24" s="50">
        <v>1</v>
      </c>
      <c r="R24" s="50" t="str">
        <f t="shared" ca="1" si="1"/>
        <v>itemicon_1</v>
      </c>
      <c r="S24" s="50" t="str">
        <f t="shared" ca="1" si="2"/>
        <v>coin</v>
      </c>
      <c r="U24" s="50">
        <v>1</v>
      </c>
      <c r="V24" s="50">
        <f t="shared" si="3"/>
        <v>12022</v>
      </c>
      <c r="W24" s="50">
        <v>22</v>
      </c>
      <c r="X24" s="50" t="s">
        <v>2201</v>
      </c>
      <c r="Y24" s="50" t="s">
        <v>2201</v>
      </c>
      <c r="Z24" s="50">
        <v>0</v>
      </c>
      <c r="AA24" s="50">
        <v>2</v>
      </c>
      <c r="AB24" s="50" t="str">
        <f t="shared" si="4"/>
        <v>itemicon_1</v>
      </c>
      <c r="AC24" s="50" t="str">
        <f t="shared" si="5"/>
        <v>coin</v>
      </c>
      <c r="AH24" s="53">
        <f>怪物产出!Q25</f>
        <v>10022</v>
      </c>
      <c r="AI24" s="53">
        <v>1</v>
      </c>
      <c r="AJ24" s="50" t="str">
        <f>价值设定!Y24</f>
        <v>prop,101|8434;prop,102|1566</v>
      </c>
      <c r="AM24" s="50">
        <f>宝箱产出!O25</f>
        <v>80022</v>
      </c>
      <c r="AN24" s="50">
        <v>1</v>
      </c>
      <c r="AO24" s="50" t="str">
        <f>宝箱产出!V25</f>
        <v>pack,302|100;pack,303|10;pack,701|150;pack,702|30;coin,720|100;pack,10322|100;pack,10522|100</v>
      </c>
    </row>
    <row r="25" spans="1:41">
      <c r="A25" s="51" t="s">
        <v>334</v>
      </c>
      <c r="B25" s="52">
        <v>23</v>
      </c>
      <c r="C25" s="52">
        <v>1</v>
      </c>
      <c r="D25" s="50" t="str">
        <f>怪物产出!W26</f>
        <v>item,101;item,200</v>
      </c>
      <c r="E25" s="50">
        <f>产出设定!$C$20</f>
        <v>50</v>
      </c>
      <c r="F25" s="50">
        <f>怪物产出!E26</f>
        <v>99</v>
      </c>
      <c r="G25" s="50">
        <f>怪物产出!F26</f>
        <v>165</v>
      </c>
      <c r="H25" s="50" t="str">
        <f>怪物产出!T26</f>
        <v>pack,10023;pack,1224;pack,401</v>
      </c>
      <c r="K25" s="50">
        <v>2</v>
      </c>
      <c r="L25" s="50">
        <f t="shared" si="0"/>
        <v>21023</v>
      </c>
      <c r="M25" s="50">
        <v>23</v>
      </c>
      <c r="N25" s="50" t="str">
        <f ca="1">OFFSET(随机目标!$C$42,M25-1,MATCH(K25,随机目标!$C$41:$CH$41,0)-1)</f>
        <v>coin,3650</v>
      </c>
      <c r="O25" s="50" t="str">
        <f ca="1">OFFSET(随机目标!$C$42,M25-1,MATCH(K25,随机目标!$C$41:$CH$41,0))</f>
        <v>coin,3650</v>
      </c>
      <c r="P25" s="50">
        <f ca="1">OFFSET(随机目标!$C$42,M25-1,MATCH(K25,随机目标!$C$41:$CH$41,0)+1)</f>
        <v>100</v>
      </c>
      <c r="Q25" s="50">
        <v>1</v>
      </c>
      <c r="R25" s="50" t="str">
        <f t="shared" ca="1" si="1"/>
        <v>itemicon_1</v>
      </c>
      <c r="S25" s="50" t="str">
        <f t="shared" ca="1" si="2"/>
        <v>coin</v>
      </c>
      <c r="U25" s="50">
        <v>1</v>
      </c>
      <c r="V25" s="50">
        <f t="shared" si="3"/>
        <v>12023</v>
      </c>
      <c r="W25" s="50">
        <v>23</v>
      </c>
      <c r="X25" s="50" t="s">
        <v>2201</v>
      </c>
      <c r="Y25" s="50" t="s">
        <v>2201</v>
      </c>
      <c r="Z25" s="50">
        <v>0</v>
      </c>
      <c r="AA25" s="50">
        <v>2</v>
      </c>
      <c r="AB25" s="50" t="str">
        <f t="shared" si="4"/>
        <v>itemicon_1</v>
      </c>
      <c r="AC25" s="50" t="str">
        <f t="shared" si="5"/>
        <v>coin</v>
      </c>
      <c r="AH25" s="53">
        <f>怪物产出!Q26</f>
        <v>10023</v>
      </c>
      <c r="AI25" s="53">
        <v>1</v>
      </c>
      <c r="AJ25" s="50" t="str">
        <f>价值设定!Y25</f>
        <v>prop,101|8434;prop,102|1566</v>
      </c>
      <c r="AM25" s="50">
        <f>宝箱产出!O26</f>
        <v>80023</v>
      </c>
      <c r="AN25" s="50">
        <v>1</v>
      </c>
      <c r="AO25" s="50" t="str">
        <f>宝箱产出!V26</f>
        <v>pack,302|100;pack,303|10;pack,701|150;pack,702|30;coin,730|100;pack,10323|100;pack,10523|100</v>
      </c>
    </row>
    <row r="26" spans="1:41">
      <c r="A26" s="51" t="s">
        <v>335</v>
      </c>
      <c r="B26" s="52">
        <v>24</v>
      </c>
      <c r="C26" s="52">
        <v>1</v>
      </c>
      <c r="D26" s="50" t="str">
        <f>怪物产出!W27</f>
        <v>item,101;item,200</v>
      </c>
      <c r="E26" s="50">
        <f>产出设定!$C$20</f>
        <v>50</v>
      </c>
      <c r="F26" s="50">
        <f>怪物产出!E27</f>
        <v>102</v>
      </c>
      <c r="G26" s="50">
        <f>怪物产出!F27</f>
        <v>170</v>
      </c>
      <c r="H26" s="50" t="str">
        <f>怪物产出!T27</f>
        <v>pack,10024;pack,1224;pack,401</v>
      </c>
      <c r="K26" s="50">
        <v>2</v>
      </c>
      <c r="L26" s="50">
        <f t="shared" si="0"/>
        <v>21024</v>
      </c>
      <c r="M26" s="50">
        <v>24</v>
      </c>
      <c r="N26" s="50" t="str">
        <f ca="1">OFFSET(随机目标!$C$42,M26-1,MATCH(K26,随机目标!$C$41:$CH$41,0)-1)</f>
        <v>coin,3700</v>
      </c>
      <c r="O26" s="50" t="str">
        <f ca="1">OFFSET(随机目标!$C$42,M26-1,MATCH(K26,随机目标!$C$41:$CH$41,0))</f>
        <v>coin,3700</v>
      </c>
      <c r="P26" s="50">
        <f ca="1">OFFSET(随机目标!$C$42,M26-1,MATCH(K26,随机目标!$C$41:$CH$41,0)+1)</f>
        <v>100</v>
      </c>
      <c r="Q26" s="50">
        <v>1</v>
      </c>
      <c r="R26" s="50" t="str">
        <f t="shared" ca="1" si="1"/>
        <v>itemicon_1</v>
      </c>
      <c r="S26" s="50" t="str">
        <f t="shared" ca="1" si="2"/>
        <v>coin</v>
      </c>
      <c r="U26" s="50">
        <v>1</v>
      </c>
      <c r="V26" s="50">
        <f t="shared" si="3"/>
        <v>12024</v>
      </c>
      <c r="W26" s="50">
        <v>24</v>
      </c>
      <c r="X26" s="50" t="s">
        <v>2201</v>
      </c>
      <c r="Y26" s="50" t="s">
        <v>2201</v>
      </c>
      <c r="Z26" s="50">
        <v>0</v>
      </c>
      <c r="AA26" s="50">
        <v>2</v>
      </c>
      <c r="AB26" s="50" t="str">
        <f t="shared" si="4"/>
        <v>itemicon_1</v>
      </c>
      <c r="AC26" s="50" t="str">
        <f t="shared" si="5"/>
        <v>coin</v>
      </c>
      <c r="AH26" s="53">
        <f>怪物产出!Q27</f>
        <v>10024</v>
      </c>
      <c r="AI26" s="53">
        <v>1</v>
      </c>
      <c r="AJ26" s="50" t="str">
        <f>价值设定!Y26</f>
        <v>prop,101|8167;prop,102|1833</v>
      </c>
      <c r="AM26" s="50">
        <f>宝箱产出!O27</f>
        <v>80024</v>
      </c>
      <c r="AN26" s="50">
        <v>1</v>
      </c>
      <c r="AO26" s="50" t="str">
        <f>宝箱产出!V27</f>
        <v>pack,302|100;pack,303|10;pack,701|150;pack,702|30;coin,740|100;pack,10324|100;pack,10524|100</v>
      </c>
    </row>
    <row r="27" spans="1:41">
      <c r="A27" s="51" t="s">
        <v>336</v>
      </c>
      <c r="B27" s="52">
        <v>25</v>
      </c>
      <c r="C27" s="52">
        <v>1</v>
      </c>
      <c r="D27" s="50" t="str">
        <f>怪物产出!W28</f>
        <v>item,101;item,200</v>
      </c>
      <c r="E27" s="50">
        <f>产出设定!$C$20</f>
        <v>50</v>
      </c>
      <c r="F27" s="50">
        <f>怪物产出!E28</f>
        <v>102</v>
      </c>
      <c r="G27" s="50">
        <f>怪物产出!F28</f>
        <v>170</v>
      </c>
      <c r="H27" s="50" t="str">
        <f>怪物产出!T28</f>
        <v>pack,10025;pack,1224;pack,401</v>
      </c>
      <c r="K27" s="50">
        <v>2</v>
      </c>
      <c r="L27" s="50">
        <f t="shared" si="0"/>
        <v>21025</v>
      </c>
      <c r="M27" s="50">
        <v>25</v>
      </c>
      <c r="N27" s="50" t="str">
        <f ca="1">OFFSET(随机目标!$C$42,M27-1,MATCH(K27,随机目标!$C$41:$CH$41,0)-1)</f>
        <v>coin,3750</v>
      </c>
      <c r="O27" s="50" t="str">
        <f ca="1">OFFSET(随机目标!$C$42,M27-1,MATCH(K27,随机目标!$C$41:$CH$41,0))</f>
        <v>coin,3750</v>
      </c>
      <c r="P27" s="50">
        <f ca="1">OFFSET(随机目标!$C$42,M27-1,MATCH(K27,随机目标!$C$41:$CH$41,0)+1)</f>
        <v>100</v>
      </c>
      <c r="Q27" s="50">
        <v>1</v>
      </c>
      <c r="R27" s="50" t="str">
        <f t="shared" ca="1" si="1"/>
        <v>itemicon_1</v>
      </c>
      <c r="S27" s="50" t="str">
        <f t="shared" ca="1" si="2"/>
        <v>coin</v>
      </c>
      <c r="U27" s="50">
        <v>1</v>
      </c>
      <c r="V27" s="50">
        <f t="shared" si="3"/>
        <v>12025</v>
      </c>
      <c r="W27" s="50">
        <v>25</v>
      </c>
      <c r="X27" s="50" t="s">
        <v>2201</v>
      </c>
      <c r="Y27" s="50" t="s">
        <v>2201</v>
      </c>
      <c r="Z27" s="50">
        <v>0</v>
      </c>
      <c r="AA27" s="50">
        <v>2</v>
      </c>
      <c r="AB27" s="50" t="str">
        <f t="shared" si="4"/>
        <v>itemicon_1</v>
      </c>
      <c r="AC27" s="50" t="str">
        <f t="shared" si="5"/>
        <v>coin</v>
      </c>
      <c r="AH27" s="53">
        <f>怪物产出!Q28</f>
        <v>10025</v>
      </c>
      <c r="AI27" s="53">
        <v>1</v>
      </c>
      <c r="AJ27" s="50" t="str">
        <f>价值设定!Y27</f>
        <v>prop,101|8167;prop,102|1833</v>
      </c>
      <c r="AM27" s="50">
        <f>宝箱产出!O28</f>
        <v>80025</v>
      </c>
      <c r="AN27" s="50">
        <v>1</v>
      </c>
      <c r="AO27" s="50" t="str">
        <f>宝箱产出!V28</f>
        <v>pack,302|100;pack,303|10;pack,701|150;pack,702|30;coin,750|100;pack,10325|100;pack,10525|100</v>
      </c>
    </row>
    <row r="28" spans="1:41">
      <c r="A28" s="51" t="s">
        <v>337</v>
      </c>
      <c r="B28" s="52">
        <v>26</v>
      </c>
      <c r="C28" s="52">
        <v>1</v>
      </c>
      <c r="D28" s="50" t="str">
        <f>怪物产出!W29</f>
        <v>item,101;item,200</v>
      </c>
      <c r="E28" s="50">
        <f>产出设定!$C$20</f>
        <v>50</v>
      </c>
      <c r="F28" s="50">
        <f>怪物产出!E29</f>
        <v>102</v>
      </c>
      <c r="G28" s="50">
        <f>怪物产出!F29</f>
        <v>170</v>
      </c>
      <c r="H28" s="50" t="str">
        <f>怪物产出!T29</f>
        <v>pack,10026;pack,1224;pack,401</v>
      </c>
      <c r="K28" s="50">
        <v>2</v>
      </c>
      <c r="L28" s="50">
        <f t="shared" si="0"/>
        <v>21026</v>
      </c>
      <c r="M28" s="50">
        <v>26</v>
      </c>
      <c r="N28" s="50" t="str">
        <f ca="1">OFFSET(随机目标!$C$42,M28-1,MATCH(K28,随机目标!$C$41:$CH$41,0)-1)</f>
        <v>coin,3800</v>
      </c>
      <c r="O28" s="50" t="str">
        <f ca="1">OFFSET(随机目标!$C$42,M28-1,MATCH(K28,随机目标!$C$41:$CH$41,0))</f>
        <v>coin,3800</v>
      </c>
      <c r="P28" s="50">
        <f ca="1">OFFSET(随机目标!$C$42,M28-1,MATCH(K28,随机目标!$C$41:$CH$41,0)+1)</f>
        <v>100</v>
      </c>
      <c r="Q28" s="50">
        <v>1</v>
      </c>
      <c r="R28" s="50" t="str">
        <f t="shared" ca="1" si="1"/>
        <v>itemicon_1</v>
      </c>
      <c r="S28" s="50" t="str">
        <f t="shared" ca="1" si="2"/>
        <v>coin</v>
      </c>
      <c r="U28" s="50">
        <v>1</v>
      </c>
      <c r="V28" s="50">
        <f t="shared" si="3"/>
        <v>12026</v>
      </c>
      <c r="W28" s="50">
        <v>26</v>
      </c>
      <c r="X28" s="50" t="s">
        <v>2201</v>
      </c>
      <c r="Y28" s="50" t="s">
        <v>2201</v>
      </c>
      <c r="Z28" s="50">
        <v>0</v>
      </c>
      <c r="AA28" s="50">
        <v>2</v>
      </c>
      <c r="AB28" s="50" t="str">
        <f t="shared" si="4"/>
        <v>itemicon_1</v>
      </c>
      <c r="AC28" s="50" t="str">
        <f t="shared" si="5"/>
        <v>coin</v>
      </c>
      <c r="AH28" s="53">
        <f>怪物产出!Q29</f>
        <v>10026</v>
      </c>
      <c r="AI28" s="53">
        <v>1</v>
      </c>
      <c r="AJ28" s="50" t="str">
        <f>价值设定!Y28</f>
        <v>prop,101|8167;prop,102|1833</v>
      </c>
      <c r="AM28" s="50">
        <f>宝箱产出!O29</f>
        <v>80026</v>
      </c>
      <c r="AN28" s="50">
        <v>1</v>
      </c>
      <c r="AO28" s="50" t="str">
        <f>宝箱产出!V29</f>
        <v>pack,302|100;pack,303|10;pack,701|150;pack,702|30;coin,760|100;pack,10326|100;pack,10526|100</v>
      </c>
    </row>
    <row r="29" spans="1:41">
      <c r="A29" s="51" t="s">
        <v>338</v>
      </c>
      <c r="B29" s="52">
        <v>27</v>
      </c>
      <c r="C29" s="52">
        <v>1</v>
      </c>
      <c r="D29" s="50" t="str">
        <f>怪物产出!W30</f>
        <v>item,101;item,200</v>
      </c>
      <c r="E29" s="50">
        <f>产出设定!$C$20</f>
        <v>50</v>
      </c>
      <c r="F29" s="50">
        <f>怪物产出!E30</f>
        <v>105</v>
      </c>
      <c r="G29" s="50">
        <f>怪物产出!F30</f>
        <v>175</v>
      </c>
      <c r="H29" s="50" t="str">
        <f>怪物产出!T30</f>
        <v>pack,10027;pack,1224;pack,401</v>
      </c>
      <c r="K29" s="50">
        <v>2</v>
      </c>
      <c r="L29" s="50">
        <f t="shared" si="0"/>
        <v>21027</v>
      </c>
      <c r="M29" s="50">
        <v>27</v>
      </c>
      <c r="N29" s="50" t="str">
        <f ca="1">OFFSET(随机目标!$C$42,M29-1,MATCH(K29,随机目标!$C$41:$CH$41,0)-1)</f>
        <v>coin,3850</v>
      </c>
      <c r="O29" s="50" t="str">
        <f ca="1">OFFSET(随机目标!$C$42,M29-1,MATCH(K29,随机目标!$C$41:$CH$41,0))</f>
        <v>coin,3850</v>
      </c>
      <c r="P29" s="50">
        <f ca="1">OFFSET(随机目标!$C$42,M29-1,MATCH(K29,随机目标!$C$41:$CH$41,0)+1)</f>
        <v>100</v>
      </c>
      <c r="Q29" s="50">
        <v>1</v>
      </c>
      <c r="R29" s="50" t="str">
        <f t="shared" ca="1" si="1"/>
        <v>itemicon_1</v>
      </c>
      <c r="S29" s="50" t="str">
        <f t="shared" ca="1" si="2"/>
        <v>coin</v>
      </c>
      <c r="U29" s="50">
        <v>1</v>
      </c>
      <c r="V29" s="50">
        <f t="shared" si="3"/>
        <v>12027</v>
      </c>
      <c r="W29" s="50">
        <v>27</v>
      </c>
      <c r="X29" s="50" t="s">
        <v>2201</v>
      </c>
      <c r="Y29" s="50" t="s">
        <v>2201</v>
      </c>
      <c r="Z29" s="50">
        <v>0</v>
      </c>
      <c r="AA29" s="50">
        <v>2</v>
      </c>
      <c r="AB29" s="50" t="str">
        <f t="shared" si="4"/>
        <v>itemicon_1</v>
      </c>
      <c r="AC29" s="50" t="str">
        <f t="shared" si="5"/>
        <v>coin</v>
      </c>
      <c r="AH29" s="53">
        <f>怪物产出!Q30</f>
        <v>10027</v>
      </c>
      <c r="AI29" s="53">
        <v>1</v>
      </c>
      <c r="AJ29" s="50" t="str">
        <f>价值设定!Y29</f>
        <v>prop,101|7934;prop,102|2066</v>
      </c>
      <c r="AM29" s="50">
        <f>宝箱产出!O30</f>
        <v>80027</v>
      </c>
      <c r="AN29" s="50">
        <v>1</v>
      </c>
      <c r="AO29" s="50" t="str">
        <f>宝箱产出!V30</f>
        <v>pack,302|100;pack,303|10;pack,701|150;pack,702|30;coin,770|100;pack,10327|100;pack,10527|100</v>
      </c>
    </row>
    <row r="30" spans="1:41">
      <c r="A30" s="51" t="s">
        <v>339</v>
      </c>
      <c r="B30" s="52">
        <v>28</v>
      </c>
      <c r="C30" s="52">
        <v>1</v>
      </c>
      <c r="D30" s="50" t="str">
        <f>怪物产出!W31</f>
        <v>item,101;item,200</v>
      </c>
      <c r="E30" s="50">
        <f>产出设定!$C$20</f>
        <v>50</v>
      </c>
      <c r="F30" s="50">
        <f>怪物产出!E31</f>
        <v>105</v>
      </c>
      <c r="G30" s="50">
        <f>怪物产出!F31</f>
        <v>175</v>
      </c>
      <c r="H30" s="50" t="str">
        <f>怪物产出!T31</f>
        <v>pack,10028;pack,1224;pack,401</v>
      </c>
      <c r="K30" s="50">
        <v>2</v>
      </c>
      <c r="L30" s="50">
        <f t="shared" si="0"/>
        <v>21028</v>
      </c>
      <c r="M30" s="50">
        <v>28</v>
      </c>
      <c r="N30" s="50" t="str">
        <f ca="1">OFFSET(随机目标!$C$42,M30-1,MATCH(K30,随机目标!$C$41:$CH$41,0)-1)</f>
        <v>coin,3900</v>
      </c>
      <c r="O30" s="50" t="str">
        <f ca="1">OFFSET(随机目标!$C$42,M30-1,MATCH(K30,随机目标!$C$41:$CH$41,0))</f>
        <v>coin,3900</v>
      </c>
      <c r="P30" s="50">
        <f ca="1">OFFSET(随机目标!$C$42,M30-1,MATCH(K30,随机目标!$C$41:$CH$41,0)+1)</f>
        <v>100</v>
      </c>
      <c r="Q30" s="50">
        <v>1</v>
      </c>
      <c r="R30" s="50" t="str">
        <f t="shared" ca="1" si="1"/>
        <v>itemicon_1</v>
      </c>
      <c r="S30" s="50" t="str">
        <f t="shared" ca="1" si="2"/>
        <v>coin</v>
      </c>
      <c r="U30" s="50">
        <v>1</v>
      </c>
      <c r="V30" s="50">
        <f t="shared" si="3"/>
        <v>12028</v>
      </c>
      <c r="W30" s="50">
        <v>28</v>
      </c>
      <c r="X30" s="50" t="s">
        <v>2201</v>
      </c>
      <c r="Y30" s="50" t="s">
        <v>2201</v>
      </c>
      <c r="Z30" s="50">
        <v>0</v>
      </c>
      <c r="AA30" s="50">
        <v>2</v>
      </c>
      <c r="AB30" s="50" t="str">
        <f t="shared" si="4"/>
        <v>itemicon_1</v>
      </c>
      <c r="AC30" s="50" t="str">
        <f t="shared" si="5"/>
        <v>coin</v>
      </c>
      <c r="AH30" s="53">
        <f>怪物产出!Q31</f>
        <v>10028</v>
      </c>
      <c r="AI30" s="53">
        <v>1</v>
      </c>
      <c r="AJ30" s="50" t="str">
        <f>价值设定!Y30</f>
        <v>prop,101|7934;prop,102|2066</v>
      </c>
      <c r="AM30" s="50">
        <f>宝箱产出!O31</f>
        <v>80028</v>
      </c>
      <c r="AN30" s="50">
        <v>1</v>
      </c>
      <c r="AO30" s="50" t="str">
        <f>宝箱产出!V31</f>
        <v>pack,302|100;pack,303|10;pack,701|150;pack,702|30;coin,780|100;pack,10328|100;pack,10528|100</v>
      </c>
    </row>
    <row r="31" spans="1:41">
      <c r="A31" s="51" t="s">
        <v>340</v>
      </c>
      <c r="B31" s="52">
        <v>29</v>
      </c>
      <c r="C31" s="52">
        <v>1</v>
      </c>
      <c r="D31" s="50" t="str">
        <f>怪物产出!W32</f>
        <v>item,101;item,200</v>
      </c>
      <c r="E31" s="50">
        <f>产出设定!$C$20</f>
        <v>50</v>
      </c>
      <c r="F31" s="50">
        <f>怪物产出!E32</f>
        <v>105</v>
      </c>
      <c r="G31" s="50">
        <f>怪物产出!F32</f>
        <v>175</v>
      </c>
      <c r="H31" s="50" t="str">
        <f>怪物产出!T32</f>
        <v>pack,10029;pack,1224;pack,401</v>
      </c>
      <c r="K31" s="50">
        <v>2</v>
      </c>
      <c r="L31" s="50">
        <f t="shared" si="0"/>
        <v>21029</v>
      </c>
      <c r="M31" s="50">
        <v>29</v>
      </c>
      <c r="N31" s="50" t="str">
        <f ca="1">OFFSET(随机目标!$C$42,M31-1,MATCH(K31,随机目标!$C$41:$CH$41,0)-1)</f>
        <v>coin,3950</v>
      </c>
      <c r="O31" s="50" t="str">
        <f ca="1">OFFSET(随机目标!$C$42,M31-1,MATCH(K31,随机目标!$C$41:$CH$41,0))</f>
        <v>coin,3950</v>
      </c>
      <c r="P31" s="50">
        <f ca="1">OFFSET(随机目标!$C$42,M31-1,MATCH(K31,随机目标!$C$41:$CH$41,0)+1)</f>
        <v>100</v>
      </c>
      <c r="Q31" s="50">
        <v>1</v>
      </c>
      <c r="R31" s="50" t="str">
        <f t="shared" ca="1" si="1"/>
        <v>itemicon_1</v>
      </c>
      <c r="S31" s="50" t="str">
        <f t="shared" ca="1" si="2"/>
        <v>coin</v>
      </c>
      <c r="U31" s="50">
        <v>1</v>
      </c>
      <c r="V31" s="50">
        <f t="shared" si="3"/>
        <v>12029</v>
      </c>
      <c r="W31" s="50">
        <v>29</v>
      </c>
      <c r="X31" s="50" t="s">
        <v>2201</v>
      </c>
      <c r="Y31" s="50" t="s">
        <v>2201</v>
      </c>
      <c r="Z31" s="50">
        <v>0</v>
      </c>
      <c r="AA31" s="50">
        <v>2</v>
      </c>
      <c r="AB31" s="50" t="str">
        <f t="shared" si="4"/>
        <v>itemicon_1</v>
      </c>
      <c r="AC31" s="50" t="str">
        <f t="shared" si="5"/>
        <v>coin</v>
      </c>
      <c r="AH31" s="53">
        <f>怪物产出!Q32</f>
        <v>10029</v>
      </c>
      <c r="AI31" s="53">
        <v>1</v>
      </c>
      <c r="AJ31" s="50" t="str">
        <f>价值设定!Y31</f>
        <v>prop,101|7934;prop,102|2066</v>
      </c>
      <c r="AM31" s="50">
        <f>宝箱产出!O32</f>
        <v>80029</v>
      </c>
      <c r="AN31" s="50">
        <v>1</v>
      </c>
      <c r="AO31" s="50" t="str">
        <f>宝箱产出!V32</f>
        <v>pack,302|100;pack,303|10;pack,701|150;pack,702|30;coin,790|100;pack,10329|100;pack,10529|100</v>
      </c>
    </row>
    <row r="32" spans="1:41">
      <c r="A32" s="51" t="s">
        <v>341</v>
      </c>
      <c r="B32" s="52">
        <v>30</v>
      </c>
      <c r="C32" s="52">
        <v>1</v>
      </c>
      <c r="D32" s="50" t="str">
        <f>怪物产出!W33</f>
        <v>item,101;item,200</v>
      </c>
      <c r="E32" s="50">
        <f>产出设定!$C$20</f>
        <v>50</v>
      </c>
      <c r="F32" s="50">
        <f>怪物产出!E33</f>
        <v>105</v>
      </c>
      <c r="G32" s="50">
        <f>怪物产出!F33</f>
        <v>175</v>
      </c>
      <c r="H32" s="50" t="str">
        <f>怪物产出!T33</f>
        <v>pack,10030;pack,1224;pack,401</v>
      </c>
      <c r="K32" s="50">
        <v>2</v>
      </c>
      <c r="L32" s="50">
        <f t="shared" si="0"/>
        <v>21030</v>
      </c>
      <c r="M32" s="50">
        <v>30</v>
      </c>
      <c r="N32" s="50" t="str">
        <f ca="1">OFFSET(随机目标!$C$42,M32-1,MATCH(K32,随机目标!$C$41:$CH$41,0)-1)</f>
        <v>coin,4000</v>
      </c>
      <c r="O32" s="50" t="str">
        <f ca="1">OFFSET(随机目标!$C$42,M32-1,MATCH(K32,随机目标!$C$41:$CH$41,0))</f>
        <v>coin,4000</v>
      </c>
      <c r="P32" s="50">
        <f ca="1">OFFSET(随机目标!$C$42,M32-1,MATCH(K32,随机目标!$C$41:$CH$41,0)+1)</f>
        <v>100</v>
      </c>
      <c r="Q32" s="50">
        <v>1</v>
      </c>
      <c r="R32" s="50" t="str">
        <f t="shared" ca="1" si="1"/>
        <v>itemicon_1</v>
      </c>
      <c r="S32" s="50" t="str">
        <f t="shared" ca="1" si="2"/>
        <v>coin</v>
      </c>
      <c r="U32" s="50">
        <v>1</v>
      </c>
      <c r="V32" s="50">
        <f t="shared" si="3"/>
        <v>12030</v>
      </c>
      <c r="W32" s="50">
        <v>30</v>
      </c>
      <c r="X32" s="50" t="s">
        <v>2201</v>
      </c>
      <c r="Y32" s="50" t="s">
        <v>2201</v>
      </c>
      <c r="Z32" s="50">
        <v>0</v>
      </c>
      <c r="AA32" s="50">
        <v>2</v>
      </c>
      <c r="AB32" s="50" t="str">
        <f t="shared" si="4"/>
        <v>itemicon_1</v>
      </c>
      <c r="AC32" s="50" t="str">
        <f t="shared" si="5"/>
        <v>coin</v>
      </c>
      <c r="AH32" s="53">
        <f>怪物产出!Q33</f>
        <v>10030</v>
      </c>
      <c r="AI32" s="53">
        <v>1</v>
      </c>
      <c r="AJ32" s="50" t="str">
        <f>价值设定!Y32</f>
        <v>prop,101|7934;prop,102|2066</v>
      </c>
      <c r="AM32" s="50">
        <f>宝箱产出!O33</f>
        <v>80030</v>
      </c>
      <c r="AN32" s="50">
        <v>1</v>
      </c>
      <c r="AO32" s="50" t="str">
        <f>宝箱产出!V33</f>
        <v>pack,302|100;pack,303|10;pack,701|150;pack,702|30;coin,800|100;pack,10330|100;pack,10530|100</v>
      </c>
    </row>
    <row r="33" spans="1:41">
      <c r="A33" s="51" t="s">
        <v>342</v>
      </c>
      <c r="B33" s="52">
        <v>31</v>
      </c>
      <c r="C33" s="52">
        <v>1</v>
      </c>
      <c r="D33" s="50" t="str">
        <f>怪物产出!W34</f>
        <v>item,101;item,200</v>
      </c>
      <c r="E33" s="50">
        <f>产出设定!$C$20</f>
        <v>50</v>
      </c>
      <c r="F33" s="50">
        <f>怪物产出!E34</f>
        <v>108</v>
      </c>
      <c r="G33" s="50">
        <f>怪物产出!F34</f>
        <v>180</v>
      </c>
      <c r="H33" s="50" t="str">
        <f>怪物产出!T34</f>
        <v>pack,10031;pack,1224;pack,401</v>
      </c>
      <c r="K33" s="50">
        <v>2</v>
      </c>
      <c r="L33" s="50">
        <f t="shared" si="0"/>
        <v>21031</v>
      </c>
      <c r="M33" s="50">
        <v>31</v>
      </c>
      <c r="N33" s="50" t="str">
        <f ca="1">OFFSET(随机目标!$C$42,M33-1,MATCH(K33,随机目标!$C$41:$CH$41,0)-1)</f>
        <v>coin,4050</v>
      </c>
      <c r="O33" s="50" t="str">
        <f ca="1">OFFSET(随机目标!$C$42,M33-1,MATCH(K33,随机目标!$C$41:$CH$41,0))</f>
        <v>coin,4050</v>
      </c>
      <c r="P33" s="50">
        <f ca="1">OFFSET(随机目标!$C$42,M33-1,MATCH(K33,随机目标!$C$41:$CH$41,0)+1)</f>
        <v>100</v>
      </c>
      <c r="Q33" s="50">
        <v>1</v>
      </c>
      <c r="R33" s="50" t="str">
        <f t="shared" ca="1" si="1"/>
        <v>itemicon_1</v>
      </c>
      <c r="S33" s="50" t="str">
        <f t="shared" ca="1" si="2"/>
        <v>coin</v>
      </c>
      <c r="U33" s="50">
        <v>1</v>
      </c>
      <c r="V33" s="50">
        <f t="shared" si="3"/>
        <v>12031</v>
      </c>
      <c r="W33" s="50">
        <v>31</v>
      </c>
      <c r="X33" s="50" t="s">
        <v>2201</v>
      </c>
      <c r="Y33" s="50" t="s">
        <v>2201</v>
      </c>
      <c r="Z33" s="50">
        <v>0</v>
      </c>
      <c r="AA33" s="50">
        <v>2</v>
      </c>
      <c r="AB33" s="50" t="str">
        <f t="shared" si="4"/>
        <v>itemicon_1</v>
      </c>
      <c r="AC33" s="50" t="str">
        <f t="shared" si="5"/>
        <v>coin</v>
      </c>
      <c r="AH33" s="53">
        <f>怪物产出!Q34</f>
        <v>10031</v>
      </c>
      <c r="AI33" s="53">
        <v>1</v>
      </c>
      <c r="AJ33" s="50" t="str">
        <f>价值设定!Y33</f>
        <v>prop,101|7667;prop,102|2333</v>
      </c>
      <c r="AM33" s="50">
        <f>宝箱产出!O34</f>
        <v>80031</v>
      </c>
      <c r="AN33" s="50">
        <v>1</v>
      </c>
      <c r="AO33" s="50" t="str">
        <f>宝箱产出!V34</f>
        <v>pack,302|100;pack,303|10;pack,701|150;pack,702|30;coin,810|100;pack,10331|100;pack,10531|100</v>
      </c>
    </row>
    <row r="34" spans="1:41">
      <c r="A34" s="51" t="s">
        <v>343</v>
      </c>
      <c r="B34" s="52">
        <v>32</v>
      </c>
      <c r="C34" s="52">
        <v>1</v>
      </c>
      <c r="D34" s="50" t="str">
        <f>怪物产出!W35</f>
        <v>item,101;item,200</v>
      </c>
      <c r="E34" s="50">
        <f>产出设定!$C$20</f>
        <v>50</v>
      </c>
      <c r="F34" s="50">
        <f>怪物产出!E35</f>
        <v>108</v>
      </c>
      <c r="G34" s="50">
        <f>怪物产出!F35</f>
        <v>180</v>
      </c>
      <c r="H34" s="50" t="str">
        <f>怪物产出!T35</f>
        <v>pack,10032;pack,1224;pack,401</v>
      </c>
      <c r="K34" s="50">
        <v>2</v>
      </c>
      <c r="L34" s="50">
        <f t="shared" si="0"/>
        <v>21032</v>
      </c>
      <c r="M34" s="50">
        <v>32</v>
      </c>
      <c r="N34" s="50" t="str">
        <f ca="1">OFFSET(随机目标!$C$42,M34-1,MATCH(K34,随机目标!$C$41:$CH$41,0)-1)</f>
        <v>coin,4100</v>
      </c>
      <c r="O34" s="50" t="str">
        <f ca="1">OFFSET(随机目标!$C$42,M34-1,MATCH(K34,随机目标!$C$41:$CH$41,0))</f>
        <v>coin,4100</v>
      </c>
      <c r="P34" s="50">
        <f ca="1">OFFSET(随机目标!$C$42,M34-1,MATCH(K34,随机目标!$C$41:$CH$41,0)+1)</f>
        <v>100</v>
      </c>
      <c r="Q34" s="50">
        <v>1</v>
      </c>
      <c r="R34" s="50" t="str">
        <f t="shared" ca="1" si="1"/>
        <v>itemicon_1</v>
      </c>
      <c r="S34" s="50" t="str">
        <f t="shared" ca="1" si="2"/>
        <v>coin</v>
      </c>
      <c r="U34" s="50">
        <v>1</v>
      </c>
      <c r="V34" s="50">
        <f t="shared" si="3"/>
        <v>12032</v>
      </c>
      <c r="W34" s="50">
        <v>32</v>
      </c>
      <c r="X34" s="50" t="s">
        <v>2200</v>
      </c>
      <c r="Y34" s="50" t="s">
        <v>2200</v>
      </c>
      <c r="Z34" s="50">
        <v>0</v>
      </c>
      <c r="AA34" s="50">
        <v>2</v>
      </c>
      <c r="AB34" s="50" t="str">
        <f t="shared" si="4"/>
        <v>itemicon_1</v>
      </c>
      <c r="AC34" s="50" t="str">
        <f t="shared" si="5"/>
        <v>coin</v>
      </c>
      <c r="AH34" s="53">
        <f>怪物产出!Q35</f>
        <v>10032</v>
      </c>
      <c r="AI34" s="53">
        <v>1</v>
      </c>
      <c r="AJ34" s="50" t="str">
        <f>价值设定!Y34</f>
        <v>prop,101|7667;prop,102|2333</v>
      </c>
      <c r="AM34" s="50">
        <f>宝箱产出!O35</f>
        <v>80032</v>
      </c>
      <c r="AN34" s="50">
        <v>1</v>
      </c>
      <c r="AO34" s="50" t="str">
        <f>宝箱产出!V35</f>
        <v>pack,302|100;pack,303|10;pack,701|150;pack,702|30;coin,820|100;pack,10332|100;pack,10532|100</v>
      </c>
    </row>
    <row r="35" spans="1:41">
      <c r="A35" s="51" t="s">
        <v>344</v>
      </c>
      <c r="B35" s="52">
        <v>33</v>
      </c>
      <c r="C35" s="52">
        <v>1</v>
      </c>
      <c r="D35" s="50" t="str">
        <f>怪物产出!W36</f>
        <v>item,101;item,200</v>
      </c>
      <c r="E35" s="50">
        <f>产出设定!$C$20</f>
        <v>50</v>
      </c>
      <c r="F35" s="50">
        <f>怪物产出!E36</f>
        <v>108</v>
      </c>
      <c r="G35" s="50">
        <f>怪物产出!F36</f>
        <v>180</v>
      </c>
      <c r="H35" s="50" t="str">
        <f>怪物产出!T36</f>
        <v>pack,10033;pack,1224;pack,401</v>
      </c>
      <c r="K35" s="50">
        <v>2</v>
      </c>
      <c r="L35" s="50">
        <f t="shared" si="0"/>
        <v>21033</v>
      </c>
      <c r="M35" s="50">
        <v>33</v>
      </c>
      <c r="N35" s="50" t="str">
        <f ca="1">OFFSET(随机目标!$C$42,M35-1,MATCH(K35,随机目标!$C$41:$CH$41,0)-1)</f>
        <v>coin,4150</v>
      </c>
      <c r="O35" s="50" t="str">
        <f ca="1">OFFSET(随机目标!$C$42,M35-1,MATCH(K35,随机目标!$C$41:$CH$41,0))</f>
        <v>coin,4150</v>
      </c>
      <c r="P35" s="50">
        <f ca="1">OFFSET(随机目标!$C$42,M35-1,MATCH(K35,随机目标!$C$41:$CH$41,0)+1)</f>
        <v>100</v>
      </c>
      <c r="Q35" s="50">
        <v>1</v>
      </c>
      <c r="R35" s="50" t="str">
        <f t="shared" ca="1" si="1"/>
        <v>itemicon_1</v>
      </c>
      <c r="S35" s="50" t="str">
        <f t="shared" ca="1" si="2"/>
        <v>coin</v>
      </c>
      <c r="U35" s="50">
        <v>1</v>
      </c>
      <c r="V35" s="50">
        <f t="shared" si="3"/>
        <v>12033</v>
      </c>
      <c r="W35" s="50">
        <v>33</v>
      </c>
      <c r="X35" s="50" t="s">
        <v>2200</v>
      </c>
      <c r="Y35" s="50" t="s">
        <v>2200</v>
      </c>
      <c r="Z35" s="50">
        <v>0</v>
      </c>
      <c r="AA35" s="50">
        <v>2</v>
      </c>
      <c r="AB35" s="50" t="str">
        <f t="shared" si="4"/>
        <v>itemicon_1</v>
      </c>
      <c r="AC35" s="50" t="str">
        <f t="shared" si="5"/>
        <v>coin</v>
      </c>
      <c r="AH35" s="53">
        <f>怪物产出!Q36</f>
        <v>10033</v>
      </c>
      <c r="AI35" s="53">
        <v>1</v>
      </c>
      <c r="AJ35" s="50" t="str">
        <f>价值设定!Y35</f>
        <v>prop,101|7667;prop,102|2333</v>
      </c>
      <c r="AM35" s="50">
        <f>宝箱产出!O36</f>
        <v>80033</v>
      </c>
      <c r="AN35" s="50">
        <v>1</v>
      </c>
      <c r="AO35" s="50" t="str">
        <f>宝箱产出!V36</f>
        <v>pack,302|100;pack,303|10;pack,701|150;pack,702|30;coin,830|100;pack,10333|100;pack,10533|100</v>
      </c>
    </row>
    <row r="36" spans="1:41">
      <c r="A36" s="51" t="s">
        <v>345</v>
      </c>
      <c r="B36" s="52">
        <v>34</v>
      </c>
      <c r="C36" s="52">
        <v>1</v>
      </c>
      <c r="D36" s="50" t="str">
        <f>怪物产出!W37</f>
        <v>item,101;item,200</v>
      </c>
      <c r="E36" s="50">
        <f>产出设定!$C$20</f>
        <v>50</v>
      </c>
      <c r="F36" s="50">
        <f>怪物产出!E37</f>
        <v>111</v>
      </c>
      <c r="G36" s="50">
        <f>怪物产出!F37</f>
        <v>185</v>
      </c>
      <c r="H36" s="50" t="str">
        <f>怪物产出!T37</f>
        <v>pack,10034;pack,1225;pack,401</v>
      </c>
      <c r="K36" s="50">
        <v>2</v>
      </c>
      <c r="L36" s="50">
        <f t="shared" si="0"/>
        <v>21034</v>
      </c>
      <c r="M36" s="50">
        <v>34</v>
      </c>
      <c r="N36" s="50" t="str">
        <f ca="1">OFFSET(随机目标!$C$42,M36-1,MATCH(K36,随机目标!$C$41:$CH$41,0)-1)</f>
        <v>coin,4200</v>
      </c>
      <c r="O36" s="50" t="str">
        <f ca="1">OFFSET(随机目标!$C$42,M36-1,MATCH(K36,随机目标!$C$41:$CH$41,0))</f>
        <v>coin,4200</v>
      </c>
      <c r="P36" s="50">
        <f ca="1">OFFSET(随机目标!$C$42,M36-1,MATCH(K36,随机目标!$C$41:$CH$41,0)+1)</f>
        <v>100</v>
      </c>
      <c r="Q36" s="50">
        <v>1</v>
      </c>
      <c r="R36" s="50" t="str">
        <f t="shared" ca="1" si="1"/>
        <v>itemicon_1</v>
      </c>
      <c r="S36" s="50" t="str">
        <f t="shared" ca="1" si="2"/>
        <v>coin</v>
      </c>
      <c r="U36" s="50">
        <v>1</v>
      </c>
      <c r="V36" s="50">
        <f t="shared" si="3"/>
        <v>12034</v>
      </c>
      <c r="W36" s="50">
        <v>34</v>
      </c>
      <c r="X36" s="50" t="s">
        <v>2200</v>
      </c>
      <c r="Y36" s="50" t="s">
        <v>2200</v>
      </c>
      <c r="Z36" s="50">
        <v>0</v>
      </c>
      <c r="AA36" s="50">
        <v>2</v>
      </c>
      <c r="AB36" s="50" t="str">
        <f t="shared" si="4"/>
        <v>itemicon_1</v>
      </c>
      <c r="AC36" s="50" t="str">
        <f t="shared" si="5"/>
        <v>coin</v>
      </c>
      <c r="AH36" s="53">
        <f>怪物产出!Q37</f>
        <v>10034</v>
      </c>
      <c r="AI36" s="53">
        <v>1</v>
      </c>
      <c r="AJ36" s="50" t="str">
        <f>价值设定!Y36</f>
        <v>prop,101|7434;prop,102|2566</v>
      </c>
      <c r="AM36" s="50">
        <f>宝箱产出!O37</f>
        <v>80034</v>
      </c>
      <c r="AN36" s="50">
        <v>1</v>
      </c>
      <c r="AO36" s="50" t="str">
        <f>宝箱产出!V37</f>
        <v>pack,302|100;pack,303|10;pack,701|140;pack,702|30;coin,840|100;pack,10334|100;pack,10534|100</v>
      </c>
    </row>
    <row r="37" spans="1:41">
      <c r="A37" s="51" t="s">
        <v>346</v>
      </c>
      <c r="B37" s="52">
        <v>35</v>
      </c>
      <c r="C37" s="52">
        <v>1</v>
      </c>
      <c r="D37" s="50" t="str">
        <f>怪物产出!W38</f>
        <v>item,101;item,200</v>
      </c>
      <c r="E37" s="50">
        <f>产出设定!$C$20</f>
        <v>50</v>
      </c>
      <c r="F37" s="50">
        <f>怪物产出!E38</f>
        <v>111</v>
      </c>
      <c r="G37" s="50">
        <f>怪物产出!F38</f>
        <v>185</v>
      </c>
      <c r="H37" s="50" t="str">
        <f>怪物产出!T38</f>
        <v>pack,10035;pack,1225;pack,401</v>
      </c>
      <c r="K37" s="50">
        <v>2</v>
      </c>
      <c r="L37" s="50">
        <f t="shared" si="0"/>
        <v>21035</v>
      </c>
      <c r="M37" s="50">
        <v>35</v>
      </c>
      <c r="N37" s="50" t="str">
        <f ca="1">OFFSET(随机目标!$C$42,M37-1,MATCH(K37,随机目标!$C$41:$CH$41,0)-1)</f>
        <v>coin,4250</v>
      </c>
      <c r="O37" s="50" t="str">
        <f ca="1">OFFSET(随机目标!$C$42,M37-1,MATCH(K37,随机目标!$C$41:$CH$41,0))</f>
        <v>coin,4250</v>
      </c>
      <c r="P37" s="50">
        <f ca="1">OFFSET(随机目标!$C$42,M37-1,MATCH(K37,随机目标!$C$41:$CH$41,0)+1)</f>
        <v>100</v>
      </c>
      <c r="Q37" s="50">
        <v>1</v>
      </c>
      <c r="R37" s="50" t="str">
        <f t="shared" ca="1" si="1"/>
        <v>itemicon_1</v>
      </c>
      <c r="S37" s="50" t="str">
        <f t="shared" ca="1" si="2"/>
        <v>coin</v>
      </c>
      <c r="U37" s="50">
        <v>1</v>
      </c>
      <c r="V37" s="50">
        <f t="shared" si="3"/>
        <v>12035</v>
      </c>
      <c r="W37" s="50">
        <v>35</v>
      </c>
      <c r="X37" s="50" t="s">
        <v>2200</v>
      </c>
      <c r="Y37" s="50" t="s">
        <v>2200</v>
      </c>
      <c r="Z37" s="50">
        <v>0</v>
      </c>
      <c r="AA37" s="50">
        <v>2</v>
      </c>
      <c r="AB37" s="50" t="str">
        <f t="shared" si="4"/>
        <v>itemicon_1</v>
      </c>
      <c r="AC37" s="50" t="str">
        <f t="shared" si="5"/>
        <v>coin</v>
      </c>
      <c r="AH37" s="53">
        <f>怪物产出!Q38</f>
        <v>10035</v>
      </c>
      <c r="AI37" s="53">
        <v>1</v>
      </c>
      <c r="AJ37" s="50" t="str">
        <f>价值设定!Y37</f>
        <v>prop,101|7434;prop,102|2566</v>
      </c>
      <c r="AM37" s="50">
        <f>宝箱产出!O38</f>
        <v>80035</v>
      </c>
      <c r="AN37" s="50">
        <v>1</v>
      </c>
      <c r="AO37" s="50" t="str">
        <f>宝箱产出!V38</f>
        <v>pack,302|100;pack,303|10;pack,701|140;pack,702|30;coin,850|100;pack,10335|100;pack,10535|100</v>
      </c>
    </row>
    <row r="38" spans="1:41">
      <c r="A38" s="51" t="s">
        <v>347</v>
      </c>
      <c r="B38" s="52">
        <v>36</v>
      </c>
      <c r="C38" s="52">
        <v>1</v>
      </c>
      <c r="D38" s="50" t="str">
        <f>怪物产出!W39</f>
        <v>item,101;item,200</v>
      </c>
      <c r="E38" s="50">
        <f>产出设定!$C$20</f>
        <v>50</v>
      </c>
      <c r="F38" s="50">
        <f>怪物产出!E39</f>
        <v>111</v>
      </c>
      <c r="G38" s="50">
        <f>怪物产出!F39</f>
        <v>185</v>
      </c>
      <c r="H38" s="50" t="str">
        <f>怪物产出!T39</f>
        <v>pack,10036;pack,1225;pack,401</v>
      </c>
      <c r="K38" s="50">
        <v>2</v>
      </c>
      <c r="L38" s="50">
        <f t="shared" si="0"/>
        <v>21036</v>
      </c>
      <c r="M38" s="50">
        <v>36</v>
      </c>
      <c r="N38" s="50" t="str">
        <f ca="1">OFFSET(随机目标!$C$42,M38-1,MATCH(K38,随机目标!$C$41:$CH$41,0)-1)</f>
        <v>coin,4300</v>
      </c>
      <c r="O38" s="50" t="str">
        <f ca="1">OFFSET(随机目标!$C$42,M38-1,MATCH(K38,随机目标!$C$41:$CH$41,0))</f>
        <v>coin,4300</v>
      </c>
      <c r="P38" s="50">
        <f ca="1">OFFSET(随机目标!$C$42,M38-1,MATCH(K38,随机目标!$C$41:$CH$41,0)+1)</f>
        <v>100</v>
      </c>
      <c r="Q38" s="50">
        <v>1</v>
      </c>
      <c r="R38" s="50" t="str">
        <f t="shared" ca="1" si="1"/>
        <v>itemicon_1</v>
      </c>
      <c r="S38" s="50" t="str">
        <f t="shared" ca="1" si="2"/>
        <v>coin</v>
      </c>
      <c r="U38" s="50">
        <v>1</v>
      </c>
      <c r="V38" s="50">
        <f t="shared" si="3"/>
        <v>12036</v>
      </c>
      <c r="W38" s="50">
        <v>36</v>
      </c>
      <c r="X38" s="50" t="s">
        <v>2200</v>
      </c>
      <c r="Y38" s="50" t="s">
        <v>2200</v>
      </c>
      <c r="Z38" s="50">
        <v>0</v>
      </c>
      <c r="AA38" s="50">
        <v>2</v>
      </c>
      <c r="AB38" s="50" t="str">
        <f t="shared" si="4"/>
        <v>itemicon_1</v>
      </c>
      <c r="AC38" s="50" t="str">
        <f t="shared" si="5"/>
        <v>coin</v>
      </c>
      <c r="AH38" s="53">
        <f>怪物产出!Q39</f>
        <v>10036</v>
      </c>
      <c r="AI38" s="53">
        <v>1</v>
      </c>
      <c r="AJ38" s="50" t="str">
        <f>价值设定!Y38</f>
        <v>prop,101|7434;prop,102|2566</v>
      </c>
      <c r="AM38" s="50">
        <f>宝箱产出!O39</f>
        <v>80036</v>
      </c>
      <c r="AN38" s="50">
        <v>1</v>
      </c>
      <c r="AO38" s="50" t="str">
        <f>宝箱产出!V39</f>
        <v>pack,302|100;pack,303|10;pack,701|140;pack,702|30;coin,860|100;pack,10336|100;pack,10536|100</v>
      </c>
    </row>
    <row r="39" spans="1:41">
      <c r="A39" s="51" t="s">
        <v>348</v>
      </c>
      <c r="B39" s="52">
        <v>37</v>
      </c>
      <c r="C39" s="52">
        <v>1</v>
      </c>
      <c r="D39" s="50" t="str">
        <f>怪物产出!W40</f>
        <v>item,101;item,200</v>
      </c>
      <c r="E39" s="50">
        <f>产出设定!$C$20</f>
        <v>50</v>
      </c>
      <c r="F39" s="50">
        <f>怪物产出!E40</f>
        <v>114</v>
      </c>
      <c r="G39" s="50">
        <f>怪物产出!F40</f>
        <v>190</v>
      </c>
      <c r="H39" s="50" t="str">
        <f>怪物产出!T40</f>
        <v>pack,10037;pack,1225;pack,401</v>
      </c>
      <c r="K39" s="50">
        <v>2</v>
      </c>
      <c r="L39" s="50">
        <f t="shared" si="0"/>
        <v>21037</v>
      </c>
      <c r="M39" s="50">
        <v>37</v>
      </c>
      <c r="N39" s="50" t="str">
        <f ca="1">OFFSET(随机目标!$C$42,M39-1,MATCH(K39,随机目标!$C$41:$CH$41,0)-1)</f>
        <v>coin,4350</v>
      </c>
      <c r="O39" s="50" t="str">
        <f ca="1">OFFSET(随机目标!$C$42,M39-1,MATCH(K39,随机目标!$C$41:$CH$41,0))</f>
        <v>coin,4350</v>
      </c>
      <c r="P39" s="50">
        <f ca="1">OFFSET(随机目标!$C$42,M39-1,MATCH(K39,随机目标!$C$41:$CH$41,0)+1)</f>
        <v>100</v>
      </c>
      <c r="Q39" s="50">
        <v>1</v>
      </c>
      <c r="R39" s="50" t="str">
        <f t="shared" ca="1" si="1"/>
        <v>itemicon_1</v>
      </c>
      <c r="S39" s="50" t="str">
        <f t="shared" ca="1" si="2"/>
        <v>coin</v>
      </c>
      <c r="U39" s="50">
        <v>1</v>
      </c>
      <c r="V39" s="50">
        <f t="shared" si="3"/>
        <v>12037</v>
      </c>
      <c r="W39" s="50">
        <v>37</v>
      </c>
      <c r="X39" s="50" t="s">
        <v>2200</v>
      </c>
      <c r="Y39" s="50" t="s">
        <v>2200</v>
      </c>
      <c r="Z39" s="50">
        <v>0</v>
      </c>
      <c r="AA39" s="50">
        <v>2</v>
      </c>
      <c r="AB39" s="50" t="str">
        <f t="shared" si="4"/>
        <v>itemicon_1</v>
      </c>
      <c r="AC39" s="50" t="str">
        <f t="shared" si="5"/>
        <v>coin</v>
      </c>
      <c r="AH39" s="53">
        <f>怪物产出!Q40</f>
        <v>10037</v>
      </c>
      <c r="AI39" s="53">
        <v>1</v>
      </c>
      <c r="AJ39" s="50" t="str">
        <f>价值设定!Y39</f>
        <v>prop,101|7167;prop,102|2833</v>
      </c>
      <c r="AM39" s="50">
        <f>宝箱产出!O40</f>
        <v>80037</v>
      </c>
      <c r="AN39" s="50">
        <v>1</v>
      </c>
      <c r="AO39" s="50" t="str">
        <f>宝箱产出!V40</f>
        <v>pack,302|100;pack,303|10;pack,701|140;pack,702|30;coin,870|100;pack,10337|100;pack,10537|100</v>
      </c>
    </row>
    <row r="40" spans="1:41">
      <c r="A40" s="51" t="s">
        <v>349</v>
      </c>
      <c r="B40" s="52">
        <v>38</v>
      </c>
      <c r="C40" s="52">
        <v>1</v>
      </c>
      <c r="D40" s="50" t="str">
        <f>怪物产出!W41</f>
        <v>item,101;item,200</v>
      </c>
      <c r="E40" s="50">
        <f>产出设定!$C$20</f>
        <v>50</v>
      </c>
      <c r="F40" s="50">
        <f>怪物产出!E41</f>
        <v>117</v>
      </c>
      <c r="G40" s="50">
        <f>怪物产出!F41</f>
        <v>195</v>
      </c>
      <c r="H40" s="50" t="str">
        <f>怪物产出!T41</f>
        <v>pack,10038;pack,1225;pack,401</v>
      </c>
      <c r="K40" s="50">
        <v>2</v>
      </c>
      <c r="L40" s="50">
        <f t="shared" si="0"/>
        <v>21038</v>
      </c>
      <c r="M40" s="50">
        <v>38</v>
      </c>
      <c r="N40" s="50" t="str">
        <f ca="1">OFFSET(随机目标!$C$42,M40-1,MATCH(K40,随机目标!$C$41:$CH$41,0)-1)</f>
        <v>coin,4400</v>
      </c>
      <c r="O40" s="50" t="str">
        <f ca="1">OFFSET(随机目标!$C$42,M40-1,MATCH(K40,随机目标!$C$41:$CH$41,0))</f>
        <v>coin,4400</v>
      </c>
      <c r="P40" s="50">
        <f ca="1">OFFSET(随机目标!$C$42,M40-1,MATCH(K40,随机目标!$C$41:$CH$41,0)+1)</f>
        <v>100</v>
      </c>
      <c r="Q40" s="50">
        <v>1</v>
      </c>
      <c r="R40" s="50" t="str">
        <f t="shared" ca="1" si="1"/>
        <v>itemicon_1</v>
      </c>
      <c r="S40" s="50" t="str">
        <f t="shared" ca="1" si="2"/>
        <v>coin</v>
      </c>
      <c r="U40" s="50">
        <v>1</v>
      </c>
      <c r="V40" s="50">
        <f t="shared" si="3"/>
        <v>12038</v>
      </c>
      <c r="W40" s="50">
        <v>38</v>
      </c>
      <c r="X40" s="50" t="s">
        <v>2200</v>
      </c>
      <c r="Y40" s="50" t="s">
        <v>2200</v>
      </c>
      <c r="Z40" s="50">
        <v>0</v>
      </c>
      <c r="AA40" s="50">
        <v>2</v>
      </c>
      <c r="AB40" s="50" t="str">
        <f t="shared" si="4"/>
        <v>itemicon_1</v>
      </c>
      <c r="AC40" s="50" t="str">
        <f t="shared" si="5"/>
        <v>coin</v>
      </c>
      <c r="AH40" s="53">
        <f>怪物产出!Q41</f>
        <v>10038</v>
      </c>
      <c r="AI40" s="53">
        <v>1</v>
      </c>
      <c r="AJ40" s="50" t="str">
        <f>价值设定!Y40</f>
        <v>prop,101|6934;prop,102|3066</v>
      </c>
      <c r="AM40" s="50">
        <f>宝箱产出!O41</f>
        <v>80038</v>
      </c>
      <c r="AN40" s="50">
        <v>1</v>
      </c>
      <c r="AO40" s="50" t="str">
        <f>宝箱产出!V41</f>
        <v>pack,302|100;pack,303|10;pack,701|140;pack,702|30;coin,880|100;pack,10338|100;pack,10538|100</v>
      </c>
    </row>
    <row r="41" spans="1:41">
      <c r="A41" s="51" t="s">
        <v>350</v>
      </c>
      <c r="B41" s="52">
        <v>39</v>
      </c>
      <c r="C41" s="52">
        <v>1</v>
      </c>
      <c r="D41" s="50" t="str">
        <f>怪物产出!W42</f>
        <v>item,101;item,200</v>
      </c>
      <c r="E41" s="50">
        <f>产出设定!$C$20</f>
        <v>50</v>
      </c>
      <c r="F41" s="50">
        <f>怪物产出!E42</f>
        <v>120</v>
      </c>
      <c r="G41" s="50">
        <f>怪物产出!F42</f>
        <v>200</v>
      </c>
      <c r="H41" s="50" t="str">
        <f>怪物产出!T42</f>
        <v>pack,10039;pack,1225;pack,401</v>
      </c>
      <c r="K41" s="50">
        <v>2</v>
      </c>
      <c r="L41" s="50">
        <f t="shared" si="0"/>
        <v>21039</v>
      </c>
      <c r="M41" s="50">
        <v>39</v>
      </c>
      <c r="N41" s="50" t="str">
        <f ca="1">OFFSET(随机目标!$C$42,M41-1,MATCH(K41,随机目标!$C$41:$CH$41,0)-1)</f>
        <v>coin,4450</v>
      </c>
      <c r="O41" s="50" t="str">
        <f ca="1">OFFSET(随机目标!$C$42,M41-1,MATCH(K41,随机目标!$C$41:$CH$41,0))</f>
        <v>coin,4450</v>
      </c>
      <c r="P41" s="50">
        <f ca="1">OFFSET(随机目标!$C$42,M41-1,MATCH(K41,随机目标!$C$41:$CH$41,0)+1)</f>
        <v>100</v>
      </c>
      <c r="Q41" s="50">
        <v>1</v>
      </c>
      <c r="R41" s="50" t="str">
        <f t="shared" ca="1" si="1"/>
        <v>itemicon_1</v>
      </c>
      <c r="S41" s="50" t="str">
        <f t="shared" ca="1" si="2"/>
        <v>coin</v>
      </c>
      <c r="U41" s="50">
        <v>1</v>
      </c>
      <c r="V41" s="50">
        <f t="shared" si="3"/>
        <v>12039</v>
      </c>
      <c r="W41" s="50">
        <v>39</v>
      </c>
      <c r="X41" s="50" t="s">
        <v>2200</v>
      </c>
      <c r="Y41" s="50" t="s">
        <v>2200</v>
      </c>
      <c r="Z41" s="50">
        <v>0</v>
      </c>
      <c r="AA41" s="50">
        <v>2</v>
      </c>
      <c r="AB41" s="50" t="str">
        <f t="shared" si="4"/>
        <v>itemicon_1</v>
      </c>
      <c r="AC41" s="50" t="str">
        <f t="shared" si="5"/>
        <v>coin</v>
      </c>
      <c r="AH41" s="53">
        <f>怪物产出!Q42</f>
        <v>10039</v>
      </c>
      <c r="AI41" s="53">
        <v>1</v>
      </c>
      <c r="AJ41" s="50" t="str">
        <f>价值设定!Y41</f>
        <v>prop,101|6667;prop,102|3333</v>
      </c>
      <c r="AM41" s="50">
        <f>宝箱产出!O42</f>
        <v>80039</v>
      </c>
      <c r="AN41" s="50">
        <v>1</v>
      </c>
      <c r="AO41" s="50" t="str">
        <f>宝箱产出!V42</f>
        <v>pack,302|100;pack,303|10;pack,701|140;pack,702|30;coin,890|100;pack,10339|100;pack,10539|100</v>
      </c>
    </row>
    <row r="42" spans="1:41">
      <c r="A42" s="51" t="s">
        <v>351</v>
      </c>
      <c r="B42" s="52">
        <v>40</v>
      </c>
      <c r="C42" s="52">
        <v>1</v>
      </c>
      <c r="D42" s="50" t="str">
        <f>怪物产出!W43</f>
        <v>item,101;item,200</v>
      </c>
      <c r="E42" s="50">
        <f>产出设定!$C$20</f>
        <v>50</v>
      </c>
      <c r="F42" s="50">
        <f>怪物产出!E43</f>
        <v>120</v>
      </c>
      <c r="G42" s="50">
        <f>怪物产出!F43</f>
        <v>200</v>
      </c>
      <c r="H42" s="50" t="str">
        <f>怪物产出!T43</f>
        <v>pack,10040;pack,1225;pack,401</v>
      </c>
      <c r="K42" s="50">
        <v>2</v>
      </c>
      <c r="L42" s="50">
        <f t="shared" si="0"/>
        <v>21040</v>
      </c>
      <c r="M42" s="50">
        <v>40</v>
      </c>
      <c r="N42" s="50" t="str">
        <f ca="1">OFFSET(随机目标!$C$42,M42-1,MATCH(K42,随机目标!$C$41:$CH$41,0)-1)</f>
        <v>coin,4500</v>
      </c>
      <c r="O42" s="50" t="str">
        <f ca="1">OFFSET(随机目标!$C$42,M42-1,MATCH(K42,随机目标!$C$41:$CH$41,0))</f>
        <v>coin,4500</v>
      </c>
      <c r="P42" s="50">
        <f ca="1">OFFSET(随机目标!$C$42,M42-1,MATCH(K42,随机目标!$C$41:$CH$41,0)+1)</f>
        <v>100</v>
      </c>
      <c r="Q42" s="50">
        <v>1</v>
      </c>
      <c r="R42" s="50" t="str">
        <f t="shared" ca="1" si="1"/>
        <v>itemicon_1</v>
      </c>
      <c r="S42" s="50" t="str">
        <f t="shared" ca="1" si="2"/>
        <v>coin</v>
      </c>
      <c r="U42" s="50">
        <v>1</v>
      </c>
      <c r="V42" s="50">
        <f t="shared" si="3"/>
        <v>12040</v>
      </c>
      <c r="W42" s="50">
        <v>40</v>
      </c>
      <c r="X42" s="50" t="s">
        <v>2200</v>
      </c>
      <c r="Y42" s="50" t="s">
        <v>2200</v>
      </c>
      <c r="Z42" s="50">
        <v>0</v>
      </c>
      <c r="AA42" s="50">
        <v>2</v>
      </c>
      <c r="AB42" s="50" t="str">
        <f t="shared" si="4"/>
        <v>itemicon_1</v>
      </c>
      <c r="AC42" s="50" t="str">
        <f t="shared" si="5"/>
        <v>coin</v>
      </c>
      <c r="AH42" s="53">
        <f>怪物产出!Q43</f>
        <v>10040</v>
      </c>
      <c r="AI42" s="53">
        <v>1</v>
      </c>
      <c r="AJ42" s="50" t="str">
        <f>价值设定!Y42</f>
        <v>prop,101|6667;prop,102|3333</v>
      </c>
      <c r="AM42" s="50">
        <f>宝箱产出!O43</f>
        <v>80040</v>
      </c>
      <c r="AN42" s="50">
        <v>1</v>
      </c>
      <c r="AO42" s="50" t="str">
        <f>宝箱产出!V43</f>
        <v>pack,302|100;pack,303|10;pack,701|140;pack,702|30;coin,900|100;pack,10340|100;pack,10540|100</v>
      </c>
    </row>
    <row r="43" spans="1:41">
      <c r="A43" s="51" t="s">
        <v>352</v>
      </c>
      <c r="B43" s="52">
        <v>41</v>
      </c>
      <c r="C43" s="52">
        <v>1</v>
      </c>
      <c r="D43" s="50" t="str">
        <f>怪物产出!W44</f>
        <v>item,101;item,102;item,200</v>
      </c>
      <c r="E43" s="50">
        <f>产出设定!$C$20</f>
        <v>50</v>
      </c>
      <c r="F43" s="50">
        <f>怪物产出!E44</f>
        <v>123</v>
      </c>
      <c r="G43" s="50">
        <f>怪物产出!F44</f>
        <v>205</v>
      </c>
      <c r="H43" s="50" t="str">
        <f>怪物产出!T44</f>
        <v>pack,10041;pack,1226;pack,401</v>
      </c>
      <c r="K43" s="50">
        <v>2</v>
      </c>
      <c r="L43" s="50">
        <f t="shared" si="0"/>
        <v>21041</v>
      </c>
      <c r="M43" s="50">
        <v>41</v>
      </c>
      <c r="N43" s="50" t="str">
        <f ca="1">OFFSET(随机目标!$C$42,M43-1,MATCH(K43,随机目标!$C$41:$CH$41,0)-1)</f>
        <v>coin,4550</v>
      </c>
      <c r="O43" s="50" t="str">
        <f ca="1">OFFSET(随机目标!$C$42,M43-1,MATCH(K43,随机目标!$C$41:$CH$41,0))</f>
        <v>coin,4550</v>
      </c>
      <c r="P43" s="50">
        <f ca="1">OFFSET(随机目标!$C$42,M43-1,MATCH(K43,随机目标!$C$41:$CH$41,0)+1)</f>
        <v>100</v>
      </c>
      <c r="Q43" s="50">
        <v>1</v>
      </c>
      <c r="R43" s="50" t="str">
        <f t="shared" ca="1" si="1"/>
        <v>itemicon_1</v>
      </c>
      <c r="S43" s="50" t="str">
        <f t="shared" ca="1" si="2"/>
        <v>coin</v>
      </c>
      <c r="U43" s="50">
        <v>1</v>
      </c>
      <c r="V43" s="50">
        <f t="shared" si="3"/>
        <v>12041</v>
      </c>
      <c r="W43" s="50">
        <v>41</v>
      </c>
      <c r="X43" s="50" t="s">
        <v>2200</v>
      </c>
      <c r="Y43" s="50" t="s">
        <v>2200</v>
      </c>
      <c r="Z43" s="50">
        <v>0</v>
      </c>
      <c r="AA43" s="50">
        <v>2</v>
      </c>
      <c r="AB43" s="50" t="str">
        <f t="shared" si="4"/>
        <v>itemicon_1</v>
      </c>
      <c r="AC43" s="50" t="str">
        <f t="shared" si="5"/>
        <v>coin</v>
      </c>
      <c r="AH43" s="53">
        <f>怪物产出!Q44</f>
        <v>10041</v>
      </c>
      <c r="AI43" s="53">
        <v>1</v>
      </c>
      <c r="AJ43" s="50" t="str">
        <f>价值设定!Y43</f>
        <v>prop,101|6434;prop,102|3566</v>
      </c>
      <c r="AM43" s="50">
        <f>宝箱产出!O44</f>
        <v>80041</v>
      </c>
      <c r="AN43" s="50">
        <v>1</v>
      </c>
      <c r="AO43" s="50" t="str">
        <f>宝箱产出!V44</f>
        <v>pack,302|100;pack,303|10;pack,701|140;pack,702|30;coin,910|100;pack,10341|100;pack,10541|100</v>
      </c>
    </row>
    <row r="44" spans="1:41">
      <c r="A44" s="51" t="s">
        <v>353</v>
      </c>
      <c r="B44" s="52">
        <v>42</v>
      </c>
      <c r="C44" s="52">
        <v>1</v>
      </c>
      <c r="D44" s="50" t="str">
        <f>怪物产出!W45</f>
        <v>item,101;item,102;item,200</v>
      </c>
      <c r="E44" s="50">
        <f>产出设定!$C$20</f>
        <v>50</v>
      </c>
      <c r="F44" s="50">
        <f>怪物产出!E45</f>
        <v>126</v>
      </c>
      <c r="G44" s="50">
        <f>怪物产出!F45</f>
        <v>210</v>
      </c>
      <c r="H44" s="50" t="str">
        <f>怪物产出!T45</f>
        <v>pack,10042;pack,1226;pack,401</v>
      </c>
      <c r="K44" s="50">
        <v>2</v>
      </c>
      <c r="L44" s="50">
        <f t="shared" si="0"/>
        <v>21042</v>
      </c>
      <c r="M44" s="50">
        <v>42</v>
      </c>
      <c r="N44" s="50" t="str">
        <f ca="1">OFFSET(随机目标!$C$42,M44-1,MATCH(K44,随机目标!$C$41:$CH$41,0)-1)</f>
        <v>coin,4600</v>
      </c>
      <c r="O44" s="50" t="str">
        <f ca="1">OFFSET(随机目标!$C$42,M44-1,MATCH(K44,随机目标!$C$41:$CH$41,0))</f>
        <v>coin,4600</v>
      </c>
      <c r="P44" s="50">
        <f ca="1">OFFSET(随机目标!$C$42,M44-1,MATCH(K44,随机目标!$C$41:$CH$41,0)+1)</f>
        <v>100</v>
      </c>
      <c r="Q44" s="50">
        <v>1</v>
      </c>
      <c r="R44" s="50" t="str">
        <f t="shared" ca="1" si="1"/>
        <v>itemicon_1</v>
      </c>
      <c r="S44" s="50" t="str">
        <f t="shared" ca="1" si="2"/>
        <v>coin</v>
      </c>
      <c r="U44" s="50">
        <v>1</v>
      </c>
      <c r="V44" s="50">
        <f t="shared" si="3"/>
        <v>12042</v>
      </c>
      <c r="W44" s="50">
        <v>42</v>
      </c>
      <c r="X44" s="50" t="s">
        <v>2200</v>
      </c>
      <c r="Y44" s="50" t="s">
        <v>2200</v>
      </c>
      <c r="Z44" s="50">
        <v>0</v>
      </c>
      <c r="AA44" s="50">
        <v>2</v>
      </c>
      <c r="AB44" s="50" t="str">
        <f t="shared" si="4"/>
        <v>itemicon_1</v>
      </c>
      <c r="AC44" s="50" t="str">
        <f t="shared" si="5"/>
        <v>coin</v>
      </c>
      <c r="AH44" s="53">
        <f>怪物产出!Q45</f>
        <v>10042</v>
      </c>
      <c r="AI44" s="53">
        <v>1</v>
      </c>
      <c r="AJ44" s="50" t="str">
        <f>价值设定!Y44</f>
        <v>prop,101|6167;prop,102|3833</v>
      </c>
      <c r="AM44" s="50">
        <f>宝箱产出!O45</f>
        <v>80042</v>
      </c>
      <c r="AN44" s="50">
        <v>1</v>
      </c>
      <c r="AO44" s="50" t="str">
        <f>宝箱产出!V45</f>
        <v>pack,302|100;pack,303|10;pack,701|140;pack,702|30;coin,920|100;pack,10342|100;pack,10542|100</v>
      </c>
    </row>
    <row r="45" spans="1:41">
      <c r="A45" s="51" t="s">
        <v>354</v>
      </c>
      <c r="B45" s="52">
        <v>43</v>
      </c>
      <c r="C45" s="52">
        <v>1</v>
      </c>
      <c r="D45" s="50" t="str">
        <f>怪物产出!W46</f>
        <v>item,101;item,102;item,200</v>
      </c>
      <c r="E45" s="50">
        <f>产出设定!$C$20</f>
        <v>50</v>
      </c>
      <c r="F45" s="50">
        <f>怪物产出!E46</f>
        <v>129</v>
      </c>
      <c r="G45" s="50">
        <f>怪物产出!F46</f>
        <v>215</v>
      </c>
      <c r="H45" s="50" t="str">
        <f>怪物产出!T46</f>
        <v>pack,10043;pack,1226;pack,401</v>
      </c>
      <c r="K45" s="50">
        <v>2</v>
      </c>
      <c r="L45" s="50">
        <f t="shared" si="0"/>
        <v>21043</v>
      </c>
      <c r="M45" s="50">
        <v>43</v>
      </c>
      <c r="N45" s="50" t="str">
        <f ca="1">OFFSET(随机目标!$C$42,M45-1,MATCH(K45,随机目标!$C$41:$CH$41,0)-1)</f>
        <v>coin,4650</v>
      </c>
      <c r="O45" s="50" t="str">
        <f ca="1">OFFSET(随机目标!$C$42,M45-1,MATCH(K45,随机目标!$C$41:$CH$41,0))</f>
        <v>coin,4650</v>
      </c>
      <c r="P45" s="50">
        <f ca="1">OFFSET(随机目标!$C$42,M45-1,MATCH(K45,随机目标!$C$41:$CH$41,0)+1)</f>
        <v>100</v>
      </c>
      <c r="Q45" s="50">
        <v>1</v>
      </c>
      <c r="R45" s="50" t="str">
        <f t="shared" ca="1" si="1"/>
        <v>itemicon_1</v>
      </c>
      <c r="S45" s="50" t="str">
        <f t="shared" ca="1" si="2"/>
        <v>coin</v>
      </c>
      <c r="U45" s="50">
        <v>1</v>
      </c>
      <c r="V45" s="50">
        <f t="shared" si="3"/>
        <v>12043</v>
      </c>
      <c r="W45" s="50">
        <v>43</v>
      </c>
      <c r="X45" s="50" t="s">
        <v>2200</v>
      </c>
      <c r="Y45" s="50" t="s">
        <v>2200</v>
      </c>
      <c r="Z45" s="50">
        <v>0</v>
      </c>
      <c r="AA45" s="50">
        <v>2</v>
      </c>
      <c r="AB45" s="50" t="str">
        <f t="shared" si="4"/>
        <v>itemicon_1</v>
      </c>
      <c r="AC45" s="50" t="str">
        <f t="shared" si="5"/>
        <v>coin</v>
      </c>
      <c r="AH45" s="53">
        <f>怪物产出!Q46</f>
        <v>10043</v>
      </c>
      <c r="AI45" s="53">
        <v>1</v>
      </c>
      <c r="AJ45" s="50" t="str">
        <f>价值设定!Y45</f>
        <v>prop,101|5934;prop,102|4066</v>
      </c>
      <c r="AM45" s="50">
        <f>宝箱产出!O46</f>
        <v>80043</v>
      </c>
      <c r="AN45" s="50">
        <v>1</v>
      </c>
      <c r="AO45" s="50" t="str">
        <f>宝箱产出!V46</f>
        <v>pack,302|100;pack,303|10;pack,701|140;pack,702|30;coin,930|100;pack,10343|100;pack,10543|100</v>
      </c>
    </row>
    <row r="46" spans="1:41">
      <c r="A46" s="51" t="s">
        <v>355</v>
      </c>
      <c r="B46" s="52">
        <v>44</v>
      </c>
      <c r="C46" s="52">
        <v>1</v>
      </c>
      <c r="D46" s="50" t="str">
        <f>怪物产出!W47</f>
        <v>item,101;item,102;item,200</v>
      </c>
      <c r="E46" s="50">
        <f>产出设定!$C$20</f>
        <v>50</v>
      </c>
      <c r="F46" s="50">
        <f>怪物产出!E47</f>
        <v>132</v>
      </c>
      <c r="G46" s="50">
        <f>怪物产出!F47</f>
        <v>220</v>
      </c>
      <c r="H46" s="50" t="str">
        <f>怪物产出!T47</f>
        <v>pack,10044;pack,1226;pack,401</v>
      </c>
      <c r="K46" s="50">
        <v>2</v>
      </c>
      <c r="L46" s="50">
        <f t="shared" si="0"/>
        <v>21044</v>
      </c>
      <c r="M46" s="50">
        <v>44</v>
      </c>
      <c r="N46" s="50" t="str">
        <f ca="1">OFFSET(随机目标!$C$42,M46-1,MATCH(K46,随机目标!$C$41:$CH$41,0)-1)</f>
        <v>coin,4700</v>
      </c>
      <c r="O46" s="50" t="str">
        <f ca="1">OFFSET(随机目标!$C$42,M46-1,MATCH(K46,随机目标!$C$41:$CH$41,0))</f>
        <v>coin,4700</v>
      </c>
      <c r="P46" s="50">
        <f ca="1">OFFSET(随机目标!$C$42,M46-1,MATCH(K46,随机目标!$C$41:$CH$41,0)+1)</f>
        <v>100</v>
      </c>
      <c r="Q46" s="50">
        <v>1</v>
      </c>
      <c r="R46" s="50" t="str">
        <f t="shared" ca="1" si="1"/>
        <v>itemicon_1</v>
      </c>
      <c r="S46" s="50" t="str">
        <f t="shared" ca="1" si="2"/>
        <v>coin</v>
      </c>
      <c r="U46" s="50">
        <v>1</v>
      </c>
      <c r="V46" s="50">
        <f t="shared" si="3"/>
        <v>12044</v>
      </c>
      <c r="W46" s="50">
        <v>44</v>
      </c>
      <c r="X46" s="50" t="s">
        <v>2200</v>
      </c>
      <c r="Y46" s="50" t="s">
        <v>2200</v>
      </c>
      <c r="Z46" s="50">
        <v>0</v>
      </c>
      <c r="AA46" s="50">
        <v>2</v>
      </c>
      <c r="AB46" s="50" t="str">
        <f t="shared" si="4"/>
        <v>itemicon_1</v>
      </c>
      <c r="AC46" s="50" t="str">
        <f t="shared" si="5"/>
        <v>coin</v>
      </c>
      <c r="AH46" s="53">
        <f>怪物产出!Q47</f>
        <v>10044</v>
      </c>
      <c r="AI46" s="53">
        <v>1</v>
      </c>
      <c r="AJ46" s="50" t="str">
        <f>价值设定!Y46</f>
        <v>prop,101|5667;prop,102|4333</v>
      </c>
      <c r="AM46" s="50">
        <f>宝箱产出!O47</f>
        <v>80044</v>
      </c>
      <c r="AN46" s="50">
        <v>1</v>
      </c>
      <c r="AO46" s="50" t="str">
        <f>宝箱产出!V47</f>
        <v>pack,302|100;pack,303|10;pack,701|140;pack,702|30;coin,940|100;pack,10344|100;pack,10544|100</v>
      </c>
    </row>
    <row r="47" spans="1:41">
      <c r="A47" s="51" t="s">
        <v>356</v>
      </c>
      <c r="B47" s="52">
        <v>45</v>
      </c>
      <c r="C47" s="52">
        <v>1</v>
      </c>
      <c r="D47" s="50" t="str">
        <f>怪物产出!W48</f>
        <v>item,101;item,102;item,200</v>
      </c>
      <c r="E47" s="50">
        <f>产出设定!$C$20</f>
        <v>50</v>
      </c>
      <c r="F47" s="50">
        <f>怪物产出!E48</f>
        <v>136</v>
      </c>
      <c r="G47" s="50">
        <f>怪物产出!F48</f>
        <v>227</v>
      </c>
      <c r="H47" s="50" t="str">
        <f>怪物产出!T48</f>
        <v>pack,10045;pack,1227;pack,401</v>
      </c>
      <c r="K47" s="50">
        <v>2</v>
      </c>
      <c r="L47" s="50">
        <f t="shared" si="0"/>
        <v>21045</v>
      </c>
      <c r="M47" s="50">
        <v>45</v>
      </c>
      <c r="N47" s="50" t="str">
        <f ca="1">OFFSET(随机目标!$C$42,M47-1,MATCH(K47,随机目标!$C$41:$CH$41,0)-1)</f>
        <v>coin,4750</v>
      </c>
      <c r="O47" s="50" t="str">
        <f ca="1">OFFSET(随机目标!$C$42,M47-1,MATCH(K47,随机目标!$C$41:$CH$41,0))</f>
        <v>coin,4750</v>
      </c>
      <c r="P47" s="50">
        <f ca="1">OFFSET(随机目标!$C$42,M47-1,MATCH(K47,随机目标!$C$41:$CH$41,0)+1)</f>
        <v>100</v>
      </c>
      <c r="Q47" s="50">
        <v>1</v>
      </c>
      <c r="R47" s="50" t="str">
        <f t="shared" ca="1" si="1"/>
        <v>itemicon_1</v>
      </c>
      <c r="S47" s="50" t="str">
        <f t="shared" ca="1" si="2"/>
        <v>coin</v>
      </c>
      <c r="U47" s="50">
        <v>1</v>
      </c>
      <c r="V47" s="50">
        <f t="shared" si="3"/>
        <v>12045</v>
      </c>
      <c r="W47" s="50">
        <v>45</v>
      </c>
      <c r="X47" s="50" t="s">
        <v>2200</v>
      </c>
      <c r="Y47" s="50" t="s">
        <v>2200</v>
      </c>
      <c r="Z47" s="50">
        <v>0</v>
      </c>
      <c r="AA47" s="50">
        <v>2</v>
      </c>
      <c r="AB47" s="50" t="str">
        <f t="shared" si="4"/>
        <v>itemicon_1</v>
      </c>
      <c r="AC47" s="50" t="str">
        <f t="shared" si="5"/>
        <v>coin</v>
      </c>
      <c r="AH47" s="53">
        <f>怪物产出!Q48</f>
        <v>10045</v>
      </c>
      <c r="AI47" s="53">
        <v>1</v>
      </c>
      <c r="AJ47" s="50" t="str">
        <f>价值设定!Y47</f>
        <v>prop,101|5334;prop,102|4666</v>
      </c>
      <c r="AM47" s="50">
        <f>宝箱产出!O48</f>
        <v>80045</v>
      </c>
      <c r="AN47" s="50">
        <v>1</v>
      </c>
      <c r="AO47" s="50" t="str">
        <f>宝箱产出!V48</f>
        <v>pack,302|100;pack,303|10;pack,701|140;pack,702|30;coin,950|100;pack,10345|100;pack,10545|100</v>
      </c>
    </row>
    <row r="48" spans="1:41">
      <c r="A48" s="51" t="s">
        <v>357</v>
      </c>
      <c r="B48" s="52">
        <v>46</v>
      </c>
      <c r="C48" s="52">
        <v>1</v>
      </c>
      <c r="D48" s="50" t="str">
        <f>怪物产出!W49</f>
        <v>item,101;item,102;item,200</v>
      </c>
      <c r="E48" s="50">
        <f>产出设定!$C$20</f>
        <v>50</v>
      </c>
      <c r="F48" s="50">
        <f>怪物产出!E49</f>
        <v>140</v>
      </c>
      <c r="G48" s="50">
        <f>怪物产出!F49</f>
        <v>233</v>
      </c>
      <c r="H48" s="50" t="str">
        <f>怪物产出!T49</f>
        <v>pack,10046;pack,1227;pack,401</v>
      </c>
      <c r="K48" s="50">
        <v>2</v>
      </c>
      <c r="L48" s="50">
        <f t="shared" si="0"/>
        <v>21046</v>
      </c>
      <c r="M48" s="50">
        <v>46</v>
      </c>
      <c r="N48" s="50" t="str">
        <f ca="1">OFFSET(随机目标!$C$42,M48-1,MATCH(K48,随机目标!$C$41:$CH$41,0)-1)</f>
        <v>coin,4800</v>
      </c>
      <c r="O48" s="50" t="str">
        <f ca="1">OFFSET(随机目标!$C$42,M48-1,MATCH(K48,随机目标!$C$41:$CH$41,0))</f>
        <v>coin,4800</v>
      </c>
      <c r="P48" s="50">
        <f ca="1">OFFSET(随机目标!$C$42,M48-1,MATCH(K48,随机目标!$C$41:$CH$41,0)+1)</f>
        <v>100</v>
      </c>
      <c r="Q48" s="50">
        <v>1</v>
      </c>
      <c r="R48" s="50" t="str">
        <f t="shared" ca="1" si="1"/>
        <v>itemicon_1</v>
      </c>
      <c r="S48" s="50" t="str">
        <f t="shared" ca="1" si="2"/>
        <v>coin</v>
      </c>
      <c r="U48" s="50">
        <v>1</v>
      </c>
      <c r="V48" s="50">
        <f t="shared" si="3"/>
        <v>12046</v>
      </c>
      <c r="W48" s="50">
        <v>46</v>
      </c>
      <c r="X48" s="50" t="s">
        <v>2200</v>
      </c>
      <c r="Y48" s="50" t="s">
        <v>2200</v>
      </c>
      <c r="Z48" s="50">
        <v>0</v>
      </c>
      <c r="AA48" s="50">
        <v>2</v>
      </c>
      <c r="AB48" s="50" t="str">
        <f t="shared" si="4"/>
        <v>itemicon_1</v>
      </c>
      <c r="AC48" s="50" t="str">
        <f t="shared" si="5"/>
        <v>coin</v>
      </c>
      <c r="AH48" s="53">
        <f>怪物产出!Q49</f>
        <v>10046</v>
      </c>
      <c r="AI48" s="53">
        <v>1</v>
      </c>
      <c r="AJ48" s="50" t="str">
        <f>价值设定!Y48</f>
        <v>prop,101|5000;prop,102|5000</v>
      </c>
      <c r="AM48" s="50">
        <f>宝箱产出!O49</f>
        <v>80046</v>
      </c>
      <c r="AN48" s="50">
        <v>1</v>
      </c>
      <c r="AO48" s="50" t="str">
        <f>宝箱产出!V49</f>
        <v>pack,302|100;pack,303|10;pack,701|140;pack,702|30;coin,960|100;pack,10346|100;pack,10546|100</v>
      </c>
    </row>
    <row r="49" spans="1:41">
      <c r="A49" s="51" t="s">
        <v>358</v>
      </c>
      <c r="B49" s="52">
        <v>47</v>
      </c>
      <c r="C49" s="52">
        <v>1</v>
      </c>
      <c r="D49" s="50" t="str">
        <f>怪物产出!W50</f>
        <v>item,101;item,102;item,200</v>
      </c>
      <c r="E49" s="50">
        <f>产出设定!$C$20</f>
        <v>50</v>
      </c>
      <c r="F49" s="50">
        <f>怪物产出!E50</f>
        <v>140</v>
      </c>
      <c r="G49" s="50">
        <f>怪物产出!F50</f>
        <v>233</v>
      </c>
      <c r="H49" s="50" t="str">
        <f>怪物产出!T50</f>
        <v>pack,10047;pack,1227;pack,401</v>
      </c>
      <c r="K49" s="50">
        <v>2</v>
      </c>
      <c r="L49" s="50">
        <f t="shared" si="0"/>
        <v>21047</v>
      </c>
      <c r="M49" s="50">
        <v>47</v>
      </c>
      <c r="N49" s="50" t="str">
        <f ca="1">OFFSET(随机目标!$C$42,M49-1,MATCH(K49,随机目标!$C$41:$CH$41,0)-1)</f>
        <v>coin,4850</v>
      </c>
      <c r="O49" s="50" t="str">
        <f ca="1">OFFSET(随机目标!$C$42,M49-1,MATCH(K49,随机目标!$C$41:$CH$41,0))</f>
        <v>coin,4850</v>
      </c>
      <c r="P49" s="50">
        <f ca="1">OFFSET(随机目标!$C$42,M49-1,MATCH(K49,随机目标!$C$41:$CH$41,0)+1)</f>
        <v>100</v>
      </c>
      <c r="Q49" s="50">
        <v>1</v>
      </c>
      <c r="R49" s="50" t="str">
        <f t="shared" ca="1" si="1"/>
        <v>itemicon_1</v>
      </c>
      <c r="S49" s="50" t="str">
        <f t="shared" ca="1" si="2"/>
        <v>coin</v>
      </c>
      <c r="U49" s="50">
        <v>1</v>
      </c>
      <c r="V49" s="50">
        <f t="shared" si="3"/>
        <v>12047</v>
      </c>
      <c r="W49" s="50">
        <v>47</v>
      </c>
      <c r="X49" s="50" t="s">
        <v>2200</v>
      </c>
      <c r="Y49" s="50" t="s">
        <v>2200</v>
      </c>
      <c r="Z49" s="50">
        <v>0</v>
      </c>
      <c r="AA49" s="50">
        <v>2</v>
      </c>
      <c r="AB49" s="50" t="str">
        <f t="shared" si="4"/>
        <v>itemicon_1</v>
      </c>
      <c r="AC49" s="50" t="str">
        <f t="shared" si="5"/>
        <v>coin</v>
      </c>
      <c r="AH49" s="53">
        <f>怪物产出!Q50</f>
        <v>10047</v>
      </c>
      <c r="AI49" s="53">
        <v>1</v>
      </c>
      <c r="AJ49" s="50" t="str">
        <f>价值设定!Y49</f>
        <v>prop,101|5000;prop,102|5000</v>
      </c>
      <c r="AM49" s="50">
        <f>宝箱产出!O50</f>
        <v>80047</v>
      </c>
      <c r="AN49" s="50">
        <v>1</v>
      </c>
      <c r="AO49" s="50" t="str">
        <f>宝箱产出!V50</f>
        <v>pack,302|100;pack,303|10;pack,701|140;pack,702|30;coin,970|100;pack,10347|100;pack,10547|100</v>
      </c>
    </row>
    <row r="50" spans="1:41">
      <c r="A50" s="51" t="s">
        <v>359</v>
      </c>
      <c r="B50" s="52">
        <v>48</v>
      </c>
      <c r="C50" s="52">
        <v>1</v>
      </c>
      <c r="D50" s="50" t="str">
        <f>怪物产出!W51</f>
        <v>item,101;item,102;item,200</v>
      </c>
      <c r="E50" s="50">
        <f>产出设定!$C$20</f>
        <v>50</v>
      </c>
      <c r="F50" s="50">
        <f>怪物产出!E51</f>
        <v>144</v>
      </c>
      <c r="G50" s="50">
        <f>怪物产出!F51</f>
        <v>240</v>
      </c>
      <c r="H50" s="50" t="str">
        <f>怪物产出!T51</f>
        <v>pack,10048;pack,1227;pack,401</v>
      </c>
      <c r="K50" s="50">
        <v>2</v>
      </c>
      <c r="L50" s="50">
        <f t="shared" si="0"/>
        <v>21048</v>
      </c>
      <c r="M50" s="50">
        <v>48</v>
      </c>
      <c r="N50" s="50" t="str">
        <f ca="1">OFFSET(随机目标!$C$42,M50-1,MATCH(K50,随机目标!$C$41:$CH$41,0)-1)</f>
        <v>coin,4900</v>
      </c>
      <c r="O50" s="50" t="str">
        <f ca="1">OFFSET(随机目标!$C$42,M50-1,MATCH(K50,随机目标!$C$41:$CH$41,0))</f>
        <v>coin,4900</v>
      </c>
      <c r="P50" s="50">
        <f ca="1">OFFSET(随机目标!$C$42,M50-1,MATCH(K50,随机目标!$C$41:$CH$41,0)+1)</f>
        <v>100</v>
      </c>
      <c r="Q50" s="50">
        <v>1</v>
      </c>
      <c r="R50" s="50" t="str">
        <f t="shared" ca="1" si="1"/>
        <v>itemicon_1</v>
      </c>
      <c r="S50" s="50" t="str">
        <f t="shared" ca="1" si="2"/>
        <v>coin</v>
      </c>
      <c r="U50" s="50">
        <v>1</v>
      </c>
      <c r="V50" s="50">
        <f t="shared" si="3"/>
        <v>12048</v>
      </c>
      <c r="W50" s="50">
        <v>48</v>
      </c>
      <c r="X50" s="50" t="s">
        <v>2200</v>
      </c>
      <c r="Y50" s="50" t="s">
        <v>2200</v>
      </c>
      <c r="Z50" s="50">
        <v>0</v>
      </c>
      <c r="AA50" s="50">
        <v>2</v>
      </c>
      <c r="AB50" s="50" t="str">
        <f t="shared" si="4"/>
        <v>itemicon_1</v>
      </c>
      <c r="AC50" s="50" t="str">
        <f t="shared" si="5"/>
        <v>coin</v>
      </c>
      <c r="AH50" s="53">
        <f>怪物产出!Q51</f>
        <v>10048</v>
      </c>
      <c r="AI50" s="53">
        <v>1</v>
      </c>
      <c r="AJ50" s="50" t="str">
        <f>价值设定!Y50</f>
        <v>prop,101|4667;prop,102|5333</v>
      </c>
      <c r="AM50" s="50">
        <f>宝箱产出!O51</f>
        <v>80048</v>
      </c>
      <c r="AN50" s="50">
        <v>1</v>
      </c>
      <c r="AO50" s="50" t="str">
        <f>宝箱产出!V51</f>
        <v>pack,302|100;pack,303|10;pack,701|140;pack,702|30;coin,980|100;pack,10348|100;pack,10548|100</v>
      </c>
    </row>
    <row r="51" spans="1:41">
      <c r="A51" s="51" t="s">
        <v>360</v>
      </c>
      <c r="B51" s="52">
        <v>49</v>
      </c>
      <c r="C51" s="52">
        <v>1</v>
      </c>
      <c r="D51" s="50" t="str">
        <f>怪物产出!W52</f>
        <v>item,101;item,102;item,200</v>
      </c>
      <c r="E51" s="50">
        <f>产出设定!$C$20</f>
        <v>50</v>
      </c>
      <c r="F51" s="50">
        <f>怪物产出!E52</f>
        <v>144</v>
      </c>
      <c r="G51" s="50">
        <f>怪物产出!F52</f>
        <v>240</v>
      </c>
      <c r="H51" s="50" t="str">
        <f>怪物产出!T52</f>
        <v>pack,10049;pack,1227;pack,401</v>
      </c>
      <c r="K51" s="50">
        <v>2</v>
      </c>
      <c r="L51" s="50">
        <f t="shared" si="0"/>
        <v>21049</v>
      </c>
      <c r="M51" s="50">
        <v>49</v>
      </c>
      <c r="N51" s="50" t="str">
        <f ca="1">OFFSET(随机目标!$C$42,M51-1,MATCH(K51,随机目标!$C$41:$CH$41,0)-1)</f>
        <v>coin,4950</v>
      </c>
      <c r="O51" s="50" t="str">
        <f ca="1">OFFSET(随机目标!$C$42,M51-1,MATCH(K51,随机目标!$C$41:$CH$41,0))</f>
        <v>coin,4950</v>
      </c>
      <c r="P51" s="50">
        <f ca="1">OFFSET(随机目标!$C$42,M51-1,MATCH(K51,随机目标!$C$41:$CH$41,0)+1)</f>
        <v>100</v>
      </c>
      <c r="Q51" s="50">
        <v>1</v>
      </c>
      <c r="R51" s="50" t="str">
        <f t="shared" ca="1" si="1"/>
        <v>itemicon_1</v>
      </c>
      <c r="S51" s="50" t="str">
        <f t="shared" ca="1" si="2"/>
        <v>coin</v>
      </c>
      <c r="U51" s="50">
        <v>1</v>
      </c>
      <c r="V51" s="50">
        <f t="shared" si="3"/>
        <v>12049</v>
      </c>
      <c r="W51" s="50">
        <v>49</v>
      </c>
      <c r="X51" s="50" t="s">
        <v>2200</v>
      </c>
      <c r="Y51" s="50" t="s">
        <v>2200</v>
      </c>
      <c r="Z51" s="50">
        <v>0</v>
      </c>
      <c r="AA51" s="50">
        <v>2</v>
      </c>
      <c r="AB51" s="50" t="str">
        <f t="shared" si="4"/>
        <v>itemicon_1</v>
      </c>
      <c r="AC51" s="50" t="str">
        <f t="shared" si="5"/>
        <v>coin</v>
      </c>
      <c r="AH51" s="53">
        <f>怪物产出!Q52</f>
        <v>10049</v>
      </c>
      <c r="AI51" s="53">
        <v>1</v>
      </c>
      <c r="AJ51" s="50" t="str">
        <f>价值设定!Y51</f>
        <v>prop,101|4667;prop,102|5333</v>
      </c>
      <c r="AM51" s="50">
        <f>宝箱产出!O52</f>
        <v>80049</v>
      </c>
      <c r="AN51" s="50">
        <v>1</v>
      </c>
      <c r="AO51" s="50" t="str">
        <f>宝箱产出!V52</f>
        <v>pack,302|100;pack,303|10;pack,701|140;pack,702|30;coin,990|100;pack,10349|100;pack,10549|100</v>
      </c>
    </row>
    <row r="52" spans="1:41">
      <c r="A52" s="51" t="s">
        <v>361</v>
      </c>
      <c r="B52" s="52">
        <v>50</v>
      </c>
      <c r="C52" s="52">
        <v>1</v>
      </c>
      <c r="D52" s="50" t="str">
        <f>怪物产出!W53</f>
        <v>item,101;item,102;item,200</v>
      </c>
      <c r="E52" s="50">
        <f>产出设定!$C$20</f>
        <v>50</v>
      </c>
      <c r="F52" s="50">
        <f>怪物产出!E53</f>
        <v>148</v>
      </c>
      <c r="G52" s="50">
        <f>怪物产出!F53</f>
        <v>247</v>
      </c>
      <c r="H52" s="50" t="str">
        <f>怪物产出!T53</f>
        <v>pack,10050;pack,1228;pack,401</v>
      </c>
      <c r="K52" s="50">
        <v>2</v>
      </c>
      <c r="L52" s="50">
        <f t="shared" si="0"/>
        <v>21050</v>
      </c>
      <c r="M52" s="50">
        <v>50</v>
      </c>
      <c r="N52" s="50" t="str">
        <f ca="1">OFFSET(随机目标!$C$42,M52-1,MATCH(K52,随机目标!$C$41:$CH$41,0)-1)</f>
        <v>coin,5000</v>
      </c>
      <c r="O52" s="50" t="str">
        <f ca="1">OFFSET(随机目标!$C$42,M52-1,MATCH(K52,随机目标!$C$41:$CH$41,0))</f>
        <v>coin,5000</v>
      </c>
      <c r="P52" s="50">
        <f ca="1">OFFSET(随机目标!$C$42,M52-1,MATCH(K52,随机目标!$C$41:$CH$41,0)+1)</f>
        <v>100</v>
      </c>
      <c r="Q52" s="50">
        <v>1</v>
      </c>
      <c r="R52" s="50" t="str">
        <f t="shared" ca="1" si="1"/>
        <v>itemicon_1</v>
      </c>
      <c r="S52" s="50" t="str">
        <f t="shared" ca="1" si="2"/>
        <v>coin</v>
      </c>
      <c r="U52" s="50">
        <v>1</v>
      </c>
      <c r="V52" s="50">
        <f t="shared" si="3"/>
        <v>12050</v>
      </c>
      <c r="W52" s="50">
        <v>50</v>
      </c>
      <c r="X52" s="50" t="s">
        <v>2200</v>
      </c>
      <c r="Y52" s="50" t="s">
        <v>2200</v>
      </c>
      <c r="Z52" s="50">
        <v>0</v>
      </c>
      <c r="AA52" s="50">
        <v>2</v>
      </c>
      <c r="AB52" s="50" t="str">
        <f t="shared" si="4"/>
        <v>itemicon_1</v>
      </c>
      <c r="AC52" s="50" t="str">
        <f t="shared" si="5"/>
        <v>coin</v>
      </c>
      <c r="AH52" s="53">
        <f>怪物产出!Q53</f>
        <v>10050</v>
      </c>
      <c r="AI52" s="53">
        <v>1</v>
      </c>
      <c r="AJ52" s="50" t="str">
        <f>价值设定!Y52</f>
        <v>prop,101|4334;prop,102|5666</v>
      </c>
      <c r="AM52" s="50">
        <f>宝箱产出!O53</f>
        <v>80050</v>
      </c>
      <c r="AN52" s="50">
        <v>1</v>
      </c>
      <c r="AO52" s="50" t="str">
        <f>宝箱产出!V53</f>
        <v>pack,302|100;pack,303|10;pack,701|140;pack,702|30;coin,1000|100;pack,10350|100;pack,10550|100</v>
      </c>
    </row>
    <row r="53" spans="1:41">
      <c r="A53" s="51" t="s">
        <v>362</v>
      </c>
      <c r="B53" s="52">
        <v>51</v>
      </c>
      <c r="C53" s="52">
        <v>1</v>
      </c>
      <c r="D53" s="50" t="str">
        <f>怪物产出!W54</f>
        <v>item,101;item,102;item,200</v>
      </c>
      <c r="E53" s="50">
        <f>产出设定!$C$20</f>
        <v>50</v>
      </c>
      <c r="F53" s="50">
        <f>怪物产出!E54</f>
        <v>152</v>
      </c>
      <c r="G53" s="50">
        <f>怪物产出!F54</f>
        <v>253</v>
      </c>
      <c r="H53" s="50" t="str">
        <f>怪物产出!T54</f>
        <v>pack,10051;pack,1228;pack,401</v>
      </c>
      <c r="K53" s="50">
        <v>2</v>
      </c>
      <c r="L53" s="50">
        <f t="shared" si="0"/>
        <v>21051</v>
      </c>
      <c r="M53" s="50">
        <v>51</v>
      </c>
      <c r="N53" s="50" t="str">
        <f ca="1">OFFSET(随机目标!$C$42,M53-1,MATCH(K53,随机目标!$C$41:$CH$41,0)-1)</f>
        <v>coin,5050</v>
      </c>
      <c r="O53" s="50" t="str">
        <f ca="1">OFFSET(随机目标!$C$42,M53-1,MATCH(K53,随机目标!$C$41:$CH$41,0))</f>
        <v>coin,5050</v>
      </c>
      <c r="P53" s="50">
        <f ca="1">OFFSET(随机目标!$C$42,M53-1,MATCH(K53,随机目标!$C$41:$CH$41,0)+1)</f>
        <v>100</v>
      </c>
      <c r="Q53" s="50">
        <v>1</v>
      </c>
      <c r="R53" s="50" t="str">
        <f t="shared" ca="1" si="1"/>
        <v>itemicon_1</v>
      </c>
      <c r="S53" s="50" t="str">
        <f t="shared" ca="1" si="2"/>
        <v>coin</v>
      </c>
      <c r="U53" s="50">
        <v>1</v>
      </c>
      <c r="V53" s="50">
        <f t="shared" si="3"/>
        <v>12051</v>
      </c>
      <c r="W53" s="50">
        <v>51</v>
      </c>
      <c r="X53" s="50" t="s">
        <v>2200</v>
      </c>
      <c r="Y53" s="50" t="s">
        <v>2200</v>
      </c>
      <c r="Z53" s="50">
        <v>0</v>
      </c>
      <c r="AA53" s="50">
        <v>2</v>
      </c>
      <c r="AB53" s="50" t="str">
        <f t="shared" si="4"/>
        <v>itemicon_1</v>
      </c>
      <c r="AC53" s="50" t="str">
        <f t="shared" si="5"/>
        <v>coin</v>
      </c>
      <c r="AH53" s="53">
        <f>怪物产出!Q54</f>
        <v>10051</v>
      </c>
      <c r="AI53" s="53">
        <v>1</v>
      </c>
      <c r="AJ53" s="50" t="str">
        <f>价值设定!Y53</f>
        <v>prop,101|4000;prop,102|6000</v>
      </c>
      <c r="AM53" s="50">
        <f>宝箱产出!O54</f>
        <v>80051</v>
      </c>
      <c r="AN53" s="50">
        <v>1</v>
      </c>
      <c r="AO53" s="50" t="str">
        <f>宝箱产出!V54</f>
        <v>pack,302|100;pack,303|10;pack,701|140;pack,702|30;coin,1010|100;pack,10351|100;pack,10551|100</v>
      </c>
    </row>
    <row r="54" spans="1:41">
      <c r="A54" s="51" t="s">
        <v>363</v>
      </c>
      <c r="B54" s="52">
        <v>52</v>
      </c>
      <c r="C54" s="52">
        <v>1</v>
      </c>
      <c r="D54" s="50" t="str">
        <f>怪物产出!W55</f>
        <v>item,101;item,102;item,200</v>
      </c>
      <c r="E54" s="50">
        <f>产出设定!$C$20</f>
        <v>50</v>
      </c>
      <c r="F54" s="50">
        <f>怪物产出!E55</f>
        <v>152</v>
      </c>
      <c r="G54" s="50">
        <f>怪物产出!F55</f>
        <v>253</v>
      </c>
      <c r="H54" s="50" t="str">
        <f>怪物产出!T55</f>
        <v>pack,10052;pack,1228;pack,401</v>
      </c>
      <c r="K54" s="50">
        <v>2</v>
      </c>
      <c r="L54" s="50">
        <f t="shared" si="0"/>
        <v>21052</v>
      </c>
      <c r="M54" s="50">
        <v>52</v>
      </c>
      <c r="N54" s="50" t="str">
        <f ca="1">OFFSET(随机目标!$C$42,M54-1,MATCH(K54,随机目标!$C$41:$CH$41,0)-1)</f>
        <v>coin,5100</v>
      </c>
      <c r="O54" s="50" t="str">
        <f ca="1">OFFSET(随机目标!$C$42,M54-1,MATCH(K54,随机目标!$C$41:$CH$41,0))</f>
        <v>coin,5100</v>
      </c>
      <c r="P54" s="50">
        <f ca="1">OFFSET(随机目标!$C$42,M54-1,MATCH(K54,随机目标!$C$41:$CH$41,0)+1)</f>
        <v>100</v>
      </c>
      <c r="Q54" s="50">
        <v>1</v>
      </c>
      <c r="R54" s="50" t="str">
        <f t="shared" ca="1" si="1"/>
        <v>itemicon_1</v>
      </c>
      <c r="S54" s="50" t="str">
        <f t="shared" ca="1" si="2"/>
        <v>coin</v>
      </c>
      <c r="U54" s="50">
        <v>1</v>
      </c>
      <c r="V54" s="50">
        <f t="shared" si="3"/>
        <v>12052</v>
      </c>
      <c r="W54" s="50">
        <v>52</v>
      </c>
      <c r="X54" s="50" t="s">
        <v>2200</v>
      </c>
      <c r="Y54" s="50" t="s">
        <v>2200</v>
      </c>
      <c r="Z54" s="50">
        <v>0</v>
      </c>
      <c r="AA54" s="50">
        <v>2</v>
      </c>
      <c r="AB54" s="50" t="str">
        <f t="shared" si="4"/>
        <v>itemicon_1</v>
      </c>
      <c r="AC54" s="50" t="str">
        <f t="shared" si="5"/>
        <v>coin</v>
      </c>
      <c r="AH54" s="53">
        <f>怪物产出!Q55</f>
        <v>10052</v>
      </c>
      <c r="AI54" s="53">
        <v>1</v>
      </c>
      <c r="AJ54" s="50" t="str">
        <f>价值设定!Y54</f>
        <v>prop,101|4000;prop,102|6000</v>
      </c>
      <c r="AM54" s="50">
        <f>宝箱产出!O55</f>
        <v>80052</v>
      </c>
      <c r="AN54" s="50">
        <v>1</v>
      </c>
      <c r="AO54" s="50" t="str">
        <f>宝箱产出!V55</f>
        <v>pack,302|100;pack,303|10;pack,701|140;pack,702|30;coin,1020|100;pack,10352|100;pack,10552|100</v>
      </c>
    </row>
    <row r="55" spans="1:41">
      <c r="A55" s="51" t="s">
        <v>364</v>
      </c>
      <c r="B55" s="52">
        <v>53</v>
      </c>
      <c r="C55" s="52">
        <v>1</v>
      </c>
      <c r="D55" s="50" t="str">
        <f>怪物产出!W56</f>
        <v>item,101;item,102;item,200</v>
      </c>
      <c r="E55" s="50">
        <f>产出设定!$C$20</f>
        <v>50</v>
      </c>
      <c r="F55" s="50">
        <f>怪物产出!E56</f>
        <v>156</v>
      </c>
      <c r="G55" s="50">
        <f>怪物产出!F56</f>
        <v>260</v>
      </c>
      <c r="H55" s="50" t="str">
        <f>怪物产出!T56</f>
        <v>pack,10053;pack,1228;pack,401</v>
      </c>
      <c r="K55" s="50">
        <v>2</v>
      </c>
      <c r="L55" s="50">
        <f t="shared" si="0"/>
        <v>21053</v>
      </c>
      <c r="M55" s="50">
        <v>53</v>
      </c>
      <c r="N55" s="50" t="str">
        <f ca="1">OFFSET(随机目标!$C$42,M55-1,MATCH(K55,随机目标!$C$41:$CH$41,0)-1)</f>
        <v>coin,5150</v>
      </c>
      <c r="O55" s="50" t="str">
        <f ca="1">OFFSET(随机目标!$C$42,M55-1,MATCH(K55,随机目标!$C$41:$CH$41,0))</f>
        <v>coin,5150</v>
      </c>
      <c r="P55" s="50">
        <f ca="1">OFFSET(随机目标!$C$42,M55-1,MATCH(K55,随机目标!$C$41:$CH$41,0)+1)</f>
        <v>100</v>
      </c>
      <c r="Q55" s="50">
        <v>1</v>
      </c>
      <c r="R55" s="50" t="str">
        <f t="shared" ca="1" si="1"/>
        <v>itemicon_1</v>
      </c>
      <c r="S55" s="50" t="str">
        <f t="shared" ca="1" si="2"/>
        <v>coin</v>
      </c>
      <c r="U55" s="50">
        <v>1</v>
      </c>
      <c r="V55" s="50">
        <f t="shared" si="3"/>
        <v>12053</v>
      </c>
      <c r="W55" s="50">
        <v>53</v>
      </c>
      <c r="X55" s="50" t="s">
        <v>2200</v>
      </c>
      <c r="Y55" s="50" t="s">
        <v>2200</v>
      </c>
      <c r="Z55" s="50">
        <v>0</v>
      </c>
      <c r="AA55" s="50">
        <v>2</v>
      </c>
      <c r="AB55" s="50" t="str">
        <f t="shared" si="4"/>
        <v>itemicon_1</v>
      </c>
      <c r="AC55" s="50" t="str">
        <f t="shared" si="5"/>
        <v>coin</v>
      </c>
      <c r="AH55" s="53">
        <f>怪物产出!Q56</f>
        <v>10053</v>
      </c>
      <c r="AI55" s="53">
        <v>1</v>
      </c>
      <c r="AJ55" s="50" t="str">
        <f>价值设定!Y55</f>
        <v>prop,101|3667;prop,102|6333</v>
      </c>
      <c r="AM55" s="50">
        <f>宝箱产出!O56</f>
        <v>80053</v>
      </c>
      <c r="AN55" s="50">
        <v>1</v>
      </c>
      <c r="AO55" s="50" t="str">
        <f>宝箱产出!V56</f>
        <v>pack,302|100;pack,303|10;pack,701|140;pack,702|30;coin,1030|100;pack,10353|100;pack,10553|100</v>
      </c>
    </row>
    <row r="56" spans="1:41">
      <c r="A56" s="51" t="s">
        <v>365</v>
      </c>
      <c r="B56" s="52">
        <v>54</v>
      </c>
      <c r="C56" s="52">
        <v>1</v>
      </c>
      <c r="D56" s="50" t="str">
        <f>怪物产出!W57</f>
        <v>item,101;item,102;item,200</v>
      </c>
      <c r="E56" s="50">
        <f>产出设定!$C$20</f>
        <v>50</v>
      </c>
      <c r="F56" s="50">
        <f>怪物产出!E57</f>
        <v>160</v>
      </c>
      <c r="G56" s="50">
        <f>怪物产出!F57</f>
        <v>267</v>
      </c>
      <c r="H56" s="50" t="str">
        <f>怪物产出!T57</f>
        <v>pack,10054;pack,1229;pack,401</v>
      </c>
      <c r="K56" s="50">
        <v>2</v>
      </c>
      <c r="L56" s="50">
        <f t="shared" si="0"/>
        <v>21054</v>
      </c>
      <c r="M56" s="50">
        <v>54</v>
      </c>
      <c r="N56" s="50" t="str">
        <f ca="1">OFFSET(随机目标!$C$42,M56-1,MATCH(K56,随机目标!$C$41:$CH$41,0)-1)</f>
        <v>coin,5200</v>
      </c>
      <c r="O56" s="50" t="str">
        <f ca="1">OFFSET(随机目标!$C$42,M56-1,MATCH(K56,随机目标!$C$41:$CH$41,0))</f>
        <v>coin,5200</v>
      </c>
      <c r="P56" s="50">
        <f ca="1">OFFSET(随机目标!$C$42,M56-1,MATCH(K56,随机目标!$C$41:$CH$41,0)+1)</f>
        <v>100</v>
      </c>
      <c r="Q56" s="50">
        <v>1</v>
      </c>
      <c r="R56" s="50" t="str">
        <f t="shared" ca="1" si="1"/>
        <v>itemicon_1</v>
      </c>
      <c r="S56" s="50" t="str">
        <f t="shared" ca="1" si="2"/>
        <v>coin</v>
      </c>
      <c r="U56" s="50">
        <v>1</v>
      </c>
      <c r="V56" s="50">
        <f t="shared" si="3"/>
        <v>12054</v>
      </c>
      <c r="W56" s="50">
        <v>54</v>
      </c>
      <c r="X56" s="50" t="s">
        <v>2200</v>
      </c>
      <c r="Y56" s="50" t="s">
        <v>2200</v>
      </c>
      <c r="Z56" s="50">
        <v>0</v>
      </c>
      <c r="AA56" s="50">
        <v>2</v>
      </c>
      <c r="AB56" s="50" t="str">
        <f t="shared" si="4"/>
        <v>itemicon_1</v>
      </c>
      <c r="AC56" s="50" t="str">
        <f t="shared" si="5"/>
        <v>coin</v>
      </c>
      <c r="AH56" s="53">
        <f>怪物产出!Q57</f>
        <v>10054</v>
      </c>
      <c r="AI56" s="53">
        <v>1</v>
      </c>
      <c r="AJ56" s="50" t="str">
        <f>价值设定!Y56</f>
        <v>prop,101|3334;prop,102|6666</v>
      </c>
      <c r="AM56" s="50">
        <f>宝箱产出!O57</f>
        <v>80054</v>
      </c>
      <c r="AN56" s="50">
        <v>1</v>
      </c>
      <c r="AO56" s="50" t="str">
        <f>宝箱产出!V57</f>
        <v>pack,302|100;pack,303|10;pack,701|140;pack,702|30;coin,1040|100;pack,10354|100;pack,10554|100</v>
      </c>
    </row>
    <row r="57" spans="1:41">
      <c r="A57" s="51" t="s">
        <v>366</v>
      </c>
      <c r="B57" s="52">
        <v>55</v>
      </c>
      <c r="C57" s="52">
        <v>1</v>
      </c>
      <c r="D57" s="50" t="str">
        <f>怪物产出!W58</f>
        <v>item,101;item,102;item,200</v>
      </c>
      <c r="E57" s="50">
        <f>产出设定!$C$20</f>
        <v>50</v>
      </c>
      <c r="F57" s="50">
        <f>怪物产出!E58</f>
        <v>164</v>
      </c>
      <c r="G57" s="50">
        <f>怪物产出!F58</f>
        <v>273</v>
      </c>
      <c r="H57" s="50" t="str">
        <f>怪物产出!T58</f>
        <v>pack,10055;pack,1229;pack,401</v>
      </c>
      <c r="K57" s="50">
        <v>2</v>
      </c>
      <c r="L57" s="50">
        <f t="shared" si="0"/>
        <v>21055</v>
      </c>
      <c r="M57" s="50">
        <v>55</v>
      </c>
      <c r="N57" s="50" t="str">
        <f ca="1">OFFSET(随机目标!$C$42,M57-1,MATCH(K57,随机目标!$C$41:$CH$41,0)-1)</f>
        <v>coin,5250</v>
      </c>
      <c r="O57" s="50" t="str">
        <f ca="1">OFFSET(随机目标!$C$42,M57-1,MATCH(K57,随机目标!$C$41:$CH$41,0))</f>
        <v>coin,5250</v>
      </c>
      <c r="P57" s="50">
        <f ca="1">OFFSET(随机目标!$C$42,M57-1,MATCH(K57,随机目标!$C$41:$CH$41,0)+1)</f>
        <v>100</v>
      </c>
      <c r="Q57" s="50">
        <v>1</v>
      </c>
      <c r="R57" s="50" t="str">
        <f t="shared" ca="1" si="1"/>
        <v>itemicon_1</v>
      </c>
      <c r="S57" s="50" t="str">
        <f t="shared" ca="1" si="2"/>
        <v>coin</v>
      </c>
      <c r="U57" s="50">
        <v>1</v>
      </c>
      <c r="V57" s="50">
        <f t="shared" si="3"/>
        <v>12055</v>
      </c>
      <c r="W57" s="50">
        <v>55</v>
      </c>
      <c r="X57" s="50" t="s">
        <v>2200</v>
      </c>
      <c r="Y57" s="50" t="s">
        <v>2200</v>
      </c>
      <c r="Z57" s="50">
        <v>0</v>
      </c>
      <c r="AA57" s="50">
        <v>2</v>
      </c>
      <c r="AB57" s="50" t="str">
        <f t="shared" si="4"/>
        <v>itemicon_1</v>
      </c>
      <c r="AC57" s="50" t="str">
        <f t="shared" si="5"/>
        <v>coin</v>
      </c>
      <c r="AH57" s="53">
        <f>怪物产出!Q58</f>
        <v>10055</v>
      </c>
      <c r="AI57" s="53">
        <v>1</v>
      </c>
      <c r="AJ57" s="50" t="str">
        <f>价值设定!Y57</f>
        <v>prop,101|3000;prop,102|7000</v>
      </c>
      <c r="AM57" s="50">
        <f>宝箱产出!O58</f>
        <v>80055</v>
      </c>
      <c r="AN57" s="50">
        <v>1</v>
      </c>
      <c r="AO57" s="50" t="str">
        <f>宝箱产出!V58</f>
        <v>pack,302|100;pack,303|10;pack,701|140;pack,702|30;coin,1050|100;pack,10355|100;pack,10555|100</v>
      </c>
    </row>
    <row r="58" spans="1:41">
      <c r="A58" s="51" t="s">
        <v>367</v>
      </c>
      <c r="B58" s="52">
        <v>56</v>
      </c>
      <c r="C58" s="52">
        <v>1</v>
      </c>
      <c r="D58" s="50" t="str">
        <f>怪物产出!W59</f>
        <v>item,101;item,102;item,200</v>
      </c>
      <c r="E58" s="50">
        <f>产出设定!$C$20</f>
        <v>50</v>
      </c>
      <c r="F58" s="50">
        <f>怪物产出!E59</f>
        <v>164</v>
      </c>
      <c r="G58" s="50">
        <f>怪物产出!F59</f>
        <v>273</v>
      </c>
      <c r="H58" s="50" t="str">
        <f>怪物产出!T59</f>
        <v>pack,10056;pack,1229;pack,401</v>
      </c>
      <c r="K58" s="50">
        <v>2</v>
      </c>
      <c r="L58" s="50">
        <f t="shared" si="0"/>
        <v>21056</v>
      </c>
      <c r="M58" s="50">
        <v>56</v>
      </c>
      <c r="N58" s="50" t="str">
        <f ca="1">OFFSET(随机目标!$C$42,M58-1,MATCH(K58,随机目标!$C$41:$CH$41,0)-1)</f>
        <v>coin,5300</v>
      </c>
      <c r="O58" s="50" t="str">
        <f ca="1">OFFSET(随机目标!$C$42,M58-1,MATCH(K58,随机目标!$C$41:$CH$41,0))</f>
        <v>coin,5300</v>
      </c>
      <c r="P58" s="50">
        <f ca="1">OFFSET(随机目标!$C$42,M58-1,MATCH(K58,随机目标!$C$41:$CH$41,0)+1)</f>
        <v>100</v>
      </c>
      <c r="Q58" s="50">
        <v>1</v>
      </c>
      <c r="R58" s="50" t="str">
        <f t="shared" ca="1" si="1"/>
        <v>itemicon_1</v>
      </c>
      <c r="S58" s="50" t="str">
        <f t="shared" ca="1" si="2"/>
        <v>coin</v>
      </c>
      <c r="U58" s="50">
        <v>1</v>
      </c>
      <c r="V58" s="50">
        <f t="shared" si="3"/>
        <v>12056</v>
      </c>
      <c r="W58" s="50">
        <v>56</v>
      </c>
      <c r="X58" s="50" t="s">
        <v>2200</v>
      </c>
      <c r="Y58" s="50" t="s">
        <v>2200</v>
      </c>
      <c r="Z58" s="50">
        <v>0</v>
      </c>
      <c r="AA58" s="50">
        <v>2</v>
      </c>
      <c r="AB58" s="50" t="str">
        <f t="shared" si="4"/>
        <v>itemicon_1</v>
      </c>
      <c r="AC58" s="50" t="str">
        <f t="shared" si="5"/>
        <v>coin</v>
      </c>
      <c r="AH58" s="53">
        <f>怪物产出!Q59</f>
        <v>10056</v>
      </c>
      <c r="AI58" s="53">
        <v>1</v>
      </c>
      <c r="AJ58" s="50" t="str">
        <f>价值设定!Y58</f>
        <v>prop,101|3000;prop,102|7000</v>
      </c>
      <c r="AM58" s="50">
        <f>宝箱产出!O59</f>
        <v>80056</v>
      </c>
      <c r="AN58" s="50">
        <v>1</v>
      </c>
      <c r="AO58" s="50" t="str">
        <f>宝箱产出!V59</f>
        <v>pack,302|100;pack,303|10;pack,701|140;pack,702|30;coin,1060|100;pack,10356|100;pack,10556|100</v>
      </c>
    </row>
    <row r="59" spans="1:41">
      <c r="A59" s="51" t="s">
        <v>368</v>
      </c>
      <c r="B59" s="52">
        <v>57</v>
      </c>
      <c r="C59" s="52">
        <v>1</v>
      </c>
      <c r="D59" s="50" t="str">
        <f>怪物产出!W60</f>
        <v>item,101;item,102;item,200</v>
      </c>
      <c r="E59" s="50">
        <f>产出设定!$C$20</f>
        <v>50</v>
      </c>
      <c r="F59" s="50">
        <f>怪物产出!E60</f>
        <v>168</v>
      </c>
      <c r="G59" s="50">
        <f>怪物产出!F60</f>
        <v>280</v>
      </c>
      <c r="H59" s="50" t="str">
        <f>怪物产出!T60</f>
        <v>pack,10057;pack,1229;pack,401</v>
      </c>
      <c r="K59" s="50">
        <v>2</v>
      </c>
      <c r="L59" s="50">
        <f t="shared" si="0"/>
        <v>21057</v>
      </c>
      <c r="M59" s="50">
        <v>57</v>
      </c>
      <c r="N59" s="50" t="str">
        <f ca="1">OFFSET(随机目标!$C$42,M59-1,MATCH(K59,随机目标!$C$41:$CH$41,0)-1)</f>
        <v>coin,5350</v>
      </c>
      <c r="O59" s="50" t="str">
        <f ca="1">OFFSET(随机目标!$C$42,M59-1,MATCH(K59,随机目标!$C$41:$CH$41,0))</f>
        <v>coin,5350</v>
      </c>
      <c r="P59" s="50">
        <f ca="1">OFFSET(随机目标!$C$42,M59-1,MATCH(K59,随机目标!$C$41:$CH$41,0)+1)</f>
        <v>100</v>
      </c>
      <c r="Q59" s="50">
        <v>1</v>
      </c>
      <c r="R59" s="50" t="str">
        <f t="shared" ca="1" si="1"/>
        <v>itemicon_1</v>
      </c>
      <c r="S59" s="50" t="str">
        <f t="shared" ca="1" si="2"/>
        <v>coin</v>
      </c>
      <c r="U59" s="50">
        <v>1</v>
      </c>
      <c r="V59" s="50">
        <f t="shared" si="3"/>
        <v>12057</v>
      </c>
      <c r="W59" s="50">
        <v>57</v>
      </c>
      <c r="X59" s="50" t="s">
        <v>2200</v>
      </c>
      <c r="Y59" s="50" t="s">
        <v>2200</v>
      </c>
      <c r="Z59" s="50">
        <v>0</v>
      </c>
      <c r="AA59" s="50">
        <v>2</v>
      </c>
      <c r="AB59" s="50" t="str">
        <f t="shared" si="4"/>
        <v>itemicon_1</v>
      </c>
      <c r="AC59" s="50" t="str">
        <f t="shared" si="5"/>
        <v>coin</v>
      </c>
      <c r="AH59" s="53">
        <f>怪物产出!Q60</f>
        <v>10057</v>
      </c>
      <c r="AI59" s="53">
        <v>1</v>
      </c>
      <c r="AJ59" s="50" t="str">
        <f>价值设定!Y59</f>
        <v>prop,101|2667;prop,102|7333</v>
      </c>
      <c r="AM59" s="50">
        <f>宝箱产出!O60</f>
        <v>80057</v>
      </c>
      <c r="AN59" s="50">
        <v>1</v>
      </c>
      <c r="AO59" s="50" t="str">
        <f>宝箱产出!V60</f>
        <v>pack,302|100;pack,303|10;pack,701|140;pack,702|30;coin,1070|100;pack,10357|100;pack,10557|100</v>
      </c>
    </row>
    <row r="60" spans="1:41">
      <c r="A60" s="51" t="s">
        <v>369</v>
      </c>
      <c r="B60" s="52">
        <v>58</v>
      </c>
      <c r="C60" s="52">
        <v>1</v>
      </c>
      <c r="D60" s="50" t="str">
        <f>怪物产出!W61</f>
        <v>item,101;item,102;item,200</v>
      </c>
      <c r="E60" s="50">
        <f>产出设定!$C$20</f>
        <v>50</v>
      </c>
      <c r="F60" s="50">
        <f>怪物产出!E61</f>
        <v>168</v>
      </c>
      <c r="G60" s="50">
        <f>怪物产出!F61</f>
        <v>280</v>
      </c>
      <c r="H60" s="50" t="str">
        <f>怪物产出!T61</f>
        <v>pack,10058;pack,1229;pack,401</v>
      </c>
      <c r="K60" s="50">
        <v>2</v>
      </c>
      <c r="L60" s="50">
        <f t="shared" si="0"/>
        <v>21058</v>
      </c>
      <c r="M60" s="50">
        <v>58</v>
      </c>
      <c r="N60" s="50" t="str">
        <f ca="1">OFFSET(随机目标!$C$42,M60-1,MATCH(K60,随机目标!$C$41:$CH$41,0)-1)</f>
        <v>coin,5400</v>
      </c>
      <c r="O60" s="50" t="str">
        <f ca="1">OFFSET(随机目标!$C$42,M60-1,MATCH(K60,随机目标!$C$41:$CH$41,0))</f>
        <v>coin,5400</v>
      </c>
      <c r="P60" s="50">
        <f ca="1">OFFSET(随机目标!$C$42,M60-1,MATCH(K60,随机目标!$C$41:$CH$41,0)+1)</f>
        <v>100</v>
      </c>
      <c r="Q60" s="50">
        <v>1</v>
      </c>
      <c r="R60" s="50" t="str">
        <f t="shared" ca="1" si="1"/>
        <v>itemicon_1</v>
      </c>
      <c r="S60" s="50" t="str">
        <f t="shared" ca="1" si="2"/>
        <v>coin</v>
      </c>
      <c r="U60" s="50">
        <v>1</v>
      </c>
      <c r="V60" s="50">
        <f t="shared" si="3"/>
        <v>12058</v>
      </c>
      <c r="W60" s="50">
        <v>58</v>
      </c>
      <c r="X60" s="50" t="s">
        <v>2200</v>
      </c>
      <c r="Y60" s="50" t="s">
        <v>2200</v>
      </c>
      <c r="Z60" s="50">
        <v>0</v>
      </c>
      <c r="AA60" s="50">
        <v>2</v>
      </c>
      <c r="AB60" s="50" t="str">
        <f t="shared" si="4"/>
        <v>itemicon_1</v>
      </c>
      <c r="AC60" s="50" t="str">
        <f t="shared" si="5"/>
        <v>coin</v>
      </c>
      <c r="AH60" s="53">
        <f>怪物产出!Q61</f>
        <v>10058</v>
      </c>
      <c r="AI60" s="53">
        <v>1</v>
      </c>
      <c r="AJ60" s="50" t="str">
        <f>价值设定!Y60</f>
        <v>prop,101|2667;prop,102|7333</v>
      </c>
      <c r="AM60" s="50">
        <f>宝箱产出!O61</f>
        <v>80058</v>
      </c>
      <c r="AN60" s="50">
        <v>1</v>
      </c>
      <c r="AO60" s="50" t="str">
        <f>宝箱产出!V61</f>
        <v>pack,302|100;pack,303|10;pack,701|140;pack,702|30;coin,1080|100;pack,10358|100;pack,10558|100</v>
      </c>
    </row>
    <row r="61" spans="1:41">
      <c r="A61" s="51" t="s">
        <v>370</v>
      </c>
      <c r="B61" s="52">
        <v>59</v>
      </c>
      <c r="C61" s="52">
        <v>1</v>
      </c>
      <c r="D61" s="50" t="str">
        <f>怪物产出!W62</f>
        <v>item,102;item,200</v>
      </c>
      <c r="E61" s="50">
        <f>产出设定!$C$20</f>
        <v>50</v>
      </c>
      <c r="F61" s="50">
        <f>怪物产出!E62</f>
        <v>172</v>
      </c>
      <c r="G61" s="50">
        <f>怪物产出!F62</f>
        <v>287</v>
      </c>
      <c r="H61" s="50" t="str">
        <f>怪物产出!T62</f>
        <v>pack,10059;pack,1230;pack,401</v>
      </c>
      <c r="K61" s="50">
        <v>2</v>
      </c>
      <c r="L61" s="50">
        <f t="shared" si="0"/>
        <v>21059</v>
      </c>
      <c r="M61" s="50">
        <v>59</v>
      </c>
      <c r="N61" s="50" t="str">
        <f ca="1">OFFSET(随机目标!$C$42,M61-1,MATCH(K61,随机目标!$C$41:$CH$41,0)-1)</f>
        <v>coin,5450</v>
      </c>
      <c r="O61" s="50" t="str">
        <f ca="1">OFFSET(随机目标!$C$42,M61-1,MATCH(K61,随机目标!$C$41:$CH$41,0))</f>
        <v>coin,5450</v>
      </c>
      <c r="P61" s="50">
        <f ca="1">OFFSET(随机目标!$C$42,M61-1,MATCH(K61,随机目标!$C$41:$CH$41,0)+1)</f>
        <v>100</v>
      </c>
      <c r="Q61" s="50">
        <v>1</v>
      </c>
      <c r="R61" s="50" t="str">
        <f t="shared" ca="1" si="1"/>
        <v>itemicon_1</v>
      </c>
      <c r="S61" s="50" t="str">
        <f t="shared" ca="1" si="2"/>
        <v>coin</v>
      </c>
      <c r="U61" s="50">
        <v>1</v>
      </c>
      <c r="V61" s="50">
        <f t="shared" si="3"/>
        <v>12059</v>
      </c>
      <c r="W61" s="50">
        <v>59</v>
      </c>
      <c r="X61" s="50" t="s">
        <v>2200</v>
      </c>
      <c r="Y61" s="50" t="s">
        <v>2200</v>
      </c>
      <c r="Z61" s="50">
        <v>0</v>
      </c>
      <c r="AA61" s="50">
        <v>2</v>
      </c>
      <c r="AB61" s="50" t="str">
        <f t="shared" si="4"/>
        <v>itemicon_1</v>
      </c>
      <c r="AC61" s="50" t="str">
        <f t="shared" si="5"/>
        <v>coin</v>
      </c>
      <c r="AH61" s="53">
        <f>怪物产出!Q62</f>
        <v>10059</v>
      </c>
      <c r="AI61" s="53">
        <v>1</v>
      </c>
      <c r="AJ61" s="50" t="str">
        <f>价值设定!Y61</f>
        <v>prop,101|2334;prop,102|7666</v>
      </c>
      <c r="AM61" s="50">
        <f>宝箱产出!O62</f>
        <v>80059</v>
      </c>
      <c r="AN61" s="50">
        <v>1</v>
      </c>
      <c r="AO61" s="50" t="str">
        <f>宝箱产出!V62</f>
        <v>pack,302|100;pack,303|10;pack,701|140;pack,702|30;coin,1090|100;pack,10359|100;pack,10559|100</v>
      </c>
    </row>
    <row r="62" spans="1:41">
      <c r="A62" s="51" t="s">
        <v>371</v>
      </c>
      <c r="B62" s="52">
        <v>60</v>
      </c>
      <c r="C62" s="52">
        <v>1</v>
      </c>
      <c r="D62" s="50" t="str">
        <f>怪物产出!W63</f>
        <v>item,102;item,200</v>
      </c>
      <c r="E62" s="50">
        <f>产出设定!$C$20</f>
        <v>50</v>
      </c>
      <c r="F62" s="50">
        <f>怪物产出!E63</f>
        <v>172</v>
      </c>
      <c r="G62" s="50">
        <f>怪物产出!F63</f>
        <v>287</v>
      </c>
      <c r="H62" s="50" t="str">
        <f>怪物产出!T63</f>
        <v>pack,10060;pack,1230;pack,401</v>
      </c>
      <c r="K62" s="50">
        <v>2</v>
      </c>
      <c r="L62" s="50">
        <f t="shared" si="0"/>
        <v>21060</v>
      </c>
      <c r="M62" s="50">
        <v>60</v>
      </c>
      <c r="N62" s="50" t="str">
        <f ca="1">OFFSET(随机目标!$C$42,M62-1,MATCH(K62,随机目标!$C$41:$CH$41,0)-1)</f>
        <v>coin,5500</v>
      </c>
      <c r="O62" s="50" t="str">
        <f ca="1">OFFSET(随机目标!$C$42,M62-1,MATCH(K62,随机目标!$C$41:$CH$41,0))</f>
        <v>coin,5500</v>
      </c>
      <c r="P62" s="50">
        <f ca="1">OFFSET(随机目标!$C$42,M62-1,MATCH(K62,随机目标!$C$41:$CH$41,0)+1)</f>
        <v>100</v>
      </c>
      <c r="Q62" s="50">
        <v>1</v>
      </c>
      <c r="R62" s="50" t="str">
        <f t="shared" ca="1" si="1"/>
        <v>itemicon_1</v>
      </c>
      <c r="S62" s="50" t="str">
        <f t="shared" ca="1" si="2"/>
        <v>coin</v>
      </c>
      <c r="U62" s="50">
        <v>1</v>
      </c>
      <c r="V62" s="50">
        <f t="shared" si="3"/>
        <v>12060</v>
      </c>
      <c r="W62" s="50">
        <v>60</v>
      </c>
      <c r="X62" s="50" t="s">
        <v>2200</v>
      </c>
      <c r="Y62" s="50" t="s">
        <v>2200</v>
      </c>
      <c r="Z62" s="50">
        <v>0</v>
      </c>
      <c r="AA62" s="50">
        <v>2</v>
      </c>
      <c r="AB62" s="50" t="str">
        <f t="shared" si="4"/>
        <v>itemicon_1</v>
      </c>
      <c r="AC62" s="50" t="str">
        <f t="shared" si="5"/>
        <v>coin</v>
      </c>
      <c r="AH62" s="53">
        <f>怪物产出!Q63</f>
        <v>10060</v>
      </c>
      <c r="AI62" s="53">
        <v>1</v>
      </c>
      <c r="AJ62" s="50" t="str">
        <f>价值设定!Y62</f>
        <v>prop,101|2334;prop,102|7666</v>
      </c>
      <c r="AM62" s="50">
        <f>宝箱产出!O63</f>
        <v>80060</v>
      </c>
      <c r="AN62" s="50">
        <v>1</v>
      </c>
      <c r="AO62" s="50" t="str">
        <f>宝箱产出!V63</f>
        <v>pack,302|100;pack,303|10;pack,701|140;pack,702|30;coin,1100|100;pack,10360|100;pack,10560|100</v>
      </c>
    </row>
    <row r="63" spans="1:41">
      <c r="A63" s="51" t="s">
        <v>372</v>
      </c>
      <c r="B63" s="52">
        <v>61</v>
      </c>
      <c r="C63" s="52">
        <v>1</v>
      </c>
      <c r="D63" s="50" t="str">
        <f>怪物产出!W64</f>
        <v>item,102;item,200</v>
      </c>
      <c r="E63" s="50">
        <f>产出设定!$C$20</f>
        <v>50</v>
      </c>
      <c r="F63" s="50">
        <f>怪物产出!E64</f>
        <v>176</v>
      </c>
      <c r="G63" s="50">
        <f>怪物产出!F64</f>
        <v>293</v>
      </c>
      <c r="H63" s="50" t="str">
        <f>怪物产出!T64</f>
        <v>pack,10061;pack,1230;pack,401</v>
      </c>
      <c r="K63" s="50">
        <v>2</v>
      </c>
      <c r="L63" s="50">
        <f t="shared" si="0"/>
        <v>21061</v>
      </c>
      <c r="M63" s="50">
        <v>61</v>
      </c>
      <c r="N63" s="50" t="str">
        <f ca="1">OFFSET(随机目标!$C$42,M63-1,MATCH(K63,随机目标!$C$41:$CH$41,0)-1)</f>
        <v>coin,5550</v>
      </c>
      <c r="O63" s="50" t="str">
        <f ca="1">OFFSET(随机目标!$C$42,M63-1,MATCH(K63,随机目标!$C$41:$CH$41,0))</f>
        <v>coin,5550</v>
      </c>
      <c r="P63" s="50">
        <f ca="1">OFFSET(随机目标!$C$42,M63-1,MATCH(K63,随机目标!$C$41:$CH$41,0)+1)</f>
        <v>100</v>
      </c>
      <c r="Q63" s="50">
        <v>1</v>
      </c>
      <c r="R63" s="50" t="str">
        <f t="shared" ca="1" si="1"/>
        <v>itemicon_1</v>
      </c>
      <c r="S63" s="50" t="str">
        <f t="shared" ca="1" si="2"/>
        <v>coin</v>
      </c>
      <c r="U63" s="50">
        <v>1</v>
      </c>
      <c r="V63" s="50">
        <f t="shared" si="3"/>
        <v>12061</v>
      </c>
      <c r="W63" s="50">
        <v>61</v>
      </c>
      <c r="X63" s="50" t="s">
        <v>2200</v>
      </c>
      <c r="Y63" s="50" t="s">
        <v>2200</v>
      </c>
      <c r="Z63" s="50">
        <v>0</v>
      </c>
      <c r="AA63" s="50">
        <v>2</v>
      </c>
      <c r="AB63" s="50" t="str">
        <f t="shared" si="4"/>
        <v>itemicon_1</v>
      </c>
      <c r="AC63" s="50" t="str">
        <f t="shared" si="5"/>
        <v>coin</v>
      </c>
      <c r="AH63" s="53">
        <f>怪物产出!Q64</f>
        <v>10061</v>
      </c>
      <c r="AI63" s="53">
        <v>1</v>
      </c>
      <c r="AJ63" s="50" t="str">
        <f>价值设定!Y63</f>
        <v>prop,101|2000;prop,102|8000</v>
      </c>
      <c r="AM63" s="50">
        <f>宝箱产出!O64</f>
        <v>80061</v>
      </c>
      <c r="AN63" s="50">
        <v>1</v>
      </c>
      <c r="AO63" s="50" t="str">
        <f>宝箱产出!V64</f>
        <v>pack,302|100;pack,303|10;pack,701|140;pack,702|30;coin,1110|100;pack,10361|100;pack,10561|100</v>
      </c>
    </row>
    <row r="64" spans="1:41">
      <c r="A64" s="51" t="s">
        <v>373</v>
      </c>
      <c r="B64" s="52">
        <v>62</v>
      </c>
      <c r="C64" s="52">
        <v>1</v>
      </c>
      <c r="D64" s="50" t="str">
        <f>怪物产出!W65</f>
        <v>item,102;item,200</v>
      </c>
      <c r="E64" s="50">
        <f>产出设定!$C$20</f>
        <v>50</v>
      </c>
      <c r="F64" s="50">
        <f>怪物产出!E65</f>
        <v>176</v>
      </c>
      <c r="G64" s="50">
        <f>怪物产出!F65</f>
        <v>293</v>
      </c>
      <c r="H64" s="50" t="str">
        <f>怪物产出!T65</f>
        <v>pack,10062;pack,1230;pack,401</v>
      </c>
      <c r="K64" s="50">
        <v>2</v>
      </c>
      <c r="L64" s="50">
        <f t="shared" si="0"/>
        <v>21062</v>
      </c>
      <c r="M64" s="50">
        <v>62</v>
      </c>
      <c r="N64" s="50" t="str">
        <f ca="1">OFFSET(随机目标!$C$42,M64-1,MATCH(K64,随机目标!$C$41:$CH$41,0)-1)</f>
        <v>coin,5600</v>
      </c>
      <c r="O64" s="50" t="str">
        <f ca="1">OFFSET(随机目标!$C$42,M64-1,MATCH(K64,随机目标!$C$41:$CH$41,0))</f>
        <v>coin,5600</v>
      </c>
      <c r="P64" s="50">
        <f ca="1">OFFSET(随机目标!$C$42,M64-1,MATCH(K64,随机目标!$C$41:$CH$41,0)+1)</f>
        <v>100</v>
      </c>
      <c r="Q64" s="50">
        <v>1</v>
      </c>
      <c r="R64" s="50" t="str">
        <f t="shared" ca="1" si="1"/>
        <v>itemicon_1</v>
      </c>
      <c r="S64" s="50" t="str">
        <f t="shared" ca="1" si="2"/>
        <v>coin</v>
      </c>
      <c r="U64" s="50">
        <v>1</v>
      </c>
      <c r="V64" s="50">
        <f t="shared" si="3"/>
        <v>12062</v>
      </c>
      <c r="W64" s="50">
        <v>62</v>
      </c>
      <c r="X64" s="50" t="s">
        <v>2200</v>
      </c>
      <c r="Y64" s="50" t="s">
        <v>2200</v>
      </c>
      <c r="Z64" s="50">
        <v>0</v>
      </c>
      <c r="AA64" s="50">
        <v>2</v>
      </c>
      <c r="AB64" s="50" t="str">
        <f t="shared" si="4"/>
        <v>itemicon_1</v>
      </c>
      <c r="AC64" s="50" t="str">
        <f t="shared" si="5"/>
        <v>coin</v>
      </c>
      <c r="AH64" s="53">
        <f>怪物产出!Q65</f>
        <v>10062</v>
      </c>
      <c r="AI64" s="53">
        <v>1</v>
      </c>
      <c r="AJ64" s="50" t="str">
        <f>价值设定!Y64</f>
        <v>prop,101|2000;prop,102|8000</v>
      </c>
      <c r="AM64" s="50">
        <f>宝箱产出!O65</f>
        <v>80062</v>
      </c>
      <c r="AN64" s="50">
        <v>1</v>
      </c>
      <c r="AO64" s="50" t="str">
        <f>宝箱产出!V65</f>
        <v>pack,302|100;pack,303|10;pack,701|140;pack,702|30;coin,1120|100;pack,10362|100;pack,10562|100</v>
      </c>
    </row>
    <row r="65" spans="1:41">
      <c r="A65" s="51" t="s">
        <v>374</v>
      </c>
      <c r="B65" s="52">
        <v>63</v>
      </c>
      <c r="C65" s="52">
        <v>1</v>
      </c>
      <c r="D65" s="50" t="str">
        <f>怪物产出!W66</f>
        <v>item,102;item,200</v>
      </c>
      <c r="E65" s="50">
        <f>产出设定!$C$20</f>
        <v>50</v>
      </c>
      <c r="F65" s="50">
        <f>怪物产出!E66</f>
        <v>176</v>
      </c>
      <c r="G65" s="50">
        <f>怪物产出!F66</f>
        <v>293</v>
      </c>
      <c r="H65" s="50" t="str">
        <f>怪物产出!T66</f>
        <v>pack,10063;pack,1230;pack,401</v>
      </c>
      <c r="K65" s="50">
        <v>2</v>
      </c>
      <c r="L65" s="50">
        <f t="shared" si="0"/>
        <v>21063</v>
      </c>
      <c r="M65" s="50">
        <v>63</v>
      </c>
      <c r="N65" s="50" t="str">
        <f ca="1">OFFSET(随机目标!$C$42,M65-1,MATCH(K65,随机目标!$C$41:$CH$41,0)-1)</f>
        <v>coin,5650</v>
      </c>
      <c r="O65" s="50" t="str">
        <f ca="1">OFFSET(随机目标!$C$42,M65-1,MATCH(K65,随机目标!$C$41:$CH$41,0))</f>
        <v>coin,5650</v>
      </c>
      <c r="P65" s="50">
        <f ca="1">OFFSET(随机目标!$C$42,M65-1,MATCH(K65,随机目标!$C$41:$CH$41,0)+1)</f>
        <v>100</v>
      </c>
      <c r="Q65" s="50">
        <v>1</v>
      </c>
      <c r="R65" s="50" t="str">
        <f t="shared" ca="1" si="1"/>
        <v>itemicon_1</v>
      </c>
      <c r="S65" s="50" t="str">
        <f t="shared" ca="1" si="2"/>
        <v>coin</v>
      </c>
      <c r="U65" s="50">
        <v>1</v>
      </c>
      <c r="V65" s="50">
        <f t="shared" si="3"/>
        <v>12063</v>
      </c>
      <c r="W65" s="50">
        <v>63</v>
      </c>
      <c r="X65" s="50" t="s">
        <v>2200</v>
      </c>
      <c r="Y65" s="50" t="s">
        <v>2200</v>
      </c>
      <c r="Z65" s="50">
        <v>0</v>
      </c>
      <c r="AA65" s="50">
        <v>2</v>
      </c>
      <c r="AB65" s="50" t="str">
        <f t="shared" si="4"/>
        <v>itemicon_1</v>
      </c>
      <c r="AC65" s="50" t="str">
        <f t="shared" si="5"/>
        <v>coin</v>
      </c>
      <c r="AH65" s="53">
        <f>怪物产出!Q66</f>
        <v>10063</v>
      </c>
      <c r="AI65" s="53">
        <v>1</v>
      </c>
      <c r="AJ65" s="50" t="str">
        <f>价值设定!Y65</f>
        <v>prop,101|2000;prop,102|8000</v>
      </c>
      <c r="AM65" s="50">
        <f>宝箱产出!O66</f>
        <v>80063</v>
      </c>
      <c r="AN65" s="50">
        <v>1</v>
      </c>
      <c r="AO65" s="50" t="str">
        <f>宝箱产出!V66</f>
        <v>pack,302|100;pack,303|10;pack,701|140;pack,702|30;coin,1130|100;pack,10363|100;pack,10563|100</v>
      </c>
    </row>
    <row r="66" spans="1:41">
      <c r="A66" s="51" t="s">
        <v>375</v>
      </c>
      <c r="B66" s="52">
        <v>64</v>
      </c>
      <c r="C66" s="52">
        <v>1</v>
      </c>
      <c r="D66" s="50" t="str">
        <f>怪物产出!W67</f>
        <v>item,102;item,200</v>
      </c>
      <c r="E66" s="50">
        <f>产出设定!$C$20</f>
        <v>50</v>
      </c>
      <c r="F66" s="50">
        <f>怪物产出!E67</f>
        <v>180</v>
      </c>
      <c r="G66" s="50">
        <f>怪物产出!F67</f>
        <v>300</v>
      </c>
      <c r="H66" s="50" t="str">
        <f>怪物产出!T67</f>
        <v>pack,10064;pack,1230;pack,401</v>
      </c>
      <c r="K66" s="50">
        <v>2</v>
      </c>
      <c r="L66" s="50">
        <f t="shared" si="0"/>
        <v>21064</v>
      </c>
      <c r="M66" s="50">
        <v>64</v>
      </c>
      <c r="N66" s="50" t="str">
        <f ca="1">OFFSET(随机目标!$C$42,M66-1,MATCH(K66,随机目标!$C$41:$CH$41,0)-1)</f>
        <v>coin,5700</v>
      </c>
      <c r="O66" s="50" t="str">
        <f ca="1">OFFSET(随机目标!$C$42,M66-1,MATCH(K66,随机目标!$C$41:$CH$41,0))</f>
        <v>coin,5700</v>
      </c>
      <c r="P66" s="50">
        <f ca="1">OFFSET(随机目标!$C$42,M66-1,MATCH(K66,随机目标!$C$41:$CH$41,0)+1)</f>
        <v>100</v>
      </c>
      <c r="Q66" s="50">
        <v>1</v>
      </c>
      <c r="R66" s="50" t="str">
        <f t="shared" ca="1" si="1"/>
        <v>itemicon_1</v>
      </c>
      <c r="S66" s="50" t="str">
        <f t="shared" ca="1" si="2"/>
        <v>coin</v>
      </c>
      <c r="U66" s="50">
        <v>1</v>
      </c>
      <c r="V66" s="50">
        <f t="shared" si="3"/>
        <v>12064</v>
      </c>
      <c r="W66" s="50">
        <v>64</v>
      </c>
      <c r="X66" s="50" t="s">
        <v>2200</v>
      </c>
      <c r="Y66" s="50" t="s">
        <v>2200</v>
      </c>
      <c r="Z66" s="50">
        <v>0</v>
      </c>
      <c r="AA66" s="50">
        <v>2</v>
      </c>
      <c r="AB66" s="50" t="str">
        <f t="shared" si="4"/>
        <v>itemicon_1</v>
      </c>
      <c r="AC66" s="50" t="str">
        <f t="shared" si="5"/>
        <v>coin</v>
      </c>
      <c r="AH66" s="53">
        <f>怪物产出!Q67</f>
        <v>10064</v>
      </c>
      <c r="AI66" s="53">
        <v>1</v>
      </c>
      <c r="AJ66" s="50" t="str">
        <f>价值设定!Y66</f>
        <v>prop,101|1667;prop,102|8333</v>
      </c>
      <c r="AM66" s="50">
        <f>宝箱产出!O67</f>
        <v>80064</v>
      </c>
      <c r="AN66" s="50">
        <v>1</v>
      </c>
      <c r="AO66" s="50" t="str">
        <f>宝箱产出!V67</f>
        <v>pack,302|100;pack,303|10;pack,701|140;pack,702|30;coin,1140|100;pack,10364|100;pack,10564|100</v>
      </c>
    </row>
    <row r="67" spans="1:41">
      <c r="A67" s="51" t="s">
        <v>376</v>
      </c>
      <c r="B67" s="52">
        <v>65</v>
      </c>
      <c r="C67" s="52">
        <v>1</v>
      </c>
      <c r="D67" s="50" t="str">
        <f>怪物产出!W68</f>
        <v>item,102;item,200</v>
      </c>
      <c r="E67" s="50">
        <f>产出设定!$C$20</f>
        <v>50</v>
      </c>
      <c r="F67" s="50">
        <f>怪物产出!E68</f>
        <v>180</v>
      </c>
      <c r="G67" s="50">
        <f>怪物产出!F68</f>
        <v>300</v>
      </c>
      <c r="H67" s="50" t="str">
        <f>怪物产出!T68</f>
        <v>pack,10065;pack,1230;pack,401</v>
      </c>
      <c r="K67" s="50">
        <v>2</v>
      </c>
      <c r="L67" s="50">
        <f t="shared" si="0"/>
        <v>21065</v>
      </c>
      <c r="M67" s="50">
        <v>65</v>
      </c>
      <c r="N67" s="50" t="str">
        <f ca="1">OFFSET(随机目标!$C$42,M67-1,MATCH(K67,随机目标!$C$41:$CH$41,0)-1)</f>
        <v>coin,5750</v>
      </c>
      <c r="O67" s="50" t="str">
        <f ca="1">OFFSET(随机目标!$C$42,M67-1,MATCH(K67,随机目标!$C$41:$CH$41,0))</f>
        <v>coin,5750</v>
      </c>
      <c r="P67" s="50">
        <f ca="1">OFFSET(随机目标!$C$42,M67-1,MATCH(K67,随机目标!$C$41:$CH$41,0)+1)</f>
        <v>100</v>
      </c>
      <c r="Q67" s="50">
        <v>1</v>
      </c>
      <c r="R67" s="50" t="str">
        <f t="shared" ca="1" si="1"/>
        <v>itemicon_1</v>
      </c>
      <c r="S67" s="50" t="str">
        <f t="shared" ca="1" si="2"/>
        <v>coin</v>
      </c>
      <c r="U67" s="50">
        <v>1</v>
      </c>
      <c r="V67" s="50">
        <f t="shared" si="3"/>
        <v>12065</v>
      </c>
      <c r="W67" s="50">
        <v>65</v>
      </c>
      <c r="X67" s="50" t="s">
        <v>2200</v>
      </c>
      <c r="Y67" s="50" t="s">
        <v>2200</v>
      </c>
      <c r="Z67" s="50">
        <v>0</v>
      </c>
      <c r="AA67" s="50">
        <v>2</v>
      </c>
      <c r="AB67" s="50" t="str">
        <f t="shared" si="4"/>
        <v>itemicon_1</v>
      </c>
      <c r="AC67" s="50" t="str">
        <f t="shared" si="5"/>
        <v>coin</v>
      </c>
      <c r="AH67" s="53">
        <f>怪物产出!Q68</f>
        <v>10065</v>
      </c>
      <c r="AI67" s="53">
        <v>1</v>
      </c>
      <c r="AJ67" s="50" t="str">
        <f>价值设定!Y67</f>
        <v>prop,101|1667;prop,102|8333</v>
      </c>
      <c r="AM67" s="50">
        <f>宝箱产出!O68</f>
        <v>80065</v>
      </c>
      <c r="AN67" s="50">
        <v>1</v>
      </c>
      <c r="AO67" s="50" t="str">
        <f>宝箱产出!V68</f>
        <v>pack,302|100;pack,303|10;pack,701|140;pack,702|30;coin,1150|100;pack,10365|100;pack,10565|100</v>
      </c>
    </row>
    <row r="68" spans="1:41">
      <c r="A68" s="51" t="s">
        <v>377</v>
      </c>
      <c r="B68" s="52">
        <v>66</v>
      </c>
      <c r="C68" s="52">
        <v>1</v>
      </c>
      <c r="D68" s="50" t="str">
        <f>怪物产出!W69</f>
        <v>item,102;item,200</v>
      </c>
      <c r="E68" s="50">
        <f>产出设定!$C$20</f>
        <v>50</v>
      </c>
      <c r="F68" s="50">
        <f>怪物产出!E69</f>
        <v>186</v>
      </c>
      <c r="G68" s="50">
        <f>怪物产出!F69</f>
        <v>310</v>
      </c>
      <c r="H68" s="50" t="str">
        <f>怪物产出!T69</f>
        <v>pack,10066;pack,1231;pack,401</v>
      </c>
      <c r="K68" s="50">
        <v>2</v>
      </c>
      <c r="L68" s="50">
        <f t="shared" ref="L68:L231" si="6">K68*10000+1000+M68</f>
        <v>21066</v>
      </c>
      <c r="M68" s="50">
        <v>66</v>
      </c>
      <c r="N68" s="50" t="str">
        <f ca="1">OFFSET(随机目标!$C$42,M68-1,MATCH(K68,随机目标!$C$41:$CH$41,0)-1)</f>
        <v>coin,5800</v>
      </c>
      <c r="O68" s="50" t="str">
        <f ca="1">OFFSET(随机目标!$C$42,M68-1,MATCH(K68,随机目标!$C$41:$CH$41,0))</f>
        <v>coin,5800</v>
      </c>
      <c r="P68" s="50">
        <f ca="1">OFFSET(随机目标!$C$42,M68-1,MATCH(K68,随机目标!$C$41:$CH$41,0)+1)</f>
        <v>100</v>
      </c>
      <c r="Q68" s="50">
        <v>1</v>
      </c>
      <c r="R68" s="50" t="str">
        <f t="shared" ref="R68:R231" ca="1" si="7">IF(OR(S68="coin",S68="stage_token"),VLOOKUP(S68,$AE$3:$AF$6,2,0),IF(S68="item",VLOOKUP(O68,$AE$3:$AF$6,2,0),S68&amp;"_"&amp;MID(O68,6,3)))</f>
        <v>itemicon_1</v>
      </c>
      <c r="S68" s="50" t="str">
        <f t="shared" ref="S68:S231" ca="1" si="8">LEFT(O68,FIND(",",O68)-1)</f>
        <v>coin</v>
      </c>
      <c r="U68" s="50">
        <v>1</v>
      </c>
      <c r="V68" s="50">
        <f t="shared" ref="V68:V131" si="9">U68*10000+2000+W68</f>
        <v>12066</v>
      </c>
      <c r="W68" s="50">
        <v>66</v>
      </c>
      <c r="X68" s="50" t="s">
        <v>2200</v>
      </c>
      <c r="Y68" s="50" t="s">
        <v>2200</v>
      </c>
      <c r="Z68" s="50">
        <v>0</v>
      </c>
      <c r="AA68" s="50">
        <v>2</v>
      </c>
      <c r="AB68" s="50" t="str">
        <f t="shared" ref="AB68:AB131" si="10">IF(OR(AC68="coin",AC68="stage_token"),VLOOKUP(AC68,$AE$3:$AF$6,2,0),IF(AC68="item",VLOOKUP(Y68,$AE$3:$AF$6,2,0),AC68&amp;"_"&amp;MID(Y68,6,3)))</f>
        <v>itemicon_1</v>
      </c>
      <c r="AC68" s="50" t="str">
        <f t="shared" ref="AC68:AC131" si="11">LEFT(Y68,FIND(",",Y68)-1)</f>
        <v>coin</v>
      </c>
      <c r="AH68" s="53">
        <f>怪物产出!Q69</f>
        <v>10066</v>
      </c>
      <c r="AI68" s="53">
        <v>1</v>
      </c>
      <c r="AJ68" s="50" t="str">
        <f>价值设定!Y68</f>
        <v>prop,101|1167;prop,102|8833</v>
      </c>
      <c r="AM68" s="50">
        <f>宝箱产出!O69</f>
        <v>80066</v>
      </c>
      <c r="AN68" s="50">
        <v>1</v>
      </c>
      <c r="AO68" s="50" t="str">
        <f>宝箱产出!V69</f>
        <v>pack,302|100;pack,303|10;pack,701|140;pack,702|30;coin,1160|100;pack,10366|100;pack,10566|100</v>
      </c>
    </row>
    <row r="69" spans="1:41">
      <c r="A69" s="51" t="s">
        <v>378</v>
      </c>
      <c r="B69" s="52">
        <v>67</v>
      </c>
      <c r="C69" s="52">
        <v>1</v>
      </c>
      <c r="D69" s="50" t="str">
        <f>怪物产出!W70</f>
        <v>item,102;item,200</v>
      </c>
      <c r="E69" s="50">
        <f>产出设定!$C$20</f>
        <v>50</v>
      </c>
      <c r="F69" s="50">
        <f>怪物产出!E70</f>
        <v>186</v>
      </c>
      <c r="G69" s="50">
        <f>怪物产出!F70</f>
        <v>310</v>
      </c>
      <c r="H69" s="50" t="str">
        <f>怪物产出!T70</f>
        <v>pack,10067;pack,1231;pack,401</v>
      </c>
      <c r="K69" s="50">
        <v>2</v>
      </c>
      <c r="L69" s="50">
        <f t="shared" si="6"/>
        <v>21067</v>
      </c>
      <c r="M69" s="50">
        <v>67</v>
      </c>
      <c r="N69" s="50" t="str">
        <f ca="1">OFFSET(随机目标!$C$42,M69-1,MATCH(K69,随机目标!$C$41:$CH$41,0)-1)</f>
        <v>coin,5850</v>
      </c>
      <c r="O69" s="50" t="str">
        <f ca="1">OFFSET(随机目标!$C$42,M69-1,MATCH(K69,随机目标!$C$41:$CH$41,0))</f>
        <v>coin,5850</v>
      </c>
      <c r="P69" s="50">
        <f ca="1">OFFSET(随机目标!$C$42,M69-1,MATCH(K69,随机目标!$C$41:$CH$41,0)+1)</f>
        <v>100</v>
      </c>
      <c r="Q69" s="50">
        <v>1</v>
      </c>
      <c r="R69" s="50" t="str">
        <f t="shared" ca="1" si="7"/>
        <v>itemicon_1</v>
      </c>
      <c r="S69" s="50" t="str">
        <f t="shared" ca="1" si="8"/>
        <v>coin</v>
      </c>
      <c r="U69" s="50">
        <v>1</v>
      </c>
      <c r="V69" s="50">
        <f t="shared" si="9"/>
        <v>12067</v>
      </c>
      <c r="W69" s="50">
        <v>67</v>
      </c>
      <c r="X69" s="50" t="s">
        <v>2200</v>
      </c>
      <c r="Y69" s="50" t="s">
        <v>2200</v>
      </c>
      <c r="Z69" s="50">
        <v>0</v>
      </c>
      <c r="AA69" s="50">
        <v>2</v>
      </c>
      <c r="AB69" s="50" t="str">
        <f t="shared" si="10"/>
        <v>itemicon_1</v>
      </c>
      <c r="AC69" s="50" t="str">
        <f t="shared" si="11"/>
        <v>coin</v>
      </c>
      <c r="AH69" s="53">
        <f>怪物产出!Q70</f>
        <v>10067</v>
      </c>
      <c r="AI69" s="53">
        <v>1</v>
      </c>
      <c r="AJ69" s="50" t="str">
        <f>价值设定!Y69</f>
        <v>prop,101|1167;prop,102|8833</v>
      </c>
      <c r="AM69" s="50">
        <f>宝箱产出!O70</f>
        <v>80067</v>
      </c>
      <c r="AN69" s="50">
        <v>1</v>
      </c>
      <c r="AO69" s="50" t="str">
        <f>宝箱产出!V70</f>
        <v>pack,302|100;pack,303|10;pack,701|140;pack,702|30;coin,1170|100;pack,10367|100;pack,10567|100</v>
      </c>
    </row>
    <row r="70" spans="1:41">
      <c r="A70" s="51" t="s">
        <v>379</v>
      </c>
      <c r="B70" s="52">
        <v>68</v>
      </c>
      <c r="C70" s="52">
        <v>1</v>
      </c>
      <c r="D70" s="50" t="str">
        <f>怪物产出!W71</f>
        <v>item,102;item,200</v>
      </c>
      <c r="E70" s="50">
        <f>产出设定!$C$20</f>
        <v>50</v>
      </c>
      <c r="F70" s="50">
        <f>怪物产出!E71</f>
        <v>192</v>
      </c>
      <c r="G70" s="50">
        <f>怪物产出!F71</f>
        <v>320</v>
      </c>
      <c r="H70" s="50" t="str">
        <f>怪物产出!T71</f>
        <v>pack,10068;pack,1231;pack,401</v>
      </c>
      <c r="K70" s="50">
        <v>2</v>
      </c>
      <c r="L70" s="50">
        <f t="shared" si="6"/>
        <v>21068</v>
      </c>
      <c r="M70" s="50">
        <v>68</v>
      </c>
      <c r="N70" s="50" t="str">
        <f ca="1">OFFSET(随机目标!$C$42,M70-1,MATCH(K70,随机目标!$C$41:$CH$41,0)-1)</f>
        <v>coin,5900</v>
      </c>
      <c r="O70" s="50" t="str">
        <f ca="1">OFFSET(随机目标!$C$42,M70-1,MATCH(K70,随机目标!$C$41:$CH$41,0))</f>
        <v>coin,5900</v>
      </c>
      <c r="P70" s="50">
        <f ca="1">OFFSET(随机目标!$C$42,M70-1,MATCH(K70,随机目标!$C$41:$CH$41,0)+1)</f>
        <v>100</v>
      </c>
      <c r="Q70" s="50">
        <v>1</v>
      </c>
      <c r="R70" s="50" t="str">
        <f t="shared" ca="1" si="7"/>
        <v>itemicon_1</v>
      </c>
      <c r="S70" s="50" t="str">
        <f t="shared" ca="1" si="8"/>
        <v>coin</v>
      </c>
      <c r="U70" s="50">
        <v>1</v>
      </c>
      <c r="V70" s="50">
        <f t="shared" si="9"/>
        <v>12068</v>
      </c>
      <c r="W70" s="50">
        <v>68</v>
      </c>
      <c r="X70" s="50" t="s">
        <v>2200</v>
      </c>
      <c r="Y70" s="50" t="s">
        <v>2200</v>
      </c>
      <c r="Z70" s="50">
        <v>0</v>
      </c>
      <c r="AA70" s="50">
        <v>2</v>
      </c>
      <c r="AB70" s="50" t="str">
        <f t="shared" si="10"/>
        <v>itemicon_1</v>
      </c>
      <c r="AC70" s="50" t="str">
        <f t="shared" si="11"/>
        <v>coin</v>
      </c>
      <c r="AH70" s="53">
        <f>怪物产出!Q71</f>
        <v>10068</v>
      </c>
      <c r="AI70" s="53">
        <v>1</v>
      </c>
      <c r="AJ70" s="50" t="str">
        <f>价值设定!Y70</f>
        <v>prop,101|667;prop,102|9333</v>
      </c>
      <c r="AM70" s="50">
        <f>宝箱产出!O71</f>
        <v>80068</v>
      </c>
      <c r="AN70" s="50">
        <v>1</v>
      </c>
      <c r="AO70" s="50" t="str">
        <f>宝箱产出!V71</f>
        <v>pack,302|100;pack,303|10;pack,701|140;pack,702|30;coin,1180|100;pack,10368|100;pack,10568|100</v>
      </c>
    </row>
    <row r="71" spans="1:41">
      <c r="A71" s="51" t="s">
        <v>380</v>
      </c>
      <c r="B71" s="52">
        <v>69</v>
      </c>
      <c r="C71" s="52">
        <v>1</v>
      </c>
      <c r="D71" s="50" t="str">
        <f>怪物产出!W72</f>
        <v>item,102;item,200</v>
      </c>
      <c r="E71" s="50">
        <f>产出设定!$C$20</f>
        <v>50</v>
      </c>
      <c r="F71" s="50">
        <f>怪物产出!E72</f>
        <v>192</v>
      </c>
      <c r="G71" s="50">
        <f>怪物产出!F72</f>
        <v>320</v>
      </c>
      <c r="H71" s="50" t="str">
        <f>怪物产出!T72</f>
        <v>pack,10069;pack,1231;pack,401</v>
      </c>
      <c r="K71" s="50">
        <v>2</v>
      </c>
      <c r="L71" s="50">
        <f t="shared" si="6"/>
        <v>21069</v>
      </c>
      <c r="M71" s="50">
        <v>69</v>
      </c>
      <c r="N71" s="50" t="str">
        <f ca="1">OFFSET(随机目标!$C$42,M71-1,MATCH(K71,随机目标!$C$41:$CH$41,0)-1)</f>
        <v>coin,5950</v>
      </c>
      <c r="O71" s="50" t="str">
        <f ca="1">OFFSET(随机目标!$C$42,M71-1,MATCH(K71,随机目标!$C$41:$CH$41,0))</f>
        <v>coin,5950</v>
      </c>
      <c r="P71" s="50">
        <f ca="1">OFFSET(随机目标!$C$42,M71-1,MATCH(K71,随机目标!$C$41:$CH$41,0)+1)</f>
        <v>100</v>
      </c>
      <c r="Q71" s="50">
        <v>1</v>
      </c>
      <c r="R71" s="50" t="str">
        <f t="shared" ca="1" si="7"/>
        <v>itemicon_1</v>
      </c>
      <c r="S71" s="50" t="str">
        <f t="shared" ca="1" si="8"/>
        <v>coin</v>
      </c>
      <c r="U71" s="50">
        <v>1</v>
      </c>
      <c r="V71" s="50">
        <f t="shared" si="9"/>
        <v>12069</v>
      </c>
      <c r="W71" s="50">
        <v>69</v>
      </c>
      <c r="X71" s="50" t="s">
        <v>2200</v>
      </c>
      <c r="Y71" s="50" t="s">
        <v>2200</v>
      </c>
      <c r="Z71" s="50">
        <v>0</v>
      </c>
      <c r="AA71" s="50">
        <v>2</v>
      </c>
      <c r="AB71" s="50" t="str">
        <f t="shared" si="10"/>
        <v>itemicon_1</v>
      </c>
      <c r="AC71" s="50" t="str">
        <f t="shared" si="11"/>
        <v>coin</v>
      </c>
      <c r="AH71" s="53">
        <f>怪物产出!Q72</f>
        <v>10069</v>
      </c>
      <c r="AI71" s="53">
        <v>1</v>
      </c>
      <c r="AJ71" s="50" t="str">
        <f>价值设定!Y71</f>
        <v>prop,101|667;prop,102|9333</v>
      </c>
      <c r="AM71" s="50">
        <f>宝箱产出!O72</f>
        <v>80069</v>
      </c>
      <c r="AN71" s="50">
        <v>1</v>
      </c>
      <c r="AO71" s="50" t="str">
        <f>宝箱产出!V72</f>
        <v>pack,302|100;pack,303|10;pack,701|140;pack,702|30;coin,1190|100;pack,10369|100;pack,10569|100</v>
      </c>
    </row>
    <row r="72" spans="1:41">
      <c r="A72" s="51" t="s">
        <v>381</v>
      </c>
      <c r="B72" s="52">
        <v>70</v>
      </c>
      <c r="C72" s="52">
        <v>1</v>
      </c>
      <c r="D72" s="50" t="str">
        <f>怪物产出!W73</f>
        <v>item,102;item,200</v>
      </c>
      <c r="E72" s="50">
        <f>产出设定!$C$20</f>
        <v>50</v>
      </c>
      <c r="F72" s="50">
        <f>怪物产出!E73</f>
        <v>195</v>
      </c>
      <c r="G72" s="50">
        <f>怪物产出!F73</f>
        <v>325</v>
      </c>
      <c r="H72" s="50" t="str">
        <f>怪物产出!T73</f>
        <v>pack,10070;pack,1232;pack,401</v>
      </c>
      <c r="K72" s="50">
        <v>2</v>
      </c>
      <c r="L72" s="50">
        <f t="shared" si="6"/>
        <v>21070</v>
      </c>
      <c r="M72" s="50">
        <v>70</v>
      </c>
      <c r="N72" s="50" t="str">
        <f ca="1">OFFSET(随机目标!$C$42,M72-1,MATCH(K72,随机目标!$C$41:$CH$41,0)-1)</f>
        <v>coin,6000</v>
      </c>
      <c r="O72" s="50" t="str">
        <f ca="1">OFFSET(随机目标!$C$42,M72-1,MATCH(K72,随机目标!$C$41:$CH$41,0))</f>
        <v>coin,6000</v>
      </c>
      <c r="P72" s="50">
        <f ca="1">OFFSET(随机目标!$C$42,M72-1,MATCH(K72,随机目标!$C$41:$CH$41,0)+1)</f>
        <v>100</v>
      </c>
      <c r="Q72" s="50">
        <v>1</v>
      </c>
      <c r="R72" s="50" t="str">
        <f t="shared" ca="1" si="7"/>
        <v>itemicon_1</v>
      </c>
      <c r="S72" s="50" t="str">
        <f t="shared" ca="1" si="8"/>
        <v>coin</v>
      </c>
      <c r="U72" s="50">
        <v>1</v>
      </c>
      <c r="V72" s="50">
        <f t="shared" si="9"/>
        <v>12070</v>
      </c>
      <c r="W72" s="50">
        <v>70</v>
      </c>
      <c r="X72" s="50" t="s">
        <v>2200</v>
      </c>
      <c r="Y72" s="50" t="s">
        <v>2200</v>
      </c>
      <c r="Z72" s="50">
        <v>0</v>
      </c>
      <c r="AA72" s="50">
        <v>2</v>
      </c>
      <c r="AB72" s="50" t="str">
        <f t="shared" si="10"/>
        <v>itemicon_1</v>
      </c>
      <c r="AC72" s="50" t="str">
        <f t="shared" si="11"/>
        <v>coin</v>
      </c>
      <c r="AH72" s="53">
        <f>怪物产出!Q73</f>
        <v>10070</v>
      </c>
      <c r="AI72" s="53">
        <v>1</v>
      </c>
      <c r="AJ72" s="50" t="str">
        <f>价值设定!Y72</f>
        <v>prop,101|434;prop,102|9566</v>
      </c>
      <c r="AM72" s="50">
        <f>宝箱产出!O73</f>
        <v>80070</v>
      </c>
      <c r="AN72" s="50">
        <v>1</v>
      </c>
      <c r="AO72" s="50" t="str">
        <f>宝箱产出!V73</f>
        <v>pack,302|100;pack,303|10;pack,701|140;pack,702|30;coin,1200|100;pack,10370|100;pack,10570|100</v>
      </c>
    </row>
    <row r="73" spans="1:41">
      <c r="A73" s="51" t="s">
        <v>382</v>
      </c>
      <c r="B73" s="52">
        <v>71</v>
      </c>
      <c r="C73" s="52">
        <v>1</v>
      </c>
      <c r="D73" s="50" t="str">
        <f>怪物产出!W74</f>
        <v>item,102;item,200</v>
      </c>
      <c r="E73" s="50">
        <f>产出设定!$C$20</f>
        <v>50</v>
      </c>
      <c r="F73" s="50">
        <f>怪物产出!E74</f>
        <v>195</v>
      </c>
      <c r="G73" s="50">
        <f>怪物产出!F74</f>
        <v>325</v>
      </c>
      <c r="H73" s="50" t="str">
        <f>怪物产出!T74</f>
        <v>pack,10071;pack,1232;pack,401</v>
      </c>
      <c r="K73" s="50">
        <v>2</v>
      </c>
      <c r="L73" s="50">
        <f t="shared" si="6"/>
        <v>21071</v>
      </c>
      <c r="M73" s="50">
        <v>71</v>
      </c>
      <c r="N73" s="50" t="str">
        <f ca="1">OFFSET(随机目标!$C$42,M73-1,MATCH(K73,随机目标!$C$41:$CH$41,0)-1)</f>
        <v>coin,6050</v>
      </c>
      <c r="O73" s="50" t="str">
        <f ca="1">OFFSET(随机目标!$C$42,M73-1,MATCH(K73,随机目标!$C$41:$CH$41,0))</f>
        <v>coin,6050</v>
      </c>
      <c r="P73" s="50">
        <f ca="1">OFFSET(随机目标!$C$42,M73-1,MATCH(K73,随机目标!$C$41:$CH$41,0)+1)</f>
        <v>100</v>
      </c>
      <c r="Q73" s="50">
        <v>1</v>
      </c>
      <c r="R73" s="50" t="str">
        <f t="shared" ca="1" si="7"/>
        <v>itemicon_1</v>
      </c>
      <c r="S73" s="50" t="str">
        <f t="shared" ca="1" si="8"/>
        <v>coin</v>
      </c>
      <c r="U73" s="50">
        <v>1</v>
      </c>
      <c r="V73" s="50">
        <f t="shared" si="9"/>
        <v>12071</v>
      </c>
      <c r="W73" s="50">
        <v>71</v>
      </c>
      <c r="X73" s="50" t="s">
        <v>2200</v>
      </c>
      <c r="Y73" s="50" t="s">
        <v>2200</v>
      </c>
      <c r="Z73" s="50">
        <v>0</v>
      </c>
      <c r="AA73" s="50">
        <v>2</v>
      </c>
      <c r="AB73" s="50" t="str">
        <f t="shared" si="10"/>
        <v>itemicon_1</v>
      </c>
      <c r="AC73" s="50" t="str">
        <f t="shared" si="11"/>
        <v>coin</v>
      </c>
      <c r="AH73" s="53">
        <f>怪物产出!Q74</f>
        <v>10071</v>
      </c>
      <c r="AI73" s="53">
        <v>1</v>
      </c>
      <c r="AJ73" s="50" t="str">
        <f>价值设定!Y73</f>
        <v>prop,101|434;prop,102|9566</v>
      </c>
      <c r="AM73" s="50">
        <f>宝箱产出!O74</f>
        <v>80071</v>
      </c>
      <c r="AN73" s="50">
        <v>1</v>
      </c>
      <c r="AO73" s="50" t="str">
        <f>宝箱产出!V74</f>
        <v>pack,302|100;pack,303|10;pack,701|140;pack,702|30;coin,1210|100;pack,10371|100;pack,10571|100</v>
      </c>
    </row>
    <row r="74" spans="1:41">
      <c r="A74" s="51" t="s">
        <v>383</v>
      </c>
      <c r="B74" s="52">
        <v>72</v>
      </c>
      <c r="C74" s="52">
        <v>1</v>
      </c>
      <c r="D74" s="50" t="str">
        <f>怪物产出!W75</f>
        <v>item,102;item,200</v>
      </c>
      <c r="E74" s="50">
        <f>产出设定!$C$20</f>
        <v>50</v>
      </c>
      <c r="F74" s="50">
        <f>怪物产出!E75</f>
        <v>198</v>
      </c>
      <c r="G74" s="50">
        <f>怪物产出!F75</f>
        <v>330</v>
      </c>
      <c r="H74" s="50" t="str">
        <f>怪物产出!T75</f>
        <v>pack,10072;pack,1232;pack,401</v>
      </c>
      <c r="K74" s="50">
        <v>2</v>
      </c>
      <c r="L74" s="50">
        <f t="shared" si="6"/>
        <v>21072</v>
      </c>
      <c r="M74" s="50">
        <v>72</v>
      </c>
      <c r="N74" s="50" t="str">
        <f ca="1">OFFSET(随机目标!$C$42,M74-1,MATCH(K74,随机目标!$C$41:$CH$41,0)-1)</f>
        <v>coin,6100</v>
      </c>
      <c r="O74" s="50" t="str">
        <f ca="1">OFFSET(随机目标!$C$42,M74-1,MATCH(K74,随机目标!$C$41:$CH$41,0))</f>
        <v>coin,6100</v>
      </c>
      <c r="P74" s="50">
        <f ca="1">OFFSET(随机目标!$C$42,M74-1,MATCH(K74,随机目标!$C$41:$CH$41,0)+1)</f>
        <v>100</v>
      </c>
      <c r="Q74" s="50">
        <v>1</v>
      </c>
      <c r="R74" s="50" t="str">
        <f t="shared" ca="1" si="7"/>
        <v>itemicon_1</v>
      </c>
      <c r="S74" s="50" t="str">
        <f t="shared" ca="1" si="8"/>
        <v>coin</v>
      </c>
      <c r="U74" s="50">
        <v>1</v>
      </c>
      <c r="V74" s="50">
        <f t="shared" si="9"/>
        <v>12072</v>
      </c>
      <c r="W74" s="50">
        <v>72</v>
      </c>
      <c r="X74" s="50" t="s">
        <v>2200</v>
      </c>
      <c r="Y74" s="50" t="s">
        <v>2200</v>
      </c>
      <c r="Z74" s="50">
        <v>0</v>
      </c>
      <c r="AA74" s="50">
        <v>2</v>
      </c>
      <c r="AB74" s="50" t="str">
        <f t="shared" si="10"/>
        <v>itemicon_1</v>
      </c>
      <c r="AC74" s="50" t="str">
        <f t="shared" si="11"/>
        <v>coin</v>
      </c>
      <c r="AH74" s="53">
        <f>怪物产出!Q75</f>
        <v>10072</v>
      </c>
      <c r="AI74" s="53">
        <v>1</v>
      </c>
      <c r="AJ74" s="50" t="str">
        <f>价值设定!Y74</f>
        <v>prop,101|167;prop,102|9833</v>
      </c>
      <c r="AM74" s="50">
        <f>宝箱产出!O75</f>
        <v>80072</v>
      </c>
      <c r="AN74" s="50">
        <v>1</v>
      </c>
      <c r="AO74" s="50" t="str">
        <f>宝箱产出!V75</f>
        <v>pack,302|100;pack,303|10;pack,701|140;pack,702|30;coin,1220|100;pack,10372|100;pack,10572|100</v>
      </c>
    </row>
    <row r="75" spans="1:41">
      <c r="A75" s="51" t="s">
        <v>384</v>
      </c>
      <c r="B75" s="52">
        <v>73</v>
      </c>
      <c r="C75" s="52">
        <v>1</v>
      </c>
      <c r="D75" s="50" t="str">
        <f>怪物产出!W76</f>
        <v>item,102;item,200</v>
      </c>
      <c r="E75" s="50">
        <f>产出设定!$C$20</f>
        <v>50</v>
      </c>
      <c r="F75" s="50">
        <f>怪物产出!E76</f>
        <v>198</v>
      </c>
      <c r="G75" s="50">
        <f>怪物产出!F76</f>
        <v>330</v>
      </c>
      <c r="H75" s="50" t="str">
        <f>怪物产出!T76</f>
        <v>pack,10073;pack,1232;pack,401</v>
      </c>
      <c r="K75" s="50">
        <v>2</v>
      </c>
      <c r="L75" s="50">
        <f t="shared" si="6"/>
        <v>21073</v>
      </c>
      <c r="M75" s="50">
        <v>73</v>
      </c>
      <c r="N75" s="50" t="str">
        <f ca="1">OFFSET(随机目标!$C$42,M75-1,MATCH(K75,随机目标!$C$41:$CH$41,0)-1)</f>
        <v>coin,6150</v>
      </c>
      <c r="O75" s="50" t="str">
        <f ca="1">OFFSET(随机目标!$C$42,M75-1,MATCH(K75,随机目标!$C$41:$CH$41,0))</f>
        <v>coin,6150</v>
      </c>
      <c r="P75" s="50">
        <f ca="1">OFFSET(随机目标!$C$42,M75-1,MATCH(K75,随机目标!$C$41:$CH$41,0)+1)</f>
        <v>100</v>
      </c>
      <c r="Q75" s="50">
        <v>1</v>
      </c>
      <c r="R75" s="50" t="str">
        <f t="shared" ca="1" si="7"/>
        <v>itemicon_1</v>
      </c>
      <c r="S75" s="50" t="str">
        <f t="shared" ca="1" si="8"/>
        <v>coin</v>
      </c>
      <c r="U75" s="50">
        <v>1</v>
      </c>
      <c r="V75" s="50">
        <f t="shared" si="9"/>
        <v>12073</v>
      </c>
      <c r="W75" s="50">
        <v>73</v>
      </c>
      <c r="X75" s="50" t="s">
        <v>2200</v>
      </c>
      <c r="Y75" s="50" t="s">
        <v>2200</v>
      </c>
      <c r="Z75" s="50">
        <v>0</v>
      </c>
      <c r="AA75" s="50">
        <v>2</v>
      </c>
      <c r="AB75" s="50" t="str">
        <f t="shared" si="10"/>
        <v>itemicon_1</v>
      </c>
      <c r="AC75" s="50" t="str">
        <f t="shared" si="11"/>
        <v>coin</v>
      </c>
      <c r="AH75" s="53">
        <f>怪物产出!Q76</f>
        <v>10073</v>
      </c>
      <c r="AI75" s="53">
        <v>1</v>
      </c>
      <c r="AJ75" s="50" t="str">
        <f>价值设定!Y75</f>
        <v>prop,101|167;prop,102|9833</v>
      </c>
      <c r="AM75" s="50">
        <f>宝箱产出!O76</f>
        <v>80073</v>
      </c>
      <c r="AN75" s="50">
        <v>1</v>
      </c>
      <c r="AO75" s="50" t="str">
        <f>宝箱产出!V76</f>
        <v>pack,302|100;pack,303|10;pack,701|140;pack,702|30;coin,1230|100;pack,10373|100;pack,10573|100</v>
      </c>
    </row>
    <row r="76" spans="1:41">
      <c r="A76" s="51" t="s">
        <v>385</v>
      </c>
      <c r="B76" s="52">
        <v>74</v>
      </c>
      <c r="C76" s="52">
        <v>1</v>
      </c>
      <c r="D76" s="50" t="str">
        <f>怪物产出!W77</f>
        <v>item,102;item,200</v>
      </c>
      <c r="E76" s="50">
        <f>产出设定!$C$20</f>
        <v>50</v>
      </c>
      <c r="F76" s="50">
        <f>怪物产出!E77</f>
        <v>201</v>
      </c>
      <c r="G76" s="50">
        <f>怪物产出!F77</f>
        <v>335</v>
      </c>
      <c r="H76" s="50" t="str">
        <f>怪物产出!T77</f>
        <v>pack,10074;pack,1232;pack,401</v>
      </c>
      <c r="K76" s="50">
        <v>2</v>
      </c>
      <c r="L76" s="50">
        <f t="shared" si="6"/>
        <v>21074</v>
      </c>
      <c r="M76" s="50">
        <v>74</v>
      </c>
      <c r="N76" s="50" t="str">
        <f ca="1">OFFSET(随机目标!$C$42,M76-1,MATCH(K76,随机目标!$C$41:$CH$41,0)-1)</f>
        <v>coin,6200</v>
      </c>
      <c r="O76" s="50" t="str">
        <f ca="1">OFFSET(随机目标!$C$42,M76-1,MATCH(K76,随机目标!$C$41:$CH$41,0))</f>
        <v>coin,6200</v>
      </c>
      <c r="P76" s="50">
        <f ca="1">OFFSET(随机目标!$C$42,M76-1,MATCH(K76,随机目标!$C$41:$CH$41,0)+1)</f>
        <v>100</v>
      </c>
      <c r="Q76" s="50">
        <v>1</v>
      </c>
      <c r="R76" s="50" t="str">
        <f t="shared" ca="1" si="7"/>
        <v>itemicon_1</v>
      </c>
      <c r="S76" s="50" t="str">
        <f t="shared" ca="1" si="8"/>
        <v>coin</v>
      </c>
      <c r="U76" s="50">
        <v>1</v>
      </c>
      <c r="V76" s="50">
        <f t="shared" si="9"/>
        <v>12074</v>
      </c>
      <c r="W76" s="50">
        <v>74</v>
      </c>
      <c r="X76" s="50" t="s">
        <v>2200</v>
      </c>
      <c r="Y76" s="50" t="s">
        <v>2200</v>
      </c>
      <c r="Z76" s="50">
        <v>0</v>
      </c>
      <c r="AA76" s="50">
        <v>2</v>
      </c>
      <c r="AB76" s="50" t="str">
        <f t="shared" si="10"/>
        <v>itemicon_1</v>
      </c>
      <c r="AC76" s="50" t="str">
        <f t="shared" si="11"/>
        <v>coin</v>
      </c>
      <c r="AH76" s="53">
        <f>怪物产出!Q77</f>
        <v>10074</v>
      </c>
      <c r="AI76" s="53">
        <v>1</v>
      </c>
      <c r="AJ76" s="50" t="str">
        <f>价值设定!Y76</f>
        <v>prop,102|9960;prop,103|40</v>
      </c>
      <c r="AM76" s="50">
        <f>宝箱产出!O77</f>
        <v>80074</v>
      </c>
      <c r="AN76" s="50">
        <v>1</v>
      </c>
      <c r="AO76" s="50" t="str">
        <f>宝箱产出!V77</f>
        <v>pack,302|100;pack,303|10;pack,701|140;pack,702|30;coin,1240|100;pack,10374|100;pack,10574|100</v>
      </c>
    </row>
    <row r="77" spans="1:41">
      <c r="A77" s="51" t="s">
        <v>386</v>
      </c>
      <c r="B77" s="52">
        <v>75</v>
      </c>
      <c r="C77" s="52">
        <v>1</v>
      </c>
      <c r="D77" s="50" t="str">
        <f>怪物产出!W78</f>
        <v>item,102;item,200</v>
      </c>
      <c r="E77" s="50">
        <f>产出设定!$C$20</f>
        <v>50</v>
      </c>
      <c r="F77" s="50">
        <f>怪物产出!E78</f>
        <v>201</v>
      </c>
      <c r="G77" s="50">
        <f>怪物产出!F78</f>
        <v>335</v>
      </c>
      <c r="H77" s="50" t="str">
        <f>怪物产出!T78</f>
        <v>pack,10075;pack,1232;pack,401</v>
      </c>
      <c r="K77" s="50">
        <v>2</v>
      </c>
      <c r="L77" s="50">
        <f t="shared" si="6"/>
        <v>21075</v>
      </c>
      <c r="M77" s="50">
        <v>75</v>
      </c>
      <c r="N77" s="50" t="str">
        <f ca="1">OFFSET(随机目标!$C$42,M77-1,MATCH(K77,随机目标!$C$41:$CH$41,0)-1)</f>
        <v>coin,6250</v>
      </c>
      <c r="O77" s="50" t="str">
        <f ca="1">OFFSET(随机目标!$C$42,M77-1,MATCH(K77,随机目标!$C$41:$CH$41,0))</f>
        <v>coin,6250</v>
      </c>
      <c r="P77" s="50">
        <f ca="1">OFFSET(随机目标!$C$42,M77-1,MATCH(K77,随机目标!$C$41:$CH$41,0)+1)</f>
        <v>100</v>
      </c>
      <c r="Q77" s="50">
        <v>1</v>
      </c>
      <c r="R77" s="50" t="str">
        <f t="shared" ca="1" si="7"/>
        <v>itemicon_1</v>
      </c>
      <c r="S77" s="50" t="str">
        <f t="shared" ca="1" si="8"/>
        <v>coin</v>
      </c>
      <c r="U77" s="50">
        <v>1</v>
      </c>
      <c r="V77" s="50">
        <f t="shared" si="9"/>
        <v>12075</v>
      </c>
      <c r="W77" s="50">
        <v>75</v>
      </c>
      <c r="X77" s="50" t="s">
        <v>2200</v>
      </c>
      <c r="Y77" s="50" t="s">
        <v>2200</v>
      </c>
      <c r="Z77" s="50">
        <v>0</v>
      </c>
      <c r="AA77" s="50">
        <v>2</v>
      </c>
      <c r="AB77" s="50" t="str">
        <f t="shared" si="10"/>
        <v>itemicon_1</v>
      </c>
      <c r="AC77" s="50" t="str">
        <f t="shared" si="11"/>
        <v>coin</v>
      </c>
      <c r="AH77" s="53">
        <f>怪物产出!Q78</f>
        <v>10075</v>
      </c>
      <c r="AI77" s="53">
        <v>1</v>
      </c>
      <c r="AJ77" s="50" t="str">
        <f>价值设定!Y77</f>
        <v>prop,102|9960;prop,103|40</v>
      </c>
      <c r="AM77" s="50">
        <f>宝箱产出!O78</f>
        <v>80075</v>
      </c>
      <c r="AN77" s="50">
        <v>1</v>
      </c>
      <c r="AO77" s="50" t="str">
        <f>宝箱产出!V78</f>
        <v>pack,302|100;pack,303|10;pack,701|140;pack,702|30;coin,1250|100;pack,10375|100;pack,10575|100</v>
      </c>
    </row>
    <row r="78" spans="1:41">
      <c r="A78" s="51" t="s">
        <v>387</v>
      </c>
      <c r="B78" s="52">
        <v>76</v>
      </c>
      <c r="C78" s="52">
        <v>1</v>
      </c>
      <c r="D78" s="50" t="str">
        <f>怪物产出!W79</f>
        <v>item,102;item,200</v>
      </c>
      <c r="E78" s="50">
        <f>产出设定!$C$20</f>
        <v>50</v>
      </c>
      <c r="F78" s="50">
        <f>怪物产出!E79</f>
        <v>204</v>
      </c>
      <c r="G78" s="50">
        <f>怪物产出!F79</f>
        <v>340</v>
      </c>
      <c r="H78" s="50" t="str">
        <f>怪物产出!T79</f>
        <v>pack,10076;pack,1232;pack,401</v>
      </c>
      <c r="K78" s="50">
        <v>2</v>
      </c>
      <c r="L78" s="50">
        <f t="shared" si="6"/>
        <v>21076</v>
      </c>
      <c r="M78" s="50">
        <v>76</v>
      </c>
      <c r="N78" s="50" t="str">
        <f ca="1">OFFSET(随机目标!$C$42,M78-1,MATCH(K78,随机目标!$C$41:$CH$41,0)-1)</f>
        <v>coin,6300</v>
      </c>
      <c r="O78" s="50" t="str">
        <f ca="1">OFFSET(随机目标!$C$42,M78-1,MATCH(K78,随机目标!$C$41:$CH$41,0))</f>
        <v>coin,6300</v>
      </c>
      <c r="P78" s="50">
        <f ca="1">OFFSET(随机目标!$C$42,M78-1,MATCH(K78,随机目标!$C$41:$CH$41,0)+1)</f>
        <v>100</v>
      </c>
      <c r="Q78" s="50">
        <v>1</v>
      </c>
      <c r="R78" s="50" t="str">
        <f t="shared" ca="1" si="7"/>
        <v>itemicon_1</v>
      </c>
      <c r="S78" s="50" t="str">
        <f t="shared" ca="1" si="8"/>
        <v>coin</v>
      </c>
      <c r="U78" s="50">
        <v>1</v>
      </c>
      <c r="V78" s="50">
        <f t="shared" si="9"/>
        <v>12076</v>
      </c>
      <c r="W78" s="50">
        <v>76</v>
      </c>
      <c r="X78" s="50" t="s">
        <v>2200</v>
      </c>
      <c r="Y78" s="50" t="s">
        <v>2200</v>
      </c>
      <c r="Z78" s="50">
        <v>0</v>
      </c>
      <c r="AA78" s="50">
        <v>2</v>
      </c>
      <c r="AB78" s="50" t="str">
        <f t="shared" si="10"/>
        <v>itemicon_1</v>
      </c>
      <c r="AC78" s="50" t="str">
        <f t="shared" si="11"/>
        <v>coin</v>
      </c>
      <c r="AH78" s="53">
        <f>怪物产出!Q79</f>
        <v>10076</v>
      </c>
      <c r="AI78" s="53">
        <v>1</v>
      </c>
      <c r="AJ78" s="50" t="str">
        <f>价值设定!Y78</f>
        <v>prop,102|9800;prop,103|200</v>
      </c>
      <c r="AM78" s="50">
        <f>宝箱产出!O79</f>
        <v>80076</v>
      </c>
      <c r="AN78" s="50">
        <v>1</v>
      </c>
      <c r="AO78" s="50" t="str">
        <f>宝箱产出!V79</f>
        <v>pack,302|100;pack,303|10;pack,701|140;pack,702|30;coin,1260|100;pack,10376|100;pack,10576|100</v>
      </c>
    </row>
    <row r="79" spans="1:41">
      <c r="A79" s="51" t="s">
        <v>388</v>
      </c>
      <c r="B79" s="52">
        <v>77</v>
      </c>
      <c r="C79" s="52">
        <v>1</v>
      </c>
      <c r="D79" s="50" t="str">
        <f>怪物产出!W80</f>
        <v>item,102;item,200</v>
      </c>
      <c r="E79" s="50">
        <f>产出设定!$C$20</f>
        <v>50</v>
      </c>
      <c r="F79" s="50">
        <f>怪物产出!E80</f>
        <v>204</v>
      </c>
      <c r="G79" s="50">
        <f>怪物产出!F80</f>
        <v>340</v>
      </c>
      <c r="H79" s="50" t="str">
        <f>怪物产出!T80</f>
        <v>pack,10077;pack,1232;pack,401</v>
      </c>
      <c r="K79" s="50">
        <v>2</v>
      </c>
      <c r="L79" s="50">
        <f t="shared" si="6"/>
        <v>21077</v>
      </c>
      <c r="M79" s="50">
        <v>77</v>
      </c>
      <c r="N79" s="50" t="str">
        <f ca="1">OFFSET(随机目标!$C$42,M79-1,MATCH(K79,随机目标!$C$41:$CH$41,0)-1)</f>
        <v>coin,6350</v>
      </c>
      <c r="O79" s="50" t="str">
        <f ca="1">OFFSET(随机目标!$C$42,M79-1,MATCH(K79,随机目标!$C$41:$CH$41,0))</f>
        <v>coin,6350</v>
      </c>
      <c r="P79" s="50">
        <f ca="1">OFFSET(随机目标!$C$42,M79-1,MATCH(K79,随机目标!$C$41:$CH$41,0)+1)</f>
        <v>100</v>
      </c>
      <c r="Q79" s="50">
        <v>1</v>
      </c>
      <c r="R79" s="50" t="str">
        <f t="shared" ca="1" si="7"/>
        <v>itemicon_1</v>
      </c>
      <c r="S79" s="50" t="str">
        <f t="shared" ca="1" si="8"/>
        <v>coin</v>
      </c>
      <c r="U79" s="50">
        <v>1</v>
      </c>
      <c r="V79" s="50">
        <f t="shared" si="9"/>
        <v>12077</v>
      </c>
      <c r="W79" s="50">
        <v>77</v>
      </c>
      <c r="X79" s="50" t="s">
        <v>2200</v>
      </c>
      <c r="Y79" s="50" t="s">
        <v>2200</v>
      </c>
      <c r="Z79" s="50">
        <v>0</v>
      </c>
      <c r="AA79" s="50">
        <v>2</v>
      </c>
      <c r="AB79" s="50" t="str">
        <f t="shared" si="10"/>
        <v>itemicon_1</v>
      </c>
      <c r="AC79" s="50" t="str">
        <f t="shared" si="11"/>
        <v>coin</v>
      </c>
      <c r="AH79" s="53">
        <f>怪物产出!Q80</f>
        <v>10077</v>
      </c>
      <c r="AI79" s="53">
        <v>1</v>
      </c>
      <c r="AJ79" s="50" t="str">
        <f>价值设定!Y79</f>
        <v>prop,102|9800;prop,103|200</v>
      </c>
      <c r="AM79" s="50">
        <f>宝箱产出!O80</f>
        <v>80077</v>
      </c>
      <c r="AN79" s="50">
        <v>1</v>
      </c>
      <c r="AO79" s="50" t="str">
        <f>宝箱产出!V80</f>
        <v>pack,302|100;pack,303|10;pack,701|140;pack,702|30;coin,1270|100;pack,10377|100;pack,10577|100</v>
      </c>
    </row>
    <row r="80" spans="1:41">
      <c r="A80" s="51" t="s">
        <v>389</v>
      </c>
      <c r="B80" s="52">
        <v>78</v>
      </c>
      <c r="C80" s="52">
        <v>1</v>
      </c>
      <c r="D80" s="50" t="str">
        <f>怪物产出!W81</f>
        <v>item,102;item,200</v>
      </c>
      <c r="E80" s="50">
        <f>产出设定!$C$20</f>
        <v>50</v>
      </c>
      <c r="F80" s="50">
        <f>怪物产出!E81</f>
        <v>207</v>
      </c>
      <c r="G80" s="50">
        <f>怪物产出!F81</f>
        <v>345</v>
      </c>
      <c r="H80" s="50" t="str">
        <f>怪物产出!T81</f>
        <v>pack,10078;pack,1233;pack,401</v>
      </c>
      <c r="K80" s="50">
        <v>2</v>
      </c>
      <c r="L80" s="50">
        <f t="shared" si="6"/>
        <v>21078</v>
      </c>
      <c r="M80" s="50">
        <v>78</v>
      </c>
      <c r="N80" s="50" t="str">
        <f ca="1">OFFSET(随机目标!$C$42,M80-1,MATCH(K80,随机目标!$C$41:$CH$41,0)-1)</f>
        <v>coin,6400</v>
      </c>
      <c r="O80" s="50" t="str">
        <f ca="1">OFFSET(随机目标!$C$42,M80-1,MATCH(K80,随机目标!$C$41:$CH$41,0))</f>
        <v>coin,6400</v>
      </c>
      <c r="P80" s="50">
        <f ca="1">OFFSET(随机目标!$C$42,M80-1,MATCH(K80,随机目标!$C$41:$CH$41,0)+1)</f>
        <v>100</v>
      </c>
      <c r="Q80" s="50">
        <v>1</v>
      </c>
      <c r="R80" s="50" t="str">
        <f t="shared" ca="1" si="7"/>
        <v>itemicon_1</v>
      </c>
      <c r="S80" s="50" t="str">
        <f t="shared" ca="1" si="8"/>
        <v>coin</v>
      </c>
      <c r="U80" s="50">
        <v>1</v>
      </c>
      <c r="V80" s="50">
        <f t="shared" si="9"/>
        <v>12078</v>
      </c>
      <c r="W80" s="50">
        <v>78</v>
      </c>
      <c r="X80" s="50" t="s">
        <v>2200</v>
      </c>
      <c r="Y80" s="50" t="s">
        <v>2200</v>
      </c>
      <c r="Z80" s="50">
        <v>0</v>
      </c>
      <c r="AA80" s="50">
        <v>2</v>
      </c>
      <c r="AB80" s="50" t="str">
        <f t="shared" si="10"/>
        <v>itemicon_1</v>
      </c>
      <c r="AC80" s="50" t="str">
        <f t="shared" si="11"/>
        <v>coin</v>
      </c>
      <c r="AH80" s="53">
        <f>怪物产出!Q81</f>
        <v>10078</v>
      </c>
      <c r="AI80" s="53">
        <v>1</v>
      </c>
      <c r="AJ80" s="50" t="str">
        <f>价值设定!Y80</f>
        <v>prop,102|9660;prop,103|340</v>
      </c>
      <c r="AM80" s="50">
        <f>宝箱产出!O81</f>
        <v>80078</v>
      </c>
      <c r="AN80" s="50">
        <v>1</v>
      </c>
      <c r="AO80" s="50" t="str">
        <f>宝箱产出!V81</f>
        <v>pack,302|100;pack,303|10;pack,701|140;pack,702|30;coin,1280|100;pack,10378|100;pack,10578|100</v>
      </c>
    </row>
    <row r="81" spans="1:41">
      <c r="A81" s="51" t="s">
        <v>390</v>
      </c>
      <c r="B81" s="52">
        <v>79</v>
      </c>
      <c r="C81" s="52">
        <v>1</v>
      </c>
      <c r="D81" s="50" t="str">
        <f>怪物产出!W82</f>
        <v>item,102;item,200</v>
      </c>
      <c r="E81" s="50">
        <f>产出设定!$C$20</f>
        <v>50</v>
      </c>
      <c r="F81" s="50">
        <f>怪物产出!E82</f>
        <v>207</v>
      </c>
      <c r="G81" s="50">
        <f>怪物产出!F82</f>
        <v>345</v>
      </c>
      <c r="H81" s="50" t="str">
        <f>怪物产出!T82</f>
        <v>pack,10079;pack,1233;pack,401</v>
      </c>
      <c r="K81" s="50">
        <v>2</v>
      </c>
      <c r="L81" s="50">
        <f t="shared" si="6"/>
        <v>21079</v>
      </c>
      <c r="M81" s="50">
        <v>79</v>
      </c>
      <c r="N81" s="50" t="str">
        <f ca="1">OFFSET(随机目标!$C$42,M81-1,MATCH(K81,随机目标!$C$41:$CH$41,0)-1)</f>
        <v>coin,6450</v>
      </c>
      <c r="O81" s="50" t="str">
        <f ca="1">OFFSET(随机目标!$C$42,M81-1,MATCH(K81,随机目标!$C$41:$CH$41,0))</f>
        <v>coin,6450</v>
      </c>
      <c r="P81" s="50">
        <f ca="1">OFFSET(随机目标!$C$42,M81-1,MATCH(K81,随机目标!$C$41:$CH$41,0)+1)</f>
        <v>100</v>
      </c>
      <c r="Q81" s="50">
        <v>1</v>
      </c>
      <c r="R81" s="50" t="str">
        <f t="shared" ca="1" si="7"/>
        <v>itemicon_1</v>
      </c>
      <c r="S81" s="50" t="str">
        <f t="shared" ca="1" si="8"/>
        <v>coin</v>
      </c>
      <c r="U81" s="50">
        <v>1</v>
      </c>
      <c r="V81" s="50">
        <f t="shared" si="9"/>
        <v>12079</v>
      </c>
      <c r="W81" s="50">
        <v>79</v>
      </c>
      <c r="X81" s="50" t="s">
        <v>2200</v>
      </c>
      <c r="Y81" s="50" t="s">
        <v>2200</v>
      </c>
      <c r="Z81" s="50">
        <v>0</v>
      </c>
      <c r="AA81" s="50">
        <v>2</v>
      </c>
      <c r="AB81" s="50" t="str">
        <f t="shared" si="10"/>
        <v>itemicon_1</v>
      </c>
      <c r="AC81" s="50" t="str">
        <f t="shared" si="11"/>
        <v>coin</v>
      </c>
      <c r="AH81" s="53">
        <f>怪物产出!Q82</f>
        <v>10079</v>
      </c>
      <c r="AI81" s="53">
        <v>1</v>
      </c>
      <c r="AJ81" s="50" t="str">
        <f>价值设定!Y81</f>
        <v>prop,102|9660;prop,103|340</v>
      </c>
      <c r="AM81" s="50">
        <f>宝箱产出!O82</f>
        <v>80079</v>
      </c>
      <c r="AN81" s="50">
        <v>1</v>
      </c>
      <c r="AO81" s="50" t="str">
        <f>宝箱产出!V82</f>
        <v>pack,302|100;pack,303|10;pack,701|140;pack,702|30;coin,1290|100;pack,10379|100;pack,10579|100</v>
      </c>
    </row>
    <row r="82" spans="1:41">
      <c r="A82" s="51" t="s">
        <v>391</v>
      </c>
      <c r="B82" s="52">
        <v>80</v>
      </c>
      <c r="C82" s="52">
        <v>1</v>
      </c>
      <c r="D82" s="50" t="str">
        <f>怪物产出!W83</f>
        <v>item,102;item,200</v>
      </c>
      <c r="E82" s="50">
        <f>产出设定!$C$20</f>
        <v>50</v>
      </c>
      <c r="F82" s="50">
        <f>怪物产出!E83</f>
        <v>210</v>
      </c>
      <c r="G82" s="50">
        <f>怪物产出!F83</f>
        <v>350</v>
      </c>
      <c r="H82" s="50" t="str">
        <f>怪物产出!T83</f>
        <v>pack,10080;pack,1233;pack,401</v>
      </c>
      <c r="K82" s="50">
        <v>2</v>
      </c>
      <c r="L82" s="50">
        <f t="shared" si="6"/>
        <v>21080</v>
      </c>
      <c r="M82" s="50">
        <v>80</v>
      </c>
      <c r="N82" s="50" t="str">
        <f ca="1">OFFSET(随机目标!$C$42,M82-1,MATCH(K82,随机目标!$C$41:$CH$41,0)-1)</f>
        <v>coin,6500</v>
      </c>
      <c r="O82" s="50" t="str">
        <f ca="1">OFFSET(随机目标!$C$42,M82-1,MATCH(K82,随机目标!$C$41:$CH$41,0))</f>
        <v>coin,6500</v>
      </c>
      <c r="P82" s="50">
        <f ca="1">OFFSET(随机目标!$C$42,M82-1,MATCH(K82,随机目标!$C$41:$CH$41,0)+1)</f>
        <v>100</v>
      </c>
      <c r="Q82" s="50">
        <v>1</v>
      </c>
      <c r="R82" s="50" t="str">
        <f t="shared" ca="1" si="7"/>
        <v>itemicon_1</v>
      </c>
      <c r="S82" s="50" t="str">
        <f t="shared" ca="1" si="8"/>
        <v>coin</v>
      </c>
      <c r="U82" s="50">
        <v>1</v>
      </c>
      <c r="V82" s="50">
        <f t="shared" si="9"/>
        <v>12080</v>
      </c>
      <c r="W82" s="50">
        <v>80</v>
      </c>
      <c r="X82" s="50" t="s">
        <v>2200</v>
      </c>
      <c r="Y82" s="50" t="s">
        <v>2200</v>
      </c>
      <c r="Z82" s="50">
        <v>0</v>
      </c>
      <c r="AA82" s="50">
        <v>2</v>
      </c>
      <c r="AB82" s="50" t="str">
        <f t="shared" si="10"/>
        <v>itemicon_1</v>
      </c>
      <c r="AC82" s="50" t="str">
        <f t="shared" si="11"/>
        <v>coin</v>
      </c>
      <c r="AH82" s="53">
        <f>怪物产出!Q83</f>
        <v>10080</v>
      </c>
      <c r="AI82" s="53">
        <v>1</v>
      </c>
      <c r="AJ82" s="50" t="str">
        <f>价值设定!Y82</f>
        <v>prop,102|9500;prop,103|500</v>
      </c>
      <c r="AM82" s="50">
        <f>宝箱产出!O83</f>
        <v>80080</v>
      </c>
      <c r="AN82" s="50">
        <v>1</v>
      </c>
      <c r="AO82" s="50" t="str">
        <f>宝箱产出!V83</f>
        <v>pack,302|100;pack,303|10;pack,701|140;pack,702|30;coin,1300|100;pack,10380|100;pack,10580|100</v>
      </c>
    </row>
    <row r="83" spans="1:41">
      <c r="A83" s="51" t="s">
        <v>392</v>
      </c>
      <c r="B83" s="52">
        <v>81</v>
      </c>
      <c r="C83" s="52">
        <v>1</v>
      </c>
      <c r="D83" s="50" t="str">
        <f>怪物产出!W84</f>
        <v>item,102;item,200</v>
      </c>
      <c r="E83" s="50">
        <f>产出设定!$C$20</f>
        <v>50</v>
      </c>
      <c r="F83" s="50">
        <f>怪物产出!E84</f>
        <v>210</v>
      </c>
      <c r="G83" s="50">
        <f>怪物产出!F84</f>
        <v>350</v>
      </c>
      <c r="H83" s="50" t="str">
        <f>怪物产出!T84</f>
        <v>pack,10081;pack,1233;pack,401</v>
      </c>
      <c r="K83" s="50">
        <v>2</v>
      </c>
      <c r="L83" s="50">
        <f t="shared" si="6"/>
        <v>21081</v>
      </c>
      <c r="M83" s="50">
        <v>81</v>
      </c>
      <c r="N83" s="50" t="str">
        <f ca="1">OFFSET(随机目标!$C$42,M83-1,MATCH(K83,随机目标!$C$41:$CH$41,0)-1)</f>
        <v>coin,6550</v>
      </c>
      <c r="O83" s="50" t="str">
        <f ca="1">OFFSET(随机目标!$C$42,M83-1,MATCH(K83,随机目标!$C$41:$CH$41,0))</f>
        <v>coin,6550</v>
      </c>
      <c r="P83" s="50">
        <f ca="1">OFFSET(随机目标!$C$42,M83-1,MATCH(K83,随机目标!$C$41:$CH$41,0)+1)</f>
        <v>100</v>
      </c>
      <c r="Q83" s="50">
        <v>1</v>
      </c>
      <c r="R83" s="50" t="str">
        <f t="shared" ca="1" si="7"/>
        <v>itemicon_1</v>
      </c>
      <c r="S83" s="50" t="str">
        <f t="shared" ca="1" si="8"/>
        <v>coin</v>
      </c>
      <c r="U83" s="50">
        <v>1</v>
      </c>
      <c r="V83" s="50">
        <f t="shared" si="9"/>
        <v>12081</v>
      </c>
      <c r="W83" s="50">
        <v>81</v>
      </c>
      <c r="X83" s="50" t="s">
        <v>2200</v>
      </c>
      <c r="Y83" s="50" t="s">
        <v>2200</v>
      </c>
      <c r="Z83" s="50">
        <v>0</v>
      </c>
      <c r="AA83" s="50">
        <v>2</v>
      </c>
      <c r="AB83" s="50" t="str">
        <f t="shared" si="10"/>
        <v>itemicon_1</v>
      </c>
      <c r="AC83" s="50" t="str">
        <f t="shared" si="11"/>
        <v>coin</v>
      </c>
      <c r="AH83" s="53">
        <f>怪物产出!Q84</f>
        <v>10081</v>
      </c>
      <c r="AI83" s="53">
        <v>1</v>
      </c>
      <c r="AJ83" s="50" t="str">
        <f>价值设定!Y83</f>
        <v>prop,102|9500;prop,103|500</v>
      </c>
      <c r="AM83" s="50">
        <f>宝箱产出!O84</f>
        <v>80081</v>
      </c>
      <c r="AN83" s="50">
        <v>1</v>
      </c>
      <c r="AO83" s="50" t="str">
        <f>宝箱产出!V84</f>
        <v>pack,302|100;pack,303|10;pack,701|140;pack,702|30;coin,1310|100;pack,10381|100;pack,10581|100</v>
      </c>
    </row>
    <row r="84" spans="1:41">
      <c r="A84" s="51" t="s">
        <v>393</v>
      </c>
      <c r="B84" s="52">
        <v>82</v>
      </c>
      <c r="C84" s="52">
        <v>1</v>
      </c>
      <c r="D84" s="50" t="str">
        <f>怪物产出!W85</f>
        <v>item,102;item,200</v>
      </c>
      <c r="E84" s="50">
        <f>产出设定!$C$20</f>
        <v>50</v>
      </c>
      <c r="F84" s="50">
        <f>怪物产出!E85</f>
        <v>213</v>
      </c>
      <c r="G84" s="50">
        <f>怪物产出!F85</f>
        <v>355</v>
      </c>
      <c r="H84" s="50" t="str">
        <f>怪物产出!T85</f>
        <v>pack,10082;pack,1233;pack,401</v>
      </c>
      <c r="K84" s="50">
        <v>2</v>
      </c>
      <c r="L84" s="50">
        <f t="shared" si="6"/>
        <v>21082</v>
      </c>
      <c r="M84" s="50">
        <v>82</v>
      </c>
      <c r="N84" s="50" t="str">
        <f ca="1">OFFSET(随机目标!$C$42,M84-1,MATCH(K84,随机目标!$C$41:$CH$41,0)-1)</f>
        <v>coin,6600</v>
      </c>
      <c r="O84" s="50" t="str">
        <f ca="1">OFFSET(随机目标!$C$42,M84-1,MATCH(K84,随机目标!$C$41:$CH$41,0))</f>
        <v>coin,6600</v>
      </c>
      <c r="P84" s="50">
        <f ca="1">OFFSET(随机目标!$C$42,M84-1,MATCH(K84,随机目标!$C$41:$CH$41,0)+1)</f>
        <v>100</v>
      </c>
      <c r="Q84" s="50">
        <v>1</v>
      </c>
      <c r="R84" s="50" t="str">
        <f t="shared" ca="1" si="7"/>
        <v>itemicon_1</v>
      </c>
      <c r="S84" s="50" t="str">
        <f t="shared" ca="1" si="8"/>
        <v>coin</v>
      </c>
      <c r="U84" s="50">
        <v>1</v>
      </c>
      <c r="V84" s="50">
        <f t="shared" si="9"/>
        <v>12082</v>
      </c>
      <c r="W84" s="50">
        <v>82</v>
      </c>
      <c r="X84" s="50" t="s">
        <v>2200</v>
      </c>
      <c r="Y84" s="50" t="s">
        <v>2200</v>
      </c>
      <c r="Z84" s="50">
        <v>0</v>
      </c>
      <c r="AA84" s="50">
        <v>2</v>
      </c>
      <c r="AB84" s="50" t="str">
        <f t="shared" si="10"/>
        <v>itemicon_1</v>
      </c>
      <c r="AC84" s="50" t="str">
        <f t="shared" si="11"/>
        <v>coin</v>
      </c>
      <c r="AH84" s="53">
        <f>怪物产出!Q85</f>
        <v>10082</v>
      </c>
      <c r="AI84" s="53">
        <v>1</v>
      </c>
      <c r="AJ84" s="50" t="str">
        <f>价值设定!Y84</f>
        <v>prop,102|9360;prop,103|640</v>
      </c>
      <c r="AM84" s="50">
        <f>宝箱产出!O85</f>
        <v>80082</v>
      </c>
      <c r="AN84" s="50">
        <v>1</v>
      </c>
      <c r="AO84" s="50" t="str">
        <f>宝箱产出!V85</f>
        <v>pack,302|100;pack,303|10;pack,701|140;pack,702|30;coin,1320|100;pack,10382|100;pack,10582|100</v>
      </c>
    </row>
    <row r="85" spans="1:41">
      <c r="A85" s="51" t="s">
        <v>394</v>
      </c>
      <c r="B85" s="52">
        <v>83</v>
      </c>
      <c r="C85" s="52">
        <v>1</v>
      </c>
      <c r="D85" s="50" t="str">
        <f>怪物产出!W86</f>
        <v>item,102;item,200</v>
      </c>
      <c r="E85" s="50">
        <f>产出设定!$C$20</f>
        <v>50</v>
      </c>
      <c r="F85" s="50">
        <f>怪物产出!E86</f>
        <v>213</v>
      </c>
      <c r="G85" s="50">
        <f>怪物产出!F86</f>
        <v>355</v>
      </c>
      <c r="H85" s="50" t="str">
        <f>怪物产出!T86</f>
        <v>pack,10083;pack,1233;pack,401</v>
      </c>
      <c r="K85" s="50">
        <v>2</v>
      </c>
      <c r="L85" s="50">
        <f t="shared" si="6"/>
        <v>21083</v>
      </c>
      <c r="M85" s="50">
        <v>83</v>
      </c>
      <c r="N85" s="50" t="str">
        <f ca="1">OFFSET(随机目标!$C$42,M85-1,MATCH(K85,随机目标!$C$41:$CH$41,0)-1)</f>
        <v>coin,6650</v>
      </c>
      <c r="O85" s="50" t="str">
        <f ca="1">OFFSET(随机目标!$C$42,M85-1,MATCH(K85,随机目标!$C$41:$CH$41,0))</f>
        <v>coin,6650</v>
      </c>
      <c r="P85" s="50">
        <f ca="1">OFFSET(随机目标!$C$42,M85-1,MATCH(K85,随机目标!$C$41:$CH$41,0)+1)</f>
        <v>100</v>
      </c>
      <c r="Q85" s="50">
        <v>1</v>
      </c>
      <c r="R85" s="50" t="str">
        <f t="shared" ca="1" si="7"/>
        <v>itemicon_1</v>
      </c>
      <c r="S85" s="50" t="str">
        <f t="shared" ca="1" si="8"/>
        <v>coin</v>
      </c>
      <c r="U85" s="50">
        <v>1</v>
      </c>
      <c r="V85" s="50">
        <f t="shared" si="9"/>
        <v>12083</v>
      </c>
      <c r="W85" s="50">
        <v>83</v>
      </c>
      <c r="X85" s="50" t="s">
        <v>2200</v>
      </c>
      <c r="Y85" s="50" t="s">
        <v>2200</v>
      </c>
      <c r="Z85" s="50">
        <v>0</v>
      </c>
      <c r="AA85" s="50">
        <v>2</v>
      </c>
      <c r="AB85" s="50" t="str">
        <f t="shared" si="10"/>
        <v>itemicon_1</v>
      </c>
      <c r="AC85" s="50" t="str">
        <f t="shared" si="11"/>
        <v>coin</v>
      </c>
      <c r="AH85" s="53">
        <f>怪物产出!Q86</f>
        <v>10083</v>
      </c>
      <c r="AI85" s="53">
        <v>1</v>
      </c>
      <c r="AJ85" s="50" t="str">
        <f>价值设定!Y85</f>
        <v>prop,102|9360;prop,103|640</v>
      </c>
      <c r="AM85" s="50">
        <f>宝箱产出!O86</f>
        <v>80083</v>
      </c>
      <c r="AN85" s="50">
        <v>1</v>
      </c>
      <c r="AO85" s="50" t="str">
        <f>宝箱产出!V86</f>
        <v>pack,302|100;pack,303|10;pack,701|140;pack,702|30;coin,1330|100;pack,10383|100;pack,10583|100</v>
      </c>
    </row>
    <row r="86" spans="1:41">
      <c r="A86" s="51" t="s">
        <v>395</v>
      </c>
      <c r="B86" s="52">
        <v>84</v>
      </c>
      <c r="C86" s="52">
        <v>1</v>
      </c>
      <c r="D86" s="50" t="str">
        <f>怪物产出!W87</f>
        <v>item,102;item,200</v>
      </c>
      <c r="E86" s="50">
        <f>产出设定!$C$20</f>
        <v>50</v>
      </c>
      <c r="F86" s="50">
        <f>怪物产出!E87</f>
        <v>216</v>
      </c>
      <c r="G86" s="50">
        <f>怪物产出!F87</f>
        <v>360</v>
      </c>
      <c r="H86" s="50" t="str">
        <f>怪物产出!T87</f>
        <v>pack,10084;pack,1233;pack,401</v>
      </c>
      <c r="K86" s="50">
        <v>2</v>
      </c>
      <c r="L86" s="50">
        <f t="shared" si="6"/>
        <v>21084</v>
      </c>
      <c r="M86" s="50">
        <v>84</v>
      </c>
      <c r="N86" s="50" t="str">
        <f ca="1">OFFSET(随机目标!$C$42,M86-1,MATCH(K86,随机目标!$C$41:$CH$41,0)-1)</f>
        <v>coin,6700</v>
      </c>
      <c r="O86" s="50" t="str">
        <f ca="1">OFFSET(随机目标!$C$42,M86-1,MATCH(K86,随机目标!$C$41:$CH$41,0))</f>
        <v>coin,6700</v>
      </c>
      <c r="P86" s="50">
        <f ca="1">OFFSET(随机目标!$C$42,M86-1,MATCH(K86,随机目标!$C$41:$CH$41,0)+1)</f>
        <v>100</v>
      </c>
      <c r="Q86" s="50">
        <v>1</v>
      </c>
      <c r="R86" s="50" t="str">
        <f t="shared" ca="1" si="7"/>
        <v>itemicon_1</v>
      </c>
      <c r="S86" s="50" t="str">
        <f t="shared" ca="1" si="8"/>
        <v>coin</v>
      </c>
      <c r="U86" s="50">
        <v>1</v>
      </c>
      <c r="V86" s="50">
        <f t="shared" si="9"/>
        <v>12084</v>
      </c>
      <c r="W86" s="50">
        <v>84</v>
      </c>
      <c r="X86" s="50" t="s">
        <v>2200</v>
      </c>
      <c r="Y86" s="50" t="s">
        <v>2200</v>
      </c>
      <c r="Z86" s="50">
        <v>0</v>
      </c>
      <c r="AA86" s="50">
        <v>2</v>
      </c>
      <c r="AB86" s="50" t="str">
        <f t="shared" si="10"/>
        <v>itemicon_1</v>
      </c>
      <c r="AC86" s="50" t="str">
        <f t="shared" si="11"/>
        <v>coin</v>
      </c>
      <c r="AH86" s="53">
        <f>怪物产出!Q87</f>
        <v>10084</v>
      </c>
      <c r="AI86" s="53">
        <v>1</v>
      </c>
      <c r="AJ86" s="50" t="str">
        <f>价值设定!Y86</f>
        <v>prop,102|9200;prop,103|800</v>
      </c>
      <c r="AM86" s="50">
        <f>宝箱产出!O87</f>
        <v>80084</v>
      </c>
      <c r="AN86" s="50">
        <v>1</v>
      </c>
      <c r="AO86" s="50" t="str">
        <f>宝箱产出!V87</f>
        <v>pack,302|100;pack,303|10;pack,701|140;pack,702|30;coin,1340|100;pack,10384|100;pack,10584|100</v>
      </c>
    </row>
    <row r="87" spans="1:41">
      <c r="A87" s="51" t="s">
        <v>396</v>
      </c>
      <c r="B87" s="52">
        <v>85</v>
      </c>
      <c r="C87" s="52">
        <v>1</v>
      </c>
      <c r="D87" s="50" t="str">
        <f>怪物产出!W88</f>
        <v>item,102;item,200</v>
      </c>
      <c r="E87" s="50">
        <f>产出设定!$C$20</f>
        <v>50</v>
      </c>
      <c r="F87" s="50">
        <f>怪物产出!E88</f>
        <v>216</v>
      </c>
      <c r="G87" s="50">
        <f>怪物产出!F88</f>
        <v>360</v>
      </c>
      <c r="H87" s="50" t="str">
        <f>怪物产出!T88</f>
        <v>pack,10085;pack,1233;pack,401</v>
      </c>
      <c r="K87" s="50">
        <v>2</v>
      </c>
      <c r="L87" s="50">
        <f t="shared" si="6"/>
        <v>21085</v>
      </c>
      <c r="M87" s="50">
        <v>85</v>
      </c>
      <c r="N87" s="50" t="str">
        <f ca="1">OFFSET(随机目标!$C$42,M87-1,MATCH(K87,随机目标!$C$41:$CH$41,0)-1)</f>
        <v>coin,6750</v>
      </c>
      <c r="O87" s="50" t="str">
        <f ca="1">OFFSET(随机目标!$C$42,M87-1,MATCH(K87,随机目标!$C$41:$CH$41,0))</f>
        <v>coin,6750</v>
      </c>
      <c r="P87" s="50">
        <f ca="1">OFFSET(随机目标!$C$42,M87-1,MATCH(K87,随机目标!$C$41:$CH$41,0)+1)</f>
        <v>100</v>
      </c>
      <c r="Q87" s="50">
        <v>1</v>
      </c>
      <c r="R87" s="50" t="str">
        <f t="shared" ca="1" si="7"/>
        <v>itemicon_1</v>
      </c>
      <c r="S87" s="50" t="str">
        <f t="shared" ca="1" si="8"/>
        <v>coin</v>
      </c>
      <c r="U87" s="50">
        <v>1</v>
      </c>
      <c r="V87" s="50">
        <f t="shared" si="9"/>
        <v>12085</v>
      </c>
      <c r="W87" s="50">
        <v>85</v>
      </c>
      <c r="X87" s="50" t="s">
        <v>2200</v>
      </c>
      <c r="Y87" s="50" t="s">
        <v>2200</v>
      </c>
      <c r="Z87" s="50">
        <v>0</v>
      </c>
      <c r="AA87" s="50">
        <v>2</v>
      </c>
      <c r="AB87" s="50" t="str">
        <f t="shared" si="10"/>
        <v>itemicon_1</v>
      </c>
      <c r="AC87" s="50" t="str">
        <f t="shared" si="11"/>
        <v>coin</v>
      </c>
      <c r="AH87" s="53">
        <f>怪物产出!Q88</f>
        <v>10085</v>
      </c>
      <c r="AI87" s="53">
        <v>1</v>
      </c>
      <c r="AJ87" s="50" t="str">
        <f>价值设定!Y87</f>
        <v>prop,102|9200;prop,103|800</v>
      </c>
      <c r="AM87" s="50">
        <f>宝箱产出!O88</f>
        <v>80085</v>
      </c>
      <c r="AN87" s="50">
        <v>1</v>
      </c>
      <c r="AO87" s="50" t="str">
        <f>宝箱产出!V88</f>
        <v>pack,302|100;pack,303|10;pack,701|140;pack,702|30;coin,1350|100;pack,10385|100;pack,10585|100</v>
      </c>
    </row>
    <row r="88" spans="1:41">
      <c r="A88" s="51" t="s">
        <v>397</v>
      </c>
      <c r="B88" s="52">
        <v>86</v>
      </c>
      <c r="C88" s="52">
        <v>1</v>
      </c>
      <c r="D88" s="50" t="str">
        <f>怪物产出!W89</f>
        <v>item,102;item,200</v>
      </c>
      <c r="E88" s="50">
        <f>产出设定!$C$20</f>
        <v>50</v>
      </c>
      <c r="F88" s="50">
        <f>怪物产出!E89</f>
        <v>220</v>
      </c>
      <c r="G88" s="50">
        <f>怪物产出!F89</f>
        <v>367</v>
      </c>
      <c r="H88" s="50" t="str">
        <f>怪物产出!T89</f>
        <v>pack,10086;pack,1234;pack,401</v>
      </c>
      <c r="K88" s="50">
        <v>2</v>
      </c>
      <c r="L88" s="50">
        <f t="shared" si="6"/>
        <v>21086</v>
      </c>
      <c r="M88" s="50">
        <v>86</v>
      </c>
      <c r="N88" s="50" t="str">
        <f ca="1">OFFSET(随机目标!$C$42,M88-1,MATCH(K88,随机目标!$C$41:$CH$41,0)-1)</f>
        <v>coin,6800</v>
      </c>
      <c r="O88" s="50" t="str">
        <f ca="1">OFFSET(随机目标!$C$42,M88-1,MATCH(K88,随机目标!$C$41:$CH$41,0))</f>
        <v>coin,6800</v>
      </c>
      <c r="P88" s="50">
        <f ca="1">OFFSET(随机目标!$C$42,M88-1,MATCH(K88,随机目标!$C$41:$CH$41,0)+1)</f>
        <v>200</v>
      </c>
      <c r="Q88" s="50">
        <v>1</v>
      </c>
      <c r="R88" s="50" t="str">
        <f t="shared" ca="1" si="7"/>
        <v>itemicon_1</v>
      </c>
      <c r="S88" s="50" t="str">
        <f t="shared" ca="1" si="8"/>
        <v>coin</v>
      </c>
      <c r="U88" s="50">
        <v>1</v>
      </c>
      <c r="V88" s="50">
        <f t="shared" si="9"/>
        <v>12086</v>
      </c>
      <c r="W88" s="50">
        <v>86</v>
      </c>
      <c r="X88" s="50" t="s">
        <v>2200</v>
      </c>
      <c r="Y88" s="50" t="s">
        <v>2200</v>
      </c>
      <c r="Z88" s="50">
        <v>0</v>
      </c>
      <c r="AA88" s="50">
        <v>2</v>
      </c>
      <c r="AB88" s="50" t="str">
        <f t="shared" si="10"/>
        <v>itemicon_1</v>
      </c>
      <c r="AC88" s="50" t="str">
        <f t="shared" si="11"/>
        <v>coin</v>
      </c>
      <c r="AH88" s="53">
        <f>怪物产出!Q89</f>
        <v>10086</v>
      </c>
      <c r="AI88" s="53">
        <v>1</v>
      </c>
      <c r="AJ88" s="50" t="str">
        <f>价值设定!Y88</f>
        <v>prop,102|9000;prop,103|1000</v>
      </c>
      <c r="AM88" s="50">
        <f>宝箱产出!O89</f>
        <v>80086</v>
      </c>
      <c r="AN88" s="50">
        <v>1</v>
      </c>
      <c r="AO88" s="50" t="str">
        <f>宝箱产出!V89</f>
        <v>pack,302|100;pack,303|10;pack,701|140;pack,702|30;coin,1360|100;pack,10386|100;pack,10586|100</v>
      </c>
    </row>
    <row r="89" spans="1:41">
      <c r="A89" s="51" t="s">
        <v>398</v>
      </c>
      <c r="B89" s="52">
        <v>87</v>
      </c>
      <c r="C89" s="52">
        <v>1</v>
      </c>
      <c r="D89" s="50" t="str">
        <f>怪物产出!W90</f>
        <v>item,102;item,200</v>
      </c>
      <c r="E89" s="50">
        <f>产出设定!$C$20</f>
        <v>50</v>
      </c>
      <c r="F89" s="50">
        <f>怪物产出!E90</f>
        <v>220</v>
      </c>
      <c r="G89" s="50">
        <f>怪物产出!F90</f>
        <v>367</v>
      </c>
      <c r="H89" s="50" t="str">
        <f>怪物产出!T90</f>
        <v>pack,10087;pack,1234;pack,401</v>
      </c>
      <c r="K89" s="50">
        <v>2</v>
      </c>
      <c r="L89" s="50">
        <f t="shared" si="6"/>
        <v>21087</v>
      </c>
      <c r="M89" s="50">
        <v>87</v>
      </c>
      <c r="N89" s="50" t="str">
        <f ca="1">OFFSET(随机目标!$C$42,M89-1,MATCH(K89,随机目标!$C$41:$CH$41,0)-1)</f>
        <v>coin,6850</v>
      </c>
      <c r="O89" s="50" t="str">
        <f ca="1">OFFSET(随机目标!$C$42,M89-1,MATCH(K89,随机目标!$C$41:$CH$41,0))</f>
        <v>coin,6850</v>
      </c>
      <c r="P89" s="50">
        <f ca="1">OFFSET(随机目标!$C$42,M89-1,MATCH(K89,随机目标!$C$41:$CH$41,0)+1)</f>
        <v>200</v>
      </c>
      <c r="Q89" s="50">
        <v>1</v>
      </c>
      <c r="R89" s="50" t="str">
        <f t="shared" ca="1" si="7"/>
        <v>itemicon_1</v>
      </c>
      <c r="S89" s="50" t="str">
        <f t="shared" ca="1" si="8"/>
        <v>coin</v>
      </c>
      <c r="U89" s="50">
        <v>1</v>
      </c>
      <c r="V89" s="50">
        <f t="shared" si="9"/>
        <v>12087</v>
      </c>
      <c r="W89" s="50">
        <v>87</v>
      </c>
      <c r="X89" s="50" t="s">
        <v>2200</v>
      </c>
      <c r="Y89" s="50" t="s">
        <v>2200</v>
      </c>
      <c r="Z89" s="50">
        <v>0</v>
      </c>
      <c r="AA89" s="50">
        <v>2</v>
      </c>
      <c r="AB89" s="50" t="str">
        <f t="shared" si="10"/>
        <v>itemicon_1</v>
      </c>
      <c r="AC89" s="50" t="str">
        <f t="shared" si="11"/>
        <v>coin</v>
      </c>
      <c r="AH89" s="53">
        <f>怪物产出!Q90</f>
        <v>10087</v>
      </c>
      <c r="AI89" s="53">
        <v>1</v>
      </c>
      <c r="AJ89" s="50" t="str">
        <f>价值设定!Y89</f>
        <v>prop,102|9000;prop,103|1000</v>
      </c>
      <c r="AM89" s="50">
        <f>宝箱产出!O90</f>
        <v>80087</v>
      </c>
      <c r="AN89" s="50">
        <v>1</v>
      </c>
      <c r="AO89" s="50" t="str">
        <f>宝箱产出!V90</f>
        <v>pack,302|100;pack,303|10;pack,701|140;pack,702|30;coin,1370|100;pack,10387|100;pack,10587|100</v>
      </c>
    </row>
    <row r="90" spans="1:41">
      <c r="A90" s="51" t="s">
        <v>399</v>
      </c>
      <c r="B90" s="52">
        <v>88</v>
      </c>
      <c r="C90" s="52">
        <v>1</v>
      </c>
      <c r="D90" s="50" t="str">
        <f>怪物产出!W91</f>
        <v>item,102;item,200</v>
      </c>
      <c r="E90" s="50">
        <f>产出设定!$C$20</f>
        <v>50</v>
      </c>
      <c r="F90" s="50">
        <f>怪物产出!E91</f>
        <v>224</v>
      </c>
      <c r="G90" s="50">
        <f>怪物产出!F91</f>
        <v>373</v>
      </c>
      <c r="H90" s="50" t="str">
        <f>怪物产出!T91</f>
        <v>pack,10088;pack,1234;pack,401</v>
      </c>
      <c r="K90" s="50">
        <v>2</v>
      </c>
      <c r="L90" s="50">
        <f t="shared" si="6"/>
        <v>21088</v>
      </c>
      <c r="M90" s="50">
        <v>88</v>
      </c>
      <c r="N90" s="50" t="str">
        <f ca="1">OFFSET(随机目标!$C$42,M90-1,MATCH(K90,随机目标!$C$41:$CH$41,0)-1)</f>
        <v>coin,6900</v>
      </c>
      <c r="O90" s="50" t="str">
        <f ca="1">OFFSET(随机目标!$C$42,M90-1,MATCH(K90,随机目标!$C$41:$CH$41,0))</f>
        <v>coin,6900</v>
      </c>
      <c r="P90" s="50">
        <f ca="1">OFFSET(随机目标!$C$42,M90-1,MATCH(K90,随机目标!$C$41:$CH$41,0)+1)</f>
        <v>200</v>
      </c>
      <c r="Q90" s="50">
        <v>1</v>
      </c>
      <c r="R90" s="50" t="str">
        <f t="shared" ca="1" si="7"/>
        <v>itemicon_1</v>
      </c>
      <c r="S90" s="50" t="str">
        <f t="shared" ca="1" si="8"/>
        <v>coin</v>
      </c>
      <c r="U90" s="50">
        <v>1</v>
      </c>
      <c r="V90" s="50">
        <f t="shared" si="9"/>
        <v>12088</v>
      </c>
      <c r="W90" s="50">
        <v>88</v>
      </c>
      <c r="X90" s="50" t="s">
        <v>2200</v>
      </c>
      <c r="Y90" s="50" t="s">
        <v>2200</v>
      </c>
      <c r="Z90" s="50">
        <v>0</v>
      </c>
      <c r="AA90" s="50">
        <v>2</v>
      </c>
      <c r="AB90" s="50" t="str">
        <f t="shared" si="10"/>
        <v>itemicon_1</v>
      </c>
      <c r="AC90" s="50" t="str">
        <f t="shared" si="11"/>
        <v>coin</v>
      </c>
      <c r="AH90" s="53">
        <f>怪物产出!Q91</f>
        <v>10088</v>
      </c>
      <c r="AI90" s="53">
        <v>1</v>
      </c>
      <c r="AJ90" s="50" t="str">
        <f>价值设定!Y90</f>
        <v>prop,102|8800;prop,103|1200</v>
      </c>
      <c r="AM90" s="50">
        <f>宝箱产出!O91</f>
        <v>80088</v>
      </c>
      <c r="AN90" s="50">
        <v>1</v>
      </c>
      <c r="AO90" s="50" t="str">
        <f>宝箱产出!V91</f>
        <v>pack,302|100;pack,303|10;pack,701|140;pack,702|30;coin,1380|100;pack,10388|100;pack,10588|100</v>
      </c>
    </row>
    <row r="91" spans="1:41">
      <c r="A91" s="51" t="s">
        <v>400</v>
      </c>
      <c r="B91" s="52">
        <v>89</v>
      </c>
      <c r="C91" s="52">
        <v>1</v>
      </c>
      <c r="D91" s="50" t="str">
        <f>怪物产出!W92</f>
        <v>item,102;item,200</v>
      </c>
      <c r="E91" s="50">
        <f>产出设定!$C$20</f>
        <v>50</v>
      </c>
      <c r="F91" s="50">
        <f>怪物产出!E92</f>
        <v>224</v>
      </c>
      <c r="G91" s="50">
        <f>怪物产出!F92</f>
        <v>373</v>
      </c>
      <c r="H91" s="50" t="str">
        <f>怪物产出!T92</f>
        <v>pack,10089;pack,1234;pack,401</v>
      </c>
      <c r="K91" s="50">
        <v>2</v>
      </c>
      <c r="L91" s="50">
        <f t="shared" si="6"/>
        <v>21089</v>
      </c>
      <c r="M91" s="50">
        <v>89</v>
      </c>
      <c r="N91" s="50" t="str">
        <f ca="1">OFFSET(随机目标!$C$42,M91-1,MATCH(K91,随机目标!$C$41:$CH$41,0)-1)</f>
        <v>coin,6950</v>
      </c>
      <c r="O91" s="50" t="str">
        <f ca="1">OFFSET(随机目标!$C$42,M91-1,MATCH(K91,随机目标!$C$41:$CH$41,0))</f>
        <v>coin,6950</v>
      </c>
      <c r="P91" s="50">
        <f ca="1">OFFSET(随机目标!$C$42,M91-1,MATCH(K91,随机目标!$C$41:$CH$41,0)+1)</f>
        <v>200</v>
      </c>
      <c r="Q91" s="50">
        <v>1</v>
      </c>
      <c r="R91" s="50" t="str">
        <f t="shared" ca="1" si="7"/>
        <v>itemicon_1</v>
      </c>
      <c r="S91" s="50" t="str">
        <f t="shared" ca="1" si="8"/>
        <v>coin</v>
      </c>
      <c r="U91" s="50">
        <v>1</v>
      </c>
      <c r="V91" s="50">
        <f t="shared" si="9"/>
        <v>12089</v>
      </c>
      <c r="W91" s="50">
        <v>89</v>
      </c>
      <c r="X91" s="50" t="s">
        <v>2200</v>
      </c>
      <c r="Y91" s="50" t="s">
        <v>2200</v>
      </c>
      <c r="Z91" s="50">
        <v>0</v>
      </c>
      <c r="AA91" s="50">
        <v>2</v>
      </c>
      <c r="AB91" s="50" t="str">
        <f t="shared" si="10"/>
        <v>itemicon_1</v>
      </c>
      <c r="AC91" s="50" t="str">
        <f t="shared" si="11"/>
        <v>coin</v>
      </c>
      <c r="AH91" s="53">
        <f>怪物产出!Q92</f>
        <v>10089</v>
      </c>
      <c r="AI91" s="53">
        <v>1</v>
      </c>
      <c r="AJ91" s="50" t="str">
        <f>价值设定!Y91</f>
        <v>prop,102|8800;prop,103|1200</v>
      </c>
      <c r="AM91" s="50">
        <f>宝箱产出!O92</f>
        <v>80089</v>
      </c>
      <c r="AN91" s="50">
        <v>1</v>
      </c>
      <c r="AO91" s="50" t="str">
        <f>宝箱产出!V92</f>
        <v>pack,302|100;pack,303|10;pack,701|140;pack,702|30;coin,1390|100;pack,10389|100;pack,10589|100</v>
      </c>
    </row>
    <row r="92" spans="1:41">
      <c r="A92" s="51" t="s">
        <v>401</v>
      </c>
      <c r="B92" s="52">
        <v>90</v>
      </c>
      <c r="C92" s="52">
        <v>1</v>
      </c>
      <c r="D92" s="50" t="str">
        <f>怪物产出!W93</f>
        <v>item,102;item,200</v>
      </c>
      <c r="E92" s="50">
        <f>产出设定!$C$20</f>
        <v>50</v>
      </c>
      <c r="F92" s="50">
        <f>怪物产出!E93</f>
        <v>228</v>
      </c>
      <c r="G92" s="50">
        <f>怪物产出!F93</f>
        <v>380</v>
      </c>
      <c r="H92" s="50" t="str">
        <f>怪物产出!T93</f>
        <v>pack,10090;pack,1234;pack,401</v>
      </c>
      <c r="K92" s="50">
        <v>2</v>
      </c>
      <c r="L92" s="50">
        <f t="shared" si="6"/>
        <v>21090</v>
      </c>
      <c r="M92" s="50">
        <v>90</v>
      </c>
      <c r="N92" s="50" t="str">
        <f ca="1">OFFSET(随机目标!$C$42,M92-1,MATCH(K92,随机目标!$C$41:$CH$41,0)-1)</f>
        <v>coin,7000</v>
      </c>
      <c r="O92" s="50" t="str">
        <f ca="1">OFFSET(随机目标!$C$42,M92-1,MATCH(K92,随机目标!$C$41:$CH$41,0))</f>
        <v>coin,7000</v>
      </c>
      <c r="P92" s="50">
        <f ca="1">OFFSET(随机目标!$C$42,M92-1,MATCH(K92,随机目标!$C$41:$CH$41,0)+1)</f>
        <v>200</v>
      </c>
      <c r="Q92" s="50">
        <v>1</v>
      </c>
      <c r="R92" s="50" t="str">
        <f t="shared" ca="1" si="7"/>
        <v>itemicon_1</v>
      </c>
      <c r="S92" s="50" t="str">
        <f t="shared" ca="1" si="8"/>
        <v>coin</v>
      </c>
      <c r="U92" s="50">
        <v>1</v>
      </c>
      <c r="V92" s="50">
        <f t="shared" si="9"/>
        <v>12090</v>
      </c>
      <c r="W92" s="50">
        <v>90</v>
      </c>
      <c r="X92" s="50" t="s">
        <v>2200</v>
      </c>
      <c r="Y92" s="50" t="s">
        <v>2200</v>
      </c>
      <c r="Z92" s="50">
        <v>0</v>
      </c>
      <c r="AA92" s="50">
        <v>2</v>
      </c>
      <c r="AB92" s="50" t="str">
        <f t="shared" si="10"/>
        <v>itemicon_1</v>
      </c>
      <c r="AC92" s="50" t="str">
        <f t="shared" si="11"/>
        <v>coin</v>
      </c>
      <c r="AH92" s="53">
        <f>怪物产出!Q93</f>
        <v>10090</v>
      </c>
      <c r="AI92" s="53">
        <v>1</v>
      </c>
      <c r="AJ92" s="50" t="str">
        <f>价值设定!Y92</f>
        <v>prop,102|8600;prop,103|1400</v>
      </c>
      <c r="AM92" s="50">
        <f>宝箱产出!O93</f>
        <v>80090</v>
      </c>
      <c r="AN92" s="50">
        <v>1</v>
      </c>
      <c r="AO92" s="50" t="str">
        <f>宝箱产出!V93</f>
        <v>pack,302|100;pack,303|10;pack,701|140;pack,702|30;coin,1400|100;pack,10390|100;pack,10590|100</v>
      </c>
    </row>
    <row r="93" spans="1:41">
      <c r="A93" s="51" t="s">
        <v>402</v>
      </c>
      <c r="B93" s="52">
        <v>91</v>
      </c>
      <c r="C93" s="52">
        <v>1</v>
      </c>
      <c r="D93" s="50" t="str">
        <f>怪物产出!W94</f>
        <v>item,102;item,200</v>
      </c>
      <c r="E93" s="50">
        <f>产出设定!$C$20</f>
        <v>50</v>
      </c>
      <c r="F93" s="50">
        <f>怪物产出!E94</f>
        <v>228</v>
      </c>
      <c r="G93" s="50">
        <f>怪物产出!F94</f>
        <v>380</v>
      </c>
      <c r="H93" s="50" t="str">
        <f>怪物产出!T94</f>
        <v>pack,10091;pack,1234;pack,401</v>
      </c>
      <c r="K93" s="50">
        <v>2</v>
      </c>
      <c r="L93" s="50">
        <f t="shared" si="6"/>
        <v>21091</v>
      </c>
      <c r="M93" s="50">
        <v>91</v>
      </c>
      <c r="N93" s="50" t="str">
        <f ca="1">OFFSET(随机目标!$C$42,M93-1,MATCH(K93,随机目标!$C$41:$CH$41,0)-1)</f>
        <v>coin,7050</v>
      </c>
      <c r="O93" s="50" t="str">
        <f ca="1">OFFSET(随机目标!$C$42,M93-1,MATCH(K93,随机目标!$C$41:$CH$41,0))</f>
        <v>coin,7050</v>
      </c>
      <c r="P93" s="50">
        <f ca="1">OFFSET(随机目标!$C$42,M93-1,MATCH(K93,随机目标!$C$41:$CH$41,0)+1)</f>
        <v>200</v>
      </c>
      <c r="Q93" s="50">
        <v>1</v>
      </c>
      <c r="R93" s="50" t="str">
        <f t="shared" ca="1" si="7"/>
        <v>itemicon_1</v>
      </c>
      <c r="S93" s="50" t="str">
        <f t="shared" ca="1" si="8"/>
        <v>coin</v>
      </c>
      <c r="U93" s="50">
        <v>1</v>
      </c>
      <c r="V93" s="50">
        <f t="shared" si="9"/>
        <v>12091</v>
      </c>
      <c r="W93" s="50">
        <v>91</v>
      </c>
      <c r="X93" s="50" t="s">
        <v>2200</v>
      </c>
      <c r="Y93" s="50" t="s">
        <v>2200</v>
      </c>
      <c r="Z93" s="50">
        <v>0</v>
      </c>
      <c r="AA93" s="50">
        <v>2</v>
      </c>
      <c r="AB93" s="50" t="str">
        <f t="shared" si="10"/>
        <v>itemicon_1</v>
      </c>
      <c r="AC93" s="50" t="str">
        <f t="shared" si="11"/>
        <v>coin</v>
      </c>
      <c r="AH93" s="53">
        <f>怪物产出!Q94</f>
        <v>10091</v>
      </c>
      <c r="AI93" s="53">
        <v>1</v>
      </c>
      <c r="AJ93" s="50" t="str">
        <f>价值设定!Y93</f>
        <v>prop,102|8600;prop,103|1400</v>
      </c>
      <c r="AM93" s="50">
        <f>宝箱产出!O94</f>
        <v>80091</v>
      </c>
      <c r="AN93" s="50">
        <v>1</v>
      </c>
      <c r="AO93" s="50" t="str">
        <f>宝箱产出!V94</f>
        <v>pack,302|100;pack,303|10;pack,701|140;pack,702|30;coin,1410|100;pack,10391|100;pack,10591|100</v>
      </c>
    </row>
    <row r="94" spans="1:41">
      <c r="A94" s="51" t="s">
        <v>403</v>
      </c>
      <c r="B94" s="52">
        <v>92</v>
      </c>
      <c r="C94" s="52">
        <v>1</v>
      </c>
      <c r="D94" s="50" t="str">
        <f>怪物产出!W95</f>
        <v>item,102;item,200</v>
      </c>
      <c r="E94" s="50">
        <f>产出设定!$C$20</f>
        <v>50</v>
      </c>
      <c r="F94" s="50">
        <f>怪物产出!E95</f>
        <v>228</v>
      </c>
      <c r="G94" s="50">
        <f>怪物产出!F95</f>
        <v>380</v>
      </c>
      <c r="H94" s="50" t="str">
        <f>怪物产出!T95</f>
        <v>pack,10092;pack,1234;pack,401</v>
      </c>
      <c r="K94" s="50">
        <v>2</v>
      </c>
      <c r="L94" s="50">
        <f t="shared" si="6"/>
        <v>21092</v>
      </c>
      <c r="M94" s="50">
        <v>92</v>
      </c>
      <c r="N94" s="50" t="str">
        <f ca="1">OFFSET(随机目标!$C$42,M94-1,MATCH(K94,随机目标!$C$41:$CH$41,0)-1)</f>
        <v>coin,7100</v>
      </c>
      <c r="O94" s="50" t="str">
        <f ca="1">OFFSET(随机目标!$C$42,M94-1,MATCH(K94,随机目标!$C$41:$CH$41,0))</f>
        <v>coin,7100</v>
      </c>
      <c r="P94" s="50">
        <f ca="1">OFFSET(随机目标!$C$42,M94-1,MATCH(K94,随机目标!$C$41:$CH$41,0)+1)</f>
        <v>200</v>
      </c>
      <c r="Q94" s="50">
        <v>1</v>
      </c>
      <c r="R94" s="50" t="str">
        <f t="shared" ca="1" si="7"/>
        <v>itemicon_1</v>
      </c>
      <c r="S94" s="50" t="str">
        <f t="shared" ca="1" si="8"/>
        <v>coin</v>
      </c>
      <c r="U94" s="50">
        <v>1</v>
      </c>
      <c r="V94" s="50">
        <f t="shared" si="9"/>
        <v>12092</v>
      </c>
      <c r="W94" s="50">
        <v>92</v>
      </c>
      <c r="X94" s="50" t="s">
        <v>2200</v>
      </c>
      <c r="Y94" s="50" t="s">
        <v>2200</v>
      </c>
      <c r="Z94" s="50">
        <v>0</v>
      </c>
      <c r="AA94" s="50">
        <v>2</v>
      </c>
      <c r="AB94" s="50" t="str">
        <f t="shared" si="10"/>
        <v>itemicon_1</v>
      </c>
      <c r="AC94" s="50" t="str">
        <f t="shared" si="11"/>
        <v>coin</v>
      </c>
      <c r="AH94" s="53">
        <f>怪物产出!Q95</f>
        <v>10092</v>
      </c>
      <c r="AI94" s="53">
        <v>1</v>
      </c>
      <c r="AJ94" s="50" t="str">
        <f>价值设定!Y94</f>
        <v>prop,102|8600;prop,103|1400</v>
      </c>
      <c r="AM94" s="50">
        <f>宝箱产出!O95</f>
        <v>80092</v>
      </c>
      <c r="AN94" s="50">
        <v>1</v>
      </c>
      <c r="AO94" s="50" t="str">
        <f>宝箱产出!V95</f>
        <v>pack,302|100;pack,303|10;pack,701|140;pack,702|30;coin,1420|100;pack,10392|100;pack,10592|100</v>
      </c>
    </row>
    <row r="95" spans="1:41">
      <c r="A95" s="51" t="s">
        <v>404</v>
      </c>
      <c r="B95" s="52">
        <v>93</v>
      </c>
      <c r="C95" s="52">
        <v>1</v>
      </c>
      <c r="D95" s="50" t="str">
        <f>怪物产出!W96</f>
        <v>item,102;item,200</v>
      </c>
      <c r="E95" s="50">
        <f>产出设定!$C$20</f>
        <v>50</v>
      </c>
      <c r="F95" s="50">
        <f>怪物产出!E96</f>
        <v>228</v>
      </c>
      <c r="G95" s="50">
        <f>怪物产出!F96</f>
        <v>380</v>
      </c>
      <c r="H95" s="50" t="str">
        <f>怪物产出!T96</f>
        <v>pack,10093;pack,1234;pack,401</v>
      </c>
      <c r="K95" s="50">
        <v>2</v>
      </c>
      <c r="L95" s="50">
        <f t="shared" si="6"/>
        <v>21093</v>
      </c>
      <c r="M95" s="50">
        <v>93</v>
      </c>
      <c r="N95" s="50" t="str">
        <f ca="1">OFFSET(随机目标!$C$42,M95-1,MATCH(K95,随机目标!$C$41:$CH$41,0)-1)</f>
        <v>coin,7150</v>
      </c>
      <c r="O95" s="50" t="str">
        <f ca="1">OFFSET(随机目标!$C$42,M95-1,MATCH(K95,随机目标!$C$41:$CH$41,0))</f>
        <v>coin,7150</v>
      </c>
      <c r="P95" s="50">
        <f ca="1">OFFSET(随机目标!$C$42,M95-1,MATCH(K95,随机目标!$C$41:$CH$41,0)+1)</f>
        <v>200</v>
      </c>
      <c r="Q95" s="50">
        <v>1</v>
      </c>
      <c r="R95" s="50" t="str">
        <f t="shared" ca="1" si="7"/>
        <v>itemicon_1</v>
      </c>
      <c r="S95" s="50" t="str">
        <f t="shared" ca="1" si="8"/>
        <v>coin</v>
      </c>
      <c r="U95" s="50">
        <v>1</v>
      </c>
      <c r="V95" s="50">
        <f t="shared" si="9"/>
        <v>12093</v>
      </c>
      <c r="W95" s="50">
        <v>93</v>
      </c>
      <c r="X95" s="50" t="s">
        <v>2200</v>
      </c>
      <c r="Y95" s="50" t="s">
        <v>2200</v>
      </c>
      <c r="Z95" s="50">
        <v>0</v>
      </c>
      <c r="AA95" s="50">
        <v>2</v>
      </c>
      <c r="AB95" s="50" t="str">
        <f t="shared" si="10"/>
        <v>itemicon_1</v>
      </c>
      <c r="AC95" s="50" t="str">
        <f t="shared" si="11"/>
        <v>coin</v>
      </c>
      <c r="AH95" s="53">
        <f>怪物产出!Q96</f>
        <v>10093</v>
      </c>
      <c r="AI95" s="53">
        <v>1</v>
      </c>
      <c r="AJ95" s="50" t="str">
        <f>价值设定!Y95</f>
        <v>prop,102|8600;prop,103|1400</v>
      </c>
      <c r="AM95" s="50">
        <f>宝箱产出!O96</f>
        <v>80093</v>
      </c>
      <c r="AN95" s="50">
        <v>1</v>
      </c>
      <c r="AO95" s="50" t="str">
        <f>宝箱产出!V96</f>
        <v>pack,302|100;pack,303|10;pack,701|140;pack,702|30;coin,1430|100;pack,10393|100;pack,10593|100</v>
      </c>
    </row>
    <row r="96" spans="1:41">
      <c r="A96" s="51" t="s">
        <v>405</v>
      </c>
      <c r="B96" s="52">
        <v>94</v>
      </c>
      <c r="C96" s="52">
        <v>1</v>
      </c>
      <c r="D96" s="50" t="str">
        <f>怪物产出!W97</f>
        <v>item,102;item,200</v>
      </c>
      <c r="E96" s="50">
        <f>产出设定!$C$20</f>
        <v>50</v>
      </c>
      <c r="F96" s="50">
        <f>怪物产出!E97</f>
        <v>228</v>
      </c>
      <c r="G96" s="50">
        <f>怪物产出!F97</f>
        <v>380</v>
      </c>
      <c r="H96" s="50" t="str">
        <f>怪物产出!T97</f>
        <v>pack,10094;pack,1234;pack,401</v>
      </c>
      <c r="K96" s="50">
        <v>2</v>
      </c>
      <c r="L96" s="50">
        <f t="shared" si="6"/>
        <v>21094</v>
      </c>
      <c r="M96" s="50">
        <v>94</v>
      </c>
      <c r="N96" s="50" t="str">
        <f ca="1">OFFSET(随机目标!$C$42,M96-1,MATCH(K96,随机目标!$C$41:$CH$41,0)-1)</f>
        <v>coin,7200</v>
      </c>
      <c r="O96" s="50" t="str">
        <f ca="1">OFFSET(随机目标!$C$42,M96-1,MATCH(K96,随机目标!$C$41:$CH$41,0))</f>
        <v>coin,7200</v>
      </c>
      <c r="P96" s="50">
        <f ca="1">OFFSET(随机目标!$C$42,M96-1,MATCH(K96,随机目标!$C$41:$CH$41,0)+1)</f>
        <v>200</v>
      </c>
      <c r="Q96" s="50">
        <v>1</v>
      </c>
      <c r="R96" s="50" t="str">
        <f t="shared" ca="1" si="7"/>
        <v>itemicon_1</v>
      </c>
      <c r="S96" s="50" t="str">
        <f t="shared" ca="1" si="8"/>
        <v>coin</v>
      </c>
      <c r="U96" s="50">
        <v>1</v>
      </c>
      <c r="V96" s="50">
        <f t="shared" si="9"/>
        <v>12094</v>
      </c>
      <c r="W96" s="50">
        <v>94</v>
      </c>
      <c r="X96" s="50" t="s">
        <v>2200</v>
      </c>
      <c r="Y96" s="50" t="s">
        <v>2200</v>
      </c>
      <c r="Z96" s="50">
        <v>0</v>
      </c>
      <c r="AA96" s="50">
        <v>2</v>
      </c>
      <c r="AB96" s="50" t="str">
        <f t="shared" si="10"/>
        <v>itemicon_1</v>
      </c>
      <c r="AC96" s="50" t="str">
        <f t="shared" si="11"/>
        <v>coin</v>
      </c>
      <c r="AH96" s="53">
        <f>怪物产出!Q97</f>
        <v>10094</v>
      </c>
      <c r="AI96" s="53">
        <v>1</v>
      </c>
      <c r="AJ96" s="50" t="str">
        <f>价值设定!Y96</f>
        <v>prop,102|8600;prop,103|1400</v>
      </c>
      <c r="AM96" s="50">
        <f>宝箱产出!O97</f>
        <v>80094</v>
      </c>
      <c r="AN96" s="50">
        <v>1</v>
      </c>
      <c r="AO96" s="50" t="str">
        <f>宝箱产出!V97</f>
        <v>pack,302|100;pack,303|10;pack,701|140;pack,702|30;coin,1440|100;pack,10394|100;pack,10594|100</v>
      </c>
    </row>
    <row r="97" spans="1:41">
      <c r="A97" s="51" t="s">
        <v>406</v>
      </c>
      <c r="B97" s="52">
        <v>95</v>
      </c>
      <c r="C97" s="52">
        <v>1</v>
      </c>
      <c r="D97" s="50" t="str">
        <f>怪物产出!W98</f>
        <v>item,102;item,200</v>
      </c>
      <c r="E97" s="50">
        <f>产出设定!$C$20</f>
        <v>50</v>
      </c>
      <c r="F97" s="50">
        <f>怪物产出!E98</f>
        <v>228</v>
      </c>
      <c r="G97" s="50">
        <f>怪物产出!F98</f>
        <v>380</v>
      </c>
      <c r="H97" s="50" t="str">
        <f>怪物产出!T98</f>
        <v>pack,10095;pack,1234;pack,401</v>
      </c>
      <c r="K97" s="50">
        <v>2</v>
      </c>
      <c r="L97" s="50">
        <f t="shared" si="6"/>
        <v>21095</v>
      </c>
      <c r="M97" s="50">
        <v>95</v>
      </c>
      <c r="N97" s="50" t="str">
        <f ca="1">OFFSET(随机目标!$C$42,M97-1,MATCH(K97,随机目标!$C$41:$CH$41,0)-1)</f>
        <v>coin,7250</v>
      </c>
      <c r="O97" s="50" t="str">
        <f ca="1">OFFSET(随机目标!$C$42,M97-1,MATCH(K97,随机目标!$C$41:$CH$41,0))</f>
        <v>coin,7250</v>
      </c>
      <c r="P97" s="50">
        <f ca="1">OFFSET(随机目标!$C$42,M97-1,MATCH(K97,随机目标!$C$41:$CH$41,0)+1)</f>
        <v>200</v>
      </c>
      <c r="Q97" s="50">
        <v>1</v>
      </c>
      <c r="R97" s="50" t="str">
        <f t="shared" ca="1" si="7"/>
        <v>itemicon_1</v>
      </c>
      <c r="S97" s="50" t="str">
        <f t="shared" ca="1" si="8"/>
        <v>coin</v>
      </c>
      <c r="U97" s="50">
        <v>1</v>
      </c>
      <c r="V97" s="50">
        <f t="shared" si="9"/>
        <v>12095</v>
      </c>
      <c r="W97" s="50">
        <v>95</v>
      </c>
      <c r="X97" s="50" t="s">
        <v>2200</v>
      </c>
      <c r="Y97" s="50" t="s">
        <v>2200</v>
      </c>
      <c r="Z97" s="50">
        <v>0</v>
      </c>
      <c r="AA97" s="50">
        <v>2</v>
      </c>
      <c r="AB97" s="50" t="str">
        <f t="shared" si="10"/>
        <v>itemicon_1</v>
      </c>
      <c r="AC97" s="50" t="str">
        <f t="shared" si="11"/>
        <v>coin</v>
      </c>
      <c r="AH97" s="53">
        <f>怪物产出!Q98</f>
        <v>10095</v>
      </c>
      <c r="AI97" s="53">
        <v>1</v>
      </c>
      <c r="AJ97" s="50" t="str">
        <f>价值设定!Y97</f>
        <v>prop,102|8600;prop,103|1400</v>
      </c>
      <c r="AM97" s="50">
        <f>宝箱产出!O98</f>
        <v>80095</v>
      </c>
      <c r="AN97" s="50">
        <v>1</v>
      </c>
      <c r="AO97" s="50" t="str">
        <f>宝箱产出!V98</f>
        <v>pack,302|100;pack,303|10;pack,701|140;pack,702|30;coin,1450|100;pack,10395|100;pack,10595|100</v>
      </c>
    </row>
    <row r="98" spans="1:41">
      <c r="A98" s="51" t="s">
        <v>407</v>
      </c>
      <c r="B98" s="52">
        <v>96</v>
      </c>
      <c r="C98" s="52">
        <v>1</v>
      </c>
      <c r="D98" s="50" t="str">
        <f>怪物产出!W99</f>
        <v>item,102;item,200</v>
      </c>
      <c r="E98" s="50">
        <f>产出设定!$C$20</f>
        <v>50</v>
      </c>
      <c r="F98" s="50">
        <f>怪物产出!E99</f>
        <v>228</v>
      </c>
      <c r="G98" s="50">
        <f>怪物产出!F99</f>
        <v>380</v>
      </c>
      <c r="H98" s="50" t="str">
        <f>怪物产出!T99</f>
        <v>pack,10096;pack,1234;pack,401</v>
      </c>
      <c r="K98" s="50">
        <v>2</v>
      </c>
      <c r="L98" s="50">
        <f t="shared" si="6"/>
        <v>21096</v>
      </c>
      <c r="M98" s="50">
        <v>96</v>
      </c>
      <c r="N98" s="50" t="str">
        <f ca="1">OFFSET(随机目标!$C$42,M98-1,MATCH(K98,随机目标!$C$41:$CH$41,0)-1)</f>
        <v>coin,7300</v>
      </c>
      <c r="O98" s="50" t="str">
        <f ca="1">OFFSET(随机目标!$C$42,M98-1,MATCH(K98,随机目标!$C$41:$CH$41,0))</f>
        <v>coin,7300</v>
      </c>
      <c r="P98" s="50">
        <f ca="1">OFFSET(随机目标!$C$42,M98-1,MATCH(K98,随机目标!$C$41:$CH$41,0)+1)</f>
        <v>200</v>
      </c>
      <c r="Q98" s="50">
        <v>1</v>
      </c>
      <c r="R98" s="50" t="str">
        <f t="shared" ca="1" si="7"/>
        <v>itemicon_1</v>
      </c>
      <c r="S98" s="50" t="str">
        <f t="shared" ca="1" si="8"/>
        <v>coin</v>
      </c>
      <c r="U98" s="50">
        <v>1</v>
      </c>
      <c r="V98" s="50">
        <f t="shared" si="9"/>
        <v>12096</v>
      </c>
      <c r="W98" s="50">
        <v>96</v>
      </c>
      <c r="X98" s="50" t="s">
        <v>2200</v>
      </c>
      <c r="Y98" s="50" t="s">
        <v>2200</v>
      </c>
      <c r="Z98" s="50">
        <v>0</v>
      </c>
      <c r="AA98" s="50">
        <v>2</v>
      </c>
      <c r="AB98" s="50" t="str">
        <f t="shared" si="10"/>
        <v>itemicon_1</v>
      </c>
      <c r="AC98" s="50" t="str">
        <f t="shared" si="11"/>
        <v>coin</v>
      </c>
      <c r="AH98" s="53">
        <f>怪物产出!Q99</f>
        <v>10096</v>
      </c>
      <c r="AI98" s="53">
        <v>1</v>
      </c>
      <c r="AJ98" s="50" t="str">
        <f>价值设定!Y98</f>
        <v>prop,102|8600;prop,103|1400</v>
      </c>
      <c r="AM98" s="50">
        <f>宝箱产出!O99</f>
        <v>80096</v>
      </c>
      <c r="AN98" s="50">
        <v>1</v>
      </c>
      <c r="AO98" s="50" t="str">
        <f>宝箱产出!V99</f>
        <v>pack,302|100;pack,303|10;pack,701|140;pack,702|30;coin,1460|100;pack,10396|100;pack,10596|100</v>
      </c>
    </row>
    <row r="99" spans="1:41">
      <c r="A99" s="51" t="s">
        <v>408</v>
      </c>
      <c r="B99" s="52">
        <v>97</v>
      </c>
      <c r="C99" s="52">
        <v>1</v>
      </c>
      <c r="D99" s="50" t="str">
        <f>怪物产出!W100</f>
        <v>item,102;item,200</v>
      </c>
      <c r="E99" s="50">
        <f>产出设定!$C$20</f>
        <v>50</v>
      </c>
      <c r="F99" s="50">
        <f>怪物产出!E100</f>
        <v>228</v>
      </c>
      <c r="G99" s="50">
        <f>怪物产出!F100</f>
        <v>380</v>
      </c>
      <c r="H99" s="50" t="str">
        <f>怪物产出!T100</f>
        <v>pack,10097;pack,1234;pack,401</v>
      </c>
      <c r="K99" s="50">
        <v>2</v>
      </c>
      <c r="L99" s="50">
        <f t="shared" si="6"/>
        <v>21097</v>
      </c>
      <c r="M99" s="50">
        <v>97</v>
      </c>
      <c r="N99" s="50" t="str">
        <f ca="1">OFFSET(随机目标!$C$42,M99-1,MATCH(K99,随机目标!$C$41:$CH$41,0)-1)</f>
        <v>coin,7350</v>
      </c>
      <c r="O99" s="50" t="str">
        <f ca="1">OFFSET(随机目标!$C$42,M99-1,MATCH(K99,随机目标!$C$41:$CH$41,0))</f>
        <v>coin,7350</v>
      </c>
      <c r="P99" s="50">
        <f ca="1">OFFSET(随机目标!$C$42,M99-1,MATCH(K99,随机目标!$C$41:$CH$41,0)+1)</f>
        <v>200</v>
      </c>
      <c r="Q99" s="50">
        <v>1</v>
      </c>
      <c r="R99" s="50" t="str">
        <f t="shared" ca="1" si="7"/>
        <v>itemicon_1</v>
      </c>
      <c r="S99" s="50" t="str">
        <f t="shared" ca="1" si="8"/>
        <v>coin</v>
      </c>
      <c r="U99" s="50">
        <v>1</v>
      </c>
      <c r="V99" s="50">
        <f t="shared" si="9"/>
        <v>12097</v>
      </c>
      <c r="W99" s="50">
        <v>97</v>
      </c>
      <c r="X99" s="50" t="s">
        <v>2200</v>
      </c>
      <c r="Y99" s="50" t="s">
        <v>2200</v>
      </c>
      <c r="Z99" s="50">
        <v>0</v>
      </c>
      <c r="AA99" s="50">
        <v>2</v>
      </c>
      <c r="AB99" s="50" t="str">
        <f t="shared" si="10"/>
        <v>itemicon_1</v>
      </c>
      <c r="AC99" s="50" t="str">
        <f t="shared" si="11"/>
        <v>coin</v>
      </c>
      <c r="AH99" s="53">
        <f>怪物产出!Q100</f>
        <v>10097</v>
      </c>
      <c r="AI99" s="53">
        <v>1</v>
      </c>
      <c r="AJ99" s="50" t="str">
        <f>价值设定!Y99</f>
        <v>prop,102|8600;prop,103|1400</v>
      </c>
      <c r="AM99" s="50">
        <f>宝箱产出!O100</f>
        <v>80097</v>
      </c>
      <c r="AN99" s="50">
        <v>1</v>
      </c>
      <c r="AO99" s="50" t="str">
        <f>宝箱产出!V100</f>
        <v>pack,302|100;pack,303|10;pack,701|140;pack,702|30;coin,1470|100;pack,10397|100;pack,10597|100</v>
      </c>
    </row>
    <row r="100" spans="1:41">
      <c r="A100" s="51" t="s">
        <v>409</v>
      </c>
      <c r="B100" s="52">
        <v>98</v>
      </c>
      <c r="C100" s="52">
        <v>1</v>
      </c>
      <c r="D100" s="50" t="str">
        <f>怪物产出!W101</f>
        <v>item,102;item,200</v>
      </c>
      <c r="E100" s="50">
        <f>产出设定!$C$20</f>
        <v>50</v>
      </c>
      <c r="F100" s="50">
        <f>怪物产出!E101</f>
        <v>228</v>
      </c>
      <c r="G100" s="50">
        <f>怪物产出!F101</f>
        <v>380</v>
      </c>
      <c r="H100" s="50" t="str">
        <f>怪物产出!T101</f>
        <v>pack,10098;pack,1234;pack,401</v>
      </c>
      <c r="K100" s="50">
        <v>2</v>
      </c>
      <c r="L100" s="50">
        <f t="shared" si="6"/>
        <v>21098</v>
      </c>
      <c r="M100" s="50">
        <v>98</v>
      </c>
      <c r="N100" s="50" t="str">
        <f ca="1">OFFSET(随机目标!$C$42,M100-1,MATCH(K100,随机目标!$C$41:$CH$41,0)-1)</f>
        <v>coin,7400</v>
      </c>
      <c r="O100" s="50" t="str">
        <f ca="1">OFFSET(随机目标!$C$42,M100-1,MATCH(K100,随机目标!$C$41:$CH$41,0))</f>
        <v>coin,7400</v>
      </c>
      <c r="P100" s="50">
        <f ca="1">OFFSET(随机目标!$C$42,M100-1,MATCH(K100,随机目标!$C$41:$CH$41,0)+1)</f>
        <v>200</v>
      </c>
      <c r="Q100" s="50">
        <v>1</v>
      </c>
      <c r="R100" s="50" t="str">
        <f t="shared" ca="1" si="7"/>
        <v>itemicon_1</v>
      </c>
      <c r="S100" s="50" t="str">
        <f t="shared" ca="1" si="8"/>
        <v>coin</v>
      </c>
      <c r="U100" s="50">
        <v>1</v>
      </c>
      <c r="V100" s="50">
        <f t="shared" si="9"/>
        <v>12098</v>
      </c>
      <c r="W100" s="50">
        <v>98</v>
      </c>
      <c r="X100" s="50" t="s">
        <v>2200</v>
      </c>
      <c r="Y100" s="50" t="s">
        <v>2200</v>
      </c>
      <c r="Z100" s="50">
        <v>0</v>
      </c>
      <c r="AA100" s="50">
        <v>2</v>
      </c>
      <c r="AB100" s="50" t="str">
        <f t="shared" si="10"/>
        <v>itemicon_1</v>
      </c>
      <c r="AC100" s="50" t="str">
        <f t="shared" si="11"/>
        <v>coin</v>
      </c>
      <c r="AH100" s="53">
        <f>怪物产出!Q101</f>
        <v>10098</v>
      </c>
      <c r="AI100" s="53">
        <v>1</v>
      </c>
      <c r="AJ100" s="50" t="str">
        <f>价值设定!Y100</f>
        <v>prop,102|8600;prop,103|1400</v>
      </c>
      <c r="AM100" s="50">
        <f>宝箱产出!O101</f>
        <v>80098</v>
      </c>
      <c r="AN100" s="50">
        <v>1</v>
      </c>
      <c r="AO100" s="50" t="str">
        <f>宝箱产出!V101</f>
        <v>pack,302|100;pack,303|10;pack,701|140;pack,702|30;coin,1480|100;pack,10398|100;pack,10598|100</v>
      </c>
    </row>
    <row r="101" spans="1:41">
      <c r="A101" s="51" t="s">
        <v>410</v>
      </c>
      <c r="B101" s="52">
        <v>99</v>
      </c>
      <c r="C101" s="52">
        <v>1</v>
      </c>
      <c r="D101" s="50" t="str">
        <f>怪物产出!W102</f>
        <v>item,102;item,200</v>
      </c>
      <c r="E101" s="50">
        <f>产出设定!$C$20</f>
        <v>50</v>
      </c>
      <c r="F101" s="50">
        <f>怪物产出!E102</f>
        <v>228</v>
      </c>
      <c r="G101" s="50">
        <f>怪物产出!F102</f>
        <v>380</v>
      </c>
      <c r="H101" s="50" t="str">
        <f>怪物产出!T102</f>
        <v>pack,10099;pack,1234;pack,401</v>
      </c>
      <c r="K101" s="50">
        <v>2</v>
      </c>
      <c r="L101" s="50">
        <f t="shared" si="6"/>
        <v>21099</v>
      </c>
      <c r="M101" s="50">
        <v>99</v>
      </c>
      <c r="N101" s="50" t="str">
        <f ca="1">OFFSET(随机目标!$C$42,M101-1,MATCH(K101,随机目标!$C$41:$CH$41,0)-1)</f>
        <v>coin,7450</v>
      </c>
      <c r="O101" s="50" t="str">
        <f ca="1">OFFSET(随机目标!$C$42,M101-1,MATCH(K101,随机目标!$C$41:$CH$41,0))</f>
        <v>coin,7450</v>
      </c>
      <c r="P101" s="50">
        <f ca="1">OFFSET(随机目标!$C$42,M101-1,MATCH(K101,随机目标!$C$41:$CH$41,0)+1)</f>
        <v>200</v>
      </c>
      <c r="Q101" s="50">
        <v>1</v>
      </c>
      <c r="R101" s="50" t="str">
        <f t="shared" ca="1" si="7"/>
        <v>itemicon_1</v>
      </c>
      <c r="S101" s="50" t="str">
        <f t="shared" ca="1" si="8"/>
        <v>coin</v>
      </c>
      <c r="U101" s="50">
        <v>1</v>
      </c>
      <c r="V101" s="50">
        <f t="shared" si="9"/>
        <v>12099</v>
      </c>
      <c r="W101" s="50">
        <v>99</v>
      </c>
      <c r="X101" s="50" t="s">
        <v>2200</v>
      </c>
      <c r="Y101" s="50" t="s">
        <v>2200</v>
      </c>
      <c r="Z101" s="50">
        <v>0</v>
      </c>
      <c r="AA101" s="50">
        <v>2</v>
      </c>
      <c r="AB101" s="50" t="str">
        <f t="shared" si="10"/>
        <v>itemicon_1</v>
      </c>
      <c r="AC101" s="50" t="str">
        <f t="shared" si="11"/>
        <v>coin</v>
      </c>
      <c r="AH101" s="53">
        <f>怪物产出!Q102</f>
        <v>10099</v>
      </c>
      <c r="AI101" s="53">
        <v>1</v>
      </c>
      <c r="AJ101" s="50" t="str">
        <f>价值设定!Y101</f>
        <v>prop,102|8600;prop,103|1400</v>
      </c>
      <c r="AM101" s="50">
        <f>宝箱产出!O102</f>
        <v>80099</v>
      </c>
      <c r="AN101" s="50">
        <v>1</v>
      </c>
      <c r="AO101" s="50" t="str">
        <f>宝箱产出!V102</f>
        <v>pack,302|100;pack,303|10;pack,701|140;pack,702|30;coin,1490|100;pack,10399|100;pack,10599|100</v>
      </c>
    </row>
    <row r="102" spans="1:41">
      <c r="A102" s="51" t="s">
        <v>411</v>
      </c>
      <c r="B102" s="52">
        <v>100</v>
      </c>
      <c r="C102" s="52">
        <v>1</v>
      </c>
      <c r="D102" s="50" t="str">
        <f>怪物产出!W103</f>
        <v>item,102;item,200</v>
      </c>
      <c r="E102" s="50">
        <f>产出设定!$C$20</f>
        <v>50</v>
      </c>
      <c r="F102" s="50">
        <f>怪物产出!E103</f>
        <v>228</v>
      </c>
      <c r="G102" s="50">
        <f>怪物产出!F103</f>
        <v>380</v>
      </c>
      <c r="H102" s="50" t="str">
        <f>怪物产出!T103</f>
        <v>pack,10100;pack,1234;pack,401</v>
      </c>
      <c r="K102" s="50">
        <v>2</v>
      </c>
      <c r="L102" s="50">
        <f t="shared" si="6"/>
        <v>21100</v>
      </c>
      <c r="M102" s="50">
        <v>100</v>
      </c>
      <c r="N102" s="50" t="str">
        <f ca="1">OFFSET(随机目标!$C$42,M102-1,MATCH(K102,随机目标!$C$41:$CH$41,0)-1)</f>
        <v>coin,7500</v>
      </c>
      <c r="O102" s="50" t="str">
        <f ca="1">OFFSET(随机目标!$C$42,M102-1,MATCH(K102,随机目标!$C$41:$CH$41,0))</f>
        <v>coin,7500</v>
      </c>
      <c r="P102" s="50">
        <f ca="1">OFFSET(随机目标!$C$42,M102-1,MATCH(K102,随机目标!$C$41:$CH$41,0)+1)</f>
        <v>200</v>
      </c>
      <c r="Q102" s="50">
        <v>1</v>
      </c>
      <c r="R102" s="50" t="str">
        <f t="shared" ca="1" si="7"/>
        <v>itemicon_1</v>
      </c>
      <c r="S102" s="50" t="str">
        <f t="shared" ca="1" si="8"/>
        <v>coin</v>
      </c>
      <c r="U102" s="50">
        <v>1</v>
      </c>
      <c r="V102" s="50">
        <f t="shared" si="9"/>
        <v>12100</v>
      </c>
      <c r="W102" s="50">
        <v>100</v>
      </c>
      <c r="X102" s="50" t="s">
        <v>2200</v>
      </c>
      <c r="Y102" s="50" t="s">
        <v>2200</v>
      </c>
      <c r="Z102" s="50">
        <v>0</v>
      </c>
      <c r="AA102" s="50">
        <v>2</v>
      </c>
      <c r="AB102" s="50" t="str">
        <f t="shared" si="10"/>
        <v>itemicon_1</v>
      </c>
      <c r="AC102" s="50" t="str">
        <f t="shared" si="11"/>
        <v>coin</v>
      </c>
      <c r="AH102" s="53">
        <f>怪物产出!Q103</f>
        <v>10100</v>
      </c>
      <c r="AI102" s="53">
        <v>1</v>
      </c>
      <c r="AJ102" s="50" t="str">
        <f>价值设定!Y102</f>
        <v>prop,102|8600;prop,103|1400</v>
      </c>
      <c r="AM102" s="50">
        <f>宝箱产出!O103</f>
        <v>80100</v>
      </c>
      <c r="AN102" s="50">
        <v>1</v>
      </c>
      <c r="AO102" s="50" t="str">
        <f>宝箱产出!V103</f>
        <v>pack,302|100;pack,303|10;pack,701|140;pack,702|30;coin,1500|100;pack,10400|100;pack,10600|100</v>
      </c>
    </row>
    <row r="103" spans="1:41">
      <c r="A103" s="51" t="s">
        <v>412</v>
      </c>
      <c r="B103" s="52">
        <v>1</v>
      </c>
      <c r="C103" s="52">
        <v>2</v>
      </c>
      <c r="D103" s="50" t="str">
        <f>D3</f>
        <v>item,200</v>
      </c>
      <c r="E103" s="50">
        <f>产出设定!$C$20</f>
        <v>50</v>
      </c>
      <c r="F103" s="50">
        <f t="shared" ref="F103:H103" si="12">F3</f>
        <v>60</v>
      </c>
      <c r="G103" s="50">
        <f t="shared" si="12"/>
        <v>100</v>
      </c>
      <c r="H103" s="50" t="str">
        <f t="shared" si="12"/>
        <v>pack,10001;pack,401</v>
      </c>
      <c r="K103" s="50">
        <v>1</v>
      </c>
      <c r="L103" s="50">
        <f t="shared" si="6"/>
        <v>11001</v>
      </c>
      <c r="M103" s="50">
        <v>1</v>
      </c>
      <c r="N103" s="50" t="str">
        <f>随机目标!DA42</f>
        <v>prop,103,1</v>
      </c>
      <c r="O103" s="50" t="str">
        <f>随机目标!DB42</f>
        <v>prop,103,1</v>
      </c>
      <c r="P103" s="50">
        <f>随机目标!DC42</f>
        <v>50</v>
      </c>
      <c r="Q103" s="50">
        <v>1</v>
      </c>
      <c r="R103" s="50" t="str">
        <f t="shared" si="7"/>
        <v>prop_103</v>
      </c>
      <c r="S103" s="50" t="str">
        <f t="shared" si="8"/>
        <v>prop</v>
      </c>
      <c r="U103" s="50">
        <v>3</v>
      </c>
      <c r="V103" s="50">
        <f t="shared" si="9"/>
        <v>32001</v>
      </c>
      <c r="W103" s="50">
        <v>1</v>
      </c>
      <c r="X103" s="50" t="str">
        <f>随机目标!CX42</f>
        <v>pack,304</v>
      </c>
      <c r="Y103" s="50" t="str">
        <f>随机目标!CY42</f>
        <v>item,104</v>
      </c>
      <c r="Z103" s="50">
        <f>随机目标!CZ42</f>
        <v>0</v>
      </c>
      <c r="AA103" s="50">
        <v>2</v>
      </c>
      <c r="AB103" s="50" t="str">
        <f t="shared" si="10"/>
        <v>itemicon_104</v>
      </c>
      <c r="AC103" s="50" t="str">
        <f t="shared" si="11"/>
        <v>item</v>
      </c>
      <c r="AH103" s="53">
        <f>怪物产出!R4</f>
        <v>10101</v>
      </c>
      <c r="AI103" s="53">
        <v>1</v>
      </c>
      <c r="AJ103" s="50" t="str">
        <f>价值设定!AB3</f>
        <v>prop,101|9167;prop,102|833</v>
      </c>
      <c r="AM103" s="50">
        <f>宝箱产出!P4</f>
        <v>80101</v>
      </c>
      <c r="AN103" s="50">
        <v>1</v>
      </c>
      <c r="AO103" s="50" t="str">
        <f>宝箱产出!U4</f>
        <v>prop,701,1|20;pack,409|50;pack,411|50;pack,412|10;coin,1020|100;pack,10401|100</v>
      </c>
    </row>
    <row r="104" spans="1:41">
      <c r="A104" s="51" t="s">
        <v>413</v>
      </c>
      <c r="B104" s="52">
        <v>2</v>
      </c>
      <c r="C104" s="52">
        <v>2</v>
      </c>
      <c r="D104" s="50" t="str">
        <f t="shared" ref="D104:H104" si="13">D4</f>
        <v>item,200</v>
      </c>
      <c r="E104" s="50">
        <f>产出设定!$C$20</f>
        <v>50</v>
      </c>
      <c r="F104" s="50">
        <f t="shared" si="13"/>
        <v>64</v>
      </c>
      <c r="G104" s="50">
        <f t="shared" si="13"/>
        <v>107</v>
      </c>
      <c r="H104" s="50" t="str">
        <f t="shared" si="13"/>
        <v>pack,10002;pack,401</v>
      </c>
      <c r="K104" s="50">
        <v>1</v>
      </c>
      <c r="L104" s="50">
        <f t="shared" si="6"/>
        <v>11002</v>
      </c>
      <c r="M104" s="50">
        <v>2</v>
      </c>
      <c r="N104" s="50" t="str">
        <f>随机目标!DA43</f>
        <v>prop,103,1</v>
      </c>
      <c r="O104" s="50" t="str">
        <f>随机目标!DB43</f>
        <v>prop,103,1</v>
      </c>
      <c r="P104" s="50">
        <f>随机目标!DC43</f>
        <v>50</v>
      </c>
      <c r="Q104" s="50">
        <v>1</v>
      </c>
      <c r="R104" s="50" t="str">
        <f t="shared" si="7"/>
        <v>prop_103</v>
      </c>
      <c r="S104" s="50" t="str">
        <f t="shared" si="8"/>
        <v>prop</v>
      </c>
      <c r="U104" s="50">
        <v>3</v>
      </c>
      <c r="V104" s="50">
        <f t="shared" si="9"/>
        <v>32002</v>
      </c>
      <c r="W104" s="50">
        <v>2</v>
      </c>
      <c r="X104" s="50" t="str">
        <f>随机目标!CX43</f>
        <v>pack,304</v>
      </c>
      <c r="Y104" s="50" t="str">
        <f>随机目标!CY43</f>
        <v>item,104</v>
      </c>
      <c r="Z104" s="50">
        <f>随机目标!CZ43</f>
        <v>0</v>
      </c>
      <c r="AA104" s="50">
        <v>2</v>
      </c>
      <c r="AB104" s="50" t="str">
        <f t="shared" si="10"/>
        <v>itemicon_104</v>
      </c>
      <c r="AC104" s="50" t="str">
        <f t="shared" si="11"/>
        <v>item</v>
      </c>
      <c r="AH104" s="53">
        <f>怪物产出!R5</f>
        <v>10102</v>
      </c>
      <c r="AI104" s="53">
        <v>1</v>
      </c>
      <c r="AJ104" s="50" t="str">
        <f>价值设定!AB4</f>
        <v>prop,101|8667;prop,102|1333</v>
      </c>
      <c r="AM104" s="50">
        <f>宝箱产出!P5</f>
        <v>80102</v>
      </c>
      <c r="AN104" s="50">
        <v>1</v>
      </c>
      <c r="AO104" s="50" t="str">
        <f>宝箱产出!U5</f>
        <v>prop,701,1|20;pack,409|50;pack,411|50;pack,412|10;coin,1040|100;pack,10402|100</v>
      </c>
    </row>
    <row r="105" spans="1:41">
      <c r="A105" s="51" t="s">
        <v>414</v>
      </c>
      <c r="B105" s="52">
        <v>3</v>
      </c>
      <c r="C105" s="52">
        <v>2</v>
      </c>
      <c r="D105" s="50" t="str">
        <f t="shared" ref="D105:H105" si="14">D5</f>
        <v>item,200</v>
      </c>
      <c r="E105" s="50">
        <f>产出设定!$C$20</f>
        <v>50</v>
      </c>
      <c r="F105" s="50">
        <f t="shared" si="14"/>
        <v>68</v>
      </c>
      <c r="G105" s="50">
        <f t="shared" si="14"/>
        <v>113</v>
      </c>
      <c r="H105" s="50" t="str">
        <f t="shared" si="14"/>
        <v>pack,10003;pack,401</v>
      </c>
      <c r="K105" s="50">
        <v>1</v>
      </c>
      <c r="L105" s="50">
        <f t="shared" si="6"/>
        <v>11003</v>
      </c>
      <c r="M105" s="50">
        <v>3</v>
      </c>
      <c r="N105" s="50" t="str">
        <f>随机目标!DA44</f>
        <v>prop,103,1</v>
      </c>
      <c r="O105" s="50" t="str">
        <f>随机目标!DB44</f>
        <v>prop,103,1</v>
      </c>
      <c r="P105" s="50">
        <f>随机目标!DC44</f>
        <v>50</v>
      </c>
      <c r="Q105" s="50">
        <v>1</v>
      </c>
      <c r="R105" s="50" t="str">
        <f t="shared" si="7"/>
        <v>prop_103</v>
      </c>
      <c r="S105" s="50" t="str">
        <f t="shared" si="8"/>
        <v>prop</v>
      </c>
      <c r="U105" s="50">
        <v>3</v>
      </c>
      <c r="V105" s="50">
        <f t="shared" si="9"/>
        <v>32003</v>
      </c>
      <c r="W105" s="50">
        <v>3</v>
      </c>
      <c r="X105" s="50" t="str">
        <f>随机目标!CX44</f>
        <v>pack,304</v>
      </c>
      <c r="Y105" s="50" t="str">
        <f>随机目标!CY44</f>
        <v>item,104</v>
      </c>
      <c r="Z105" s="50">
        <f>随机目标!CZ44</f>
        <v>0</v>
      </c>
      <c r="AA105" s="50">
        <v>2</v>
      </c>
      <c r="AB105" s="50" t="str">
        <f t="shared" si="10"/>
        <v>itemicon_104</v>
      </c>
      <c r="AC105" s="50" t="str">
        <f t="shared" si="11"/>
        <v>item</v>
      </c>
      <c r="AH105" s="53">
        <f>怪物产出!R6</f>
        <v>10103</v>
      </c>
      <c r="AI105" s="53">
        <v>1</v>
      </c>
      <c r="AJ105" s="50" t="str">
        <f>价值设定!AB5</f>
        <v>prop,101|8167;prop,102|1833</v>
      </c>
      <c r="AM105" s="50">
        <f>宝箱产出!P6</f>
        <v>80103</v>
      </c>
      <c r="AN105" s="50">
        <v>1</v>
      </c>
      <c r="AO105" s="50" t="str">
        <f>宝箱产出!U6</f>
        <v>prop,701,1|20;pack,409|50;pack,411|50;pack,412|10;coin,1060|100;pack,10403|100</v>
      </c>
    </row>
    <row r="106" spans="1:41">
      <c r="A106" s="51" t="s">
        <v>415</v>
      </c>
      <c r="B106" s="52">
        <v>4</v>
      </c>
      <c r="C106" s="52">
        <v>2</v>
      </c>
      <c r="D106" s="50" t="str">
        <f t="shared" ref="D106:H106" si="15">D6</f>
        <v>item,200</v>
      </c>
      <c r="E106" s="50">
        <f>产出设定!$C$20</f>
        <v>50</v>
      </c>
      <c r="F106" s="50">
        <f t="shared" si="15"/>
        <v>72</v>
      </c>
      <c r="G106" s="50">
        <f t="shared" si="15"/>
        <v>120</v>
      </c>
      <c r="H106" s="50" t="str">
        <f t="shared" si="15"/>
        <v>pack,10004;pack,401</v>
      </c>
      <c r="K106" s="50">
        <v>1</v>
      </c>
      <c r="L106" s="50">
        <f t="shared" si="6"/>
        <v>11004</v>
      </c>
      <c r="M106" s="50">
        <v>4</v>
      </c>
      <c r="N106" s="50" t="str">
        <f>随机目标!DA45</f>
        <v>prop,103,1</v>
      </c>
      <c r="O106" s="50" t="str">
        <f>随机目标!DB45</f>
        <v>prop,103,1</v>
      </c>
      <c r="P106" s="50">
        <f>随机目标!DC45</f>
        <v>50</v>
      </c>
      <c r="Q106" s="50">
        <v>1</v>
      </c>
      <c r="R106" s="50" t="str">
        <f t="shared" si="7"/>
        <v>prop_103</v>
      </c>
      <c r="S106" s="50" t="str">
        <f t="shared" si="8"/>
        <v>prop</v>
      </c>
      <c r="U106" s="50">
        <v>3</v>
      </c>
      <c r="V106" s="50">
        <f t="shared" si="9"/>
        <v>32004</v>
      </c>
      <c r="W106" s="50">
        <v>4</v>
      </c>
      <c r="X106" s="50" t="str">
        <f>随机目标!CX45</f>
        <v>pack,304</v>
      </c>
      <c r="Y106" s="50" t="str">
        <f>随机目标!CY45</f>
        <v>item,104</v>
      </c>
      <c r="Z106" s="50">
        <f>随机目标!CZ45</f>
        <v>0</v>
      </c>
      <c r="AA106" s="50">
        <v>2</v>
      </c>
      <c r="AB106" s="50" t="str">
        <f t="shared" si="10"/>
        <v>itemicon_104</v>
      </c>
      <c r="AC106" s="50" t="str">
        <f t="shared" si="11"/>
        <v>item</v>
      </c>
      <c r="AH106" s="53">
        <f>怪物产出!R7</f>
        <v>10104</v>
      </c>
      <c r="AI106" s="53">
        <v>1</v>
      </c>
      <c r="AJ106" s="50" t="str">
        <f>价值设定!AB6</f>
        <v>prop,101|7667;prop,102|2333</v>
      </c>
      <c r="AM106" s="50">
        <f>宝箱产出!P7</f>
        <v>80104</v>
      </c>
      <c r="AN106" s="50">
        <v>1</v>
      </c>
      <c r="AO106" s="50" t="str">
        <f>宝箱产出!U7</f>
        <v>prop,701,1|20;pack,409|50;pack,411|50;pack,412|10;coin,1080|100;pack,10404|100</v>
      </c>
    </row>
    <row r="107" spans="1:41">
      <c r="A107" s="51" t="s">
        <v>416</v>
      </c>
      <c r="B107" s="52">
        <v>5</v>
      </c>
      <c r="C107" s="52">
        <v>2</v>
      </c>
      <c r="D107" s="50" t="str">
        <f t="shared" ref="D107:H107" si="16">D7</f>
        <v>item,101;item,200</v>
      </c>
      <c r="E107" s="50">
        <f>产出设定!$C$20</f>
        <v>50</v>
      </c>
      <c r="F107" s="50">
        <f t="shared" si="16"/>
        <v>76</v>
      </c>
      <c r="G107" s="50">
        <f t="shared" si="16"/>
        <v>127</v>
      </c>
      <c r="H107" s="50" t="str">
        <f t="shared" si="16"/>
        <v>pack,10005;pack,1222;pack,401</v>
      </c>
      <c r="K107" s="50">
        <v>1</v>
      </c>
      <c r="L107" s="50">
        <f t="shared" si="6"/>
        <v>11005</v>
      </c>
      <c r="M107" s="50">
        <v>5</v>
      </c>
      <c r="N107" s="50" t="str">
        <f>随机目标!DA46</f>
        <v>prop,103,2</v>
      </c>
      <c r="O107" s="50" t="str">
        <f>随机目标!DB46</f>
        <v>prop,103,2</v>
      </c>
      <c r="P107" s="50">
        <f>随机目标!DC46</f>
        <v>50</v>
      </c>
      <c r="Q107" s="50">
        <v>1</v>
      </c>
      <c r="R107" s="50" t="str">
        <f t="shared" si="7"/>
        <v>prop_103</v>
      </c>
      <c r="S107" s="50" t="str">
        <f t="shared" si="8"/>
        <v>prop</v>
      </c>
      <c r="U107" s="50">
        <v>3</v>
      </c>
      <c r="V107" s="50">
        <f t="shared" si="9"/>
        <v>32005</v>
      </c>
      <c r="W107" s="50">
        <v>5</v>
      </c>
      <c r="X107" s="50" t="str">
        <f>随机目标!CX46</f>
        <v>pack,304</v>
      </c>
      <c r="Y107" s="50" t="str">
        <f>随机目标!CY46</f>
        <v>item,104</v>
      </c>
      <c r="Z107" s="50">
        <f>随机目标!CZ46</f>
        <v>0</v>
      </c>
      <c r="AA107" s="50">
        <v>2</v>
      </c>
      <c r="AB107" s="50" t="str">
        <f t="shared" si="10"/>
        <v>itemicon_104</v>
      </c>
      <c r="AC107" s="50" t="str">
        <f t="shared" si="11"/>
        <v>item</v>
      </c>
      <c r="AH107" s="53">
        <f>怪物产出!R8</f>
        <v>10105</v>
      </c>
      <c r="AI107" s="53">
        <v>1</v>
      </c>
      <c r="AJ107" s="50" t="str">
        <f>价值设定!AB7</f>
        <v>prop,101|7167;prop,102|2833</v>
      </c>
      <c r="AM107" s="50">
        <f>宝箱产出!P8</f>
        <v>80105</v>
      </c>
      <c r="AN107" s="50">
        <v>1</v>
      </c>
      <c r="AO107" s="50" t="str">
        <f>宝箱产出!U8</f>
        <v>pack,303|10;prop,701,1|20;pack,701|40;pack,702|40;pack,409|50;pack,411|50;pack,412|10;coin,1100|100;pack,10405|100</v>
      </c>
    </row>
    <row r="108" spans="1:41">
      <c r="A108" s="51" t="s">
        <v>417</v>
      </c>
      <c r="B108" s="52">
        <v>6</v>
      </c>
      <c r="C108" s="52">
        <v>2</v>
      </c>
      <c r="D108" s="50" t="str">
        <f t="shared" ref="D108:H108" si="17">D8</f>
        <v>item,101;item,200</v>
      </c>
      <c r="E108" s="50">
        <f>产出设定!$C$20</f>
        <v>50</v>
      </c>
      <c r="F108" s="50">
        <f t="shared" si="17"/>
        <v>76</v>
      </c>
      <c r="G108" s="50">
        <f t="shared" si="17"/>
        <v>127</v>
      </c>
      <c r="H108" s="50" t="str">
        <f t="shared" si="17"/>
        <v>pack,10006;pack,1222;pack,401</v>
      </c>
      <c r="K108" s="50">
        <v>1</v>
      </c>
      <c r="L108" s="50">
        <f t="shared" si="6"/>
        <v>11006</v>
      </c>
      <c r="M108" s="50">
        <v>6</v>
      </c>
      <c r="N108" s="50" t="str">
        <f>随机目标!DA47</f>
        <v>prop,103,2</v>
      </c>
      <c r="O108" s="50" t="str">
        <f>随机目标!DB47</f>
        <v>prop,103,2</v>
      </c>
      <c r="P108" s="50">
        <f>随机目标!DC47</f>
        <v>50</v>
      </c>
      <c r="Q108" s="50">
        <v>1</v>
      </c>
      <c r="R108" s="50" t="str">
        <f t="shared" si="7"/>
        <v>prop_103</v>
      </c>
      <c r="S108" s="50" t="str">
        <f t="shared" si="8"/>
        <v>prop</v>
      </c>
      <c r="U108" s="50">
        <v>3</v>
      </c>
      <c r="V108" s="50">
        <f t="shared" si="9"/>
        <v>32006</v>
      </c>
      <c r="W108" s="50">
        <v>6</v>
      </c>
      <c r="X108" s="50" t="str">
        <f>随机目标!CX47</f>
        <v>pack,304</v>
      </c>
      <c r="Y108" s="50" t="str">
        <f>随机目标!CY47</f>
        <v>item,104</v>
      </c>
      <c r="Z108" s="50">
        <f>随机目标!CZ47</f>
        <v>0</v>
      </c>
      <c r="AA108" s="50">
        <v>2</v>
      </c>
      <c r="AB108" s="50" t="str">
        <f t="shared" si="10"/>
        <v>itemicon_104</v>
      </c>
      <c r="AC108" s="50" t="str">
        <f t="shared" si="11"/>
        <v>item</v>
      </c>
      <c r="AH108" s="53">
        <f>怪物产出!R9</f>
        <v>10106</v>
      </c>
      <c r="AI108" s="53">
        <v>1</v>
      </c>
      <c r="AJ108" s="50" t="str">
        <f>价值设定!AB8</f>
        <v>prop,101|7167;prop,102|2833</v>
      </c>
      <c r="AM108" s="50">
        <f>宝箱产出!P9</f>
        <v>80106</v>
      </c>
      <c r="AN108" s="50">
        <v>1</v>
      </c>
      <c r="AO108" s="50" t="str">
        <f>宝箱产出!U9</f>
        <v>pack,303|10;prop,701,1|20;pack,701|40;pack,702|40;pack,409|50;pack,411|50;pack,412|10;coin,1120|100;pack,10406|100</v>
      </c>
    </row>
    <row r="109" spans="1:41">
      <c r="A109" s="51" t="s">
        <v>418</v>
      </c>
      <c r="B109" s="52">
        <v>7</v>
      </c>
      <c r="C109" s="52">
        <v>2</v>
      </c>
      <c r="D109" s="50" t="str">
        <f t="shared" ref="D109:H109" si="18">D9</f>
        <v>item,101;item,200</v>
      </c>
      <c r="E109" s="50">
        <f>产出设定!$C$20</f>
        <v>50</v>
      </c>
      <c r="F109" s="50">
        <f t="shared" si="18"/>
        <v>80</v>
      </c>
      <c r="G109" s="50">
        <f t="shared" si="18"/>
        <v>133</v>
      </c>
      <c r="H109" s="50" t="str">
        <f t="shared" si="18"/>
        <v>pack,10007;pack,1222;pack,401</v>
      </c>
      <c r="K109" s="50">
        <v>1</v>
      </c>
      <c r="L109" s="50">
        <f t="shared" si="6"/>
        <v>11007</v>
      </c>
      <c r="M109" s="50">
        <v>7</v>
      </c>
      <c r="N109" s="50" t="str">
        <f>随机目标!DA48</f>
        <v>prop,103,2</v>
      </c>
      <c r="O109" s="50" t="str">
        <f>随机目标!DB48</f>
        <v>prop,103,2</v>
      </c>
      <c r="P109" s="50">
        <f>随机目标!DC48</f>
        <v>50</v>
      </c>
      <c r="Q109" s="50">
        <v>1</v>
      </c>
      <c r="R109" s="50" t="str">
        <f t="shared" si="7"/>
        <v>prop_103</v>
      </c>
      <c r="S109" s="50" t="str">
        <f t="shared" si="8"/>
        <v>prop</v>
      </c>
      <c r="U109" s="50">
        <v>3</v>
      </c>
      <c r="V109" s="50">
        <f t="shared" si="9"/>
        <v>32007</v>
      </c>
      <c r="W109" s="50">
        <v>7</v>
      </c>
      <c r="X109" s="50" t="str">
        <f>随机目标!CX48</f>
        <v>pack,304</v>
      </c>
      <c r="Y109" s="50" t="str">
        <f>随机目标!CY48</f>
        <v>item,104</v>
      </c>
      <c r="Z109" s="50">
        <f>随机目标!CZ48</f>
        <v>0</v>
      </c>
      <c r="AA109" s="50">
        <v>2</v>
      </c>
      <c r="AB109" s="50" t="str">
        <f t="shared" si="10"/>
        <v>itemicon_104</v>
      </c>
      <c r="AC109" s="50" t="str">
        <f t="shared" si="11"/>
        <v>item</v>
      </c>
      <c r="AH109" s="53">
        <f>怪物产出!R10</f>
        <v>10107</v>
      </c>
      <c r="AI109" s="53">
        <v>1</v>
      </c>
      <c r="AJ109" s="50" t="str">
        <f>价值设定!AB9</f>
        <v>prop,101|6667;prop,102|3333</v>
      </c>
      <c r="AM109" s="50">
        <f>宝箱产出!P10</f>
        <v>80107</v>
      </c>
      <c r="AN109" s="50">
        <v>1</v>
      </c>
      <c r="AO109" s="50" t="str">
        <f>宝箱产出!U10</f>
        <v>pack,303|10;prop,701,1|20;pack,701|40;pack,702|40;pack,409|50;pack,411|50;pack,412|10;coin,1140|100;pack,10407|100</v>
      </c>
    </row>
    <row r="110" spans="1:41">
      <c r="A110" s="51" t="s">
        <v>419</v>
      </c>
      <c r="B110" s="52">
        <v>8</v>
      </c>
      <c r="C110" s="52">
        <v>2</v>
      </c>
      <c r="D110" s="50" t="str">
        <f t="shared" ref="D110:H110" si="19">D10</f>
        <v>item,101;item,200</v>
      </c>
      <c r="E110" s="50">
        <f>产出设定!$C$20</f>
        <v>50</v>
      </c>
      <c r="F110" s="50">
        <f t="shared" si="19"/>
        <v>80</v>
      </c>
      <c r="G110" s="50">
        <f t="shared" si="19"/>
        <v>133</v>
      </c>
      <c r="H110" s="50" t="str">
        <f t="shared" si="19"/>
        <v>pack,10008;pack,1222;pack,401</v>
      </c>
      <c r="K110" s="50">
        <v>1</v>
      </c>
      <c r="L110" s="50">
        <f t="shared" si="6"/>
        <v>11008</v>
      </c>
      <c r="M110" s="50">
        <v>8</v>
      </c>
      <c r="N110" s="50" t="str">
        <f>随机目标!DA49</f>
        <v>prop,103,2</v>
      </c>
      <c r="O110" s="50" t="str">
        <f>随机目标!DB49</f>
        <v>prop,103,2</v>
      </c>
      <c r="P110" s="50">
        <f>随机目标!DC49</f>
        <v>50</v>
      </c>
      <c r="Q110" s="50">
        <v>1</v>
      </c>
      <c r="R110" s="50" t="str">
        <f t="shared" si="7"/>
        <v>prop_103</v>
      </c>
      <c r="S110" s="50" t="str">
        <f t="shared" si="8"/>
        <v>prop</v>
      </c>
      <c r="U110" s="50">
        <v>3</v>
      </c>
      <c r="V110" s="50">
        <f t="shared" si="9"/>
        <v>32008</v>
      </c>
      <c r="W110" s="50">
        <v>8</v>
      </c>
      <c r="X110" s="50" t="str">
        <f>随机目标!CX49</f>
        <v>pack,304</v>
      </c>
      <c r="Y110" s="50" t="str">
        <f>随机目标!CY49</f>
        <v>item,104</v>
      </c>
      <c r="Z110" s="50">
        <f>随机目标!CZ49</f>
        <v>0</v>
      </c>
      <c r="AA110" s="50">
        <v>2</v>
      </c>
      <c r="AB110" s="50" t="str">
        <f t="shared" si="10"/>
        <v>itemicon_104</v>
      </c>
      <c r="AC110" s="50" t="str">
        <f t="shared" si="11"/>
        <v>item</v>
      </c>
      <c r="AH110" s="53">
        <f>怪物产出!R11</f>
        <v>10108</v>
      </c>
      <c r="AI110" s="53">
        <v>1</v>
      </c>
      <c r="AJ110" s="50" t="str">
        <f>价值设定!AB10</f>
        <v>prop,101|6667;prop,102|3333</v>
      </c>
      <c r="AM110" s="50">
        <f>宝箱产出!P11</f>
        <v>80108</v>
      </c>
      <c r="AN110" s="50">
        <v>1</v>
      </c>
      <c r="AO110" s="50" t="str">
        <f>宝箱产出!U11</f>
        <v>pack,303|10;prop,701,1|20;pack,701|40;pack,702|40;pack,409|50;pack,411|50;pack,412|10;coin,1160|100;pack,10408|100</v>
      </c>
    </row>
    <row r="111" spans="1:41">
      <c r="A111" s="51" t="s">
        <v>420</v>
      </c>
      <c r="B111" s="52">
        <v>9</v>
      </c>
      <c r="C111" s="52">
        <v>2</v>
      </c>
      <c r="D111" s="50" t="str">
        <f t="shared" ref="D111:H111" si="20">D11</f>
        <v>item,101;item,200</v>
      </c>
      <c r="E111" s="50">
        <f>产出设定!$C$20</f>
        <v>50</v>
      </c>
      <c r="F111" s="50">
        <f t="shared" si="20"/>
        <v>84</v>
      </c>
      <c r="G111" s="50">
        <f t="shared" si="20"/>
        <v>140</v>
      </c>
      <c r="H111" s="50" t="str">
        <f t="shared" si="20"/>
        <v>pack,10009;pack,1222;pack,401</v>
      </c>
      <c r="K111" s="50">
        <v>1</v>
      </c>
      <c r="L111" s="50">
        <f t="shared" si="6"/>
        <v>11009</v>
      </c>
      <c r="M111" s="50">
        <v>9</v>
      </c>
      <c r="N111" s="50" t="str">
        <f>随机目标!DA50</f>
        <v>prop,103,2</v>
      </c>
      <c r="O111" s="50" t="str">
        <f>随机目标!DB50</f>
        <v>prop,103,2</v>
      </c>
      <c r="P111" s="50">
        <f>随机目标!DC50</f>
        <v>50</v>
      </c>
      <c r="Q111" s="50">
        <v>1</v>
      </c>
      <c r="R111" s="50" t="str">
        <f t="shared" si="7"/>
        <v>prop_103</v>
      </c>
      <c r="S111" s="50" t="str">
        <f t="shared" si="8"/>
        <v>prop</v>
      </c>
      <c r="U111" s="50">
        <v>3</v>
      </c>
      <c r="V111" s="50">
        <f t="shared" si="9"/>
        <v>32009</v>
      </c>
      <c r="W111" s="50">
        <v>9</v>
      </c>
      <c r="X111" s="50" t="str">
        <f>随机目标!CX50</f>
        <v>pack,304</v>
      </c>
      <c r="Y111" s="50" t="str">
        <f>随机目标!CY50</f>
        <v>item,104</v>
      </c>
      <c r="Z111" s="50">
        <f>随机目标!CZ50</f>
        <v>0</v>
      </c>
      <c r="AA111" s="50">
        <v>2</v>
      </c>
      <c r="AB111" s="50" t="str">
        <f t="shared" si="10"/>
        <v>itemicon_104</v>
      </c>
      <c r="AC111" s="50" t="str">
        <f t="shared" si="11"/>
        <v>item</v>
      </c>
      <c r="AH111" s="53">
        <f>怪物产出!R12</f>
        <v>10109</v>
      </c>
      <c r="AI111" s="53">
        <v>1</v>
      </c>
      <c r="AJ111" s="50" t="str">
        <f>价值设定!AB11</f>
        <v>prop,101|6167;prop,102|3833</v>
      </c>
      <c r="AM111" s="50">
        <f>宝箱产出!P12</f>
        <v>80109</v>
      </c>
      <c r="AN111" s="50">
        <v>1</v>
      </c>
      <c r="AO111" s="50" t="str">
        <f>宝箱产出!U12</f>
        <v>pack,303|10;prop,701,1|20;pack,701|40;pack,702|40;pack,409|50;pack,411|50;pack,412|10;coin,1180|100;pack,10409|100</v>
      </c>
    </row>
    <row r="112" spans="1:41">
      <c r="A112" s="51" t="s">
        <v>421</v>
      </c>
      <c r="B112" s="52">
        <v>10</v>
      </c>
      <c r="C112" s="52">
        <v>2</v>
      </c>
      <c r="D112" s="50" t="str">
        <f t="shared" ref="D112:H112" si="21">D12</f>
        <v>item,101;item,200</v>
      </c>
      <c r="E112" s="50">
        <f>产出设定!$C$20</f>
        <v>50</v>
      </c>
      <c r="F112" s="50">
        <f t="shared" si="21"/>
        <v>87</v>
      </c>
      <c r="G112" s="50">
        <f t="shared" si="21"/>
        <v>145</v>
      </c>
      <c r="H112" s="50" t="str">
        <f t="shared" si="21"/>
        <v>pack,10010;pack,1223;pack,401</v>
      </c>
      <c r="K112" s="50">
        <v>1</v>
      </c>
      <c r="L112" s="50">
        <f t="shared" si="6"/>
        <v>11010</v>
      </c>
      <c r="M112" s="50">
        <v>10</v>
      </c>
      <c r="N112" s="50" t="str">
        <f>随机目标!DA51</f>
        <v>prop,103,2</v>
      </c>
      <c r="O112" s="50" t="str">
        <f>随机目标!DB51</f>
        <v>prop,103,2</v>
      </c>
      <c r="P112" s="50">
        <f>随机目标!DC51</f>
        <v>75</v>
      </c>
      <c r="Q112" s="50">
        <v>1</v>
      </c>
      <c r="R112" s="50" t="str">
        <f t="shared" si="7"/>
        <v>prop_103</v>
      </c>
      <c r="S112" s="50" t="str">
        <f t="shared" si="8"/>
        <v>prop</v>
      </c>
      <c r="U112" s="50">
        <v>3</v>
      </c>
      <c r="V112" s="50">
        <f t="shared" si="9"/>
        <v>32010</v>
      </c>
      <c r="W112" s="50">
        <v>10</v>
      </c>
      <c r="X112" s="50" t="str">
        <f>随机目标!CX51</f>
        <v>pack,304</v>
      </c>
      <c r="Y112" s="50" t="str">
        <f>随机目标!CY51</f>
        <v>item,104</v>
      </c>
      <c r="Z112" s="50">
        <f>随机目标!CZ51</f>
        <v>0</v>
      </c>
      <c r="AA112" s="50">
        <v>2</v>
      </c>
      <c r="AB112" s="50" t="str">
        <f t="shared" si="10"/>
        <v>itemicon_104</v>
      </c>
      <c r="AC112" s="50" t="str">
        <f t="shared" si="11"/>
        <v>item</v>
      </c>
      <c r="AH112" s="53">
        <f>怪物产出!R13</f>
        <v>10110</v>
      </c>
      <c r="AI112" s="53">
        <v>1</v>
      </c>
      <c r="AJ112" s="50" t="str">
        <f>价值设定!AB12</f>
        <v>prop,101|5834;prop,102|4166</v>
      </c>
      <c r="AM112" s="50">
        <f>宝箱产出!P13</f>
        <v>80110</v>
      </c>
      <c r="AN112" s="50">
        <v>1</v>
      </c>
      <c r="AO112" s="50" t="str">
        <f>宝箱产出!U13</f>
        <v>pack,303|10;prop,701,1|20;pack,701|40;pack,702|40;pack,409|50;pack,411|50;pack,412|10;coin,1200|100;pack,10410|100</v>
      </c>
    </row>
    <row r="113" spans="1:41">
      <c r="A113" s="51" t="s">
        <v>422</v>
      </c>
      <c r="B113" s="52">
        <v>11</v>
      </c>
      <c r="C113" s="52">
        <v>2</v>
      </c>
      <c r="D113" s="50" t="str">
        <f t="shared" ref="D113:H113" si="22">D13</f>
        <v>item,101;item,200</v>
      </c>
      <c r="E113" s="50">
        <f>产出设定!$C$20</f>
        <v>50</v>
      </c>
      <c r="F113" s="50">
        <f t="shared" si="22"/>
        <v>87</v>
      </c>
      <c r="G113" s="50">
        <f t="shared" si="22"/>
        <v>145</v>
      </c>
      <c r="H113" s="50" t="str">
        <f t="shared" si="22"/>
        <v>pack,10011;pack,1223;pack,401</v>
      </c>
      <c r="K113" s="50">
        <v>1</v>
      </c>
      <c r="L113" s="50">
        <f t="shared" si="6"/>
        <v>11011</v>
      </c>
      <c r="M113" s="50">
        <v>11</v>
      </c>
      <c r="N113" s="50" t="str">
        <f>随机目标!DA52</f>
        <v>prop,103,2</v>
      </c>
      <c r="O113" s="50" t="str">
        <f>随机目标!DB52</f>
        <v>prop,103,2</v>
      </c>
      <c r="P113" s="50">
        <f>随机目标!DC52</f>
        <v>75</v>
      </c>
      <c r="Q113" s="50">
        <v>1</v>
      </c>
      <c r="R113" s="50" t="str">
        <f t="shared" si="7"/>
        <v>prop_103</v>
      </c>
      <c r="S113" s="50" t="str">
        <f t="shared" si="8"/>
        <v>prop</v>
      </c>
      <c r="U113" s="50">
        <v>3</v>
      </c>
      <c r="V113" s="50">
        <f t="shared" si="9"/>
        <v>32011</v>
      </c>
      <c r="W113" s="50">
        <v>11</v>
      </c>
      <c r="X113" s="50" t="str">
        <f>随机目标!CX52</f>
        <v>pack,304</v>
      </c>
      <c r="Y113" s="50" t="str">
        <f>随机目标!CY52</f>
        <v>item,104</v>
      </c>
      <c r="Z113" s="50">
        <f>随机目标!CZ52</f>
        <v>0</v>
      </c>
      <c r="AA113" s="50">
        <v>2</v>
      </c>
      <c r="AB113" s="50" t="str">
        <f t="shared" si="10"/>
        <v>itemicon_104</v>
      </c>
      <c r="AC113" s="50" t="str">
        <f t="shared" si="11"/>
        <v>item</v>
      </c>
      <c r="AH113" s="53">
        <f>怪物产出!R14</f>
        <v>10111</v>
      </c>
      <c r="AI113" s="53">
        <v>1</v>
      </c>
      <c r="AJ113" s="50" t="str">
        <f>价值设定!AB13</f>
        <v>prop,101|5834;prop,102|4166</v>
      </c>
      <c r="AM113" s="50">
        <f>宝箱产出!P14</f>
        <v>80111</v>
      </c>
      <c r="AN113" s="50">
        <v>1</v>
      </c>
      <c r="AO113" s="50" t="str">
        <f>宝箱产出!U14</f>
        <v>pack,303|10;prop,701,1|20;pack,701|40;pack,702|40;pack,409|50;pack,411|50;pack,412|10;coin,1220|100;pack,10411|100</v>
      </c>
    </row>
    <row r="114" spans="1:41">
      <c r="A114" s="51" t="s">
        <v>423</v>
      </c>
      <c r="B114" s="52">
        <v>12</v>
      </c>
      <c r="C114" s="52">
        <v>2</v>
      </c>
      <c r="D114" s="50" t="str">
        <f t="shared" ref="D114:H114" si="23">D14</f>
        <v>item,101;item,200</v>
      </c>
      <c r="E114" s="50">
        <f>产出设定!$C$20</f>
        <v>50</v>
      </c>
      <c r="F114" s="50">
        <f t="shared" si="23"/>
        <v>87</v>
      </c>
      <c r="G114" s="50">
        <f t="shared" si="23"/>
        <v>145</v>
      </c>
      <c r="H114" s="50" t="str">
        <f t="shared" si="23"/>
        <v>pack,10012;pack,1223;pack,401</v>
      </c>
      <c r="K114" s="50">
        <v>1</v>
      </c>
      <c r="L114" s="50">
        <f t="shared" si="6"/>
        <v>11012</v>
      </c>
      <c r="M114" s="50">
        <v>12</v>
      </c>
      <c r="N114" s="50" t="str">
        <f>随机目标!DA53</f>
        <v>prop,103,2</v>
      </c>
      <c r="O114" s="50" t="str">
        <f>随机目标!DB53</f>
        <v>prop,103,2</v>
      </c>
      <c r="P114" s="50">
        <f>随机目标!DC53</f>
        <v>75</v>
      </c>
      <c r="Q114" s="50">
        <v>1</v>
      </c>
      <c r="R114" s="50" t="str">
        <f t="shared" si="7"/>
        <v>prop_103</v>
      </c>
      <c r="S114" s="50" t="str">
        <f t="shared" si="8"/>
        <v>prop</v>
      </c>
      <c r="U114" s="50">
        <v>3</v>
      </c>
      <c r="V114" s="50">
        <f t="shared" si="9"/>
        <v>32012</v>
      </c>
      <c r="W114" s="50">
        <v>12</v>
      </c>
      <c r="X114" s="50" t="str">
        <f>随机目标!CX53</f>
        <v>pack,304</v>
      </c>
      <c r="Y114" s="50" t="str">
        <f>随机目标!CY53</f>
        <v>item,104</v>
      </c>
      <c r="Z114" s="50">
        <f>随机目标!CZ53</f>
        <v>0</v>
      </c>
      <c r="AA114" s="50">
        <v>2</v>
      </c>
      <c r="AB114" s="50" t="str">
        <f t="shared" si="10"/>
        <v>itemicon_104</v>
      </c>
      <c r="AC114" s="50" t="str">
        <f t="shared" si="11"/>
        <v>item</v>
      </c>
      <c r="AH114" s="53">
        <f>怪物产出!R15</f>
        <v>10112</v>
      </c>
      <c r="AI114" s="53">
        <v>1</v>
      </c>
      <c r="AJ114" s="50" t="str">
        <f>价值设定!AB14</f>
        <v>prop,101|5834;prop,102|4166</v>
      </c>
      <c r="AM114" s="50">
        <f>宝箱产出!P15</f>
        <v>80112</v>
      </c>
      <c r="AN114" s="50">
        <v>1</v>
      </c>
      <c r="AO114" s="50" t="str">
        <f>宝箱产出!U15</f>
        <v>pack,303|10;prop,701,1|20;pack,701|40;pack,702|40;pack,409|50;pack,411|50;pack,412|10;coin,1240|100;pack,10412|100</v>
      </c>
    </row>
    <row r="115" spans="1:41">
      <c r="A115" s="51" t="s">
        <v>424</v>
      </c>
      <c r="B115" s="52">
        <v>13</v>
      </c>
      <c r="C115" s="52">
        <v>2</v>
      </c>
      <c r="D115" s="50" t="str">
        <f t="shared" ref="D115:H115" si="24">D15</f>
        <v>item,101;item,200</v>
      </c>
      <c r="E115" s="50">
        <f>产出设定!$C$20</f>
        <v>50</v>
      </c>
      <c r="F115" s="50">
        <f t="shared" si="24"/>
        <v>90</v>
      </c>
      <c r="G115" s="50">
        <f t="shared" si="24"/>
        <v>150</v>
      </c>
      <c r="H115" s="50" t="str">
        <f t="shared" si="24"/>
        <v>pack,10013;pack,1223;pack,401</v>
      </c>
      <c r="K115" s="50">
        <v>1</v>
      </c>
      <c r="L115" s="50">
        <f t="shared" si="6"/>
        <v>11013</v>
      </c>
      <c r="M115" s="50">
        <v>13</v>
      </c>
      <c r="N115" s="50" t="str">
        <f>随机目标!DA54</f>
        <v>prop,103,2</v>
      </c>
      <c r="O115" s="50" t="str">
        <f>随机目标!DB54</f>
        <v>prop,103,2</v>
      </c>
      <c r="P115" s="50">
        <f>随机目标!DC54</f>
        <v>75</v>
      </c>
      <c r="Q115" s="50">
        <v>1</v>
      </c>
      <c r="R115" s="50" t="str">
        <f t="shared" si="7"/>
        <v>prop_103</v>
      </c>
      <c r="S115" s="50" t="str">
        <f t="shared" si="8"/>
        <v>prop</v>
      </c>
      <c r="U115" s="50">
        <v>3</v>
      </c>
      <c r="V115" s="50">
        <f t="shared" si="9"/>
        <v>32013</v>
      </c>
      <c r="W115" s="50">
        <v>13</v>
      </c>
      <c r="X115" s="50" t="str">
        <f>随机目标!CX54</f>
        <v>pack,304</v>
      </c>
      <c r="Y115" s="50" t="str">
        <f>随机目标!CY54</f>
        <v>item,104</v>
      </c>
      <c r="Z115" s="50">
        <f>随机目标!CZ54</f>
        <v>0</v>
      </c>
      <c r="AA115" s="50">
        <v>2</v>
      </c>
      <c r="AB115" s="50" t="str">
        <f t="shared" si="10"/>
        <v>itemicon_104</v>
      </c>
      <c r="AC115" s="50" t="str">
        <f t="shared" si="11"/>
        <v>item</v>
      </c>
      <c r="AH115" s="53">
        <f>怪物产出!R16</f>
        <v>10113</v>
      </c>
      <c r="AI115" s="53">
        <v>1</v>
      </c>
      <c r="AJ115" s="50" t="str">
        <f>价值设定!AB15</f>
        <v>prop,101|5434;prop,102|4566</v>
      </c>
      <c r="AM115" s="50">
        <f>宝箱产出!P16</f>
        <v>80113</v>
      </c>
      <c r="AN115" s="50">
        <v>1</v>
      </c>
      <c r="AO115" s="50" t="str">
        <f>宝箱产出!U16</f>
        <v>pack,303|10;prop,701,1|20;pack,701|40;pack,702|40;pack,409|50;pack,411|50;pack,412|10;coin,1260|100;pack,10413|100</v>
      </c>
    </row>
    <row r="116" spans="1:41">
      <c r="A116" s="51" t="s">
        <v>425</v>
      </c>
      <c r="B116" s="52">
        <v>14</v>
      </c>
      <c r="C116" s="52">
        <v>2</v>
      </c>
      <c r="D116" s="50" t="str">
        <f t="shared" ref="D116:H116" si="25">D16</f>
        <v>item,101;item,200</v>
      </c>
      <c r="E116" s="50">
        <f>产出设定!$C$20</f>
        <v>50</v>
      </c>
      <c r="F116" s="50">
        <f t="shared" si="25"/>
        <v>90</v>
      </c>
      <c r="G116" s="50">
        <f t="shared" si="25"/>
        <v>150</v>
      </c>
      <c r="H116" s="50" t="str">
        <f t="shared" si="25"/>
        <v>pack,10014;pack,1223;pack,401</v>
      </c>
      <c r="K116" s="50">
        <v>1</v>
      </c>
      <c r="L116" s="50">
        <f t="shared" si="6"/>
        <v>11014</v>
      </c>
      <c r="M116" s="50">
        <v>14</v>
      </c>
      <c r="N116" s="50" t="str">
        <f>随机目标!DA55</f>
        <v>prop,103,2</v>
      </c>
      <c r="O116" s="50" t="str">
        <f>随机目标!DB55</f>
        <v>prop,103,2</v>
      </c>
      <c r="P116" s="50">
        <f>随机目标!DC55</f>
        <v>75</v>
      </c>
      <c r="Q116" s="50">
        <v>1</v>
      </c>
      <c r="R116" s="50" t="str">
        <f t="shared" si="7"/>
        <v>prop_103</v>
      </c>
      <c r="S116" s="50" t="str">
        <f t="shared" si="8"/>
        <v>prop</v>
      </c>
      <c r="U116" s="50">
        <v>3</v>
      </c>
      <c r="V116" s="50">
        <f t="shared" si="9"/>
        <v>32014</v>
      </c>
      <c r="W116" s="50">
        <v>14</v>
      </c>
      <c r="X116" s="50" t="str">
        <f>随机目标!CX55</f>
        <v>pack,304</v>
      </c>
      <c r="Y116" s="50" t="str">
        <f>随机目标!CY55</f>
        <v>item,104</v>
      </c>
      <c r="Z116" s="50">
        <f>随机目标!CZ55</f>
        <v>0</v>
      </c>
      <c r="AA116" s="50">
        <v>2</v>
      </c>
      <c r="AB116" s="50" t="str">
        <f t="shared" si="10"/>
        <v>itemicon_104</v>
      </c>
      <c r="AC116" s="50" t="str">
        <f t="shared" si="11"/>
        <v>item</v>
      </c>
      <c r="AH116" s="53">
        <f>怪物产出!R17</f>
        <v>10114</v>
      </c>
      <c r="AI116" s="53">
        <v>1</v>
      </c>
      <c r="AJ116" s="50" t="str">
        <f>价值设定!AB16</f>
        <v>prop,101|5434;prop,102|4566</v>
      </c>
      <c r="AM116" s="50">
        <f>宝箱产出!P17</f>
        <v>80114</v>
      </c>
      <c r="AN116" s="50">
        <v>1</v>
      </c>
      <c r="AO116" s="50" t="str">
        <f>宝箱产出!U17</f>
        <v>pack,303|10;prop,701,1|20;pack,701|40;pack,702|40;pack,409|50;pack,411|50;pack,412|10;coin,1280|100;pack,10414|100</v>
      </c>
    </row>
    <row r="117" spans="1:41">
      <c r="A117" s="51" t="s">
        <v>426</v>
      </c>
      <c r="B117" s="52">
        <v>15</v>
      </c>
      <c r="C117" s="52">
        <v>2</v>
      </c>
      <c r="D117" s="50" t="str">
        <f t="shared" ref="D117:H117" si="26">D17</f>
        <v>item,101;item,200</v>
      </c>
      <c r="E117" s="50">
        <f>产出设定!$C$20</f>
        <v>50</v>
      </c>
      <c r="F117" s="50">
        <f t="shared" si="26"/>
        <v>90</v>
      </c>
      <c r="G117" s="50">
        <f t="shared" si="26"/>
        <v>150</v>
      </c>
      <c r="H117" s="50" t="str">
        <f t="shared" si="26"/>
        <v>pack,10015;pack,1223;pack,401</v>
      </c>
      <c r="K117" s="50">
        <v>1</v>
      </c>
      <c r="L117" s="50">
        <f t="shared" si="6"/>
        <v>11015</v>
      </c>
      <c r="M117" s="50">
        <v>15</v>
      </c>
      <c r="N117" s="50" t="str">
        <f>随机目标!DA56</f>
        <v>prop,103,2</v>
      </c>
      <c r="O117" s="50" t="str">
        <f>随机目标!DB56</f>
        <v>prop,103,2</v>
      </c>
      <c r="P117" s="50">
        <f>随机目标!DC56</f>
        <v>75</v>
      </c>
      <c r="Q117" s="50">
        <v>1</v>
      </c>
      <c r="R117" s="50" t="str">
        <f t="shared" si="7"/>
        <v>prop_103</v>
      </c>
      <c r="S117" s="50" t="str">
        <f t="shared" si="8"/>
        <v>prop</v>
      </c>
      <c r="U117" s="50">
        <v>3</v>
      </c>
      <c r="V117" s="50">
        <f t="shared" si="9"/>
        <v>32015</v>
      </c>
      <c r="W117" s="50">
        <v>15</v>
      </c>
      <c r="X117" s="50" t="str">
        <f>随机目标!CX56</f>
        <v>pack,304</v>
      </c>
      <c r="Y117" s="50" t="str">
        <f>随机目标!CY56</f>
        <v>item,104</v>
      </c>
      <c r="Z117" s="50">
        <f>随机目标!CZ56</f>
        <v>0</v>
      </c>
      <c r="AA117" s="50">
        <v>2</v>
      </c>
      <c r="AB117" s="50" t="str">
        <f t="shared" si="10"/>
        <v>itemicon_104</v>
      </c>
      <c r="AC117" s="50" t="str">
        <f t="shared" si="11"/>
        <v>item</v>
      </c>
      <c r="AH117" s="53">
        <f>怪物产出!R18</f>
        <v>10115</v>
      </c>
      <c r="AI117" s="53">
        <v>1</v>
      </c>
      <c r="AJ117" s="50" t="str">
        <f>价值设定!AB17</f>
        <v>prop,101|5434;prop,102|4566</v>
      </c>
      <c r="AM117" s="50">
        <f>宝箱产出!P18</f>
        <v>80115</v>
      </c>
      <c r="AN117" s="50">
        <v>1</v>
      </c>
      <c r="AO117" s="50" t="str">
        <f>宝箱产出!U18</f>
        <v>pack,303|10;prop,701,1|20;pack,701|40;pack,702|40;pack,409|50;pack,411|50;pack,412|10;coin,1300|100;pack,10415|100</v>
      </c>
    </row>
    <row r="118" spans="1:41">
      <c r="A118" s="51" t="s">
        <v>427</v>
      </c>
      <c r="B118" s="52">
        <v>16</v>
      </c>
      <c r="C118" s="52">
        <v>2</v>
      </c>
      <c r="D118" s="50" t="str">
        <f t="shared" ref="D118:H118" si="27">D18</f>
        <v>item,101;item,200</v>
      </c>
      <c r="E118" s="50">
        <f>产出设定!$C$20</f>
        <v>50</v>
      </c>
      <c r="F118" s="50">
        <f t="shared" si="27"/>
        <v>93</v>
      </c>
      <c r="G118" s="50">
        <f t="shared" si="27"/>
        <v>155</v>
      </c>
      <c r="H118" s="50" t="str">
        <f t="shared" si="27"/>
        <v>pack,10016;pack,1223;pack,401</v>
      </c>
      <c r="K118" s="50">
        <v>1</v>
      </c>
      <c r="L118" s="50">
        <f t="shared" si="6"/>
        <v>11016</v>
      </c>
      <c r="M118" s="50">
        <v>16</v>
      </c>
      <c r="N118" s="50" t="str">
        <f>随机目标!DA57</f>
        <v>prop,103,2</v>
      </c>
      <c r="O118" s="50" t="str">
        <f>随机目标!DB57</f>
        <v>prop,103,2</v>
      </c>
      <c r="P118" s="50">
        <f>随机目标!DC57</f>
        <v>75</v>
      </c>
      <c r="Q118" s="50">
        <v>1</v>
      </c>
      <c r="R118" s="50" t="str">
        <f t="shared" si="7"/>
        <v>prop_103</v>
      </c>
      <c r="S118" s="50" t="str">
        <f t="shared" si="8"/>
        <v>prop</v>
      </c>
      <c r="U118" s="50">
        <v>3</v>
      </c>
      <c r="V118" s="50">
        <f t="shared" si="9"/>
        <v>32016</v>
      </c>
      <c r="W118" s="50">
        <v>16</v>
      </c>
      <c r="X118" s="50" t="str">
        <f>随机目标!CX57</f>
        <v>pack,304</v>
      </c>
      <c r="Y118" s="50" t="str">
        <f>随机目标!CY57</f>
        <v>item,104</v>
      </c>
      <c r="Z118" s="50">
        <f>随机目标!CZ57</f>
        <v>0</v>
      </c>
      <c r="AA118" s="50">
        <v>2</v>
      </c>
      <c r="AB118" s="50" t="str">
        <f t="shared" si="10"/>
        <v>itemicon_104</v>
      </c>
      <c r="AC118" s="50" t="str">
        <f t="shared" si="11"/>
        <v>item</v>
      </c>
      <c r="AH118" s="53">
        <f>怪物产出!R19</f>
        <v>10116</v>
      </c>
      <c r="AI118" s="53">
        <v>1</v>
      </c>
      <c r="AJ118" s="50" t="str">
        <f>价值设定!AB18</f>
        <v>prop,101|5100;prop,102|4900</v>
      </c>
      <c r="AM118" s="50">
        <f>宝箱产出!P19</f>
        <v>80116</v>
      </c>
      <c r="AN118" s="50">
        <v>1</v>
      </c>
      <c r="AO118" s="50" t="str">
        <f>宝箱产出!U19</f>
        <v>pack,303|10;prop,701,1|20;pack,701|40;pack,702|40;pack,409|50;pack,411|50;pack,412|10;coin,1320|100;pack,10416|100</v>
      </c>
    </row>
    <row r="119" spans="1:41">
      <c r="A119" s="51" t="s">
        <v>428</v>
      </c>
      <c r="B119" s="52">
        <v>17</v>
      </c>
      <c r="C119" s="52">
        <v>2</v>
      </c>
      <c r="D119" s="50" t="str">
        <f t="shared" ref="D119:H119" si="28">D19</f>
        <v>item,101;item,200</v>
      </c>
      <c r="E119" s="50">
        <f>产出设定!$C$20</f>
        <v>50</v>
      </c>
      <c r="F119" s="50">
        <f t="shared" si="28"/>
        <v>96</v>
      </c>
      <c r="G119" s="50">
        <f t="shared" si="28"/>
        <v>160</v>
      </c>
      <c r="H119" s="50" t="str">
        <f t="shared" si="28"/>
        <v>pack,10017;pack,1223;pack,401</v>
      </c>
      <c r="K119" s="50">
        <v>1</v>
      </c>
      <c r="L119" s="50">
        <f t="shared" si="6"/>
        <v>11017</v>
      </c>
      <c r="M119" s="50">
        <v>17</v>
      </c>
      <c r="N119" s="50" t="str">
        <f>随机目标!DA58</f>
        <v>prop,103,2</v>
      </c>
      <c r="O119" s="50" t="str">
        <f>随机目标!DB58</f>
        <v>prop,103,2</v>
      </c>
      <c r="P119" s="50">
        <f>随机目标!DC58</f>
        <v>75</v>
      </c>
      <c r="Q119" s="50">
        <v>1</v>
      </c>
      <c r="R119" s="50" t="str">
        <f t="shared" si="7"/>
        <v>prop_103</v>
      </c>
      <c r="S119" s="50" t="str">
        <f t="shared" si="8"/>
        <v>prop</v>
      </c>
      <c r="U119" s="50">
        <v>3</v>
      </c>
      <c r="V119" s="50">
        <f t="shared" si="9"/>
        <v>32017</v>
      </c>
      <c r="W119" s="50">
        <v>17</v>
      </c>
      <c r="X119" s="50" t="str">
        <f>随机目标!CX58</f>
        <v>pack,304</v>
      </c>
      <c r="Y119" s="50" t="str">
        <f>随机目标!CY58</f>
        <v>item,104</v>
      </c>
      <c r="Z119" s="50">
        <f>随机目标!CZ58</f>
        <v>0</v>
      </c>
      <c r="AA119" s="50">
        <v>2</v>
      </c>
      <c r="AB119" s="50" t="str">
        <f t="shared" si="10"/>
        <v>itemicon_104</v>
      </c>
      <c r="AC119" s="50" t="str">
        <f t="shared" si="11"/>
        <v>item</v>
      </c>
      <c r="AH119" s="53">
        <f>怪物产出!R20</f>
        <v>10117</v>
      </c>
      <c r="AI119" s="53">
        <v>1</v>
      </c>
      <c r="AJ119" s="50" t="str">
        <f>价值设定!AB19</f>
        <v>prop,101|4667;prop,102|5333</v>
      </c>
      <c r="AM119" s="50">
        <f>宝箱产出!P20</f>
        <v>80117</v>
      </c>
      <c r="AN119" s="50">
        <v>1</v>
      </c>
      <c r="AO119" s="50" t="str">
        <f>宝箱产出!U20</f>
        <v>pack,303|10;prop,701,1|20;pack,701|40;pack,702|40;pack,409|50;pack,411|50;pack,412|10;coin,1340|100;pack,10417|100</v>
      </c>
    </row>
    <row r="120" spans="1:41">
      <c r="A120" s="51" t="s">
        <v>429</v>
      </c>
      <c r="B120" s="52">
        <v>18</v>
      </c>
      <c r="C120" s="52">
        <v>2</v>
      </c>
      <c r="D120" s="50" t="str">
        <f t="shared" ref="D120:H120" si="29">D20</f>
        <v>item,101;item,200</v>
      </c>
      <c r="E120" s="50">
        <f>产出设定!$C$20</f>
        <v>50</v>
      </c>
      <c r="F120" s="50">
        <f t="shared" si="29"/>
        <v>96</v>
      </c>
      <c r="G120" s="50">
        <f t="shared" si="29"/>
        <v>160</v>
      </c>
      <c r="H120" s="50" t="str">
        <f t="shared" si="29"/>
        <v>pack,10018;pack,1223;pack,401</v>
      </c>
      <c r="K120" s="50">
        <v>1</v>
      </c>
      <c r="L120" s="50">
        <f t="shared" si="6"/>
        <v>11018</v>
      </c>
      <c r="M120" s="50">
        <v>18</v>
      </c>
      <c r="N120" s="50" t="str">
        <f>随机目标!DA59</f>
        <v>prop,103,2</v>
      </c>
      <c r="O120" s="50" t="str">
        <f>随机目标!DB59</f>
        <v>prop,103,2</v>
      </c>
      <c r="P120" s="50">
        <f>随机目标!DC59</f>
        <v>75</v>
      </c>
      <c r="Q120" s="50">
        <v>1</v>
      </c>
      <c r="R120" s="50" t="str">
        <f t="shared" si="7"/>
        <v>prop_103</v>
      </c>
      <c r="S120" s="50" t="str">
        <f t="shared" si="8"/>
        <v>prop</v>
      </c>
      <c r="U120" s="50">
        <v>3</v>
      </c>
      <c r="V120" s="50">
        <f t="shared" si="9"/>
        <v>32018</v>
      </c>
      <c r="W120" s="50">
        <v>18</v>
      </c>
      <c r="X120" s="50" t="str">
        <f>随机目标!CX59</f>
        <v>pack,304</v>
      </c>
      <c r="Y120" s="50" t="str">
        <f>随机目标!CY59</f>
        <v>item,104</v>
      </c>
      <c r="Z120" s="50">
        <f>随机目标!CZ59</f>
        <v>0</v>
      </c>
      <c r="AA120" s="50">
        <v>2</v>
      </c>
      <c r="AB120" s="50" t="str">
        <f t="shared" si="10"/>
        <v>itemicon_104</v>
      </c>
      <c r="AC120" s="50" t="str">
        <f t="shared" si="11"/>
        <v>item</v>
      </c>
      <c r="AH120" s="53">
        <f>怪物产出!R21</f>
        <v>10118</v>
      </c>
      <c r="AI120" s="53">
        <v>1</v>
      </c>
      <c r="AJ120" s="50" t="str">
        <f>价值设定!AB20</f>
        <v>prop,101|4667;prop,102|5333</v>
      </c>
      <c r="AM120" s="50">
        <f>宝箱产出!P21</f>
        <v>80118</v>
      </c>
      <c r="AN120" s="50">
        <v>1</v>
      </c>
      <c r="AO120" s="50" t="str">
        <f>宝箱产出!U21</f>
        <v>pack,303|10;prop,701,1|20;pack,701|40;pack,702|40;pack,409|50;pack,411|50;pack,412|10;coin,1360|100;pack,10418|100</v>
      </c>
    </row>
    <row r="121" spans="1:41">
      <c r="A121" s="51" t="s">
        <v>430</v>
      </c>
      <c r="B121" s="52">
        <v>19</v>
      </c>
      <c r="C121" s="52">
        <v>2</v>
      </c>
      <c r="D121" s="50" t="str">
        <f t="shared" ref="D121:H121" si="30">D21</f>
        <v>item,101;item,200</v>
      </c>
      <c r="E121" s="50">
        <f>产出设定!$C$20</f>
        <v>50</v>
      </c>
      <c r="F121" s="50">
        <f t="shared" si="30"/>
        <v>96</v>
      </c>
      <c r="G121" s="50">
        <f t="shared" si="30"/>
        <v>160</v>
      </c>
      <c r="H121" s="50" t="str">
        <f t="shared" si="30"/>
        <v>pack,10019;pack,1223;pack,401</v>
      </c>
      <c r="K121" s="50">
        <v>1</v>
      </c>
      <c r="L121" s="50">
        <f t="shared" si="6"/>
        <v>11019</v>
      </c>
      <c r="M121" s="50">
        <v>19</v>
      </c>
      <c r="N121" s="50" t="str">
        <f>随机目标!DA60</f>
        <v>prop,103,2</v>
      </c>
      <c r="O121" s="50" t="str">
        <f>随机目标!DB60</f>
        <v>prop,103,2</v>
      </c>
      <c r="P121" s="50">
        <f>随机目标!DC60</f>
        <v>75</v>
      </c>
      <c r="Q121" s="50">
        <v>1</v>
      </c>
      <c r="R121" s="50" t="str">
        <f t="shared" si="7"/>
        <v>prop_103</v>
      </c>
      <c r="S121" s="50" t="str">
        <f t="shared" si="8"/>
        <v>prop</v>
      </c>
      <c r="U121" s="50">
        <v>3</v>
      </c>
      <c r="V121" s="50">
        <f t="shared" si="9"/>
        <v>32019</v>
      </c>
      <c r="W121" s="50">
        <v>19</v>
      </c>
      <c r="X121" s="50" t="str">
        <f>随机目标!CX60</f>
        <v>pack,304</v>
      </c>
      <c r="Y121" s="50" t="str">
        <f>随机目标!CY60</f>
        <v>item,104</v>
      </c>
      <c r="Z121" s="50">
        <f>随机目标!CZ60</f>
        <v>0</v>
      </c>
      <c r="AA121" s="50">
        <v>2</v>
      </c>
      <c r="AB121" s="50" t="str">
        <f t="shared" si="10"/>
        <v>itemicon_104</v>
      </c>
      <c r="AC121" s="50" t="str">
        <f t="shared" si="11"/>
        <v>item</v>
      </c>
      <c r="AH121" s="53">
        <f>怪物产出!R22</f>
        <v>10119</v>
      </c>
      <c r="AI121" s="53">
        <v>1</v>
      </c>
      <c r="AJ121" s="50" t="str">
        <f>价值设定!AB21</f>
        <v>prop,101|4667;prop,102|5333</v>
      </c>
      <c r="AM121" s="50">
        <f>宝箱产出!P22</f>
        <v>80119</v>
      </c>
      <c r="AN121" s="50">
        <v>1</v>
      </c>
      <c r="AO121" s="50" t="str">
        <f>宝箱产出!U22</f>
        <v>pack,303|10;prop,701,1|20;pack,701|40;pack,702|40;pack,409|50;pack,411|50;pack,412|10;coin,1380|100;pack,10419|100</v>
      </c>
    </row>
    <row r="122" spans="1:41">
      <c r="A122" s="51" t="s">
        <v>431</v>
      </c>
      <c r="B122" s="52">
        <v>20</v>
      </c>
      <c r="C122" s="52">
        <v>2</v>
      </c>
      <c r="D122" s="50" t="str">
        <f t="shared" ref="D122:H122" si="31">D22</f>
        <v>item,101;item,200</v>
      </c>
      <c r="E122" s="50">
        <f>产出设定!$C$20</f>
        <v>50</v>
      </c>
      <c r="F122" s="50">
        <f t="shared" si="31"/>
        <v>96</v>
      </c>
      <c r="G122" s="50">
        <f t="shared" si="31"/>
        <v>160</v>
      </c>
      <c r="H122" s="50" t="str">
        <f t="shared" si="31"/>
        <v>pack,10020;pack,1223;pack,401</v>
      </c>
      <c r="K122" s="50">
        <v>1</v>
      </c>
      <c r="L122" s="50">
        <f t="shared" si="6"/>
        <v>11020</v>
      </c>
      <c r="M122" s="50">
        <v>20</v>
      </c>
      <c r="N122" s="50" t="str">
        <f>随机目标!DA61</f>
        <v>prop,103,2</v>
      </c>
      <c r="O122" s="50" t="str">
        <f>随机目标!DB61</f>
        <v>prop,103,2</v>
      </c>
      <c r="P122" s="50">
        <f>随机目标!DC61</f>
        <v>75</v>
      </c>
      <c r="Q122" s="50">
        <v>1</v>
      </c>
      <c r="R122" s="50" t="str">
        <f t="shared" si="7"/>
        <v>prop_103</v>
      </c>
      <c r="S122" s="50" t="str">
        <f t="shared" si="8"/>
        <v>prop</v>
      </c>
      <c r="U122" s="50">
        <v>3</v>
      </c>
      <c r="V122" s="50">
        <f t="shared" si="9"/>
        <v>32020</v>
      </c>
      <c r="W122" s="50">
        <v>20</v>
      </c>
      <c r="X122" s="50" t="str">
        <f>随机目标!CX61</f>
        <v>pack,304</v>
      </c>
      <c r="Y122" s="50" t="str">
        <f>随机目标!CY61</f>
        <v>item,104</v>
      </c>
      <c r="Z122" s="50">
        <f>随机目标!CZ61</f>
        <v>0</v>
      </c>
      <c r="AA122" s="50">
        <v>2</v>
      </c>
      <c r="AB122" s="50" t="str">
        <f t="shared" si="10"/>
        <v>itemicon_104</v>
      </c>
      <c r="AC122" s="50" t="str">
        <f t="shared" si="11"/>
        <v>item</v>
      </c>
      <c r="AH122" s="53">
        <f>怪物产出!R23</f>
        <v>10120</v>
      </c>
      <c r="AI122" s="53">
        <v>1</v>
      </c>
      <c r="AJ122" s="50" t="str">
        <f>价值设定!AB22</f>
        <v>prop,101|4667;prop,102|5333</v>
      </c>
      <c r="AM122" s="50">
        <f>宝箱产出!P23</f>
        <v>80120</v>
      </c>
      <c r="AN122" s="50">
        <v>1</v>
      </c>
      <c r="AO122" s="50" t="str">
        <f>宝箱产出!U23</f>
        <v>pack,303|10;prop,701,1|20;pack,701|40;pack,702|40;pack,409|50;pack,411|50;pack,412|10;coin,1400|100;pack,10420|100</v>
      </c>
    </row>
    <row r="123" spans="1:41">
      <c r="A123" s="51" t="s">
        <v>432</v>
      </c>
      <c r="B123" s="52">
        <v>21</v>
      </c>
      <c r="C123" s="52">
        <v>2</v>
      </c>
      <c r="D123" s="50" t="str">
        <f t="shared" ref="D123:H123" si="32">D23</f>
        <v>item,101;item,200</v>
      </c>
      <c r="E123" s="50">
        <f>产出设定!$C$20</f>
        <v>50</v>
      </c>
      <c r="F123" s="50">
        <f t="shared" si="32"/>
        <v>96</v>
      </c>
      <c r="G123" s="50">
        <f t="shared" si="32"/>
        <v>160</v>
      </c>
      <c r="H123" s="50" t="str">
        <f t="shared" si="32"/>
        <v>pack,10021;pack,1223;pack,401</v>
      </c>
      <c r="K123" s="50">
        <v>1</v>
      </c>
      <c r="L123" s="50">
        <f t="shared" si="6"/>
        <v>11021</v>
      </c>
      <c r="M123" s="50">
        <v>21</v>
      </c>
      <c r="N123" s="50" t="str">
        <f>随机目标!DA62</f>
        <v>prop,103,2</v>
      </c>
      <c r="O123" s="50" t="str">
        <f>随机目标!DB62</f>
        <v>prop,103,2</v>
      </c>
      <c r="P123" s="50">
        <f>随机目标!DC62</f>
        <v>75</v>
      </c>
      <c r="Q123" s="50">
        <v>1</v>
      </c>
      <c r="R123" s="50" t="str">
        <f t="shared" si="7"/>
        <v>prop_103</v>
      </c>
      <c r="S123" s="50" t="str">
        <f t="shared" si="8"/>
        <v>prop</v>
      </c>
      <c r="U123" s="50">
        <v>3</v>
      </c>
      <c r="V123" s="50">
        <f t="shared" si="9"/>
        <v>32021</v>
      </c>
      <c r="W123" s="50">
        <v>21</v>
      </c>
      <c r="X123" s="50" t="str">
        <f>随机目标!CX62</f>
        <v>pack,304</v>
      </c>
      <c r="Y123" s="50" t="str">
        <f>随机目标!CY62</f>
        <v>item,104</v>
      </c>
      <c r="Z123" s="50">
        <f>随机目标!CZ62</f>
        <v>0</v>
      </c>
      <c r="AA123" s="50">
        <v>2</v>
      </c>
      <c r="AB123" s="50" t="str">
        <f t="shared" si="10"/>
        <v>itemicon_104</v>
      </c>
      <c r="AC123" s="50" t="str">
        <f t="shared" si="11"/>
        <v>item</v>
      </c>
      <c r="AH123" s="53">
        <f>怪物产出!R24</f>
        <v>10121</v>
      </c>
      <c r="AI123" s="53">
        <v>1</v>
      </c>
      <c r="AJ123" s="50" t="str">
        <f>价值设定!AB23</f>
        <v>prop,101|4667;prop,102|5333</v>
      </c>
      <c r="AM123" s="50">
        <f>宝箱产出!P24</f>
        <v>80121</v>
      </c>
      <c r="AN123" s="50">
        <v>1</v>
      </c>
      <c r="AO123" s="50" t="str">
        <f>宝箱产出!U24</f>
        <v>pack,303|10;prop,701,1|20;pack,701|40;pack,702|40;pack,409|50;pack,411|50;pack,412|10;coin,1420|100;pack,10421|100</v>
      </c>
    </row>
    <row r="124" spans="1:41">
      <c r="A124" s="51" t="s">
        <v>433</v>
      </c>
      <c r="B124" s="52">
        <v>22</v>
      </c>
      <c r="C124" s="52">
        <v>2</v>
      </c>
      <c r="D124" s="50" t="str">
        <f t="shared" ref="D124:H124" si="33">D24</f>
        <v>item,101;item,200</v>
      </c>
      <c r="E124" s="50">
        <f>产出设定!$C$20</f>
        <v>50</v>
      </c>
      <c r="F124" s="50">
        <f t="shared" si="33"/>
        <v>99</v>
      </c>
      <c r="G124" s="50">
        <f t="shared" si="33"/>
        <v>165</v>
      </c>
      <c r="H124" s="50" t="str">
        <f t="shared" si="33"/>
        <v>pack,10022;pack,1224;pack,401</v>
      </c>
      <c r="K124" s="50">
        <v>1</v>
      </c>
      <c r="L124" s="50">
        <f t="shared" si="6"/>
        <v>11022</v>
      </c>
      <c r="M124" s="50">
        <v>22</v>
      </c>
      <c r="N124" s="50" t="str">
        <f>随机目标!DA63</f>
        <v>prop,104,1</v>
      </c>
      <c r="O124" s="50" t="str">
        <f>随机目标!DB63</f>
        <v>prop,104,1</v>
      </c>
      <c r="P124" s="50">
        <f>随机目标!DC63</f>
        <v>75</v>
      </c>
      <c r="Q124" s="50">
        <v>1</v>
      </c>
      <c r="R124" s="50" t="str">
        <f t="shared" si="7"/>
        <v>prop_104</v>
      </c>
      <c r="S124" s="50" t="str">
        <f t="shared" si="8"/>
        <v>prop</v>
      </c>
      <c r="U124" s="50">
        <v>3</v>
      </c>
      <c r="V124" s="50">
        <f t="shared" si="9"/>
        <v>32022</v>
      </c>
      <c r="W124" s="50">
        <v>22</v>
      </c>
      <c r="X124" s="50" t="str">
        <f>随机目标!CX63</f>
        <v>pack,304</v>
      </c>
      <c r="Y124" s="50" t="str">
        <f>随机目标!CY63</f>
        <v>item,104</v>
      </c>
      <c r="Z124" s="50">
        <f>随机目标!CZ63</f>
        <v>0</v>
      </c>
      <c r="AA124" s="50">
        <v>2</v>
      </c>
      <c r="AB124" s="50" t="str">
        <f t="shared" si="10"/>
        <v>itemicon_104</v>
      </c>
      <c r="AC124" s="50" t="str">
        <f t="shared" si="11"/>
        <v>item</v>
      </c>
      <c r="AH124" s="53">
        <f>怪物产出!R25</f>
        <v>10122</v>
      </c>
      <c r="AI124" s="53">
        <v>1</v>
      </c>
      <c r="AJ124" s="50" t="str">
        <f>价值设定!AB24</f>
        <v>prop,101|4334;prop,102|5666</v>
      </c>
      <c r="AM124" s="50">
        <f>宝箱产出!P25</f>
        <v>80122</v>
      </c>
      <c r="AN124" s="50">
        <v>1</v>
      </c>
      <c r="AO124" s="50" t="str">
        <f>宝箱产出!U25</f>
        <v>pack,303|10;prop,701,1|20;pack,701|40;pack,702|40;pack,409|50;pack,411|50;pack,412|10;coin,1440|100;pack,10422|100</v>
      </c>
    </row>
    <row r="125" spans="1:41">
      <c r="A125" s="51" t="s">
        <v>434</v>
      </c>
      <c r="B125" s="52">
        <v>23</v>
      </c>
      <c r="C125" s="52">
        <v>2</v>
      </c>
      <c r="D125" s="50" t="str">
        <f t="shared" ref="D125:H125" si="34">D25</f>
        <v>item,101;item,200</v>
      </c>
      <c r="E125" s="50">
        <f>产出设定!$C$20</f>
        <v>50</v>
      </c>
      <c r="F125" s="50">
        <f t="shared" si="34"/>
        <v>99</v>
      </c>
      <c r="G125" s="50">
        <f t="shared" si="34"/>
        <v>165</v>
      </c>
      <c r="H125" s="50" t="str">
        <f t="shared" si="34"/>
        <v>pack,10023;pack,1224;pack,401</v>
      </c>
      <c r="K125" s="50">
        <v>1</v>
      </c>
      <c r="L125" s="50">
        <f t="shared" si="6"/>
        <v>11023</v>
      </c>
      <c r="M125" s="50">
        <v>23</v>
      </c>
      <c r="N125" s="50" t="str">
        <f>随机目标!DA64</f>
        <v>prop,104,1</v>
      </c>
      <c r="O125" s="50" t="str">
        <f>随机目标!DB64</f>
        <v>prop,104,1</v>
      </c>
      <c r="P125" s="50">
        <f>随机目标!DC64</f>
        <v>75</v>
      </c>
      <c r="Q125" s="50">
        <v>1</v>
      </c>
      <c r="R125" s="50" t="str">
        <f t="shared" si="7"/>
        <v>prop_104</v>
      </c>
      <c r="S125" s="50" t="str">
        <f t="shared" si="8"/>
        <v>prop</v>
      </c>
      <c r="U125" s="50">
        <v>3</v>
      </c>
      <c r="V125" s="50">
        <f t="shared" si="9"/>
        <v>32023</v>
      </c>
      <c r="W125" s="50">
        <v>23</v>
      </c>
      <c r="X125" s="50" t="str">
        <f>随机目标!CX64</f>
        <v>pack,304</v>
      </c>
      <c r="Y125" s="50" t="str">
        <f>随机目标!CY64</f>
        <v>item,104</v>
      </c>
      <c r="Z125" s="50">
        <f>随机目标!CZ64</f>
        <v>0</v>
      </c>
      <c r="AA125" s="50">
        <v>2</v>
      </c>
      <c r="AB125" s="50" t="str">
        <f t="shared" si="10"/>
        <v>itemicon_104</v>
      </c>
      <c r="AC125" s="50" t="str">
        <f t="shared" si="11"/>
        <v>item</v>
      </c>
      <c r="AH125" s="53">
        <f>怪物产出!R26</f>
        <v>10123</v>
      </c>
      <c r="AI125" s="53">
        <v>1</v>
      </c>
      <c r="AJ125" s="50" t="str">
        <f>价值设定!AB25</f>
        <v>prop,101|4334;prop,102|5666</v>
      </c>
      <c r="AM125" s="50">
        <f>宝箱产出!P26</f>
        <v>80123</v>
      </c>
      <c r="AN125" s="50">
        <v>1</v>
      </c>
      <c r="AO125" s="50" t="str">
        <f>宝箱产出!U26</f>
        <v>pack,303|10;prop,701,1|20;pack,701|40;pack,702|40;pack,409|50;pack,411|50;pack,412|10;coin,1460|100;pack,10423|100</v>
      </c>
    </row>
    <row r="126" spans="1:41">
      <c r="A126" s="51" t="s">
        <v>435</v>
      </c>
      <c r="B126" s="52">
        <v>24</v>
      </c>
      <c r="C126" s="52">
        <v>2</v>
      </c>
      <c r="D126" s="50" t="str">
        <f t="shared" ref="D126:H126" si="35">D26</f>
        <v>item,101;item,200</v>
      </c>
      <c r="E126" s="50">
        <f>产出设定!$C$20</f>
        <v>50</v>
      </c>
      <c r="F126" s="50">
        <f t="shared" si="35"/>
        <v>102</v>
      </c>
      <c r="G126" s="50">
        <f t="shared" si="35"/>
        <v>170</v>
      </c>
      <c r="H126" s="50" t="str">
        <f t="shared" si="35"/>
        <v>pack,10024;pack,1224;pack,401</v>
      </c>
      <c r="K126" s="50">
        <v>1</v>
      </c>
      <c r="L126" s="50">
        <f t="shared" si="6"/>
        <v>11024</v>
      </c>
      <c r="M126" s="50">
        <v>24</v>
      </c>
      <c r="N126" s="50" t="str">
        <f>随机目标!DA65</f>
        <v>prop,104,1</v>
      </c>
      <c r="O126" s="50" t="str">
        <f>随机目标!DB65</f>
        <v>prop,104,1</v>
      </c>
      <c r="P126" s="50">
        <f>随机目标!DC65</f>
        <v>75</v>
      </c>
      <c r="Q126" s="50">
        <v>1</v>
      </c>
      <c r="R126" s="50" t="str">
        <f t="shared" si="7"/>
        <v>prop_104</v>
      </c>
      <c r="S126" s="50" t="str">
        <f t="shared" si="8"/>
        <v>prop</v>
      </c>
      <c r="U126" s="50">
        <v>3</v>
      </c>
      <c r="V126" s="50">
        <f t="shared" si="9"/>
        <v>32024</v>
      </c>
      <c r="W126" s="50">
        <v>24</v>
      </c>
      <c r="X126" s="50" t="str">
        <f>随机目标!CX65</f>
        <v>pack,304</v>
      </c>
      <c r="Y126" s="50" t="str">
        <f>随机目标!CY65</f>
        <v>item,104</v>
      </c>
      <c r="Z126" s="50">
        <f>随机目标!CZ65</f>
        <v>0</v>
      </c>
      <c r="AA126" s="50">
        <v>2</v>
      </c>
      <c r="AB126" s="50" t="str">
        <f t="shared" si="10"/>
        <v>itemicon_104</v>
      </c>
      <c r="AC126" s="50" t="str">
        <f t="shared" si="11"/>
        <v>item</v>
      </c>
      <c r="AH126" s="53">
        <f>怪物产出!R27</f>
        <v>10124</v>
      </c>
      <c r="AI126" s="53">
        <v>1</v>
      </c>
      <c r="AJ126" s="50" t="str">
        <f>价值设定!AB26</f>
        <v>prop,101|3934;prop,102|6066</v>
      </c>
      <c r="AM126" s="50">
        <f>宝箱产出!P27</f>
        <v>80124</v>
      </c>
      <c r="AN126" s="50">
        <v>1</v>
      </c>
      <c r="AO126" s="50" t="str">
        <f>宝箱产出!U27</f>
        <v>pack,303|10;prop,701,1|20;pack,701|40;pack,702|40;pack,409|50;pack,411|50;pack,412|10;coin,1480|100;pack,10424|100</v>
      </c>
    </row>
    <row r="127" spans="1:41">
      <c r="A127" s="51" t="s">
        <v>436</v>
      </c>
      <c r="B127" s="52">
        <v>25</v>
      </c>
      <c r="C127" s="52">
        <v>2</v>
      </c>
      <c r="D127" s="50" t="str">
        <f t="shared" ref="D127:H127" si="36">D27</f>
        <v>item,101;item,200</v>
      </c>
      <c r="E127" s="50">
        <f>产出设定!$C$20</f>
        <v>50</v>
      </c>
      <c r="F127" s="50">
        <f t="shared" si="36"/>
        <v>102</v>
      </c>
      <c r="G127" s="50">
        <f t="shared" si="36"/>
        <v>170</v>
      </c>
      <c r="H127" s="50" t="str">
        <f t="shared" si="36"/>
        <v>pack,10025;pack,1224;pack,401</v>
      </c>
      <c r="K127" s="50">
        <v>1</v>
      </c>
      <c r="L127" s="50">
        <f t="shared" si="6"/>
        <v>11025</v>
      </c>
      <c r="M127" s="50">
        <v>25</v>
      </c>
      <c r="N127" s="50" t="str">
        <f>随机目标!DA66</f>
        <v>prop,104,1</v>
      </c>
      <c r="O127" s="50" t="str">
        <f>随机目标!DB66</f>
        <v>prop,104,1</v>
      </c>
      <c r="P127" s="50">
        <f>随机目标!DC66</f>
        <v>75</v>
      </c>
      <c r="Q127" s="50">
        <v>1</v>
      </c>
      <c r="R127" s="50" t="str">
        <f t="shared" si="7"/>
        <v>prop_104</v>
      </c>
      <c r="S127" s="50" t="str">
        <f t="shared" si="8"/>
        <v>prop</v>
      </c>
      <c r="U127" s="50">
        <v>3</v>
      </c>
      <c r="V127" s="50">
        <f t="shared" si="9"/>
        <v>32025</v>
      </c>
      <c r="W127" s="50">
        <v>25</v>
      </c>
      <c r="X127" s="50" t="str">
        <f>随机目标!CX66</f>
        <v>pack,304</v>
      </c>
      <c r="Y127" s="50" t="str">
        <f>随机目标!CY66</f>
        <v>item,104</v>
      </c>
      <c r="Z127" s="50">
        <f>随机目标!CZ66</f>
        <v>0</v>
      </c>
      <c r="AA127" s="50">
        <v>2</v>
      </c>
      <c r="AB127" s="50" t="str">
        <f t="shared" si="10"/>
        <v>itemicon_104</v>
      </c>
      <c r="AC127" s="50" t="str">
        <f t="shared" si="11"/>
        <v>item</v>
      </c>
      <c r="AH127" s="53">
        <f>怪物产出!R28</f>
        <v>10125</v>
      </c>
      <c r="AI127" s="53">
        <v>1</v>
      </c>
      <c r="AJ127" s="50" t="str">
        <f>价值设定!AB27</f>
        <v>prop,101|3934;prop,102|6066</v>
      </c>
      <c r="AM127" s="50">
        <f>宝箱产出!P28</f>
        <v>80125</v>
      </c>
      <c r="AN127" s="50">
        <v>1</v>
      </c>
      <c r="AO127" s="50" t="str">
        <f>宝箱产出!U28</f>
        <v>pack,303|10;prop,701,1|20;pack,701|40;pack,702|40;pack,409|50;pack,411|50;pack,412|10;coin,1500|100;pack,10425|100</v>
      </c>
    </row>
    <row r="128" spans="1:41">
      <c r="A128" s="51" t="s">
        <v>437</v>
      </c>
      <c r="B128" s="52">
        <v>26</v>
      </c>
      <c r="C128" s="52">
        <v>2</v>
      </c>
      <c r="D128" s="50" t="str">
        <f t="shared" ref="D128:H128" si="37">D28</f>
        <v>item,101;item,200</v>
      </c>
      <c r="E128" s="50">
        <f>产出设定!$C$20</f>
        <v>50</v>
      </c>
      <c r="F128" s="50">
        <f t="shared" si="37"/>
        <v>102</v>
      </c>
      <c r="G128" s="50">
        <f t="shared" si="37"/>
        <v>170</v>
      </c>
      <c r="H128" s="50" t="str">
        <f t="shared" si="37"/>
        <v>pack,10026;pack,1224;pack,401</v>
      </c>
      <c r="K128" s="50">
        <v>1</v>
      </c>
      <c r="L128" s="50">
        <f t="shared" si="6"/>
        <v>11026</v>
      </c>
      <c r="M128" s="50">
        <v>26</v>
      </c>
      <c r="N128" s="50" t="str">
        <f>随机目标!DA67</f>
        <v>prop,104,1</v>
      </c>
      <c r="O128" s="50" t="str">
        <f>随机目标!DB67</f>
        <v>prop,104,1</v>
      </c>
      <c r="P128" s="50">
        <f>随机目标!DC67</f>
        <v>75</v>
      </c>
      <c r="Q128" s="50">
        <v>1</v>
      </c>
      <c r="R128" s="50" t="str">
        <f t="shared" si="7"/>
        <v>prop_104</v>
      </c>
      <c r="S128" s="50" t="str">
        <f t="shared" si="8"/>
        <v>prop</v>
      </c>
      <c r="U128" s="50">
        <v>3</v>
      </c>
      <c r="V128" s="50">
        <f t="shared" si="9"/>
        <v>32026</v>
      </c>
      <c r="W128" s="50">
        <v>26</v>
      </c>
      <c r="X128" s="50" t="str">
        <f>随机目标!CX67</f>
        <v>pack,304</v>
      </c>
      <c r="Y128" s="50" t="str">
        <f>随机目标!CY67</f>
        <v>item,104</v>
      </c>
      <c r="Z128" s="50">
        <f>随机目标!CZ67</f>
        <v>0</v>
      </c>
      <c r="AA128" s="50">
        <v>2</v>
      </c>
      <c r="AB128" s="50" t="str">
        <f t="shared" si="10"/>
        <v>itemicon_104</v>
      </c>
      <c r="AC128" s="50" t="str">
        <f t="shared" si="11"/>
        <v>item</v>
      </c>
      <c r="AH128" s="53">
        <f>怪物产出!R29</f>
        <v>10126</v>
      </c>
      <c r="AI128" s="53">
        <v>1</v>
      </c>
      <c r="AJ128" s="50" t="str">
        <f>价值设定!AB28</f>
        <v>prop,101|3934;prop,102|6066</v>
      </c>
      <c r="AM128" s="50">
        <f>宝箱产出!P29</f>
        <v>80126</v>
      </c>
      <c r="AN128" s="50">
        <v>1</v>
      </c>
      <c r="AO128" s="50" t="str">
        <f>宝箱产出!U29</f>
        <v>pack,303|10;prop,701,1|20;pack,701|40;pack,702|40;pack,409|50;pack,411|50;pack,412|10;coin,1520|100;pack,10426|100</v>
      </c>
    </row>
    <row r="129" spans="1:41">
      <c r="A129" s="51" t="s">
        <v>438</v>
      </c>
      <c r="B129" s="52">
        <v>27</v>
      </c>
      <c r="C129" s="52">
        <v>2</v>
      </c>
      <c r="D129" s="50" t="str">
        <f t="shared" ref="D129:H129" si="38">D29</f>
        <v>item,101;item,200</v>
      </c>
      <c r="E129" s="50">
        <f>产出设定!$C$20</f>
        <v>50</v>
      </c>
      <c r="F129" s="50">
        <f t="shared" si="38"/>
        <v>105</v>
      </c>
      <c r="G129" s="50">
        <f t="shared" si="38"/>
        <v>175</v>
      </c>
      <c r="H129" s="50" t="str">
        <f t="shared" si="38"/>
        <v>pack,10027;pack,1224;pack,401</v>
      </c>
      <c r="K129" s="50">
        <v>1</v>
      </c>
      <c r="L129" s="50">
        <f t="shared" si="6"/>
        <v>11027</v>
      </c>
      <c r="M129" s="50">
        <v>27</v>
      </c>
      <c r="N129" s="50" t="str">
        <f>随机目标!DA68</f>
        <v>prop,104,1</v>
      </c>
      <c r="O129" s="50" t="str">
        <f>随机目标!DB68</f>
        <v>prop,104,1</v>
      </c>
      <c r="P129" s="50">
        <f>随机目标!DC68</f>
        <v>75</v>
      </c>
      <c r="Q129" s="50">
        <v>1</v>
      </c>
      <c r="R129" s="50" t="str">
        <f t="shared" si="7"/>
        <v>prop_104</v>
      </c>
      <c r="S129" s="50" t="str">
        <f t="shared" si="8"/>
        <v>prop</v>
      </c>
      <c r="U129" s="50">
        <v>3</v>
      </c>
      <c r="V129" s="50">
        <f t="shared" si="9"/>
        <v>32027</v>
      </c>
      <c r="W129" s="50">
        <v>27</v>
      </c>
      <c r="X129" s="50" t="str">
        <f>随机目标!CX68</f>
        <v>pack,304</v>
      </c>
      <c r="Y129" s="50" t="str">
        <f>随机目标!CY68</f>
        <v>item,104</v>
      </c>
      <c r="Z129" s="50">
        <f>随机目标!CZ68</f>
        <v>0</v>
      </c>
      <c r="AA129" s="50">
        <v>2</v>
      </c>
      <c r="AB129" s="50" t="str">
        <f t="shared" si="10"/>
        <v>itemicon_104</v>
      </c>
      <c r="AC129" s="50" t="str">
        <f t="shared" si="11"/>
        <v>item</v>
      </c>
      <c r="AH129" s="53">
        <f>怪物产出!R30</f>
        <v>10127</v>
      </c>
      <c r="AI129" s="53">
        <v>1</v>
      </c>
      <c r="AJ129" s="50" t="str">
        <f>价值设定!AB29</f>
        <v>prop,101|3600;prop,102|6400</v>
      </c>
      <c r="AM129" s="50">
        <f>宝箱产出!P30</f>
        <v>80127</v>
      </c>
      <c r="AN129" s="50">
        <v>1</v>
      </c>
      <c r="AO129" s="50" t="str">
        <f>宝箱产出!U30</f>
        <v>pack,303|10;prop,701,1|20;pack,701|40;pack,702|40;pack,409|50;pack,411|50;pack,412|10;coin,1540|100;pack,10427|100</v>
      </c>
    </row>
    <row r="130" spans="1:41">
      <c r="A130" s="51" t="s">
        <v>439</v>
      </c>
      <c r="B130" s="52">
        <v>28</v>
      </c>
      <c r="C130" s="52">
        <v>2</v>
      </c>
      <c r="D130" s="50" t="str">
        <f t="shared" ref="D130:H130" si="39">D30</f>
        <v>item,101;item,200</v>
      </c>
      <c r="E130" s="50">
        <f>产出设定!$C$20</f>
        <v>50</v>
      </c>
      <c r="F130" s="50">
        <f t="shared" si="39"/>
        <v>105</v>
      </c>
      <c r="G130" s="50">
        <f t="shared" si="39"/>
        <v>175</v>
      </c>
      <c r="H130" s="50" t="str">
        <f t="shared" si="39"/>
        <v>pack,10028;pack,1224;pack,401</v>
      </c>
      <c r="K130" s="50">
        <v>1</v>
      </c>
      <c r="L130" s="50">
        <f t="shared" si="6"/>
        <v>11028</v>
      </c>
      <c r="M130" s="50">
        <v>28</v>
      </c>
      <c r="N130" s="50" t="str">
        <f>随机目标!DA69</f>
        <v>prop,104,1</v>
      </c>
      <c r="O130" s="50" t="str">
        <f>随机目标!DB69</f>
        <v>prop,104,1</v>
      </c>
      <c r="P130" s="50">
        <f>随机目标!DC69</f>
        <v>75</v>
      </c>
      <c r="Q130" s="50">
        <v>1</v>
      </c>
      <c r="R130" s="50" t="str">
        <f t="shared" si="7"/>
        <v>prop_104</v>
      </c>
      <c r="S130" s="50" t="str">
        <f t="shared" si="8"/>
        <v>prop</v>
      </c>
      <c r="U130" s="50">
        <v>3</v>
      </c>
      <c r="V130" s="50">
        <f t="shared" si="9"/>
        <v>32028</v>
      </c>
      <c r="W130" s="50">
        <v>28</v>
      </c>
      <c r="X130" s="50" t="str">
        <f>随机目标!CX69</f>
        <v>pack,304</v>
      </c>
      <c r="Y130" s="50" t="str">
        <f>随机目标!CY69</f>
        <v>item,104</v>
      </c>
      <c r="Z130" s="50">
        <f>随机目标!CZ69</f>
        <v>0</v>
      </c>
      <c r="AA130" s="50">
        <v>2</v>
      </c>
      <c r="AB130" s="50" t="str">
        <f t="shared" si="10"/>
        <v>itemicon_104</v>
      </c>
      <c r="AC130" s="50" t="str">
        <f t="shared" si="11"/>
        <v>item</v>
      </c>
      <c r="AH130" s="53">
        <f>怪物产出!R31</f>
        <v>10128</v>
      </c>
      <c r="AI130" s="53">
        <v>1</v>
      </c>
      <c r="AJ130" s="50" t="str">
        <f>价值设定!AB30</f>
        <v>prop,101|3600;prop,102|6400</v>
      </c>
      <c r="AM130" s="50">
        <f>宝箱产出!P31</f>
        <v>80128</v>
      </c>
      <c r="AN130" s="50">
        <v>1</v>
      </c>
      <c r="AO130" s="50" t="str">
        <f>宝箱产出!U31</f>
        <v>pack,303|10;prop,701,1|20;pack,701|40;pack,702|40;pack,409|50;pack,411|50;pack,412|10;coin,1560|100;pack,10428|100</v>
      </c>
    </row>
    <row r="131" spans="1:41">
      <c r="A131" s="51" t="s">
        <v>440</v>
      </c>
      <c r="B131" s="52">
        <v>29</v>
      </c>
      <c r="C131" s="52">
        <v>2</v>
      </c>
      <c r="D131" s="50" t="str">
        <f t="shared" ref="D131:H131" si="40">D31</f>
        <v>item,101;item,200</v>
      </c>
      <c r="E131" s="50">
        <f>产出设定!$C$20</f>
        <v>50</v>
      </c>
      <c r="F131" s="50">
        <f t="shared" si="40"/>
        <v>105</v>
      </c>
      <c r="G131" s="50">
        <f t="shared" si="40"/>
        <v>175</v>
      </c>
      <c r="H131" s="50" t="str">
        <f t="shared" si="40"/>
        <v>pack,10029;pack,1224;pack,401</v>
      </c>
      <c r="K131" s="50">
        <v>1</v>
      </c>
      <c r="L131" s="50">
        <f t="shared" si="6"/>
        <v>11029</v>
      </c>
      <c r="M131" s="50">
        <v>29</v>
      </c>
      <c r="N131" s="50" t="str">
        <f>随机目标!DA70</f>
        <v>prop,104,1</v>
      </c>
      <c r="O131" s="50" t="str">
        <f>随机目标!DB70</f>
        <v>prop,104,1</v>
      </c>
      <c r="P131" s="50">
        <f>随机目标!DC70</f>
        <v>75</v>
      </c>
      <c r="Q131" s="50">
        <v>1</v>
      </c>
      <c r="R131" s="50" t="str">
        <f t="shared" si="7"/>
        <v>prop_104</v>
      </c>
      <c r="S131" s="50" t="str">
        <f t="shared" si="8"/>
        <v>prop</v>
      </c>
      <c r="U131" s="50">
        <v>3</v>
      </c>
      <c r="V131" s="50">
        <f t="shared" si="9"/>
        <v>32029</v>
      </c>
      <c r="W131" s="50">
        <v>29</v>
      </c>
      <c r="X131" s="50" t="str">
        <f>随机目标!CX70</f>
        <v>pack,304</v>
      </c>
      <c r="Y131" s="50" t="str">
        <f>随机目标!CY70</f>
        <v>item,104</v>
      </c>
      <c r="Z131" s="50">
        <f>随机目标!CZ70</f>
        <v>0</v>
      </c>
      <c r="AA131" s="50">
        <v>2</v>
      </c>
      <c r="AB131" s="50" t="str">
        <f t="shared" si="10"/>
        <v>itemicon_104</v>
      </c>
      <c r="AC131" s="50" t="str">
        <f t="shared" si="11"/>
        <v>item</v>
      </c>
      <c r="AH131" s="53">
        <f>怪物产出!R32</f>
        <v>10129</v>
      </c>
      <c r="AI131" s="53">
        <v>1</v>
      </c>
      <c r="AJ131" s="50" t="str">
        <f>价值设定!AB31</f>
        <v>prop,101|3600;prop,102|6400</v>
      </c>
      <c r="AM131" s="50">
        <f>宝箱产出!P32</f>
        <v>80129</v>
      </c>
      <c r="AN131" s="50">
        <v>1</v>
      </c>
      <c r="AO131" s="50" t="str">
        <f>宝箱产出!U32</f>
        <v>pack,303|10;prop,701,1|20;pack,701|40;pack,702|40;pack,409|50;pack,411|50;pack,412|10;coin,1580|100;pack,10429|100</v>
      </c>
    </row>
    <row r="132" spans="1:41">
      <c r="A132" s="51" t="s">
        <v>441</v>
      </c>
      <c r="B132" s="52">
        <v>30</v>
      </c>
      <c r="C132" s="52">
        <v>2</v>
      </c>
      <c r="D132" s="50" t="str">
        <f t="shared" ref="D132:H132" si="41">D32</f>
        <v>item,101;item,200</v>
      </c>
      <c r="E132" s="50">
        <f>产出设定!$C$20</f>
        <v>50</v>
      </c>
      <c r="F132" s="50">
        <f t="shared" si="41"/>
        <v>105</v>
      </c>
      <c r="G132" s="50">
        <f t="shared" si="41"/>
        <v>175</v>
      </c>
      <c r="H132" s="50" t="str">
        <f t="shared" si="41"/>
        <v>pack,10030;pack,1224;pack,401</v>
      </c>
      <c r="K132" s="50">
        <v>1</v>
      </c>
      <c r="L132" s="50">
        <f t="shared" si="6"/>
        <v>11030</v>
      </c>
      <c r="M132" s="50">
        <v>30</v>
      </c>
      <c r="N132" s="50" t="str">
        <f>随机目标!DA71</f>
        <v>prop,104,1</v>
      </c>
      <c r="O132" s="50" t="str">
        <f>随机目标!DB71</f>
        <v>prop,104,1</v>
      </c>
      <c r="P132" s="50">
        <f>随机目标!DC71</f>
        <v>75</v>
      </c>
      <c r="Q132" s="50">
        <v>1</v>
      </c>
      <c r="R132" s="50" t="str">
        <f t="shared" si="7"/>
        <v>prop_104</v>
      </c>
      <c r="S132" s="50" t="str">
        <f t="shared" si="8"/>
        <v>prop</v>
      </c>
      <c r="U132" s="50">
        <v>3</v>
      </c>
      <c r="V132" s="50">
        <f t="shared" ref="V132:V195" si="42">U132*10000+2000+W132</f>
        <v>32030</v>
      </c>
      <c r="W132" s="50">
        <v>30</v>
      </c>
      <c r="X132" s="50" t="str">
        <f>随机目标!CX71</f>
        <v>pack,304</v>
      </c>
      <c r="Y132" s="50" t="str">
        <f>随机目标!CY71</f>
        <v>item,104</v>
      </c>
      <c r="Z132" s="50">
        <f>随机目标!CZ71</f>
        <v>0</v>
      </c>
      <c r="AA132" s="50">
        <v>2</v>
      </c>
      <c r="AB132" s="50" t="str">
        <f t="shared" ref="AB132:AB195" si="43">IF(OR(AC132="coin",AC132="stage_token"),VLOOKUP(AC132,$AE$3:$AF$6,2,0),IF(AC132="item",VLOOKUP(Y132,$AE$3:$AF$6,2,0),AC132&amp;"_"&amp;MID(Y132,6,3)))</f>
        <v>itemicon_104</v>
      </c>
      <c r="AC132" s="50" t="str">
        <f t="shared" ref="AC132:AC195" si="44">LEFT(Y132,FIND(",",Y132)-1)</f>
        <v>item</v>
      </c>
      <c r="AH132" s="53">
        <f>怪物产出!R33</f>
        <v>10130</v>
      </c>
      <c r="AI132" s="53">
        <v>1</v>
      </c>
      <c r="AJ132" s="50" t="str">
        <f>价值设定!AB32</f>
        <v>prop,101|3600;prop,102|6400</v>
      </c>
      <c r="AM132" s="50">
        <f>宝箱产出!P33</f>
        <v>80130</v>
      </c>
      <c r="AN132" s="50">
        <v>1</v>
      </c>
      <c r="AO132" s="50" t="str">
        <f>宝箱产出!U33</f>
        <v>pack,303|10;prop,701,1|20;pack,701|40;pack,702|40;pack,409|50;pack,411|50;pack,412|10;coin,1600|100;pack,10430|100</v>
      </c>
    </row>
    <row r="133" spans="1:41">
      <c r="A133" s="51" t="s">
        <v>442</v>
      </c>
      <c r="B133" s="52">
        <v>31</v>
      </c>
      <c r="C133" s="52">
        <v>2</v>
      </c>
      <c r="D133" s="50" t="str">
        <f t="shared" ref="D133:H133" si="45">D33</f>
        <v>item,101;item,200</v>
      </c>
      <c r="E133" s="50">
        <f>产出设定!$C$20</f>
        <v>50</v>
      </c>
      <c r="F133" s="50">
        <f t="shared" si="45"/>
        <v>108</v>
      </c>
      <c r="G133" s="50">
        <f t="shared" si="45"/>
        <v>180</v>
      </c>
      <c r="H133" s="50" t="str">
        <f t="shared" si="45"/>
        <v>pack,10031;pack,1224;pack,401</v>
      </c>
      <c r="K133" s="50">
        <v>1</v>
      </c>
      <c r="L133" s="50">
        <f t="shared" si="6"/>
        <v>11031</v>
      </c>
      <c r="M133" s="50">
        <v>31</v>
      </c>
      <c r="N133" s="50" t="str">
        <f>随机目标!DA72</f>
        <v>prop,104,1</v>
      </c>
      <c r="O133" s="50" t="str">
        <f>随机目标!DB72</f>
        <v>prop,104,1</v>
      </c>
      <c r="P133" s="50">
        <f>随机目标!DC72</f>
        <v>75</v>
      </c>
      <c r="Q133" s="50">
        <v>1</v>
      </c>
      <c r="R133" s="50" t="str">
        <f t="shared" si="7"/>
        <v>prop_104</v>
      </c>
      <c r="S133" s="50" t="str">
        <f t="shared" si="8"/>
        <v>prop</v>
      </c>
      <c r="U133" s="50">
        <v>3</v>
      </c>
      <c r="V133" s="50">
        <f t="shared" si="42"/>
        <v>32031</v>
      </c>
      <c r="W133" s="50">
        <v>31</v>
      </c>
      <c r="X133" s="50" t="str">
        <f>随机目标!CX72</f>
        <v>pack,304</v>
      </c>
      <c r="Y133" s="50" t="str">
        <f>随机目标!CY72</f>
        <v>item,104</v>
      </c>
      <c r="Z133" s="50">
        <f>随机目标!CZ72</f>
        <v>0</v>
      </c>
      <c r="AA133" s="50">
        <v>2</v>
      </c>
      <c r="AB133" s="50" t="str">
        <f t="shared" si="43"/>
        <v>itemicon_104</v>
      </c>
      <c r="AC133" s="50" t="str">
        <f t="shared" si="44"/>
        <v>item</v>
      </c>
      <c r="AH133" s="53">
        <f>怪物产出!R34</f>
        <v>10131</v>
      </c>
      <c r="AI133" s="53">
        <v>1</v>
      </c>
      <c r="AJ133" s="50" t="str">
        <f>价值设定!AB33</f>
        <v>prop,101|3167;prop,102|6833</v>
      </c>
      <c r="AM133" s="50">
        <f>宝箱产出!P34</f>
        <v>80131</v>
      </c>
      <c r="AN133" s="50">
        <v>1</v>
      </c>
      <c r="AO133" s="50" t="str">
        <f>宝箱产出!U34</f>
        <v>pack,303|10;prop,701,1|20;pack,701|40;pack,702|40;pack,409|50;pack,411|50;pack,412|10;coin,1620|100;pack,10431|100</v>
      </c>
    </row>
    <row r="134" spans="1:41">
      <c r="A134" s="51" t="s">
        <v>443</v>
      </c>
      <c r="B134" s="52">
        <v>32</v>
      </c>
      <c r="C134" s="52">
        <v>2</v>
      </c>
      <c r="D134" s="50" t="str">
        <f t="shared" ref="D134:H134" si="46">D34</f>
        <v>item,101;item,200</v>
      </c>
      <c r="E134" s="50">
        <f>产出设定!$C$20</f>
        <v>50</v>
      </c>
      <c r="F134" s="50">
        <f t="shared" si="46"/>
        <v>108</v>
      </c>
      <c r="G134" s="50">
        <f t="shared" si="46"/>
        <v>180</v>
      </c>
      <c r="H134" s="50" t="str">
        <f t="shared" si="46"/>
        <v>pack,10032;pack,1224;pack,401</v>
      </c>
      <c r="K134" s="50">
        <v>1</v>
      </c>
      <c r="L134" s="50">
        <f t="shared" si="6"/>
        <v>11032</v>
      </c>
      <c r="M134" s="50">
        <v>32</v>
      </c>
      <c r="N134" s="50" t="str">
        <f>随机目标!DA73</f>
        <v>prop,104,1</v>
      </c>
      <c r="O134" s="50" t="str">
        <f>随机目标!DB73</f>
        <v>prop,104,1</v>
      </c>
      <c r="P134" s="50">
        <f>随机目标!DC73</f>
        <v>75</v>
      </c>
      <c r="Q134" s="50">
        <v>1</v>
      </c>
      <c r="R134" s="50" t="str">
        <f t="shared" si="7"/>
        <v>prop_104</v>
      </c>
      <c r="S134" s="50" t="str">
        <f t="shared" si="8"/>
        <v>prop</v>
      </c>
      <c r="U134" s="50">
        <v>3</v>
      </c>
      <c r="V134" s="50">
        <f t="shared" si="42"/>
        <v>32032</v>
      </c>
      <c r="W134" s="50">
        <v>32</v>
      </c>
      <c r="X134" s="50" t="str">
        <f>随机目标!CX73</f>
        <v>pack,304</v>
      </c>
      <c r="Y134" s="50" t="str">
        <f>随机目标!CY73</f>
        <v>item,104</v>
      </c>
      <c r="Z134" s="50">
        <f>随机目标!CZ73</f>
        <v>0</v>
      </c>
      <c r="AA134" s="50">
        <v>2</v>
      </c>
      <c r="AB134" s="50" t="str">
        <f t="shared" si="43"/>
        <v>itemicon_104</v>
      </c>
      <c r="AC134" s="50" t="str">
        <f t="shared" si="44"/>
        <v>item</v>
      </c>
      <c r="AH134" s="53">
        <f>怪物产出!R35</f>
        <v>10132</v>
      </c>
      <c r="AI134" s="53">
        <v>1</v>
      </c>
      <c r="AJ134" s="50" t="str">
        <f>价值设定!AB34</f>
        <v>prop,101|3167;prop,102|6833</v>
      </c>
      <c r="AM134" s="50">
        <f>宝箱产出!P35</f>
        <v>80132</v>
      </c>
      <c r="AN134" s="50">
        <v>1</v>
      </c>
      <c r="AO134" s="50" t="str">
        <f>宝箱产出!U35</f>
        <v>pack,303|10;prop,701,1|20;pack,701|40;pack,702|40;pack,409|50;pack,411|50;pack,412|10;coin,1640|100;pack,10432|100</v>
      </c>
    </row>
    <row r="135" spans="1:41">
      <c r="A135" s="51" t="s">
        <v>444</v>
      </c>
      <c r="B135" s="52">
        <v>33</v>
      </c>
      <c r="C135" s="52">
        <v>2</v>
      </c>
      <c r="D135" s="50" t="str">
        <f t="shared" ref="D135:H135" si="47">D35</f>
        <v>item,101;item,200</v>
      </c>
      <c r="E135" s="50">
        <f>产出设定!$C$20</f>
        <v>50</v>
      </c>
      <c r="F135" s="50">
        <f t="shared" si="47"/>
        <v>108</v>
      </c>
      <c r="G135" s="50">
        <f t="shared" si="47"/>
        <v>180</v>
      </c>
      <c r="H135" s="50" t="str">
        <f t="shared" si="47"/>
        <v>pack,10033;pack,1224;pack,401</v>
      </c>
      <c r="K135" s="50">
        <v>1</v>
      </c>
      <c r="L135" s="50">
        <f t="shared" si="6"/>
        <v>11033</v>
      </c>
      <c r="M135" s="50">
        <v>33</v>
      </c>
      <c r="N135" s="50" t="str">
        <f>随机目标!DA74</f>
        <v>prop,104,1</v>
      </c>
      <c r="O135" s="50" t="str">
        <f>随机目标!DB74</f>
        <v>prop,104,1</v>
      </c>
      <c r="P135" s="50">
        <f>随机目标!DC74</f>
        <v>75</v>
      </c>
      <c r="Q135" s="50">
        <v>1</v>
      </c>
      <c r="R135" s="50" t="str">
        <f t="shared" si="7"/>
        <v>prop_104</v>
      </c>
      <c r="S135" s="50" t="str">
        <f t="shared" si="8"/>
        <v>prop</v>
      </c>
      <c r="U135" s="50">
        <v>3</v>
      </c>
      <c r="V135" s="50">
        <f t="shared" si="42"/>
        <v>32033</v>
      </c>
      <c r="W135" s="50">
        <v>33</v>
      </c>
      <c r="X135" s="50" t="str">
        <f>随机目标!CX74</f>
        <v>pack,304</v>
      </c>
      <c r="Y135" s="50" t="str">
        <f>随机目标!CY74</f>
        <v>item,104</v>
      </c>
      <c r="Z135" s="50">
        <f>随机目标!CZ74</f>
        <v>0</v>
      </c>
      <c r="AA135" s="50">
        <v>2</v>
      </c>
      <c r="AB135" s="50" t="str">
        <f t="shared" si="43"/>
        <v>itemicon_104</v>
      </c>
      <c r="AC135" s="50" t="str">
        <f t="shared" si="44"/>
        <v>item</v>
      </c>
      <c r="AH135" s="53">
        <f>怪物产出!R36</f>
        <v>10133</v>
      </c>
      <c r="AI135" s="53">
        <v>1</v>
      </c>
      <c r="AJ135" s="50" t="str">
        <f>价值设定!AB35</f>
        <v>prop,101|3167;prop,102|6833</v>
      </c>
      <c r="AM135" s="50">
        <f>宝箱产出!P36</f>
        <v>80133</v>
      </c>
      <c r="AN135" s="50">
        <v>1</v>
      </c>
      <c r="AO135" s="50" t="str">
        <f>宝箱产出!U36</f>
        <v>pack,303|10;prop,701,1|20;pack,701|40;pack,702|40;pack,409|50;pack,411|50;pack,412|10;coin,1660|100;pack,10433|100</v>
      </c>
    </row>
    <row r="136" spans="1:41">
      <c r="A136" s="51" t="s">
        <v>445</v>
      </c>
      <c r="B136" s="52">
        <v>34</v>
      </c>
      <c r="C136" s="52">
        <v>2</v>
      </c>
      <c r="D136" s="50" t="str">
        <f t="shared" ref="D136:H136" si="48">D36</f>
        <v>item,101;item,200</v>
      </c>
      <c r="E136" s="50">
        <f>产出设定!$C$20</f>
        <v>50</v>
      </c>
      <c r="F136" s="50">
        <f t="shared" si="48"/>
        <v>111</v>
      </c>
      <c r="G136" s="50">
        <f t="shared" si="48"/>
        <v>185</v>
      </c>
      <c r="H136" s="50" t="str">
        <f t="shared" si="48"/>
        <v>pack,10034;pack,1225;pack,401</v>
      </c>
      <c r="K136" s="50">
        <v>1</v>
      </c>
      <c r="L136" s="50">
        <f t="shared" si="6"/>
        <v>11034</v>
      </c>
      <c r="M136" s="50">
        <v>34</v>
      </c>
      <c r="N136" s="50" t="str">
        <f>随机目标!DA75</f>
        <v>prop,104,1</v>
      </c>
      <c r="O136" s="50" t="str">
        <f>随机目标!DB75</f>
        <v>prop,104,1</v>
      </c>
      <c r="P136" s="50">
        <f>随机目标!DC75</f>
        <v>75</v>
      </c>
      <c r="Q136" s="50">
        <v>1</v>
      </c>
      <c r="R136" s="50" t="str">
        <f t="shared" si="7"/>
        <v>prop_104</v>
      </c>
      <c r="S136" s="50" t="str">
        <f t="shared" si="8"/>
        <v>prop</v>
      </c>
      <c r="U136" s="50">
        <v>3</v>
      </c>
      <c r="V136" s="50">
        <f t="shared" si="42"/>
        <v>32034</v>
      </c>
      <c r="W136" s="50">
        <v>34</v>
      </c>
      <c r="X136" s="50" t="str">
        <f>随机目标!CX75</f>
        <v>pack,304</v>
      </c>
      <c r="Y136" s="50" t="str">
        <f>随机目标!CY75</f>
        <v>item,104</v>
      </c>
      <c r="Z136" s="50">
        <f>随机目标!CZ75</f>
        <v>5</v>
      </c>
      <c r="AA136" s="50">
        <v>2</v>
      </c>
      <c r="AB136" s="50" t="str">
        <f t="shared" si="43"/>
        <v>itemicon_104</v>
      </c>
      <c r="AC136" s="50" t="str">
        <f t="shared" si="44"/>
        <v>item</v>
      </c>
      <c r="AH136" s="53">
        <f>怪物产出!R37</f>
        <v>10134</v>
      </c>
      <c r="AI136" s="53">
        <v>1</v>
      </c>
      <c r="AJ136" s="50" t="str">
        <f>价值设定!AB36</f>
        <v>prop,101|2834;prop,102|7166</v>
      </c>
      <c r="AM136" s="50">
        <f>宝箱产出!P37</f>
        <v>80134</v>
      </c>
      <c r="AN136" s="50">
        <v>1</v>
      </c>
      <c r="AO136" s="50" t="str">
        <f>宝箱产出!U37</f>
        <v>pack,303|150;prop,701,1|20;pack,701|65;pack,702|65;pack,410|10;pack,411|50;pack,412|10;pack,413|10;coin,1680|100;pack,10434|100</v>
      </c>
    </row>
    <row r="137" spans="1:41">
      <c r="A137" s="51" t="s">
        <v>446</v>
      </c>
      <c r="B137" s="52">
        <v>35</v>
      </c>
      <c r="C137" s="52">
        <v>2</v>
      </c>
      <c r="D137" s="50" t="str">
        <f t="shared" ref="D137:H137" si="49">D37</f>
        <v>item,101;item,200</v>
      </c>
      <c r="E137" s="50">
        <f>产出设定!$C$20</f>
        <v>50</v>
      </c>
      <c r="F137" s="50">
        <f t="shared" si="49"/>
        <v>111</v>
      </c>
      <c r="G137" s="50">
        <f t="shared" si="49"/>
        <v>185</v>
      </c>
      <c r="H137" s="50" t="str">
        <f t="shared" si="49"/>
        <v>pack,10035;pack,1225;pack,401</v>
      </c>
      <c r="K137" s="50">
        <v>1</v>
      </c>
      <c r="L137" s="50">
        <f t="shared" si="6"/>
        <v>11035</v>
      </c>
      <c r="M137" s="50">
        <v>35</v>
      </c>
      <c r="N137" s="50" t="str">
        <f>随机目标!DA76</f>
        <v>prop,104,1</v>
      </c>
      <c r="O137" s="50" t="str">
        <f>随机目标!DB76</f>
        <v>prop,104,1</v>
      </c>
      <c r="P137" s="50">
        <f>随机目标!DC76</f>
        <v>75</v>
      </c>
      <c r="Q137" s="50">
        <v>1</v>
      </c>
      <c r="R137" s="50" t="str">
        <f t="shared" si="7"/>
        <v>prop_104</v>
      </c>
      <c r="S137" s="50" t="str">
        <f t="shared" si="8"/>
        <v>prop</v>
      </c>
      <c r="U137" s="50">
        <v>3</v>
      </c>
      <c r="V137" s="50">
        <f t="shared" si="42"/>
        <v>32035</v>
      </c>
      <c r="W137" s="50">
        <v>35</v>
      </c>
      <c r="X137" s="50" t="str">
        <f>随机目标!CX76</f>
        <v>pack,304</v>
      </c>
      <c r="Y137" s="50" t="str">
        <f>随机目标!CY76</f>
        <v>item,104</v>
      </c>
      <c r="Z137" s="50">
        <f>随机目标!CZ76</f>
        <v>5</v>
      </c>
      <c r="AA137" s="50">
        <v>2</v>
      </c>
      <c r="AB137" s="50" t="str">
        <f t="shared" si="43"/>
        <v>itemicon_104</v>
      </c>
      <c r="AC137" s="50" t="str">
        <f t="shared" si="44"/>
        <v>item</v>
      </c>
      <c r="AH137" s="53">
        <f>怪物产出!R38</f>
        <v>10135</v>
      </c>
      <c r="AI137" s="53">
        <v>1</v>
      </c>
      <c r="AJ137" s="50" t="str">
        <f>价值设定!AB37</f>
        <v>prop,101|2834;prop,102|7166</v>
      </c>
      <c r="AM137" s="50">
        <f>宝箱产出!P38</f>
        <v>80135</v>
      </c>
      <c r="AN137" s="50">
        <v>1</v>
      </c>
      <c r="AO137" s="50" t="str">
        <f>宝箱产出!U38</f>
        <v>pack,303|150;prop,701,1|20;pack,701|65;pack,702|65;pack,410|10;pack,411|50;pack,412|10;pack,413|10;coin,1700|100;pack,10435|100</v>
      </c>
    </row>
    <row r="138" spans="1:41">
      <c r="A138" s="51" t="s">
        <v>447</v>
      </c>
      <c r="B138" s="52">
        <v>36</v>
      </c>
      <c r="C138" s="52">
        <v>2</v>
      </c>
      <c r="D138" s="50" t="str">
        <f t="shared" ref="D138:H138" si="50">D38</f>
        <v>item,101;item,200</v>
      </c>
      <c r="E138" s="50">
        <f>产出设定!$C$20</f>
        <v>50</v>
      </c>
      <c r="F138" s="50">
        <f t="shared" si="50"/>
        <v>111</v>
      </c>
      <c r="G138" s="50">
        <f t="shared" si="50"/>
        <v>185</v>
      </c>
      <c r="H138" s="50" t="str">
        <f t="shared" si="50"/>
        <v>pack,10036;pack,1225;pack,401</v>
      </c>
      <c r="K138" s="50">
        <v>1</v>
      </c>
      <c r="L138" s="50">
        <f t="shared" si="6"/>
        <v>11036</v>
      </c>
      <c r="M138" s="50">
        <v>36</v>
      </c>
      <c r="N138" s="50" t="str">
        <f>随机目标!DA77</f>
        <v>prop,104,1</v>
      </c>
      <c r="O138" s="50" t="str">
        <f>随机目标!DB77</f>
        <v>prop,104,1</v>
      </c>
      <c r="P138" s="50">
        <f>随机目标!DC77</f>
        <v>75</v>
      </c>
      <c r="Q138" s="50">
        <v>1</v>
      </c>
      <c r="R138" s="50" t="str">
        <f t="shared" si="7"/>
        <v>prop_104</v>
      </c>
      <c r="S138" s="50" t="str">
        <f t="shared" si="8"/>
        <v>prop</v>
      </c>
      <c r="U138" s="50">
        <v>3</v>
      </c>
      <c r="V138" s="50">
        <f t="shared" si="42"/>
        <v>32036</v>
      </c>
      <c r="W138" s="50">
        <v>36</v>
      </c>
      <c r="X138" s="50" t="str">
        <f>随机目标!CX77</f>
        <v>pack,304</v>
      </c>
      <c r="Y138" s="50" t="str">
        <f>随机目标!CY77</f>
        <v>item,104</v>
      </c>
      <c r="Z138" s="50">
        <f>随机目标!CZ77</f>
        <v>5</v>
      </c>
      <c r="AA138" s="50">
        <v>2</v>
      </c>
      <c r="AB138" s="50" t="str">
        <f t="shared" si="43"/>
        <v>itemicon_104</v>
      </c>
      <c r="AC138" s="50" t="str">
        <f t="shared" si="44"/>
        <v>item</v>
      </c>
      <c r="AH138" s="53">
        <f>怪物产出!R39</f>
        <v>10136</v>
      </c>
      <c r="AI138" s="53">
        <v>1</v>
      </c>
      <c r="AJ138" s="50" t="str">
        <f>价值设定!AB38</f>
        <v>prop,101|2834;prop,102|7166</v>
      </c>
      <c r="AM138" s="50">
        <f>宝箱产出!P39</f>
        <v>80136</v>
      </c>
      <c r="AN138" s="50">
        <v>1</v>
      </c>
      <c r="AO138" s="50" t="str">
        <f>宝箱产出!U39</f>
        <v>pack,303|150;prop,701,1|20;pack,701|65;pack,702|65;pack,410|10;pack,411|50;pack,412|10;pack,413|10;coin,1720|100;pack,10436|100</v>
      </c>
    </row>
    <row r="139" spans="1:41">
      <c r="A139" s="51" t="s">
        <v>448</v>
      </c>
      <c r="B139" s="52">
        <v>37</v>
      </c>
      <c r="C139" s="52">
        <v>2</v>
      </c>
      <c r="D139" s="50" t="str">
        <f t="shared" ref="D139:H139" si="51">D39</f>
        <v>item,101;item,200</v>
      </c>
      <c r="E139" s="50">
        <f>产出设定!$C$20</f>
        <v>50</v>
      </c>
      <c r="F139" s="50">
        <f t="shared" si="51"/>
        <v>114</v>
      </c>
      <c r="G139" s="50">
        <f t="shared" si="51"/>
        <v>190</v>
      </c>
      <c r="H139" s="50" t="str">
        <f t="shared" si="51"/>
        <v>pack,10037;pack,1225;pack,401</v>
      </c>
      <c r="K139" s="50">
        <v>1</v>
      </c>
      <c r="L139" s="50">
        <f t="shared" si="6"/>
        <v>11037</v>
      </c>
      <c r="M139" s="50">
        <v>37</v>
      </c>
      <c r="N139" s="50" t="str">
        <f>随机目标!DA78</f>
        <v>prop,104,1</v>
      </c>
      <c r="O139" s="50" t="str">
        <f>随机目标!DB78</f>
        <v>prop,104,1</v>
      </c>
      <c r="P139" s="50">
        <f>随机目标!DC78</f>
        <v>75</v>
      </c>
      <c r="Q139" s="50">
        <v>1</v>
      </c>
      <c r="R139" s="50" t="str">
        <f t="shared" si="7"/>
        <v>prop_104</v>
      </c>
      <c r="S139" s="50" t="str">
        <f t="shared" si="8"/>
        <v>prop</v>
      </c>
      <c r="U139" s="50">
        <v>3</v>
      </c>
      <c r="V139" s="50">
        <f t="shared" si="42"/>
        <v>32037</v>
      </c>
      <c r="W139" s="50">
        <v>37</v>
      </c>
      <c r="X139" s="50" t="str">
        <f>随机目标!CX78</f>
        <v>pack,304</v>
      </c>
      <c r="Y139" s="50" t="str">
        <f>随机目标!CY78</f>
        <v>item,104</v>
      </c>
      <c r="Z139" s="50">
        <f>随机目标!CZ78</f>
        <v>5</v>
      </c>
      <c r="AA139" s="50">
        <v>2</v>
      </c>
      <c r="AB139" s="50" t="str">
        <f t="shared" si="43"/>
        <v>itemicon_104</v>
      </c>
      <c r="AC139" s="50" t="str">
        <f t="shared" si="44"/>
        <v>item</v>
      </c>
      <c r="AH139" s="53">
        <f>怪物产出!R40</f>
        <v>10137</v>
      </c>
      <c r="AI139" s="53">
        <v>1</v>
      </c>
      <c r="AJ139" s="50" t="str">
        <f>价值设定!AB39</f>
        <v>prop,101|2434;prop,102|7566</v>
      </c>
      <c r="AM139" s="50">
        <f>宝箱产出!P40</f>
        <v>80137</v>
      </c>
      <c r="AN139" s="50">
        <v>1</v>
      </c>
      <c r="AO139" s="50" t="str">
        <f>宝箱产出!U40</f>
        <v>pack,303|150;prop,701,1|20;pack,701|65;pack,702|65;pack,410|10;pack,411|50;pack,412|10;pack,413|10;coin,1740|100;pack,10437|100</v>
      </c>
    </row>
    <row r="140" spans="1:41">
      <c r="A140" s="51" t="s">
        <v>449</v>
      </c>
      <c r="B140" s="52">
        <v>38</v>
      </c>
      <c r="C140" s="52">
        <v>2</v>
      </c>
      <c r="D140" s="50" t="str">
        <f t="shared" ref="D140:H140" si="52">D40</f>
        <v>item,101;item,200</v>
      </c>
      <c r="E140" s="50">
        <f>产出设定!$C$20</f>
        <v>50</v>
      </c>
      <c r="F140" s="50">
        <f t="shared" si="52"/>
        <v>117</v>
      </c>
      <c r="G140" s="50">
        <f t="shared" si="52"/>
        <v>195</v>
      </c>
      <c r="H140" s="50" t="str">
        <f t="shared" si="52"/>
        <v>pack,10038;pack,1225;pack,401</v>
      </c>
      <c r="K140" s="50">
        <v>1</v>
      </c>
      <c r="L140" s="50">
        <f t="shared" si="6"/>
        <v>11038</v>
      </c>
      <c r="M140" s="50">
        <v>38</v>
      </c>
      <c r="N140" s="50" t="str">
        <f>随机目标!DA79</f>
        <v>prop,104,1</v>
      </c>
      <c r="O140" s="50" t="str">
        <f>随机目标!DB79</f>
        <v>prop,104,1</v>
      </c>
      <c r="P140" s="50">
        <f>随机目标!DC79</f>
        <v>75</v>
      </c>
      <c r="Q140" s="50">
        <v>1</v>
      </c>
      <c r="R140" s="50" t="str">
        <f t="shared" si="7"/>
        <v>prop_104</v>
      </c>
      <c r="S140" s="50" t="str">
        <f t="shared" si="8"/>
        <v>prop</v>
      </c>
      <c r="U140" s="50">
        <v>3</v>
      </c>
      <c r="V140" s="50">
        <f t="shared" si="42"/>
        <v>32038</v>
      </c>
      <c r="W140" s="50">
        <v>38</v>
      </c>
      <c r="X140" s="50" t="str">
        <f>随机目标!CX79</f>
        <v>pack,304</v>
      </c>
      <c r="Y140" s="50" t="str">
        <f>随机目标!CY79</f>
        <v>item,104</v>
      </c>
      <c r="Z140" s="50">
        <f>随机目标!CZ79</f>
        <v>5</v>
      </c>
      <c r="AA140" s="50">
        <v>2</v>
      </c>
      <c r="AB140" s="50" t="str">
        <f t="shared" si="43"/>
        <v>itemicon_104</v>
      </c>
      <c r="AC140" s="50" t="str">
        <f t="shared" si="44"/>
        <v>item</v>
      </c>
      <c r="AH140" s="53">
        <f>怪物产出!R41</f>
        <v>10138</v>
      </c>
      <c r="AI140" s="53">
        <v>1</v>
      </c>
      <c r="AJ140" s="50" t="str">
        <f>价值设定!AB40</f>
        <v>prop,101|2100;prop,102|7900</v>
      </c>
      <c r="AM140" s="50">
        <f>宝箱产出!P41</f>
        <v>80138</v>
      </c>
      <c r="AN140" s="50">
        <v>1</v>
      </c>
      <c r="AO140" s="50" t="str">
        <f>宝箱产出!U41</f>
        <v>pack,303|150;prop,701,1|20;pack,701|65;pack,702|65;pack,410|10;pack,411|50;pack,412|10;pack,413|10;coin,1760|100;pack,10438|100</v>
      </c>
    </row>
    <row r="141" spans="1:41">
      <c r="A141" s="51" t="s">
        <v>450</v>
      </c>
      <c r="B141" s="52">
        <v>39</v>
      </c>
      <c r="C141" s="52">
        <v>2</v>
      </c>
      <c r="D141" s="50" t="str">
        <f t="shared" ref="D141:H141" si="53">D41</f>
        <v>item,101;item,200</v>
      </c>
      <c r="E141" s="50">
        <f>产出设定!$C$20</f>
        <v>50</v>
      </c>
      <c r="F141" s="50">
        <f t="shared" si="53"/>
        <v>120</v>
      </c>
      <c r="G141" s="50">
        <f t="shared" si="53"/>
        <v>200</v>
      </c>
      <c r="H141" s="50" t="str">
        <f t="shared" si="53"/>
        <v>pack,10039;pack,1225;pack,401</v>
      </c>
      <c r="K141" s="50">
        <v>1</v>
      </c>
      <c r="L141" s="50">
        <f t="shared" si="6"/>
        <v>11039</v>
      </c>
      <c r="M141" s="50">
        <v>39</v>
      </c>
      <c r="N141" s="50" t="str">
        <f>随机目标!DA80</f>
        <v>prop,104,1</v>
      </c>
      <c r="O141" s="50" t="str">
        <f>随机目标!DB80</f>
        <v>prop,104,1</v>
      </c>
      <c r="P141" s="50">
        <f>随机目标!DC80</f>
        <v>75</v>
      </c>
      <c r="Q141" s="50">
        <v>1</v>
      </c>
      <c r="R141" s="50" t="str">
        <f t="shared" si="7"/>
        <v>prop_104</v>
      </c>
      <c r="S141" s="50" t="str">
        <f t="shared" si="8"/>
        <v>prop</v>
      </c>
      <c r="U141" s="50">
        <v>3</v>
      </c>
      <c r="V141" s="50">
        <f t="shared" si="42"/>
        <v>32039</v>
      </c>
      <c r="W141" s="50">
        <v>39</v>
      </c>
      <c r="X141" s="50" t="str">
        <f>随机目标!CX80</f>
        <v>pack,304</v>
      </c>
      <c r="Y141" s="50" t="str">
        <f>随机目标!CY80</f>
        <v>item,104</v>
      </c>
      <c r="Z141" s="50">
        <f>随机目标!CZ80</f>
        <v>5</v>
      </c>
      <c r="AA141" s="50">
        <v>2</v>
      </c>
      <c r="AB141" s="50" t="str">
        <f t="shared" si="43"/>
        <v>itemicon_104</v>
      </c>
      <c r="AC141" s="50" t="str">
        <f t="shared" si="44"/>
        <v>item</v>
      </c>
      <c r="AH141" s="53">
        <f>怪物产出!R42</f>
        <v>10139</v>
      </c>
      <c r="AI141" s="53">
        <v>1</v>
      </c>
      <c r="AJ141" s="50" t="str">
        <f>价值设定!AB41</f>
        <v>prop,101|1667;prop,102|8333</v>
      </c>
      <c r="AM141" s="50">
        <f>宝箱产出!P42</f>
        <v>80139</v>
      </c>
      <c r="AN141" s="50">
        <v>1</v>
      </c>
      <c r="AO141" s="50" t="str">
        <f>宝箱产出!U42</f>
        <v>pack,303|150;prop,701,1|20;pack,701|65;pack,702|65;pack,410|10;pack,411|50;pack,412|10;pack,413|10;coin,1780|100;pack,10439|100</v>
      </c>
    </row>
    <row r="142" spans="1:41">
      <c r="A142" s="51" t="s">
        <v>451</v>
      </c>
      <c r="B142" s="52">
        <v>40</v>
      </c>
      <c r="C142" s="52">
        <v>2</v>
      </c>
      <c r="D142" s="50" t="str">
        <f t="shared" ref="D142:H142" si="54">D42</f>
        <v>item,101;item,200</v>
      </c>
      <c r="E142" s="50">
        <f>产出设定!$C$20</f>
        <v>50</v>
      </c>
      <c r="F142" s="50">
        <f t="shared" si="54"/>
        <v>120</v>
      </c>
      <c r="G142" s="50">
        <f t="shared" si="54"/>
        <v>200</v>
      </c>
      <c r="H142" s="50" t="str">
        <f t="shared" si="54"/>
        <v>pack,10040;pack,1225;pack,401</v>
      </c>
      <c r="K142" s="50">
        <v>1</v>
      </c>
      <c r="L142" s="50">
        <f t="shared" si="6"/>
        <v>11040</v>
      </c>
      <c r="M142" s="50">
        <v>40</v>
      </c>
      <c r="N142" s="50" t="str">
        <f>随机目标!DA81</f>
        <v>prop,104,1</v>
      </c>
      <c r="O142" s="50" t="str">
        <f>随机目标!DB81</f>
        <v>prop,104,1</v>
      </c>
      <c r="P142" s="50">
        <f>随机目标!DC81</f>
        <v>75</v>
      </c>
      <c r="Q142" s="50">
        <v>1</v>
      </c>
      <c r="R142" s="50" t="str">
        <f t="shared" si="7"/>
        <v>prop_104</v>
      </c>
      <c r="S142" s="50" t="str">
        <f t="shared" si="8"/>
        <v>prop</v>
      </c>
      <c r="U142" s="50">
        <v>3</v>
      </c>
      <c r="V142" s="50">
        <f t="shared" si="42"/>
        <v>32040</v>
      </c>
      <c r="W142" s="50">
        <v>40</v>
      </c>
      <c r="X142" s="50" t="str">
        <f>随机目标!CX81</f>
        <v>pack,304</v>
      </c>
      <c r="Y142" s="50" t="str">
        <f>随机目标!CY81</f>
        <v>item,104</v>
      </c>
      <c r="Z142" s="50">
        <f>随机目标!CZ81</f>
        <v>5</v>
      </c>
      <c r="AA142" s="50">
        <v>2</v>
      </c>
      <c r="AB142" s="50" t="str">
        <f t="shared" si="43"/>
        <v>itemicon_104</v>
      </c>
      <c r="AC142" s="50" t="str">
        <f t="shared" si="44"/>
        <v>item</v>
      </c>
      <c r="AH142" s="53">
        <f>怪物产出!R43</f>
        <v>10140</v>
      </c>
      <c r="AI142" s="53">
        <v>1</v>
      </c>
      <c r="AJ142" s="50" t="str">
        <f>价值设定!AB42</f>
        <v>prop,101|1667;prop,102|8333</v>
      </c>
      <c r="AM142" s="50">
        <f>宝箱产出!P43</f>
        <v>80140</v>
      </c>
      <c r="AN142" s="50">
        <v>1</v>
      </c>
      <c r="AO142" s="50" t="str">
        <f>宝箱产出!U43</f>
        <v>pack,303|150;prop,701,1|20;pack,701|65;pack,702|65;pack,410|10;pack,411|50;pack,412|10;pack,413|10;coin,1800|100;pack,10440|100</v>
      </c>
    </row>
    <row r="143" spans="1:41">
      <c r="A143" s="51" t="s">
        <v>452</v>
      </c>
      <c r="B143" s="52">
        <v>41</v>
      </c>
      <c r="C143" s="52">
        <v>2</v>
      </c>
      <c r="D143" s="50" t="str">
        <f t="shared" ref="D143:H143" si="55">D43</f>
        <v>item,101;item,102;item,200</v>
      </c>
      <c r="E143" s="50">
        <f>产出设定!$C$20</f>
        <v>50</v>
      </c>
      <c r="F143" s="50">
        <f t="shared" si="55"/>
        <v>123</v>
      </c>
      <c r="G143" s="50">
        <f t="shared" si="55"/>
        <v>205</v>
      </c>
      <c r="H143" s="50" t="str">
        <f t="shared" si="55"/>
        <v>pack,10041;pack,1226;pack,401</v>
      </c>
      <c r="K143" s="50">
        <v>1</v>
      </c>
      <c r="L143" s="50">
        <f t="shared" si="6"/>
        <v>11041</v>
      </c>
      <c r="M143" s="50">
        <v>41</v>
      </c>
      <c r="N143" s="50" t="str">
        <f>随机目标!DA82</f>
        <v>prop,104,2</v>
      </c>
      <c r="O143" s="50" t="str">
        <f>随机目标!DB82</f>
        <v>prop,104,2</v>
      </c>
      <c r="P143" s="50">
        <f>随机目标!DC82</f>
        <v>100</v>
      </c>
      <c r="Q143" s="50">
        <v>1</v>
      </c>
      <c r="R143" s="50" t="str">
        <f t="shared" si="7"/>
        <v>prop_104</v>
      </c>
      <c r="S143" s="50" t="str">
        <f t="shared" si="8"/>
        <v>prop</v>
      </c>
      <c r="U143" s="50">
        <v>3</v>
      </c>
      <c r="V143" s="50">
        <f t="shared" si="42"/>
        <v>32041</v>
      </c>
      <c r="W143" s="50">
        <v>41</v>
      </c>
      <c r="X143" s="50" t="str">
        <f>随机目标!CX82</f>
        <v>pack,304</v>
      </c>
      <c r="Y143" s="50" t="str">
        <f>随机目标!CY82</f>
        <v>item,104</v>
      </c>
      <c r="Z143" s="50">
        <f>随机目标!CZ82</f>
        <v>5</v>
      </c>
      <c r="AA143" s="50">
        <v>2</v>
      </c>
      <c r="AB143" s="50" t="str">
        <f t="shared" si="43"/>
        <v>itemicon_104</v>
      </c>
      <c r="AC143" s="50" t="str">
        <f t="shared" si="44"/>
        <v>item</v>
      </c>
      <c r="AH143" s="53">
        <f>怪物产出!R44</f>
        <v>10141</v>
      </c>
      <c r="AI143" s="53">
        <v>1</v>
      </c>
      <c r="AJ143" s="50" t="str">
        <f>价值设定!AB43</f>
        <v>prop,101|1334;prop,102|8666</v>
      </c>
      <c r="AM143" s="50">
        <f>宝箱产出!P44</f>
        <v>80141</v>
      </c>
      <c r="AN143" s="50">
        <v>1</v>
      </c>
      <c r="AO143" s="50" t="str">
        <f>宝箱产出!U44</f>
        <v>pack,303|150;prop,701,1|20;pack,701|65;pack,702|65;pack,410|10;pack,411|50;pack,412|10;pack,413|10;coin,1820|100;pack,10441|100</v>
      </c>
    </row>
    <row r="144" spans="1:41">
      <c r="A144" s="51" t="s">
        <v>453</v>
      </c>
      <c r="B144" s="52">
        <v>42</v>
      </c>
      <c r="C144" s="52">
        <v>2</v>
      </c>
      <c r="D144" s="50" t="str">
        <f t="shared" ref="D144:H144" si="56">D44</f>
        <v>item,101;item,102;item,200</v>
      </c>
      <c r="E144" s="50">
        <f>产出设定!$C$20</f>
        <v>50</v>
      </c>
      <c r="F144" s="50">
        <f t="shared" si="56"/>
        <v>126</v>
      </c>
      <c r="G144" s="50">
        <f t="shared" si="56"/>
        <v>210</v>
      </c>
      <c r="H144" s="50" t="str">
        <f t="shared" si="56"/>
        <v>pack,10042;pack,1226;pack,401</v>
      </c>
      <c r="K144" s="50">
        <v>1</v>
      </c>
      <c r="L144" s="50">
        <f t="shared" si="6"/>
        <v>11042</v>
      </c>
      <c r="M144" s="50">
        <v>42</v>
      </c>
      <c r="N144" s="50" t="str">
        <f>随机目标!DA83</f>
        <v>prop,104,2</v>
      </c>
      <c r="O144" s="50" t="str">
        <f>随机目标!DB83</f>
        <v>prop,104,2</v>
      </c>
      <c r="P144" s="50">
        <f>随机目标!DC83</f>
        <v>100</v>
      </c>
      <c r="Q144" s="50">
        <v>1</v>
      </c>
      <c r="R144" s="50" t="str">
        <f t="shared" si="7"/>
        <v>prop_104</v>
      </c>
      <c r="S144" s="50" t="str">
        <f t="shared" si="8"/>
        <v>prop</v>
      </c>
      <c r="U144" s="50">
        <v>3</v>
      </c>
      <c r="V144" s="50">
        <f t="shared" si="42"/>
        <v>32042</v>
      </c>
      <c r="W144" s="50">
        <v>42</v>
      </c>
      <c r="X144" s="50" t="str">
        <f>随机目标!CX83</f>
        <v>pack,304</v>
      </c>
      <c r="Y144" s="50" t="str">
        <f>随机目标!CY83</f>
        <v>item,104</v>
      </c>
      <c r="Z144" s="50">
        <f>随机目标!CZ83</f>
        <v>5</v>
      </c>
      <c r="AA144" s="50">
        <v>2</v>
      </c>
      <c r="AB144" s="50" t="str">
        <f t="shared" si="43"/>
        <v>itemicon_104</v>
      </c>
      <c r="AC144" s="50" t="str">
        <f t="shared" si="44"/>
        <v>item</v>
      </c>
      <c r="AH144" s="53">
        <f>怪物产出!R45</f>
        <v>10142</v>
      </c>
      <c r="AI144" s="53">
        <v>1</v>
      </c>
      <c r="AJ144" s="50" t="str">
        <f>价值设定!AB44</f>
        <v>prop,101|934;prop,102|9066</v>
      </c>
      <c r="AM144" s="50">
        <f>宝箱产出!P45</f>
        <v>80142</v>
      </c>
      <c r="AN144" s="50">
        <v>1</v>
      </c>
      <c r="AO144" s="50" t="str">
        <f>宝箱产出!U45</f>
        <v>pack,303|150;prop,701,1|20;pack,701|65;pack,702|65;pack,410|10;pack,411|50;pack,412|10;pack,413|10;coin,1840|100;pack,10442|100</v>
      </c>
    </row>
    <row r="145" spans="1:41">
      <c r="A145" s="51" t="s">
        <v>454</v>
      </c>
      <c r="B145" s="52">
        <v>43</v>
      </c>
      <c r="C145" s="52">
        <v>2</v>
      </c>
      <c r="D145" s="50" t="str">
        <f t="shared" ref="D145:H145" si="57">D45</f>
        <v>item,101;item,102;item,200</v>
      </c>
      <c r="E145" s="50">
        <f>产出设定!$C$20</f>
        <v>50</v>
      </c>
      <c r="F145" s="50">
        <f t="shared" si="57"/>
        <v>129</v>
      </c>
      <c r="G145" s="50">
        <f t="shared" si="57"/>
        <v>215</v>
      </c>
      <c r="H145" s="50" t="str">
        <f t="shared" si="57"/>
        <v>pack,10043;pack,1226;pack,401</v>
      </c>
      <c r="K145" s="50">
        <v>1</v>
      </c>
      <c r="L145" s="50">
        <f t="shared" si="6"/>
        <v>11043</v>
      </c>
      <c r="M145" s="50">
        <v>43</v>
      </c>
      <c r="N145" s="50" t="str">
        <f>随机目标!DA84</f>
        <v>prop,104,2</v>
      </c>
      <c r="O145" s="50" t="str">
        <f>随机目标!DB84</f>
        <v>prop,104,2</v>
      </c>
      <c r="P145" s="50">
        <f>随机目标!DC84</f>
        <v>100</v>
      </c>
      <c r="Q145" s="50">
        <v>1</v>
      </c>
      <c r="R145" s="50" t="str">
        <f t="shared" si="7"/>
        <v>prop_104</v>
      </c>
      <c r="S145" s="50" t="str">
        <f t="shared" si="8"/>
        <v>prop</v>
      </c>
      <c r="U145" s="50">
        <v>3</v>
      </c>
      <c r="V145" s="50">
        <f t="shared" si="42"/>
        <v>32043</v>
      </c>
      <c r="W145" s="50">
        <v>43</v>
      </c>
      <c r="X145" s="50" t="str">
        <f>随机目标!CX84</f>
        <v>pack,304</v>
      </c>
      <c r="Y145" s="50" t="str">
        <f>随机目标!CY84</f>
        <v>item,104</v>
      </c>
      <c r="Z145" s="50">
        <f>随机目标!CZ84</f>
        <v>5</v>
      </c>
      <c r="AA145" s="50">
        <v>2</v>
      </c>
      <c r="AB145" s="50" t="str">
        <f t="shared" si="43"/>
        <v>itemicon_104</v>
      </c>
      <c r="AC145" s="50" t="str">
        <f t="shared" si="44"/>
        <v>item</v>
      </c>
      <c r="AH145" s="53">
        <f>怪物产出!R46</f>
        <v>10143</v>
      </c>
      <c r="AI145" s="53">
        <v>1</v>
      </c>
      <c r="AJ145" s="50" t="str">
        <f>价值设定!AB45</f>
        <v>prop,101|600;prop,102|9400</v>
      </c>
      <c r="AM145" s="50">
        <f>宝箱产出!P46</f>
        <v>80143</v>
      </c>
      <c r="AN145" s="50">
        <v>1</v>
      </c>
      <c r="AO145" s="50" t="str">
        <f>宝箱产出!U46</f>
        <v>pack,303|150;prop,701,1|20;pack,701|65;pack,702|65;pack,410|10;pack,411|50;pack,412|10;pack,413|10;coin,1860|100;pack,10443|100</v>
      </c>
    </row>
    <row r="146" spans="1:41">
      <c r="A146" s="51" t="s">
        <v>455</v>
      </c>
      <c r="B146" s="52">
        <v>44</v>
      </c>
      <c r="C146" s="52">
        <v>2</v>
      </c>
      <c r="D146" s="50" t="str">
        <f t="shared" ref="D146:H146" si="58">D46</f>
        <v>item,101;item,102;item,200</v>
      </c>
      <c r="E146" s="50">
        <f>产出设定!$C$20</f>
        <v>50</v>
      </c>
      <c r="F146" s="50">
        <f t="shared" si="58"/>
        <v>132</v>
      </c>
      <c r="G146" s="50">
        <f t="shared" si="58"/>
        <v>220</v>
      </c>
      <c r="H146" s="50" t="str">
        <f t="shared" si="58"/>
        <v>pack,10044;pack,1226;pack,401</v>
      </c>
      <c r="K146" s="50">
        <v>1</v>
      </c>
      <c r="L146" s="50">
        <f t="shared" si="6"/>
        <v>11044</v>
      </c>
      <c r="M146" s="50">
        <v>44</v>
      </c>
      <c r="N146" s="50" t="str">
        <f>随机目标!DA85</f>
        <v>prop,104,2</v>
      </c>
      <c r="O146" s="50" t="str">
        <f>随机目标!DB85</f>
        <v>prop,104,2</v>
      </c>
      <c r="P146" s="50">
        <f>随机目标!DC85</f>
        <v>100</v>
      </c>
      <c r="Q146" s="50">
        <v>1</v>
      </c>
      <c r="R146" s="50" t="str">
        <f t="shared" si="7"/>
        <v>prop_104</v>
      </c>
      <c r="S146" s="50" t="str">
        <f t="shared" si="8"/>
        <v>prop</v>
      </c>
      <c r="U146" s="50">
        <v>3</v>
      </c>
      <c r="V146" s="50">
        <f t="shared" si="42"/>
        <v>32044</v>
      </c>
      <c r="W146" s="50">
        <v>44</v>
      </c>
      <c r="X146" s="50" t="str">
        <f>随机目标!CX85</f>
        <v>pack,304</v>
      </c>
      <c r="Y146" s="50" t="str">
        <f>随机目标!CY85</f>
        <v>item,104</v>
      </c>
      <c r="Z146" s="50">
        <f>随机目标!CZ85</f>
        <v>5</v>
      </c>
      <c r="AA146" s="50">
        <v>2</v>
      </c>
      <c r="AB146" s="50" t="str">
        <f t="shared" si="43"/>
        <v>itemicon_104</v>
      </c>
      <c r="AC146" s="50" t="str">
        <f t="shared" si="44"/>
        <v>item</v>
      </c>
      <c r="AH146" s="53">
        <f>怪物产出!R47</f>
        <v>10144</v>
      </c>
      <c r="AI146" s="53">
        <v>1</v>
      </c>
      <c r="AJ146" s="50" t="str">
        <f>价值设定!AB46</f>
        <v>prop,101|167;prop,102|9833</v>
      </c>
      <c r="AM146" s="50">
        <f>宝箱产出!P47</f>
        <v>80144</v>
      </c>
      <c r="AN146" s="50">
        <v>1</v>
      </c>
      <c r="AO146" s="50" t="str">
        <f>宝箱产出!U47</f>
        <v>pack,303|150;prop,701,1|20;pack,701|65;pack,702|65;pack,410|10;pack,411|50;pack,412|10;pack,413|10;coin,1880|100;pack,10444|100</v>
      </c>
    </row>
    <row r="147" spans="1:41">
      <c r="A147" s="51" t="s">
        <v>456</v>
      </c>
      <c r="B147" s="52">
        <v>45</v>
      </c>
      <c r="C147" s="52">
        <v>2</v>
      </c>
      <c r="D147" s="50" t="str">
        <f t="shared" ref="D147:H147" si="59">D47</f>
        <v>item,101;item,102;item,200</v>
      </c>
      <c r="E147" s="50">
        <f>产出设定!$C$20</f>
        <v>50</v>
      </c>
      <c r="F147" s="50">
        <f t="shared" si="59"/>
        <v>136</v>
      </c>
      <c r="G147" s="50">
        <f t="shared" si="59"/>
        <v>227</v>
      </c>
      <c r="H147" s="50" t="str">
        <f t="shared" si="59"/>
        <v>pack,10045;pack,1227;pack,401</v>
      </c>
      <c r="K147" s="50">
        <v>1</v>
      </c>
      <c r="L147" s="50">
        <f t="shared" si="6"/>
        <v>11045</v>
      </c>
      <c r="M147" s="50">
        <v>45</v>
      </c>
      <c r="N147" s="50" t="str">
        <f>随机目标!DA86</f>
        <v>prop,104,2</v>
      </c>
      <c r="O147" s="50" t="str">
        <f>随机目标!DB86</f>
        <v>prop,104,2</v>
      </c>
      <c r="P147" s="50">
        <f>随机目标!DC86</f>
        <v>100</v>
      </c>
      <c r="Q147" s="50">
        <v>1</v>
      </c>
      <c r="R147" s="50" t="str">
        <f t="shared" si="7"/>
        <v>prop_104</v>
      </c>
      <c r="S147" s="50" t="str">
        <f t="shared" si="8"/>
        <v>prop</v>
      </c>
      <c r="U147" s="50">
        <v>3</v>
      </c>
      <c r="V147" s="50">
        <f t="shared" si="42"/>
        <v>32045</v>
      </c>
      <c r="W147" s="50">
        <v>45</v>
      </c>
      <c r="X147" s="50" t="str">
        <f>随机目标!CX86</f>
        <v>pack,304</v>
      </c>
      <c r="Y147" s="50" t="str">
        <f>随机目标!CY86</f>
        <v>item,104</v>
      </c>
      <c r="Z147" s="50">
        <f>随机目标!CZ86</f>
        <v>8</v>
      </c>
      <c r="AA147" s="50">
        <v>2</v>
      </c>
      <c r="AB147" s="50" t="str">
        <f t="shared" si="43"/>
        <v>itemicon_104</v>
      </c>
      <c r="AC147" s="50" t="str">
        <f t="shared" si="44"/>
        <v>item</v>
      </c>
      <c r="AH147" s="53">
        <f>怪物产出!R48</f>
        <v>10145</v>
      </c>
      <c r="AI147" s="53">
        <v>1</v>
      </c>
      <c r="AJ147" s="50" t="str">
        <f>价值设定!AB47</f>
        <v>prop,102|9800;prop,103|200</v>
      </c>
      <c r="AM147" s="50">
        <f>宝箱产出!P48</f>
        <v>80145</v>
      </c>
      <c r="AN147" s="50">
        <v>1</v>
      </c>
      <c r="AO147" s="50" t="str">
        <f>宝箱产出!U48</f>
        <v>pack,303|150;prop,701,1|20;pack,701|65;pack,702|65;pack,410|10;pack,411|50;pack,412|10;pack,413|10;coin,1900|100;pack,10445|100</v>
      </c>
    </row>
    <row r="148" spans="1:41">
      <c r="A148" s="51" t="s">
        <v>457</v>
      </c>
      <c r="B148" s="52">
        <v>46</v>
      </c>
      <c r="C148" s="52">
        <v>2</v>
      </c>
      <c r="D148" s="50" t="str">
        <f t="shared" ref="D148:H148" si="60">D48</f>
        <v>item,101;item,102;item,200</v>
      </c>
      <c r="E148" s="50">
        <f>产出设定!$C$20</f>
        <v>50</v>
      </c>
      <c r="F148" s="50">
        <f t="shared" si="60"/>
        <v>140</v>
      </c>
      <c r="G148" s="50">
        <f t="shared" si="60"/>
        <v>233</v>
      </c>
      <c r="H148" s="50" t="str">
        <f t="shared" si="60"/>
        <v>pack,10046;pack,1227;pack,401</v>
      </c>
      <c r="K148" s="50">
        <v>1</v>
      </c>
      <c r="L148" s="50">
        <f t="shared" si="6"/>
        <v>11046</v>
      </c>
      <c r="M148" s="50">
        <v>46</v>
      </c>
      <c r="N148" s="50" t="str">
        <f>随机目标!DA87</f>
        <v>prop,104,2</v>
      </c>
      <c r="O148" s="50" t="str">
        <f>随机目标!DB87</f>
        <v>prop,104,2</v>
      </c>
      <c r="P148" s="50">
        <f>随机目标!DC87</f>
        <v>100</v>
      </c>
      <c r="Q148" s="50">
        <v>1</v>
      </c>
      <c r="R148" s="50" t="str">
        <f t="shared" si="7"/>
        <v>prop_104</v>
      </c>
      <c r="S148" s="50" t="str">
        <f t="shared" si="8"/>
        <v>prop</v>
      </c>
      <c r="U148" s="50">
        <v>3</v>
      </c>
      <c r="V148" s="50">
        <f t="shared" si="42"/>
        <v>32046</v>
      </c>
      <c r="W148" s="50">
        <v>46</v>
      </c>
      <c r="X148" s="50" t="str">
        <f>随机目标!CX87</f>
        <v>pack,304</v>
      </c>
      <c r="Y148" s="50" t="str">
        <f>随机目标!CY87</f>
        <v>item,104</v>
      </c>
      <c r="Z148" s="50">
        <f>随机目标!CZ87</f>
        <v>8</v>
      </c>
      <c r="AA148" s="50">
        <v>2</v>
      </c>
      <c r="AB148" s="50" t="str">
        <f t="shared" si="43"/>
        <v>itemicon_104</v>
      </c>
      <c r="AC148" s="50" t="str">
        <f t="shared" si="44"/>
        <v>item</v>
      </c>
      <c r="AH148" s="53">
        <f>怪物产出!R49</f>
        <v>10146</v>
      </c>
      <c r="AI148" s="53">
        <v>1</v>
      </c>
      <c r="AJ148" s="50" t="str">
        <f>价值设定!AB48</f>
        <v>prop,102|9500;prop,103|500</v>
      </c>
      <c r="AM148" s="50">
        <f>宝箱产出!P49</f>
        <v>80146</v>
      </c>
      <c r="AN148" s="50">
        <v>1</v>
      </c>
      <c r="AO148" s="50" t="str">
        <f>宝箱产出!U49</f>
        <v>pack,303|150;prop,701,1|20;pack,701|65;pack,702|65;pack,410|10;pack,411|50;pack,412|10;pack,413|10;coin,1920|100;pack,10446|100</v>
      </c>
    </row>
    <row r="149" spans="1:41">
      <c r="A149" s="51" t="s">
        <v>458</v>
      </c>
      <c r="B149" s="52">
        <v>47</v>
      </c>
      <c r="C149" s="52">
        <v>2</v>
      </c>
      <c r="D149" s="50" t="str">
        <f t="shared" ref="D149:H149" si="61">D49</f>
        <v>item,101;item,102;item,200</v>
      </c>
      <c r="E149" s="50">
        <f>产出设定!$C$20</f>
        <v>50</v>
      </c>
      <c r="F149" s="50">
        <f t="shared" si="61"/>
        <v>140</v>
      </c>
      <c r="G149" s="50">
        <f t="shared" si="61"/>
        <v>233</v>
      </c>
      <c r="H149" s="50" t="str">
        <f t="shared" si="61"/>
        <v>pack,10047;pack,1227;pack,401</v>
      </c>
      <c r="K149" s="50">
        <v>1</v>
      </c>
      <c r="L149" s="50">
        <f t="shared" si="6"/>
        <v>11047</v>
      </c>
      <c r="M149" s="50">
        <v>47</v>
      </c>
      <c r="N149" s="50" t="str">
        <f>随机目标!DA88</f>
        <v>prop,104,2</v>
      </c>
      <c r="O149" s="50" t="str">
        <f>随机目标!DB88</f>
        <v>prop,104,2</v>
      </c>
      <c r="P149" s="50">
        <f>随机目标!DC88</f>
        <v>100</v>
      </c>
      <c r="Q149" s="50">
        <v>1</v>
      </c>
      <c r="R149" s="50" t="str">
        <f t="shared" si="7"/>
        <v>prop_104</v>
      </c>
      <c r="S149" s="50" t="str">
        <f t="shared" si="8"/>
        <v>prop</v>
      </c>
      <c r="U149" s="50">
        <v>3</v>
      </c>
      <c r="V149" s="50">
        <f t="shared" si="42"/>
        <v>32047</v>
      </c>
      <c r="W149" s="50">
        <v>47</v>
      </c>
      <c r="X149" s="50" t="str">
        <f>随机目标!CX88</f>
        <v>pack,304</v>
      </c>
      <c r="Y149" s="50" t="str">
        <f>随机目标!CY88</f>
        <v>item,104</v>
      </c>
      <c r="Z149" s="50">
        <f>随机目标!CZ88</f>
        <v>8</v>
      </c>
      <c r="AA149" s="50">
        <v>2</v>
      </c>
      <c r="AB149" s="50" t="str">
        <f t="shared" si="43"/>
        <v>itemicon_104</v>
      </c>
      <c r="AC149" s="50" t="str">
        <f t="shared" si="44"/>
        <v>item</v>
      </c>
      <c r="AH149" s="53">
        <f>怪物产出!R50</f>
        <v>10147</v>
      </c>
      <c r="AI149" s="53">
        <v>1</v>
      </c>
      <c r="AJ149" s="50" t="str">
        <f>价值设定!AB49</f>
        <v>prop,102|9500;prop,103|500</v>
      </c>
      <c r="AM149" s="50">
        <f>宝箱产出!P50</f>
        <v>80147</v>
      </c>
      <c r="AN149" s="50">
        <v>1</v>
      </c>
      <c r="AO149" s="50" t="str">
        <f>宝箱产出!U50</f>
        <v>pack,303|150;prop,701,1|20;pack,701|65;pack,702|65;pack,410|10;pack,411|50;pack,412|10;pack,413|10;coin,1940|100;pack,10447|100</v>
      </c>
    </row>
    <row r="150" spans="1:41">
      <c r="A150" s="51" t="s">
        <v>459</v>
      </c>
      <c r="B150" s="52">
        <v>48</v>
      </c>
      <c r="C150" s="52">
        <v>2</v>
      </c>
      <c r="D150" s="50" t="str">
        <f t="shared" ref="D150:H150" si="62">D50</f>
        <v>item,101;item,102;item,200</v>
      </c>
      <c r="E150" s="50">
        <f>产出设定!$C$20</f>
        <v>50</v>
      </c>
      <c r="F150" s="50">
        <f t="shared" si="62"/>
        <v>144</v>
      </c>
      <c r="G150" s="50">
        <f t="shared" si="62"/>
        <v>240</v>
      </c>
      <c r="H150" s="50" t="str">
        <f t="shared" si="62"/>
        <v>pack,10048;pack,1227;pack,401</v>
      </c>
      <c r="K150" s="50">
        <v>1</v>
      </c>
      <c r="L150" s="50">
        <f t="shared" si="6"/>
        <v>11048</v>
      </c>
      <c r="M150" s="50">
        <v>48</v>
      </c>
      <c r="N150" s="50" t="str">
        <f>随机目标!DA89</f>
        <v>prop,104,2</v>
      </c>
      <c r="O150" s="50" t="str">
        <f>随机目标!DB89</f>
        <v>prop,104,2</v>
      </c>
      <c r="P150" s="50">
        <f>随机目标!DC89</f>
        <v>100</v>
      </c>
      <c r="Q150" s="50">
        <v>1</v>
      </c>
      <c r="R150" s="50" t="str">
        <f t="shared" si="7"/>
        <v>prop_104</v>
      </c>
      <c r="S150" s="50" t="str">
        <f t="shared" si="8"/>
        <v>prop</v>
      </c>
      <c r="U150" s="50">
        <v>3</v>
      </c>
      <c r="V150" s="50">
        <f t="shared" si="42"/>
        <v>32048</v>
      </c>
      <c r="W150" s="50">
        <v>48</v>
      </c>
      <c r="X150" s="50" t="str">
        <f>随机目标!CX89</f>
        <v>pack,304</v>
      </c>
      <c r="Y150" s="50" t="str">
        <f>随机目标!CY89</f>
        <v>item,104</v>
      </c>
      <c r="Z150" s="50">
        <f>随机目标!CZ89</f>
        <v>8</v>
      </c>
      <c r="AA150" s="50">
        <v>2</v>
      </c>
      <c r="AB150" s="50" t="str">
        <f t="shared" si="43"/>
        <v>itemicon_104</v>
      </c>
      <c r="AC150" s="50" t="str">
        <f t="shared" si="44"/>
        <v>item</v>
      </c>
      <c r="AH150" s="53">
        <f>怪物产出!R51</f>
        <v>10148</v>
      </c>
      <c r="AI150" s="53">
        <v>1</v>
      </c>
      <c r="AJ150" s="50" t="str">
        <f>价值设定!AB50</f>
        <v>prop,102|9200;prop,103|800</v>
      </c>
      <c r="AM150" s="50">
        <f>宝箱产出!P51</f>
        <v>80148</v>
      </c>
      <c r="AN150" s="50">
        <v>1</v>
      </c>
      <c r="AO150" s="50" t="str">
        <f>宝箱产出!U51</f>
        <v>pack,303|150;prop,701,1|20;pack,701|65;pack,702|65;pack,410|10;pack,411|50;pack,412|10;pack,413|10;coin,1960|100;pack,10448|100</v>
      </c>
    </row>
    <row r="151" spans="1:41">
      <c r="A151" s="51" t="s">
        <v>460</v>
      </c>
      <c r="B151" s="52">
        <v>49</v>
      </c>
      <c r="C151" s="52">
        <v>2</v>
      </c>
      <c r="D151" s="50" t="str">
        <f t="shared" ref="D151:H151" si="63">D51</f>
        <v>item,101;item,102;item,200</v>
      </c>
      <c r="E151" s="50">
        <f>产出设定!$C$20</f>
        <v>50</v>
      </c>
      <c r="F151" s="50">
        <f t="shared" si="63"/>
        <v>144</v>
      </c>
      <c r="G151" s="50">
        <f t="shared" si="63"/>
        <v>240</v>
      </c>
      <c r="H151" s="50" t="str">
        <f t="shared" si="63"/>
        <v>pack,10049;pack,1227;pack,401</v>
      </c>
      <c r="K151" s="50">
        <v>1</v>
      </c>
      <c r="L151" s="50">
        <f t="shared" si="6"/>
        <v>11049</v>
      </c>
      <c r="M151" s="50">
        <v>49</v>
      </c>
      <c r="N151" s="50" t="str">
        <f>随机目标!DA90</f>
        <v>prop,104,2</v>
      </c>
      <c r="O151" s="50" t="str">
        <f>随机目标!DB90</f>
        <v>prop,104,2</v>
      </c>
      <c r="P151" s="50">
        <f>随机目标!DC90</f>
        <v>100</v>
      </c>
      <c r="Q151" s="50">
        <v>1</v>
      </c>
      <c r="R151" s="50" t="str">
        <f t="shared" si="7"/>
        <v>prop_104</v>
      </c>
      <c r="S151" s="50" t="str">
        <f t="shared" si="8"/>
        <v>prop</v>
      </c>
      <c r="U151" s="50">
        <v>3</v>
      </c>
      <c r="V151" s="50">
        <f t="shared" si="42"/>
        <v>32049</v>
      </c>
      <c r="W151" s="50">
        <v>49</v>
      </c>
      <c r="X151" s="50" t="str">
        <f>随机目标!CX90</f>
        <v>pack,304</v>
      </c>
      <c r="Y151" s="50" t="str">
        <f>随机目标!CY90</f>
        <v>item,104</v>
      </c>
      <c r="Z151" s="50">
        <f>随机目标!CZ90</f>
        <v>8</v>
      </c>
      <c r="AA151" s="50">
        <v>2</v>
      </c>
      <c r="AB151" s="50" t="str">
        <f t="shared" si="43"/>
        <v>itemicon_104</v>
      </c>
      <c r="AC151" s="50" t="str">
        <f t="shared" si="44"/>
        <v>item</v>
      </c>
      <c r="AH151" s="53">
        <f>怪物产出!R52</f>
        <v>10149</v>
      </c>
      <c r="AI151" s="53">
        <v>1</v>
      </c>
      <c r="AJ151" s="50" t="str">
        <f>价值设定!AB51</f>
        <v>prop,102|9200;prop,103|800</v>
      </c>
      <c r="AM151" s="50">
        <f>宝箱产出!P52</f>
        <v>80149</v>
      </c>
      <c r="AN151" s="50">
        <v>1</v>
      </c>
      <c r="AO151" s="50" t="str">
        <f>宝箱产出!U52</f>
        <v>pack,303|150;prop,701,1|20;pack,701|65;pack,702|65;pack,410|10;pack,411|50;pack,412|10;pack,413|10;coin,1980|100;pack,10449|100</v>
      </c>
    </row>
    <row r="152" spans="1:41">
      <c r="A152" s="51" t="s">
        <v>461</v>
      </c>
      <c r="B152" s="52">
        <v>50</v>
      </c>
      <c r="C152" s="52">
        <v>2</v>
      </c>
      <c r="D152" s="50" t="str">
        <f t="shared" ref="D152:H152" si="64">D52</f>
        <v>item,101;item,102;item,200</v>
      </c>
      <c r="E152" s="50">
        <f>产出设定!$C$20</f>
        <v>50</v>
      </c>
      <c r="F152" s="50">
        <f t="shared" si="64"/>
        <v>148</v>
      </c>
      <c r="G152" s="50">
        <f t="shared" si="64"/>
        <v>247</v>
      </c>
      <c r="H152" s="50" t="str">
        <f t="shared" si="64"/>
        <v>pack,10050;pack,1228;pack,401</v>
      </c>
      <c r="K152" s="50">
        <v>1</v>
      </c>
      <c r="L152" s="50">
        <f t="shared" si="6"/>
        <v>11050</v>
      </c>
      <c r="M152" s="50">
        <v>50</v>
      </c>
      <c r="N152" s="50" t="str">
        <f>随机目标!DA91</f>
        <v>prop,105,1</v>
      </c>
      <c r="O152" s="50" t="str">
        <f>随机目标!DB91</f>
        <v>prop,105,1</v>
      </c>
      <c r="P152" s="50">
        <f>随机目标!DC91</f>
        <v>100</v>
      </c>
      <c r="Q152" s="50">
        <v>1</v>
      </c>
      <c r="R152" s="50" t="str">
        <f t="shared" si="7"/>
        <v>prop_105</v>
      </c>
      <c r="S152" s="50" t="str">
        <f t="shared" si="8"/>
        <v>prop</v>
      </c>
      <c r="U152" s="50">
        <v>3</v>
      </c>
      <c r="V152" s="50">
        <f t="shared" si="42"/>
        <v>32050</v>
      </c>
      <c r="W152" s="50">
        <v>50</v>
      </c>
      <c r="X152" s="50" t="str">
        <f>随机目标!CX91</f>
        <v>pack,304</v>
      </c>
      <c r="Y152" s="50" t="str">
        <f>随机目标!CY91</f>
        <v>item,104</v>
      </c>
      <c r="Z152" s="50">
        <f>随机目标!CZ91</f>
        <v>8</v>
      </c>
      <c r="AA152" s="50">
        <v>2</v>
      </c>
      <c r="AB152" s="50" t="str">
        <f t="shared" si="43"/>
        <v>itemicon_104</v>
      </c>
      <c r="AC152" s="50" t="str">
        <f t="shared" si="44"/>
        <v>item</v>
      </c>
      <c r="AH152" s="53">
        <f>怪物产出!R53</f>
        <v>10150</v>
      </c>
      <c r="AI152" s="53">
        <v>1</v>
      </c>
      <c r="AJ152" s="50" t="str">
        <f>价值设定!AB52</f>
        <v>prop,102|8900;prop,103|1100</v>
      </c>
      <c r="AM152" s="50">
        <f>宝箱产出!P53</f>
        <v>80150</v>
      </c>
      <c r="AN152" s="50">
        <v>1</v>
      </c>
      <c r="AO152" s="50" t="str">
        <f>宝箱产出!U53</f>
        <v>pack,303|150;prop,701,1|20;pack,701|65;pack,702|65;pack,410|10;pack,411|50;pack,412|10;pack,413|10;coin,2000|100;pack,10450|100</v>
      </c>
    </row>
    <row r="153" spans="1:41">
      <c r="A153" s="51" t="s">
        <v>462</v>
      </c>
      <c r="B153" s="52">
        <v>51</v>
      </c>
      <c r="C153" s="52">
        <v>2</v>
      </c>
      <c r="D153" s="50" t="str">
        <f t="shared" ref="D153:H153" si="65">D53</f>
        <v>item,101;item,102;item,200</v>
      </c>
      <c r="E153" s="50">
        <f>产出设定!$C$20</f>
        <v>50</v>
      </c>
      <c r="F153" s="50">
        <f t="shared" si="65"/>
        <v>152</v>
      </c>
      <c r="G153" s="50">
        <f t="shared" si="65"/>
        <v>253</v>
      </c>
      <c r="H153" s="50" t="str">
        <f t="shared" si="65"/>
        <v>pack,10051;pack,1228;pack,401</v>
      </c>
      <c r="K153" s="50">
        <v>1</v>
      </c>
      <c r="L153" s="50">
        <f t="shared" si="6"/>
        <v>11051</v>
      </c>
      <c r="M153" s="50">
        <v>51</v>
      </c>
      <c r="N153" s="50" t="str">
        <f>随机目标!DA92</f>
        <v>prop,105,1</v>
      </c>
      <c r="O153" s="50" t="str">
        <f>随机目标!DB92</f>
        <v>prop,105,1</v>
      </c>
      <c r="P153" s="50">
        <f>随机目标!DC92</f>
        <v>100</v>
      </c>
      <c r="Q153" s="50">
        <v>1</v>
      </c>
      <c r="R153" s="50" t="str">
        <f t="shared" si="7"/>
        <v>prop_105</v>
      </c>
      <c r="S153" s="50" t="str">
        <f t="shared" si="8"/>
        <v>prop</v>
      </c>
      <c r="U153" s="50">
        <v>3</v>
      </c>
      <c r="V153" s="50">
        <f t="shared" si="42"/>
        <v>32051</v>
      </c>
      <c r="W153" s="50">
        <v>51</v>
      </c>
      <c r="X153" s="50" t="str">
        <f>随机目标!CX92</f>
        <v>pack,304</v>
      </c>
      <c r="Y153" s="50" t="str">
        <f>随机目标!CY92</f>
        <v>item,104</v>
      </c>
      <c r="Z153" s="50">
        <f>随机目标!CZ92</f>
        <v>8</v>
      </c>
      <c r="AA153" s="50">
        <v>2</v>
      </c>
      <c r="AB153" s="50" t="str">
        <f t="shared" si="43"/>
        <v>itemicon_104</v>
      </c>
      <c r="AC153" s="50" t="str">
        <f t="shared" si="44"/>
        <v>item</v>
      </c>
      <c r="AH153" s="53">
        <f>怪物产出!R54</f>
        <v>10151</v>
      </c>
      <c r="AI153" s="53">
        <v>1</v>
      </c>
      <c r="AJ153" s="50" t="str">
        <f>价值设定!AB53</f>
        <v>prop,102|8600;prop,103|1400</v>
      </c>
      <c r="AM153" s="50">
        <f>宝箱产出!P54</f>
        <v>80151</v>
      </c>
      <c r="AN153" s="50">
        <v>1</v>
      </c>
      <c r="AO153" s="50" t="str">
        <f>宝箱产出!U54</f>
        <v>pack,303|150;prop,701,1|20;pack,701|65;pack,702|65;pack,410|10;pack,411|50;pack,412|10;pack,413|10;coin,2020|100;pack,10451|100</v>
      </c>
    </row>
    <row r="154" spans="1:41">
      <c r="A154" s="51" t="s">
        <v>463</v>
      </c>
      <c r="B154" s="52">
        <v>52</v>
      </c>
      <c r="C154" s="52">
        <v>2</v>
      </c>
      <c r="D154" s="50" t="str">
        <f t="shared" ref="D154:H154" si="66">D54</f>
        <v>item,101;item,102;item,200</v>
      </c>
      <c r="E154" s="50">
        <f>产出设定!$C$20</f>
        <v>50</v>
      </c>
      <c r="F154" s="50">
        <f t="shared" si="66"/>
        <v>152</v>
      </c>
      <c r="G154" s="50">
        <f t="shared" si="66"/>
        <v>253</v>
      </c>
      <c r="H154" s="50" t="str">
        <f t="shared" si="66"/>
        <v>pack,10052;pack,1228;pack,401</v>
      </c>
      <c r="K154" s="50">
        <v>1</v>
      </c>
      <c r="L154" s="50">
        <f t="shared" si="6"/>
        <v>11052</v>
      </c>
      <c r="M154" s="50">
        <v>52</v>
      </c>
      <c r="N154" s="50" t="str">
        <f>随机目标!DA93</f>
        <v>prop,105,1</v>
      </c>
      <c r="O154" s="50" t="str">
        <f>随机目标!DB93</f>
        <v>prop,105,1</v>
      </c>
      <c r="P154" s="50">
        <f>随机目标!DC93</f>
        <v>100</v>
      </c>
      <c r="Q154" s="50">
        <v>1</v>
      </c>
      <c r="R154" s="50" t="str">
        <f t="shared" si="7"/>
        <v>prop_105</v>
      </c>
      <c r="S154" s="50" t="str">
        <f t="shared" si="8"/>
        <v>prop</v>
      </c>
      <c r="U154" s="50">
        <v>3</v>
      </c>
      <c r="V154" s="50">
        <f t="shared" si="42"/>
        <v>32052</v>
      </c>
      <c r="W154" s="50">
        <v>52</v>
      </c>
      <c r="X154" s="50" t="str">
        <f>随机目标!CX93</f>
        <v>pack,304</v>
      </c>
      <c r="Y154" s="50" t="str">
        <f>随机目标!CY93</f>
        <v>item,104</v>
      </c>
      <c r="Z154" s="50">
        <f>随机目标!CZ93</f>
        <v>8</v>
      </c>
      <c r="AA154" s="50">
        <v>2</v>
      </c>
      <c r="AB154" s="50" t="str">
        <f t="shared" si="43"/>
        <v>itemicon_104</v>
      </c>
      <c r="AC154" s="50" t="str">
        <f t="shared" si="44"/>
        <v>item</v>
      </c>
      <c r="AH154" s="53">
        <f>怪物产出!R55</f>
        <v>10152</v>
      </c>
      <c r="AI154" s="53">
        <v>1</v>
      </c>
      <c r="AJ154" s="50" t="str">
        <f>价值设定!AB54</f>
        <v>prop,102|8600;prop,103|1400</v>
      </c>
      <c r="AM154" s="50">
        <f>宝箱产出!P55</f>
        <v>80152</v>
      </c>
      <c r="AN154" s="50">
        <v>1</v>
      </c>
      <c r="AO154" s="50" t="str">
        <f>宝箱产出!U55</f>
        <v>pack,303|150;prop,701,1|20;pack,701|65;pack,702|65;pack,410|10;pack,411|50;pack,412|10;pack,413|10;coin,2040|100;pack,10452|100</v>
      </c>
    </row>
    <row r="155" spans="1:41">
      <c r="A155" s="51" t="s">
        <v>464</v>
      </c>
      <c r="B155" s="52">
        <v>53</v>
      </c>
      <c r="C155" s="52">
        <v>2</v>
      </c>
      <c r="D155" s="50" t="str">
        <f t="shared" ref="D155:H155" si="67">D55</f>
        <v>item,101;item,102;item,200</v>
      </c>
      <c r="E155" s="50">
        <f>产出设定!$C$20</f>
        <v>50</v>
      </c>
      <c r="F155" s="50">
        <f t="shared" si="67"/>
        <v>156</v>
      </c>
      <c r="G155" s="50">
        <f t="shared" si="67"/>
        <v>260</v>
      </c>
      <c r="H155" s="50" t="str">
        <f t="shared" si="67"/>
        <v>pack,10053;pack,1228;pack,401</v>
      </c>
      <c r="K155" s="50">
        <v>1</v>
      </c>
      <c r="L155" s="50">
        <f t="shared" si="6"/>
        <v>11053</v>
      </c>
      <c r="M155" s="50">
        <v>53</v>
      </c>
      <c r="N155" s="50" t="str">
        <f>随机目标!DA94</f>
        <v>prop,105,1</v>
      </c>
      <c r="O155" s="50" t="str">
        <f>随机目标!DB94</f>
        <v>prop,105,1</v>
      </c>
      <c r="P155" s="50">
        <f>随机目标!DC94</f>
        <v>100</v>
      </c>
      <c r="Q155" s="50">
        <v>1</v>
      </c>
      <c r="R155" s="50" t="str">
        <f t="shared" si="7"/>
        <v>prop_105</v>
      </c>
      <c r="S155" s="50" t="str">
        <f t="shared" si="8"/>
        <v>prop</v>
      </c>
      <c r="U155" s="50">
        <v>3</v>
      </c>
      <c r="V155" s="50">
        <f t="shared" si="42"/>
        <v>32053</v>
      </c>
      <c r="W155" s="50">
        <v>53</v>
      </c>
      <c r="X155" s="50" t="str">
        <f>随机目标!CX94</f>
        <v>pack,304</v>
      </c>
      <c r="Y155" s="50" t="str">
        <f>随机目标!CY94</f>
        <v>item,104</v>
      </c>
      <c r="Z155" s="50">
        <f>随机目标!CZ94</f>
        <v>8</v>
      </c>
      <c r="AA155" s="50">
        <v>2</v>
      </c>
      <c r="AB155" s="50" t="str">
        <f t="shared" si="43"/>
        <v>itemicon_104</v>
      </c>
      <c r="AC155" s="50" t="str">
        <f t="shared" si="44"/>
        <v>item</v>
      </c>
      <c r="AH155" s="53">
        <f>怪物产出!R56</f>
        <v>10153</v>
      </c>
      <c r="AI155" s="53">
        <v>1</v>
      </c>
      <c r="AJ155" s="50" t="str">
        <f>价值设定!AB55</f>
        <v>prop,102|8300;prop,103|1700</v>
      </c>
      <c r="AM155" s="50">
        <f>宝箱产出!P56</f>
        <v>80153</v>
      </c>
      <c r="AN155" s="50">
        <v>1</v>
      </c>
      <c r="AO155" s="50" t="str">
        <f>宝箱产出!U56</f>
        <v>pack,303|150;prop,701,1|20;pack,701|65;pack,702|65;pack,410|10;pack,411|50;pack,412|10;pack,413|10;coin,2060|100;pack,10453|100</v>
      </c>
    </row>
    <row r="156" spans="1:41">
      <c r="A156" s="51" t="s">
        <v>465</v>
      </c>
      <c r="B156" s="52">
        <v>54</v>
      </c>
      <c r="C156" s="52">
        <v>2</v>
      </c>
      <c r="D156" s="50" t="str">
        <f t="shared" ref="D156:H156" si="68">D56</f>
        <v>item,101;item,102;item,200</v>
      </c>
      <c r="E156" s="50">
        <f>产出设定!$C$20</f>
        <v>50</v>
      </c>
      <c r="F156" s="50">
        <f t="shared" si="68"/>
        <v>160</v>
      </c>
      <c r="G156" s="50">
        <f t="shared" si="68"/>
        <v>267</v>
      </c>
      <c r="H156" s="50" t="str">
        <f t="shared" si="68"/>
        <v>pack,10054;pack,1229;pack,401</v>
      </c>
      <c r="K156" s="50">
        <v>1</v>
      </c>
      <c r="L156" s="50">
        <f t="shared" si="6"/>
        <v>11054</v>
      </c>
      <c r="M156" s="50">
        <v>54</v>
      </c>
      <c r="N156" s="50" t="str">
        <f>随机目标!DA95</f>
        <v>prop,105,1</v>
      </c>
      <c r="O156" s="50" t="str">
        <f>随机目标!DB95</f>
        <v>prop,105,1</v>
      </c>
      <c r="P156" s="50">
        <f>随机目标!DC95</f>
        <v>100</v>
      </c>
      <c r="Q156" s="50">
        <v>1</v>
      </c>
      <c r="R156" s="50" t="str">
        <f t="shared" si="7"/>
        <v>prop_105</v>
      </c>
      <c r="S156" s="50" t="str">
        <f t="shared" si="8"/>
        <v>prop</v>
      </c>
      <c r="U156" s="50">
        <v>3</v>
      </c>
      <c r="V156" s="50">
        <f t="shared" si="42"/>
        <v>32054</v>
      </c>
      <c r="W156" s="50">
        <v>54</v>
      </c>
      <c r="X156" s="50" t="str">
        <f>随机目标!CX95</f>
        <v>pack,304</v>
      </c>
      <c r="Y156" s="50" t="str">
        <f>随机目标!CY95</f>
        <v>item,104</v>
      </c>
      <c r="Z156" s="50">
        <f>随机目标!CZ95</f>
        <v>8</v>
      </c>
      <c r="AA156" s="50">
        <v>2</v>
      </c>
      <c r="AB156" s="50" t="str">
        <f t="shared" si="43"/>
        <v>itemicon_104</v>
      </c>
      <c r="AC156" s="50" t="str">
        <f t="shared" si="44"/>
        <v>item</v>
      </c>
      <c r="AH156" s="53">
        <f>怪物产出!R57</f>
        <v>10154</v>
      </c>
      <c r="AI156" s="53">
        <v>1</v>
      </c>
      <c r="AJ156" s="50" t="str">
        <f>价值设定!AB56</f>
        <v>prop,102|8000;prop,103|2000</v>
      </c>
      <c r="AM156" s="50">
        <f>宝箱产出!P57</f>
        <v>80154</v>
      </c>
      <c r="AN156" s="50">
        <v>1</v>
      </c>
      <c r="AO156" s="50" t="str">
        <f>宝箱产出!U57</f>
        <v>pack,303|150;prop,701,1|20;pack,701|65;pack,702|65;pack,410|10;pack,411|50;pack,412|10;pack,413|10;coin,2080|100;pack,10454|100</v>
      </c>
    </row>
    <row r="157" spans="1:41">
      <c r="A157" s="51" t="s">
        <v>466</v>
      </c>
      <c r="B157" s="52">
        <v>55</v>
      </c>
      <c r="C157" s="52">
        <v>2</v>
      </c>
      <c r="D157" s="50" t="str">
        <f t="shared" ref="D157:H157" si="69">D57</f>
        <v>item,101;item,102;item,200</v>
      </c>
      <c r="E157" s="50">
        <f>产出设定!$C$20</f>
        <v>50</v>
      </c>
      <c r="F157" s="50">
        <f t="shared" si="69"/>
        <v>164</v>
      </c>
      <c r="G157" s="50">
        <f t="shared" si="69"/>
        <v>273</v>
      </c>
      <c r="H157" s="50" t="str">
        <f t="shared" si="69"/>
        <v>pack,10055;pack,1229;pack,401</v>
      </c>
      <c r="K157" s="50">
        <v>1</v>
      </c>
      <c r="L157" s="50">
        <f t="shared" si="6"/>
        <v>11055</v>
      </c>
      <c r="M157" s="50">
        <v>55</v>
      </c>
      <c r="N157" s="50" t="str">
        <f>随机目标!DA96</f>
        <v>prop,105,1</v>
      </c>
      <c r="O157" s="50" t="str">
        <f>随机目标!DB96</f>
        <v>prop,105,1</v>
      </c>
      <c r="P157" s="50">
        <f>随机目标!DC96</f>
        <v>100</v>
      </c>
      <c r="Q157" s="50">
        <v>1</v>
      </c>
      <c r="R157" s="50" t="str">
        <f t="shared" si="7"/>
        <v>prop_105</v>
      </c>
      <c r="S157" s="50" t="str">
        <f t="shared" si="8"/>
        <v>prop</v>
      </c>
      <c r="U157" s="50">
        <v>3</v>
      </c>
      <c r="V157" s="50">
        <f t="shared" si="42"/>
        <v>32055</v>
      </c>
      <c r="W157" s="50">
        <v>55</v>
      </c>
      <c r="X157" s="50" t="str">
        <f>随机目标!CX96</f>
        <v>pack,304</v>
      </c>
      <c r="Y157" s="50" t="str">
        <f>随机目标!CY96</f>
        <v>item,104</v>
      </c>
      <c r="Z157" s="50">
        <f>随机目标!CZ96</f>
        <v>8</v>
      </c>
      <c r="AA157" s="50">
        <v>2</v>
      </c>
      <c r="AB157" s="50" t="str">
        <f t="shared" si="43"/>
        <v>itemicon_104</v>
      </c>
      <c r="AC157" s="50" t="str">
        <f t="shared" si="44"/>
        <v>item</v>
      </c>
      <c r="AH157" s="53">
        <f>怪物产出!R58</f>
        <v>10155</v>
      </c>
      <c r="AI157" s="53">
        <v>1</v>
      </c>
      <c r="AJ157" s="50" t="str">
        <f>价值设定!AB57</f>
        <v>prop,102|7700;prop,103|2300</v>
      </c>
      <c r="AM157" s="50">
        <f>宝箱产出!P58</f>
        <v>80155</v>
      </c>
      <c r="AN157" s="50">
        <v>1</v>
      </c>
      <c r="AO157" s="50" t="str">
        <f>宝箱产出!U58</f>
        <v>pack,303|150;prop,701,1|20;pack,701|65;pack,702|65;pack,410|10;pack,411|50;pack,412|10;pack,413|10;coin,2100|100;pack,10455|100</v>
      </c>
    </row>
    <row r="158" spans="1:41">
      <c r="A158" s="51" t="s">
        <v>467</v>
      </c>
      <c r="B158" s="52">
        <v>56</v>
      </c>
      <c r="C158" s="52">
        <v>2</v>
      </c>
      <c r="D158" s="50" t="str">
        <f t="shared" ref="D158:H158" si="70">D58</f>
        <v>item,101;item,102;item,200</v>
      </c>
      <c r="E158" s="50">
        <f>产出设定!$C$20</f>
        <v>50</v>
      </c>
      <c r="F158" s="50">
        <f t="shared" si="70"/>
        <v>164</v>
      </c>
      <c r="G158" s="50">
        <f t="shared" si="70"/>
        <v>273</v>
      </c>
      <c r="H158" s="50" t="str">
        <f t="shared" si="70"/>
        <v>pack,10056;pack,1229;pack,401</v>
      </c>
      <c r="K158" s="50">
        <v>1</v>
      </c>
      <c r="L158" s="50">
        <f t="shared" si="6"/>
        <v>11056</v>
      </c>
      <c r="M158" s="50">
        <v>56</v>
      </c>
      <c r="N158" s="50" t="str">
        <f>随机目标!DA97</f>
        <v>prop,105,1</v>
      </c>
      <c r="O158" s="50" t="str">
        <f>随机目标!DB97</f>
        <v>prop,105,1</v>
      </c>
      <c r="P158" s="50">
        <f>随机目标!DC97</f>
        <v>100</v>
      </c>
      <c r="Q158" s="50">
        <v>1</v>
      </c>
      <c r="R158" s="50" t="str">
        <f t="shared" si="7"/>
        <v>prop_105</v>
      </c>
      <c r="S158" s="50" t="str">
        <f t="shared" si="8"/>
        <v>prop</v>
      </c>
      <c r="U158" s="50">
        <v>3</v>
      </c>
      <c r="V158" s="50">
        <f t="shared" si="42"/>
        <v>32056</v>
      </c>
      <c r="W158" s="50">
        <v>56</v>
      </c>
      <c r="X158" s="50" t="str">
        <f>随机目标!CX97</f>
        <v>pack,304</v>
      </c>
      <c r="Y158" s="50" t="str">
        <f>随机目标!CY97</f>
        <v>item,104</v>
      </c>
      <c r="Z158" s="50">
        <f>随机目标!CZ97</f>
        <v>8</v>
      </c>
      <c r="AA158" s="50">
        <v>2</v>
      </c>
      <c r="AB158" s="50" t="str">
        <f t="shared" si="43"/>
        <v>itemicon_104</v>
      </c>
      <c r="AC158" s="50" t="str">
        <f t="shared" si="44"/>
        <v>item</v>
      </c>
      <c r="AH158" s="53">
        <f>怪物产出!R59</f>
        <v>10156</v>
      </c>
      <c r="AI158" s="53">
        <v>1</v>
      </c>
      <c r="AJ158" s="50" t="str">
        <f>价值设定!AB58</f>
        <v>prop,102|7700;prop,103|2300</v>
      </c>
      <c r="AM158" s="50">
        <f>宝箱产出!P59</f>
        <v>80156</v>
      </c>
      <c r="AN158" s="50">
        <v>1</v>
      </c>
      <c r="AO158" s="50" t="str">
        <f>宝箱产出!U59</f>
        <v>pack,303|150;prop,701,1|20;pack,701|65;pack,702|65;pack,410|10;pack,411|50;pack,412|10;pack,413|10;coin,2120|100;pack,10456|100</v>
      </c>
    </row>
    <row r="159" spans="1:41">
      <c r="A159" s="51" t="s">
        <v>468</v>
      </c>
      <c r="B159" s="52">
        <v>57</v>
      </c>
      <c r="C159" s="52">
        <v>2</v>
      </c>
      <c r="D159" s="50" t="str">
        <f t="shared" ref="D159:H159" si="71">D59</f>
        <v>item,101;item,102;item,200</v>
      </c>
      <c r="E159" s="50">
        <f>产出设定!$C$20</f>
        <v>50</v>
      </c>
      <c r="F159" s="50">
        <f t="shared" si="71"/>
        <v>168</v>
      </c>
      <c r="G159" s="50">
        <f t="shared" si="71"/>
        <v>280</v>
      </c>
      <c r="H159" s="50" t="str">
        <f t="shared" si="71"/>
        <v>pack,10057;pack,1229;pack,401</v>
      </c>
      <c r="K159" s="50">
        <v>1</v>
      </c>
      <c r="L159" s="50">
        <f t="shared" si="6"/>
        <v>11057</v>
      </c>
      <c r="M159" s="50">
        <v>57</v>
      </c>
      <c r="N159" s="50" t="str">
        <f>随机目标!DA98</f>
        <v>prop,105,1</v>
      </c>
      <c r="O159" s="50" t="str">
        <f>随机目标!DB98</f>
        <v>prop,105,1</v>
      </c>
      <c r="P159" s="50">
        <f>随机目标!DC98</f>
        <v>100</v>
      </c>
      <c r="Q159" s="50">
        <v>1</v>
      </c>
      <c r="R159" s="50" t="str">
        <f t="shared" si="7"/>
        <v>prop_105</v>
      </c>
      <c r="S159" s="50" t="str">
        <f t="shared" si="8"/>
        <v>prop</v>
      </c>
      <c r="U159" s="50">
        <v>3</v>
      </c>
      <c r="V159" s="50">
        <f t="shared" si="42"/>
        <v>32057</v>
      </c>
      <c r="W159" s="50">
        <v>57</v>
      </c>
      <c r="X159" s="50" t="str">
        <f>随机目标!CX98</f>
        <v>pack,304</v>
      </c>
      <c r="Y159" s="50" t="str">
        <f>随机目标!CY98</f>
        <v>item,104</v>
      </c>
      <c r="Z159" s="50">
        <f>随机目标!CZ98</f>
        <v>8</v>
      </c>
      <c r="AA159" s="50">
        <v>2</v>
      </c>
      <c r="AB159" s="50" t="str">
        <f t="shared" si="43"/>
        <v>itemicon_104</v>
      </c>
      <c r="AC159" s="50" t="str">
        <f t="shared" si="44"/>
        <v>item</v>
      </c>
      <c r="AH159" s="53">
        <f>怪物产出!R60</f>
        <v>10157</v>
      </c>
      <c r="AI159" s="53">
        <v>1</v>
      </c>
      <c r="AJ159" s="50" t="str">
        <f>价值设定!AB59</f>
        <v>prop,102|7400;prop,103|2600</v>
      </c>
      <c r="AM159" s="50">
        <f>宝箱产出!P60</f>
        <v>80157</v>
      </c>
      <c r="AN159" s="50">
        <v>1</v>
      </c>
      <c r="AO159" s="50" t="str">
        <f>宝箱产出!U60</f>
        <v>pack,303|150;prop,701,1|20;pack,701|65;pack,702|65;pack,410|10;pack,411|50;pack,412|10;pack,413|10;coin,2140|100;pack,10457|100</v>
      </c>
    </row>
    <row r="160" spans="1:41">
      <c r="A160" s="51" t="s">
        <v>469</v>
      </c>
      <c r="B160" s="52">
        <v>58</v>
      </c>
      <c r="C160" s="52">
        <v>2</v>
      </c>
      <c r="D160" s="50" t="str">
        <f t="shared" ref="D160:H160" si="72">D60</f>
        <v>item,101;item,102;item,200</v>
      </c>
      <c r="E160" s="50">
        <f>产出设定!$C$20</f>
        <v>50</v>
      </c>
      <c r="F160" s="50">
        <f t="shared" si="72"/>
        <v>168</v>
      </c>
      <c r="G160" s="50">
        <f t="shared" si="72"/>
        <v>280</v>
      </c>
      <c r="H160" s="50" t="str">
        <f t="shared" si="72"/>
        <v>pack,10058;pack,1229;pack,401</v>
      </c>
      <c r="K160" s="50">
        <v>1</v>
      </c>
      <c r="L160" s="50">
        <f t="shared" si="6"/>
        <v>11058</v>
      </c>
      <c r="M160" s="50">
        <v>58</v>
      </c>
      <c r="N160" s="50" t="str">
        <f>随机目标!DA99</f>
        <v>prop,105,1</v>
      </c>
      <c r="O160" s="50" t="str">
        <f>随机目标!DB99</f>
        <v>prop,105,1</v>
      </c>
      <c r="P160" s="50">
        <f>随机目标!DC99</f>
        <v>100</v>
      </c>
      <c r="Q160" s="50">
        <v>1</v>
      </c>
      <c r="R160" s="50" t="str">
        <f t="shared" si="7"/>
        <v>prop_105</v>
      </c>
      <c r="S160" s="50" t="str">
        <f t="shared" si="8"/>
        <v>prop</v>
      </c>
      <c r="U160" s="50">
        <v>3</v>
      </c>
      <c r="V160" s="50">
        <f t="shared" si="42"/>
        <v>32058</v>
      </c>
      <c r="W160" s="50">
        <v>58</v>
      </c>
      <c r="X160" s="50" t="str">
        <f>随机目标!CX99</f>
        <v>pack,304</v>
      </c>
      <c r="Y160" s="50" t="str">
        <f>随机目标!CY99</f>
        <v>item,104</v>
      </c>
      <c r="Z160" s="50">
        <f>随机目标!CZ99</f>
        <v>8</v>
      </c>
      <c r="AA160" s="50">
        <v>2</v>
      </c>
      <c r="AB160" s="50" t="str">
        <f t="shared" si="43"/>
        <v>itemicon_104</v>
      </c>
      <c r="AC160" s="50" t="str">
        <f t="shared" si="44"/>
        <v>item</v>
      </c>
      <c r="AH160" s="53">
        <f>怪物产出!R61</f>
        <v>10158</v>
      </c>
      <c r="AI160" s="53">
        <v>1</v>
      </c>
      <c r="AJ160" s="50" t="str">
        <f>价值设定!AB60</f>
        <v>prop,102|7400;prop,103|2600</v>
      </c>
      <c r="AM160" s="50">
        <f>宝箱产出!P61</f>
        <v>80158</v>
      </c>
      <c r="AN160" s="50">
        <v>1</v>
      </c>
      <c r="AO160" s="50" t="str">
        <f>宝箱产出!U61</f>
        <v>pack,303|150;prop,701,1|20;pack,701|65;pack,702|65;pack,410|10;pack,411|50;pack,412|10;pack,413|10;coin,2160|100;pack,10458|100</v>
      </c>
    </row>
    <row r="161" spans="1:41">
      <c r="A161" s="51" t="s">
        <v>470</v>
      </c>
      <c r="B161" s="52">
        <v>59</v>
      </c>
      <c r="C161" s="52">
        <v>2</v>
      </c>
      <c r="D161" s="50" t="str">
        <f t="shared" ref="D161:H161" si="73">D61</f>
        <v>item,102;item,200</v>
      </c>
      <c r="E161" s="50">
        <f>产出设定!$C$20</f>
        <v>50</v>
      </c>
      <c r="F161" s="50">
        <f t="shared" si="73"/>
        <v>172</v>
      </c>
      <c r="G161" s="50">
        <f t="shared" si="73"/>
        <v>287</v>
      </c>
      <c r="H161" s="50" t="str">
        <f t="shared" si="73"/>
        <v>pack,10059;pack,1230;pack,401</v>
      </c>
      <c r="K161" s="50">
        <v>1</v>
      </c>
      <c r="L161" s="50">
        <f t="shared" si="6"/>
        <v>11059</v>
      </c>
      <c r="M161" s="50">
        <v>59</v>
      </c>
      <c r="N161" s="50" t="str">
        <f>随机目标!DA100</f>
        <v>prop,105,1</v>
      </c>
      <c r="O161" s="50" t="str">
        <f>随机目标!DB100</f>
        <v>prop,105,1</v>
      </c>
      <c r="P161" s="50">
        <f>随机目标!DC100</f>
        <v>100</v>
      </c>
      <c r="Q161" s="50">
        <v>1</v>
      </c>
      <c r="R161" s="50" t="str">
        <f t="shared" si="7"/>
        <v>prop_105</v>
      </c>
      <c r="S161" s="50" t="str">
        <f t="shared" si="8"/>
        <v>prop</v>
      </c>
      <c r="U161" s="50">
        <v>3</v>
      </c>
      <c r="V161" s="50">
        <f t="shared" si="42"/>
        <v>32059</v>
      </c>
      <c r="W161" s="50">
        <v>59</v>
      </c>
      <c r="X161" s="50" t="str">
        <f>随机目标!CX100</f>
        <v>pack,304</v>
      </c>
      <c r="Y161" s="50" t="str">
        <f>随机目标!CY100</f>
        <v>item,104</v>
      </c>
      <c r="Z161" s="50">
        <f>随机目标!CZ100</f>
        <v>10</v>
      </c>
      <c r="AA161" s="50">
        <v>2</v>
      </c>
      <c r="AB161" s="50" t="str">
        <f t="shared" si="43"/>
        <v>itemicon_104</v>
      </c>
      <c r="AC161" s="50" t="str">
        <f t="shared" si="44"/>
        <v>item</v>
      </c>
      <c r="AH161" s="53">
        <f>怪物产出!R62</f>
        <v>10159</v>
      </c>
      <c r="AI161" s="53">
        <v>1</v>
      </c>
      <c r="AJ161" s="50" t="str">
        <f>价值设定!AB61</f>
        <v>prop,102|7100;prop,103|2900</v>
      </c>
      <c r="AM161" s="50">
        <f>宝箱产出!P62</f>
        <v>80159</v>
      </c>
      <c r="AN161" s="50">
        <v>1</v>
      </c>
      <c r="AO161" s="50" t="str">
        <f>宝箱产出!U62</f>
        <v>pack,303|150;prop,701,1|20;pack,701|65;pack,702|65;pack,410|10;pack,411|50;pack,412|10;pack,413|10;coin,2180|100;pack,10459|100</v>
      </c>
    </row>
    <row r="162" spans="1:41">
      <c r="A162" s="51" t="s">
        <v>471</v>
      </c>
      <c r="B162" s="52">
        <v>60</v>
      </c>
      <c r="C162" s="52">
        <v>2</v>
      </c>
      <c r="D162" s="50" t="str">
        <f t="shared" ref="D162:H162" si="74">D62</f>
        <v>item,102;item,200</v>
      </c>
      <c r="E162" s="50">
        <f>产出设定!$C$20</f>
        <v>50</v>
      </c>
      <c r="F162" s="50">
        <f t="shared" si="74"/>
        <v>172</v>
      </c>
      <c r="G162" s="50">
        <f t="shared" si="74"/>
        <v>287</v>
      </c>
      <c r="H162" s="50" t="str">
        <f t="shared" si="74"/>
        <v>pack,10060;pack,1230;pack,401</v>
      </c>
      <c r="K162" s="50">
        <v>1</v>
      </c>
      <c r="L162" s="50">
        <f t="shared" si="6"/>
        <v>11060</v>
      </c>
      <c r="M162" s="50">
        <v>60</v>
      </c>
      <c r="N162" s="50" t="str">
        <f>随机目标!DA101</f>
        <v>prop,105,1</v>
      </c>
      <c r="O162" s="50" t="str">
        <f>随机目标!DB101</f>
        <v>prop,105,1</v>
      </c>
      <c r="P162" s="50">
        <f>随机目标!DC101</f>
        <v>100</v>
      </c>
      <c r="Q162" s="50">
        <v>1</v>
      </c>
      <c r="R162" s="50" t="str">
        <f t="shared" si="7"/>
        <v>prop_105</v>
      </c>
      <c r="S162" s="50" t="str">
        <f t="shared" si="8"/>
        <v>prop</v>
      </c>
      <c r="U162" s="50">
        <v>3</v>
      </c>
      <c r="V162" s="50">
        <f t="shared" si="42"/>
        <v>32060</v>
      </c>
      <c r="W162" s="50">
        <v>60</v>
      </c>
      <c r="X162" s="50" t="str">
        <f>随机目标!CX101</f>
        <v>pack,304</v>
      </c>
      <c r="Y162" s="50" t="str">
        <f>随机目标!CY101</f>
        <v>item,104</v>
      </c>
      <c r="Z162" s="50">
        <f>随机目标!CZ101</f>
        <v>10</v>
      </c>
      <c r="AA162" s="50">
        <v>2</v>
      </c>
      <c r="AB162" s="50" t="str">
        <f t="shared" si="43"/>
        <v>itemicon_104</v>
      </c>
      <c r="AC162" s="50" t="str">
        <f t="shared" si="44"/>
        <v>item</v>
      </c>
      <c r="AH162" s="53">
        <f>怪物产出!R63</f>
        <v>10160</v>
      </c>
      <c r="AI162" s="53">
        <v>1</v>
      </c>
      <c r="AJ162" s="50" t="str">
        <f>价值设定!AB62</f>
        <v>prop,102|7100;prop,103|2900</v>
      </c>
      <c r="AM162" s="50">
        <f>宝箱产出!P63</f>
        <v>80160</v>
      </c>
      <c r="AN162" s="50">
        <v>1</v>
      </c>
      <c r="AO162" s="50" t="str">
        <f>宝箱产出!U63</f>
        <v>pack,303|150;prop,701,1|20;pack,701|65;pack,702|65;pack,410|10;pack,411|50;pack,412|10;pack,413|10;coin,2200|100;pack,10460|100</v>
      </c>
    </row>
    <row r="163" spans="1:41">
      <c r="A163" s="51" t="s">
        <v>472</v>
      </c>
      <c r="B163" s="52">
        <v>61</v>
      </c>
      <c r="C163" s="52">
        <v>2</v>
      </c>
      <c r="D163" s="50" t="str">
        <f t="shared" ref="D163:H163" si="75">D63</f>
        <v>item,102;item,200</v>
      </c>
      <c r="E163" s="50">
        <f>产出设定!$C$20</f>
        <v>50</v>
      </c>
      <c r="F163" s="50">
        <f t="shared" si="75"/>
        <v>176</v>
      </c>
      <c r="G163" s="50">
        <f t="shared" si="75"/>
        <v>293</v>
      </c>
      <c r="H163" s="50" t="str">
        <f t="shared" si="75"/>
        <v>pack,10061;pack,1230;pack,401</v>
      </c>
      <c r="K163" s="50">
        <v>1</v>
      </c>
      <c r="L163" s="50">
        <f t="shared" si="6"/>
        <v>11061</v>
      </c>
      <c r="M163" s="50">
        <v>61</v>
      </c>
      <c r="N163" s="50" t="str">
        <f>随机目标!DA102</f>
        <v>prop,105,1</v>
      </c>
      <c r="O163" s="50" t="str">
        <f>随机目标!DB102</f>
        <v>prop,105,1</v>
      </c>
      <c r="P163" s="50">
        <f>随机目标!DC102</f>
        <v>100</v>
      </c>
      <c r="Q163" s="50">
        <v>1</v>
      </c>
      <c r="R163" s="50" t="str">
        <f t="shared" si="7"/>
        <v>prop_105</v>
      </c>
      <c r="S163" s="50" t="str">
        <f t="shared" si="8"/>
        <v>prop</v>
      </c>
      <c r="U163" s="50">
        <v>3</v>
      </c>
      <c r="V163" s="50">
        <f t="shared" si="42"/>
        <v>32061</v>
      </c>
      <c r="W163" s="50">
        <v>61</v>
      </c>
      <c r="X163" s="50" t="str">
        <f>随机目标!CX102</f>
        <v>pack,304</v>
      </c>
      <c r="Y163" s="50" t="str">
        <f>随机目标!CY102</f>
        <v>item,104</v>
      </c>
      <c r="Z163" s="50">
        <f>随机目标!CZ102</f>
        <v>10</v>
      </c>
      <c r="AA163" s="50">
        <v>2</v>
      </c>
      <c r="AB163" s="50" t="str">
        <f t="shared" si="43"/>
        <v>itemicon_104</v>
      </c>
      <c r="AC163" s="50" t="str">
        <f t="shared" si="44"/>
        <v>item</v>
      </c>
      <c r="AH163" s="53">
        <f>怪物产出!R64</f>
        <v>10161</v>
      </c>
      <c r="AI163" s="53">
        <v>1</v>
      </c>
      <c r="AJ163" s="50" t="str">
        <f>价值设定!AB63</f>
        <v>prop,102|6800;prop,103|3200</v>
      </c>
      <c r="AM163" s="50">
        <f>宝箱产出!P64</f>
        <v>80161</v>
      </c>
      <c r="AN163" s="50">
        <v>1</v>
      </c>
      <c r="AO163" s="50" t="str">
        <f>宝箱产出!U64</f>
        <v>pack,303|150;prop,701,1|20;pack,701|65;pack,702|65;pack,410|10;pack,411|50;pack,412|10;pack,413|10;coin,2220|100;pack,10461|100</v>
      </c>
    </row>
    <row r="164" spans="1:41">
      <c r="A164" s="51" t="s">
        <v>473</v>
      </c>
      <c r="B164" s="52">
        <v>62</v>
      </c>
      <c r="C164" s="52">
        <v>2</v>
      </c>
      <c r="D164" s="50" t="str">
        <f t="shared" ref="D164:H164" si="76">D64</f>
        <v>item,102;item,200</v>
      </c>
      <c r="E164" s="50">
        <f>产出设定!$C$20</f>
        <v>50</v>
      </c>
      <c r="F164" s="50">
        <f t="shared" si="76"/>
        <v>176</v>
      </c>
      <c r="G164" s="50">
        <f t="shared" si="76"/>
        <v>293</v>
      </c>
      <c r="H164" s="50" t="str">
        <f t="shared" si="76"/>
        <v>pack,10062;pack,1230;pack,401</v>
      </c>
      <c r="K164" s="50">
        <v>1</v>
      </c>
      <c r="L164" s="50">
        <f t="shared" si="6"/>
        <v>11062</v>
      </c>
      <c r="M164" s="50">
        <v>62</v>
      </c>
      <c r="N164" s="50" t="str">
        <f>随机目标!DA103</f>
        <v>prop,105,1</v>
      </c>
      <c r="O164" s="50" t="str">
        <f>随机目标!DB103</f>
        <v>prop,105,1</v>
      </c>
      <c r="P164" s="50">
        <f>随机目标!DC103</f>
        <v>100</v>
      </c>
      <c r="Q164" s="50">
        <v>1</v>
      </c>
      <c r="R164" s="50" t="str">
        <f t="shared" si="7"/>
        <v>prop_105</v>
      </c>
      <c r="S164" s="50" t="str">
        <f t="shared" si="8"/>
        <v>prop</v>
      </c>
      <c r="U164" s="50">
        <v>3</v>
      </c>
      <c r="V164" s="50">
        <f t="shared" si="42"/>
        <v>32062</v>
      </c>
      <c r="W164" s="50">
        <v>62</v>
      </c>
      <c r="X164" s="50" t="str">
        <f>随机目标!CX103</f>
        <v>pack,304</v>
      </c>
      <c r="Y164" s="50" t="str">
        <f>随机目标!CY103</f>
        <v>item,104</v>
      </c>
      <c r="Z164" s="50">
        <f>随机目标!CZ103</f>
        <v>10</v>
      </c>
      <c r="AA164" s="50">
        <v>2</v>
      </c>
      <c r="AB164" s="50" t="str">
        <f t="shared" si="43"/>
        <v>itemicon_104</v>
      </c>
      <c r="AC164" s="50" t="str">
        <f t="shared" si="44"/>
        <v>item</v>
      </c>
      <c r="AH164" s="53">
        <f>怪物产出!R65</f>
        <v>10162</v>
      </c>
      <c r="AI164" s="53">
        <v>1</v>
      </c>
      <c r="AJ164" s="50" t="str">
        <f>价值设定!AB64</f>
        <v>prop,102|6800;prop,103|3200</v>
      </c>
      <c r="AM164" s="50">
        <f>宝箱产出!P65</f>
        <v>80162</v>
      </c>
      <c r="AN164" s="50">
        <v>1</v>
      </c>
      <c r="AO164" s="50" t="str">
        <f>宝箱产出!U65</f>
        <v>pack,303|150;prop,701,1|20;pack,701|65;pack,702|65;pack,410|10;pack,411|50;pack,412|10;pack,413|10;coin,2240|100;pack,10462|100</v>
      </c>
    </row>
    <row r="165" spans="1:41">
      <c r="A165" s="51" t="s">
        <v>474</v>
      </c>
      <c r="B165" s="52">
        <v>63</v>
      </c>
      <c r="C165" s="52">
        <v>2</v>
      </c>
      <c r="D165" s="50" t="str">
        <f t="shared" ref="D165:H165" si="77">D65</f>
        <v>item,102;item,200</v>
      </c>
      <c r="E165" s="50">
        <f>产出设定!$C$20</f>
        <v>50</v>
      </c>
      <c r="F165" s="50">
        <f t="shared" si="77"/>
        <v>176</v>
      </c>
      <c r="G165" s="50">
        <f t="shared" si="77"/>
        <v>293</v>
      </c>
      <c r="H165" s="50" t="str">
        <f t="shared" si="77"/>
        <v>pack,10063;pack,1230;pack,401</v>
      </c>
      <c r="K165" s="50">
        <v>1</v>
      </c>
      <c r="L165" s="50">
        <f t="shared" si="6"/>
        <v>11063</v>
      </c>
      <c r="M165" s="50">
        <v>63</v>
      </c>
      <c r="N165" s="50" t="str">
        <f>随机目标!DA104</f>
        <v>prop,105,1</v>
      </c>
      <c r="O165" s="50" t="str">
        <f>随机目标!DB104</f>
        <v>prop,105,1</v>
      </c>
      <c r="P165" s="50">
        <f>随机目标!DC104</f>
        <v>100</v>
      </c>
      <c r="Q165" s="50">
        <v>1</v>
      </c>
      <c r="R165" s="50" t="str">
        <f t="shared" si="7"/>
        <v>prop_105</v>
      </c>
      <c r="S165" s="50" t="str">
        <f t="shared" si="8"/>
        <v>prop</v>
      </c>
      <c r="U165" s="50">
        <v>3</v>
      </c>
      <c r="V165" s="50">
        <f t="shared" si="42"/>
        <v>32063</v>
      </c>
      <c r="W165" s="50">
        <v>63</v>
      </c>
      <c r="X165" s="50" t="str">
        <f>随机目标!CX104</f>
        <v>pack,304</v>
      </c>
      <c r="Y165" s="50" t="str">
        <f>随机目标!CY104</f>
        <v>item,104</v>
      </c>
      <c r="Z165" s="50">
        <f>随机目标!CZ104</f>
        <v>10</v>
      </c>
      <c r="AA165" s="50">
        <v>2</v>
      </c>
      <c r="AB165" s="50" t="str">
        <f t="shared" si="43"/>
        <v>itemicon_104</v>
      </c>
      <c r="AC165" s="50" t="str">
        <f t="shared" si="44"/>
        <v>item</v>
      </c>
      <c r="AH165" s="53">
        <f>怪物产出!R66</f>
        <v>10163</v>
      </c>
      <c r="AI165" s="53">
        <v>1</v>
      </c>
      <c r="AJ165" s="50" t="str">
        <f>价值设定!AB65</f>
        <v>prop,102|6800;prop,103|3200</v>
      </c>
      <c r="AM165" s="50">
        <f>宝箱产出!P66</f>
        <v>80163</v>
      </c>
      <c r="AN165" s="50">
        <v>1</v>
      </c>
      <c r="AO165" s="50" t="str">
        <f>宝箱产出!U66</f>
        <v>pack,303|150;prop,701,1|20;pack,701|65;pack,702|65;pack,410|10;pack,411|50;pack,412|10;pack,413|10;coin,2260|100;pack,10463|100</v>
      </c>
    </row>
    <row r="166" spans="1:41">
      <c r="A166" s="51" t="s">
        <v>475</v>
      </c>
      <c r="B166" s="52">
        <v>64</v>
      </c>
      <c r="C166" s="52">
        <v>2</v>
      </c>
      <c r="D166" s="50" t="str">
        <f t="shared" ref="D166:H166" si="78">D66</f>
        <v>item,102;item,200</v>
      </c>
      <c r="E166" s="50">
        <f>产出设定!$C$20</f>
        <v>50</v>
      </c>
      <c r="F166" s="50">
        <f t="shared" si="78"/>
        <v>180</v>
      </c>
      <c r="G166" s="50">
        <f t="shared" si="78"/>
        <v>300</v>
      </c>
      <c r="H166" s="50" t="str">
        <f t="shared" si="78"/>
        <v>pack,10064;pack,1230;pack,401</v>
      </c>
      <c r="K166" s="50">
        <v>1</v>
      </c>
      <c r="L166" s="50">
        <f t="shared" si="6"/>
        <v>11064</v>
      </c>
      <c r="M166" s="50">
        <v>64</v>
      </c>
      <c r="N166" s="50" t="str">
        <f>随机目标!DA105</f>
        <v>prop,105,1</v>
      </c>
      <c r="O166" s="50" t="str">
        <f>随机目标!DB105</f>
        <v>prop,105,1</v>
      </c>
      <c r="P166" s="50">
        <f>随机目标!DC105</f>
        <v>100</v>
      </c>
      <c r="Q166" s="50">
        <v>1</v>
      </c>
      <c r="R166" s="50" t="str">
        <f t="shared" si="7"/>
        <v>prop_105</v>
      </c>
      <c r="S166" s="50" t="str">
        <f t="shared" si="8"/>
        <v>prop</v>
      </c>
      <c r="U166" s="50">
        <v>3</v>
      </c>
      <c r="V166" s="50">
        <f t="shared" si="42"/>
        <v>32064</v>
      </c>
      <c r="W166" s="50">
        <v>64</v>
      </c>
      <c r="X166" s="50" t="str">
        <f>随机目标!CX105</f>
        <v>pack,304</v>
      </c>
      <c r="Y166" s="50" t="str">
        <f>随机目标!CY105</f>
        <v>item,104</v>
      </c>
      <c r="Z166" s="50">
        <f>随机目标!CZ105</f>
        <v>10</v>
      </c>
      <c r="AA166" s="50">
        <v>2</v>
      </c>
      <c r="AB166" s="50" t="str">
        <f t="shared" si="43"/>
        <v>itemicon_104</v>
      </c>
      <c r="AC166" s="50" t="str">
        <f t="shared" si="44"/>
        <v>item</v>
      </c>
      <c r="AH166" s="53">
        <f>怪物产出!R67</f>
        <v>10164</v>
      </c>
      <c r="AI166" s="53">
        <v>1</v>
      </c>
      <c r="AJ166" s="50" t="str">
        <f>价值设定!AB66</f>
        <v>prop,102|6500;prop,103|3500</v>
      </c>
      <c r="AM166" s="50">
        <f>宝箱产出!P67</f>
        <v>80164</v>
      </c>
      <c r="AN166" s="50">
        <v>1</v>
      </c>
      <c r="AO166" s="50" t="str">
        <f>宝箱产出!U67</f>
        <v>pack,303|150;prop,701,1|20;pack,701|65;pack,702|65;pack,410|10;pack,411|50;pack,412|10;pack,413|10;coin,2280|100;pack,10464|100</v>
      </c>
    </row>
    <row r="167" spans="1:41">
      <c r="A167" s="51" t="s">
        <v>476</v>
      </c>
      <c r="B167" s="52">
        <v>65</v>
      </c>
      <c r="C167" s="52">
        <v>2</v>
      </c>
      <c r="D167" s="50" t="str">
        <f t="shared" ref="D167:H167" si="79">D67</f>
        <v>item,102;item,200</v>
      </c>
      <c r="E167" s="50">
        <f>产出设定!$C$20</f>
        <v>50</v>
      </c>
      <c r="F167" s="50">
        <f t="shared" si="79"/>
        <v>180</v>
      </c>
      <c r="G167" s="50">
        <f t="shared" si="79"/>
        <v>300</v>
      </c>
      <c r="H167" s="50" t="str">
        <f t="shared" si="79"/>
        <v>pack,10065;pack,1230;pack,401</v>
      </c>
      <c r="K167" s="50">
        <v>1</v>
      </c>
      <c r="L167" s="50">
        <f t="shared" si="6"/>
        <v>11065</v>
      </c>
      <c r="M167" s="50">
        <v>65</v>
      </c>
      <c r="N167" s="50" t="str">
        <f>随机目标!DA106</f>
        <v>prop,105,1</v>
      </c>
      <c r="O167" s="50" t="str">
        <f>随机目标!DB106</f>
        <v>prop,105,1</v>
      </c>
      <c r="P167" s="50">
        <f>随机目标!DC106</f>
        <v>100</v>
      </c>
      <c r="Q167" s="50">
        <v>1</v>
      </c>
      <c r="R167" s="50" t="str">
        <f t="shared" si="7"/>
        <v>prop_105</v>
      </c>
      <c r="S167" s="50" t="str">
        <f t="shared" si="8"/>
        <v>prop</v>
      </c>
      <c r="U167" s="50">
        <v>3</v>
      </c>
      <c r="V167" s="50">
        <f t="shared" si="42"/>
        <v>32065</v>
      </c>
      <c r="W167" s="50">
        <v>65</v>
      </c>
      <c r="X167" s="50" t="str">
        <f>随机目标!CX106</f>
        <v>pack,304</v>
      </c>
      <c r="Y167" s="50" t="str">
        <f>随机目标!CY106</f>
        <v>item,104</v>
      </c>
      <c r="Z167" s="50">
        <f>随机目标!CZ106</f>
        <v>10</v>
      </c>
      <c r="AA167" s="50">
        <v>2</v>
      </c>
      <c r="AB167" s="50" t="str">
        <f t="shared" si="43"/>
        <v>itemicon_104</v>
      </c>
      <c r="AC167" s="50" t="str">
        <f t="shared" si="44"/>
        <v>item</v>
      </c>
      <c r="AH167" s="53">
        <f>怪物产出!R68</f>
        <v>10165</v>
      </c>
      <c r="AI167" s="53">
        <v>1</v>
      </c>
      <c r="AJ167" s="50" t="str">
        <f>价值设定!AB67</f>
        <v>prop,102|6500;prop,103|3500</v>
      </c>
      <c r="AM167" s="50">
        <f>宝箱产出!P68</f>
        <v>80165</v>
      </c>
      <c r="AN167" s="50">
        <v>1</v>
      </c>
      <c r="AO167" s="50" t="str">
        <f>宝箱产出!U68</f>
        <v>pack,303|150;prop,701,1|20;pack,701|65;pack,702|65;pack,410|10;pack,411|50;pack,412|10;pack,413|10;coin,2300|100;pack,10465|100</v>
      </c>
    </row>
    <row r="168" spans="1:41">
      <c r="A168" s="51" t="s">
        <v>477</v>
      </c>
      <c r="B168" s="52">
        <v>66</v>
      </c>
      <c r="C168" s="52">
        <v>2</v>
      </c>
      <c r="D168" s="50" t="str">
        <f t="shared" ref="D168:H168" si="80">D68</f>
        <v>item,102;item,200</v>
      </c>
      <c r="E168" s="50">
        <f>产出设定!$C$20</f>
        <v>50</v>
      </c>
      <c r="F168" s="50">
        <f t="shared" si="80"/>
        <v>186</v>
      </c>
      <c r="G168" s="50">
        <f t="shared" si="80"/>
        <v>310</v>
      </c>
      <c r="H168" s="50" t="str">
        <f t="shared" si="80"/>
        <v>pack,10066;pack,1231;pack,401</v>
      </c>
      <c r="K168" s="50">
        <v>1</v>
      </c>
      <c r="L168" s="50">
        <f t="shared" si="6"/>
        <v>11066</v>
      </c>
      <c r="M168" s="50">
        <v>66</v>
      </c>
      <c r="N168" s="50" t="str">
        <f>随机目标!DA107</f>
        <v>prop,105,1</v>
      </c>
      <c r="O168" s="50" t="str">
        <f>随机目标!DB107</f>
        <v>prop,105,1</v>
      </c>
      <c r="P168" s="50">
        <f>随机目标!DC107</f>
        <v>100</v>
      </c>
      <c r="Q168" s="50">
        <v>1</v>
      </c>
      <c r="R168" s="50" t="str">
        <f t="shared" si="7"/>
        <v>prop_105</v>
      </c>
      <c r="S168" s="50" t="str">
        <f t="shared" si="8"/>
        <v>prop</v>
      </c>
      <c r="U168" s="50">
        <v>3</v>
      </c>
      <c r="V168" s="50">
        <f t="shared" si="42"/>
        <v>32066</v>
      </c>
      <c r="W168" s="50">
        <v>66</v>
      </c>
      <c r="X168" s="50" t="str">
        <f>随机目标!CX107</f>
        <v>pack,304</v>
      </c>
      <c r="Y168" s="50" t="str">
        <f>随机目标!CY107</f>
        <v>item,104</v>
      </c>
      <c r="Z168" s="50">
        <f>随机目标!CZ107</f>
        <v>10</v>
      </c>
      <c r="AA168" s="50">
        <v>2</v>
      </c>
      <c r="AB168" s="50" t="str">
        <f t="shared" si="43"/>
        <v>itemicon_104</v>
      </c>
      <c r="AC168" s="50" t="str">
        <f t="shared" si="44"/>
        <v>item</v>
      </c>
      <c r="AH168" s="53">
        <f>怪物产出!R69</f>
        <v>10166</v>
      </c>
      <c r="AI168" s="53">
        <v>1</v>
      </c>
      <c r="AJ168" s="50" t="str">
        <f>价值设定!AB68</f>
        <v>prop,102|6060;prop,103|3940</v>
      </c>
      <c r="AM168" s="50">
        <f>宝箱产出!P69</f>
        <v>80166</v>
      </c>
      <c r="AN168" s="50">
        <v>1</v>
      </c>
      <c r="AO168" s="50" t="str">
        <f>宝箱产出!U69</f>
        <v>pack,303|150;prop,701,1|20;pack,701|65;pack,702|65;pack,410|10;pack,411|50;pack,412|10;pack,413|10;coin,2320|100;pack,10466|100</v>
      </c>
    </row>
    <row r="169" spans="1:41">
      <c r="A169" s="51" t="s">
        <v>478</v>
      </c>
      <c r="B169" s="52">
        <v>67</v>
      </c>
      <c r="C169" s="52">
        <v>2</v>
      </c>
      <c r="D169" s="50" t="str">
        <f t="shared" ref="D169:H169" si="81">D69</f>
        <v>item,102;item,200</v>
      </c>
      <c r="E169" s="50">
        <f>产出设定!$C$20</f>
        <v>50</v>
      </c>
      <c r="F169" s="50">
        <f t="shared" si="81"/>
        <v>186</v>
      </c>
      <c r="G169" s="50">
        <f t="shared" si="81"/>
        <v>310</v>
      </c>
      <c r="H169" s="50" t="str">
        <f t="shared" si="81"/>
        <v>pack,10067;pack,1231;pack,401</v>
      </c>
      <c r="K169" s="50">
        <v>1</v>
      </c>
      <c r="L169" s="50">
        <f t="shared" si="6"/>
        <v>11067</v>
      </c>
      <c r="M169" s="50">
        <v>67</v>
      </c>
      <c r="N169" s="50" t="str">
        <f>随机目标!DA108</f>
        <v>prop,105,1</v>
      </c>
      <c r="O169" s="50" t="str">
        <f>随机目标!DB108</f>
        <v>prop,105,1</v>
      </c>
      <c r="P169" s="50">
        <f>随机目标!DC108</f>
        <v>100</v>
      </c>
      <c r="Q169" s="50">
        <v>1</v>
      </c>
      <c r="R169" s="50" t="str">
        <f t="shared" si="7"/>
        <v>prop_105</v>
      </c>
      <c r="S169" s="50" t="str">
        <f t="shared" si="8"/>
        <v>prop</v>
      </c>
      <c r="U169" s="50">
        <v>3</v>
      </c>
      <c r="V169" s="50">
        <f t="shared" si="42"/>
        <v>32067</v>
      </c>
      <c r="W169" s="50">
        <v>67</v>
      </c>
      <c r="X169" s="50" t="str">
        <f>随机目标!CX108</f>
        <v>pack,304</v>
      </c>
      <c r="Y169" s="50" t="str">
        <f>随机目标!CY108</f>
        <v>item,104</v>
      </c>
      <c r="Z169" s="50">
        <f>随机目标!CZ108</f>
        <v>10</v>
      </c>
      <c r="AA169" s="50">
        <v>2</v>
      </c>
      <c r="AB169" s="50" t="str">
        <f t="shared" si="43"/>
        <v>itemicon_104</v>
      </c>
      <c r="AC169" s="50" t="str">
        <f t="shared" si="44"/>
        <v>item</v>
      </c>
      <c r="AH169" s="53">
        <f>怪物产出!R70</f>
        <v>10167</v>
      </c>
      <c r="AI169" s="53">
        <v>1</v>
      </c>
      <c r="AJ169" s="50" t="str">
        <f>价值设定!AB69</f>
        <v>prop,102|6060;prop,103|3940</v>
      </c>
      <c r="AM169" s="50">
        <f>宝箱产出!P70</f>
        <v>80167</v>
      </c>
      <c r="AN169" s="50">
        <v>1</v>
      </c>
      <c r="AO169" s="50" t="str">
        <f>宝箱产出!U70</f>
        <v>pack,303|150;prop,701,1|20;pack,701|65;pack,702|65;pack,410|10;pack,411|50;pack,412|10;pack,413|10;coin,2340|100;pack,10467|100</v>
      </c>
    </row>
    <row r="170" spans="1:41">
      <c r="A170" s="51" t="s">
        <v>479</v>
      </c>
      <c r="B170" s="52">
        <v>68</v>
      </c>
      <c r="C170" s="52">
        <v>2</v>
      </c>
      <c r="D170" s="50" t="str">
        <f t="shared" ref="D170:H170" si="82">D70</f>
        <v>item,102;item,200</v>
      </c>
      <c r="E170" s="50">
        <f>产出设定!$C$20</f>
        <v>50</v>
      </c>
      <c r="F170" s="50">
        <f t="shared" si="82"/>
        <v>192</v>
      </c>
      <c r="G170" s="50">
        <f t="shared" si="82"/>
        <v>320</v>
      </c>
      <c r="H170" s="50" t="str">
        <f t="shared" si="82"/>
        <v>pack,10068;pack,1231;pack,401</v>
      </c>
      <c r="K170" s="50">
        <v>1</v>
      </c>
      <c r="L170" s="50">
        <f t="shared" si="6"/>
        <v>11068</v>
      </c>
      <c r="M170" s="50">
        <v>68</v>
      </c>
      <c r="N170" s="50" t="str">
        <f>随机目标!DA109</f>
        <v>prop,105,1</v>
      </c>
      <c r="O170" s="50" t="str">
        <f>随机目标!DB109</f>
        <v>prop,105,1</v>
      </c>
      <c r="P170" s="50">
        <f>随机目标!DC109</f>
        <v>100</v>
      </c>
      <c r="Q170" s="50">
        <v>1</v>
      </c>
      <c r="R170" s="50" t="str">
        <f t="shared" si="7"/>
        <v>prop_105</v>
      </c>
      <c r="S170" s="50" t="str">
        <f t="shared" si="8"/>
        <v>prop</v>
      </c>
      <c r="U170" s="50">
        <v>3</v>
      </c>
      <c r="V170" s="50">
        <f t="shared" si="42"/>
        <v>32068</v>
      </c>
      <c r="W170" s="50">
        <v>68</v>
      </c>
      <c r="X170" s="50" t="str">
        <f>随机目标!CX109</f>
        <v>pack,304</v>
      </c>
      <c r="Y170" s="50" t="str">
        <f>随机目标!CY109</f>
        <v>item,104</v>
      </c>
      <c r="Z170" s="50">
        <f>随机目标!CZ109</f>
        <v>10</v>
      </c>
      <c r="AA170" s="50">
        <v>2</v>
      </c>
      <c r="AB170" s="50" t="str">
        <f t="shared" si="43"/>
        <v>itemicon_104</v>
      </c>
      <c r="AC170" s="50" t="str">
        <f t="shared" si="44"/>
        <v>item</v>
      </c>
      <c r="AH170" s="53">
        <f>怪物产出!R71</f>
        <v>10168</v>
      </c>
      <c r="AI170" s="53">
        <v>1</v>
      </c>
      <c r="AJ170" s="50" t="str">
        <f>价值设定!AB70</f>
        <v>prop,102|5600;prop,103|4400</v>
      </c>
      <c r="AM170" s="50">
        <f>宝箱产出!P71</f>
        <v>80168</v>
      </c>
      <c r="AN170" s="50">
        <v>1</v>
      </c>
      <c r="AO170" s="50" t="str">
        <f>宝箱产出!U71</f>
        <v>pack,303|150;prop,701,1|20;pack,701|65;pack,702|65;pack,410|10;pack,411|50;pack,412|10;pack,413|10;coin,2360|100;pack,10468|100</v>
      </c>
    </row>
    <row r="171" spans="1:41">
      <c r="A171" s="51" t="s">
        <v>480</v>
      </c>
      <c r="B171" s="52">
        <v>69</v>
      </c>
      <c r="C171" s="52">
        <v>2</v>
      </c>
      <c r="D171" s="50" t="str">
        <f t="shared" ref="D171:H171" si="83">D71</f>
        <v>item,102;item,200</v>
      </c>
      <c r="E171" s="50">
        <f>产出设定!$C$20</f>
        <v>50</v>
      </c>
      <c r="F171" s="50">
        <f t="shared" si="83"/>
        <v>192</v>
      </c>
      <c r="G171" s="50">
        <f t="shared" si="83"/>
        <v>320</v>
      </c>
      <c r="H171" s="50" t="str">
        <f t="shared" si="83"/>
        <v>pack,10069;pack,1231;pack,401</v>
      </c>
      <c r="K171" s="50">
        <v>1</v>
      </c>
      <c r="L171" s="50">
        <f t="shared" si="6"/>
        <v>11069</v>
      </c>
      <c r="M171" s="50">
        <v>69</v>
      </c>
      <c r="N171" s="50" t="str">
        <f>随机目标!DA110</f>
        <v>prop,105,1</v>
      </c>
      <c r="O171" s="50" t="str">
        <f>随机目标!DB110</f>
        <v>prop,105,1</v>
      </c>
      <c r="P171" s="50">
        <f>随机目标!DC110</f>
        <v>100</v>
      </c>
      <c r="Q171" s="50">
        <v>1</v>
      </c>
      <c r="R171" s="50" t="str">
        <f t="shared" si="7"/>
        <v>prop_105</v>
      </c>
      <c r="S171" s="50" t="str">
        <f t="shared" si="8"/>
        <v>prop</v>
      </c>
      <c r="U171" s="50">
        <v>3</v>
      </c>
      <c r="V171" s="50">
        <f t="shared" si="42"/>
        <v>32069</v>
      </c>
      <c r="W171" s="50">
        <v>69</v>
      </c>
      <c r="X171" s="50" t="str">
        <f>随机目标!CX110</f>
        <v>pack,304</v>
      </c>
      <c r="Y171" s="50" t="str">
        <f>随机目标!CY110</f>
        <v>item,104</v>
      </c>
      <c r="Z171" s="50">
        <f>随机目标!CZ110</f>
        <v>10</v>
      </c>
      <c r="AA171" s="50">
        <v>2</v>
      </c>
      <c r="AB171" s="50" t="str">
        <f t="shared" si="43"/>
        <v>itemicon_104</v>
      </c>
      <c r="AC171" s="50" t="str">
        <f t="shared" si="44"/>
        <v>item</v>
      </c>
      <c r="AH171" s="53">
        <f>怪物产出!R72</f>
        <v>10169</v>
      </c>
      <c r="AI171" s="53">
        <v>1</v>
      </c>
      <c r="AJ171" s="50" t="str">
        <f>价值设定!AB71</f>
        <v>prop,102|5600;prop,103|4400</v>
      </c>
      <c r="AM171" s="50">
        <f>宝箱产出!P72</f>
        <v>80169</v>
      </c>
      <c r="AN171" s="50">
        <v>1</v>
      </c>
      <c r="AO171" s="50" t="str">
        <f>宝箱产出!U72</f>
        <v>pack,303|150;prop,701,1|20;pack,701|65;pack,702|65;pack,410|10;pack,411|50;pack,412|10;pack,413|10;coin,2380|100;pack,10469|100</v>
      </c>
    </row>
    <row r="172" spans="1:41">
      <c r="A172" s="51" t="s">
        <v>481</v>
      </c>
      <c r="B172" s="52">
        <v>70</v>
      </c>
      <c r="C172" s="52">
        <v>2</v>
      </c>
      <c r="D172" s="50" t="str">
        <f t="shared" ref="D172:H172" si="84">D72</f>
        <v>item,102;item,200</v>
      </c>
      <c r="E172" s="50">
        <f>产出设定!$C$20</f>
        <v>50</v>
      </c>
      <c r="F172" s="50">
        <f t="shared" si="84"/>
        <v>195</v>
      </c>
      <c r="G172" s="50">
        <f t="shared" si="84"/>
        <v>325</v>
      </c>
      <c r="H172" s="50" t="str">
        <f t="shared" si="84"/>
        <v>pack,10070;pack,1232;pack,401</v>
      </c>
      <c r="K172" s="50">
        <v>1</v>
      </c>
      <c r="L172" s="50">
        <f t="shared" si="6"/>
        <v>11070</v>
      </c>
      <c r="M172" s="50">
        <v>70</v>
      </c>
      <c r="N172" s="50" t="str">
        <f>随机目标!DA111</f>
        <v>prop,105,1</v>
      </c>
      <c r="O172" s="50" t="str">
        <f>随机目标!DB111</f>
        <v>prop,105,1</v>
      </c>
      <c r="P172" s="50">
        <f>随机目标!DC111</f>
        <v>100</v>
      </c>
      <c r="Q172" s="50">
        <v>1</v>
      </c>
      <c r="R172" s="50" t="str">
        <f t="shared" si="7"/>
        <v>prop_105</v>
      </c>
      <c r="S172" s="50" t="str">
        <f t="shared" si="8"/>
        <v>prop</v>
      </c>
      <c r="U172" s="50">
        <v>3</v>
      </c>
      <c r="V172" s="50">
        <f t="shared" si="42"/>
        <v>32070</v>
      </c>
      <c r="W172" s="50">
        <v>70</v>
      </c>
      <c r="X172" s="50" t="str">
        <f>随机目标!CX111</f>
        <v>pack,304</v>
      </c>
      <c r="Y172" s="50" t="str">
        <f>随机目标!CY111</f>
        <v>item,104</v>
      </c>
      <c r="Z172" s="50">
        <f>随机目标!CZ111</f>
        <v>10</v>
      </c>
      <c r="AA172" s="50">
        <v>2</v>
      </c>
      <c r="AB172" s="50" t="str">
        <f t="shared" si="43"/>
        <v>itemicon_104</v>
      </c>
      <c r="AC172" s="50" t="str">
        <f t="shared" si="44"/>
        <v>item</v>
      </c>
      <c r="AH172" s="53">
        <f>怪物产出!R73</f>
        <v>10170</v>
      </c>
      <c r="AI172" s="53">
        <v>1</v>
      </c>
      <c r="AJ172" s="50" t="str">
        <f>价值设定!AB72</f>
        <v>prop,102|5400;prop,103|4600</v>
      </c>
      <c r="AM172" s="50">
        <f>宝箱产出!P73</f>
        <v>80170</v>
      </c>
      <c r="AN172" s="50">
        <v>1</v>
      </c>
      <c r="AO172" s="50" t="str">
        <f>宝箱产出!U73</f>
        <v>pack,303|150;prop,701,1|20;pack,701|65;pack,702|65;pack,410|10;pack,411|50;pack,412|10;pack,413|10;coin,2400|100;pack,10470|100</v>
      </c>
    </row>
    <row r="173" spans="1:41">
      <c r="A173" s="51" t="s">
        <v>482</v>
      </c>
      <c r="B173" s="52">
        <v>71</v>
      </c>
      <c r="C173" s="52">
        <v>2</v>
      </c>
      <c r="D173" s="50" t="str">
        <f t="shared" ref="D173:H173" si="85">D73</f>
        <v>item,102;item,200</v>
      </c>
      <c r="E173" s="50">
        <f>产出设定!$C$20</f>
        <v>50</v>
      </c>
      <c r="F173" s="50">
        <f t="shared" si="85"/>
        <v>195</v>
      </c>
      <c r="G173" s="50">
        <f t="shared" si="85"/>
        <v>325</v>
      </c>
      <c r="H173" s="50" t="str">
        <f t="shared" si="85"/>
        <v>pack,10071;pack,1232;pack,401</v>
      </c>
      <c r="K173" s="50">
        <v>1</v>
      </c>
      <c r="L173" s="50">
        <f t="shared" si="6"/>
        <v>11071</v>
      </c>
      <c r="M173" s="50">
        <v>71</v>
      </c>
      <c r="N173" s="50" t="str">
        <f>随机目标!DA112</f>
        <v>prop,105,1</v>
      </c>
      <c r="O173" s="50" t="str">
        <f>随机目标!DB112</f>
        <v>prop,105,1</v>
      </c>
      <c r="P173" s="50">
        <f>随机目标!DC112</f>
        <v>100</v>
      </c>
      <c r="Q173" s="50">
        <v>1</v>
      </c>
      <c r="R173" s="50" t="str">
        <f t="shared" si="7"/>
        <v>prop_105</v>
      </c>
      <c r="S173" s="50" t="str">
        <f t="shared" si="8"/>
        <v>prop</v>
      </c>
      <c r="U173" s="50">
        <v>3</v>
      </c>
      <c r="V173" s="50">
        <f t="shared" si="42"/>
        <v>32071</v>
      </c>
      <c r="W173" s="50">
        <v>71</v>
      </c>
      <c r="X173" s="50" t="str">
        <f>随机目标!CX112</f>
        <v>pack,304</v>
      </c>
      <c r="Y173" s="50" t="str">
        <f>随机目标!CY112</f>
        <v>item,104</v>
      </c>
      <c r="Z173" s="50">
        <f>随机目标!CZ112</f>
        <v>10</v>
      </c>
      <c r="AA173" s="50">
        <v>2</v>
      </c>
      <c r="AB173" s="50" t="str">
        <f t="shared" si="43"/>
        <v>itemicon_104</v>
      </c>
      <c r="AC173" s="50" t="str">
        <f t="shared" si="44"/>
        <v>item</v>
      </c>
      <c r="AH173" s="53">
        <f>怪物产出!R74</f>
        <v>10171</v>
      </c>
      <c r="AI173" s="53">
        <v>1</v>
      </c>
      <c r="AJ173" s="50" t="str">
        <f>价值设定!AB73</f>
        <v>prop,102|5400;prop,103|4600</v>
      </c>
      <c r="AM173" s="50">
        <f>宝箱产出!P74</f>
        <v>80171</v>
      </c>
      <c r="AN173" s="50">
        <v>1</v>
      </c>
      <c r="AO173" s="50" t="str">
        <f>宝箱产出!U74</f>
        <v>pack,303|150;prop,701,1|20;pack,701|65;pack,702|65;pack,410|10;pack,411|50;pack,412|10;pack,413|10;coin,2420|100;pack,10471|100</v>
      </c>
    </row>
    <row r="174" spans="1:41">
      <c r="A174" s="51" t="s">
        <v>483</v>
      </c>
      <c r="B174" s="52">
        <v>72</v>
      </c>
      <c r="C174" s="52">
        <v>2</v>
      </c>
      <c r="D174" s="50" t="str">
        <f t="shared" ref="D174:H174" si="86">D74</f>
        <v>item,102;item,200</v>
      </c>
      <c r="E174" s="50">
        <f>产出设定!$C$20</f>
        <v>50</v>
      </c>
      <c r="F174" s="50">
        <f t="shared" si="86"/>
        <v>198</v>
      </c>
      <c r="G174" s="50">
        <f t="shared" si="86"/>
        <v>330</v>
      </c>
      <c r="H174" s="50" t="str">
        <f t="shared" si="86"/>
        <v>pack,10072;pack,1232;pack,401</v>
      </c>
      <c r="K174" s="50">
        <v>1</v>
      </c>
      <c r="L174" s="50">
        <f t="shared" si="6"/>
        <v>11072</v>
      </c>
      <c r="M174" s="50">
        <v>72</v>
      </c>
      <c r="N174" s="50" t="str">
        <f>随机目标!DA113</f>
        <v>prop,105,1</v>
      </c>
      <c r="O174" s="50" t="str">
        <f>随机目标!DB113</f>
        <v>prop,105,1</v>
      </c>
      <c r="P174" s="50">
        <f>随机目标!DC113</f>
        <v>100</v>
      </c>
      <c r="Q174" s="50">
        <v>1</v>
      </c>
      <c r="R174" s="50" t="str">
        <f t="shared" si="7"/>
        <v>prop_105</v>
      </c>
      <c r="S174" s="50" t="str">
        <f t="shared" si="8"/>
        <v>prop</v>
      </c>
      <c r="U174" s="50">
        <v>3</v>
      </c>
      <c r="V174" s="50">
        <f t="shared" si="42"/>
        <v>32072</v>
      </c>
      <c r="W174" s="50">
        <v>72</v>
      </c>
      <c r="X174" s="50" t="str">
        <f>随机目标!CX113</f>
        <v>pack,304</v>
      </c>
      <c r="Y174" s="50" t="str">
        <f>随机目标!CY113</f>
        <v>item,104</v>
      </c>
      <c r="Z174" s="50">
        <f>随机目标!CZ113</f>
        <v>10</v>
      </c>
      <c r="AA174" s="50">
        <v>2</v>
      </c>
      <c r="AB174" s="50" t="str">
        <f t="shared" si="43"/>
        <v>itemicon_104</v>
      </c>
      <c r="AC174" s="50" t="str">
        <f t="shared" si="44"/>
        <v>item</v>
      </c>
      <c r="AH174" s="53">
        <f>怪物产出!R75</f>
        <v>10172</v>
      </c>
      <c r="AI174" s="53">
        <v>1</v>
      </c>
      <c r="AJ174" s="50" t="str">
        <f>价值设定!AB74</f>
        <v>prop,102|5160;prop,103|4840</v>
      </c>
      <c r="AM174" s="50">
        <f>宝箱产出!P75</f>
        <v>80172</v>
      </c>
      <c r="AN174" s="50">
        <v>1</v>
      </c>
      <c r="AO174" s="50" t="str">
        <f>宝箱产出!U75</f>
        <v>pack,303|150;prop,701,1|20;pack,701|65;pack,702|65;pack,410|10;pack,411|50;pack,412|10;pack,413|10;coin,2440|100;pack,10472|100</v>
      </c>
    </row>
    <row r="175" spans="1:41">
      <c r="A175" s="51" t="s">
        <v>484</v>
      </c>
      <c r="B175" s="52">
        <v>73</v>
      </c>
      <c r="C175" s="52">
        <v>2</v>
      </c>
      <c r="D175" s="50" t="str">
        <f t="shared" ref="D175:H175" si="87">D75</f>
        <v>item,102;item,200</v>
      </c>
      <c r="E175" s="50">
        <f>产出设定!$C$20</f>
        <v>50</v>
      </c>
      <c r="F175" s="50">
        <f t="shared" si="87"/>
        <v>198</v>
      </c>
      <c r="G175" s="50">
        <f t="shared" si="87"/>
        <v>330</v>
      </c>
      <c r="H175" s="50" t="str">
        <f t="shared" si="87"/>
        <v>pack,10073;pack,1232;pack,401</v>
      </c>
      <c r="K175" s="50">
        <v>1</v>
      </c>
      <c r="L175" s="50">
        <f t="shared" si="6"/>
        <v>11073</v>
      </c>
      <c r="M175" s="50">
        <v>73</v>
      </c>
      <c r="N175" s="50" t="str">
        <f>随机目标!DA114</f>
        <v>prop,105,1</v>
      </c>
      <c r="O175" s="50" t="str">
        <f>随机目标!DB114</f>
        <v>prop,105,1</v>
      </c>
      <c r="P175" s="50">
        <f>随机目标!DC114</f>
        <v>100</v>
      </c>
      <c r="Q175" s="50">
        <v>1</v>
      </c>
      <c r="R175" s="50" t="str">
        <f t="shared" si="7"/>
        <v>prop_105</v>
      </c>
      <c r="S175" s="50" t="str">
        <f t="shared" si="8"/>
        <v>prop</v>
      </c>
      <c r="U175" s="50">
        <v>3</v>
      </c>
      <c r="V175" s="50">
        <f t="shared" si="42"/>
        <v>32073</v>
      </c>
      <c r="W175" s="50">
        <v>73</v>
      </c>
      <c r="X175" s="50" t="str">
        <f>随机目标!CX114</f>
        <v>pack,304</v>
      </c>
      <c r="Y175" s="50" t="str">
        <f>随机目标!CY114</f>
        <v>item,104</v>
      </c>
      <c r="Z175" s="50">
        <f>随机目标!CZ114</f>
        <v>10</v>
      </c>
      <c r="AA175" s="50">
        <v>2</v>
      </c>
      <c r="AB175" s="50" t="str">
        <f t="shared" si="43"/>
        <v>itemicon_104</v>
      </c>
      <c r="AC175" s="50" t="str">
        <f t="shared" si="44"/>
        <v>item</v>
      </c>
      <c r="AH175" s="53">
        <f>怪物产出!R76</f>
        <v>10173</v>
      </c>
      <c r="AI175" s="53">
        <v>1</v>
      </c>
      <c r="AJ175" s="50" t="str">
        <f>价值设定!AB75</f>
        <v>prop,102|5160;prop,103|4840</v>
      </c>
      <c r="AM175" s="50">
        <f>宝箱产出!P76</f>
        <v>80173</v>
      </c>
      <c r="AN175" s="50">
        <v>1</v>
      </c>
      <c r="AO175" s="50" t="str">
        <f>宝箱产出!U76</f>
        <v>pack,303|150;prop,701,1|20;pack,701|65;pack,702|65;pack,410|10;pack,411|50;pack,412|10;pack,413|10;coin,2460|100;pack,10473|100</v>
      </c>
    </row>
    <row r="176" spans="1:41">
      <c r="A176" s="51" t="s">
        <v>485</v>
      </c>
      <c r="B176" s="52">
        <v>74</v>
      </c>
      <c r="C176" s="52">
        <v>2</v>
      </c>
      <c r="D176" s="50" t="str">
        <f t="shared" ref="D176:H176" si="88">D76</f>
        <v>item,102;item,200</v>
      </c>
      <c r="E176" s="50">
        <f>产出设定!$C$20</f>
        <v>50</v>
      </c>
      <c r="F176" s="50">
        <f t="shared" si="88"/>
        <v>201</v>
      </c>
      <c r="G176" s="50">
        <f t="shared" si="88"/>
        <v>335</v>
      </c>
      <c r="H176" s="50" t="str">
        <f t="shared" si="88"/>
        <v>pack,10074;pack,1232;pack,401</v>
      </c>
      <c r="K176" s="50">
        <v>1</v>
      </c>
      <c r="L176" s="50">
        <f t="shared" si="6"/>
        <v>11074</v>
      </c>
      <c r="M176" s="50">
        <v>74</v>
      </c>
      <c r="N176" s="50" t="str">
        <f>随机目标!DA115</f>
        <v>prop,105,1</v>
      </c>
      <c r="O176" s="50" t="str">
        <f>随机目标!DB115</f>
        <v>prop,105,1</v>
      </c>
      <c r="P176" s="50">
        <f>随机目标!DC115</f>
        <v>100</v>
      </c>
      <c r="Q176" s="50">
        <v>1</v>
      </c>
      <c r="R176" s="50" t="str">
        <f t="shared" si="7"/>
        <v>prop_105</v>
      </c>
      <c r="S176" s="50" t="str">
        <f t="shared" si="8"/>
        <v>prop</v>
      </c>
      <c r="U176" s="50">
        <v>3</v>
      </c>
      <c r="V176" s="50">
        <f t="shared" si="42"/>
        <v>32074</v>
      </c>
      <c r="W176" s="50">
        <v>74</v>
      </c>
      <c r="X176" s="50" t="str">
        <f>随机目标!CX115</f>
        <v>pack,304</v>
      </c>
      <c r="Y176" s="50" t="str">
        <f>随机目标!CY115</f>
        <v>item,104</v>
      </c>
      <c r="Z176" s="50">
        <f>随机目标!CZ115</f>
        <v>10</v>
      </c>
      <c r="AA176" s="50">
        <v>2</v>
      </c>
      <c r="AB176" s="50" t="str">
        <f t="shared" si="43"/>
        <v>itemicon_104</v>
      </c>
      <c r="AC176" s="50" t="str">
        <f t="shared" si="44"/>
        <v>item</v>
      </c>
      <c r="AH176" s="53">
        <f>怪物产出!R77</f>
        <v>10174</v>
      </c>
      <c r="AI176" s="53">
        <v>1</v>
      </c>
      <c r="AJ176" s="50" t="str">
        <f>价值设定!AB76</f>
        <v>prop,102|4960;prop,103|5040</v>
      </c>
      <c r="AM176" s="50">
        <f>宝箱产出!P77</f>
        <v>80174</v>
      </c>
      <c r="AN176" s="50">
        <v>1</v>
      </c>
      <c r="AO176" s="50" t="str">
        <f>宝箱产出!U77</f>
        <v>pack,303|150;prop,701,1|20;pack,701|65;pack,702|65;pack,410|10;pack,411|50;pack,412|10;pack,413|10;coin,2480|100;pack,10474|100</v>
      </c>
    </row>
    <row r="177" spans="1:41">
      <c r="A177" s="51" t="s">
        <v>486</v>
      </c>
      <c r="B177" s="52">
        <v>75</v>
      </c>
      <c r="C177" s="52">
        <v>2</v>
      </c>
      <c r="D177" s="50" t="str">
        <f t="shared" ref="D177:H177" si="89">D77</f>
        <v>item,102;item,200</v>
      </c>
      <c r="E177" s="50">
        <f>产出设定!$C$20</f>
        <v>50</v>
      </c>
      <c r="F177" s="50">
        <f t="shared" si="89"/>
        <v>201</v>
      </c>
      <c r="G177" s="50">
        <f t="shared" si="89"/>
        <v>335</v>
      </c>
      <c r="H177" s="50" t="str">
        <f t="shared" si="89"/>
        <v>pack,10075;pack,1232;pack,401</v>
      </c>
      <c r="K177" s="50">
        <v>1</v>
      </c>
      <c r="L177" s="50">
        <f t="shared" si="6"/>
        <v>11075</v>
      </c>
      <c r="M177" s="50">
        <v>75</v>
      </c>
      <c r="N177" s="50" t="str">
        <f>随机目标!DA116</f>
        <v>prop,105,1</v>
      </c>
      <c r="O177" s="50" t="str">
        <f>随机目标!DB116</f>
        <v>prop,105,1</v>
      </c>
      <c r="P177" s="50">
        <f>随机目标!DC116</f>
        <v>100</v>
      </c>
      <c r="Q177" s="50">
        <v>1</v>
      </c>
      <c r="R177" s="50" t="str">
        <f t="shared" si="7"/>
        <v>prop_105</v>
      </c>
      <c r="S177" s="50" t="str">
        <f t="shared" si="8"/>
        <v>prop</v>
      </c>
      <c r="U177" s="50">
        <v>3</v>
      </c>
      <c r="V177" s="50">
        <f t="shared" si="42"/>
        <v>32075</v>
      </c>
      <c r="W177" s="50">
        <v>75</v>
      </c>
      <c r="X177" s="50" t="str">
        <f>随机目标!CX116</f>
        <v>pack,304</v>
      </c>
      <c r="Y177" s="50" t="str">
        <f>随机目标!CY116</f>
        <v>item,104</v>
      </c>
      <c r="Z177" s="50">
        <f>随机目标!CZ116</f>
        <v>10</v>
      </c>
      <c r="AA177" s="50">
        <v>2</v>
      </c>
      <c r="AB177" s="50" t="str">
        <f t="shared" si="43"/>
        <v>itemicon_104</v>
      </c>
      <c r="AC177" s="50" t="str">
        <f t="shared" si="44"/>
        <v>item</v>
      </c>
      <c r="AH177" s="53">
        <f>怪物产出!R78</f>
        <v>10175</v>
      </c>
      <c r="AI177" s="53">
        <v>1</v>
      </c>
      <c r="AJ177" s="50" t="str">
        <f>价值设定!AB77</f>
        <v>prop,102|4960;prop,103|5040</v>
      </c>
      <c r="AM177" s="50">
        <f>宝箱产出!P78</f>
        <v>80175</v>
      </c>
      <c r="AN177" s="50">
        <v>1</v>
      </c>
      <c r="AO177" s="50" t="str">
        <f>宝箱产出!U78</f>
        <v>pack,303|150;prop,701,1|20;pack,701|65;pack,702|65;pack,410|10;pack,411|50;pack,412|10;pack,413|10;coin,2500|100;pack,10475|100</v>
      </c>
    </row>
    <row r="178" spans="1:41">
      <c r="A178" s="51" t="s">
        <v>487</v>
      </c>
      <c r="B178" s="52">
        <v>76</v>
      </c>
      <c r="C178" s="52">
        <v>2</v>
      </c>
      <c r="D178" s="50" t="str">
        <f t="shared" ref="D178:H178" si="90">D78</f>
        <v>item,102;item,200</v>
      </c>
      <c r="E178" s="50">
        <f>产出设定!$C$20</f>
        <v>50</v>
      </c>
      <c r="F178" s="50">
        <f t="shared" si="90"/>
        <v>204</v>
      </c>
      <c r="G178" s="50">
        <f t="shared" si="90"/>
        <v>340</v>
      </c>
      <c r="H178" s="50" t="str">
        <f t="shared" si="90"/>
        <v>pack,10076;pack,1232;pack,401</v>
      </c>
      <c r="K178" s="50">
        <v>1</v>
      </c>
      <c r="L178" s="50">
        <f t="shared" si="6"/>
        <v>11076</v>
      </c>
      <c r="M178" s="50">
        <v>76</v>
      </c>
      <c r="N178" s="50" t="str">
        <f>随机目标!DA117</f>
        <v>prop,105,1</v>
      </c>
      <c r="O178" s="50" t="str">
        <f>随机目标!DB117</f>
        <v>prop,105,1</v>
      </c>
      <c r="P178" s="50">
        <f>随机目标!DC117</f>
        <v>100</v>
      </c>
      <c r="Q178" s="50">
        <v>1</v>
      </c>
      <c r="R178" s="50" t="str">
        <f t="shared" si="7"/>
        <v>prop_105</v>
      </c>
      <c r="S178" s="50" t="str">
        <f t="shared" si="8"/>
        <v>prop</v>
      </c>
      <c r="U178" s="50">
        <v>3</v>
      </c>
      <c r="V178" s="50">
        <f t="shared" si="42"/>
        <v>32076</v>
      </c>
      <c r="W178" s="50">
        <v>76</v>
      </c>
      <c r="X178" s="50" t="str">
        <f>随机目标!CX117</f>
        <v>pack,304</v>
      </c>
      <c r="Y178" s="50" t="str">
        <f>随机目标!CY117</f>
        <v>item,104</v>
      </c>
      <c r="Z178" s="50">
        <f>随机目标!CZ117</f>
        <v>10</v>
      </c>
      <c r="AA178" s="50">
        <v>2</v>
      </c>
      <c r="AB178" s="50" t="str">
        <f t="shared" si="43"/>
        <v>itemicon_104</v>
      </c>
      <c r="AC178" s="50" t="str">
        <f t="shared" si="44"/>
        <v>item</v>
      </c>
      <c r="AH178" s="53">
        <f>怪物产出!R79</f>
        <v>10176</v>
      </c>
      <c r="AI178" s="53">
        <v>1</v>
      </c>
      <c r="AJ178" s="50" t="str">
        <f>价值设定!AB78</f>
        <v>prop,102|4700;prop,103|5300</v>
      </c>
      <c r="AM178" s="50">
        <f>宝箱产出!P79</f>
        <v>80176</v>
      </c>
      <c r="AN178" s="50">
        <v>1</v>
      </c>
      <c r="AO178" s="50" t="str">
        <f>宝箱产出!U79</f>
        <v>pack,303|150;prop,701,1|20;pack,701|65;pack,702|65;pack,410|10;pack,411|50;pack,412|10;pack,413|10;coin,2520|100;pack,10476|100</v>
      </c>
    </row>
    <row r="179" spans="1:41">
      <c r="A179" s="51" t="s">
        <v>488</v>
      </c>
      <c r="B179" s="52">
        <v>77</v>
      </c>
      <c r="C179" s="52">
        <v>2</v>
      </c>
      <c r="D179" s="50" t="str">
        <f t="shared" ref="D179:H179" si="91">D79</f>
        <v>item,102;item,200</v>
      </c>
      <c r="E179" s="50">
        <f>产出设定!$C$20</f>
        <v>50</v>
      </c>
      <c r="F179" s="50">
        <f t="shared" si="91"/>
        <v>204</v>
      </c>
      <c r="G179" s="50">
        <f t="shared" si="91"/>
        <v>340</v>
      </c>
      <c r="H179" s="50" t="str">
        <f t="shared" si="91"/>
        <v>pack,10077;pack,1232;pack,401</v>
      </c>
      <c r="K179" s="50">
        <v>1</v>
      </c>
      <c r="L179" s="50">
        <f t="shared" si="6"/>
        <v>11077</v>
      </c>
      <c r="M179" s="50">
        <v>77</v>
      </c>
      <c r="N179" s="50" t="str">
        <f>随机目标!DA118</f>
        <v>prop,105,1</v>
      </c>
      <c r="O179" s="50" t="str">
        <f>随机目标!DB118</f>
        <v>prop,105,1</v>
      </c>
      <c r="P179" s="50">
        <f>随机目标!DC118</f>
        <v>100</v>
      </c>
      <c r="Q179" s="50">
        <v>1</v>
      </c>
      <c r="R179" s="50" t="str">
        <f t="shared" si="7"/>
        <v>prop_105</v>
      </c>
      <c r="S179" s="50" t="str">
        <f t="shared" si="8"/>
        <v>prop</v>
      </c>
      <c r="U179" s="50">
        <v>3</v>
      </c>
      <c r="V179" s="50">
        <f t="shared" si="42"/>
        <v>32077</v>
      </c>
      <c r="W179" s="50">
        <v>77</v>
      </c>
      <c r="X179" s="50" t="str">
        <f>随机目标!CX118</f>
        <v>pack,304</v>
      </c>
      <c r="Y179" s="50" t="str">
        <f>随机目标!CY118</f>
        <v>item,104</v>
      </c>
      <c r="Z179" s="50">
        <f>随机目标!CZ118</f>
        <v>10</v>
      </c>
      <c r="AA179" s="50">
        <v>2</v>
      </c>
      <c r="AB179" s="50" t="str">
        <f t="shared" si="43"/>
        <v>itemicon_104</v>
      </c>
      <c r="AC179" s="50" t="str">
        <f t="shared" si="44"/>
        <v>item</v>
      </c>
      <c r="AH179" s="53">
        <f>怪物产出!R80</f>
        <v>10177</v>
      </c>
      <c r="AI179" s="53">
        <v>1</v>
      </c>
      <c r="AJ179" s="50" t="str">
        <f>价值设定!AB79</f>
        <v>prop,102|4700;prop,103|5300</v>
      </c>
      <c r="AM179" s="50">
        <f>宝箱产出!P80</f>
        <v>80177</v>
      </c>
      <c r="AN179" s="50">
        <v>1</v>
      </c>
      <c r="AO179" s="50" t="str">
        <f>宝箱产出!U80</f>
        <v>pack,303|150;prop,701,1|20;pack,701|65;pack,702|65;pack,410|10;pack,411|50;pack,412|10;pack,413|10;coin,2540|100;pack,10477|100</v>
      </c>
    </row>
    <row r="180" spans="1:41">
      <c r="A180" s="51" t="s">
        <v>489</v>
      </c>
      <c r="B180" s="52">
        <v>78</v>
      </c>
      <c r="C180" s="52">
        <v>2</v>
      </c>
      <c r="D180" s="50" t="str">
        <f t="shared" ref="D180:H180" si="92">D80</f>
        <v>item,102;item,200</v>
      </c>
      <c r="E180" s="50">
        <f>产出设定!$C$20</f>
        <v>50</v>
      </c>
      <c r="F180" s="50">
        <f t="shared" si="92"/>
        <v>207</v>
      </c>
      <c r="G180" s="50">
        <f t="shared" si="92"/>
        <v>345</v>
      </c>
      <c r="H180" s="50" t="str">
        <f t="shared" si="92"/>
        <v>pack,10078;pack,1233;pack,401</v>
      </c>
      <c r="K180" s="50">
        <v>1</v>
      </c>
      <c r="L180" s="50">
        <f t="shared" si="6"/>
        <v>11078</v>
      </c>
      <c r="M180" s="50">
        <v>78</v>
      </c>
      <c r="N180" s="50" t="str">
        <f>随机目标!DA119</f>
        <v>prop,105,1</v>
      </c>
      <c r="O180" s="50" t="str">
        <f>随机目标!DB119</f>
        <v>prop,105,1</v>
      </c>
      <c r="P180" s="50">
        <f>随机目标!DC119</f>
        <v>100</v>
      </c>
      <c r="Q180" s="50">
        <v>1</v>
      </c>
      <c r="R180" s="50" t="str">
        <f t="shared" si="7"/>
        <v>prop_105</v>
      </c>
      <c r="S180" s="50" t="str">
        <f t="shared" si="8"/>
        <v>prop</v>
      </c>
      <c r="U180" s="50">
        <v>3</v>
      </c>
      <c r="V180" s="50">
        <f t="shared" si="42"/>
        <v>32078</v>
      </c>
      <c r="W180" s="50">
        <v>78</v>
      </c>
      <c r="X180" s="50" t="str">
        <f>随机目标!CX119</f>
        <v>pack,304</v>
      </c>
      <c r="Y180" s="50" t="str">
        <f>随机目标!CY119</f>
        <v>item,104</v>
      </c>
      <c r="Z180" s="50">
        <f>随机目标!CZ119</f>
        <v>10</v>
      </c>
      <c r="AA180" s="50">
        <v>2</v>
      </c>
      <c r="AB180" s="50" t="str">
        <f t="shared" si="43"/>
        <v>itemicon_104</v>
      </c>
      <c r="AC180" s="50" t="str">
        <f t="shared" si="44"/>
        <v>item</v>
      </c>
      <c r="AH180" s="53">
        <f>怪物产出!R81</f>
        <v>10178</v>
      </c>
      <c r="AI180" s="53">
        <v>1</v>
      </c>
      <c r="AJ180" s="50" t="str">
        <f>价值设定!AB80</f>
        <v>prop,102|4500;prop,103|5500</v>
      </c>
      <c r="AM180" s="50">
        <f>宝箱产出!P81</f>
        <v>80178</v>
      </c>
      <c r="AN180" s="50">
        <v>1</v>
      </c>
      <c r="AO180" s="50" t="str">
        <f>宝箱产出!U81</f>
        <v>pack,303|150;prop,701,1|20;pack,701|65;pack,702|65;pack,410|10;pack,411|50;pack,412|10;pack,413|10;coin,2560|100;pack,10478|100</v>
      </c>
    </row>
    <row r="181" spans="1:41">
      <c r="A181" s="51" t="s">
        <v>490</v>
      </c>
      <c r="B181" s="52">
        <v>79</v>
      </c>
      <c r="C181" s="52">
        <v>2</v>
      </c>
      <c r="D181" s="50" t="str">
        <f t="shared" ref="D181:H181" si="93">D81</f>
        <v>item,102;item,200</v>
      </c>
      <c r="E181" s="50">
        <f>产出设定!$C$20</f>
        <v>50</v>
      </c>
      <c r="F181" s="50">
        <f t="shared" si="93"/>
        <v>207</v>
      </c>
      <c r="G181" s="50">
        <f t="shared" si="93"/>
        <v>345</v>
      </c>
      <c r="H181" s="50" t="str">
        <f t="shared" si="93"/>
        <v>pack,10079;pack,1233;pack,401</v>
      </c>
      <c r="K181" s="50">
        <v>1</v>
      </c>
      <c r="L181" s="50">
        <f t="shared" si="6"/>
        <v>11079</v>
      </c>
      <c r="M181" s="50">
        <v>79</v>
      </c>
      <c r="N181" s="50" t="str">
        <f>随机目标!DA120</f>
        <v>prop,105,1</v>
      </c>
      <c r="O181" s="50" t="str">
        <f>随机目标!DB120</f>
        <v>prop,105,1</v>
      </c>
      <c r="P181" s="50">
        <f>随机目标!DC120</f>
        <v>100</v>
      </c>
      <c r="Q181" s="50">
        <v>1</v>
      </c>
      <c r="R181" s="50" t="str">
        <f t="shared" si="7"/>
        <v>prop_105</v>
      </c>
      <c r="S181" s="50" t="str">
        <f t="shared" si="8"/>
        <v>prop</v>
      </c>
      <c r="U181" s="50">
        <v>3</v>
      </c>
      <c r="V181" s="50">
        <f t="shared" si="42"/>
        <v>32079</v>
      </c>
      <c r="W181" s="50">
        <v>79</v>
      </c>
      <c r="X181" s="50" t="str">
        <f>随机目标!CX120</f>
        <v>pack,304</v>
      </c>
      <c r="Y181" s="50" t="str">
        <f>随机目标!CY120</f>
        <v>item,104</v>
      </c>
      <c r="Z181" s="50">
        <f>随机目标!CZ120</f>
        <v>10</v>
      </c>
      <c r="AA181" s="50">
        <v>2</v>
      </c>
      <c r="AB181" s="50" t="str">
        <f t="shared" si="43"/>
        <v>itemicon_104</v>
      </c>
      <c r="AC181" s="50" t="str">
        <f t="shared" si="44"/>
        <v>item</v>
      </c>
      <c r="AH181" s="53">
        <f>怪物产出!R82</f>
        <v>10179</v>
      </c>
      <c r="AI181" s="53">
        <v>1</v>
      </c>
      <c r="AJ181" s="50" t="str">
        <f>价值设定!AB81</f>
        <v>prop,102|4500;prop,103|5500</v>
      </c>
      <c r="AM181" s="50">
        <f>宝箱产出!P82</f>
        <v>80179</v>
      </c>
      <c r="AN181" s="50">
        <v>1</v>
      </c>
      <c r="AO181" s="50" t="str">
        <f>宝箱产出!U82</f>
        <v>pack,303|150;prop,701,1|20;pack,701|65;pack,702|65;pack,410|10;pack,411|50;pack,412|10;pack,413|10;coin,2580|100;pack,10479|100</v>
      </c>
    </row>
    <row r="182" spans="1:41">
      <c r="A182" s="51" t="s">
        <v>491</v>
      </c>
      <c r="B182" s="52">
        <v>80</v>
      </c>
      <c r="C182" s="52">
        <v>2</v>
      </c>
      <c r="D182" s="50" t="str">
        <f t="shared" ref="D182:H182" si="94">D82</f>
        <v>item,102;item,200</v>
      </c>
      <c r="E182" s="50">
        <f>产出设定!$C$20</f>
        <v>50</v>
      </c>
      <c r="F182" s="50">
        <f t="shared" si="94"/>
        <v>210</v>
      </c>
      <c r="G182" s="50">
        <f t="shared" si="94"/>
        <v>350</v>
      </c>
      <c r="H182" s="50" t="str">
        <f t="shared" si="94"/>
        <v>pack,10080;pack,1233;pack,401</v>
      </c>
      <c r="K182" s="50">
        <v>1</v>
      </c>
      <c r="L182" s="50">
        <f t="shared" si="6"/>
        <v>11080</v>
      </c>
      <c r="M182" s="50">
        <v>80</v>
      </c>
      <c r="N182" s="50" t="str">
        <f>随机目标!DA121</f>
        <v>prop,105,1</v>
      </c>
      <c r="O182" s="50" t="str">
        <f>随机目标!DB121</f>
        <v>prop,105,1</v>
      </c>
      <c r="P182" s="50">
        <f>随机目标!DC121</f>
        <v>100</v>
      </c>
      <c r="Q182" s="50">
        <v>1</v>
      </c>
      <c r="R182" s="50" t="str">
        <f t="shared" si="7"/>
        <v>prop_105</v>
      </c>
      <c r="S182" s="50" t="str">
        <f t="shared" si="8"/>
        <v>prop</v>
      </c>
      <c r="U182" s="50">
        <v>3</v>
      </c>
      <c r="V182" s="50">
        <f t="shared" si="42"/>
        <v>32080</v>
      </c>
      <c r="W182" s="50">
        <v>80</v>
      </c>
      <c r="X182" s="50" t="str">
        <f>随机目标!CX121</f>
        <v>pack,304</v>
      </c>
      <c r="Y182" s="50" t="str">
        <f>随机目标!CY121</f>
        <v>item,104</v>
      </c>
      <c r="Z182" s="50">
        <f>随机目标!CZ121</f>
        <v>10</v>
      </c>
      <c r="AA182" s="50">
        <v>2</v>
      </c>
      <c r="AB182" s="50" t="str">
        <f t="shared" si="43"/>
        <v>itemicon_104</v>
      </c>
      <c r="AC182" s="50" t="str">
        <f t="shared" si="44"/>
        <v>item</v>
      </c>
      <c r="AH182" s="53">
        <f>怪物产出!R83</f>
        <v>10180</v>
      </c>
      <c r="AI182" s="53">
        <v>1</v>
      </c>
      <c r="AJ182" s="50" t="str">
        <f>价值设定!AB82</f>
        <v>prop,102|4260;prop,103|5740</v>
      </c>
      <c r="AM182" s="50">
        <f>宝箱产出!P83</f>
        <v>80180</v>
      </c>
      <c r="AN182" s="50">
        <v>1</v>
      </c>
      <c r="AO182" s="50" t="str">
        <f>宝箱产出!U83</f>
        <v>pack,303|150;prop,701,1|20;pack,701|65;pack,702|65;pack,410|10;pack,411|50;pack,412|10;pack,413|10;coin,2600|100;pack,10480|100</v>
      </c>
    </row>
    <row r="183" spans="1:41">
      <c r="A183" s="51" t="s">
        <v>492</v>
      </c>
      <c r="B183" s="52">
        <v>81</v>
      </c>
      <c r="C183" s="52">
        <v>2</v>
      </c>
      <c r="D183" s="50" t="str">
        <f t="shared" ref="D183:H183" si="95">D83</f>
        <v>item,102;item,200</v>
      </c>
      <c r="E183" s="50">
        <f>产出设定!$C$20</f>
        <v>50</v>
      </c>
      <c r="F183" s="50">
        <f t="shared" si="95"/>
        <v>210</v>
      </c>
      <c r="G183" s="50">
        <f t="shared" si="95"/>
        <v>350</v>
      </c>
      <c r="H183" s="50" t="str">
        <f t="shared" si="95"/>
        <v>pack,10081;pack,1233;pack,401</v>
      </c>
      <c r="K183" s="50">
        <v>1</v>
      </c>
      <c r="L183" s="50">
        <f t="shared" si="6"/>
        <v>11081</v>
      </c>
      <c r="M183" s="50">
        <v>81</v>
      </c>
      <c r="N183" s="50" t="str">
        <f>随机目标!DA122</f>
        <v>prop,105,1</v>
      </c>
      <c r="O183" s="50" t="str">
        <f>随机目标!DB122</f>
        <v>prop,105,1</v>
      </c>
      <c r="P183" s="50">
        <f>随机目标!DC122</f>
        <v>100</v>
      </c>
      <c r="Q183" s="50">
        <v>1</v>
      </c>
      <c r="R183" s="50" t="str">
        <f t="shared" si="7"/>
        <v>prop_105</v>
      </c>
      <c r="S183" s="50" t="str">
        <f t="shared" si="8"/>
        <v>prop</v>
      </c>
      <c r="U183" s="50">
        <v>3</v>
      </c>
      <c r="V183" s="50">
        <f t="shared" si="42"/>
        <v>32081</v>
      </c>
      <c r="W183" s="50">
        <v>81</v>
      </c>
      <c r="X183" s="50" t="str">
        <f>随机目标!CX122</f>
        <v>pack,304</v>
      </c>
      <c r="Y183" s="50" t="str">
        <f>随机目标!CY122</f>
        <v>item,104</v>
      </c>
      <c r="Z183" s="50">
        <f>随机目标!CZ122</f>
        <v>10</v>
      </c>
      <c r="AA183" s="50">
        <v>2</v>
      </c>
      <c r="AB183" s="50" t="str">
        <f t="shared" si="43"/>
        <v>itemicon_104</v>
      </c>
      <c r="AC183" s="50" t="str">
        <f t="shared" si="44"/>
        <v>item</v>
      </c>
      <c r="AH183" s="53">
        <f>怪物产出!R84</f>
        <v>10181</v>
      </c>
      <c r="AI183" s="53">
        <v>1</v>
      </c>
      <c r="AJ183" s="50" t="str">
        <f>价值设定!AB83</f>
        <v>prop,102|4260;prop,103|5740</v>
      </c>
      <c r="AM183" s="50">
        <f>宝箱产出!P84</f>
        <v>80181</v>
      </c>
      <c r="AN183" s="50">
        <v>1</v>
      </c>
      <c r="AO183" s="50" t="str">
        <f>宝箱产出!U84</f>
        <v>pack,303|150;prop,701,1|20;pack,701|65;pack,702|65;pack,410|10;pack,411|50;pack,412|10;pack,413|10;coin,2620|100;pack,10481|100</v>
      </c>
    </row>
    <row r="184" spans="1:41">
      <c r="A184" s="51" t="s">
        <v>493</v>
      </c>
      <c r="B184" s="52">
        <v>82</v>
      </c>
      <c r="C184" s="52">
        <v>2</v>
      </c>
      <c r="D184" s="50" t="str">
        <f>D84</f>
        <v>item,102;item,200</v>
      </c>
      <c r="E184" s="50">
        <f>产出设定!$C$20</f>
        <v>50</v>
      </c>
      <c r="F184" s="50">
        <f t="shared" ref="F184:H184" si="96">F84</f>
        <v>213</v>
      </c>
      <c r="G184" s="50">
        <f t="shared" si="96"/>
        <v>355</v>
      </c>
      <c r="H184" s="50" t="str">
        <f t="shared" si="96"/>
        <v>pack,10082;pack,1233;pack,401</v>
      </c>
      <c r="K184" s="50">
        <v>1</v>
      </c>
      <c r="L184" s="50">
        <f t="shared" si="6"/>
        <v>11082</v>
      </c>
      <c r="M184" s="50">
        <v>82</v>
      </c>
      <c r="N184" s="50" t="str">
        <f>随机目标!DA123</f>
        <v>prop,105,1</v>
      </c>
      <c r="O184" s="50" t="str">
        <f>随机目标!DB123</f>
        <v>prop,105,1</v>
      </c>
      <c r="P184" s="50">
        <f>随机目标!DC123</f>
        <v>100</v>
      </c>
      <c r="Q184" s="50">
        <v>1</v>
      </c>
      <c r="R184" s="50" t="str">
        <f t="shared" si="7"/>
        <v>prop_105</v>
      </c>
      <c r="S184" s="50" t="str">
        <f t="shared" si="8"/>
        <v>prop</v>
      </c>
      <c r="U184" s="50">
        <v>3</v>
      </c>
      <c r="V184" s="50">
        <f t="shared" si="42"/>
        <v>32082</v>
      </c>
      <c r="W184" s="50">
        <v>82</v>
      </c>
      <c r="X184" s="50" t="str">
        <f>随机目标!CX123</f>
        <v>pack,304</v>
      </c>
      <c r="Y184" s="50" t="str">
        <f>随机目标!CY123</f>
        <v>item,104</v>
      </c>
      <c r="Z184" s="50">
        <f>随机目标!CZ123</f>
        <v>10</v>
      </c>
      <c r="AA184" s="50">
        <v>2</v>
      </c>
      <c r="AB184" s="50" t="str">
        <f t="shared" si="43"/>
        <v>itemicon_104</v>
      </c>
      <c r="AC184" s="50" t="str">
        <f t="shared" si="44"/>
        <v>item</v>
      </c>
      <c r="AH184" s="53">
        <f>怪物产出!R85</f>
        <v>10182</v>
      </c>
      <c r="AI184" s="53">
        <v>1</v>
      </c>
      <c r="AJ184" s="50" t="str">
        <f>价值设定!AB84</f>
        <v>prop,102|4060;prop,103|5940</v>
      </c>
      <c r="AM184" s="50">
        <f>宝箱产出!P85</f>
        <v>80182</v>
      </c>
      <c r="AN184" s="50">
        <v>1</v>
      </c>
      <c r="AO184" s="50" t="str">
        <f>宝箱产出!U85</f>
        <v>pack,303|150;prop,701,1|20;pack,701|65;pack,702|65;pack,410|10;pack,411|50;pack,412|10;pack,413|10;coin,2640|100;pack,10482|100</v>
      </c>
    </row>
    <row r="185" spans="1:41">
      <c r="A185" s="51" t="s">
        <v>494</v>
      </c>
      <c r="B185" s="52">
        <v>83</v>
      </c>
      <c r="C185" s="52">
        <v>2</v>
      </c>
      <c r="D185" s="50" t="str">
        <f t="shared" ref="D185:H185" si="97">D85</f>
        <v>item,102;item,200</v>
      </c>
      <c r="E185" s="50">
        <f>产出设定!$C$20</f>
        <v>50</v>
      </c>
      <c r="F185" s="50">
        <f t="shared" si="97"/>
        <v>213</v>
      </c>
      <c r="G185" s="50">
        <f t="shared" si="97"/>
        <v>355</v>
      </c>
      <c r="H185" s="50" t="str">
        <f t="shared" si="97"/>
        <v>pack,10083;pack,1233;pack,401</v>
      </c>
      <c r="K185" s="50">
        <v>1</v>
      </c>
      <c r="L185" s="50">
        <f t="shared" si="6"/>
        <v>11083</v>
      </c>
      <c r="M185" s="50">
        <v>83</v>
      </c>
      <c r="N185" s="50" t="str">
        <f>随机目标!DA124</f>
        <v>prop,105,1</v>
      </c>
      <c r="O185" s="50" t="str">
        <f>随机目标!DB124</f>
        <v>prop,105,1</v>
      </c>
      <c r="P185" s="50">
        <f>随机目标!DC124</f>
        <v>100</v>
      </c>
      <c r="Q185" s="50">
        <v>1</v>
      </c>
      <c r="R185" s="50" t="str">
        <f t="shared" si="7"/>
        <v>prop_105</v>
      </c>
      <c r="S185" s="50" t="str">
        <f t="shared" si="8"/>
        <v>prop</v>
      </c>
      <c r="U185" s="50">
        <v>3</v>
      </c>
      <c r="V185" s="50">
        <f t="shared" si="42"/>
        <v>32083</v>
      </c>
      <c r="W185" s="50">
        <v>83</v>
      </c>
      <c r="X185" s="50" t="str">
        <f>随机目标!CX124</f>
        <v>pack,304</v>
      </c>
      <c r="Y185" s="50" t="str">
        <f>随机目标!CY124</f>
        <v>item,104</v>
      </c>
      <c r="Z185" s="50">
        <f>随机目标!CZ124</f>
        <v>10</v>
      </c>
      <c r="AA185" s="50">
        <v>2</v>
      </c>
      <c r="AB185" s="50" t="str">
        <f t="shared" si="43"/>
        <v>itemicon_104</v>
      </c>
      <c r="AC185" s="50" t="str">
        <f t="shared" si="44"/>
        <v>item</v>
      </c>
      <c r="AH185" s="53">
        <f>怪物产出!R86</f>
        <v>10183</v>
      </c>
      <c r="AI185" s="53">
        <v>1</v>
      </c>
      <c r="AJ185" s="50" t="str">
        <f>价值设定!AB85</f>
        <v>prop,102|4060;prop,103|5940</v>
      </c>
      <c r="AM185" s="50">
        <f>宝箱产出!P86</f>
        <v>80183</v>
      </c>
      <c r="AN185" s="50">
        <v>1</v>
      </c>
      <c r="AO185" s="50" t="str">
        <f>宝箱产出!U86</f>
        <v>pack,303|150;prop,701,1|20;pack,701|65;pack,702|65;pack,410|10;pack,411|50;pack,412|10;pack,413|10;coin,2660|100;pack,10483|100</v>
      </c>
    </row>
    <row r="186" spans="1:41">
      <c r="A186" s="51" t="s">
        <v>495</v>
      </c>
      <c r="B186" s="52">
        <v>84</v>
      </c>
      <c r="C186" s="52">
        <v>2</v>
      </c>
      <c r="D186" s="50" t="str">
        <f t="shared" ref="D186:H186" si="98">D86</f>
        <v>item,102;item,200</v>
      </c>
      <c r="E186" s="50">
        <f>产出设定!$C$20</f>
        <v>50</v>
      </c>
      <c r="F186" s="50">
        <f t="shared" si="98"/>
        <v>216</v>
      </c>
      <c r="G186" s="50">
        <f t="shared" si="98"/>
        <v>360</v>
      </c>
      <c r="H186" s="50" t="str">
        <f t="shared" si="98"/>
        <v>pack,10084;pack,1233;pack,401</v>
      </c>
      <c r="K186" s="50">
        <v>1</v>
      </c>
      <c r="L186" s="50">
        <f t="shared" si="6"/>
        <v>11084</v>
      </c>
      <c r="M186" s="50">
        <v>84</v>
      </c>
      <c r="N186" s="50" t="str">
        <f>随机目标!DA125</f>
        <v>prop,105,1</v>
      </c>
      <c r="O186" s="50" t="str">
        <f>随机目标!DB125</f>
        <v>prop,105,1</v>
      </c>
      <c r="P186" s="50">
        <f>随机目标!DC125</f>
        <v>100</v>
      </c>
      <c r="Q186" s="50">
        <v>1</v>
      </c>
      <c r="R186" s="50" t="str">
        <f t="shared" si="7"/>
        <v>prop_105</v>
      </c>
      <c r="S186" s="50" t="str">
        <f t="shared" si="8"/>
        <v>prop</v>
      </c>
      <c r="U186" s="50">
        <v>3</v>
      </c>
      <c r="V186" s="50">
        <f t="shared" si="42"/>
        <v>32084</v>
      </c>
      <c r="W186" s="50">
        <v>84</v>
      </c>
      <c r="X186" s="50" t="str">
        <f>随机目标!CX125</f>
        <v>pack,304</v>
      </c>
      <c r="Y186" s="50" t="str">
        <f>随机目标!CY125</f>
        <v>item,104</v>
      </c>
      <c r="Z186" s="50">
        <f>随机目标!CZ125</f>
        <v>10</v>
      </c>
      <c r="AA186" s="50">
        <v>2</v>
      </c>
      <c r="AB186" s="50" t="str">
        <f t="shared" si="43"/>
        <v>itemicon_104</v>
      </c>
      <c r="AC186" s="50" t="str">
        <f t="shared" si="44"/>
        <v>item</v>
      </c>
      <c r="AH186" s="53">
        <f>怪物产出!R87</f>
        <v>10184</v>
      </c>
      <c r="AI186" s="53">
        <v>1</v>
      </c>
      <c r="AJ186" s="50" t="str">
        <f>价值设定!AB86</f>
        <v>prop,102|3800;prop,103|6200</v>
      </c>
      <c r="AM186" s="50">
        <f>宝箱产出!P87</f>
        <v>80184</v>
      </c>
      <c r="AN186" s="50">
        <v>1</v>
      </c>
      <c r="AO186" s="50" t="str">
        <f>宝箱产出!U87</f>
        <v>pack,303|150;prop,701,1|20;pack,701|65;pack,702|65;pack,410|10;pack,411|50;pack,412|10;pack,413|10;coin,2680|100;pack,10484|100</v>
      </c>
    </row>
    <row r="187" spans="1:41">
      <c r="A187" s="51" t="s">
        <v>496</v>
      </c>
      <c r="B187" s="52">
        <v>85</v>
      </c>
      <c r="C187" s="52">
        <v>2</v>
      </c>
      <c r="D187" s="50" t="str">
        <f t="shared" ref="D187:H187" si="99">D87</f>
        <v>item,102;item,200</v>
      </c>
      <c r="E187" s="50">
        <f>产出设定!$C$20</f>
        <v>50</v>
      </c>
      <c r="F187" s="50">
        <f t="shared" si="99"/>
        <v>216</v>
      </c>
      <c r="G187" s="50">
        <f t="shared" si="99"/>
        <v>360</v>
      </c>
      <c r="H187" s="50" t="str">
        <f t="shared" si="99"/>
        <v>pack,10085;pack,1233;pack,401</v>
      </c>
      <c r="K187" s="50">
        <v>1</v>
      </c>
      <c r="L187" s="50">
        <f t="shared" si="6"/>
        <v>11085</v>
      </c>
      <c r="M187" s="50">
        <v>85</v>
      </c>
      <c r="N187" s="50" t="str">
        <f>随机目标!DA126</f>
        <v>prop,105,1</v>
      </c>
      <c r="O187" s="50" t="str">
        <f>随机目标!DB126</f>
        <v>prop,105,1</v>
      </c>
      <c r="P187" s="50">
        <f>随机目标!DC126</f>
        <v>100</v>
      </c>
      <c r="Q187" s="50">
        <v>1</v>
      </c>
      <c r="R187" s="50" t="str">
        <f t="shared" si="7"/>
        <v>prop_105</v>
      </c>
      <c r="S187" s="50" t="str">
        <f t="shared" si="8"/>
        <v>prop</v>
      </c>
      <c r="U187" s="50">
        <v>3</v>
      </c>
      <c r="V187" s="50">
        <f t="shared" si="42"/>
        <v>32085</v>
      </c>
      <c r="W187" s="50">
        <v>85</v>
      </c>
      <c r="X187" s="50" t="str">
        <f>随机目标!CX126</f>
        <v>pack,304</v>
      </c>
      <c r="Y187" s="50" t="str">
        <f>随机目标!CY126</f>
        <v>item,104</v>
      </c>
      <c r="Z187" s="50">
        <f>随机目标!CZ126</f>
        <v>10</v>
      </c>
      <c r="AA187" s="50">
        <v>2</v>
      </c>
      <c r="AB187" s="50" t="str">
        <f t="shared" si="43"/>
        <v>itemicon_104</v>
      </c>
      <c r="AC187" s="50" t="str">
        <f t="shared" si="44"/>
        <v>item</v>
      </c>
      <c r="AH187" s="53">
        <f>怪物产出!R88</f>
        <v>10185</v>
      </c>
      <c r="AI187" s="53">
        <v>1</v>
      </c>
      <c r="AJ187" s="50" t="str">
        <f>价值设定!AB87</f>
        <v>prop,102|3800;prop,103|6200</v>
      </c>
      <c r="AM187" s="50">
        <f>宝箱产出!P88</f>
        <v>80185</v>
      </c>
      <c r="AN187" s="50">
        <v>1</v>
      </c>
      <c r="AO187" s="50" t="str">
        <f>宝箱产出!U88</f>
        <v>pack,303|150;prop,701,1|20;pack,701|65;pack,702|65;pack,410|10;pack,411|50;pack,412|10;pack,413|10;coin,2700|100;pack,10485|100</v>
      </c>
    </row>
    <row r="188" spans="1:41">
      <c r="A188" s="51" t="s">
        <v>497</v>
      </c>
      <c r="B188" s="52">
        <v>86</v>
      </c>
      <c r="C188" s="52">
        <v>2</v>
      </c>
      <c r="D188" s="50" t="str">
        <f t="shared" ref="D188:H188" si="100">D88</f>
        <v>item,102;item,200</v>
      </c>
      <c r="E188" s="50">
        <f>产出设定!$C$20</f>
        <v>50</v>
      </c>
      <c r="F188" s="50">
        <f t="shared" si="100"/>
        <v>220</v>
      </c>
      <c r="G188" s="50">
        <f t="shared" si="100"/>
        <v>367</v>
      </c>
      <c r="H188" s="50" t="str">
        <f t="shared" si="100"/>
        <v>pack,10086;pack,1234;pack,401</v>
      </c>
      <c r="K188" s="50">
        <v>1</v>
      </c>
      <c r="L188" s="50">
        <f t="shared" si="6"/>
        <v>11086</v>
      </c>
      <c r="M188" s="50">
        <v>86</v>
      </c>
      <c r="N188" s="50" t="str">
        <f>随机目标!DA127</f>
        <v>prop,105,1</v>
      </c>
      <c r="O188" s="50" t="str">
        <f>随机目标!DB127</f>
        <v>prop,105,1</v>
      </c>
      <c r="P188" s="50">
        <f>随机目标!DC127</f>
        <v>100</v>
      </c>
      <c r="Q188" s="50">
        <v>1</v>
      </c>
      <c r="R188" s="50" t="str">
        <f t="shared" si="7"/>
        <v>prop_105</v>
      </c>
      <c r="S188" s="50" t="str">
        <f t="shared" si="8"/>
        <v>prop</v>
      </c>
      <c r="U188" s="50">
        <v>3</v>
      </c>
      <c r="V188" s="50">
        <f t="shared" si="42"/>
        <v>32086</v>
      </c>
      <c r="W188" s="50">
        <v>86</v>
      </c>
      <c r="X188" s="50" t="str">
        <f>随机目标!CX127</f>
        <v>pack,304</v>
      </c>
      <c r="Y188" s="50" t="str">
        <f>随机目标!CY127</f>
        <v>item,104</v>
      </c>
      <c r="Z188" s="50">
        <f>随机目标!CZ127</f>
        <v>10</v>
      </c>
      <c r="AA188" s="50">
        <v>2</v>
      </c>
      <c r="AB188" s="50" t="str">
        <f t="shared" si="43"/>
        <v>itemicon_104</v>
      </c>
      <c r="AC188" s="50" t="str">
        <f t="shared" si="44"/>
        <v>item</v>
      </c>
      <c r="AH188" s="53">
        <f>怪物产出!R89</f>
        <v>10186</v>
      </c>
      <c r="AI188" s="53">
        <v>1</v>
      </c>
      <c r="AJ188" s="50" t="str">
        <f>价值设定!AB88</f>
        <v>prop,102|3500;prop,103|6500</v>
      </c>
      <c r="AM188" s="50">
        <f>宝箱产出!P89</f>
        <v>80186</v>
      </c>
      <c r="AN188" s="50">
        <v>1</v>
      </c>
      <c r="AO188" s="50" t="str">
        <f>宝箱产出!U89</f>
        <v>pack,303|150;prop,701,1|20;pack,701|65;pack,702|65;pack,410|10;pack,411|50;pack,412|10;pack,413|10;coin,2720|100;pack,10486|100</v>
      </c>
    </row>
    <row r="189" spans="1:41">
      <c r="A189" s="51" t="s">
        <v>498</v>
      </c>
      <c r="B189" s="52">
        <v>87</v>
      </c>
      <c r="C189" s="52">
        <v>2</v>
      </c>
      <c r="D189" s="50" t="str">
        <f t="shared" ref="D189:H189" si="101">D89</f>
        <v>item,102;item,200</v>
      </c>
      <c r="E189" s="50">
        <f>产出设定!$C$20</f>
        <v>50</v>
      </c>
      <c r="F189" s="50">
        <f t="shared" si="101"/>
        <v>220</v>
      </c>
      <c r="G189" s="50">
        <f t="shared" si="101"/>
        <v>367</v>
      </c>
      <c r="H189" s="50" t="str">
        <f t="shared" si="101"/>
        <v>pack,10087;pack,1234;pack,401</v>
      </c>
      <c r="K189" s="50">
        <v>1</v>
      </c>
      <c r="L189" s="50">
        <f t="shared" si="6"/>
        <v>11087</v>
      </c>
      <c r="M189" s="50">
        <v>87</v>
      </c>
      <c r="N189" s="50" t="str">
        <f>随机目标!DA128</f>
        <v>prop,105,1</v>
      </c>
      <c r="O189" s="50" t="str">
        <f>随机目标!DB128</f>
        <v>prop,105,1</v>
      </c>
      <c r="P189" s="50">
        <f>随机目标!DC128</f>
        <v>100</v>
      </c>
      <c r="Q189" s="50">
        <v>1</v>
      </c>
      <c r="R189" s="50" t="str">
        <f t="shared" si="7"/>
        <v>prop_105</v>
      </c>
      <c r="S189" s="50" t="str">
        <f t="shared" si="8"/>
        <v>prop</v>
      </c>
      <c r="U189" s="50">
        <v>3</v>
      </c>
      <c r="V189" s="50">
        <f t="shared" si="42"/>
        <v>32087</v>
      </c>
      <c r="W189" s="50">
        <v>87</v>
      </c>
      <c r="X189" s="50" t="str">
        <f>随机目标!CX128</f>
        <v>pack,304</v>
      </c>
      <c r="Y189" s="50" t="str">
        <f>随机目标!CY128</f>
        <v>item,104</v>
      </c>
      <c r="Z189" s="50">
        <f>随机目标!CZ128</f>
        <v>10</v>
      </c>
      <c r="AA189" s="50">
        <v>2</v>
      </c>
      <c r="AB189" s="50" t="str">
        <f t="shared" si="43"/>
        <v>itemicon_104</v>
      </c>
      <c r="AC189" s="50" t="str">
        <f t="shared" si="44"/>
        <v>item</v>
      </c>
      <c r="AH189" s="53">
        <f>怪物产出!R90</f>
        <v>10187</v>
      </c>
      <c r="AI189" s="53">
        <v>1</v>
      </c>
      <c r="AJ189" s="50" t="str">
        <f>价值设定!AB89</f>
        <v>prop,102|3500;prop,103|6500</v>
      </c>
      <c r="AM189" s="50">
        <f>宝箱产出!P90</f>
        <v>80187</v>
      </c>
      <c r="AN189" s="50">
        <v>1</v>
      </c>
      <c r="AO189" s="50" t="str">
        <f>宝箱产出!U90</f>
        <v>pack,303|150;prop,701,1|20;pack,701|65;pack,702|65;pack,410|10;pack,411|50;pack,412|10;pack,413|10;coin,2740|100;pack,10487|100</v>
      </c>
    </row>
    <row r="190" spans="1:41">
      <c r="A190" s="51" t="s">
        <v>499</v>
      </c>
      <c r="B190" s="52">
        <v>88</v>
      </c>
      <c r="C190" s="52">
        <v>2</v>
      </c>
      <c r="D190" s="50" t="str">
        <f t="shared" ref="D190:H190" si="102">D90</f>
        <v>item,102;item,200</v>
      </c>
      <c r="E190" s="50">
        <f>产出设定!$C$20</f>
        <v>50</v>
      </c>
      <c r="F190" s="50">
        <f t="shared" si="102"/>
        <v>224</v>
      </c>
      <c r="G190" s="50">
        <f t="shared" si="102"/>
        <v>373</v>
      </c>
      <c r="H190" s="50" t="str">
        <f t="shared" si="102"/>
        <v>pack,10088;pack,1234;pack,401</v>
      </c>
      <c r="K190" s="50">
        <v>1</v>
      </c>
      <c r="L190" s="50">
        <f t="shared" si="6"/>
        <v>11088</v>
      </c>
      <c r="M190" s="50">
        <v>88</v>
      </c>
      <c r="N190" s="50" t="str">
        <f>随机目标!DA129</f>
        <v>prop,105,1</v>
      </c>
      <c r="O190" s="50" t="str">
        <f>随机目标!DB129</f>
        <v>prop,105,1</v>
      </c>
      <c r="P190" s="50">
        <f>随机目标!DC129</f>
        <v>100</v>
      </c>
      <c r="Q190" s="50">
        <v>1</v>
      </c>
      <c r="R190" s="50" t="str">
        <f t="shared" si="7"/>
        <v>prop_105</v>
      </c>
      <c r="S190" s="50" t="str">
        <f t="shared" si="8"/>
        <v>prop</v>
      </c>
      <c r="U190" s="50">
        <v>3</v>
      </c>
      <c r="V190" s="50">
        <f t="shared" si="42"/>
        <v>32088</v>
      </c>
      <c r="W190" s="50">
        <v>88</v>
      </c>
      <c r="X190" s="50" t="str">
        <f>随机目标!CX129</f>
        <v>pack,304</v>
      </c>
      <c r="Y190" s="50" t="str">
        <f>随机目标!CY129</f>
        <v>item,104</v>
      </c>
      <c r="Z190" s="50">
        <f>随机目标!CZ129</f>
        <v>10</v>
      </c>
      <c r="AA190" s="50">
        <v>2</v>
      </c>
      <c r="AB190" s="50" t="str">
        <f t="shared" si="43"/>
        <v>itemicon_104</v>
      </c>
      <c r="AC190" s="50" t="str">
        <f t="shared" si="44"/>
        <v>item</v>
      </c>
      <c r="AH190" s="53">
        <f>怪物产出!R91</f>
        <v>10188</v>
      </c>
      <c r="AI190" s="53">
        <v>1</v>
      </c>
      <c r="AJ190" s="50" t="str">
        <f>价值设定!AB90</f>
        <v>prop,102|3200;prop,103|6800</v>
      </c>
      <c r="AM190" s="50">
        <f>宝箱产出!P91</f>
        <v>80188</v>
      </c>
      <c r="AN190" s="50">
        <v>1</v>
      </c>
      <c r="AO190" s="50" t="str">
        <f>宝箱产出!U91</f>
        <v>pack,303|150;prop,701,1|20;pack,701|65;pack,702|65;pack,410|10;pack,411|50;pack,412|10;pack,413|10;coin,2760|100;pack,10488|100</v>
      </c>
    </row>
    <row r="191" spans="1:41">
      <c r="A191" s="51" t="s">
        <v>500</v>
      </c>
      <c r="B191" s="52">
        <v>89</v>
      </c>
      <c r="C191" s="52">
        <v>2</v>
      </c>
      <c r="D191" s="50" t="str">
        <f t="shared" ref="D191:H191" si="103">D91</f>
        <v>item,102;item,200</v>
      </c>
      <c r="E191" s="50">
        <f>产出设定!$C$20</f>
        <v>50</v>
      </c>
      <c r="F191" s="50">
        <f t="shared" si="103"/>
        <v>224</v>
      </c>
      <c r="G191" s="50">
        <f t="shared" si="103"/>
        <v>373</v>
      </c>
      <c r="H191" s="50" t="str">
        <f t="shared" si="103"/>
        <v>pack,10089;pack,1234;pack,401</v>
      </c>
      <c r="K191" s="50">
        <v>1</v>
      </c>
      <c r="L191" s="50">
        <f t="shared" si="6"/>
        <v>11089</v>
      </c>
      <c r="M191" s="50">
        <v>89</v>
      </c>
      <c r="N191" s="50" t="str">
        <f>随机目标!DA130</f>
        <v>prop,105,1</v>
      </c>
      <c r="O191" s="50" t="str">
        <f>随机目标!DB130</f>
        <v>prop,105,1</v>
      </c>
      <c r="P191" s="50">
        <f>随机目标!DC130</f>
        <v>100</v>
      </c>
      <c r="Q191" s="50">
        <v>1</v>
      </c>
      <c r="R191" s="50" t="str">
        <f t="shared" si="7"/>
        <v>prop_105</v>
      </c>
      <c r="S191" s="50" t="str">
        <f t="shared" si="8"/>
        <v>prop</v>
      </c>
      <c r="U191" s="50">
        <v>3</v>
      </c>
      <c r="V191" s="50">
        <f t="shared" si="42"/>
        <v>32089</v>
      </c>
      <c r="W191" s="50">
        <v>89</v>
      </c>
      <c r="X191" s="50" t="str">
        <f>随机目标!CX130</f>
        <v>pack,304</v>
      </c>
      <c r="Y191" s="50" t="str">
        <f>随机目标!CY130</f>
        <v>item,104</v>
      </c>
      <c r="Z191" s="50">
        <f>随机目标!CZ130</f>
        <v>10</v>
      </c>
      <c r="AA191" s="50">
        <v>2</v>
      </c>
      <c r="AB191" s="50" t="str">
        <f t="shared" si="43"/>
        <v>itemicon_104</v>
      </c>
      <c r="AC191" s="50" t="str">
        <f t="shared" si="44"/>
        <v>item</v>
      </c>
      <c r="AH191" s="53">
        <f>怪物产出!R92</f>
        <v>10189</v>
      </c>
      <c r="AI191" s="53">
        <v>1</v>
      </c>
      <c r="AJ191" s="50" t="str">
        <f>价值设定!AB91</f>
        <v>prop,102|3200;prop,103|6800</v>
      </c>
      <c r="AM191" s="50">
        <f>宝箱产出!P92</f>
        <v>80189</v>
      </c>
      <c r="AN191" s="50">
        <v>1</v>
      </c>
      <c r="AO191" s="50" t="str">
        <f>宝箱产出!U92</f>
        <v>pack,303|150;prop,701,1|20;pack,701|65;pack,702|65;pack,410|10;pack,411|50;pack,412|10;pack,413|10;coin,2780|100;pack,10489|100</v>
      </c>
    </row>
    <row r="192" spans="1:41">
      <c r="A192" s="51" t="s">
        <v>501</v>
      </c>
      <c r="B192" s="52">
        <v>90</v>
      </c>
      <c r="C192" s="52">
        <v>2</v>
      </c>
      <c r="D192" s="50" t="str">
        <f t="shared" ref="D192:H192" si="104">D92</f>
        <v>item,102;item,200</v>
      </c>
      <c r="E192" s="50">
        <f>产出设定!$C$20</f>
        <v>50</v>
      </c>
      <c r="F192" s="50">
        <f t="shared" si="104"/>
        <v>228</v>
      </c>
      <c r="G192" s="50">
        <f t="shared" si="104"/>
        <v>380</v>
      </c>
      <c r="H192" s="50" t="str">
        <f t="shared" si="104"/>
        <v>pack,10090;pack,1234;pack,401</v>
      </c>
      <c r="K192" s="50">
        <v>1</v>
      </c>
      <c r="L192" s="50">
        <f t="shared" si="6"/>
        <v>11090</v>
      </c>
      <c r="M192" s="50">
        <v>90</v>
      </c>
      <c r="N192" s="50" t="str">
        <f>随机目标!DA131</f>
        <v>prop,105,1</v>
      </c>
      <c r="O192" s="50" t="str">
        <f>随机目标!DB131</f>
        <v>prop,105,1</v>
      </c>
      <c r="P192" s="50">
        <f>随机目标!DC131</f>
        <v>100</v>
      </c>
      <c r="Q192" s="50">
        <v>1</v>
      </c>
      <c r="R192" s="50" t="str">
        <f t="shared" si="7"/>
        <v>prop_105</v>
      </c>
      <c r="S192" s="50" t="str">
        <f t="shared" si="8"/>
        <v>prop</v>
      </c>
      <c r="U192" s="50">
        <v>3</v>
      </c>
      <c r="V192" s="50">
        <f t="shared" si="42"/>
        <v>32090</v>
      </c>
      <c r="W192" s="50">
        <v>90</v>
      </c>
      <c r="X192" s="50" t="str">
        <f>随机目标!CX131</f>
        <v>pack,304</v>
      </c>
      <c r="Y192" s="50" t="str">
        <f>随机目标!CY131</f>
        <v>item,104</v>
      </c>
      <c r="Z192" s="50">
        <f>随机目标!CZ131</f>
        <v>10</v>
      </c>
      <c r="AA192" s="50">
        <v>2</v>
      </c>
      <c r="AB192" s="50" t="str">
        <f t="shared" si="43"/>
        <v>itemicon_104</v>
      </c>
      <c r="AC192" s="50" t="str">
        <f t="shared" si="44"/>
        <v>item</v>
      </c>
      <c r="AH192" s="53">
        <f>怪物产出!R93</f>
        <v>10190</v>
      </c>
      <c r="AI192" s="53">
        <v>1</v>
      </c>
      <c r="AJ192" s="50" t="str">
        <f>价值设定!AB92</f>
        <v>prop,102|2900;prop,103|7100</v>
      </c>
      <c r="AM192" s="50">
        <f>宝箱产出!P93</f>
        <v>80190</v>
      </c>
      <c r="AN192" s="50">
        <v>1</v>
      </c>
      <c r="AO192" s="50" t="str">
        <f>宝箱产出!U93</f>
        <v>pack,303|150;prop,701,1|20;pack,701|65;pack,702|65;pack,410|10;pack,411|50;pack,412|10;pack,413|10;coin,2800|100;pack,10490|100</v>
      </c>
    </row>
    <row r="193" spans="1:41">
      <c r="A193" s="51" t="s">
        <v>502</v>
      </c>
      <c r="B193" s="52">
        <v>91</v>
      </c>
      <c r="C193" s="52">
        <v>2</v>
      </c>
      <c r="D193" s="50" t="str">
        <f t="shared" ref="D193:H193" si="105">D93</f>
        <v>item,102;item,200</v>
      </c>
      <c r="E193" s="50">
        <f>产出设定!$C$20</f>
        <v>50</v>
      </c>
      <c r="F193" s="50">
        <f t="shared" si="105"/>
        <v>228</v>
      </c>
      <c r="G193" s="50">
        <f t="shared" si="105"/>
        <v>380</v>
      </c>
      <c r="H193" s="50" t="str">
        <f t="shared" si="105"/>
        <v>pack,10091;pack,1234;pack,401</v>
      </c>
      <c r="K193" s="50">
        <v>1</v>
      </c>
      <c r="L193" s="50">
        <f t="shared" si="6"/>
        <v>11091</v>
      </c>
      <c r="M193" s="50">
        <v>91</v>
      </c>
      <c r="N193" s="50" t="str">
        <f>随机目标!DA132</f>
        <v>prop,105,1</v>
      </c>
      <c r="O193" s="50" t="str">
        <f>随机目标!DB132</f>
        <v>prop,105,1</v>
      </c>
      <c r="P193" s="50">
        <f>随机目标!DC132</f>
        <v>100</v>
      </c>
      <c r="Q193" s="50">
        <v>1</v>
      </c>
      <c r="R193" s="50" t="str">
        <f t="shared" si="7"/>
        <v>prop_105</v>
      </c>
      <c r="S193" s="50" t="str">
        <f t="shared" si="8"/>
        <v>prop</v>
      </c>
      <c r="U193" s="50">
        <v>3</v>
      </c>
      <c r="V193" s="50">
        <f t="shared" si="42"/>
        <v>32091</v>
      </c>
      <c r="W193" s="50">
        <v>91</v>
      </c>
      <c r="X193" s="50" t="str">
        <f>随机目标!CX132</f>
        <v>pack,304</v>
      </c>
      <c r="Y193" s="50" t="str">
        <f>随机目标!CY132</f>
        <v>item,104</v>
      </c>
      <c r="Z193" s="50">
        <f>随机目标!CZ132</f>
        <v>10</v>
      </c>
      <c r="AA193" s="50">
        <v>2</v>
      </c>
      <c r="AB193" s="50" t="str">
        <f t="shared" si="43"/>
        <v>itemicon_104</v>
      </c>
      <c r="AC193" s="50" t="str">
        <f t="shared" si="44"/>
        <v>item</v>
      </c>
      <c r="AH193" s="53">
        <f>怪物产出!R94</f>
        <v>10191</v>
      </c>
      <c r="AI193" s="53">
        <v>1</v>
      </c>
      <c r="AJ193" s="50" t="str">
        <f>价值设定!AB93</f>
        <v>prop,102|2900;prop,103|7100</v>
      </c>
      <c r="AM193" s="50">
        <f>宝箱产出!P94</f>
        <v>80191</v>
      </c>
      <c r="AN193" s="50">
        <v>1</v>
      </c>
      <c r="AO193" s="50" t="str">
        <f>宝箱产出!U94</f>
        <v>pack,303|150;prop,701,1|20;pack,701|65;pack,702|65;pack,410|10;pack,411|50;pack,412|10;pack,413|10;coin,2820|100;pack,10491|100</v>
      </c>
    </row>
    <row r="194" spans="1:41">
      <c r="A194" s="51" t="s">
        <v>503</v>
      </c>
      <c r="B194" s="52">
        <v>92</v>
      </c>
      <c r="C194" s="52">
        <v>2</v>
      </c>
      <c r="D194" s="50" t="str">
        <f t="shared" ref="D194:H194" si="106">D94</f>
        <v>item,102;item,200</v>
      </c>
      <c r="E194" s="50">
        <f>产出设定!$C$20</f>
        <v>50</v>
      </c>
      <c r="F194" s="50">
        <f t="shared" si="106"/>
        <v>228</v>
      </c>
      <c r="G194" s="50">
        <f t="shared" si="106"/>
        <v>380</v>
      </c>
      <c r="H194" s="50" t="str">
        <f t="shared" si="106"/>
        <v>pack,10092;pack,1234;pack,401</v>
      </c>
      <c r="K194" s="50">
        <v>1</v>
      </c>
      <c r="L194" s="50">
        <f t="shared" si="6"/>
        <v>11092</v>
      </c>
      <c r="M194" s="50">
        <v>92</v>
      </c>
      <c r="N194" s="50" t="str">
        <f>随机目标!DA133</f>
        <v>prop,105,1</v>
      </c>
      <c r="O194" s="50" t="str">
        <f>随机目标!DB133</f>
        <v>prop,105,1</v>
      </c>
      <c r="P194" s="50">
        <f>随机目标!DC133</f>
        <v>100</v>
      </c>
      <c r="Q194" s="50">
        <v>1</v>
      </c>
      <c r="R194" s="50" t="str">
        <f t="shared" si="7"/>
        <v>prop_105</v>
      </c>
      <c r="S194" s="50" t="str">
        <f t="shared" si="8"/>
        <v>prop</v>
      </c>
      <c r="U194" s="50">
        <v>3</v>
      </c>
      <c r="V194" s="50">
        <f t="shared" si="42"/>
        <v>32092</v>
      </c>
      <c r="W194" s="50">
        <v>92</v>
      </c>
      <c r="X194" s="50" t="str">
        <f>随机目标!CX133</f>
        <v>pack,304</v>
      </c>
      <c r="Y194" s="50" t="str">
        <f>随机目标!CY133</f>
        <v>item,104</v>
      </c>
      <c r="Z194" s="50">
        <f>随机目标!CZ133</f>
        <v>10</v>
      </c>
      <c r="AA194" s="50">
        <v>2</v>
      </c>
      <c r="AB194" s="50" t="str">
        <f t="shared" si="43"/>
        <v>itemicon_104</v>
      </c>
      <c r="AC194" s="50" t="str">
        <f t="shared" si="44"/>
        <v>item</v>
      </c>
      <c r="AH194" s="53">
        <f>怪物产出!R95</f>
        <v>10192</v>
      </c>
      <c r="AI194" s="53">
        <v>1</v>
      </c>
      <c r="AJ194" s="50" t="str">
        <f>价值设定!AB94</f>
        <v>prop,102|2900;prop,103|7100</v>
      </c>
      <c r="AM194" s="50">
        <f>宝箱产出!P95</f>
        <v>80192</v>
      </c>
      <c r="AN194" s="50">
        <v>1</v>
      </c>
      <c r="AO194" s="50" t="str">
        <f>宝箱产出!U95</f>
        <v>pack,303|150;prop,701,1|20;pack,701|65;pack,702|65;pack,410|10;pack,411|50;pack,412|10;pack,413|10;coin,2840|100;pack,10492|100</v>
      </c>
    </row>
    <row r="195" spans="1:41">
      <c r="A195" s="51" t="s">
        <v>504</v>
      </c>
      <c r="B195" s="52">
        <v>93</v>
      </c>
      <c r="C195" s="52">
        <v>2</v>
      </c>
      <c r="D195" s="50" t="str">
        <f t="shared" ref="D195:H195" si="107">D95</f>
        <v>item,102;item,200</v>
      </c>
      <c r="E195" s="50">
        <f>产出设定!$C$20</f>
        <v>50</v>
      </c>
      <c r="F195" s="50">
        <f t="shared" si="107"/>
        <v>228</v>
      </c>
      <c r="G195" s="50">
        <f t="shared" si="107"/>
        <v>380</v>
      </c>
      <c r="H195" s="50" t="str">
        <f t="shared" si="107"/>
        <v>pack,10093;pack,1234;pack,401</v>
      </c>
      <c r="K195" s="50">
        <v>1</v>
      </c>
      <c r="L195" s="50">
        <f t="shared" si="6"/>
        <v>11093</v>
      </c>
      <c r="M195" s="50">
        <v>93</v>
      </c>
      <c r="N195" s="50" t="str">
        <f>随机目标!DA134</f>
        <v>prop,105,1</v>
      </c>
      <c r="O195" s="50" t="str">
        <f>随机目标!DB134</f>
        <v>prop,105,1</v>
      </c>
      <c r="P195" s="50">
        <f>随机目标!DC134</f>
        <v>100</v>
      </c>
      <c r="Q195" s="50">
        <v>1</v>
      </c>
      <c r="R195" s="50" t="str">
        <f t="shared" si="7"/>
        <v>prop_105</v>
      </c>
      <c r="S195" s="50" t="str">
        <f t="shared" si="8"/>
        <v>prop</v>
      </c>
      <c r="U195" s="50">
        <v>3</v>
      </c>
      <c r="V195" s="50">
        <f t="shared" si="42"/>
        <v>32093</v>
      </c>
      <c r="W195" s="50">
        <v>93</v>
      </c>
      <c r="X195" s="50" t="str">
        <f>随机目标!CX134</f>
        <v>pack,304</v>
      </c>
      <c r="Y195" s="50" t="str">
        <f>随机目标!CY134</f>
        <v>item,104</v>
      </c>
      <c r="Z195" s="50">
        <f>随机目标!CZ134</f>
        <v>10</v>
      </c>
      <c r="AA195" s="50">
        <v>2</v>
      </c>
      <c r="AB195" s="50" t="str">
        <f t="shared" si="43"/>
        <v>itemicon_104</v>
      </c>
      <c r="AC195" s="50" t="str">
        <f t="shared" si="44"/>
        <v>item</v>
      </c>
      <c r="AH195" s="53">
        <f>怪物产出!R96</f>
        <v>10193</v>
      </c>
      <c r="AI195" s="53">
        <v>1</v>
      </c>
      <c r="AJ195" s="50" t="str">
        <f>价值设定!AB95</f>
        <v>prop,102|2900;prop,103|7100</v>
      </c>
      <c r="AM195" s="50">
        <f>宝箱产出!P96</f>
        <v>80193</v>
      </c>
      <c r="AN195" s="50">
        <v>1</v>
      </c>
      <c r="AO195" s="50" t="str">
        <f>宝箱产出!U96</f>
        <v>pack,303|150;prop,701,1|20;pack,701|65;pack,702|65;pack,410|10;pack,411|50;pack,412|10;pack,413|10;coin,2860|100;pack,10493|100</v>
      </c>
    </row>
    <row r="196" spans="1:41">
      <c r="A196" s="51" t="s">
        <v>505</v>
      </c>
      <c r="B196" s="52">
        <v>94</v>
      </c>
      <c r="C196" s="52">
        <v>2</v>
      </c>
      <c r="D196" s="50" t="str">
        <f t="shared" ref="D196:H196" si="108">D96</f>
        <v>item,102;item,200</v>
      </c>
      <c r="E196" s="50">
        <f>产出设定!$C$20</f>
        <v>50</v>
      </c>
      <c r="F196" s="50">
        <f t="shared" si="108"/>
        <v>228</v>
      </c>
      <c r="G196" s="50">
        <f t="shared" si="108"/>
        <v>380</v>
      </c>
      <c r="H196" s="50" t="str">
        <f t="shared" si="108"/>
        <v>pack,10094;pack,1234;pack,401</v>
      </c>
      <c r="K196" s="50">
        <v>1</v>
      </c>
      <c r="L196" s="50">
        <f t="shared" si="6"/>
        <v>11094</v>
      </c>
      <c r="M196" s="50">
        <v>94</v>
      </c>
      <c r="N196" s="50" t="str">
        <f>随机目标!DA135</f>
        <v>prop,105,1</v>
      </c>
      <c r="O196" s="50" t="str">
        <f>随机目标!DB135</f>
        <v>prop,105,1</v>
      </c>
      <c r="P196" s="50">
        <f>随机目标!DC135</f>
        <v>100</v>
      </c>
      <c r="Q196" s="50">
        <v>1</v>
      </c>
      <c r="R196" s="50" t="str">
        <f t="shared" si="7"/>
        <v>prop_105</v>
      </c>
      <c r="S196" s="50" t="str">
        <f t="shared" si="8"/>
        <v>prop</v>
      </c>
      <c r="U196" s="50">
        <v>3</v>
      </c>
      <c r="V196" s="50">
        <f t="shared" ref="V196:V259" si="109">U196*10000+2000+W196</f>
        <v>32094</v>
      </c>
      <c r="W196" s="50">
        <v>94</v>
      </c>
      <c r="X196" s="50" t="str">
        <f>随机目标!CX135</f>
        <v>pack,304</v>
      </c>
      <c r="Y196" s="50" t="str">
        <f>随机目标!CY135</f>
        <v>item,104</v>
      </c>
      <c r="Z196" s="50">
        <f>随机目标!CZ135</f>
        <v>10</v>
      </c>
      <c r="AA196" s="50">
        <v>2</v>
      </c>
      <c r="AB196" s="50" t="str">
        <f t="shared" ref="AB196:AB259" si="110">IF(OR(AC196="coin",AC196="stage_token"),VLOOKUP(AC196,$AE$3:$AF$6,2,0),IF(AC196="item",VLOOKUP(Y196,$AE$3:$AF$6,2,0),AC196&amp;"_"&amp;MID(Y196,6,3)))</f>
        <v>itemicon_104</v>
      </c>
      <c r="AC196" s="50" t="str">
        <f t="shared" ref="AC196:AC259" si="111">LEFT(Y196,FIND(",",Y196)-1)</f>
        <v>item</v>
      </c>
      <c r="AH196" s="53">
        <f>怪物产出!R97</f>
        <v>10194</v>
      </c>
      <c r="AI196" s="53">
        <v>1</v>
      </c>
      <c r="AJ196" s="50" t="str">
        <f>价值设定!AB96</f>
        <v>prop,102|2900;prop,103|7100</v>
      </c>
      <c r="AM196" s="50">
        <f>宝箱产出!P97</f>
        <v>80194</v>
      </c>
      <c r="AN196" s="50">
        <v>1</v>
      </c>
      <c r="AO196" s="50" t="str">
        <f>宝箱产出!U97</f>
        <v>pack,303|150;prop,701,1|20;pack,701|65;pack,702|65;pack,410|10;pack,411|50;pack,412|10;pack,413|10;coin,2880|100;pack,10494|100</v>
      </c>
    </row>
    <row r="197" spans="1:41">
      <c r="A197" s="51" t="s">
        <v>506</v>
      </c>
      <c r="B197" s="52">
        <v>95</v>
      </c>
      <c r="C197" s="52">
        <v>2</v>
      </c>
      <c r="D197" s="50" t="str">
        <f t="shared" ref="D197:H197" si="112">D97</f>
        <v>item,102;item,200</v>
      </c>
      <c r="E197" s="50">
        <f>产出设定!$C$20</f>
        <v>50</v>
      </c>
      <c r="F197" s="50">
        <f t="shared" si="112"/>
        <v>228</v>
      </c>
      <c r="G197" s="50">
        <f t="shared" si="112"/>
        <v>380</v>
      </c>
      <c r="H197" s="50" t="str">
        <f t="shared" si="112"/>
        <v>pack,10095;pack,1234;pack,401</v>
      </c>
      <c r="K197" s="50">
        <v>1</v>
      </c>
      <c r="L197" s="50">
        <f t="shared" si="6"/>
        <v>11095</v>
      </c>
      <c r="M197" s="50">
        <v>95</v>
      </c>
      <c r="N197" s="50" t="str">
        <f>随机目标!DA136</f>
        <v>prop,105,1</v>
      </c>
      <c r="O197" s="50" t="str">
        <f>随机目标!DB136</f>
        <v>prop,105,1</v>
      </c>
      <c r="P197" s="50">
        <f>随机目标!DC136</f>
        <v>100</v>
      </c>
      <c r="Q197" s="50">
        <v>1</v>
      </c>
      <c r="R197" s="50" t="str">
        <f t="shared" si="7"/>
        <v>prop_105</v>
      </c>
      <c r="S197" s="50" t="str">
        <f t="shared" si="8"/>
        <v>prop</v>
      </c>
      <c r="U197" s="50">
        <v>3</v>
      </c>
      <c r="V197" s="50">
        <f t="shared" si="109"/>
        <v>32095</v>
      </c>
      <c r="W197" s="50">
        <v>95</v>
      </c>
      <c r="X197" s="50" t="str">
        <f>随机目标!CX136</f>
        <v>pack,304</v>
      </c>
      <c r="Y197" s="50" t="str">
        <f>随机目标!CY136</f>
        <v>item,104</v>
      </c>
      <c r="Z197" s="50">
        <f>随机目标!CZ136</f>
        <v>10</v>
      </c>
      <c r="AA197" s="50">
        <v>2</v>
      </c>
      <c r="AB197" s="50" t="str">
        <f t="shared" si="110"/>
        <v>itemicon_104</v>
      </c>
      <c r="AC197" s="50" t="str">
        <f t="shared" si="111"/>
        <v>item</v>
      </c>
      <c r="AH197" s="53">
        <f>怪物产出!R98</f>
        <v>10195</v>
      </c>
      <c r="AI197" s="53">
        <v>1</v>
      </c>
      <c r="AJ197" s="50" t="str">
        <f>价值设定!AB97</f>
        <v>prop,102|2900;prop,103|7100</v>
      </c>
      <c r="AM197" s="50">
        <f>宝箱产出!P98</f>
        <v>80195</v>
      </c>
      <c r="AN197" s="50">
        <v>1</v>
      </c>
      <c r="AO197" s="50" t="str">
        <f>宝箱产出!U98</f>
        <v>pack,303|150;prop,701,1|20;pack,701|65;pack,702|65;pack,410|10;pack,411|50;pack,412|10;pack,413|10;coin,2900|100;pack,10495|100</v>
      </c>
    </row>
    <row r="198" spans="1:41">
      <c r="A198" s="51" t="s">
        <v>507</v>
      </c>
      <c r="B198" s="52">
        <v>96</v>
      </c>
      <c r="C198" s="52">
        <v>2</v>
      </c>
      <c r="D198" s="50" t="str">
        <f t="shared" ref="D198:H198" si="113">D98</f>
        <v>item,102;item,200</v>
      </c>
      <c r="E198" s="50">
        <f>产出设定!$C$20</f>
        <v>50</v>
      </c>
      <c r="F198" s="50">
        <f t="shared" si="113"/>
        <v>228</v>
      </c>
      <c r="G198" s="50">
        <f t="shared" si="113"/>
        <v>380</v>
      </c>
      <c r="H198" s="50" t="str">
        <f t="shared" si="113"/>
        <v>pack,10096;pack,1234;pack,401</v>
      </c>
      <c r="K198" s="50">
        <v>1</v>
      </c>
      <c r="L198" s="50">
        <f t="shared" si="6"/>
        <v>11096</v>
      </c>
      <c r="M198" s="50">
        <v>96</v>
      </c>
      <c r="N198" s="50" t="str">
        <f>随机目标!DA137</f>
        <v>prop,105,1</v>
      </c>
      <c r="O198" s="50" t="str">
        <f>随机目标!DB137</f>
        <v>prop,105,1</v>
      </c>
      <c r="P198" s="50">
        <f>随机目标!DC137</f>
        <v>100</v>
      </c>
      <c r="Q198" s="50">
        <v>1</v>
      </c>
      <c r="R198" s="50" t="str">
        <f t="shared" si="7"/>
        <v>prop_105</v>
      </c>
      <c r="S198" s="50" t="str">
        <f t="shared" si="8"/>
        <v>prop</v>
      </c>
      <c r="U198" s="50">
        <v>3</v>
      </c>
      <c r="V198" s="50">
        <f t="shared" si="109"/>
        <v>32096</v>
      </c>
      <c r="W198" s="50">
        <v>96</v>
      </c>
      <c r="X198" s="50" t="str">
        <f>随机目标!CX137</f>
        <v>pack,304</v>
      </c>
      <c r="Y198" s="50" t="str">
        <f>随机目标!CY137</f>
        <v>item,104</v>
      </c>
      <c r="Z198" s="50">
        <f>随机目标!CZ137</f>
        <v>10</v>
      </c>
      <c r="AA198" s="50">
        <v>2</v>
      </c>
      <c r="AB198" s="50" t="str">
        <f t="shared" si="110"/>
        <v>itemicon_104</v>
      </c>
      <c r="AC198" s="50" t="str">
        <f t="shared" si="111"/>
        <v>item</v>
      </c>
      <c r="AH198" s="53">
        <f>怪物产出!R99</f>
        <v>10196</v>
      </c>
      <c r="AI198" s="53">
        <v>1</v>
      </c>
      <c r="AJ198" s="50" t="str">
        <f>价值设定!AB98</f>
        <v>prop,102|2900;prop,103|7100</v>
      </c>
      <c r="AM198" s="50">
        <f>宝箱产出!P99</f>
        <v>80196</v>
      </c>
      <c r="AN198" s="50">
        <v>1</v>
      </c>
      <c r="AO198" s="50" t="str">
        <f>宝箱产出!U99</f>
        <v>pack,303|150;prop,701,1|20;pack,701|65;pack,702|65;pack,410|10;pack,411|50;pack,412|10;pack,413|10;coin,2920|100;pack,10496|100</v>
      </c>
    </row>
    <row r="199" spans="1:41">
      <c r="A199" s="51" t="s">
        <v>508</v>
      </c>
      <c r="B199" s="52">
        <v>97</v>
      </c>
      <c r="C199" s="52">
        <v>2</v>
      </c>
      <c r="D199" s="50" t="str">
        <f t="shared" ref="D199:H199" si="114">D99</f>
        <v>item,102;item,200</v>
      </c>
      <c r="E199" s="50">
        <f>产出设定!$C$20</f>
        <v>50</v>
      </c>
      <c r="F199" s="50">
        <f t="shared" si="114"/>
        <v>228</v>
      </c>
      <c r="G199" s="50">
        <f t="shared" si="114"/>
        <v>380</v>
      </c>
      <c r="H199" s="50" t="str">
        <f t="shared" si="114"/>
        <v>pack,10097;pack,1234;pack,401</v>
      </c>
      <c r="K199" s="50">
        <v>1</v>
      </c>
      <c r="L199" s="50">
        <f t="shared" si="6"/>
        <v>11097</v>
      </c>
      <c r="M199" s="50">
        <v>97</v>
      </c>
      <c r="N199" s="50" t="str">
        <f>随机目标!DA138</f>
        <v>prop,105,1</v>
      </c>
      <c r="O199" s="50" t="str">
        <f>随机目标!DB138</f>
        <v>prop,105,1</v>
      </c>
      <c r="P199" s="50">
        <f>随机目标!DC138</f>
        <v>100</v>
      </c>
      <c r="Q199" s="50">
        <v>1</v>
      </c>
      <c r="R199" s="50" t="str">
        <f t="shared" si="7"/>
        <v>prop_105</v>
      </c>
      <c r="S199" s="50" t="str">
        <f t="shared" si="8"/>
        <v>prop</v>
      </c>
      <c r="U199" s="50">
        <v>3</v>
      </c>
      <c r="V199" s="50">
        <f t="shared" si="109"/>
        <v>32097</v>
      </c>
      <c r="W199" s="50">
        <v>97</v>
      </c>
      <c r="X199" s="50" t="str">
        <f>随机目标!CX138</f>
        <v>pack,304</v>
      </c>
      <c r="Y199" s="50" t="str">
        <f>随机目标!CY138</f>
        <v>item,104</v>
      </c>
      <c r="Z199" s="50">
        <f>随机目标!CZ138</f>
        <v>10</v>
      </c>
      <c r="AA199" s="50">
        <v>2</v>
      </c>
      <c r="AB199" s="50" t="str">
        <f t="shared" si="110"/>
        <v>itemicon_104</v>
      </c>
      <c r="AC199" s="50" t="str">
        <f t="shared" si="111"/>
        <v>item</v>
      </c>
      <c r="AH199" s="53">
        <f>怪物产出!R100</f>
        <v>10197</v>
      </c>
      <c r="AI199" s="53">
        <v>1</v>
      </c>
      <c r="AJ199" s="50" t="str">
        <f>价值设定!AB99</f>
        <v>prop,102|2900;prop,103|7100</v>
      </c>
      <c r="AM199" s="50">
        <f>宝箱产出!P100</f>
        <v>80197</v>
      </c>
      <c r="AN199" s="50">
        <v>1</v>
      </c>
      <c r="AO199" s="50" t="str">
        <f>宝箱产出!U100</f>
        <v>pack,303|150;prop,701,1|20;pack,701|65;pack,702|65;pack,410|10;pack,411|50;pack,412|10;pack,413|10;coin,2940|100;pack,10497|100</v>
      </c>
    </row>
    <row r="200" spans="1:41">
      <c r="A200" s="51" t="s">
        <v>509</v>
      </c>
      <c r="B200" s="52">
        <v>98</v>
      </c>
      <c r="C200" s="52">
        <v>2</v>
      </c>
      <c r="D200" s="50" t="str">
        <f t="shared" ref="D200:H200" si="115">D100</f>
        <v>item,102;item,200</v>
      </c>
      <c r="E200" s="50">
        <f>产出设定!$C$20</f>
        <v>50</v>
      </c>
      <c r="F200" s="50">
        <f t="shared" si="115"/>
        <v>228</v>
      </c>
      <c r="G200" s="50">
        <f t="shared" si="115"/>
        <v>380</v>
      </c>
      <c r="H200" s="50" t="str">
        <f t="shared" si="115"/>
        <v>pack,10098;pack,1234;pack,401</v>
      </c>
      <c r="K200" s="50">
        <v>1</v>
      </c>
      <c r="L200" s="50">
        <f t="shared" si="6"/>
        <v>11098</v>
      </c>
      <c r="M200" s="50">
        <v>98</v>
      </c>
      <c r="N200" s="50" t="str">
        <f>随机目标!DA139</f>
        <v>prop,105,1</v>
      </c>
      <c r="O200" s="50" t="str">
        <f>随机目标!DB139</f>
        <v>prop,105,1</v>
      </c>
      <c r="P200" s="50">
        <f>随机目标!DC139</f>
        <v>100</v>
      </c>
      <c r="Q200" s="50">
        <v>1</v>
      </c>
      <c r="R200" s="50" t="str">
        <f t="shared" si="7"/>
        <v>prop_105</v>
      </c>
      <c r="S200" s="50" t="str">
        <f t="shared" si="8"/>
        <v>prop</v>
      </c>
      <c r="U200" s="50">
        <v>3</v>
      </c>
      <c r="V200" s="50">
        <f t="shared" si="109"/>
        <v>32098</v>
      </c>
      <c r="W200" s="50">
        <v>98</v>
      </c>
      <c r="X200" s="50" t="str">
        <f>随机目标!CX139</f>
        <v>pack,304</v>
      </c>
      <c r="Y200" s="50" t="str">
        <f>随机目标!CY139</f>
        <v>item,104</v>
      </c>
      <c r="Z200" s="50">
        <f>随机目标!CZ139</f>
        <v>10</v>
      </c>
      <c r="AA200" s="50">
        <v>2</v>
      </c>
      <c r="AB200" s="50" t="str">
        <f t="shared" si="110"/>
        <v>itemicon_104</v>
      </c>
      <c r="AC200" s="50" t="str">
        <f t="shared" si="111"/>
        <v>item</v>
      </c>
      <c r="AH200" s="53">
        <f>怪物产出!R101</f>
        <v>10198</v>
      </c>
      <c r="AI200" s="53">
        <v>1</v>
      </c>
      <c r="AJ200" s="50" t="str">
        <f>价值设定!AB100</f>
        <v>prop,102|2900;prop,103|7100</v>
      </c>
      <c r="AM200" s="50">
        <f>宝箱产出!P101</f>
        <v>80198</v>
      </c>
      <c r="AN200" s="50">
        <v>1</v>
      </c>
      <c r="AO200" s="50" t="str">
        <f>宝箱产出!U101</f>
        <v>pack,303|150;prop,701,1|20;pack,701|65;pack,702|65;pack,410|10;pack,411|50;pack,412|10;pack,413|10;coin,2960|100;pack,10498|100</v>
      </c>
    </row>
    <row r="201" spans="1:41">
      <c r="A201" s="51" t="s">
        <v>510</v>
      </c>
      <c r="B201" s="52">
        <v>99</v>
      </c>
      <c r="C201" s="52">
        <v>2</v>
      </c>
      <c r="D201" s="50" t="str">
        <f t="shared" ref="D201:H201" si="116">D101</f>
        <v>item,102;item,200</v>
      </c>
      <c r="E201" s="50">
        <f>产出设定!$C$20</f>
        <v>50</v>
      </c>
      <c r="F201" s="50">
        <f t="shared" si="116"/>
        <v>228</v>
      </c>
      <c r="G201" s="50">
        <f t="shared" si="116"/>
        <v>380</v>
      </c>
      <c r="H201" s="50" t="str">
        <f t="shared" si="116"/>
        <v>pack,10099;pack,1234;pack,401</v>
      </c>
      <c r="K201" s="50">
        <v>1</v>
      </c>
      <c r="L201" s="50">
        <f t="shared" si="6"/>
        <v>11099</v>
      </c>
      <c r="M201" s="50">
        <v>99</v>
      </c>
      <c r="N201" s="50" t="str">
        <f>随机目标!DA140</f>
        <v>prop,105,1</v>
      </c>
      <c r="O201" s="50" t="str">
        <f>随机目标!DB140</f>
        <v>prop,105,1</v>
      </c>
      <c r="P201" s="50">
        <f>随机目标!DC140</f>
        <v>100</v>
      </c>
      <c r="Q201" s="50">
        <v>1</v>
      </c>
      <c r="R201" s="50" t="str">
        <f t="shared" si="7"/>
        <v>prop_105</v>
      </c>
      <c r="S201" s="50" t="str">
        <f t="shared" si="8"/>
        <v>prop</v>
      </c>
      <c r="U201" s="50">
        <v>3</v>
      </c>
      <c r="V201" s="50">
        <f t="shared" si="109"/>
        <v>32099</v>
      </c>
      <c r="W201" s="50">
        <v>99</v>
      </c>
      <c r="X201" s="50" t="str">
        <f>随机目标!CX140</f>
        <v>pack,304</v>
      </c>
      <c r="Y201" s="50" t="str">
        <f>随机目标!CY140</f>
        <v>item,104</v>
      </c>
      <c r="Z201" s="50">
        <f>随机目标!CZ140</f>
        <v>10</v>
      </c>
      <c r="AA201" s="50">
        <v>2</v>
      </c>
      <c r="AB201" s="50" t="str">
        <f t="shared" si="110"/>
        <v>itemicon_104</v>
      </c>
      <c r="AC201" s="50" t="str">
        <f t="shared" si="111"/>
        <v>item</v>
      </c>
      <c r="AH201" s="53">
        <f>怪物产出!R102</f>
        <v>10199</v>
      </c>
      <c r="AI201" s="53">
        <v>1</v>
      </c>
      <c r="AJ201" s="50" t="str">
        <f>价值设定!AB101</f>
        <v>prop,102|2900;prop,103|7100</v>
      </c>
      <c r="AM201" s="50">
        <f>宝箱产出!P102</f>
        <v>80199</v>
      </c>
      <c r="AN201" s="50">
        <v>1</v>
      </c>
      <c r="AO201" s="50" t="str">
        <f>宝箱产出!U102</f>
        <v>pack,303|150;prop,701,1|20;pack,701|65;pack,702|65;pack,410|10;pack,411|50;pack,412|10;pack,413|10;coin,2980|100;pack,10499|100</v>
      </c>
    </row>
    <row r="202" spans="1:41">
      <c r="A202" s="51" t="s">
        <v>511</v>
      </c>
      <c r="B202" s="52">
        <v>100</v>
      </c>
      <c r="C202" s="52">
        <v>2</v>
      </c>
      <c r="D202" s="50" t="str">
        <f t="shared" ref="D202:H202" si="117">D102</f>
        <v>item,102;item,200</v>
      </c>
      <c r="E202" s="50">
        <f>产出设定!$C$20</f>
        <v>50</v>
      </c>
      <c r="F202" s="50">
        <f t="shared" si="117"/>
        <v>228</v>
      </c>
      <c r="G202" s="50">
        <f t="shared" si="117"/>
        <v>380</v>
      </c>
      <c r="H202" s="50" t="str">
        <f t="shared" si="117"/>
        <v>pack,10100;pack,1234;pack,401</v>
      </c>
      <c r="K202" s="50">
        <v>1</v>
      </c>
      <c r="L202" s="50">
        <f t="shared" si="6"/>
        <v>11100</v>
      </c>
      <c r="M202" s="50">
        <v>100</v>
      </c>
      <c r="N202" s="50" t="str">
        <f>随机目标!DA141</f>
        <v>prop,105,1</v>
      </c>
      <c r="O202" s="50" t="str">
        <f>随机目标!DB141</f>
        <v>prop,105,1</v>
      </c>
      <c r="P202" s="50">
        <f>随机目标!DC141</f>
        <v>100</v>
      </c>
      <c r="Q202" s="50">
        <v>1</v>
      </c>
      <c r="R202" s="50" t="str">
        <f t="shared" si="7"/>
        <v>prop_105</v>
      </c>
      <c r="S202" s="50" t="str">
        <f t="shared" si="8"/>
        <v>prop</v>
      </c>
      <c r="U202" s="50">
        <v>3</v>
      </c>
      <c r="V202" s="50">
        <f t="shared" si="109"/>
        <v>32100</v>
      </c>
      <c r="W202" s="50">
        <v>100</v>
      </c>
      <c r="X202" s="50" t="str">
        <f>随机目标!CX141</f>
        <v>pack,304</v>
      </c>
      <c r="Y202" s="50" t="str">
        <f>随机目标!CY141</f>
        <v>item,104</v>
      </c>
      <c r="Z202" s="50">
        <f>随机目标!CZ141</f>
        <v>10</v>
      </c>
      <c r="AA202" s="50">
        <v>2</v>
      </c>
      <c r="AB202" s="50" t="str">
        <f t="shared" si="110"/>
        <v>itemicon_104</v>
      </c>
      <c r="AC202" s="50" t="str">
        <f t="shared" si="111"/>
        <v>item</v>
      </c>
      <c r="AH202" s="53">
        <f>怪物产出!R103</f>
        <v>10200</v>
      </c>
      <c r="AI202" s="53">
        <v>1</v>
      </c>
      <c r="AJ202" s="50" t="str">
        <f>价值设定!AB102</f>
        <v>prop,102|2900;prop,103|7100</v>
      </c>
      <c r="AM202" s="50">
        <f>宝箱产出!P103</f>
        <v>80200</v>
      </c>
      <c r="AN202" s="50">
        <v>1</v>
      </c>
      <c r="AO202" s="50" t="str">
        <f>宝箱产出!U103</f>
        <v>pack,303|150;prop,701,1|20;pack,701|65;pack,702|65;pack,410|10;pack,411|50;pack,412|10;pack,413|10;coin,3000|100;pack,10500|100</v>
      </c>
    </row>
    <row r="203" spans="1:41">
      <c r="A203" s="51" t="s">
        <v>512</v>
      </c>
      <c r="B203" s="52">
        <v>1</v>
      </c>
      <c r="C203" s="52">
        <v>3</v>
      </c>
      <c r="D203" s="50" t="str">
        <f t="shared" ref="D203:H203" si="118">D103</f>
        <v>item,200</v>
      </c>
      <c r="E203" s="50">
        <f>产出设定!$C$20</f>
        <v>50</v>
      </c>
      <c r="F203" s="50">
        <f t="shared" si="118"/>
        <v>60</v>
      </c>
      <c r="G203" s="50">
        <f t="shared" si="118"/>
        <v>100</v>
      </c>
      <c r="H203" s="50" t="str">
        <f t="shared" si="118"/>
        <v>pack,10001;pack,401</v>
      </c>
      <c r="K203" s="50">
        <v>3</v>
      </c>
      <c r="L203" s="50">
        <f t="shared" si="6"/>
        <v>31001</v>
      </c>
      <c r="M203" s="50">
        <v>1</v>
      </c>
      <c r="N203" s="50" t="str">
        <f ca="1">OFFSET(随机目标!$C$42,M203-1,MATCH(K203,随机目标!$C$41:$CH$41,0)-1)</f>
        <v>pack,303</v>
      </c>
      <c r="O203" s="50" t="str">
        <f ca="1">OFFSET(随机目标!$C$42,M203-1,MATCH(K203,随机目标!$C$41:$CH$41,0))</f>
        <v>item,103</v>
      </c>
      <c r="P203" s="50">
        <f ca="1">OFFSET(随机目标!$C$42,M203-1,MATCH(K203,随机目标!$C$41:$CH$41,0)+1)</f>
        <v>0</v>
      </c>
      <c r="Q203" s="50">
        <v>1</v>
      </c>
      <c r="R203" s="50" t="str">
        <f t="shared" ca="1" si="7"/>
        <v>itemicon_103</v>
      </c>
      <c r="S203" s="50" t="str">
        <f t="shared" ca="1" si="8"/>
        <v>item</v>
      </c>
      <c r="U203" s="50">
        <v>6</v>
      </c>
      <c r="V203" s="50">
        <f t="shared" si="109"/>
        <v>62001</v>
      </c>
      <c r="W203" s="50">
        <v>1</v>
      </c>
      <c r="X203" s="50" t="str">
        <f>随机目标!CO42</f>
        <v>stage_token,1410</v>
      </c>
      <c r="Y203" s="50" t="str">
        <f>随机目标!CP42</f>
        <v>stage_token,1410</v>
      </c>
      <c r="Z203" s="50">
        <f>随机目标!CQ42</f>
        <v>100</v>
      </c>
      <c r="AA203" s="50">
        <v>2</v>
      </c>
      <c r="AB203" s="50" t="str">
        <f t="shared" si="110"/>
        <v>prop_21</v>
      </c>
      <c r="AC203" s="50" t="str">
        <f t="shared" si="111"/>
        <v>stage_token</v>
      </c>
      <c r="AH203" s="53">
        <f>怪物产出!S4</f>
        <v>10201</v>
      </c>
      <c r="AI203" s="53">
        <v>1</v>
      </c>
      <c r="AJ203" s="50" t="str">
        <f>价值设定!AE3</f>
        <v>prop,101|6667;prop,102|3333</v>
      </c>
      <c r="AM203" s="50">
        <f>宝箱产出!Q4</f>
        <v>80201</v>
      </c>
      <c r="AN203" s="50">
        <v>1</v>
      </c>
      <c r="AO203" s="50" t="str">
        <f>宝箱产出!T4</f>
        <v>prop,704,2|150;pack,406|60;pack,407|10;prop,322,1|100</v>
      </c>
    </row>
    <row r="204" spans="1:41">
      <c r="A204" s="51" t="s">
        <v>513</v>
      </c>
      <c r="B204" s="52">
        <v>2</v>
      </c>
      <c r="C204" s="52">
        <v>3</v>
      </c>
      <c r="D204" s="50" t="str">
        <f t="shared" ref="D204:H204" si="119">D104</f>
        <v>item,200</v>
      </c>
      <c r="E204" s="50">
        <f>产出设定!$C$20</f>
        <v>50</v>
      </c>
      <c r="F204" s="50">
        <f t="shared" si="119"/>
        <v>64</v>
      </c>
      <c r="G204" s="50">
        <f t="shared" si="119"/>
        <v>107</v>
      </c>
      <c r="H204" s="50" t="str">
        <f t="shared" si="119"/>
        <v>pack,10002;pack,401</v>
      </c>
      <c r="K204" s="50">
        <v>3</v>
      </c>
      <c r="L204" s="50">
        <f t="shared" si="6"/>
        <v>31002</v>
      </c>
      <c r="M204" s="50">
        <v>2</v>
      </c>
      <c r="N204" s="50" t="str">
        <f ca="1">OFFSET(随机目标!$C$42,M204-1,MATCH(K204,随机目标!$C$41:$CH$41,0)-1)</f>
        <v>pack,303</v>
      </c>
      <c r="O204" s="50" t="str">
        <f ca="1">OFFSET(随机目标!$C$42,M204-1,MATCH(K204,随机目标!$C$41:$CH$41,0))</f>
        <v>item,103</v>
      </c>
      <c r="P204" s="50">
        <f ca="1">OFFSET(随机目标!$C$42,M204-1,MATCH(K204,随机目标!$C$41:$CH$41,0)+1)</f>
        <v>0</v>
      </c>
      <c r="Q204" s="50">
        <v>1</v>
      </c>
      <c r="R204" s="50" t="str">
        <f t="shared" ca="1" si="7"/>
        <v>itemicon_103</v>
      </c>
      <c r="S204" s="50" t="str">
        <f t="shared" ca="1" si="8"/>
        <v>item</v>
      </c>
      <c r="U204" s="50">
        <v>6</v>
      </c>
      <c r="V204" s="50">
        <f t="shared" si="109"/>
        <v>62002</v>
      </c>
      <c r="W204" s="50">
        <v>2</v>
      </c>
      <c r="X204" s="50" t="str">
        <f>随机目标!CO43</f>
        <v>stage_token,1420</v>
      </c>
      <c r="Y204" s="50" t="str">
        <f>随机目标!CP43</f>
        <v>stage_token,1420</v>
      </c>
      <c r="Z204" s="50">
        <f>随机目标!CQ43</f>
        <v>100</v>
      </c>
      <c r="AA204" s="50">
        <v>2</v>
      </c>
      <c r="AB204" s="50" t="str">
        <f t="shared" si="110"/>
        <v>prop_21</v>
      </c>
      <c r="AC204" s="50" t="str">
        <f t="shared" si="111"/>
        <v>stage_token</v>
      </c>
      <c r="AH204" s="53">
        <f>怪物产出!S5</f>
        <v>10202</v>
      </c>
      <c r="AI204" s="53">
        <v>1</v>
      </c>
      <c r="AJ204" s="50" t="str">
        <f>价值设定!AE4</f>
        <v>prop,101|6000;prop,102|4000</v>
      </c>
      <c r="AM204" s="50">
        <f>宝箱产出!Q5</f>
        <v>80202</v>
      </c>
      <c r="AN204" s="50">
        <v>1</v>
      </c>
      <c r="AO204" s="50" t="str">
        <f>宝箱产出!T5</f>
        <v>prop,704,2|150;pack,406|60;pack,407|10;prop,322,1|100</v>
      </c>
    </row>
    <row r="205" spans="1:41">
      <c r="A205" s="51" t="s">
        <v>514</v>
      </c>
      <c r="B205" s="52">
        <v>3</v>
      </c>
      <c r="C205" s="52">
        <v>3</v>
      </c>
      <c r="D205" s="50" t="str">
        <f t="shared" ref="D205:H205" si="120">D105</f>
        <v>item,200</v>
      </c>
      <c r="E205" s="50">
        <f>产出设定!$C$20</f>
        <v>50</v>
      </c>
      <c r="F205" s="50">
        <f t="shared" si="120"/>
        <v>68</v>
      </c>
      <c r="G205" s="50">
        <f t="shared" si="120"/>
        <v>113</v>
      </c>
      <c r="H205" s="50" t="str">
        <f t="shared" si="120"/>
        <v>pack,10003;pack,401</v>
      </c>
      <c r="K205" s="50">
        <v>3</v>
      </c>
      <c r="L205" s="50">
        <f t="shared" si="6"/>
        <v>31003</v>
      </c>
      <c r="M205" s="50">
        <v>3</v>
      </c>
      <c r="N205" s="50" t="str">
        <f ca="1">OFFSET(随机目标!$C$42,M205-1,MATCH(K205,随机目标!$C$41:$CH$41,0)-1)</f>
        <v>pack,303</v>
      </c>
      <c r="O205" s="50" t="str">
        <f ca="1">OFFSET(随机目标!$C$42,M205-1,MATCH(K205,随机目标!$C$41:$CH$41,0))</f>
        <v>item,103</v>
      </c>
      <c r="P205" s="50">
        <f ca="1">OFFSET(随机目标!$C$42,M205-1,MATCH(K205,随机目标!$C$41:$CH$41,0)+1)</f>
        <v>0</v>
      </c>
      <c r="Q205" s="50">
        <v>1</v>
      </c>
      <c r="R205" s="50" t="str">
        <f t="shared" ca="1" si="7"/>
        <v>itemicon_103</v>
      </c>
      <c r="S205" s="50" t="str">
        <f t="shared" ca="1" si="8"/>
        <v>item</v>
      </c>
      <c r="U205" s="50">
        <v>6</v>
      </c>
      <c r="V205" s="50">
        <f t="shared" si="109"/>
        <v>62003</v>
      </c>
      <c r="W205" s="50">
        <v>3</v>
      </c>
      <c r="X205" s="50" t="str">
        <f>随机目标!CO44</f>
        <v>stage_token,1430</v>
      </c>
      <c r="Y205" s="50" t="str">
        <f>随机目标!CP44</f>
        <v>stage_token,1430</v>
      </c>
      <c r="Z205" s="50">
        <f>随机目标!CQ44</f>
        <v>100</v>
      </c>
      <c r="AA205" s="50">
        <v>2</v>
      </c>
      <c r="AB205" s="50" t="str">
        <f t="shared" si="110"/>
        <v>prop_21</v>
      </c>
      <c r="AC205" s="50" t="str">
        <f t="shared" si="111"/>
        <v>stage_token</v>
      </c>
      <c r="AH205" s="53">
        <f>怪物产出!S6</f>
        <v>10203</v>
      </c>
      <c r="AI205" s="53">
        <v>1</v>
      </c>
      <c r="AJ205" s="50" t="str">
        <f>价值设定!AE5</f>
        <v>prop,101|5334;prop,102|4666</v>
      </c>
      <c r="AM205" s="50">
        <f>宝箱产出!Q6</f>
        <v>80203</v>
      </c>
      <c r="AN205" s="50">
        <v>1</v>
      </c>
      <c r="AO205" s="50" t="str">
        <f>宝箱产出!T6</f>
        <v>prop,704,2|150;pack,406|60;pack,407|10;prop,322,1|100</v>
      </c>
    </row>
    <row r="206" spans="1:41">
      <c r="A206" s="51" t="s">
        <v>515</v>
      </c>
      <c r="B206" s="52">
        <v>4</v>
      </c>
      <c r="C206" s="52">
        <v>3</v>
      </c>
      <c r="D206" s="50" t="str">
        <f t="shared" ref="D206:H206" si="121">D106</f>
        <v>item,200</v>
      </c>
      <c r="E206" s="50">
        <f>产出设定!$C$20</f>
        <v>50</v>
      </c>
      <c r="F206" s="50">
        <f t="shared" si="121"/>
        <v>72</v>
      </c>
      <c r="G206" s="50">
        <f t="shared" si="121"/>
        <v>120</v>
      </c>
      <c r="H206" s="50" t="str">
        <f t="shared" si="121"/>
        <v>pack,10004;pack,401</v>
      </c>
      <c r="K206" s="50">
        <v>3</v>
      </c>
      <c r="L206" s="50">
        <f t="shared" si="6"/>
        <v>31004</v>
      </c>
      <c r="M206" s="50">
        <v>4</v>
      </c>
      <c r="N206" s="50" t="str">
        <f ca="1">OFFSET(随机目标!$C$42,M206-1,MATCH(K206,随机目标!$C$41:$CH$41,0)-1)</f>
        <v>pack,303</v>
      </c>
      <c r="O206" s="50" t="str">
        <f ca="1">OFFSET(随机目标!$C$42,M206-1,MATCH(K206,随机目标!$C$41:$CH$41,0))</f>
        <v>item,103</v>
      </c>
      <c r="P206" s="50">
        <f ca="1">OFFSET(随机目标!$C$42,M206-1,MATCH(K206,随机目标!$C$41:$CH$41,0)+1)</f>
        <v>0</v>
      </c>
      <c r="Q206" s="50">
        <v>1</v>
      </c>
      <c r="R206" s="50" t="str">
        <f t="shared" ca="1" si="7"/>
        <v>itemicon_103</v>
      </c>
      <c r="S206" s="50" t="str">
        <f t="shared" ca="1" si="8"/>
        <v>item</v>
      </c>
      <c r="U206" s="50">
        <v>6</v>
      </c>
      <c r="V206" s="50">
        <f t="shared" si="109"/>
        <v>62004</v>
      </c>
      <c r="W206" s="50">
        <v>4</v>
      </c>
      <c r="X206" s="50" t="str">
        <f>随机目标!CO45</f>
        <v>stage_token,1440</v>
      </c>
      <c r="Y206" s="50" t="str">
        <f>随机目标!CP45</f>
        <v>stage_token,1440</v>
      </c>
      <c r="Z206" s="50">
        <f>随机目标!CQ45</f>
        <v>100</v>
      </c>
      <c r="AA206" s="50">
        <v>2</v>
      </c>
      <c r="AB206" s="50" t="str">
        <f t="shared" si="110"/>
        <v>prop_21</v>
      </c>
      <c r="AC206" s="50" t="str">
        <f t="shared" si="111"/>
        <v>stage_token</v>
      </c>
      <c r="AH206" s="53">
        <f>怪物产出!S7</f>
        <v>10204</v>
      </c>
      <c r="AI206" s="53">
        <v>1</v>
      </c>
      <c r="AJ206" s="50" t="str">
        <f>价值设定!AE6</f>
        <v>prop,101|4667;prop,102|5333</v>
      </c>
      <c r="AM206" s="50">
        <f>宝箱产出!Q7</f>
        <v>80204</v>
      </c>
      <c r="AN206" s="50">
        <v>1</v>
      </c>
      <c r="AO206" s="50" t="str">
        <f>宝箱产出!T7</f>
        <v>prop,704,2|150;pack,406|60;pack,407|10;prop,322,1|100</v>
      </c>
    </row>
    <row r="207" spans="1:41">
      <c r="A207" s="51" t="s">
        <v>516</v>
      </c>
      <c r="B207" s="52">
        <v>5</v>
      </c>
      <c r="C207" s="52">
        <v>3</v>
      </c>
      <c r="D207" s="50" t="str">
        <f t="shared" ref="D207:H207" si="122">D107</f>
        <v>item,101;item,200</v>
      </c>
      <c r="E207" s="50">
        <f>产出设定!$C$20</f>
        <v>50</v>
      </c>
      <c r="F207" s="50">
        <f t="shared" si="122"/>
        <v>76</v>
      </c>
      <c r="G207" s="50">
        <f t="shared" si="122"/>
        <v>127</v>
      </c>
      <c r="H207" s="50" t="str">
        <f t="shared" si="122"/>
        <v>pack,10005;pack,1222;pack,401</v>
      </c>
      <c r="K207" s="50">
        <v>3</v>
      </c>
      <c r="L207" s="50">
        <f t="shared" si="6"/>
        <v>31005</v>
      </c>
      <c r="M207" s="50">
        <v>5</v>
      </c>
      <c r="N207" s="50" t="str">
        <f ca="1">OFFSET(随机目标!$C$42,M207-1,MATCH(K207,随机目标!$C$41:$CH$41,0)-1)</f>
        <v>pack,303</v>
      </c>
      <c r="O207" s="50" t="str">
        <f ca="1">OFFSET(随机目标!$C$42,M207-1,MATCH(K207,随机目标!$C$41:$CH$41,0))</f>
        <v>item,103</v>
      </c>
      <c r="P207" s="50">
        <f ca="1">OFFSET(随机目标!$C$42,M207-1,MATCH(K207,随机目标!$C$41:$CH$41,0)+1)</f>
        <v>0</v>
      </c>
      <c r="Q207" s="50">
        <v>1</v>
      </c>
      <c r="R207" s="50" t="str">
        <f t="shared" ca="1" si="7"/>
        <v>itemicon_103</v>
      </c>
      <c r="S207" s="50" t="str">
        <f t="shared" ca="1" si="8"/>
        <v>item</v>
      </c>
      <c r="U207" s="50">
        <v>6</v>
      </c>
      <c r="V207" s="50">
        <f t="shared" si="109"/>
        <v>62005</v>
      </c>
      <c r="W207" s="50">
        <v>5</v>
      </c>
      <c r="X207" s="50" t="str">
        <f>随机目标!CO46</f>
        <v>stage_token,1450</v>
      </c>
      <c r="Y207" s="50" t="str">
        <f>随机目标!CP46</f>
        <v>stage_token,1450</v>
      </c>
      <c r="Z207" s="50">
        <f>随机目标!CQ46</f>
        <v>100</v>
      </c>
      <c r="AA207" s="50">
        <v>2</v>
      </c>
      <c r="AB207" s="50" t="str">
        <f t="shared" si="110"/>
        <v>prop_21</v>
      </c>
      <c r="AC207" s="50" t="str">
        <f t="shared" si="111"/>
        <v>stage_token</v>
      </c>
      <c r="AH207" s="53">
        <f>怪物产出!S8</f>
        <v>10205</v>
      </c>
      <c r="AI207" s="53">
        <v>1</v>
      </c>
      <c r="AJ207" s="50" t="str">
        <f>价值设定!AE7</f>
        <v>prop,101|4000;prop,102|6000</v>
      </c>
      <c r="AM207" s="50">
        <f>宝箱产出!Q8</f>
        <v>80205</v>
      </c>
      <c r="AN207" s="50">
        <v>1</v>
      </c>
      <c r="AO207" s="50" t="str">
        <f>宝箱产出!T8</f>
        <v>pack,303|50;prop,704,2|150;pack,702|90;pack,703|30;pack,406|60;pack,407|10;prop,322,1|100</v>
      </c>
    </row>
    <row r="208" spans="1:41">
      <c r="A208" s="51" t="s">
        <v>517</v>
      </c>
      <c r="B208" s="52">
        <v>6</v>
      </c>
      <c r="C208" s="52">
        <v>3</v>
      </c>
      <c r="D208" s="50" t="str">
        <f t="shared" ref="D208:H208" si="123">D108</f>
        <v>item,101;item,200</v>
      </c>
      <c r="E208" s="50">
        <f>产出设定!$C$20</f>
        <v>50</v>
      </c>
      <c r="F208" s="50">
        <f t="shared" si="123"/>
        <v>76</v>
      </c>
      <c r="G208" s="50">
        <f t="shared" si="123"/>
        <v>127</v>
      </c>
      <c r="H208" s="50" t="str">
        <f t="shared" si="123"/>
        <v>pack,10006;pack,1222;pack,401</v>
      </c>
      <c r="K208" s="50">
        <v>3</v>
      </c>
      <c r="L208" s="50">
        <f t="shared" si="6"/>
        <v>31006</v>
      </c>
      <c r="M208" s="50">
        <v>6</v>
      </c>
      <c r="N208" s="50" t="str">
        <f ca="1">OFFSET(随机目标!$C$42,M208-1,MATCH(K208,随机目标!$C$41:$CH$41,0)-1)</f>
        <v>pack,303</v>
      </c>
      <c r="O208" s="50" t="str">
        <f ca="1">OFFSET(随机目标!$C$42,M208-1,MATCH(K208,随机目标!$C$41:$CH$41,0))</f>
        <v>item,103</v>
      </c>
      <c r="P208" s="50">
        <f ca="1">OFFSET(随机目标!$C$42,M208-1,MATCH(K208,随机目标!$C$41:$CH$41,0)+1)</f>
        <v>0</v>
      </c>
      <c r="Q208" s="50">
        <v>1</v>
      </c>
      <c r="R208" s="50" t="str">
        <f t="shared" ca="1" si="7"/>
        <v>itemicon_103</v>
      </c>
      <c r="S208" s="50" t="str">
        <f t="shared" ca="1" si="8"/>
        <v>item</v>
      </c>
      <c r="U208" s="50">
        <v>6</v>
      </c>
      <c r="V208" s="50">
        <f t="shared" si="109"/>
        <v>62006</v>
      </c>
      <c r="W208" s="50">
        <v>6</v>
      </c>
      <c r="X208" s="50" t="str">
        <f>随机目标!CO47</f>
        <v>stage_token,1460</v>
      </c>
      <c r="Y208" s="50" t="str">
        <f>随机目标!CP47</f>
        <v>stage_token,1460</v>
      </c>
      <c r="Z208" s="50">
        <f>随机目标!CQ47</f>
        <v>100</v>
      </c>
      <c r="AA208" s="50">
        <v>2</v>
      </c>
      <c r="AB208" s="50" t="str">
        <f t="shared" si="110"/>
        <v>prop_21</v>
      </c>
      <c r="AC208" s="50" t="str">
        <f t="shared" si="111"/>
        <v>stage_token</v>
      </c>
      <c r="AH208" s="53">
        <f>怪物产出!S9</f>
        <v>10206</v>
      </c>
      <c r="AI208" s="53">
        <v>1</v>
      </c>
      <c r="AJ208" s="50" t="str">
        <f>价值设定!AE8</f>
        <v>prop,101|4000;prop,102|6000</v>
      </c>
      <c r="AM208" s="50">
        <f>宝箱产出!Q9</f>
        <v>80206</v>
      </c>
      <c r="AN208" s="50">
        <v>1</v>
      </c>
      <c r="AO208" s="50" t="str">
        <f>宝箱产出!T9</f>
        <v>pack,303|50;prop,704,2|150;pack,702|90;pack,703|30;pack,406|60;pack,407|10;prop,322,1|100</v>
      </c>
    </row>
    <row r="209" spans="1:41">
      <c r="A209" s="51" t="s">
        <v>518</v>
      </c>
      <c r="B209" s="52">
        <v>7</v>
      </c>
      <c r="C209" s="52">
        <v>3</v>
      </c>
      <c r="D209" s="50" t="str">
        <f t="shared" ref="D209:H209" si="124">D109</f>
        <v>item,101;item,200</v>
      </c>
      <c r="E209" s="50">
        <f>产出设定!$C$20</f>
        <v>50</v>
      </c>
      <c r="F209" s="50">
        <f t="shared" si="124"/>
        <v>80</v>
      </c>
      <c r="G209" s="50">
        <f t="shared" si="124"/>
        <v>133</v>
      </c>
      <c r="H209" s="50" t="str">
        <f t="shared" si="124"/>
        <v>pack,10007;pack,1222;pack,401</v>
      </c>
      <c r="K209" s="50">
        <v>3</v>
      </c>
      <c r="L209" s="50">
        <f t="shared" si="6"/>
        <v>31007</v>
      </c>
      <c r="M209" s="50">
        <v>7</v>
      </c>
      <c r="N209" s="50" t="str">
        <f ca="1">OFFSET(随机目标!$C$42,M209-1,MATCH(K209,随机目标!$C$41:$CH$41,0)-1)</f>
        <v>pack,303</v>
      </c>
      <c r="O209" s="50" t="str">
        <f ca="1">OFFSET(随机目标!$C$42,M209-1,MATCH(K209,随机目标!$C$41:$CH$41,0))</f>
        <v>item,103</v>
      </c>
      <c r="P209" s="50">
        <f ca="1">OFFSET(随机目标!$C$42,M209-1,MATCH(K209,随机目标!$C$41:$CH$41,0)+1)</f>
        <v>0</v>
      </c>
      <c r="Q209" s="50">
        <v>1</v>
      </c>
      <c r="R209" s="50" t="str">
        <f t="shared" ca="1" si="7"/>
        <v>itemicon_103</v>
      </c>
      <c r="S209" s="50" t="str">
        <f t="shared" ca="1" si="8"/>
        <v>item</v>
      </c>
      <c r="U209" s="50">
        <v>6</v>
      </c>
      <c r="V209" s="50">
        <f t="shared" si="109"/>
        <v>62007</v>
      </c>
      <c r="W209" s="50">
        <v>7</v>
      </c>
      <c r="X209" s="50" t="str">
        <f>随机目标!CO48</f>
        <v>stage_token,1470</v>
      </c>
      <c r="Y209" s="50" t="str">
        <f>随机目标!CP48</f>
        <v>stage_token,1470</v>
      </c>
      <c r="Z209" s="50">
        <f>随机目标!CQ48</f>
        <v>100</v>
      </c>
      <c r="AA209" s="50">
        <v>2</v>
      </c>
      <c r="AB209" s="50" t="str">
        <f t="shared" si="110"/>
        <v>prop_21</v>
      </c>
      <c r="AC209" s="50" t="str">
        <f t="shared" si="111"/>
        <v>stage_token</v>
      </c>
      <c r="AH209" s="53">
        <f>怪物产出!S10</f>
        <v>10207</v>
      </c>
      <c r="AI209" s="53">
        <v>1</v>
      </c>
      <c r="AJ209" s="50" t="str">
        <f>价值设定!AE9</f>
        <v>prop,101|3334;prop,102|6666</v>
      </c>
      <c r="AM209" s="50">
        <f>宝箱产出!Q10</f>
        <v>80207</v>
      </c>
      <c r="AN209" s="50">
        <v>1</v>
      </c>
      <c r="AO209" s="50" t="str">
        <f>宝箱产出!T10</f>
        <v>pack,303|50;prop,704,2|150;pack,702|90;pack,703|30;pack,406|60;pack,407|10;prop,322,1|100</v>
      </c>
    </row>
    <row r="210" spans="1:41">
      <c r="A210" s="51" t="s">
        <v>519</v>
      </c>
      <c r="B210" s="52">
        <v>8</v>
      </c>
      <c r="C210" s="52">
        <v>3</v>
      </c>
      <c r="D210" s="50" t="str">
        <f t="shared" ref="D210:H210" si="125">D110</f>
        <v>item,101;item,200</v>
      </c>
      <c r="E210" s="50">
        <f>产出设定!$C$20</f>
        <v>50</v>
      </c>
      <c r="F210" s="50">
        <f t="shared" si="125"/>
        <v>80</v>
      </c>
      <c r="G210" s="50">
        <f t="shared" si="125"/>
        <v>133</v>
      </c>
      <c r="H210" s="50" t="str">
        <f t="shared" si="125"/>
        <v>pack,10008;pack,1222;pack,401</v>
      </c>
      <c r="K210" s="50">
        <v>3</v>
      </c>
      <c r="L210" s="50">
        <f t="shared" si="6"/>
        <v>31008</v>
      </c>
      <c r="M210" s="50">
        <v>8</v>
      </c>
      <c r="N210" s="50" t="str">
        <f ca="1">OFFSET(随机目标!$C$42,M210-1,MATCH(K210,随机目标!$C$41:$CH$41,0)-1)</f>
        <v>pack,303</v>
      </c>
      <c r="O210" s="50" t="str">
        <f ca="1">OFFSET(随机目标!$C$42,M210-1,MATCH(K210,随机目标!$C$41:$CH$41,0))</f>
        <v>item,103</v>
      </c>
      <c r="P210" s="50">
        <f ca="1">OFFSET(随机目标!$C$42,M210-1,MATCH(K210,随机目标!$C$41:$CH$41,0)+1)</f>
        <v>0</v>
      </c>
      <c r="Q210" s="50">
        <v>1</v>
      </c>
      <c r="R210" s="50" t="str">
        <f t="shared" ca="1" si="7"/>
        <v>itemicon_103</v>
      </c>
      <c r="S210" s="50" t="str">
        <f t="shared" ca="1" si="8"/>
        <v>item</v>
      </c>
      <c r="U210" s="50">
        <v>6</v>
      </c>
      <c r="V210" s="50">
        <f t="shared" si="109"/>
        <v>62008</v>
      </c>
      <c r="W210" s="50">
        <v>8</v>
      </c>
      <c r="X210" s="50" t="str">
        <f>随机目标!CO49</f>
        <v>stage_token,1480</v>
      </c>
      <c r="Y210" s="50" t="str">
        <f>随机目标!CP49</f>
        <v>stage_token,1480</v>
      </c>
      <c r="Z210" s="50">
        <f>随机目标!CQ49</f>
        <v>100</v>
      </c>
      <c r="AA210" s="50">
        <v>2</v>
      </c>
      <c r="AB210" s="50" t="str">
        <f t="shared" si="110"/>
        <v>prop_21</v>
      </c>
      <c r="AC210" s="50" t="str">
        <f t="shared" si="111"/>
        <v>stage_token</v>
      </c>
      <c r="AH210" s="53">
        <f>怪物产出!S11</f>
        <v>10208</v>
      </c>
      <c r="AI210" s="53">
        <v>1</v>
      </c>
      <c r="AJ210" s="50" t="str">
        <f>价值设定!AE10</f>
        <v>prop,101|3334;prop,102|6666</v>
      </c>
      <c r="AM210" s="50">
        <f>宝箱产出!Q11</f>
        <v>80208</v>
      </c>
      <c r="AN210" s="50">
        <v>1</v>
      </c>
      <c r="AO210" s="50" t="str">
        <f>宝箱产出!T11</f>
        <v>pack,303|50;prop,704,2|150;pack,702|90;pack,703|30;pack,406|60;pack,407|10;prop,322,1|100</v>
      </c>
    </row>
    <row r="211" spans="1:41">
      <c r="A211" s="51" t="s">
        <v>520</v>
      </c>
      <c r="B211" s="52">
        <v>9</v>
      </c>
      <c r="C211" s="52">
        <v>3</v>
      </c>
      <c r="D211" s="50" t="str">
        <f t="shared" ref="D211:H211" si="126">D111</f>
        <v>item,101;item,200</v>
      </c>
      <c r="E211" s="50">
        <f>产出设定!$C$20</f>
        <v>50</v>
      </c>
      <c r="F211" s="50">
        <f t="shared" si="126"/>
        <v>84</v>
      </c>
      <c r="G211" s="50">
        <f t="shared" si="126"/>
        <v>140</v>
      </c>
      <c r="H211" s="50" t="str">
        <f t="shared" si="126"/>
        <v>pack,10009;pack,1222;pack,401</v>
      </c>
      <c r="K211" s="50">
        <v>3</v>
      </c>
      <c r="L211" s="50">
        <f t="shared" si="6"/>
        <v>31009</v>
      </c>
      <c r="M211" s="50">
        <v>9</v>
      </c>
      <c r="N211" s="50" t="str">
        <f ca="1">OFFSET(随机目标!$C$42,M211-1,MATCH(K211,随机目标!$C$41:$CH$41,0)-1)</f>
        <v>pack,303</v>
      </c>
      <c r="O211" s="50" t="str">
        <f ca="1">OFFSET(随机目标!$C$42,M211-1,MATCH(K211,随机目标!$C$41:$CH$41,0))</f>
        <v>item,103</v>
      </c>
      <c r="P211" s="50">
        <f ca="1">OFFSET(随机目标!$C$42,M211-1,MATCH(K211,随机目标!$C$41:$CH$41,0)+1)</f>
        <v>0</v>
      </c>
      <c r="Q211" s="50">
        <v>1</v>
      </c>
      <c r="R211" s="50" t="str">
        <f t="shared" ca="1" si="7"/>
        <v>itemicon_103</v>
      </c>
      <c r="S211" s="50" t="str">
        <f t="shared" ca="1" si="8"/>
        <v>item</v>
      </c>
      <c r="U211" s="50">
        <v>6</v>
      </c>
      <c r="V211" s="50">
        <f t="shared" si="109"/>
        <v>62009</v>
      </c>
      <c r="W211" s="50">
        <v>9</v>
      </c>
      <c r="X211" s="50" t="str">
        <f>随机目标!CO50</f>
        <v>stage_token,1490</v>
      </c>
      <c r="Y211" s="50" t="str">
        <f>随机目标!CP50</f>
        <v>stage_token,1490</v>
      </c>
      <c r="Z211" s="50">
        <f>随机目标!CQ50</f>
        <v>100</v>
      </c>
      <c r="AA211" s="50">
        <v>2</v>
      </c>
      <c r="AB211" s="50" t="str">
        <f t="shared" si="110"/>
        <v>prop_21</v>
      </c>
      <c r="AC211" s="50" t="str">
        <f t="shared" si="111"/>
        <v>stage_token</v>
      </c>
      <c r="AH211" s="53">
        <f>怪物产出!S12</f>
        <v>10209</v>
      </c>
      <c r="AI211" s="53">
        <v>1</v>
      </c>
      <c r="AJ211" s="50" t="str">
        <f>价值设定!AE11</f>
        <v>prop,101|2667;prop,102|7333</v>
      </c>
      <c r="AM211" s="50">
        <f>宝箱产出!Q12</f>
        <v>80209</v>
      </c>
      <c r="AN211" s="50">
        <v>1</v>
      </c>
      <c r="AO211" s="50" t="str">
        <f>宝箱产出!T12</f>
        <v>pack,303|50;prop,704,2|150;pack,702|90;pack,703|30;pack,406|60;pack,407|10;prop,322,1|100</v>
      </c>
    </row>
    <row r="212" spans="1:41">
      <c r="A212" s="51" t="s">
        <v>521</v>
      </c>
      <c r="B212" s="52">
        <v>10</v>
      </c>
      <c r="C212" s="52">
        <v>3</v>
      </c>
      <c r="D212" s="50" t="str">
        <f t="shared" ref="D212:H212" si="127">D112</f>
        <v>item,101;item,200</v>
      </c>
      <c r="E212" s="50">
        <f>产出设定!$C$20</f>
        <v>50</v>
      </c>
      <c r="F212" s="50">
        <f t="shared" si="127"/>
        <v>87</v>
      </c>
      <c r="G212" s="50">
        <f t="shared" si="127"/>
        <v>145</v>
      </c>
      <c r="H212" s="50" t="str">
        <f t="shared" si="127"/>
        <v>pack,10010;pack,1223;pack,401</v>
      </c>
      <c r="K212" s="50">
        <v>3</v>
      </c>
      <c r="L212" s="50">
        <f t="shared" si="6"/>
        <v>31010</v>
      </c>
      <c r="M212" s="50">
        <v>10</v>
      </c>
      <c r="N212" s="50" t="str">
        <f ca="1">OFFSET(随机目标!$C$42,M212-1,MATCH(K212,随机目标!$C$41:$CH$41,0)-1)</f>
        <v>pack,303</v>
      </c>
      <c r="O212" s="50" t="str">
        <f ca="1">OFFSET(随机目标!$C$42,M212-1,MATCH(K212,随机目标!$C$41:$CH$41,0))</f>
        <v>item,103</v>
      </c>
      <c r="P212" s="50">
        <f ca="1">OFFSET(随机目标!$C$42,M212-1,MATCH(K212,随机目标!$C$41:$CH$41,0)+1)</f>
        <v>90</v>
      </c>
      <c r="Q212" s="50">
        <v>1</v>
      </c>
      <c r="R212" s="50" t="str">
        <f t="shared" ca="1" si="7"/>
        <v>itemicon_103</v>
      </c>
      <c r="S212" s="50" t="str">
        <f t="shared" ca="1" si="8"/>
        <v>item</v>
      </c>
      <c r="U212" s="50">
        <v>6</v>
      </c>
      <c r="V212" s="50">
        <f t="shared" si="109"/>
        <v>62010</v>
      </c>
      <c r="W212" s="50">
        <v>10</v>
      </c>
      <c r="X212" s="50" t="str">
        <f>随机目标!CO51</f>
        <v>stage_token,1500</v>
      </c>
      <c r="Y212" s="50" t="str">
        <f>随机目标!CP51</f>
        <v>stage_token,1500</v>
      </c>
      <c r="Z212" s="50">
        <f>随机目标!CQ51</f>
        <v>100</v>
      </c>
      <c r="AA212" s="50">
        <v>2</v>
      </c>
      <c r="AB212" s="50" t="str">
        <f t="shared" si="110"/>
        <v>prop_21</v>
      </c>
      <c r="AC212" s="50" t="str">
        <f t="shared" si="111"/>
        <v>stage_token</v>
      </c>
      <c r="AH212" s="53">
        <f>怪物产出!S13</f>
        <v>10210</v>
      </c>
      <c r="AI212" s="53">
        <v>1</v>
      </c>
      <c r="AJ212" s="50" t="str">
        <f>价值设定!AE12</f>
        <v>prop,101|2167;prop,102|7833</v>
      </c>
      <c r="AM212" s="50">
        <f>宝箱产出!Q13</f>
        <v>80210</v>
      </c>
      <c r="AN212" s="50">
        <v>1</v>
      </c>
      <c r="AO212" s="50" t="str">
        <f>宝箱产出!T13</f>
        <v>pack,303|50;prop,704,2|150;pack,702|90;pack,703|30;pack,406|60;pack,407|10;prop,322,1|100</v>
      </c>
    </row>
    <row r="213" spans="1:41">
      <c r="A213" s="51" t="s">
        <v>522</v>
      </c>
      <c r="B213" s="52">
        <v>11</v>
      </c>
      <c r="C213" s="52">
        <v>3</v>
      </c>
      <c r="D213" s="50" t="str">
        <f t="shared" ref="D213:H213" si="128">D113</f>
        <v>item,101;item,200</v>
      </c>
      <c r="E213" s="50">
        <f>产出设定!$C$20</f>
        <v>50</v>
      </c>
      <c r="F213" s="50">
        <f t="shared" si="128"/>
        <v>87</v>
      </c>
      <c r="G213" s="50">
        <f t="shared" si="128"/>
        <v>145</v>
      </c>
      <c r="H213" s="50" t="str">
        <f t="shared" si="128"/>
        <v>pack,10011;pack,1223;pack,401</v>
      </c>
      <c r="K213" s="50">
        <v>3</v>
      </c>
      <c r="L213" s="50">
        <f t="shared" si="6"/>
        <v>31011</v>
      </c>
      <c r="M213" s="50">
        <v>11</v>
      </c>
      <c r="N213" s="50" t="str">
        <f ca="1">OFFSET(随机目标!$C$42,M213-1,MATCH(K213,随机目标!$C$41:$CH$41,0)-1)</f>
        <v>pack,303</v>
      </c>
      <c r="O213" s="50" t="str">
        <f ca="1">OFFSET(随机目标!$C$42,M213-1,MATCH(K213,随机目标!$C$41:$CH$41,0))</f>
        <v>item,103</v>
      </c>
      <c r="P213" s="50">
        <f ca="1">OFFSET(随机目标!$C$42,M213-1,MATCH(K213,随机目标!$C$41:$CH$41,0)+1)</f>
        <v>90</v>
      </c>
      <c r="Q213" s="50">
        <v>1</v>
      </c>
      <c r="R213" s="50" t="str">
        <f t="shared" ca="1" si="7"/>
        <v>itemicon_103</v>
      </c>
      <c r="S213" s="50" t="str">
        <f t="shared" ca="1" si="8"/>
        <v>item</v>
      </c>
      <c r="U213" s="50">
        <v>6</v>
      </c>
      <c r="V213" s="50">
        <f t="shared" si="109"/>
        <v>62011</v>
      </c>
      <c r="W213" s="50">
        <v>11</v>
      </c>
      <c r="X213" s="50" t="str">
        <f>随机目标!CO52</f>
        <v>stage_token,1510</v>
      </c>
      <c r="Y213" s="50" t="str">
        <f>随机目标!CP52</f>
        <v>stage_token,1510</v>
      </c>
      <c r="Z213" s="50">
        <f>随机目标!CQ52</f>
        <v>100</v>
      </c>
      <c r="AA213" s="50">
        <v>2</v>
      </c>
      <c r="AB213" s="50" t="str">
        <f t="shared" si="110"/>
        <v>prop_21</v>
      </c>
      <c r="AC213" s="50" t="str">
        <f t="shared" si="111"/>
        <v>stage_token</v>
      </c>
      <c r="AH213" s="53">
        <f>怪物产出!S14</f>
        <v>10211</v>
      </c>
      <c r="AI213" s="53">
        <v>1</v>
      </c>
      <c r="AJ213" s="50" t="str">
        <f>价值设定!AE13</f>
        <v>prop,101|2167;prop,102|7833</v>
      </c>
      <c r="AM213" s="50">
        <f>宝箱产出!Q14</f>
        <v>80211</v>
      </c>
      <c r="AN213" s="50">
        <v>1</v>
      </c>
      <c r="AO213" s="50" t="str">
        <f>宝箱产出!T14</f>
        <v>pack,303|50;prop,704,2|150;pack,702|90;pack,703|30;pack,406|60;pack,407|10;prop,322,1|100</v>
      </c>
    </row>
    <row r="214" spans="1:41">
      <c r="A214" s="51" t="s">
        <v>523</v>
      </c>
      <c r="B214" s="52">
        <v>12</v>
      </c>
      <c r="C214" s="52">
        <v>3</v>
      </c>
      <c r="D214" s="50" t="str">
        <f t="shared" ref="D214:H214" si="129">D114</f>
        <v>item,101;item,200</v>
      </c>
      <c r="E214" s="50">
        <f>产出设定!$C$20</f>
        <v>50</v>
      </c>
      <c r="F214" s="50">
        <f t="shared" si="129"/>
        <v>87</v>
      </c>
      <c r="G214" s="50">
        <f t="shared" si="129"/>
        <v>145</v>
      </c>
      <c r="H214" s="50" t="str">
        <f t="shared" si="129"/>
        <v>pack,10012;pack,1223;pack,401</v>
      </c>
      <c r="K214" s="50">
        <v>3</v>
      </c>
      <c r="L214" s="50">
        <f t="shared" si="6"/>
        <v>31012</v>
      </c>
      <c r="M214" s="50">
        <v>12</v>
      </c>
      <c r="N214" s="50" t="str">
        <f ca="1">OFFSET(随机目标!$C$42,M214-1,MATCH(K214,随机目标!$C$41:$CH$41,0)-1)</f>
        <v>pack,303</v>
      </c>
      <c r="O214" s="50" t="str">
        <f ca="1">OFFSET(随机目标!$C$42,M214-1,MATCH(K214,随机目标!$C$41:$CH$41,0))</f>
        <v>item,103</v>
      </c>
      <c r="P214" s="50">
        <f ca="1">OFFSET(随机目标!$C$42,M214-1,MATCH(K214,随机目标!$C$41:$CH$41,0)+1)</f>
        <v>90</v>
      </c>
      <c r="Q214" s="50">
        <v>1</v>
      </c>
      <c r="R214" s="50" t="str">
        <f t="shared" ca="1" si="7"/>
        <v>itemicon_103</v>
      </c>
      <c r="S214" s="50" t="str">
        <f t="shared" ca="1" si="8"/>
        <v>item</v>
      </c>
      <c r="U214" s="50">
        <v>6</v>
      </c>
      <c r="V214" s="50">
        <f t="shared" si="109"/>
        <v>62012</v>
      </c>
      <c r="W214" s="50">
        <v>12</v>
      </c>
      <c r="X214" s="50" t="str">
        <f>随机目标!CO53</f>
        <v>stage_token,1520</v>
      </c>
      <c r="Y214" s="50" t="str">
        <f>随机目标!CP53</f>
        <v>stage_token,1520</v>
      </c>
      <c r="Z214" s="50">
        <f>随机目标!CQ53</f>
        <v>100</v>
      </c>
      <c r="AA214" s="50">
        <v>2</v>
      </c>
      <c r="AB214" s="50" t="str">
        <f t="shared" si="110"/>
        <v>prop_21</v>
      </c>
      <c r="AC214" s="50" t="str">
        <f t="shared" si="111"/>
        <v>stage_token</v>
      </c>
      <c r="AH214" s="53">
        <f>怪物产出!S15</f>
        <v>10212</v>
      </c>
      <c r="AI214" s="53">
        <v>1</v>
      </c>
      <c r="AJ214" s="50" t="str">
        <f>价值设定!AE14</f>
        <v>prop,101|2167;prop,102|7833</v>
      </c>
      <c r="AM214" s="50">
        <f>宝箱产出!Q15</f>
        <v>80212</v>
      </c>
      <c r="AN214" s="50">
        <v>1</v>
      </c>
      <c r="AO214" s="50" t="str">
        <f>宝箱产出!T15</f>
        <v>pack,303|50;prop,704,2|150;pack,702|90;pack,703|30;pack,406|60;pack,407|10;prop,322,1|100</v>
      </c>
    </row>
    <row r="215" spans="1:41">
      <c r="A215" s="51" t="s">
        <v>524</v>
      </c>
      <c r="B215" s="52">
        <v>13</v>
      </c>
      <c r="C215" s="52">
        <v>3</v>
      </c>
      <c r="D215" s="50" t="str">
        <f t="shared" ref="D215:H215" si="130">D115</f>
        <v>item,101;item,200</v>
      </c>
      <c r="E215" s="50">
        <f>产出设定!$C$20</f>
        <v>50</v>
      </c>
      <c r="F215" s="50">
        <f t="shared" si="130"/>
        <v>90</v>
      </c>
      <c r="G215" s="50">
        <f t="shared" si="130"/>
        <v>150</v>
      </c>
      <c r="H215" s="50" t="str">
        <f t="shared" si="130"/>
        <v>pack,10013;pack,1223;pack,401</v>
      </c>
      <c r="K215" s="50">
        <v>3</v>
      </c>
      <c r="L215" s="50">
        <f t="shared" si="6"/>
        <v>31013</v>
      </c>
      <c r="M215" s="50">
        <v>13</v>
      </c>
      <c r="N215" s="50" t="str">
        <f ca="1">OFFSET(随机目标!$C$42,M215-1,MATCH(K215,随机目标!$C$41:$CH$41,0)-1)</f>
        <v>pack,303</v>
      </c>
      <c r="O215" s="50" t="str">
        <f ca="1">OFFSET(随机目标!$C$42,M215-1,MATCH(K215,随机目标!$C$41:$CH$41,0))</f>
        <v>item,103</v>
      </c>
      <c r="P215" s="50">
        <f ca="1">OFFSET(随机目标!$C$42,M215-1,MATCH(K215,随机目标!$C$41:$CH$41,0)+1)</f>
        <v>90</v>
      </c>
      <c r="Q215" s="50">
        <v>1</v>
      </c>
      <c r="R215" s="50" t="str">
        <f t="shared" ca="1" si="7"/>
        <v>itemicon_103</v>
      </c>
      <c r="S215" s="50" t="str">
        <f t="shared" ca="1" si="8"/>
        <v>item</v>
      </c>
      <c r="U215" s="50">
        <v>6</v>
      </c>
      <c r="V215" s="50">
        <f t="shared" si="109"/>
        <v>62013</v>
      </c>
      <c r="W215" s="50">
        <v>13</v>
      </c>
      <c r="X215" s="50" t="str">
        <f>随机目标!CO54</f>
        <v>stage_token,1530</v>
      </c>
      <c r="Y215" s="50" t="str">
        <f>随机目标!CP54</f>
        <v>stage_token,1530</v>
      </c>
      <c r="Z215" s="50">
        <f>随机目标!CQ54</f>
        <v>100</v>
      </c>
      <c r="AA215" s="50">
        <v>2</v>
      </c>
      <c r="AB215" s="50" t="str">
        <f t="shared" si="110"/>
        <v>prop_21</v>
      </c>
      <c r="AC215" s="50" t="str">
        <f t="shared" si="111"/>
        <v>stage_token</v>
      </c>
      <c r="AH215" s="53">
        <f>怪物产出!S16</f>
        <v>10213</v>
      </c>
      <c r="AI215" s="53">
        <v>1</v>
      </c>
      <c r="AJ215" s="50" t="str">
        <f>价值设定!AE15</f>
        <v>prop,101|1667;prop,102|8333</v>
      </c>
      <c r="AM215" s="50">
        <f>宝箱产出!Q16</f>
        <v>80213</v>
      </c>
      <c r="AN215" s="50">
        <v>1</v>
      </c>
      <c r="AO215" s="50" t="str">
        <f>宝箱产出!T16</f>
        <v>pack,303|50;prop,704,2|150;pack,702|90;pack,703|30;pack,406|60;pack,407|10;prop,322,1|100</v>
      </c>
    </row>
    <row r="216" spans="1:41">
      <c r="A216" s="51" t="s">
        <v>525</v>
      </c>
      <c r="B216" s="52">
        <v>14</v>
      </c>
      <c r="C216" s="52">
        <v>3</v>
      </c>
      <c r="D216" s="50" t="str">
        <f t="shared" ref="D216:H216" si="131">D116</f>
        <v>item,101;item,200</v>
      </c>
      <c r="E216" s="50">
        <f>产出设定!$C$20</f>
        <v>50</v>
      </c>
      <c r="F216" s="50">
        <f t="shared" si="131"/>
        <v>90</v>
      </c>
      <c r="G216" s="50">
        <f t="shared" si="131"/>
        <v>150</v>
      </c>
      <c r="H216" s="50" t="str">
        <f t="shared" si="131"/>
        <v>pack,10014;pack,1223;pack,401</v>
      </c>
      <c r="K216" s="50">
        <v>3</v>
      </c>
      <c r="L216" s="50">
        <f t="shared" si="6"/>
        <v>31014</v>
      </c>
      <c r="M216" s="50">
        <v>14</v>
      </c>
      <c r="N216" s="50" t="str">
        <f ca="1">OFFSET(随机目标!$C$42,M216-1,MATCH(K216,随机目标!$C$41:$CH$41,0)-1)</f>
        <v>pack,303</v>
      </c>
      <c r="O216" s="50" t="str">
        <f ca="1">OFFSET(随机目标!$C$42,M216-1,MATCH(K216,随机目标!$C$41:$CH$41,0))</f>
        <v>item,103</v>
      </c>
      <c r="P216" s="50">
        <f ca="1">OFFSET(随机目标!$C$42,M216-1,MATCH(K216,随机目标!$C$41:$CH$41,0)+1)</f>
        <v>90</v>
      </c>
      <c r="Q216" s="50">
        <v>1</v>
      </c>
      <c r="R216" s="50" t="str">
        <f t="shared" ca="1" si="7"/>
        <v>itemicon_103</v>
      </c>
      <c r="S216" s="50" t="str">
        <f t="shared" ca="1" si="8"/>
        <v>item</v>
      </c>
      <c r="U216" s="50">
        <v>6</v>
      </c>
      <c r="V216" s="50">
        <f t="shared" si="109"/>
        <v>62014</v>
      </c>
      <c r="W216" s="50">
        <v>14</v>
      </c>
      <c r="X216" s="50" t="str">
        <f>随机目标!CO55</f>
        <v>stage_token,1540</v>
      </c>
      <c r="Y216" s="50" t="str">
        <f>随机目标!CP55</f>
        <v>stage_token,1540</v>
      </c>
      <c r="Z216" s="50">
        <f>随机目标!CQ55</f>
        <v>100</v>
      </c>
      <c r="AA216" s="50">
        <v>2</v>
      </c>
      <c r="AB216" s="50" t="str">
        <f t="shared" si="110"/>
        <v>prop_21</v>
      </c>
      <c r="AC216" s="50" t="str">
        <f t="shared" si="111"/>
        <v>stage_token</v>
      </c>
      <c r="AH216" s="53">
        <f>怪物产出!S17</f>
        <v>10214</v>
      </c>
      <c r="AI216" s="53">
        <v>1</v>
      </c>
      <c r="AJ216" s="50" t="str">
        <f>价值设定!AE16</f>
        <v>prop,101|1667;prop,102|8333</v>
      </c>
      <c r="AM216" s="50">
        <f>宝箱产出!Q17</f>
        <v>80214</v>
      </c>
      <c r="AN216" s="50">
        <v>1</v>
      </c>
      <c r="AO216" s="50" t="str">
        <f>宝箱产出!T17</f>
        <v>pack,303|50;prop,704,2|150;pack,702|90;pack,703|30;pack,406|60;pack,407|10;prop,322,1|100</v>
      </c>
    </row>
    <row r="217" spans="1:41">
      <c r="A217" s="51" t="s">
        <v>526</v>
      </c>
      <c r="B217" s="52">
        <v>15</v>
      </c>
      <c r="C217" s="52">
        <v>3</v>
      </c>
      <c r="D217" s="50" t="str">
        <f t="shared" ref="D217:H217" si="132">D117</f>
        <v>item,101;item,200</v>
      </c>
      <c r="E217" s="50">
        <f>产出设定!$C$20</f>
        <v>50</v>
      </c>
      <c r="F217" s="50">
        <f t="shared" si="132"/>
        <v>90</v>
      </c>
      <c r="G217" s="50">
        <f t="shared" si="132"/>
        <v>150</v>
      </c>
      <c r="H217" s="50" t="str">
        <f t="shared" si="132"/>
        <v>pack,10015;pack,1223;pack,401</v>
      </c>
      <c r="K217" s="50">
        <v>3</v>
      </c>
      <c r="L217" s="50">
        <f t="shared" si="6"/>
        <v>31015</v>
      </c>
      <c r="M217" s="50">
        <v>15</v>
      </c>
      <c r="N217" s="50" t="str">
        <f ca="1">OFFSET(随机目标!$C$42,M217-1,MATCH(K217,随机目标!$C$41:$CH$41,0)-1)</f>
        <v>pack,303</v>
      </c>
      <c r="O217" s="50" t="str">
        <f ca="1">OFFSET(随机目标!$C$42,M217-1,MATCH(K217,随机目标!$C$41:$CH$41,0))</f>
        <v>item,103</v>
      </c>
      <c r="P217" s="50">
        <f ca="1">OFFSET(随机目标!$C$42,M217-1,MATCH(K217,随机目标!$C$41:$CH$41,0)+1)</f>
        <v>90</v>
      </c>
      <c r="Q217" s="50">
        <v>1</v>
      </c>
      <c r="R217" s="50" t="str">
        <f t="shared" ca="1" si="7"/>
        <v>itemicon_103</v>
      </c>
      <c r="S217" s="50" t="str">
        <f t="shared" ca="1" si="8"/>
        <v>item</v>
      </c>
      <c r="U217" s="50">
        <v>6</v>
      </c>
      <c r="V217" s="50">
        <f t="shared" si="109"/>
        <v>62015</v>
      </c>
      <c r="W217" s="50">
        <v>15</v>
      </c>
      <c r="X217" s="50" t="str">
        <f>随机目标!CO56</f>
        <v>stage_token,1550</v>
      </c>
      <c r="Y217" s="50" t="str">
        <f>随机目标!CP56</f>
        <v>stage_token,1550</v>
      </c>
      <c r="Z217" s="50">
        <f>随机目标!CQ56</f>
        <v>100</v>
      </c>
      <c r="AA217" s="50">
        <v>2</v>
      </c>
      <c r="AB217" s="50" t="str">
        <f t="shared" si="110"/>
        <v>prop_21</v>
      </c>
      <c r="AC217" s="50" t="str">
        <f t="shared" si="111"/>
        <v>stage_token</v>
      </c>
      <c r="AH217" s="53">
        <f>怪物产出!S18</f>
        <v>10215</v>
      </c>
      <c r="AI217" s="53">
        <v>1</v>
      </c>
      <c r="AJ217" s="50" t="str">
        <f>价值设定!AE17</f>
        <v>prop,101|1667;prop,102|8333</v>
      </c>
      <c r="AM217" s="50">
        <f>宝箱产出!Q18</f>
        <v>80215</v>
      </c>
      <c r="AN217" s="50">
        <v>1</v>
      </c>
      <c r="AO217" s="50" t="str">
        <f>宝箱产出!T18</f>
        <v>pack,303|50;prop,704,2|150;pack,702|90;pack,703|30;pack,406|60;pack,407|10;prop,322,1|100</v>
      </c>
    </row>
    <row r="218" spans="1:41">
      <c r="A218" s="51" t="s">
        <v>527</v>
      </c>
      <c r="B218" s="52">
        <v>16</v>
      </c>
      <c r="C218" s="52">
        <v>3</v>
      </c>
      <c r="D218" s="50" t="str">
        <f t="shared" ref="D218:H218" si="133">D118</f>
        <v>item,101;item,200</v>
      </c>
      <c r="E218" s="50">
        <f>产出设定!$C$20</f>
        <v>50</v>
      </c>
      <c r="F218" s="50">
        <f t="shared" si="133"/>
        <v>93</v>
      </c>
      <c r="G218" s="50">
        <f t="shared" si="133"/>
        <v>155</v>
      </c>
      <c r="H218" s="50" t="str">
        <f t="shared" si="133"/>
        <v>pack,10016;pack,1223;pack,401</v>
      </c>
      <c r="K218" s="50">
        <v>3</v>
      </c>
      <c r="L218" s="50">
        <f t="shared" si="6"/>
        <v>31016</v>
      </c>
      <c r="M218" s="50">
        <v>16</v>
      </c>
      <c r="N218" s="50" t="str">
        <f ca="1">OFFSET(随机目标!$C$42,M218-1,MATCH(K218,随机目标!$C$41:$CH$41,0)-1)</f>
        <v>pack,303</v>
      </c>
      <c r="O218" s="50" t="str">
        <f ca="1">OFFSET(随机目标!$C$42,M218-1,MATCH(K218,随机目标!$C$41:$CH$41,0))</f>
        <v>item,103</v>
      </c>
      <c r="P218" s="50">
        <f ca="1">OFFSET(随机目标!$C$42,M218-1,MATCH(K218,随机目标!$C$41:$CH$41,0)+1)</f>
        <v>90</v>
      </c>
      <c r="Q218" s="50">
        <v>1</v>
      </c>
      <c r="R218" s="50" t="str">
        <f t="shared" ca="1" si="7"/>
        <v>itemicon_103</v>
      </c>
      <c r="S218" s="50" t="str">
        <f t="shared" ca="1" si="8"/>
        <v>item</v>
      </c>
      <c r="U218" s="50">
        <v>6</v>
      </c>
      <c r="V218" s="50">
        <f t="shared" si="109"/>
        <v>62016</v>
      </c>
      <c r="W218" s="50">
        <v>16</v>
      </c>
      <c r="X218" s="50" t="str">
        <f>随机目标!CO57</f>
        <v>stage_token,1560</v>
      </c>
      <c r="Y218" s="50" t="str">
        <f>随机目标!CP57</f>
        <v>stage_token,1560</v>
      </c>
      <c r="Z218" s="50">
        <f>随机目标!CQ57</f>
        <v>100</v>
      </c>
      <c r="AA218" s="50">
        <v>2</v>
      </c>
      <c r="AB218" s="50" t="str">
        <f t="shared" si="110"/>
        <v>prop_21</v>
      </c>
      <c r="AC218" s="50" t="str">
        <f t="shared" si="111"/>
        <v>stage_token</v>
      </c>
      <c r="AH218" s="53">
        <f>怪物产出!S19</f>
        <v>10216</v>
      </c>
      <c r="AI218" s="53">
        <v>1</v>
      </c>
      <c r="AJ218" s="50" t="str">
        <f>价值设定!AE18</f>
        <v>prop,101|1167;prop,102|8833</v>
      </c>
      <c r="AM218" s="50">
        <f>宝箱产出!Q19</f>
        <v>80216</v>
      </c>
      <c r="AN218" s="50">
        <v>1</v>
      </c>
      <c r="AO218" s="50" t="str">
        <f>宝箱产出!T19</f>
        <v>pack,303|50;prop,704,2|150;pack,702|90;pack,703|30;pack,406|60;pack,407|10;prop,322,1|100</v>
      </c>
    </row>
    <row r="219" spans="1:41">
      <c r="A219" s="51" t="s">
        <v>528</v>
      </c>
      <c r="B219" s="52">
        <v>17</v>
      </c>
      <c r="C219" s="52">
        <v>3</v>
      </c>
      <c r="D219" s="50" t="str">
        <f t="shared" ref="D219:H219" si="134">D119</f>
        <v>item,101;item,200</v>
      </c>
      <c r="E219" s="50">
        <f>产出设定!$C$20</f>
        <v>50</v>
      </c>
      <c r="F219" s="50">
        <f t="shared" si="134"/>
        <v>96</v>
      </c>
      <c r="G219" s="50">
        <f t="shared" si="134"/>
        <v>160</v>
      </c>
      <c r="H219" s="50" t="str">
        <f t="shared" si="134"/>
        <v>pack,10017;pack,1223;pack,401</v>
      </c>
      <c r="K219" s="50">
        <v>3</v>
      </c>
      <c r="L219" s="50">
        <f t="shared" si="6"/>
        <v>31017</v>
      </c>
      <c r="M219" s="50">
        <v>17</v>
      </c>
      <c r="N219" s="50" t="str">
        <f ca="1">OFFSET(随机目标!$C$42,M219-1,MATCH(K219,随机目标!$C$41:$CH$41,0)-1)</f>
        <v>pack,303</v>
      </c>
      <c r="O219" s="50" t="str">
        <f ca="1">OFFSET(随机目标!$C$42,M219-1,MATCH(K219,随机目标!$C$41:$CH$41,0))</f>
        <v>item,103</v>
      </c>
      <c r="P219" s="50">
        <f ca="1">OFFSET(随机目标!$C$42,M219-1,MATCH(K219,随机目标!$C$41:$CH$41,0)+1)</f>
        <v>90</v>
      </c>
      <c r="Q219" s="50">
        <v>1</v>
      </c>
      <c r="R219" s="50" t="str">
        <f t="shared" ca="1" si="7"/>
        <v>itemicon_103</v>
      </c>
      <c r="S219" s="50" t="str">
        <f t="shared" ca="1" si="8"/>
        <v>item</v>
      </c>
      <c r="U219" s="50">
        <v>6</v>
      </c>
      <c r="V219" s="50">
        <f t="shared" si="109"/>
        <v>62017</v>
      </c>
      <c r="W219" s="50">
        <v>17</v>
      </c>
      <c r="X219" s="50" t="str">
        <f>随机目标!CO58</f>
        <v>stage_token,1570</v>
      </c>
      <c r="Y219" s="50" t="str">
        <f>随机目标!CP58</f>
        <v>stage_token,1570</v>
      </c>
      <c r="Z219" s="50">
        <f>随机目标!CQ58</f>
        <v>100</v>
      </c>
      <c r="AA219" s="50">
        <v>2</v>
      </c>
      <c r="AB219" s="50" t="str">
        <f t="shared" si="110"/>
        <v>prop_21</v>
      </c>
      <c r="AC219" s="50" t="str">
        <f t="shared" si="111"/>
        <v>stage_token</v>
      </c>
      <c r="AH219" s="53">
        <f>怪物产出!S20</f>
        <v>10217</v>
      </c>
      <c r="AI219" s="53">
        <v>1</v>
      </c>
      <c r="AJ219" s="50" t="str">
        <f>价值设定!AE19</f>
        <v>prop,101|667;prop,102|9333</v>
      </c>
      <c r="AM219" s="50">
        <f>宝箱产出!Q20</f>
        <v>80217</v>
      </c>
      <c r="AN219" s="50">
        <v>1</v>
      </c>
      <c r="AO219" s="50" t="str">
        <f>宝箱产出!T20</f>
        <v>pack,303|50;prop,704,2|150;pack,702|90;pack,703|30;pack,406|60;pack,407|10;prop,322,1|100</v>
      </c>
    </row>
    <row r="220" spans="1:41">
      <c r="A220" s="51" t="s">
        <v>529</v>
      </c>
      <c r="B220" s="52">
        <v>18</v>
      </c>
      <c r="C220" s="52">
        <v>3</v>
      </c>
      <c r="D220" s="50" t="str">
        <f t="shared" ref="D220:H220" si="135">D120</f>
        <v>item,101;item,200</v>
      </c>
      <c r="E220" s="50">
        <f>产出设定!$C$20</f>
        <v>50</v>
      </c>
      <c r="F220" s="50">
        <f t="shared" si="135"/>
        <v>96</v>
      </c>
      <c r="G220" s="50">
        <f t="shared" si="135"/>
        <v>160</v>
      </c>
      <c r="H220" s="50" t="str">
        <f t="shared" si="135"/>
        <v>pack,10018;pack,1223;pack,401</v>
      </c>
      <c r="K220" s="50">
        <v>3</v>
      </c>
      <c r="L220" s="50">
        <f t="shared" si="6"/>
        <v>31018</v>
      </c>
      <c r="M220" s="50">
        <v>18</v>
      </c>
      <c r="N220" s="50" t="str">
        <f ca="1">OFFSET(随机目标!$C$42,M220-1,MATCH(K220,随机目标!$C$41:$CH$41,0)-1)</f>
        <v>pack,303</v>
      </c>
      <c r="O220" s="50" t="str">
        <f ca="1">OFFSET(随机目标!$C$42,M220-1,MATCH(K220,随机目标!$C$41:$CH$41,0))</f>
        <v>item,103</v>
      </c>
      <c r="P220" s="50">
        <f ca="1">OFFSET(随机目标!$C$42,M220-1,MATCH(K220,随机目标!$C$41:$CH$41,0)+1)</f>
        <v>90</v>
      </c>
      <c r="Q220" s="50">
        <v>1</v>
      </c>
      <c r="R220" s="50" t="str">
        <f t="shared" ca="1" si="7"/>
        <v>itemicon_103</v>
      </c>
      <c r="S220" s="50" t="str">
        <f t="shared" ca="1" si="8"/>
        <v>item</v>
      </c>
      <c r="U220" s="50">
        <v>6</v>
      </c>
      <c r="V220" s="50">
        <f t="shared" si="109"/>
        <v>62018</v>
      </c>
      <c r="W220" s="50">
        <v>18</v>
      </c>
      <c r="X220" s="50" t="str">
        <f>随机目标!CO59</f>
        <v>stage_token,1580</v>
      </c>
      <c r="Y220" s="50" t="str">
        <f>随机目标!CP59</f>
        <v>stage_token,1580</v>
      </c>
      <c r="Z220" s="50">
        <f>随机目标!CQ59</f>
        <v>100</v>
      </c>
      <c r="AA220" s="50">
        <v>2</v>
      </c>
      <c r="AB220" s="50" t="str">
        <f t="shared" si="110"/>
        <v>prop_21</v>
      </c>
      <c r="AC220" s="50" t="str">
        <f t="shared" si="111"/>
        <v>stage_token</v>
      </c>
      <c r="AH220" s="53">
        <f>怪物产出!S21</f>
        <v>10218</v>
      </c>
      <c r="AI220" s="53">
        <v>1</v>
      </c>
      <c r="AJ220" s="50" t="str">
        <f>价值设定!AE20</f>
        <v>prop,101|667;prop,102|9333</v>
      </c>
      <c r="AM220" s="50">
        <f>宝箱产出!Q21</f>
        <v>80218</v>
      </c>
      <c r="AN220" s="50">
        <v>1</v>
      </c>
      <c r="AO220" s="50" t="str">
        <f>宝箱产出!T21</f>
        <v>pack,303|50;prop,704,2|150;pack,702|90;pack,703|30;pack,406|60;pack,407|10;prop,322,1|100</v>
      </c>
    </row>
    <row r="221" spans="1:41">
      <c r="A221" s="51" t="s">
        <v>530</v>
      </c>
      <c r="B221" s="52">
        <v>19</v>
      </c>
      <c r="C221" s="52">
        <v>3</v>
      </c>
      <c r="D221" s="50" t="str">
        <f t="shared" ref="D221:H221" si="136">D121</f>
        <v>item,101;item,200</v>
      </c>
      <c r="E221" s="50">
        <f>产出设定!$C$20</f>
        <v>50</v>
      </c>
      <c r="F221" s="50">
        <f t="shared" si="136"/>
        <v>96</v>
      </c>
      <c r="G221" s="50">
        <f t="shared" si="136"/>
        <v>160</v>
      </c>
      <c r="H221" s="50" t="str">
        <f t="shared" si="136"/>
        <v>pack,10019;pack,1223;pack,401</v>
      </c>
      <c r="K221" s="50">
        <v>3</v>
      </c>
      <c r="L221" s="50">
        <f t="shared" si="6"/>
        <v>31019</v>
      </c>
      <c r="M221" s="50">
        <v>19</v>
      </c>
      <c r="N221" s="50" t="str">
        <f ca="1">OFFSET(随机目标!$C$42,M221-1,MATCH(K221,随机目标!$C$41:$CH$41,0)-1)</f>
        <v>pack,303</v>
      </c>
      <c r="O221" s="50" t="str">
        <f ca="1">OFFSET(随机目标!$C$42,M221-1,MATCH(K221,随机目标!$C$41:$CH$41,0))</f>
        <v>item,103</v>
      </c>
      <c r="P221" s="50">
        <f ca="1">OFFSET(随机目标!$C$42,M221-1,MATCH(K221,随机目标!$C$41:$CH$41,0)+1)</f>
        <v>90</v>
      </c>
      <c r="Q221" s="50">
        <v>1</v>
      </c>
      <c r="R221" s="50" t="str">
        <f t="shared" ca="1" si="7"/>
        <v>itemicon_103</v>
      </c>
      <c r="S221" s="50" t="str">
        <f t="shared" ca="1" si="8"/>
        <v>item</v>
      </c>
      <c r="U221" s="50">
        <v>6</v>
      </c>
      <c r="V221" s="50">
        <f t="shared" si="109"/>
        <v>62019</v>
      </c>
      <c r="W221" s="50">
        <v>19</v>
      </c>
      <c r="X221" s="50" t="str">
        <f>随机目标!CO60</f>
        <v>stage_token,1590</v>
      </c>
      <c r="Y221" s="50" t="str">
        <f>随机目标!CP60</f>
        <v>stage_token,1590</v>
      </c>
      <c r="Z221" s="50">
        <f>随机目标!CQ60</f>
        <v>100</v>
      </c>
      <c r="AA221" s="50">
        <v>2</v>
      </c>
      <c r="AB221" s="50" t="str">
        <f t="shared" si="110"/>
        <v>prop_21</v>
      </c>
      <c r="AC221" s="50" t="str">
        <f t="shared" si="111"/>
        <v>stage_token</v>
      </c>
      <c r="AH221" s="53">
        <f>怪物产出!S22</f>
        <v>10219</v>
      </c>
      <c r="AI221" s="53">
        <v>1</v>
      </c>
      <c r="AJ221" s="50" t="str">
        <f>价值设定!AE21</f>
        <v>prop,101|667;prop,102|9333</v>
      </c>
      <c r="AM221" s="50">
        <f>宝箱产出!Q22</f>
        <v>80219</v>
      </c>
      <c r="AN221" s="50">
        <v>1</v>
      </c>
      <c r="AO221" s="50" t="str">
        <f>宝箱产出!T22</f>
        <v>pack,303|50;prop,704,2|150;pack,702|90;pack,703|30;pack,406|60;pack,407|10;prop,322,1|100</v>
      </c>
    </row>
    <row r="222" spans="1:41">
      <c r="A222" s="51" t="s">
        <v>531</v>
      </c>
      <c r="B222" s="52">
        <v>20</v>
      </c>
      <c r="C222" s="52">
        <v>3</v>
      </c>
      <c r="D222" s="50" t="str">
        <f>D122</f>
        <v>item,101;item,200</v>
      </c>
      <c r="E222" s="50">
        <f>产出设定!$C$20</f>
        <v>50</v>
      </c>
      <c r="F222" s="50">
        <f t="shared" ref="F222:H222" si="137">F122</f>
        <v>96</v>
      </c>
      <c r="G222" s="50">
        <f t="shared" si="137"/>
        <v>160</v>
      </c>
      <c r="H222" s="50" t="str">
        <f t="shared" si="137"/>
        <v>pack,10020;pack,1223;pack,401</v>
      </c>
      <c r="K222" s="50">
        <v>3</v>
      </c>
      <c r="L222" s="50">
        <f t="shared" si="6"/>
        <v>31020</v>
      </c>
      <c r="M222" s="50">
        <v>20</v>
      </c>
      <c r="N222" s="50" t="str">
        <f ca="1">OFFSET(随机目标!$C$42,M222-1,MATCH(K222,随机目标!$C$41:$CH$41,0)-1)</f>
        <v>pack,303</v>
      </c>
      <c r="O222" s="50" t="str">
        <f ca="1">OFFSET(随机目标!$C$42,M222-1,MATCH(K222,随机目标!$C$41:$CH$41,0))</f>
        <v>item,103</v>
      </c>
      <c r="P222" s="50">
        <f ca="1">OFFSET(随机目标!$C$42,M222-1,MATCH(K222,随机目标!$C$41:$CH$41,0)+1)</f>
        <v>90</v>
      </c>
      <c r="Q222" s="50">
        <v>1</v>
      </c>
      <c r="R222" s="50" t="str">
        <f t="shared" ca="1" si="7"/>
        <v>itemicon_103</v>
      </c>
      <c r="S222" s="50" t="str">
        <f t="shared" ca="1" si="8"/>
        <v>item</v>
      </c>
      <c r="U222" s="50">
        <v>6</v>
      </c>
      <c r="V222" s="50">
        <f t="shared" si="109"/>
        <v>62020</v>
      </c>
      <c r="W222" s="50">
        <v>20</v>
      </c>
      <c r="X222" s="50" t="str">
        <f>随机目标!CO61</f>
        <v>stage_token,1600</v>
      </c>
      <c r="Y222" s="50" t="str">
        <f>随机目标!CP61</f>
        <v>stage_token,1600</v>
      </c>
      <c r="Z222" s="50">
        <f>随机目标!CQ61</f>
        <v>100</v>
      </c>
      <c r="AA222" s="50">
        <v>2</v>
      </c>
      <c r="AB222" s="50" t="str">
        <f t="shared" si="110"/>
        <v>prop_21</v>
      </c>
      <c r="AC222" s="50" t="str">
        <f t="shared" si="111"/>
        <v>stage_token</v>
      </c>
      <c r="AH222" s="53">
        <f>怪物产出!S23</f>
        <v>10220</v>
      </c>
      <c r="AI222" s="53">
        <v>1</v>
      </c>
      <c r="AJ222" s="50" t="str">
        <f>价值设定!AE22</f>
        <v>prop,101|667;prop,102|9333</v>
      </c>
      <c r="AM222" s="50">
        <f>宝箱产出!Q23</f>
        <v>80220</v>
      </c>
      <c r="AN222" s="50">
        <v>1</v>
      </c>
      <c r="AO222" s="50" t="str">
        <f>宝箱产出!T23</f>
        <v>pack,303|50;prop,704,2|150;pack,702|90;pack,703|30;pack,406|60;pack,407|10;prop,322,1|100</v>
      </c>
    </row>
    <row r="223" spans="1:41">
      <c r="A223" s="51" t="s">
        <v>532</v>
      </c>
      <c r="B223" s="52">
        <v>21</v>
      </c>
      <c r="C223" s="52">
        <v>3</v>
      </c>
      <c r="D223" s="50" t="str">
        <f t="shared" ref="D223:H223" si="138">D123</f>
        <v>item,101;item,200</v>
      </c>
      <c r="E223" s="50">
        <f>产出设定!$C$20</f>
        <v>50</v>
      </c>
      <c r="F223" s="50">
        <f t="shared" si="138"/>
        <v>96</v>
      </c>
      <c r="G223" s="50">
        <f t="shared" si="138"/>
        <v>160</v>
      </c>
      <c r="H223" s="50" t="str">
        <f t="shared" si="138"/>
        <v>pack,10021;pack,1223;pack,401</v>
      </c>
      <c r="K223" s="50">
        <v>3</v>
      </c>
      <c r="L223" s="50">
        <f t="shared" si="6"/>
        <v>31021</v>
      </c>
      <c r="M223" s="50">
        <v>21</v>
      </c>
      <c r="N223" s="50" t="str">
        <f ca="1">OFFSET(随机目标!$C$42,M223-1,MATCH(K223,随机目标!$C$41:$CH$41,0)-1)</f>
        <v>pack,303</v>
      </c>
      <c r="O223" s="50" t="str">
        <f ca="1">OFFSET(随机目标!$C$42,M223-1,MATCH(K223,随机目标!$C$41:$CH$41,0))</f>
        <v>item,103</v>
      </c>
      <c r="P223" s="50">
        <f ca="1">OFFSET(随机目标!$C$42,M223-1,MATCH(K223,随机目标!$C$41:$CH$41,0)+1)</f>
        <v>90</v>
      </c>
      <c r="Q223" s="50">
        <v>1</v>
      </c>
      <c r="R223" s="50" t="str">
        <f t="shared" ca="1" si="7"/>
        <v>itemicon_103</v>
      </c>
      <c r="S223" s="50" t="str">
        <f t="shared" ca="1" si="8"/>
        <v>item</v>
      </c>
      <c r="U223" s="50">
        <v>6</v>
      </c>
      <c r="V223" s="50">
        <f t="shared" si="109"/>
        <v>62021</v>
      </c>
      <c r="W223" s="50">
        <v>21</v>
      </c>
      <c r="X223" s="50" t="str">
        <f>随机目标!CO62</f>
        <v>stage_token,1610</v>
      </c>
      <c r="Y223" s="50" t="str">
        <f>随机目标!CP62</f>
        <v>stage_token,1610</v>
      </c>
      <c r="Z223" s="50">
        <f>随机目标!CQ62</f>
        <v>100</v>
      </c>
      <c r="AA223" s="50">
        <v>2</v>
      </c>
      <c r="AB223" s="50" t="str">
        <f t="shared" si="110"/>
        <v>prop_21</v>
      </c>
      <c r="AC223" s="50" t="str">
        <f t="shared" si="111"/>
        <v>stage_token</v>
      </c>
      <c r="AH223" s="53">
        <f>怪物产出!S24</f>
        <v>10221</v>
      </c>
      <c r="AI223" s="53">
        <v>1</v>
      </c>
      <c r="AJ223" s="50" t="str">
        <f>价值设定!AE23</f>
        <v>prop,101|667;prop,102|9333</v>
      </c>
      <c r="AM223" s="50">
        <f>宝箱产出!Q24</f>
        <v>80221</v>
      </c>
      <c r="AN223" s="50">
        <v>1</v>
      </c>
      <c r="AO223" s="50" t="str">
        <f>宝箱产出!T24</f>
        <v>pack,303|50;prop,704,2|150;pack,702|90;pack,703|30;pack,406|60;pack,407|10;prop,322,1|100</v>
      </c>
    </row>
    <row r="224" spans="1:41">
      <c r="A224" s="51" t="s">
        <v>533</v>
      </c>
      <c r="B224" s="52">
        <v>22</v>
      </c>
      <c r="C224" s="52">
        <v>3</v>
      </c>
      <c r="D224" s="50" t="str">
        <f t="shared" ref="D224:H224" si="139">D124</f>
        <v>item,101;item,200</v>
      </c>
      <c r="E224" s="50">
        <f>产出设定!$C$20</f>
        <v>50</v>
      </c>
      <c r="F224" s="50">
        <f t="shared" si="139"/>
        <v>99</v>
      </c>
      <c r="G224" s="50">
        <f t="shared" si="139"/>
        <v>165</v>
      </c>
      <c r="H224" s="50" t="str">
        <f t="shared" si="139"/>
        <v>pack,10022;pack,1224;pack,401</v>
      </c>
      <c r="K224" s="50">
        <v>3</v>
      </c>
      <c r="L224" s="50">
        <f t="shared" si="6"/>
        <v>31022</v>
      </c>
      <c r="M224" s="50">
        <v>22</v>
      </c>
      <c r="N224" s="50" t="str">
        <f ca="1">OFFSET(随机目标!$C$42,M224-1,MATCH(K224,随机目标!$C$41:$CH$41,0)-1)</f>
        <v>pack,303</v>
      </c>
      <c r="O224" s="50" t="str">
        <f ca="1">OFFSET(随机目标!$C$42,M224-1,MATCH(K224,随机目标!$C$41:$CH$41,0))</f>
        <v>item,103</v>
      </c>
      <c r="P224" s="50">
        <f ca="1">OFFSET(随机目标!$C$42,M224-1,MATCH(K224,随机目标!$C$41:$CH$41,0)+1)</f>
        <v>85</v>
      </c>
      <c r="Q224" s="50">
        <v>1</v>
      </c>
      <c r="R224" s="50" t="str">
        <f t="shared" ca="1" si="7"/>
        <v>itemicon_103</v>
      </c>
      <c r="S224" s="50" t="str">
        <f t="shared" ca="1" si="8"/>
        <v>item</v>
      </c>
      <c r="U224" s="50">
        <v>6</v>
      </c>
      <c r="V224" s="50">
        <f t="shared" si="109"/>
        <v>62022</v>
      </c>
      <c r="W224" s="50">
        <v>22</v>
      </c>
      <c r="X224" s="50" t="str">
        <f>随机目标!CO63</f>
        <v>stage_token,1620</v>
      </c>
      <c r="Y224" s="50" t="str">
        <f>随机目标!CP63</f>
        <v>stage_token,1620</v>
      </c>
      <c r="Z224" s="50">
        <f>随机目标!CQ63</f>
        <v>100</v>
      </c>
      <c r="AA224" s="50">
        <v>2</v>
      </c>
      <c r="AB224" s="50" t="str">
        <f t="shared" si="110"/>
        <v>prop_21</v>
      </c>
      <c r="AC224" s="50" t="str">
        <f t="shared" si="111"/>
        <v>stage_token</v>
      </c>
      <c r="AH224" s="53">
        <f>怪物产出!S25</f>
        <v>10222</v>
      </c>
      <c r="AI224" s="53">
        <v>1</v>
      </c>
      <c r="AJ224" s="50" t="str">
        <f>价值设定!AE24</f>
        <v>prop,101|167;prop,102|9833</v>
      </c>
      <c r="AM224" s="50">
        <f>宝箱产出!Q25</f>
        <v>80222</v>
      </c>
      <c r="AN224" s="50">
        <v>1</v>
      </c>
      <c r="AO224" s="50" t="str">
        <f>宝箱产出!T25</f>
        <v>pack,303|50;prop,704,2|150;pack,702|90;pack,703|30;pack,406|60;pack,407|10;prop,322,1|100</v>
      </c>
    </row>
    <row r="225" spans="1:41">
      <c r="A225" s="51" t="s">
        <v>534</v>
      </c>
      <c r="B225" s="52">
        <v>23</v>
      </c>
      <c r="C225" s="52">
        <v>3</v>
      </c>
      <c r="D225" s="50" t="str">
        <f t="shared" ref="D225:H225" si="140">D125</f>
        <v>item,101;item,200</v>
      </c>
      <c r="E225" s="50">
        <f>产出设定!$C$20</f>
        <v>50</v>
      </c>
      <c r="F225" s="50">
        <f t="shared" si="140"/>
        <v>99</v>
      </c>
      <c r="G225" s="50">
        <f t="shared" si="140"/>
        <v>165</v>
      </c>
      <c r="H225" s="50" t="str">
        <f t="shared" si="140"/>
        <v>pack,10023;pack,1224;pack,401</v>
      </c>
      <c r="K225" s="50">
        <v>3</v>
      </c>
      <c r="L225" s="50">
        <f t="shared" si="6"/>
        <v>31023</v>
      </c>
      <c r="M225" s="50">
        <v>23</v>
      </c>
      <c r="N225" s="50" t="str">
        <f ca="1">OFFSET(随机目标!$C$42,M225-1,MATCH(K225,随机目标!$C$41:$CH$41,0)-1)</f>
        <v>pack,303</v>
      </c>
      <c r="O225" s="50" t="str">
        <f ca="1">OFFSET(随机目标!$C$42,M225-1,MATCH(K225,随机目标!$C$41:$CH$41,0))</f>
        <v>item,103</v>
      </c>
      <c r="P225" s="50">
        <f ca="1">OFFSET(随机目标!$C$42,M225-1,MATCH(K225,随机目标!$C$41:$CH$41,0)+1)</f>
        <v>85</v>
      </c>
      <c r="Q225" s="50">
        <v>1</v>
      </c>
      <c r="R225" s="50" t="str">
        <f t="shared" ca="1" si="7"/>
        <v>itemicon_103</v>
      </c>
      <c r="S225" s="50" t="str">
        <f t="shared" ca="1" si="8"/>
        <v>item</v>
      </c>
      <c r="U225" s="50">
        <v>6</v>
      </c>
      <c r="V225" s="50">
        <f t="shared" si="109"/>
        <v>62023</v>
      </c>
      <c r="W225" s="50">
        <v>23</v>
      </c>
      <c r="X225" s="50" t="str">
        <f>随机目标!CO64</f>
        <v>stage_token,1630</v>
      </c>
      <c r="Y225" s="50" t="str">
        <f>随机目标!CP64</f>
        <v>stage_token,1630</v>
      </c>
      <c r="Z225" s="50">
        <f>随机目标!CQ64</f>
        <v>100</v>
      </c>
      <c r="AA225" s="50">
        <v>2</v>
      </c>
      <c r="AB225" s="50" t="str">
        <f t="shared" si="110"/>
        <v>prop_21</v>
      </c>
      <c r="AC225" s="50" t="str">
        <f t="shared" si="111"/>
        <v>stage_token</v>
      </c>
      <c r="AH225" s="53">
        <f>怪物产出!S26</f>
        <v>10223</v>
      </c>
      <c r="AI225" s="53">
        <v>1</v>
      </c>
      <c r="AJ225" s="50" t="str">
        <f>价值设定!AE25</f>
        <v>prop,101|167;prop,102|9833</v>
      </c>
      <c r="AM225" s="50">
        <f>宝箱产出!Q26</f>
        <v>80223</v>
      </c>
      <c r="AN225" s="50">
        <v>1</v>
      </c>
      <c r="AO225" s="50" t="str">
        <f>宝箱产出!T26</f>
        <v>pack,303|50;prop,704,2|150;pack,702|90;pack,703|30;pack,406|60;pack,407|10;prop,322,1|100</v>
      </c>
    </row>
    <row r="226" spans="1:41">
      <c r="A226" s="51" t="s">
        <v>535</v>
      </c>
      <c r="B226" s="52">
        <v>24</v>
      </c>
      <c r="C226" s="52">
        <v>3</v>
      </c>
      <c r="D226" s="50" t="str">
        <f t="shared" ref="D226:H226" si="141">D126</f>
        <v>item,101;item,200</v>
      </c>
      <c r="E226" s="50">
        <f>产出设定!$C$20</f>
        <v>50</v>
      </c>
      <c r="F226" s="50">
        <f t="shared" si="141"/>
        <v>102</v>
      </c>
      <c r="G226" s="50">
        <f t="shared" si="141"/>
        <v>170</v>
      </c>
      <c r="H226" s="50" t="str">
        <f t="shared" si="141"/>
        <v>pack,10024;pack,1224;pack,401</v>
      </c>
      <c r="K226" s="50">
        <v>3</v>
      </c>
      <c r="L226" s="50">
        <f t="shared" si="6"/>
        <v>31024</v>
      </c>
      <c r="M226" s="50">
        <v>24</v>
      </c>
      <c r="N226" s="50" t="str">
        <f ca="1">OFFSET(随机目标!$C$42,M226-1,MATCH(K226,随机目标!$C$41:$CH$41,0)-1)</f>
        <v>pack,303</v>
      </c>
      <c r="O226" s="50" t="str">
        <f ca="1">OFFSET(随机目标!$C$42,M226-1,MATCH(K226,随机目标!$C$41:$CH$41,0))</f>
        <v>item,103</v>
      </c>
      <c r="P226" s="50">
        <f ca="1">OFFSET(随机目标!$C$42,M226-1,MATCH(K226,随机目标!$C$41:$CH$41,0)+1)</f>
        <v>85</v>
      </c>
      <c r="Q226" s="50">
        <v>1</v>
      </c>
      <c r="R226" s="50" t="str">
        <f t="shared" ca="1" si="7"/>
        <v>itemicon_103</v>
      </c>
      <c r="S226" s="50" t="str">
        <f t="shared" ca="1" si="8"/>
        <v>item</v>
      </c>
      <c r="U226" s="50">
        <v>6</v>
      </c>
      <c r="V226" s="50">
        <f t="shared" si="109"/>
        <v>62024</v>
      </c>
      <c r="W226" s="50">
        <v>24</v>
      </c>
      <c r="X226" s="50" t="str">
        <f>随机目标!CO65</f>
        <v>stage_token,1640</v>
      </c>
      <c r="Y226" s="50" t="str">
        <f>随机目标!CP65</f>
        <v>stage_token,1640</v>
      </c>
      <c r="Z226" s="50">
        <f>随机目标!CQ65</f>
        <v>100</v>
      </c>
      <c r="AA226" s="50">
        <v>2</v>
      </c>
      <c r="AB226" s="50" t="str">
        <f t="shared" si="110"/>
        <v>prop_21</v>
      </c>
      <c r="AC226" s="50" t="str">
        <f t="shared" si="111"/>
        <v>stage_token</v>
      </c>
      <c r="AH226" s="53">
        <f>怪物产出!S27</f>
        <v>10224</v>
      </c>
      <c r="AI226" s="53">
        <v>1</v>
      </c>
      <c r="AJ226" s="50" t="str">
        <f>价值设定!AE26</f>
        <v>prop,102|9800;prop,103|200</v>
      </c>
      <c r="AM226" s="50">
        <f>宝箱产出!Q27</f>
        <v>80224</v>
      </c>
      <c r="AN226" s="50">
        <v>1</v>
      </c>
      <c r="AO226" s="50" t="str">
        <f>宝箱产出!T27</f>
        <v>pack,303|50;prop,704,2|150;pack,702|90;pack,703|30;pack,406|60;pack,407|10;prop,322,1|100</v>
      </c>
    </row>
    <row r="227" spans="1:41">
      <c r="A227" s="51" t="s">
        <v>536</v>
      </c>
      <c r="B227" s="52">
        <v>25</v>
      </c>
      <c r="C227" s="52">
        <v>3</v>
      </c>
      <c r="D227" s="50" t="str">
        <f t="shared" ref="D227:H227" si="142">D127</f>
        <v>item,101;item,200</v>
      </c>
      <c r="E227" s="50">
        <f>产出设定!$C$20</f>
        <v>50</v>
      </c>
      <c r="F227" s="50">
        <f t="shared" si="142"/>
        <v>102</v>
      </c>
      <c r="G227" s="50">
        <f t="shared" si="142"/>
        <v>170</v>
      </c>
      <c r="H227" s="50" t="str">
        <f t="shared" si="142"/>
        <v>pack,10025;pack,1224;pack,401</v>
      </c>
      <c r="K227" s="50">
        <v>3</v>
      </c>
      <c r="L227" s="50">
        <f t="shared" si="6"/>
        <v>31025</v>
      </c>
      <c r="M227" s="50">
        <v>25</v>
      </c>
      <c r="N227" s="50" t="str">
        <f ca="1">OFFSET(随机目标!$C$42,M227-1,MATCH(K227,随机目标!$C$41:$CH$41,0)-1)</f>
        <v>pack,303</v>
      </c>
      <c r="O227" s="50" t="str">
        <f ca="1">OFFSET(随机目标!$C$42,M227-1,MATCH(K227,随机目标!$C$41:$CH$41,0))</f>
        <v>item,103</v>
      </c>
      <c r="P227" s="50">
        <f ca="1">OFFSET(随机目标!$C$42,M227-1,MATCH(K227,随机目标!$C$41:$CH$41,0)+1)</f>
        <v>85</v>
      </c>
      <c r="Q227" s="50">
        <v>1</v>
      </c>
      <c r="R227" s="50" t="str">
        <f t="shared" ca="1" si="7"/>
        <v>itemicon_103</v>
      </c>
      <c r="S227" s="50" t="str">
        <f t="shared" ca="1" si="8"/>
        <v>item</v>
      </c>
      <c r="U227" s="50">
        <v>6</v>
      </c>
      <c r="V227" s="50">
        <f t="shared" si="109"/>
        <v>62025</v>
      </c>
      <c r="W227" s="50">
        <v>25</v>
      </c>
      <c r="X227" s="50" t="str">
        <f>随机目标!CO66</f>
        <v>stage_token,1650</v>
      </c>
      <c r="Y227" s="50" t="str">
        <f>随机目标!CP66</f>
        <v>stage_token,1650</v>
      </c>
      <c r="Z227" s="50">
        <f>随机目标!CQ66</f>
        <v>100</v>
      </c>
      <c r="AA227" s="50">
        <v>2</v>
      </c>
      <c r="AB227" s="50" t="str">
        <f t="shared" si="110"/>
        <v>prop_21</v>
      </c>
      <c r="AC227" s="50" t="str">
        <f t="shared" si="111"/>
        <v>stage_token</v>
      </c>
      <c r="AH227" s="53">
        <f>怪物产出!S28</f>
        <v>10225</v>
      </c>
      <c r="AI227" s="53">
        <v>1</v>
      </c>
      <c r="AJ227" s="50" t="str">
        <f>价值设定!AE27</f>
        <v>prop,102|9800;prop,103|200</v>
      </c>
      <c r="AM227" s="50">
        <f>宝箱产出!Q28</f>
        <v>80225</v>
      </c>
      <c r="AN227" s="50">
        <v>1</v>
      </c>
      <c r="AO227" s="50" t="str">
        <f>宝箱产出!T28</f>
        <v>pack,303|50;prop,704,2|150;pack,702|90;pack,703|30;pack,406|60;pack,407|10;prop,322,1|100</v>
      </c>
    </row>
    <row r="228" spans="1:41">
      <c r="A228" s="51" t="s">
        <v>537</v>
      </c>
      <c r="B228" s="52">
        <v>26</v>
      </c>
      <c r="C228" s="52">
        <v>3</v>
      </c>
      <c r="D228" s="50" t="str">
        <f t="shared" ref="D228:H228" si="143">D128</f>
        <v>item,101;item,200</v>
      </c>
      <c r="E228" s="50">
        <f>产出设定!$C$20</f>
        <v>50</v>
      </c>
      <c r="F228" s="50">
        <f t="shared" si="143"/>
        <v>102</v>
      </c>
      <c r="G228" s="50">
        <f t="shared" si="143"/>
        <v>170</v>
      </c>
      <c r="H228" s="50" t="str">
        <f t="shared" si="143"/>
        <v>pack,10026;pack,1224;pack,401</v>
      </c>
      <c r="K228" s="50">
        <v>3</v>
      </c>
      <c r="L228" s="50">
        <f t="shared" si="6"/>
        <v>31026</v>
      </c>
      <c r="M228" s="50">
        <v>26</v>
      </c>
      <c r="N228" s="50" t="str">
        <f ca="1">OFFSET(随机目标!$C$42,M228-1,MATCH(K228,随机目标!$C$41:$CH$41,0)-1)</f>
        <v>pack,303</v>
      </c>
      <c r="O228" s="50" t="str">
        <f ca="1">OFFSET(随机目标!$C$42,M228-1,MATCH(K228,随机目标!$C$41:$CH$41,0))</f>
        <v>item,103</v>
      </c>
      <c r="P228" s="50">
        <f ca="1">OFFSET(随机目标!$C$42,M228-1,MATCH(K228,随机目标!$C$41:$CH$41,0)+1)</f>
        <v>85</v>
      </c>
      <c r="Q228" s="50">
        <v>1</v>
      </c>
      <c r="R228" s="50" t="str">
        <f t="shared" ca="1" si="7"/>
        <v>itemicon_103</v>
      </c>
      <c r="S228" s="50" t="str">
        <f t="shared" ca="1" si="8"/>
        <v>item</v>
      </c>
      <c r="U228" s="50">
        <v>6</v>
      </c>
      <c r="V228" s="50">
        <f t="shared" si="109"/>
        <v>62026</v>
      </c>
      <c r="W228" s="50">
        <v>26</v>
      </c>
      <c r="X228" s="50" t="str">
        <f>随机目标!CO67</f>
        <v>stage_token,1660</v>
      </c>
      <c r="Y228" s="50" t="str">
        <f>随机目标!CP67</f>
        <v>stage_token,1660</v>
      </c>
      <c r="Z228" s="50">
        <f>随机目标!CQ67</f>
        <v>100</v>
      </c>
      <c r="AA228" s="50">
        <v>2</v>
      </c>
      <c r="AB228" s="50" t="str">
        <f t="shared" si="110"/>
        <v>prop_21</v>
      </c>
      <c r="AC228" s="50" t="str">
        <f t="shared" si="111"/>
        <v>stage_token</v>
      </c>
      <c r="AH228" s="53">
        <f>怪物产出!S29</f>
        <v>10226</v>
      </c>
      <c r="AI228" s="53">
        <v>1</v>
      </c>
      <c r="AJ228" s="50" t="str">
        <f>价值设定!AE28</f>
        <v>prop,102|9800;prop,103|200</v>
      </c>
      <c r="AM228" s="50">
        <f>宝箱产出!Q29</f>
        <v>80226</v>
      </c>
      <c r="AN228" s="50">
        <v>1</v>
      </c>
      <c r="AO228" s="50" t="str">
        <f>宝箱产出!T29</f>
        <v>pack,303|50;prop,704,2|150;pack,702|90;pack,703|30;pack,406|60;pack,407|10;prop,322,1|100</v>
      </c>
    </row>
    <row r="229" spans="1:41">
      <c r="A229" s="51" t="s">
        <v>538</v>
      </c>
      <c r="B229" s="52">
        <v>27</v>
      </c>
      <c r="C229" s="52">
        <v>3</v>
      </c>
      <c r="D229" s="50" t="str">
        <f t="shared" ref="D229:H229" si="144">D129</f>
        <v>item,101;item,200</v>
      </c>
      <c r="E229" s="50">
        <f>产出设定!$C$20</f>
        <v>50</v>
      </c>
      <c r="F229" s="50">
        <f t="shared" si="144"/>
        <v>105</v>
      </c>
      <c r="G229" s="50">
        <f t="shared" si="144"/>
        <v>175</v>
      </c>
      <c r="H229" s="50" t="str">
        <f t="shared" si="144"/>
        <v>pack,10027;pack,1224;pack,401</v>
      </c>
      <c r="K229" s="50">
        <v>3</v>
      </c>
      <c r="L229" s="50">
        <f t="shared" si="6"/>
        <v>31027</v>
      </c>
      <c r="M229" s="50">
        <v>27</v>
      </c>
      <c r="N229" s="50" t="str">
        <f ca="1">OFFSET(随机目标!$C$42,M229-1,MATCH(K229,随机目标!$C$41:$CH$41,0)-1)</f>
        <v>pack,303</v>
      </c>
      <c r="O229" s="50" t="str">
        <f ca="1">OFFSET(随机目标!$C$42,M229-1,MATCH(K229,随机目标!$C$41:$CH$41,0))</f>
        <v>item,103</v>
      </c>
      <c r="P229" s="50">
        <f ca="1">OFFSET(随机目标!$C$42,M229-1,MATCH(K229,随机目标!$C$41:$CH$41,0)+1)</f>
        <v>85</v>
      </c>
      <c r="Q229" s="50">
        <v>1</v>
      </c>
      <c r="R229" s="50" t="str">
        <f t="shared" ca="1" si="7"/>
        <v>itemicon_103</v>
      </c>
      <c r="S229" s="50" t="str">
        <f t="shared" ca="1" si="8"/>
        <v>item</v>
      </c>
      <c r="U229" s="50">
        <v>6</v>
      </c>
      <c r="V229" s="50">
        <f t="shared" si="109"/>
        <v>62027</v>
      </c>
      <c r="W229" s="50">
        <v>27</v>
      </c>
      <c r="X229" s="50" t="str">
        <f>随机目标!CO68</f>
        <v>stage_token,1670</v>
      </c>
      <c r="Y229" s="50" t="str">
        <f>随机目标!CP68</f>
        <v>stage_token,1670</v>
      </c>
      <c r="Z229" s="50">
        <f>随机目标!CQ68</f>
        <v>100</v>
      </c>
      <c r="AA229" s="50">
        <v>2</v>
      </c>
      <c r="AB229" s="50" t="str">
        <f t="shared" si="110"/>
        <v>prop_21</v>
      </c>
      <c r="AC229" s="50" t="str">
        <f t="shared" si="111"/>
        <v>stage_token</v>
      </c>
      <c r="AH229" s="53">
        <f>怪物产出!S30</f>
        <v>10227</v>
      </c>
      <c r="AI229" s="53">
        <v>1</v>
      </c>
      <c r="AJ229" s="50" t="str">
        <f>价值设定!AE29</f>
        <v>prop,102|9500;prop,103|500</v>
      </c>
      <c r="AM229" s="50">
        <f>宝箱产出!Q30</f>
        <v>80227</v>
      </c>
      <c r="AN229" s="50">
        <v>1</v>
      </c>
      <c r="AO229" s="50" t="str">
        <f>宝箱产出!T30</f>
        <v>pack,303|50;prop,704,2|150;pack,702|90;pack,703|30;pack,406|60;pack,407|10;prop,322,1|100</v>
      </c>
    </row>
    <row r="230" spans="1:41">
      <c r="A230" s="51" t="s">
        <v>539</v>
      </c>
      <c r="B230" s="52">
        <v>28</v>
      </c>
      <c r="C230" s="52">
        <v>3</v>
      </c>
      <c r="D230" s="50" t="str">
        <f t="shared" ref="D230:H230" si="145">D130</f>
        <v>item,101;item,200</v>
      </c>
      <c r="E230" s="50">
        <f>产出设定!$C$20</f>
        <v>50</v>
      </c>
      <c r="F230" s="50">
        <f t="shared" si="145"/>
        <v>105</v>
      </c>
      <c r="G230" s="50">
        <f t="shared" si="145"/>
        <v>175</v>
      </c>
      <c r="H230" s="50" t="str">
        <f t="shared" si="145"/>
        <v>pack,10028;pack,1224;pack,401</v>
      </c>
      <c r="K230" s="50">
        <v>3</v>
      </c>
      <c r="L230" s="50">
        <f t="shared" si="6"/>
        <v>31028</v>
      </c>
      <c r="M230" s="50">
        <v>28</v>
      </c>
      <c r="N230" s="50" t="str">
        <f ca="1">OFFSET(随机目标!$C$42,M230-1,MATCH(K230,随机目标!$C$41:$CH$41,0)-1)</f>
        <v>pack,303</v>
      </c>
      <c r="O230" s="50" t="str">
        <f ca="1">OFFSET(随机目标!$C$42,M230-1,MATCH(K230,随机目标!$C$41:$CH$41,0))</f>
        <v>item,103</v>
      </c>
      <c r="P230" s="50">
        <f ca="1">OFFSET(随机目标!$C$42,M230-1,MATCH(K230,随机目标!$C$41:$CH$41,0)+1)</f>
        <v>85</v>
      </c>
      <c r="Q230" s="50">
        <v>1</v>
      </c>
      <c r="R230" s="50" t="str">
        <f t="shared" ca="1" si="7"/>
        <v>itemicon_103</v>
      </c>
      <c r="S230" s="50" t="str">
        <f t="shared" ca="1" si="8"/>
        <v>item</v>
      </c>
      <c r="U230" s="50">
        <v>6</v>
      </c>
      <c r="V230" s="50">
        <f t="shared" si="109"/>
        <v>62028</v>
      </c>
      <c r="W230" s="50">
        <v>28</v>
      </c>
      <c r="X230" s="50" t="str">
        <f>随机目标!CO69</f>
        <v>stage_token,1680</v>
      </c>
      <c r="Y230" s="50" t="str">
        <f>随机目标!CP69</f>
        <v>stage_token,1680</v>
      </c>
      <c r="Z230" s="50">
        <f>随机目标!CQ69</f>
        <v>100</v>
      </c>
      <c r="AA230" s="50">
        <v>2</v>
      </c>
      <c r="AB230" s="50" t="str">
        <f t="shared" si="110"/>
        <v>prop_21</v>
      </c>
      <c r="AC230" s="50" t="str">
        <f t="shared" si="111"/>
        <v>stage_token</v>
      </c>
      <c r="AH230" s="53">
        <f>怪物产出!S31</f>
        <v>10228</v>
      </c>
      <c r="AI230" s="53">
        <v>1</v>
      </c>
      <c r="AJ230" s="50" t="str">
        <f>价值设定!AE30</f>
        <v>prop,102|9500;prop,103|500</v>
      </c>
      <c r="AM230" s="50">
        <f>宝箱产出!Q31</f>
        <v>80228</v>
      </c>
      <c r="AN230" s="50">
        <v>1</v>
      </c>
      <c r="AO230" s="50" t="str">
        <f>宝箱产出!T31</f>
        <v>pack,303|50;prop,704,2|150;pack,702|90;pack,703|30;pack,406|60;pack,407|10;prop,322,1|100</v>
      </c>
    </row>
    <row r="231" spans="1:41">
      <c r="A231" s="51" t="s">
        <v>540</v>
      </c>
      <c r="B231" s="52">
        <v>29</v>
      </c>
      <c r="C231" s="52">
        <v>3</v>
      </c>
      <c r="D231" s="50" t="str">
        <f t="shared" ref="D231:H231" si="146">D131</f>
        <v>item,101;item,200</v>
      </c>
      <c r="E231" s="50">
        <f>产出设定!$C$20</f>
        <v>50</v>
      </c>
      <c r="F231" s="50">
        <f t="shared" si="146"/>
        <v>105</v>
      </c>
      <c r="G231" s="50">
        <f t="shared" si="146"/>
        <v>175</v>
      </c>
      <c r="H231" s="50" t="str">
        <f t="shared" si="146"/>
        <v>pack,10029;pack,1224;pack,401</v>
      </c>
      <c r="K231" s="50">
        <v>3</v>
      </c>
      <c r="L231" s="50">
        <f t="shared" si="6"/>
        <v>31029</v>
      </c>
      <c r="M231" s="50">
        <v>29</v>
      </c>
      <c r="N231" s="50" t="str">
        <f ca="1">OFFSET(随机目标!$C$42,M231-1,MATCH(K231,随机目标!$C$41:$CH$41,0)-1)</f>
        <v>pack,303</v>
      </c>
      <c r="O231" s="50" t="str">
        <f ca="1">OFFSET(随机目标!$C$42,M231-1,MATCH(K231,随机目标!$C$41:$CH$41,0))</f>
        <v>item,103</v>
      </c>
      <c r="P231" s="50">
        <f ca="1">OFFSET(随机目标!$C$42,M231-1,MATCH(K231,随机目标!$C$41:$CH$41,0)+1)</f>
        <v>85</v>
      </c>
      <c r="Q231" s="50">
        <v>1</v>
      </c>
      <c r="R231" s="50" t="str">
        <f t="shared" ca="1" si="7"/>
        <v>itemicon_103</v>
      </c>
      <c r="S231" s="50" t="str">
        <f t="shared" ca="1" si="8"/>
        <v>item</v>
      </c>
      <c r="U231" s="50">
        <v>6</v>
      </c>
      <c r="V231" s="50">
        <f t="shared" si="109"/>
        <v>62029</v>
      </c>
      <c r="W231" s="50">
        <v>29</v>
      </c>
      <c r="X231" s="50" t="str">
        <f>随机目标!CO70</f>
        <v>stage_token,1690</v>
      </c>
      <c r="Y231" s="50" t="str">
        <f>随机目标!CP70</f>
        <v>stage_token,1690</v>
      </c>
      <c r="Z231" s="50">
        <f>随机目标!CQ70</f>
        <v>100</v>
      </c>
      <c r="AA231" s="50">
        <v>2</v>
      </c>
      <c r="AB231" s="50" t="str">
        <f t="shared" si="110"/>
        <v>prop_21</v>
      </c>
      <c r="AC231" s="50" t="str">
        <f t="shared" si="111"/>
        <v>stage_token</v>
      </c>
      <c r="AH231" s="53">
        <f>怪物产出!S32</f>
        <v>10229</v>
      </c>
      <c r="AI231" s="53">
        <v>1</v>
      </c>
      <c r="AJ231" s="50" t="str">
        <f>价值设定!AE31</f>
        <v>prop,102|9500;prop,103|500</v>
      </c>
      <c r="AM231" s="50">
        <f>宝箱产出!Q32</f>
        <v>80229</v>
      </c>
      <c r="AN231" s="50">
        <v>1</v>
      </c>
      <c r="AO231" s="50" t="str">
        <f>宝箱产出!T32</f>
        <v>pack,303|50;prop,704,2|150;pack,702|90;pack,703|30;pack,406|60;pack,407|10;prop,322,1|100</v>
      </c>
    </row>
    <row r="232" spans="1:41">
      <c r="A232" s="51" t="s">
        <v>541</v>
      </c>
      <c r="B232" s="52">
        <v>30</v>
      </c>
      <c r="C232" s="52">
        <v>3</v>
      </c>
      <c r="D232" s="50" t="str">
        <f t="shared" ref="D232:H232" si="147">D132</f>
        <v>item,101;item,200</v>
      </c>
      <c r="E232" s="50">
        <f>产出设定!$C$20</f>
        <v>50</v>
      </c>
      <c r="F232" s="50">
        <f t="shared" si="147"/>
        <v>105</v>
      </c>
      <c r="G232" s="50">
        <f t="shared" si="147"/>
        <v>175</v>
      </c>
      <c r="H232" s="50" t="str">
        <f t="shared" si="147"/>
        <v>pack,10030;pack,1224;pack,401</v>
      </c>
      <c r="K232" s="50">
        <v>3</v>
      </c>
      <c r="L232" s="50">
        <f t="shared" ref="L232:L295" si="148">K232*10000+1000+M232</f>
        <v>31030</v>
      </c>
      <c r="M232" s="50">
        <v>30</v>
      </c>
      <c r="N232" s="50" t="str">
        <f ca="1">OFFSET(随机目标!$C$42,M232-1,MATCH(K232,随机目标!$C$41:$CH$41,0)-1)</f>
        <v>pack,303</v>
      </c>
      <c r="O232" s="50" t="str">
        <f ca="1">OFFSET(随机目标!$C$42,M232-1,MATCH(K232,随机目标!$C$41:$CH$41,0))</f>
        <v>item,103</v>
      </c>
      <c r="P232" s="50">
        <f ca="1">OFFSET(随机目标!$C$42,M232-1,MATCH(K232,随机目标!$C$41:$CH$41,0)+1)</f>
        <v>85</v>
      </c>
      <c r="Q232" s="50">
        <v>1</v>
      </c>
      <c r="R232" s="50" t="str">
        <f t="shared" ref="R232:R295" ca="1" si="149">IF(OR(S232="coin",S232="stage_token"),VLOOKUP(S232,$AE$3:$AF$6,2,0),IF(S232="item",VLOOKUP(O232,$AE$3:$AF$6,2,0),S232&amp;"_"&amp;MID(O232,6,3)))</f>
        <v>itemicon_103</v>
      </c>
      <c r="S232" s="50" t="str">
        <f t="shared" ref="S232:S295" ca="1" si="150">LEFT(O232,FIND(",",O232)-1)</f>
        <v>item</v>
      </c>
      <c r="U232" s="50">
        <v>6</v>
      </c>
      <c r="V232" s="50">
        <f t="shared" si="109"/>
        <v>62030</v>
      </c>
      <c r="W232" s="50">
        <v>30</v>
      </c>
      <c r="X232" s="50" t="str">
        <f>随机目标!CO71</f>
        <v>stage_token,1700</v>
      </c>
      <c r="Y232" s="50" t="str">
        <f>随机目标!CP71</f>
        <v>stage_token,1700</v>
      </c>
      <c r="Z232" s="50">
        <f>随机目标!CQ71</f>
        <v>100</v>
      </c>
      <c r="AA232" s="50">
        <v>2</v>
      </c>
      <c r="AB232" s="50" t="str">
        <f t="shared" si="110"/>
        <v>prop_21</v>
      </c>
      <c r="AC232" s="50" t="str">
        <f t="shared" si="111"/>
        <v>stage_token</v>
      </c>
      <c r="AH232" s="53">
        <f>怪物产出!S33</f>
        <v>10230</v>
      </c>
      <c r="AI232" s="53">
        <v>1</v>
      </c>
      <c r="AJ232" s="50" t="str">
        <f>价值设定!AE32</f>
        <v>prop,102|9500;prop,103|500</v>
      </c>
      <c r="AM232" s="50">
        <f>宝箱产出!Q33</f>
        <v>80230</v>
      </c>
      <c r="AN232" s="50">
        <v>1</v>
      </c>
      <c r="AO232" s="50" t="str">
        <f>宝箱产出!T33</f>
        <v>pack,303|50;prop,704,2|150;pack,702|90;pack,703|30;pack,406|60;pack,407|10;prop,322,1|100</v>
      </c>
    </row>
    <row r="233" spans="1:41">
      <c r="A233" s="51" t="s">
        <v>542</v>
      </c>
      <c r="B233" s="52">
        <v>31</v>
      </c>
      <c r="C233" s="52">
        <v>3</v>
      </c>
      <c r="D233" s="50" t="str">
        <f t="shared" ref="D233:H233" si="151">D133</f>
        <v>item,101;item,200</v>
      </c>
      <c r="E233" s="50">
        <f>产出设定!$C$20</f>
        <v>50</v>
      </c>
      <c r="F233" s="50">
        <f t="shared" si="151"/>
        <v>108</v>
      </c>
      <c r="G233" s="50">
        <f t="shared" si="151"/>
        <v>180</v>
      </c>
      <c r="H233" s="50" t="str">
        <f t="shared" si="151"/>
        <v>pack,10031;pack,1224;pack,401</v>
      </c>
      <c r="K233" s="50">
        <v>3</v>
      </c>
      <c r="L233" s="50">
        <f t="shared" si="148"/>
        <v>31031</v>
      </c>
      <c r="M233" s="50">
        <v>31</v>
      </c>
      <c r="N233" s="50" t="str">
        <f ca="1">OFFSET(随机目标!$C$42,M233-1,MATCH(K233,随机目标!$C$41:$CH$41,0)-1)</f>
        <v>pack,303</v>
      </c>
      <c r="O233" s="50" t="str">
        <f ca="1">OFFSET(随机目标!$C$42,M233-1,MATCH(K233,随机目标!$C$41:$CH$41,0))</f>
        <v>item,103</v>
      </c>
      <c r="P233" s="50">
        <f ca="1">OFFSET(随机目标!$C$42,M233-1,MATCH(K233,随机目标!$C$41:$CH$41,0)+1)</f>
        <v>85</v>
      </c>
      <c r="Q233" s="50">
        <v>1</v>
      </c>
      <c r="R233" s="50" t="str">
        <f t="shared" ca="1" si="149"/>
        <v>itemicon_103</v>
      </c>
      <c r="S233" s="50" t="str">
        <f t="shared" ca="1" si="150"/>
        <v>item</v>
      </c>
      <c r="U233" s="50">
        <v>6</v>
      </c>
      <c r="V233" s="50">
        <f t="shared" si="109"/>
        <v>62031</v>
      </c>
      <c r="W233" s="50">
        <v>31</v>
      </c>
      <c r="X233" s="50" t="str">
        <f>随机目标!CO72</f>
        <v>stage_token,1710</v>
      </c>
      <c r="Y233" s="50" t="str">
        <f>随机目标!CP72</f>
        <v>stage_token,1710</v>
      </c>
      <c r="Z233" s="50">
        <f>随机目标!CQ72</f>
        <v>100</v>
      </c>
      <c r="AA233" s="50">
        <v>2</v>
      </c>
      <c r="AB233" s="50" t="str">
        <f t="shared" si="110"/>
        <v>prop_21</v>
      </c>
      <c r="AC233" s="50" t="str">
        <f t="shared" si="111"/>
        <v>stage_token</v>
      </c>
      <c r="AH233" s="53">
        <f>怪物产出!S34</f>
        <v>10231</v>
      </c>
      <c r="AI233" s="53">
        <v>1</v>
      </c>
      <c r="AJ233" s="50" t="str">
        <f>价值设定!AE33</f>
        <v>prop,102|9200;prop,103|800</v>
      </c>
      <c r="AM233" s="50">
        <f>宝箱产出!Q34</f>
        <v>80231</v>
      </c>
      <c r="AN233" s="50">
        <v>1</v>
      </c>
      <c r="AO233" s="50" t="str">
        <f>宝箱产出!T34</f>
        <v>pack,303|50;prop,704,2|150;pack,702|90;pack,703|30;pack,406|60;pack,407|10;prop,322,1|100</v>
      </c>
    </row>
    <row r="234" spans="1:41">
      <c r="A234" s="51" t="s">
        <v>543</v>
      </c>
      <c r="B234" s="52">
        <v>32</v>
      </c>
      <c r="C234" s="52">
        <v>3</v>
      </c>
      <c r="D234" s="50" t="str">
        <f t="shared" ref="D234:H234" si="152">D134</f>
        <v>item,101;item,200</v>
      </c>
      <c r="E234" s="50">
        <f>产出设定!$C$20</f>
        <v>50</v>
      </c>
      <c r="F234" s="50">
        <f t="shared" si="152"/>
        <v>108</v>
      </c>
      <c r="G234" s="50">
        <f t="shared" si="152"/>
        <v>180</v>
      </c>
      <c r="H234" s="50" t="str">
        <f t="shared" si="152"/>
        <v>pack,10032;pack,1224;pack,401</v>
      </c>
      <c r="K234" s="50">
        <v>3</v>
      </c>
      <c r="L234" s="50">
        <f t="shared" si="148"/>
        <v>31032</v>
      </c>
      <c r="M234" s="50">
        <v>32</v>
      </c>
      <c r="N234" s="50" t="str">
        <f ca="1">OFFSET(随机目标!$C$42,M234-1,MATCH(K234,随机目标!$C$41:$CH$41,0)-1)</f>
        <v>pack,303</v>
      </c>
      <c r="O234" s="50" t="str">
        <f ca="1">OFFSET(随机目标!$C$42,M234-1,MATCH(K234,随机目标!$C$41:$CH$41,0))</f>
        <v>item,103</v>
      </c>
      <c r="P234" s="50">
        <f ca="1">OFFSET(随机目标!$C$42,M234-1,MATCH(K234,随机目标!$C$41:$CH$41,0)+1)</f>
        <v>85</v>
      </c>
      <c r="Q234" s="50">
        <v>1</v>
      </c>
      <c r="R234" s="50" t="str">
        <f t="shared" ca="1" si="149"/>
        <v>itemicon_103</v>
      </c>
      <c r="S234" s="50" t="str">
        <f t="shared" ca="1" si="150"/>
        <v>item</v>
      </c>
      <c r="U234" s="50">
        <v>6</v>
      </c>
      <c r="V234" s="50">
        <f t="shared" si="109"/>
        <v>62032</v>
      </c>
      <c r="W234" s="50">
        <v>32</v>
      </c>
      <c r="X234" s="50" t="str">
        <f>随机目标!CO73</f>
        <v>stage_token,1720</v>
      </c>
      <c r="Y234" s="50" t="str">
        <f>随机目标!CP73</f>
        <v>stage_token,1720</v>
      </c>
      <c r="Z234" s="50">
        <f>随机目标!CQ73</f>
        <v>100</v>
      </c>
      <c r="AA234" s="50">
        <v>2</v>
      </c>
      <c r="AB234" s="50" t="str">
        <f t="shared" si="110"/>
        <v>prop_21</v>
      </c>
      <c r="AC234" s="50" t="str">
        <f t="shared" si="111"/>
        <v>stage_token</v>
      </c>
      <c r="AH234" s="53">
        <f>怪物产出!S35</f>
        <v>10232</v>
      </c>
      <c r="AI234" s="53">
        <v>1</v>
      </c>
      <c r="AJ234" s="50" t="str">
        <f>价值设定!AE34</f>
        <v>prop,102|9200;prop,103|800</v>
      </c>
      <c r="AM234" s="50">
        <f>宝箱产出!Q35</f>
        <v>80232</v>
      </c>
      <c r="AN234" s="50">
        <v>1</v>
      </c>
      <c r="AO234" s="50" t="str">
        <f>宝箱产出!T35</f>
        <v>pack,303|50;prop,704,2|150;pack,702|90;pack,703|30;pack,406|60;pack,407|10;prop,322,1|100</v>
      </c>
    </row>
    <row r="235" spans="1:41">
      <c r="A235" s="51" t="s">
        <v>544</v>
      </c>
      <c r="B235" s="52">
        <v>33</v>
      </c>
      <c r="C235" s="52">
        <v>3</v>
      </c>
      <c r="D235" s="50" t="str">
        <f t="shared" ref="D235:H235" si="153">D135</f>
        <v>item,101;item,200</v>
      </c>
      <c r="E235" s="50">
        <f>产出设定!$C$20</f>
        <v>50</v>
      </c>
      <c r="F235" s="50">
        <f t="shared" si="153"/>
        <v>108</v>
      </c>
      <c r="G235" s="50">
        <f t="shared" si="153"/>
        <v>180</v>
      </c>
      <c r="H235" s="50" t="str">
        <f t="shared" si="153"/>
        <v>pack,10033;pack,1224;pack,401</v>
      </c>
      <c r="K235" s="50">
        <v>3</v>
      </c>
      <c r="L235" s="50">
        <f t="shared" si="148"/>
        <v>31033</v>
      </c>
      <c r="M235" s="50">
        <v>33</v>
      </c>
      <c r="N235" s="50" t="str">
        <f ca="1">OFFSET(随机目标!$C$42,M235-1,MATCH(K235,随机目标!$C$41:$CH$41,0)-1)</f>
        <v>pack,303</v>
      </c>
      <c r="O235" s="50" t="str">
        <f ca="1">OFFSET(随机目标!$C$42,M235-1,MATCH(K235,随机目标!$C$41:$CH$41,0))</f>
        <v>item,103</v>
      </c>
      <c r="P235" s="50">
        <f ca="1">OFFSET(随机目标!$C$42,M235-1,MATCH(K235,随机目标!$C$41:$CH$41,0)+1)</f>
        <v>85</v>
      </c>
      <c r="Q235" s="50">
        <v>1</v>
      </c>
      <c r="R235" s="50" t="str">
        <f t="shared" ca="1" si="149"/>
        <v>itemicon_103</v>
      </c>
      <c r="S235" s="50" t="str">
        <f t="shared" ca="1" si="150"/>
        <v>item</v>
      </c>
      <c r="U235" s="50">
        <v>6</v>
      </c>
      <c r="V235" s="50">
        <f t="shared" si="109"/>
        <v>62033</v>
      </c>
      <c r="W235" s="50">
        <v>33</v>
      </c>
      <c r="X235" s="50" t="str">
        <f>随机目标!CO74</f>
        <v>stage_token,1730</v>
      </c>
      <c r="Y235" s="50" t="str">
        <f>随机目标!CP74</f>
        <v>stage_token,1730</v>
      </c>
      <c r="Z235" s="50">
        <f>随机目标!CQ74</f>
        <v>100</v>
      </c>
      <c r="AA235" s="50">
        <v>2</v>
      </c>
      <c r="AB235" s="50" t="str">
        <f t="shared" si="110"/>
        <v>prop_21</v>
      </c>
      <c r="AC235" s="50" t="str">
        <f t="shared" si="111"/>
        <v>stage_token</v>
      </c>
      <c r="AH235" s="53">
        <f>怪物产出!S36</f>
        <v>10233</v>
      </c>
      <c r="AI235" s="53">
        <v>1</v>
      </c>
      <c r="AJ235" s="50" t="str">
        <f>价值设定!AE35</f>
        <v>prop,102|9200;prop,103|800</v>
      </c>
      <c r="AM235" s="50">
        <f>宝箱产出!Q36</f>
        <v>80233</v>
      </c>
      <c r="AN235" s="50">
        <v>1</v>
      </c>
      <c r="AO235" s="50" t="str">
        <f>宝箱产出!T36</f>
        <v>pack,303|50;prop,704,2|150;pack,702|90;pack,703|30;pack,406|60;pack,407|10;prop,322,1|100</v>
      </c>
    </row>
    <row r="236" spans="1:41">
      <c r="A236" s="51" t="s">
        <v>545</v>
      </c>
      <c r="B236" s="52">
        <v>34</v>
      </c>
      <c r="C236" s="52">
        <v>3</v>
      </c>
      <c r="D236" s="50" t="str">
        <f t="shared" ref="D236:H236" si="154">D136</f>
        <v>item,101;item,200</v>
      </c>
      <c r="E236" s="50">
        <f>产出设定!$C$20</f>
        <v>50</v>
      </c>
      <c r="F236" s="50">
        <f t="shared" si="154"/>
        <v>111</v>
      </c>
      <c r="G236" s="50">
        <f t="shared" si="154"/>
        <v>185</v>
      </c>
      <c r="H236" s="50" t="str">
        <f t="shared" si="154"/>
        <v>pack,10034;pack,1225;pack,401</v>
      </c>
      <c r="K236" s="50">
        <v>3</v>
      </c>
      <c r="L236" s="50">
        <f t="shared" si="148"/>
        <v>31034</v>
      </c>
      <c r="M236" s="50">
        <v>34</v>
      </c>
      <c r="N236" s="50" t="str">
        <f ca="1">OFFSET(随机目标!$C$42,M236-1,MATCH(K236,随机目标!$C$41:$CH$41,0)-1)</f>
        <v>pack,303</v>
      </c>
      <c r="O236" s="50" t="str">
        <f ca="1">OFFSET(随机目标!$C$42,M236-1,MATCH(K236,随机目标!$C$41:$CH$41,0))</f>
        <v>item,103</v>
      </c>
      <c r="P236" s="50">
        <f ca="1">OFFSET(随机目标!$C$42,M236-1,MATCH(K236,随机目标!$C$41:$CH$41,0)+1)</f>
        <v>80</v>
      </c>
      <c r="Q236" s="50">
        <v>1</v>
      </c>
      <c r="R236" s="50" t="str">
        <f t="shared" ca="1" si="149"/>
        <v>itemicon_103</v>
      </c>
      <c r="S236" s="50" t="str">
        <f t="shared" ca="1" si="150"/>
        <v>item</v>
      </c>
      <c r="U236" s="50">
        <v>6</v>
      </c>
      <c r="V236" s="50">
        <f t="shared" si="109"/>
        <v>62034</v>
      </c>
      <c r="W236" s="50">
        <v>34</v>
      </c>
      <c r="X236" s="50" t="str">
        <f>随机目标!CO75</f>
        <v>stage_token,1740</v>
      </c>
      <c r="Y236" s="50" t="str">
        <f>随机目标!CP75</f>
        <v>stage_token,1740</v>
      </c>
      <c r="Z236" s="50">
        <f>随机目标!CQ75</f>
        <v>100</v>
      </c>
      <c r="AA236" s="50">
        <v>2</v>
      </c>
      <c r="AB236" s="50" t="str">
        <f t="shared" si="110"/>
        <v>prop_21</v>
      </c>
      <c r="AC236" s="50" t="str">
        <f t="shared" si="111"/>
        <v>stage_token</v>
      </c>
      <c r="AH236" s="53">
        <f>怪物产出!S37</f>
        <v>10234</v>
      </c>
      <c r="AI236" s="53">
        <v>1</v>
      </c>
      <c r="AJ236" s="50" t="str">
        <f>价值设定!AE36</f>
        <v>prop,102|8900;prop,103|1100</v>
      </c>
      <c r="AM236" s="50">
        <f>宝箱产出!Q37</f>
        <v>80234</v>
      </c>
      <c r="AN236" s="50">
        <v>1</v>
      </c>
      <c r="AO236" s="50" t="str">
        <f>宝箱产出!T37</f>
        <v>pack,304|10;pack,303|100;prop,704,2|200;pack,702|120;pack,703|40;pack,406|60;pack,407|20;prop,322,1|20;prop,323,1|5</v>
      </c>
    </row>
    <row r="237" spans="1:41">
      <c r="A237" s="51" t="s">
        <v>546</v>
      </c>
      <c r="B237" s="52">
        <v>35</v>
      </c>
      <c r="C237" s="52">
        <v>3</v>
      </c>
      <c r="D237" s="50" t="str">
        <f t="shared" ref="D237:H237" si="155">D137</f>
        <v>item,101;item,200</v>
      </c>
      <c r="E237" s="50">
        <f>产出设定!$C$20</f>
        <v>50</v>
      </c>
      <c r="F237" s="50">
        <f t="shared" si="155"/>
        <v>111</v>
      </c>
      <c r="G237" s="50">
        <f t="shared" si="155"/>
        <v>185</v>
      </c>
      <c r="H237" s="50" t="str">
        <f t="shared" si="155"/>
        <v>pack,10035;pack,1225;pack,401</v>
      </c>
      <c r="K237" s="50">
        <v>3</v>
      </c>
      <c r="L237" s="50">
        <f t="shared" si="148"/>
        <v>31035</v>
      </c>
      <c r="M237" s="50">
        <v>35</v>
      </c>
      <c r="N237" s="50" t="str">
        <f ca="1">OFFSET(随机目标!$C$42,M237-1,MATCH(K237,随机目标!$C$41:$CH$41,0)-1)</f>
        <v>pack,303</v>
      </c>
      <c r="O237" s="50" t="str">
        <f ca="1">OFFSET(随机目标!$C$42,M237-1,MATCH(K237,随机目标!$C$41:$CH$41,0))</f>
        <v>item,103</v>
      </c>
      <c r="P237" s="50">
        <f ca="1">OFFSET(随机目标!$C$42,M237-1,MATCH(K237,随机目标!$C$41:$CH$41,0)+1)</f>
        <v>80</v>
      </c>
      <c r="Q237" s="50">
        <v>1</v>
      </c>
      <c r="R237" s="50" t="str">
        <f t="shared" ca="1" si="149"/>
        <v>itemicon_103</v>
      </c>
      <c r="S237" s="50" t="str">
        <f t="shared" ca="1" si="150"/>
        <v>item</v>
      </c>
      <c r="U237" s="50">
        <v>6</v>
      </c>
      <c r="V237" s="50">
        <f t="shared" si="109"/>
        <v>62035</v>
      </c>
      <c r="W237" s="50">
        <v>35</v>
      </c>
      <c r="X237" s="50" t="str">
        <f>随机目标!CO76</f>
        <v>stage_token,1750</v>
      </c>
      <c r="Y237" s="50" t="str">
        <f>随机目标!CP76</f>
        <v>stage_token,1750</v>
      </c>
      <c r="Z237" s="50">
        <f>随机目标!CQ76</f>
        <v>100</v>
      </c>
      <c r="AA237" s="50">
        <v>2</v>
      </c>
      <c r="AB237" s="50" t="str">
        <f t="shared" si="110"/>
        <v>prop_21</v>
      </c>
      <c r="AC237" s="50" t="str">
        <f t="shared" si="111"/>
        <v>stage_token</v>
      </c>
      <c r="AH237" s="53">
        <f>怪物产出!S38</f>
        <v>10235</v>
      </c>
      <c r="AI237" s="53">
        <v>1</v>
      </c>
      <c r="AJ237" s="50" t="str">
        <f>价值设定!AE37</f>
        <v>prop,102|8900;prop,103|1100</v>
      </c>
      <c r="AM237" s="50">
        <f>宝箱产出!Q38</f>
        <v>80235</v>
      </c>
      <c r="AN237" s="50">
        <v>1</v>
      </c>
      <c r="AO237" s="50" t="str">
        <f>宝箱产出!T38</f>
        <v>pack,304|10;pack,303|100;prop,704,2|200;pack,702|120;pack,703|40;pack,406|60;pack,407|20;prop,322,1|20;prop,323,1|5</v>
      </c>
    </row>
    <row r="238" spans="1:41">
      <c r="A238" s="51" t="s">
        <v>547</v>
      </c>
      <c r="B238" s="52">
        <v>36</v>
      </c>
      <c r="C238" s="52">
        <v>3</v>
      </c>
      <c r="D238" s="50" t="str">
        <f t="shared" ref="D238:H238" si="156">D138</f>
        <v>item,101;item,200</v>
      </c>
      <c r="E238" s="50">
        <f>产出设定!$C$20</f>
        <v>50</v>
      </c>
      <c r="F238" s="50">
        <f t="shared" si="156"/>
        <v>111</v>
      </c>
      <c r="G238" s="50">
        <f t="shared" si="156"/>
        <v>185</v>
      </c>
      <c r="H238" s="50" t="str">
        <f t="shared" si="156"/>
        <v>pack,10036;pack,1225;pack,401</v>
      </c>
      <c r="K238" s="50">
        <v>3</v>
      </c>
      <c r="L238" s="50">
        <f t="shared" si="148"/>
        <v>31036</v>
      </c>
      <c r="M238" s="50">
        <v>36</v>
      </c>
      <c r="N238" s="50" t="str">
        <f ca="1">OFFSET(随机目标!$C$42,M238-1,MATCH(K238,随机目标!$C$41:$CH$41,0)-1)</f>
        <v>pack,303</v>
      </c>
      <c r="O238" s="50" t="str">
        <f ca="1">OFFSET(随机目标!$C$42,M238-1,MATCH(K238,随机目标!$C$41:$CH$41,0))</f>
        <v>item,103</v>
      </c>
      <c r="P238" s="50">
        <f ca="1">OFFSET(随机目标!$C$42,M238-1,MATCH(K238,随机目标!$C$41:$CH$41,0)+1)</f>
        <v>80</v>
      </c>
      <c r="Q238" s="50">
        <v>1</v>
      </c>
      <c r="R238" s="50" t="str">
        <f t="shared" ca="1" si="149"/>
        <v>itemicon_103</v>
      </c>
      <c r="S238" s="50" t="str">
        <f t="shared" ca="1" si="150"/>
        <v>item</v>
      </c>
      <c r="U238" s="50">
        <v>6</v>
      </c>
      <c r="V238" s="50">
        <f t="shared" si="109"/>
        <v>62036</v>
      </c>
      <c r="W238" s="50">
        <v>36</v>
      </c>
      <c r="X238" s="50" t="str">
        <f>随机目标!CO77</f>
        <v>stage_token,1760</v>
      </c>
      <c r="Y238" s="50" t="str">
        <f>随机目标!CP77</f>
        <v>stage_token,1760</v>
      </c>
      <c r="Z238" s="50">
        <f>随机目标!CQ77</f>
        <v>100</v>
      </c>
      <c r="AA238" s="50">
        <v>2</v>
      </c>
      <c r="AB238" s="50" t="str">
        <f t="shared" si="110"/>
        <v>prop_21</v>
      </c>
      <c r="AC238" s="50" t="str">
        <f t="shared" si="111"/>
        <v>stage_token</v>
      </c>
      <c r="AH238" s="53">
        <f>怪物产出!S39</f>
        <v>10236</v>
      </c>
      <c r="AI238" s="53">
        <v>1</v>
      </c>
      <c r="AJ238" s="50" t="str">
        <f>价值设定!AE38</f>
        <v>prop,102|8900;prop,103|1100</v>
      </c>
      <c r="AM238" s="50">
        <f>宝箱产出!Q39</f>
        <v>80236</v>
      </c>
      <c r="AN238" s="50">
        <v>1</v>
      </c>
      <c r="AO238" s="50" t="str">
        <f>宝箱产出!T39</f>
        <v>pack,304|10;pack,303|100;prop,704,2|200;pack,702|120;pack,703|40;pack,406|60;pack,407|20;prop,322,1|20;prop,323,1|5</v>
      </c>
    </row>
    <row r="239" spans="1:41">
      <c r="A239" s="51" t="s">
        <v>548</v>
      </c>
      <c r="B239" s="52">
        <v>37</v>
      </c>
      <c r="C239" s="52">
        <v>3</v>
      </c>
      <c r="D239" s="50" t="str">
        <f t="shared" ref="D239:H239" si="157">D139</f>
        <v>item,101;item,200</v>
      </c>
      <c r="E239" s="50">
        <f>产出设定!$C$20</f>
        <v>50</v>
      </c>
      <c r="F239" s="50">
        <f t="shared" si="157"/>
        <v>114</v>
      </c>
      <c r="G239" s="50">
        <f t="shared" si="157"/>
        <v>190</v>
      </c>
      <c r="H239" s="50" t="str">
        <f t="shared" si="157"/>
        <v>pack,10037;pack,1225;pack,401</v>
      </c>
      <c r="K239" s="50">
        <v>3</v>
      </c>
      <c r="L239" s="50">
        <f t="shared" si="148"/>
        <v>31037</v>
      </c>
      <c r="M239" s="50">
        <v>37</v>
      </c>
      <c r="N239" s="50" t="str">
        <f ca="1">OFFSET(随机目标!$C$42,M239-1,MATCH(K239,随机目标!$C$41:$CH$41,0)-1)</f>
        <v>pack,303</v>
      </c>
      <c r="O239" s="50" t="str">
        <f ca="1">OFFSET(随机目标!$C$42,M239-1,MATCH(K239,随机目标!$C$41:$CH$41,0))</f>
        <v>item,103</v>
      </c>
      <c r="P239" s="50">
        <f ca="1">OFFSET(随机目标!$C$42,M239-1,MATCH(K239,随机目标!$C$41:$CH$41,0)+1)</f>
        <v>80</v>
      </c>
      <c r="Q239" s="50">
        <v>1</v>
      </c>
      <c r="R239" s="50" t="str">
        <f t="shared" ca="1" si="149"/>
        <v>itemicon_103</v>
      </c>
      <c r="S239" s="50" t="str">
        <f t="shared" ca="1" si="150"/>
        <v>item</v>
      </c>
      <c r="U239" s="50">
        <v>6</v>
      </c>
      <c r="V239" s="50">
        <f t="shared" si="109"/>
        <v>62037</v>
      </c>
      <c r="W239" s="50">
        <v>37</v>
      </c>
      <c r="X239" s="50" t="str">
        <f>随机目标!CO78</f>
        <v>stage_token,1770</v>
      </c>
      <c r="Y239" s="50" t="str">
        <f>随机目标!CP78</f>
        <v>stage_token,1770</v>
      </c>
      <c r="Z239" s="50">
        <f>随机目标!CQ78</f>
        <v>100</v>
      </c>
      <c r="AA239" s="50">
        <v>2</v>
      </c>
      <c r="AB239" s="50" t="str">
        <f t="shared" si="110"/>
        <v>prop_21</v>
      </c>
      <c r="AC239" s="50" t="str">
        <f t="shared" si="111"/>
        <v>stage_token</v>
      </c>
      <c r="AH239" s="53">
        <f>怪物产出!S40</f>
        <v>10237</v>
      </c>
      <c r="AI239" s="53">
        <v>1</v>
      </c>
      <c r="AJ239" s="50" t="str">
        <f>价值设定!AE39</f>
        <v>prop,102|8600;prop,103|1400</v>
      </c>
      <c r="AM239" s="50">
        <f>宝箱产出!Q40</f>
        <v>80237</v>
      </c>
      <c r="AN239" s="50">
        <v>1</v>
      </c>
      <c r="AO239" s="50" t="str">
        <f>宝箱产出!T40</f>
        <v>pack,304|10;pack,303|100;prop,704,2|200;pack,702|120;pack,703|40;pack,406|60;pack,407|20;prop,322,1|20;prop,323,1|5</v>
      </c>
    </row>
    <row r="240" spans="1:41">
      <c r="A240" s="51" t="s">
        <v>549</v>
      </c>
      <c r="B240" s="52">
        <v>38</v>
      </c>
      <c r="C240" s="52">
        <v>3</v>
      </c>
      <c r="D240" s="50" t="str">
        <f t="shared" ref="D240:H240" si="158">D140</f>
        <v>item,101;item,200</v>
      </c>
      <c r="E240" s="50">
        <f>产出设定!$C$20</f>
        <v>50</v>
      </c>
      <c r="F240" s="50">
        <f t="shared" si="158"/>
        <v>117</v>
      </c>
      <c r="G240" s="50">
        <f t="shared" si="158"/>
        <v>195</v>
      </c>
      <c r="H240" s="50" t="str">
        <f t="shared" si="158"/>
        <v>pack,10038;pack,1225;pack,401</v>
      </c>
      <c r="K240" s="50">
        <v>3</v>
      </c>
      <c r="L240" s="50">
        <f t="shared" si="148"/>
        <v>31038</v>
      </c>
      <c r="M240" s="50">
        <v>38</v>
      </c>
      <c r="N240" s="50" t="str">
        <f ca="1">OFFSET(随机目标!$C$42,M240-1,MATCH(K240,随机目标!$C$41:$CH$41,0)-1)</f>
        <v>pack,303</v>
      </c>
      <c r="O240" s="50" t="str">
        <f ca="1">OFFSET(随机目标!$C$42,M240-1,MATCH(K240,随机目标!$C$41:$CH$41,0))</f>
        <v>item,103</v>
      </c>
      <c r="P240" s="50">
        <f ca="1">OFFSET(随机目标!$C$42,M240-1,MATCH(K240,随机目标!$C$41:$CH$41,0)+1)</f>
        <v>80</v>
      </c>
      <c r="Q240" s="50">
        <v>1</v>
      </c>
      <c r="R240" s="50" t="str">
        <f t="shared" ca="1" si="149"/>
        <v>itemicon_103</v>
      </c>
      <c r="S240" s="50" t="str">
        <f t="shared" ca="1" si="150"/>
        <v>item</v>
      </c>
      <c r="U240" s="50">
        <v>6</v>
      </c>
      <c r="V240" s="50">
        <f t="shared" si="109"/>
        <v>62038</v>
      </c>
      <c r="W240" s="50">
        <v>38</v>
      </c>
      <c r="X240" s="50" t="str">
        <f>随机目标!CO79</f>
        <v>stage_token,1780</v>
      </c>
      <c r="Y240" s="50" t="str">
        <f>随机目标!CP79</f>
        <v>stage_token,1780</v>
      </c>
      <c r="Z240" s="50">
        <f>随机目标!CQ79</f>
        <v>100</v>
      </c>
      <c r="AA240" s="50">
        <v>2</v>
      </c>
      <c r="AB240" s="50" t="str">
        <f t="shared" si="110"/>
        <v>prop_21</v>
      </c>
      <c r="AC240" s="50" t="str">
        <f t="shared" si="111"/>
        <v>stage_token</v>
      </c>
      <c r="AH240" s="53">
        <f>怪物产出!S41</f>
        <v>10238</v>
      </c>
      <c r="AI240" s="53">
        <v>1</v>
      </c>
      <c r="AJ240" s="50" t="str">
        <f>价值设定!AE40</f>
        <v>prop,102|8300;prop,103|1700</v>
      </c>
      <c r="AM240" s="50">
        <f>宝箱产出!Q41</f>
        <v>80238</v>
      </c>
      <c r="AN240" s="50">
        <v>1</v>
      </c>
      <c r="AO240" s="50" t="str">
        <f>宝箱产出!T41</f>
        <v>pack,304|10;pack,303|100;prop,704,2|200;pack,702|120;pack,703|40;pack,406|60;pack,407|20;prop,322,1|20;prop,323,1|5</v>
      </c>
    </row>
    <row r="241" spans="1:41">
      <c r="A241" s="51" t="s">
        <v>550</v>
      </c>
      <c r="B241" s="52">
        <v>39</v>
      </c>
      <c r="C241" s="52">
        <v>3</v>
      </c>
      <c r="D241" s="50" t="str">
        <f t="shared" ref="D241:H241" si="159">D141</f>
        <v>item,101;item,200</v>
      </c>
      <c r="E241" s="50">
        <f>产出设定!$C$20</f>
        <v>50</v>
      </c>
      <c r="F241" s="50">
        <f t="shared" si="159"/>
        <v>120</v>
      </c>
      <c r="G241" s="50">
        <f t="shared" si="159"/>
        <v>200</v>
      </c>
      <c r="H241" s="50" t="str">
        <f t="shared" si="159"/>
        <v>pack,10039;pack,1225;pack,401</v>
      </c>
      <c r="K241" s="50">
        <v>3</v>
      </c>
      <c r="L241" s="50">
        <f t="shared" si="148"/>
        <v>31039</v>
      </c>
      <c r="M241" s="50">
        <v>39</v>
      </c>
      <c r="N241" s="50" t="str">
        <f ca="1">OFFSET(随机目标!$C$42,M241-1,MATCH(K241,随机目标!$C$41:$CH$41,0)-1)</f>
        <v>pack,303</v>
      </c>
      <c r="O241" s="50" t="str">
        <f ca="1">OFFSET(随机目标!$C$42,M241-1,MATCH(K241,随机目标!$C$41:$CH$41,0))</f>
        <v>item,103</v>
      </c>
      <c r="P241" s="50">
        <f ca="1">OFFSET(随机目标!$C$42,M241-1,MATCH(K241,随机目标!$C$41:$CH$41,0)+1)</f>
        <v>80</v>
      </c>
      <c r="Q241" s="50">
        <v>1</v>
      </c>
      <c r="R241" s="50" t="str">
        <f t="shared" ca="1" si="149"/>
        <v>itemicon_103</v>
      </c>
      <c r="S241" s="50" t="str">
        <f t="shared" ca="1" si="150"/>
        <v>item</v>
      </c>
      <c r="U241" s="50">
        <v>6</v>
      </c>
      <c r="V241" s="50">
        <f t="shared" si="109"/>
        <v>62039</v>
      </c>
      <c r="W241" s="50">
        <v>39</v>
      </c>
      <c r="X241" s="50" t="str">
        <f>随机目标!CO80</f>
        <v>stage_token,1790</v>
      </c>
      <c r="Y241" s="50" t="str">
        <f>随机目标!CP80</f>
        <v>stage_token,1790</v>
      </c>
      <c r="Z241" s="50">
        <f>随机目标!CQ80</f>
        <v>100</v>
      </c>
      <c r="AA241" s="50">
        <v>2</v>
      </c>
      <c r="AB241" s="50" t="str">
        <f t="shared" si="110"/>
        <v>prop_21</v>
      </c>
      <c r="AC241" s="50" t="str">
        <f t="shared" si="111"/>
        <v>stage_token</v>
      </c>
      <c r="AH241" s="53">
        <f>怪物产出!S42</f>
        <v>10239</v>
      </c>
      <c r="AI241" s="53">
        <v>1</v>
      </c>
      <c r="AJ241" s="50" t="str">
        <f>价值设定!AE41</f>
        <v>prop,102|8000;prop,103|2000</v>
      </c>
      <c r="AM241" s="50">
        <f>宝箱产出!Q42</f>
        <v>80239</v>
      </c>
      <c r="AN241" s="50">
        <v>1</v>
      </c>
      <c r="AO241" s="50" t="str">
        <f>宝箱产出!T42</f>
        <v>pack,304|10;pack,303|100;prop,704,2|200;pack,702|120;pack,703|40;pack,406|60;pack,407|20;prop,322,1|20;prop,323,1|5</v>
      </c>
    </row>
    <row r="242" spans="1:41">
      <c r="A242" s="51" t="s">
        <v>551</v>
      </c>
      <c r="B242" s="52">
        <v>40</v>
      </c>
      <c r="C242" s="52">
        <v>3</v>
      </c>
      <c r="D242" s="50" t="str">
        <f t="shared" ref="D242:H242" si="160">D142</f>
        <v>item,101;item,200</v>
      </c>
      <c r="E242" s="50">
        <f>产出设定!$C$20</f>
        <v>50</v>
      </c>
      <c r="F242" s="50">
        <f t="shared" si="160"/>
        <v>120</v>
      </c>
      <c r="G242" s="50">
        <f t="shared" si="160"/>
        <v>200</v>
      </c>
      <c r="H242" s="50" t="str">
        <f t="shared" si="160"/>
        <v>pack,10040;pack,1225;pack,401</v>
      </c>
      <c r="K242" s="50">
        <v>3</v>
      </c>
      <c r="L242" s="50">
        <f t="shared" si="148"/>
        <v>31040</v>
      </c>
      <c r="M242" s="50">
        <v>40</v>
      </c>
      <c r="N242" s="50" t="str">
        <f ca="1">OFFSET(随机目标!$C$42,M242-1,MATCH(K242,随机目标!$C$41:$CH$41,0)-1)</f>
        <v>pack,303</v>
      </c>
      <c r="O242" s="50" t="str">
        <f ca="1">OFFSET(随机目标!$C$42,M242-1,MATCH(K242,随机目标!$C$41:$CH$41,0))</f>
        <v>item,103</v>
      </c>
      <c r="P242" s="50">
        <f ca="1">OFFSET(随机目标!$C$42,M242-1,MATCH(K242,随机目标!$C$41:$CH$41,0)+1)</f>
        <v>80</v>
      </c>
      <c r="Q242" s="50">
        <v>1</v>
      </c>
      <c r="R242" s="50" t="str">
        <f t="shared" ca="1" si="149"/>
        <v>itemicon_103</v>
      </c>
      <c r="S242" s="50" t="str">
        <f t="shared" ca="1" si="150"/>
        <v>item</v>
      </c>
      <c r="U242" s="50">
        <v>6</v>
      </c>
      <c r="V242" s="50">
        <f t="shared" si="109"/>
        <v>62040</v>
      </c>
      <c r="W242" s="50">
        <v>40</v>
      </c>
      <c r="X242" s="50" t="str">
        <f>随机目标!CO81</f>
        <v>stage_token,1800</v>
      </c>
      <c r="Y242" s="50" t="str">
        <f>随机目标!CP81</f>
        <v>stage_token,1800</v>
      </c>
      <c r="Z242" s="50">
        <f>随机目标!CQ81</f>
        <v>100</v>
      </c>
      <c r="AA242" s="50">
        <v>2</v>
      </c>
      <c r="AB242" s="50" t="str">
        <f t="shared" si="110"/>
        <v>prop_21</v>
      </c>
      <c r="AC242" s="50" t="str">
        <f t="shared" si="111"/>
        <v>stage_token</v>
      </c>
      <c r="AH242" s="53">
        <f>怪物产出!S43</f>
        <v>10240</v>
      </c>
      <c r="AI242" s="53">
        <v>1</v>
      </c>
      <c r="AJ242" s="50" t="str">
        <f>价值设定!AE42</f>
        <v>prop,102|8000;prop,103|2000</v>
      </c>
      <c r="AM242" s="50">
        <f>宝箱产出!Q43</f>
        <v>80240</v>
      </c>
      <c r="AN242" s="50">
        <v>1</v>
      </c>
      <c r="AO242" s="50" t="str">
        <f>宝箱产出!T43</f>
        <v>pack,304|10;pack,303|100;prop,704,2|200;pack,702|120;pack,703|40;pack,406|60;pack,407|20;prop,322,1|20;prop,323,1|5</v>
      </c>
    </row>
    <row r="243" spans="1:41">
      <c r="A243" s="51" t="s">
        <v>552</v>
      </c>
      <c r="B243" s="52">
        <v>41</v>
      </c>
      <c r="C243" s="52">
        <v>3</v>
      </c>
      <c r="D243" s="50" t="str">
        <f t="shared" ref="D243:H243" si="161">D143</f>
        <v>item,101;item,102;item,200</v>
      </c>
      <c r="E243" s="50">
        <f>产出设定!$C$20</f>
        <v>50</v>
      </c>
      <c r="F243" s="50">
        <f t="shared" si="161"/>
        <v>123</v>
      </c>
      <c r="G243" s="50">
        <f t="shared" si="161"/>
        <v>205</v>
      </c>
      <c r="H243" s="50" t="str">
        <f t="shared" si="161"/>
        <v>pack,10041;pack,1226;pack,401</v>
      </c>
      <c r="K243" s="50">
        <v>3</v>
      </c>
      <c r="L243" s="50">
        <f t="shared" si="148"/>
        <v>31041</v>
      </c>
      <c r="M243" s="50">
        <v>41</v>
      </c>
      <c r="N243" s="50" t="str">
        <f ca="1">OFFSET(随机目标!$C$42,M243-1,MATCH(K243,随机目标!$C$41:$CH$41,0)-1)</f>
        <v>pack,303</v>
      </c>
      <c r="O243" s="50" t="str">
        <f ca="1">OFFSET(随机目标!$C$42,M243-1,MATCH(K243,随机目标!$C$41:$CH$41,0))</f>
        <v>item,103</v>
      </c>
      <c r="P243" s="50">
        <f ca="1">OFFSET(随机目标!$C$42,M243-1,MATCH(K243,随机目标!$C$41:$CH$41,0)+1)</f>
        <v>70</v>
      </c>
      <c r="Q243" s="50">
        <v>1</v>
      </c>
      <c r="R243" s="50" t="str">
        <f t="shared" ca="1" si="149"/>
        <v>itemicon_103</v>
      </c>
      <c r="S243" s="50" t="str">
        <f t="shared" ca="1" si="150"/>
        <v>item</v>
      </c>
      <c r="U243" s="50">
        <v>6</v>
      </c>
      <c r="V243" s="50">
        <f t="shared" si="109"/>
        <v>62041</v>
      </c>
      <c r="W243" s="50">
        <v>41</v>
      </c>
      <c r="X243" s="50" t="str">
        <f>随机目标!CO82</f>
        <v>stage_token,1810</v>
      </c>
      <c r="Y243" s="50" t="str">
        <f>随机目标!CP82</f>
        <v>stage_token,1810</v>
      </c>
      <c r="Z243" s="50">
        <f>随机目标!CQ82</f>
        <v>100</v>
      </c>
      <c r="AA243" s="50">
        <v>2</v>
      </c>
      <c r="AB243" s="50" t="str">
        <f t="shared" si="110"/>
        <v>prop_21</v>
      </c>
      <c r="AC243" s="50" t="str">
        <f t="shared" si="111"/>
        <v>stage_token</v>
      </c>
      <c r="AH243" s="53">
        <f>怪物产出!S44</f>
        <v>10241</v>
      </c>
      <c r="AI243" s="53">
        <v>1</v>
      </c>
      <c r="AJ243" s="50" t="str">
        <f>价值设定!AE43</f>
        <v>prop,102|7700;prop,103|2300</v>
      </c>
      <c r="AM243" s="50">
        <f>宝箱产出!Q44</f>
        <v>80241</v>
      </c>
      <c r="AN243" s="50">
        <v>1</v>
      </c>
      <c r="AO243" s="50" t="str">
        <f>宝箱产出!T44</f>
        <v>pack,304|10;pack,303|100;prop,704,2|200;pack,702|120;pack,703|40;pack,406|60;pack,407|20;prop,322,1|20;prop,323,1|5</v>
      </c>
    </row>
    <row r="244" spans="1:41">
      <c r="A244" s="51" t="s">
        <v>553</v>
      </c>
      <c r="B244" s="52">
        <v>42</v>
      </c>
      <c r="C244" s="52">
        <v>3</v>
      </c>
      <c r="D244" s="50" t="str">
        <f t="shared" ref="D244:H244" si="162">D144</f>
        <v>item,101;item,102;item,200</v>
      </c>
      <c r="E244" s="50">
        <f>产出设定!$C$20</f>
        <v>50</v>
      </c>
      <c r="F244" s="50">
        <f t="shared" si="162"/>
        <v>126</v>
      </c>
      <c r="G244" s="50">
        <f t="shared" si="162"/>
        <v>210</v>
      </c>
      <c r="H244" s="50" t="str">
        <f t="shared" si="162"/>
        <v>pack,10042;pack,1226;pack,401</v>
      </c>
      <c r="K244" s="50">
        <v>3</v>
      </c>
      <c r="L244" s="50">
        <f t="shared" si="148"/>
        <v>31042</v>
      </c>
      <c r="M244" s="50">
        <v>42</v>
      </c>
      <c r="N244" s="50" t="str">
        <f ca="1">OFFSET(随机目标!$C$42,M244-1,MATCH(K244,随机目标!$C$41:$CH$41,0)-1)</f>
        <v>pack,303</v>
      </c>
      <c r="O244" s="50" t="str">
        <f ca="1">OFFSET(随机目标!$C$42,M244-1,MATCH(K244,随机目标!$C$41:$CH$41,0))</f>
        <v>item,103</v>
      </c>
      <c r="P244" s="50">
        <f ca="1">OFFSET(随机目标!$C$42,M244-1,MATCH(K244,随机目标!$C$41:$CH$41,0)+1)</f>
        <v>70</v>
      </c>
      <c r="Q244" s="50">
        <v>1</v>
      </c>
      <c r="R244" s="50" t="str">
        <f t="shared" ca="1" si="149"/>
        <v>itemicon_103</v>
      </c>
      <c r="S244" s="50" t="str">
        <f t="shared" ca="1" si="150"/>
        <v>item</v>
      </c>
      <c r="U244" s="50">
        <v>6</v>
      </c>
      <c r="V244" s="50">
        <f t="shared" si="109"/>
        <v>62042</v>
      </c>
      <c r="W244" s="50">
        <v>42</v>
      </c>
      <c r="X244" s="50" t="str">
        <f>随机目标!CO83</f>
        <v>stage_token,1820</v>
      </c>
      <c r="Y244" s="50" t="str">
        <f>随机目标!CP83</f>
        <v>stage_token,1820</v>
      </c>
      <c r="Z244" s="50">
        <f>随机目标!CQ83</f>
        <v>100</v>
      </c>
      <c r="AA244" s="50">
        <v>2</v>
      </c>
      <c r="AB244" s="50" t="str">
        <f t="shared" si="110"/>
        <v>prop_21</v>
      </c>
      <c r="AC244" s="50" t="str">
        <f t="shared" si="111"/>
        <v>stage_token</v>
      </c>
      <c r="AH244" s="53">
        <f>怪物产出!S45</f>
        <v>10242</v>
      </c>
      <c r="AI244" s="53">
        <v>1</v>
      </c>
      <c r="AJ244" s="50" t="str">
        <f>价值设定!AE44</f>
        <v>prop,102|7400;prop,103|2600</v>
      </c>
      <c r="AM244" s="50">
        <f>宝箱产出!Q45</f>
        <v>80242</v>
      </c>
      <c r="AN244" s="50">
        <v>1</v>
      </c>
      <c r="AO244" s="50" t="str">
        <f>宝箱产出!T45</f>
        <v>pack,304|10;pack,303|100;prop,704,2|200;pack,702|120;pack,703|40;pack,406|60;pack,407|20;prop,322,1|20;prop,323,1|5</v>
      </c>
    </row>
    <row r="245" spans="1:41">
      <c r="A245" s="51" t="s">
        <v>554</v>
      </c>
      <c r="B245" s="52">
        <v>43</v>
      </c>
      <c r="C245" s="52">
        <v>3</v>
      </c>
      <c r="D245" s="50" t="str">
        <f t="shared" ref="D245:H245" si="163">D145</f>
        <v>item,101;item,102;item,200</v>
      </c>
      <c r="E245" s="50">
        <f>产出设定!$C$20</f>
        <v>50</v>
      </c>
      <c r="F245" s="50">
        <f t="shared" si="163"/>
        <v>129</v>
      </c>
      <c r="G245" s="50">
        <f t="shared" si="163"/>
        <v>215</v>
      </c>
      <c r="H245" s="50" t="str">
        <f t="shared" si="163"/>
        <v>pack,10043;pack,1226;pack,401</v>
      </c>
      <c r="K245" s="50">
        <v>3</v>
      </c>
      <c r="L245" s="50">
        <f t="shared" si="148"/>
        <v>31043</v>
      </c>
      <c r="M245" s="50">
        <v>43</v>
      </c>
      <c r="N245" s="50" t="str">
        <f ca="1">OFFSET(随机目标!$C$42,M245-1,MATCH(K245,随机目标!$C$41:$CH$41,0)-1)</f>
        <v>pack,303</v>
      </c>
      <c r="O245" s="50" t="str">
        <f ca="1">OFFSET(随机目标!$C$42,M245-1,MATCH(K245,随机目标!$C$41:$CH$41,0))</f>
        <v>item,103</v>
      </c>
      <c r="P245" s="50">
        <f ca="1">OFFSET(随机目标!$C$42,M245-1,MATCH(K245,随机目标!$C$41:$CH$41,0)+1)</f>
        <v>70</v>
      </c>
      <c r="Q245" s="50">
        <v>1</v>
      </c>
      <c r="R245" s="50" t="str">
        <f t="shared" ca="1" si="149"/>
        <v>itemicon_103</v>
      </c>
      <c r="S245" s="50" t="str">
        <f t="shared" ca="1" si="150"/>
        <v>item</v>
      </c>
      <c r="U245" s="50">
        <v>6</v>
      </c>
      <c r="V245" s="50">
        <f t="shared" si="109"/>
        <v>62043</v>
      </c>
      <c r="W245" s="50">
        <v>43</v>
      </c>
      <c r="X245" s="50" t="str">
        <f>随机目标!CO84</f>
        <v>stage_token,1830</v>
      </c>
      <c r="Y245" s="50" t="str">
        <f>随机目标!CP84</f>
        <v>stage_token,1830</v>
      </c>
      <c r="Z245" s="50">
        <f>随机目标!CQ84</f>
        <v>100</v>
      </c>
      <c r="AA245" s="50">
        <v>2</v>
      </c>
      <c r="AB245" s="50" t="str">
        <f t="shared" si="110"/>
        <v>prop_21</v>
      </c>
      <c r="AC245" s="50" t="str">
        <f t="shared" si="111"/>
        <v>stage_token</v>
      </c>
      <c r="AH245" s="53">
        <f>怪物产出!S46</f>
        <v>10243</v>
      </c>
      <c r="AI245" s="53">
        <v>1</v>
      </c>
      <c r="AJ245" s="50" t="str">
        <f>价值设定!AE45</f>
        <v>prop,102|7100;prop,103|2900</v>
      </c>
      <c r="AM245" s="50">
        <f>宝箱产出!Q46</f>
        <v>80243</v>
      </c>
      <c r="AN245" s="50">
        <v>1</v>
      </c>
      <c r="AO245" s="50" t="str">
        <f>宝箱产出!T46</f>
        <v>pack,304|10;pack,303|100;prop,704,2|200;pack,702|120;pack,703|40;pack,406|60;pack,407|20;prop,322,1|20;prop,323,1|5</v>
      </c>
    </row>
    <row r="246" spans="1:41">
      <c r="A246" s="51" t="s">
        <v>555</v>
      </c>
      <c r="B246" s="52">
        <v>44</v>
      </c>
      <c r="C246" s="52">
        <v>3</v>
      </c>
      <c r="D246" s="50" t="str">
        <f t="shared" ref="D246:H246" si="164">D146</f>
        <v>item,101;item,102;item,200</v>
      </c>
      <c r="E246" s="50">
        <f>产出设定!$C$20</f>
        <v>50</v>
      </c>
      <c r="F246" s="50">
        <f t="shared" si="164"/>
        <v>132</v>
      </c>
      <c r="G246" s="50">
        <f t="shared" si="164"/>
        <v>220</v>
      </c>
      <c r="H246" s="50" t="str">
        <f t="shared" si="164"/>
        <v>pack,10044;pack,1226;pack,401</v>
      </c>
      <c r="K246" s="50">
        <v>3</v>
      </c>
      <c r="L246" s="50">
        <f t="shared" si="148"/>
        <v>31044</v>
      </c>
      <c r="M246" s="50">
        <v>44</v>
      </c>
      <c r="N246" s="50" t="str">
        <f ca="1">OFFSET(随机目标!$C$42,M246-1,MATCH(K246,随机目标!$C$41:$CH$41,0)-1)</f>
        <v>pack,303</v>
      </c>
      <c r="O246" s="50" t="str">
        <f ca="1">OFFSET(随机目标!$C$42,M246-1,MATCH(K246,随机目标!$C$41:$CH$41,0))</f>
        <v>item,103</v>
      </c>
      <c r="P246" s="50">
        <f ca="1">OFFSET(随机目标!$C$42,M246-1,MATCH(K246,随机目标!$C$41:$CH$41,0)+1)</f>
        <v>70</v>
      </c>
      <c r="Q246" s="50">
        <v>1</v>
      </c>
      <c r="R246" s="50" t="str">
        <f t="shared" ca="1" si="149"/>
        <v>itemicon_103</v>
      </c>
      <c r="S246" s="50" t="str">
        <f t="shared" ca="1" si="150"/>
        <v>item</v>
      </c>
      <c r="U246" s="50">
        <v>6</v>
      </c>
      <c r="V246" s="50">
        <f t="shared" si="109"/>
        <v>62044</v>
      </c>
      <c r="W246" s="50">
        <v>44</v>
      </c>
      <c r="X246" s="50" t="str">
        <f>随机目标!CO85</f>
        <v>stage_token,1840</v>
      </c>
      <c r="Y246" s="50" t="str">
        <f>随机目标!CP85</f>
        <v>stage_token,1840</v>
      </c>
      <c r="Z246" s="50">
        <f>随机目标!CQ85</f>
        <v>100</v>
      </c>
      <c r="AA246" s="50">
        <v>2</v>
      </c>
      <c r="AB246" s="50" t="str">
        <f t="shared" si="110"/>
        <v>prop_21</v>
      </c>
      <c r="AC246" s="50" t="str">
        <f t="shared" si="111"/>
        <v>stage_token</v>
      </c>
      <c r="AH246" s="53">
        <f>怪物产出!S47</f>
        <v>10244</v>
      </c>
      <c r="AI246" s="53">
        <v>1</v>
      </c>
      <c r="AJ246" s="50" t="str">
        <f>价值设定!AE46</f>
        <v>prop,102|6800;prop,103|3200</v>
      </c>
      <c r="AM246" s="50">
        <f>宝箱产出!Q47</f>
        <v>80244</v>
      </c>
      <c r="AN246" s="50">
        <v>1</v>
      </c>
      <c r="AO246" s="50" t="str">
        <f>宝箱产出!T47</f>
        <v>pack,304|10;pack,303|100;prop,704,2|200;pack,702|120;pack,703|40;pack,406|60;pack,407|20;prop,322,1|20;prop,323,1|5</v>
      </c>
    </row>
    <row r="247" spans="1:41">
      <c r="A247" s="51" t="s">
        <v>556</v>
      </c>
      <c r="B247" s="52">
        <v>45</v>
      </c>
      <c r="C247" s="52">
        <v>3</v>
      </c>
      <c r="D247" s="50" t="str">
        <f t="shared" ref="D247:H247" si="165">D147</f>
        <v>item,101;item,102;item,200</v>
      </c>
      <c r="E247" s="50">
        <f>产出设定!$C$20</f>
        <v>50</v>
      </c>
      <c r="F247" s="50">
        <f t="shared" si="165"/>
        <v>136</v>
      </c>
      <c r="G247" s="50">
        <f t="shared" si="165"/>
        <v>227</v>
      </c>
      <c r="H247" s="50" t="str">
        <f t="shared" si="165"/>
        <v>pack,10045;pack,1227;pack,401</v>
      </c>
      <c r="K247" s="50">
        <v>3</v>
      </c>
      <c r="L247" s="50">
        <f t="shared" si="148"/>
        <v>31045</v>
      </c>
      <c r="M247" s="50">
        <v>45</v>
      </c>
      <c r="N247" s="50" t="str">
        <f ca="1">OFFSET(随机目标!$C$42,M247-1,MATCH(K247,随机目标!$C$41:$CH$41,0)-1)</f>
        <v>pack,303</v>
      </c>
      <c r="O247" s="50" t="str">
        <f ca="1">OFFSET(随机目标!$C$42,M247-1,MATCH(K247,随机目标!$C$41:$CH$41,0))</f>
        <v>item,103</v>
      </c>
      <c r="P247" s="50">
        <f ca="1">OFFSET(随机目标!$C$42,M247-1,MATCH(K247,随机目标!$C$41:$CH$41,0)+1)</f>
        <v>60</v>
      </c>
      <c r="Q247" s="50">
        <v>1</v>
      </c>
      <c r="R247" s="50" t="str">
        <f t="shared" ca="1" si="149"/>
        <v>itemicon_103</v>
      </c>
      <c r="S247" s="50" t="str">
        <f t="shared" ca="1" si="150"/>
        <v>item</v>
      </c>
      <c r="U247" s="50">
        <v>6</v>
      </c>
      <c r="V247" s="50">
        <f t="shared" si="109"/>
        <v>62045</v>
      </c>
      <c r="W247" s="50">
        <v>45</v>
      </c>
      <c r="X247" s="50" t="str">
        <f>随机目标!CO86</f>
        <v>stage_token,1850</v>
      </c>
      <c r="Y247" s="50" t="str">
        <f>随机目标!CP86</f>
        <v>stage_token,1850</v>
      </c>
      <c r="Z247" s="50">
        <f>随机目标!CQ86</f>
        <v>100</v>
      </c>
      <c r="AA247" s="50">
        <v>2</v>
      </c>
      <c r="AB247" s="50" t="str">
        <f t="shared" si="110"/>
        <v>prop_21</v>
      </c>
      <c r="AC247" s="50" t="str">
        <f t="shared" si="111"/>
        <v>stage_token</v>
      </c>
      <c r="AH247" s="53">
        <f>怪物产出!S48</f>
        <v>10245</v>
      </c>
      <c r="AI247" s="53">
        <v>1</v>
      </c>
      <c r="AJ247" s="50" t="str">
        <f>价值设定!AE47</f>
        <v>prop,102|6400;prop,103|3600</v>
      </c>
      <c r="AM247" s="50">
        <f>宝箱产出!Q48</f>
        <v>80245</v>
      </c>
      <c r="AN247" s="50">
        <v>1</v>
      </c>
      <c r="AO247" s="50" t="str">
        <f>宝箱产出!T48</f>
        <v>pack,304|10;pack,303|100;prop,704,2|200;pack,702|120;pack,703|40;pack,406|60;pack,407|20;prop,322,1|20;prop,323,1|5</v>
      </c>
    </row>
    <row r="248" spans="1:41">
      <c r="A248" s="51" t="s">
        <v>557</v>
      </c>
      <c r="B248" s="52">
        <v>46</v>
      </c>
      <c r="C248" s="52">
        <v>3</v>
      </c>
      <c r="D248" s="50" t="str">
        <f t="shared" ref="D248:H248" si="166">D148</f>
        <v>item,101;item,102;item,200</v>
      </c>
      <c r="E248" s="50">
        <f>产出设定!$C$20</f>
        <v>50</v>
      </c>
      <c r="F248" s="50">
        <f t="shared" si="166"/>
        <v>140</v>
      </c>
      <c r="G248" s="50">
        <f t="shared" si="166"/>
        <v>233</v>
      </c>
      <c r="H248" s="50" t="str">
        <f t="shared" si="166"/>
        <v>pack,10046;pack,1227;pack,401</v>
      </c>
      <c r="K248" s="50">
        <v>3</v>
      </c>
      <c r="L248" s="50">
        <f t="shared" si="148"/>
        <v>31046</v>
      </c>
      <c r="M248" s="50">
        <v>46</v>
      </c>
      <c r="N248" s="50" t="str">
        <f ca="1">OFFSET(随机目标!$C$42,M248-1,MATCH(K248,随机目标!$C$41:$CH$41,0)-1)</f>
        <v>pack,303</v>
      </c>
      <c r="O248" s="50" t="str">
        <f ca="1">OFFSET(随机目标!$C$42,M248-1,MATCH(K248,随机目标!$C$41:$CH$41,0))</f>
        <v>item,103</v>
      </c>
      <c r="P248" s="50">
        <f ca="1">OFFSET(随机目标!$C$42,M248-1,MATCH(K248,随机目标!$C$41:$CH$41,0)+1)</f>
        <v>60</v>
      </c>
      <c r="Q248" s="50">
        <v>1</v>
      </c>
      <c r="R248" s="50" t="str">
        <f t="shared" ca="1" si="149"/>
        <v>itemicon_103</v>
      </c>
      <c r="S248" s="50" t="str">
        <f t="shared" ca="1" si="150"/>
        <v>item</v>
      </c>
      <c r="U248" s="50">
        <v>6</v>
      </c>
      <c r="V248" s="50">
        <f t="shared" si="109"/>
        <v>62046</v>
      </c>
      <c r="W248" s="50">
        <v>46</v>
      </c>
      <c r="X248" s="50" t="str">
        <f>随机目标!CO87</f>
        <v>stage_token,1860</v>
      </c>
      <c r="Y248" s="50" t="str">
        <f>随机目标!CP87</f>
        <v>stage_token,1860</v>
      </c>
      <c r="Z248" s="50">
        <f>随机目标!CQ87</f>
        <v>100</v>
      </c>
      <c r="AA248" s="50">
        <v>2</v>
      </c>
      <c r="AB248" s="50" t="str">
        <f t="shared" si="110"/>
        <v>prop_21</v>
      </c>
      <c r="AC248" s="50" t="str">
        <f t="shared" si="111"/>
        <v>stage_token</v>
      </c>
      <c r="AH248" s="53">
        <f>怪物产出!S49</f>
        <v>10246</v>
      </c>
      <c r="AI248" s="53">
        <v>1</v>
      </c>
      <c r="AJ248" s="50" t="str">
        <f>价值设定!AE48</f>
        <v>prop,102|6000;prop,103|4000</v>
      </c>
      <c r="AM248" s="50">
        <f>宝箱产出!Q49</f>
        <v>80246</v>
      </c>
      <c r="AN248" s="50">
        <v>1</v>
      </c>
      <c r="AO248" s="50" t="str">
        <f>宝箱产出!T49</f>
        <v>pack,304|10;pack,303|100;prop,704,2|200;pack,702|120;pack,703|40;pack,406|60;pack,407|20;prop,322,1|20;prop,323,1|5</v>
      </c>
    </row>
    <row r="249" spans="1:41">
      <c r="A249" s="51" t="s">
        <v>558</v>
      </c>
      <c r="B249" s="52">
        <v>47</v>
      </c>
      <c r="C249" s="52">
        <v>3</v>
      </c>
      <c r="D249" s="50" t="str">
        <f t="shared" ref="D249:H249" si="167">D149</f>
        <v>item,101;item,102;item,200</v>
      </c>
      <c r="E249" s="50">
        <f>产出设定!$C$20</f>
        <v>50</v>
      </c>
      <c r="F249" s="50">
        <f t="shared" si="167"/>
        <v>140</v>
      </c>
      <c r="G249" s="50">
        <f t="shared" si="167"/>
        <v>233</v>
      </c>
      <c r="H249" s="50" t="str">
        <f t="shared" si="167"/>
        <v>pack,10047;pack,1227;pack,401</v>
      </c>
      <c r="K249" s="50">
        <v>3</v>
      </c>
      <c r="L249" s="50">
        <f t="shared" si="148"/>
        <v>31047</v>
      </c>
      <c r="M249" s="50">
        <v>47</v>
      </c>
      <c r="N249" s="50" t="str">
        <f ca="1">OFFSET(随机目标!$C$42,M249-1,MATCH(K249,随机目标!$C$41:$CH$41,0)-1)</f>
        <v>pack,303</v>
      </c>
      <c r="O249" s="50" t="str">
        <f ca="1">OFFSET(随机目标!$C$42,M249-1,MATCH(K249,随机目标!$C$41:$CH$41,0))</f>
        <v>item,103</v>
      </c>
      <c r="P249" s="50">
        <f ca="1">OFFSET(随机目标!$C$42,M249-1,MATCH(K249,随机目标!$C$41:$CH$41,0)+1)</f>
        <v>60</v>
      </c>
      <c r="Q249" s="50">
        <v>1</v>
      </c>
      <c r="R249" s="50" t="str">
        <f t="shared" ca="1" si="149"/>
        <v>itemicon_103</v>
      </c>
      <c r="S249" s="50" t="str">
        <f t="shared" ca="1" si="150"/>
        <v>item</v>
      </c>
      <c r="U249" s="50">
        <v>6</v>
      </c>
      <c r="V249" s="50">
        <f t="shared" si="109"/>
        <v>62047</v>
      </c>
      <c r="W249" s="50">
        <v>47</v>
      </c>
      <c r="X249" s="50" t="str">
        <f>随机目标!CO88</f>
        <v>stage_token,1870</v>
      </c>
      <c r="Y249" s="50" t="str">
        <f>随机目标!CP88</f>
        <v>stage_token,1870</v>
      </c>
      <c r="Z249" s="50">
        <f>随机目标!CQ88</f>
        <v>100</v>
      </c>
      <c r="AA249" s="50">
        <v>2</v>
      </c>
      <c r="AB249" s="50" t="str">
        <f t="shared" si="110"/>
        <v>prop_21</v>
      </c>
      <c r="AC249" s="50" t="str">
        <f t="shared" si="111"/>
        <v>stage_token</v>
      </c>
      <c r="AH249" s="53">
        <f>怪物产出!S50</f>
        <v>10247</v>
      </c>
      <c r="AI249" s="53">
        <v>1</v>
      </c>
      <c r="AJ249" s="50" t="str">
        <f>价值设定!AE49</f>
        <v>prop,102|6000;prop,103|4000</v>
      </c>
      <c r="AM249" s="50">
        <f>宝箱产出!Q50</f>
        <v>80247</v>
      </c>
      <c r="AN249" s="50">
        <v>1</v>
      </c>
      <c r="AO249" s="50" t="str">
        <f>宝箱产出!T50</f>
        <v>pack,304|10;pack,303|100;prop,704,2|200;pack,702|120;pack,703|40;pack,406|60;pack,407|20;prop,322,1|20;prop,323,1|5</v>
      </c>
    </row>
    <row r="250" spans="1:41">
      <c r="A250" s="51" t="s">
        <v>559</v>
      </c>
      <c r="B250" s="52">
        <v>48</v>
      </c>
      <c r="C250" s="52">
        <v>3</v>
      </c>
      <c r="D250" s="50" t="str">
        <f t="shared" ref="D250:H250" si="168">D150</f>
        <v>item,101;item,102;item,200</v>
      </c>
      <c r="E250" s="50">
        <f>产出设定!$C$20</f>
        <v>50</v>
      </c>
      <c r="F250" s="50">
        <f t="shared" si="168"/>
        <v>144</v>
      </c>
      <c r="G250" s="50">
        <f t="shared" si="168"/>
        <v>240</v>
      </c>
      <c r="H250" s="50" t="str">
        <f t="shared" si="168"/>
        <v>pack,10048;pack,1227;pack,401</v>
      </c>
      <c r="K250" s="50">
        <v>3</v>
      </c>
      <c r="L250" s="50">
        <f t="shared" si="148"/>
        <v>31048</v>
      </c>
      <c r="M250" s="50">
        <v>48</v>
      </c>
      <c r="N250" s="50" t="str">
        <f ca="1">OFFSET(随机目标!$C$42,M250-1,MATCH(K250,随机目标!$C$41:$CH$41,0)-1)</f>
        <v>pack,303</v>
      </c>
      <c r="O250" s="50" t="str">
        <f ca="1">OFFSET(随机目标!$C$42,M250-1,MATCH(K250,随机目标!$C$41:$CH$41,0))</f>
        <v>item,103</v>
      </c>
      <c r="P250" s="50">
        <f ca="1">OFFSET(随机目标!$C$42,M250-1,MATCH(K250,随机目标!$C$41:$CH$41,0)+1)</f>
        <v>60</v>
      </c>
      <c r="Q250" s="50">
        <v>1</v>
      </c>
      <c r="R250" s="50" t="str">
        <f t="shared" ca="1" si="149"/>
        <v>itemicon_103</v>
      </c>
      <c r="S250" s="50" t="str">
        <f t="shared" ca="1" si="150"/>
        <v>item</v>
      </c>
      <c r="U250" s="50">
        <v>6</v>
      </c>
      <c r="V250" s="50">
        <f t="shared" si="109"/>
        <v>62048</v>
      </c>
      <c r="W250" s="50">
        <v>48</v>
      </c>
      <c r="X250" s="50" t="str">
        <f>随机目标!CO89</f>
        <v>stage_token,1880</v>
      </c>
      <c r="Y250" s="50" t="str">
        <f>随机目标!CP89</f>
        <v>stage_token,1880</v>
      </c>
      <c r="Z250" s="50">
        <f>随机目标!CQ89</f>
        <v>100</v>
      </c>
      <c r="AA250" s="50">
        <v>2</v>
      </c>
      <c r="AB250" s="50" t="str">
        <f t="shared" si="110"/>
        <v>prop_21</v>
      </c>
      <c r="AC250" s="50" t="str">
        <f t="shared" si="111"/>
        <v>stage_token</v>
      </c>
      <c r="AH250" s="53">
        <f>怪物产出!S51</f>
        <v>10248</v>
      </c>
      <c r="AI250" s="53">
        <v>1</v>
      </c>
      <c r="AJ250" s="50" t="str">
        <f>价值设定!AE50</f>
        <v>prop,102|5600;prop,103|4400</v>
      </c>
      <c r="AM250" s="50">
        <f>宝箱产出!Q51</f>
        <v>80248</v>
      </c>
      <c r="AN250" s="50">
        <v>1</v>
      </c>
      <c r="AO250" s="50" t="str">
        <f>宝箱产出!T51</f>
        <v>pack,304|10;pack,303|100;prop,704,2|200;pack,702|120;pack,703|40;pack,406|60;pack,407|20;prop,322,1|20;prop,323,1|5</v>
      </c>
    </row>
    <row r="251" spans="1:41">
      <c r="A251" s="51" t="s">
        <v>560</v>
      </c>
      <c r="B251" s="52">
        <v>49</v>
      </c>
      <c r="C251" s="52">
        <v>3</v>
      </c>
      <c r="D251" s="50" t="str">
        <f t="shared" ref="D251:H251" si="169">D151</f>
        <v>item,101;item,102;item,200</v>
      </c>
      <c r="E251" s="50">
        <f>产出设定!$C$20</f>
        <v>50</v>
      </c>
      <c r="F251" s="50">
        <f t="shared" si="169"/>
        <v>144</v>
      </c>
      <c r="G251" s="50">
        <f t="shared" si="169"/>
        <v>240</v>
      </c>
      <c r="H251" s="50" t="str">
        <f t="shared" si="169"/>
        <v>pack,10049;pack,1227;pack,401</v>
      </c>
      <c r="K251" s="50">
        <v>3</v>
      </c>
      <c r="L251" s="50">
        <f t="shared" si="148"/>
        <v>31049</v>
      </c>
      <c r="M251" s="50">
        <v>49</v>
      </c>
      <c r="N251" s="50" t="str">
        <f ca="1">OFFSET(随机目标!$C$42,M251-1,MATCH(K251,随机目标!$C$41:$CH$41,0)-1)</f>
        <v>pack,303</v>
      </c>
      <c r="O251" s="50" t="str">
        <f ca="1">OFFSET(随机目标!$C$42,M251-1,MATCH(K251,随机目标!$C$41:$CH$41,0))</f>
        <v>item,103</v>
      </c>
      <c r="P251" s="50">
        <f ca="1">OFFSET(随机目标!$C$42,M251-1,MATCH(K251,随机目标!$C$41:$CH$41,0)+1)</f>
        <v>60</v>
      </c>
      <c r="Q251" s="50">
        <v>1</v>
      </c>
      <c r="R251" s="50" t="str">
        <f t="shared" ca="1" si="149"/>
        <v>itemicon_103</v>
      </c>
      <c r="S251" s="50" t="str">
        <f t="shared" ca="1" si="150"/>
        <v>item</v>
      </c>
      <c r="U251" s="50">
        <v>6</v>
      </c>
      <c r="V251" s="50">
        <f t="shared" si="109"/>
        <v>62049</v>
      </c>
      <c r="W251" s="50">
        <v>49</v>
      </c>
      <c r="X251" s="50" t="str">
        <f>随机目标!CO90</f>
        <v>stage_token,1890</v>
      </c>
      <c r="Y251" s="50" t="str">
        <f>随机目标!CP90</f>
        <v>stage_token,1890</v>
      </c>
      <c r="Z251" s="50">
        <f>随机目标!CQ90</f>
        <v>100</v>
      </c>
      <c r="AA251" s="50">
        <v>2</v>
      </c>
      <c r="AB251" s="50" t="str">
        <f t="shared" si="110"/>
        <v>prop_21</v>
      </c>
      <c r="AC251" s="50" t="str">
        <f t="shared" si="111"/>
        <v>stage_token</v>
      </c>
      <c r="AH251" s="53">
        <f>怪物产出!S52</f>
        <v>10249</v>
      </c>
      <c r="AI251" s="53">
        <v>1</v>
      </c>
      <c r="AJ251" s="50" t="str">
        <f>价值设定!AE51</f>
        <v>prop,102|5600;prop,103|4400</v>
      </c>
      <c r="AM251" s="50">
        <f>宝箱产出!Q52</f>
        <v>80249</v>
      </c>
      <c r="AN251" s="50">
        <v>1</v>
      </c>
      <c r="AO251" s="50" t="str">
        <f>宝箱产出!T52</f>
        <v>pack,304|10;pack,303|100;prop,704,2|200;pack,702|120;pack,703|40;pack,406|60;pack,407|20;prop,322,1|20;prop,323,1|5</v>
      </c>
    </row>
    <row r="252" spans="1:41">
      <c r="A252" s="51" t="s">
        <v>561</v>
      </c>
      <c r="B252" s="52">
        <v>50</v>
      </c>
      <c r="C252" s="52">
        <v>3</v>
      </c>
      <c r="D252" s="50" t="str">
        <f t="shared" ref="D252:H252" si="170">D152</f>
        <v>item,101;item,102;item,200</v>
      </c>
      <c r="E252" s="50">
        <f>产出设定!$C$20</f>
        <v>50</v>
      </c>
      <c r="F252" s="50">
        <f t="shared" si="170"/>
        <v>148</v>
      </c>
      <c r="G252" s="50">
        <f t="shared" si="170"/>
        <v>247</v>
      </c>
      <c r="H252" s="50" t="str">
        <f t="shared" si="170"/>
        <v>pack,10050;pack,1228;pack,401</v>
      </c>
      <c r="K252" s="50">
        <v>3</v>
      </c>
      <c r="L252" s="50">
        <f t="shared" si="148"/>
        <v>31050</v>
      </c>
      <c r="M252" s="50">
        <v>50</v>
      </c>
      <c r="N252" s="50" t="str">
        <f ca="1">OFFSET(随机目标!$C$42,M252-1,MATCH(K252,随机目标!$C$41:$CH$41,0)-1)</f>
        <v>pack,303</v>
      </c>
      <c r="O252" s="50" t="str">
        <f ca="1">OFFSET(随机目标!$C$42,M252-1,MATCH(K252,随机目标!$C$41:$CH$41,0))</f>
        <v>item,103</v>
      </c>
      <c r="P252" s="50">
        <f ca="1">OFFSET(随机目标!$C$42,M252-1,MATCH(K252,随机目标!$C$41:$CH$41,0)+1)</f>
        <v>50</v>
      </c>
      <c r="Q252" s="50">
        <v>1</v>
      </c>
      <c r="R252" s="50" t="str">
        <f t="shared" ca="1" si="149"/>
        <v>itemicon_103</v>
      </c>
      <c r="S252" s="50" t="str">
        <f t="shared" ca="1" si="150"/>
        <v>item</v>
      </c>
      <c r="U252" s="50">
        <v>6</v>
      </c>
      <c r="V252" s="50">
        <f t="shared" si="109"/>
        <v>62050</v>
      </c>
      <c r="W252" s="50">
        <v>50</v>
      </c>
      <c r="X252" s="50" t="str">
        <f>随机目标!CO91</f>
        <v>stage_token,1900</v>
      </c>
      <c r="Y252" s="50" t="str">
        <f>随机目标!CP91</f>
        <v>stage_token,1900</v>
      </c>
      <c r="Z252" s="50">
        <f>随机目标!CQ91</f>
        <v>100</v>
      </c>
      <c r="AA252" s="50">
        <v>2</v>
      </c>
      <c r="AB252" s="50" t="str">
        <f t="shared" si="110"/>
        <v>prop_21</v>
      </c>
      <c r="AC252" s="50" t="str">
        <f t="shared" si="111"/>
        <v>stage_token</v>
      </c>
      <c r="AH252" s="53">
        <f>怪物产出!S53</f>
        <v>10250</v>
      </c>
      <c r="AI252" s="53">
        <v>1</v>
      </c>
      <c r="AJ252" s="50" t="str">
        <f>价值设定!AE52</f>
        <v>prop,102|5200;prop,103|4800</v>
      </c>
      <c r="AM252" s="50">
        <f>宝箱产出!Q53</f>
        <v>80250</v>
      </c>
      <c r="AN252" s="50">
        <v>1</v>
      </c>
      <c r="AO252" s="50" t="str">
        <f>宝箱产出!T53</f>
        <v>pack,304|10;pack,303|100;prop,704,2|200;pack,702|120;pack,703|40;pack,406|60;pack,407|20;prop,322,1|20;prop,323,1|5</v>
      </c>
    </row>
    <row r="253" spans="1:41">
      <c r="A253" s="51" t="s">
        <v>562</v>
      </c>
      <c r="B253" s="52">
        <v>51</v>
      </c>
      <c r="C253" s="52">
        <v>3</v>
      </c>
      <c r="D253" s="50" t="str">
        <f t="shared" ref="D253:H253" si="171">D153</f>
        <v>item,101;item,102;item,200</v>
      </c>
      <c r="E253" s="50">
        <f>产出设定!$C$20</f>
        <v>50</v>
      </c>
      <c r="F253" s="50">
        <f t="shared" si="171"/>
        <v>152</v>
      </c>
      <c r="G253" s="50">
        <f t="shared" si="171"/>
        <v>253</v>
      </c>
      <c r="H253" s="50" t="str">
        <f t="shared" si="171"/>
        <v>pack,10051;pack,1228;pack,401</v>
      </c>
      <c r="K253" s="50">
        <v>3</v>
      </c>
      <c r="L253" s="50">
        <f t="shared" si="148"/>
        <v>31051</v>
      </c>
      <c r="M253" s="50">
        <v>51</v>
      </c>
      <c r="N253" s="50" t="str">
        <f ca="1">OFFSET(随机目标!$C$42,M253-1,MATCH(K253,随机目标!$C$41:$CH$41,0)-1)</f>
        <v>pack,303</v>
      </c>
      <c r="O253" s="50" t="str">
        <f ca="1">OFFSET(随机目标!$C$42,M253-1,MATCH(K253,随机目标!$C$41:$CH$41,0))</f>
        <v>item,103</v>
      </c>
      <c r="P253" s="50">
        <f ca="1">OFFSET(随机目标!$C$42,M253-1,MATCH(K253,随机目标!$C$41:$CH$41,0)+1)</f>
        <v>50</v>
      </c>
      <c r="Q253" s="50">
        <v>1</v>
      </c>
      <c r="R253" s="50" t="str">
        <f t="shared" ca="1" si="149"/>
        <v>itemicon_103</v>
      </c>
      <c r="S253" s="50" t="str">
        <f t="shared" ca="1" si="150"/>
        <v>item</v>
      </c>
      <c r="U253" s="50">
        <v>6</v>
      </c>
      <c r="V253" s="50">
        <f t="shared" si="109"/>
        <v>62051</v>
      </c>
      <c r="W253" s="50">
        <v>51</v>
      </c>
      <c r="X253" s="50" t="str">
        <f>随机目标!CO92</f>
        <v>stage_token,1910</v>
      </c>
      <c r="Y253" s="50" t="str">
        <f>随机目标!CP92</f>
        <v>stage_token,1910</v>
      </c>
      <c r="Z253" s="50">
        <f>随机目标!CQ92</f>
        <v>100</v>
      </c>
      <c r="AA253" s="50">
        <v>2</v>
      </c>
      <c r="AB253" s="50" t="str">
        <f t="shared" si="110"/>
        <v>prop_21</v>
      </c>
      <c r="AC253" s="50" t="str">
        <f t="shared" si="111"/>
        <v>stage_token</v>
      </c>
      <c r="AH253" s="53">
        <f>怪物产出!S54</f>
        <v>10251</v>
      </c>
      <c r="AI253" s="53">
        <v>1</v>
      </c>
      <c r="AJ253" s="50" t="str">
        <f>价值设定!AE53</f>
        <v>prop,102|4800;prop,103|5200</v>
      </c>
      <c r="AM253" s="50">
        <f>宝箱产出!Q54</f>
        <v>80251</v>
      </c>
      <c r="AN253" s="50">
        <v>1</v>
      </c>
      <c r="AO253" s="50" t="str">
        <f>宝箱产出!T54</f>
        <v>pack,304|10;pack,303|100;prop,704,2|200;pack,702|120;pack,703|40;pack,406|60;pack,407|20;prop,322,1|20;prop,323,1|5</v>
      </c>
    </row>
    <row r="254" spans="1:41">
      <c r="A254" s="51" t="s">
        <v>563</v>
      </c>
      <c r="B254" s="52">
        <v>52</v>
      </c>
      <c r="C254" s="52">
        <v>3</v>
      </c>
      <c r="D254" s="50" t="str">
        <f t="shared" ref="D254:H254" si="172">D154</f>
        <v>item,101;item,102;item,200</v>
      </c>
      <c r="E254" s="50">
        <f>产出设定!$C$20</f>
        <v>50</v>
      </c>
      <c r="F254" s="50">
        <f t="shared" si="172"/>
        <v>152</v>
      </c>
      <c r="G254" s="50">
        <f t="shared" si="172"/>
        <v>253</v>
      </c>
      <c r="H254" s="50" t="str">
        <f t="shared" si="172"/>
        <v>pack,10052;pack,1228;pack,401</v>
      </c>
      <c r="K254" s="50">
        <v>3</v>
      </c>
      <c r="L254" s="50">
        <f t="shared" si="148"/>
        <v>31052</v>
      </c>
      <c r="M254" s="50">
        <v>52</v>
      </c>
      <c r="N254" s="50" t="str">
        <f ca="1">OFFSET(随机目标!$C$42,M254-1,MATCH(K254,随机目标!$C$41:$CH$41,0)-1)</f>
        <v>pack,303</v>
      </c>
      <c r="O254" s="50" t="str">
        <f ca="1">OFFSET(随机目标!$C$42,M254-1,MATCH(K254,随机目标!$C$41:$CH$41,0))</f>
        <v>item,103</v>
      </c>
      <c r="P254" s="50">
        <f ca="1">OFFSET(随机目标!$C$42,M254-1,MATCH(K254,随机目标!$C$41:$CH$41,0)+1)</f>
        <v>50</v>
      </c>
      <c r="Q254" s="50">
        <v>1</v>
      </c>
      <c r="R254" s="50" t="str">
        <f t="shared" ca="1" si="149"/>
        <v>itemicon_103</v>
      </c>
      <c r="S254" s="50" t="str">
        <f t="shared" ca="1" si="150"/>
        <v>item</v>
      </c>
      <c r="U254" s="50">
        <v>6</v>
      </c>
      <c r="V254" s="50">
        <f t="shared" si="109"/>
        <v>62052</v>
      </c>
      <c r="W254" s="50">
        <v>52</v>
      </c>
      <c r="X254" s="50" t="str">
        <f>随机目标!CO93</f>
        <v>stage_token,1920</v>
      </c>
      <c r="Y254" s="50" t="str">
        <f>随机目标!CP93</f>
        <v>stage_token,1920</v>
      </c>
      <c r="Z254" s="50">
        <f>随机目标!CQ93</f>
        <v>100</v>
      </c>
      <c r="AA254" s="50">
        <v>2</v>
      </c>
      <c r="AB254" s="50" t="str">
        <f t="shared" si="110"/>
        <v>prop_21</v>
      </c>
      <c r="AC254" s="50" t="str">
        <f t="shared" si="111"/>
        <v>stage_token</v>
      </c>
      <c r="AH254" s="53">
        <f>怪物产出!S55</f>
        <v>10252</v>
      </c>
      <c r="AI254" s="53">
        <v>1</v>
      </c>
      <c r="AJ254" s="50" t="str">
        <f>价值设定!AE54</f>
        <v>prop,102|4800;prop,103|5200</v>
      </c>
      <c r="AM254" s="50">
        <f>宝箱产出!Q55</f>
        <v>80252</v>
      </c>
      <c r="AN254" s="50">
        <v>1</v>
      </c>
      <c r="AO254" s="50" t="str">
        <f>宝箱产出!T55</f>
        <v>pack,304|10;pack,303|100;prop,704,2|200;pack,702|120;pack,703|40;pack,406|60;pack,407|20;prop,322,1|20;prop,323,1|5</v>
      </c>
    </row>
    <row r="255" spans="1:41">
      <c r="A255" s="51" t="s">
        <v>564</v>
      </c>
      <c r="B255" s="52">
        <v>53</v>
      </c>
      <c r="C255" s="52">
        <v>3</v>
      </c>
      <c r="D255" s="50" t="str">
        <f t="shared" ref="D255:H255" si="173">D155</f>
        <v>item,101;item,102;item,200</v>
      </c>
      <c r="E255" s="50">
        <f>产出设定!$C$20</f>
        <v>50</v>
      </c>
      <c r="F255" s="50">
        <f t="shared" si="173"/>
        <v>156</v>
      </c>
      <c r="G255" s="50">
        <f t="shared" si="173"/>
        <v>260</v>
      </c>
      <c r="H255" s="50" t="str">
        <f t="shared" si="173"/>
        <v>pack,10053;pack,1228;pack,401</v>
      </c>
      <c r="K255" s="50">
        <v>3</v>
      </c>
      <c r="L255" s="50">
        <f t="shared" si="148"/>
        <v>31053</v>
      </c>
      <c r="M255" s="50">
        <v>53</v>
      </c>
      <c r="N255" s="50" t="str">
        <f ca="1">OFFSET(随机目标!$C$42,M255-1,MATCH(K255,随机目标!$C$41:$CH$41,0)-1)</f>
        <v>pack,303</v>
      </c>
      <c r="O255" s="50" t="str">
        <f ca="1">OFFSET(随机目标!$C$42,M255-1,MATCH(K255,随机目标!$C$41:$CH$41,0))</f>
        <v>item,103</v>
      </c>
      <c r="P255" s="50">
        <f ca="1">OFFSET(随机目标!$C$42,M255-1,MATCH(K255,随机目标!$C$41:$CH$41,0)+1)</f>
        <v>50</v>
      </c>
      <c r="Q255" s="50">
        <v>1</v>
      </c>
      <c r="R255" s="50" t="str">
        <f t="shared" ca="1" si="149"/>
        <v>itemicon_103</v>
      </c>
      <c r="S255" s="50" t="str">
        <f t="shared" ca="1" si="150"/>
        <v>item</v>
      </c>
      <c r="U255" s="50">
        <v>6</v>
      </c>
      <c r="V255" s="50">
        <f t="shared" si="109"/>
        <v>62053</v>
      </c>
      <c r="W255" s="50">
        <v>53</v>
      </c>
      <c r="X255" s="50" t="str">
        <f>随机目标!CO94</f>
        <v>stage_token,1930</v>
      </c>
      <c r="Y255" s="50" t="str">
        <f>随机目标!CP94</f>
        <v>stage_token,1930</v>
      </c>
      <c r="Z255" s="50">
        <f>随机目标!CQ94</f>
        <v>100</v>
      </c>
      <c r="AA255" s="50">
        <v>2</v>
      </c>
      <c r="AB255" s="50" t="str">
        <f t="shared" si="110"/>
        <v>prop_21</v>
      </c>
      <c r="AC255" s="50" t="str">
        <f t="shared" si="111"/>
        <v>stage_token</v>
      </c>
      <c r="AH255" s="53">
        <f>怪物产出!S56</f>
        <v>10253</v>
      </c>
      <c r="AI255" s="53">
        <v>1</v>
      </c>
      <c r="AJ255" s="50" t="str">
        <f>价值设定!AE55</f>
        <v>prop,102|4400;prop,103|5600</v>
      </c>
      <c r="AM255" s="50">
        <f>宝箱产出!Q56</f>
        <v>80253</v>
      </c>
      <c r="AN255" s="50">
        <v>1</v>
      </c>
      <c r="AO255" s="50" t="str">
        <f>宝箱产出!T56</f>
        <v>pack,304|10;pack,303|100;prop,704,2|200;pack,702|120;pack,703|40;pack,406|60;pack,407|20;prop,322,1|20;prop,323,1|5</v>
      </c>
    </row>
    <row r="256" spans="1:41">
      <c r="A256" s="51" t="s">
        <v>565</v>
      </c>
      <c r="B256" s="52">
        <v>54</v>
      </c>
      <c r="C256" s="52">
        <v>3</v>
      </c>
      <c r="D256" s="50" t="str">
        <f t="shared" ref="D256:H256" si="174">D156</f>
        <v>item,101;item,102;item,200</v>
      </c>
      <c r="E256" s="50">
        <f>产出设定!$C$20</f>
        <v>50</v>
      </c>
      <c r="F256" s="50">
        <f t="shared" si="174"/>
        <v>160</v>
      </c>
      <c r="G256" s="50">
        <f t="shared" si="174"/>
        <v>267</v>
      </c>
      <c r="H256" s="50" t="str">
        <f t="shared" si="174"/>
        <v>pack,10054;pack,1229;pack,401</v>
      </c>
      <c r="K256" s="50">
        <v>3</v>
      </c>
      <c r="L256" s="50">
        <f t="shared" si="148"/>
        <v>31054</v>
      </c>
      <c r="M256" s="50">
        <v>54</v>
      </c>
      <c r="N256" s="50" t="str">
        <f ca="1">OFFSET(随机目标!$C$42,M256-1,MATCH(K256,随机目标!$C$41:$CH$41,0)-1)</f>
        <v>pack,303</v>
      </c>
      <c r="O256" s="50" t="str">
        <f ca="1">OFFSET(随机目标!$C$42,M256-1,MATCH(K256,随机目标!$C$41:$CH$41,0))</f>
        <v>item,103</v>
      </c>
      <c r="P256" s="50">
        <f ca="1">OFFSET(随机目标!$C$42,M256-1,MATCH(K256,随机目标!$C$41:$CH$41,0)+1)</f>
        <v>50</v>
      </c>
      <c r="Q256" s="50">
        <v>1</v>
      </c>
      <c r="R256" s="50" t="str">
        <f t="shared" ca="1" si="149"/>
        <v>itemicon_103</v>
      </c>
      <c r="S256" s="50" t="str">
        <f t="shared" ca="1" si="150"/>
        <v>item</v>
      </c>
      <c r="U256" s="50">
        <v>6</v>
      </c>
      <c r="V256" s="50">
        <f t="shared" si="109"/>
        <v>62054</v>
      </c>
      <c r="W256" s="50">
        <v>54</v>
      </c>
      <c r="X256" s="50" t="str">
        <f>随机目标!CO95</f>
        <v>stage_token,1940</v>
      </c>
      <c r="Y256" s="50" t="str">
        <f>随机目标!CP95</f>
        <v>stage_token,1940</v>
      </c>
      <c r="Z256" s="50">
        <f>随机目标!CQ95</f>
        <v>100</v>
      </c>
      <c r="AA256" s="50">
        <v>2</v>
      </c>
      <c r="AB256" s="50" t="str">
        <f t="shared" si="110"/>
        <v>prop_21</v>
      </c>
      <c r="AC256" s="50" t="str">
        <f t="shared" si="111"/>
        <v>stage_token</v>
      </c>
      <c r="AH256" s="53">
        <f>怪物产出!S57</f>
        <v>10254</v>
      </c>
      <c r="AI256" s="53">
        <v>1</v>
      </c>
      <c r="AJ256" s="50" t="str">
        <f>价值设定!AE56</f>
        <v>prop,102|4000;prop,103|6000</v>
      </c>
      <c r="AM256" s="50">
        <f>宝箱产出!Q57</f>
        <v>80254</v>
      </c>
      <c r="AN256" s="50">
        <v>1</v>
      </c>
      <c r="AO256" s="50" t="str">
        <f>宝箱产出!T57</f>
        <v>pack,304|10;pack,303|100;prop,704,2|200;pack,702|120;pack,703|40;pack,406|60;pack,407|20;prop,322,1|20;prop,323,1|5</v>
      </c>
    </row>
    <row r="257" spans="1:41">
      <c r="A257" s="51" t="s">
        <v>566</v>
      </c>
      <c r="B257" s="52">
        <v>55</v>
      </c>
      <c r="C257" s="52">
        <v>3</v>
      </c>
      <c r="D257" s="50" t="str">
        <f t="shared" ref="D257:H257" si="175">D157</f>
        <v>item,101;item,102;item,200</v>
      </c>
      <c r="E257" s="50">
        <f>产出设定!$C$20</f>
        <v>50</v>
      </c>
      <c r="F257" s="50">
        <f t="shared" si="175"/>
        <v>164</v>
      </c>
      <c r="G257" s="50">
        <f t="shared" si="175"/>
        <v>273</v>
      </c>
      <c r="H257" s="50" t="str">
        <f t="shared" si="175"/>
        <v>pack,10055;pack,1229;pack,401</v>
      </c>
      <c r="K257" s="50">
        <v>3</v>
      </c>
      <c r="L257" s="50">
        <f t="shared" si="148"/>
        <v>31055</v>
      </c>
      <c r="M257" s="50">
        <v>55</v>
      </c>
      <c r="N257" s="50" t="str">
        <f ca="1">OFFSET(随机目标!$C$42,M257-1,MATCH(K257,随机目标!$C$41:$CH$41,0)-1)</f>
        <v>pack,303</v>
      </c>
      <c r="O257" s="50" t="str">
        <f ca="1">OFFSET(随机目标!$C$42,M257-1,MATCH(K257,随机目标!$C$41:$CH$41,0))</f>
        <v>item,103</v>
      </c>
      <c r="P257" s="50">
        <f ca="1">OFFSET(随机目标!$C$42,M257-1,MATCH(K257,随机目标!$C$41:$CH$41,0)+1)</f>
        <v>50</v>
      </c>
      <c r="Q257" s="50">
        <v>1</v>
      </c>
      <c r="R257" s="50" t="str">
        <f t="shared" ca="1" si="149"/>
        <v>itemicon_103</v>
      </c>
      <c r="S257" s="50" t="str">
        <f t="shared" ca="1" si="150"/>
        <v>item</v>
      </c>
      <c r="U257" s="50">
        <v>6</v>
      </c>
      <c r="V257" s="50">
        <f t="shared" si="109"/>
        <v>62055</v>
      </c>
      <c r="W257" s="50">
        <v>55</v>
      </c>
      <c r="X257" s="50" t="str">
        <f>随机目标!CO96</f>
        <v>stage_token,1950</v>
      </c>
      <c r="Y257" s="50" t="str">
        <f>随机目标!CP96</f>
        <v>stage_token,1950</v>
      </c>
      <c r="Z257" s="50">
        <f>随机目标!CQ96</f>
        <v>100</v>
      </c>
      <c r="AA257" s="50">
        <v>2</v>
      </c>
      <c r="AB257" s="50" t="str">
        <f t="shared" si="110"/>
        <v>prop_21</v>
      </c>
      <c r="AC257" s="50" t="str">
        <f t="shared" si="111"/>
        <v>stage_token</v>
      </c>
      <c r="AH257" s="53">
        <f>怪物产出!S58</f>
        <v>10255</v>
      </c>
      <c r="AI257" s="53">
        <v>1</v>
      </c>
      <c r="AJ257" s="50" t="str">
        <f>价值设定!AE57</f>
        <v>prop,102|3600;prop,103|6400</v>
      </c>
      <c r="AM257" s="50">
        <f>宝箱产出!Q58</f>
        <v>80255</v>
      </c>
      <c r="AN257" s="50">
        <v>1</v>
      </c>
      <c r="AO257" s="50" t="str">
        <f>宝箱产出!T58</f>
        <v>pack,304|10;pack,303|100;prop,704,2|200;pack,702|120;pack,703|40;pack,406|60;pack,407|20;prop,322,1|20;prop,323,1|5</v>
      </c>
    </row>
    <row r="258" spans="1:41">
      <c r="A258" s="51" t="s">
        <v>567</v>
      </c>
      <c r="B258" s="52">
        <v>56</v>
      </c>
      <c r="C258" s="52">
        <v>3</v>
      </c>
      <c r="D258" s="50" t="str">
        <f t="shared" ref="D258:H258" si="176">D158</f>
        <v>item,101;item,102;item,200</v>
      </c>
      <c r="E258" s="50">
        <f>产出设定!$C$20</f>
        <v>50</v>
      </c>
      <c r="F258" s="50">
        <f t="shared" si="176"/>
        <v>164</v>
      </c>
      <c r="G258" s="50">
        <f t="shared" si="176"/>
        <v>273</v>
      </c>
      <c r="H258" s="50" t="str">
        <f t="shared" si="176"/>
        <v>pack,10056;pack,1229;pack,401</v>
      </c>
      <c r="K258" s="50">
        <v>3</v>
      </c>
      <c r="L258" s="50">
        <f t="shared" si="148"/>
        <v>31056</v>
      </c>
      <c r="M258" s="50">
        <v>56</v>
      </c>
      <c r="N258" s="50" t="str">
        <f ca="1">OFFSET(随机目标!$C$42,M258-1,MATCH(K258,随机目标!$C$41:$CH$41,0)-1)</f>
        <v>pack,303</v>
      </c>
      <c r="O258" s="50" t="str">
        <f ca="1">OFFSET(随机目标!$C$42,M258-1,MATCH(K258,随机目标!$C$41:$CH$41,0))</f>
        <v>item,103</v>
      </c>
      <c r="P258" s="50">
        <f ca="1">OFFSET(随机目标!$C$42,M258-1,MATCH(K258,随机目标!$C$41:$CH$41,0)+1)</f>
        <v>50</v>
      </c>
      <c r="Q258" s="50">
        <v>1</v>
      </c>
      <c r="R258" s="50" t="str">
        <f t="shared" ca="1" si="149"/>
        <v>itemicon_103</v>
      </c>
      <c r="S258" s="50" t="str">
        <f t="shared" ca="1" si="150"/>
        <v>item</v>
      </c>
      <c r="U258" s="50">
        <v>6</v>
      </c>
      <c r="V258" s="50">
        <f t="shared" si="109"/>
        <v>62056</v>
      </c>
      <c r="W258" s="50">
        <v>56</v>
      </c>
      <c r="X258" s="50" t="str">
        <f>随机目标!CO97</f>
        <v>stage_token,1960</v>
      </c>
      <c r="Y258" s="50" t="str">
        <f>随机目标!CP97</f>
        <v>stage_token,1960</v>
      </c>
      <c r="Z258" s="50">
        <f>随机目标!CQ97</f>
        <v>100</v>
      </c>
      <c r="AA258" s="50">
        <v>2</v>
      </c>
      <c r="AB258" s="50" t="str">
        <f t="shared" si="110"/>
        <v>prop_21</v>
      </c>
      <c r="AC258" s="50" t="str">
        <f t="shared" si="111"/>
        <v>stage_token</v>
      </c>
      <c r="AH258" s="53">
        <f>怪物产出!S59</f>
        <v>10256</v>
      </c>
      <c r="AI258" s="53">
        <v>1</v>
      </c>
      <c r="AJ258" s="50" t="str">
        <f>价值设定!AE58</f>
        <v>prop,102|3600;prop,103|6400</v>
      </c>
      <c r="AM258" s="50">
        <f>宝箱产出!Q59</f>
        <v>80256</v>
      </c>
      <c r="AN258" s="50">
        <v>1</v>
      </c>
      <c r="AO258" s="50" t="str">
        <f>宝箱产出!T59</f>
        <v>pack,304|10;pack,303|100;prop,704,2|200;pack,702|120;pack,703|40;pack,406|60;pack,407|20;prop,322,1|20;prop,323,1|5</v>
      </c>
    </row>
    <row r="259" spans="1:41">
      <c r="A259" s="51" t="s">
        <v>568</v>
      </c>
      <c r="B259" s="52">
        <v>57</v>
      </c>
      <c r="C259" s="52">
        <v>3</v>
      </c>
      <c r="D259" s="50" t="str">
        <f t="shared" ref="D259:H259" si="177">D159</f>
        <v>item,101;item,102;item,200</v>
      </c>
      <c r="E259" s="50">
        <f>产出设定!$C$20</f>
        <v>50</v>
      </c>
      <c r="F259" s="50">
        <f t="shared" si="177"/>
        <v>168</v>
      </c>
      <c r="G259" s="50">
        <f t="shared" si="177"/>
        <v>280</v>
      </c>
      <c r="H259" s="50" t="str">
        <f t="shared" si="177"/>
        <v>pack,10057;pack,1229;pack,401</v>
      </c>
      <c r="K259" s="50">
        <v>3</v>
      </c>
      <c r="L259" s="50">
        <f t="shared" si="148"/>
        <v>31057</v>
      </c>
      <c r="M259" s="50">
        <v>57</v>
      </c>
      <c r="N259" s="50" t="str">
        <f ca="1">OFFSET(随机目标!$C$42,M259-1,MATCH(K259,随机目标!$C$41:$CH$41,0)-1)</f>
        <v>pack,303</v>
      </c>
      <c r="O259" s="50" t="str">
        <f ca="1">OFFSET(随机目标!$C$42,M259-1,MATCH(K259,随机目标!$C$41:$CH$41,0))</f>
        <v>item,103</v>
      </c>
      <c r="P259" s="50">
        <f ca="1">OFFSET(随机目标!$C$42,M259-1,MATCH(K259,随机目标!$C$41:$CH$41,0)+1)</f>
        <v>50</v>
      </c>
      <c r="Q259" s="50">
        <v>1</v>
      </c>
      <c r="R259" s="50" t="str">
        <f t="shared" ca="1" si="149"/>
        <v>itemicon_103</v>
      </c>
      <c r="S259" s="50" t="str">
        <f t="shared" ca="1" si="150"/>
        <v>item</v>
      </c>
      <c r="U259" s="50">
        <v>6</v>
      </c>
      <c r="V259" s="50">
        <f t="shared" si="109"/>
        <v>62057</v>
      </c>
      <c r="W259" s="50">
        <v>57</v>
      </c>
      <c r="X259" s="50" t="str">
        <f>随机目标!CO98</f>
        <v>stage_token,1970</v>
      </c>
      <c r="Y259" s="50" t="str">
        <f>随机目标!CP98</f>
        <v>stage_token,1970</v>
      </c>
      <c r="Z259" s="50">
        <f>随机目标!CQ98</f>
        <v>100</v>
      </c>
      <c r="AA259" s="50">
        <v>2</v>
      </c>
      <c r="AB259" s="50" t="str">
        <f t="shared" si="110"/>
        <v>prop_21</v>
      </c>
      <c r="AC259" s="50" t="str">
        <f t="shared" si="111"/>
        <v>stage_token</v>
      </c>
      <c r="AH259" s="53">
        <f>怪物产出!S60</f>
        <v>10257</v>
      </c>
      <c r="AI259" s="53">
        <v>1</v>
      </c>
      <c r="AJ259" s="50" t="str">
        <f>价值设定!AE59</f>
        <v>prop,102|3200;prop,103|6800</v>
      </c>
      <c r="AM259" s="50">
        <f>宝箱产出!Q60</f>
        <v>80257</v>
      </c>
      <c r="AN259" s="50">
        <v>1</v>
      </c>
      <c r="AO259" s="50" t="str">
        <f>宝箱产出!T60</f>
        <v>pack,304|10;pack,303|100;prop,704,2|200;pack,702|120;pack,703|40;pack,406|60;pack,407|20;prop,322,1|20;prop,323,1|5</v>
      </c>
    </row>
    <row r="260" spans="1:41">
      <c r="A260" s="51" t="s">
        <v>569</v>
      </c>
      <c r="B260" s="52">
        <v>58</v>
      </c>
      <c r="C260" s="52">
        <v>3</v>
      </c>
      <c r="D260" s="50" t="str">
        <f t="shared" ref="D260:H260" si="178">D160</f>
        <v>item,101;item,102;item,200</v>
      </c>
      <c r="E260" s="50">
        <f>产出设定!$C$20</f>
        <v>50</v>
      </c>
      <c r="F260" s="50">
        <f t="shared" si="178"/>
        <v>168</v>
      </c>
      <c r="G260" s="50">
        <f t="shared" si="178"/>
        <v>280</v>
      </c>
      <c r="H260" s="50" t="str">
        <f t="shared" si="178"/>
        <v>pack,10058;pack,1229;pack,401</v>
      </c>
      <c r="K260" s="50">
        <v>3</v>
      </c>
      <c r="L260" s="50">
        <f t="shared" si="148"/>
        <v>31058</v>
      </c>
      <c r="M260" s="50">
        <v>58</v>
      </c>
      <c r="N260" s="50" t="str">
        <f ca="1">OFFSET(随机目标!$C$42,M260-1,MATCH(K260,随机目标!$C$41:$CH$41,0)-1)</f>
        <v>pack,303</v>
      </c>
      <c r="O260" s="50" t="str">
        <f ca="1">OFFSET(随机目标!$C$42,M260-1,MATCH(K260,随机目标!$C$41:$CH$41,0))</f>
        <v>item,103</v>
      </c>
      <c r="P260" s="50">
        <f ca="1">OFFSET(随机目标!$C$42,M260-1,MATCH(K260,随机目标!$C$41:$CH$41,0)+1)</f>
        <v>50</v>
      </c>
      <c r="Q260" s="50">
        <v>1</v>
      </c>
      <c r="R260" s="50" t="str">
        <f t="shared" ca="1" si="149"/>
        <v>itemicon_103</v>
      </c>
      <c r="S260" s="50" t="str">
        <f t="shared" ca="1" si="150"/>
        <v>item</v>
      </c>
      <c r="U260" s="50">
        <v>6</v>
      </c>
      <c r="V260" s="50">
        <f t="shared" ref="V260:V323" si="179">U260*10000+2000+W260</f>
        <v>62058</v>
      </c>
      <c r="W260" s="50">
        <v>58</v>
      </c>
      <c r="X260" s="50" t="str">
        <f>随机目标!CO99</f>
        <v>stage_token,1980</v>
      </c>
      <c r="Y260" s="50" t="str">
        <f>随机目标!CP99</f>
        <v>stage_token,1980</v>
      </c>
      <c r="Z260" s="50">
        <f>随机目标!CQ99</f>
        <v>100</v>
      </c>
      <c r="AA260" s="50">
        <v>2</v>
      </c>
      <c r="AB260" s="50" t="str">
        <f t="shared" ref="AB260:AB323" si="180">IF(OR(AC260="coin",AC260="stage_token"),VLOOKUP(AC260,$AE$3:$AF$6,2,0),IF(AC260="item",VLOOKUP(Y260,$AE$3:$AF$6,2,0),AC260&amp;"_"&amp;MID(Y260,6,3)))</f>
        <v>prop_21</v>
      </c>
      <c r="AC260" s="50" t="str">
        <f t="shared" ref="AC260:AC323" si="181">LEFT(Y260,FIND(",",Y260)-1)</f>
        <v>stage_token</v>
      </c>
      <c r="AH260" s="53">
        <f>怪物产出!S61</f>
        <v>10258</v>
      </c>
      <c r="AI260" s="53">
        <v>1</v>
      </c>
      <c r="AJ260" s="50" t="str">
        <f>价值设定!AE60</f>
        <v>prop,102|3200;prop,103|6800</v>
      </c>
      <c r="AM260" s="50">
        <f>宝箱产出!Q61</f>
        <v>80258</v>
      </c>
      <c r="AN260" s="50">
        <v>1</v>
      </c>
      <c r="AO260" s="50" t="str">
        <f>宝箱产出!T61</f>
        <v>pack,304|10;pack,303|100;prop,704,2|200;pack,702|120;pack,703|40;pack,406|60;pack,407|20;prop,322,1|20;prop,323,1|5</v>
      </c>
    </row>
    <row r="261" spans="1:41">
      <c r="A261" s="51" t="s">
        <v>570</v>
      </c>
      <c r="B261" s="52">
        <v>59</v>
      </c>
      <c r="C261" s="52">
        <v>3</v>
      </c>
      <c r="D261" s="50" t="str">
        <f t="shared" ref="D261:H261" si="182">D161</f>
        <v>item,102;item,200</v>
      </c>
      <c r="E261" s="50">
        <f>产出设定!$C$20</f>
        <v>50</v>
      </c>
      <c r="F261" s="50">
        <f t="shared" si="182"/>
        <v>172</v>
      </c>
      <c r="G261" s="50">
        <f t="shared" si="182"/>
        <v>287</v>
      </c>
      <c r="H261" s="50" t="str">
        <f t="shared" si="182"/>
        <v>pack,10059;pack,1230;pack,401</v>
      </c>
      <c r="K261" s="50">
        <v>3</v>
      </c>
      <c r="L261" s="50">
        <f t="shared" si="148"/>
        <v>31059</v>
      </c>
      <c r="M261" s="50">
        <v>59</v>
      </c>
      <c r="N261" s="50" t="str">
        <f ca="1">OFFSET(随机目标!$C$42,M261-1,MATCH(K261,随机目标!$C$41:$CH$41,0)-1)</f>
        <v>pack,303</v>
      </c>
      <c r="O261" s="50" t="str">
        <f ca="1">OFFSET(随机目标!$C$42,M261-1,MATCH(K261,随机目标!$C$41:$CH$41,0))</f>
        <v>item,103</v>
      </c>
      <c r="P261" s="50">
        <f ca="1">OFFSET(随机目标!$C$42,M261-1,MATCH(K261,随机目标!$C$41:$CH$41,0)+1)</f>
        <v>50</v>
      </c>
      <c r="Q261" s="50">
        <v>1</v>
      </c>
      <c r="R261" s="50" t="str">
        <f t="shared" ca="1" si="149"/>
        <v>itemicon_103</v>
      </c>
      <c r="S261" s="50" t="str">
        <f t="shared" ca="1" si="150"/>
        <v>item</v>
      </c>
      <c r="U261" s="50">
        <v>6</v>
      </c>
      <c r="V261" s="50">
        <f t="shared" si="179"/>
        <v>62059</v>
      </c>
      <c r="W261" s="50">
        <v>59</v>
      </c>
      <c r="X261" s="50" t="str">
        <f>随机目标!CO100</f>
        <v>stage_token,1990</v>
      </c>
      <c r="Y261" s="50" t="str">
        <f>随机目标!CP100</f>
        <v>stage_token,1990</v>
      </c>
      <c r="Z261" s="50">
        <f>随机目标!CQ100</f>
        <v>100</v>
      </c>
      <c r="AA261" s="50">
        <v>2</v>
      </c>
      <c r="AB261" s="50" t="str">
        <f t="shared" si="180"/>
        <v>prop_21</v>
      </c>
      <c r="AC261" s="50" t="str">
        <f t="shared" si="181"/>
        <v>stage_token</v>
      </c>
      <c r="AH261" s="53">
        <f>怪物产出!S62</f>
        <v>10259</v>
      </c>
      <c r="AI261" s="53">
        <v>1</v>
      </c>
      <c r="AJ261" s="50" t="str">
        <f>价值设定!AE61</f>
        <v>prop,102|2800;prop,103|7200</v>
      </c>
      <c r="AM261" s="50">
        <f>宝箱产出!Q62</f>
        <v>80259</v>
      </c>
      <c r="AN261" s="50">
        <v>1</v>
      </c>
      <c r="AO261" s="50" t="str">
        <f>宝箱产出!T62</f>
        <v>pack,304|10;pack,303|100;prop,704,2|200;pack,702|120;pack,703|40;pack,406|60;pack,407|20;prop,322,1|20;prop,323,1|5</v>
      </c>
    </row>
    <row r="262" spans="1:41">
      <c r="A262" s="51" t="s">
        <v>571</v>
      </c>
      <c r="B262" s="52">
        <v>60</v>
      </c>
      <c r="C262" s="52">
        <v>3</v>
      </c>
      <c r="D262" s="50" t="str">
        <f t="shared" ref="D262:H262" si="183">D162</f>
        <v>item,102;item,200</v>
      </c>
      <c r="E262" s="50">
        <f>产出设定!$C$20</f>
        <v>50</v>
      </c>
      <c r="F262" s="50">
        <f t="shared" si="183"/>
        <v>172</v>
      </c>
      <c r="G262" s="50">
        <f t="shared" si="183"/>
        <v>287</v>
      </c>
      <c r="H262" s="50" t="str">
        <f t="shared" si="183"/>
        <v>pack,10060;pack,1230;pack,401</v>
      </c>
      <c r="K262" s="50">
        <v>3</v>
      </c>
      <c r="L262" s="50">
        <f t="shared" si="148"/>
        <v>31060</v>
      </c>
      <c r="M262" s="50">
        <v>60</v>
      </c>
      <c r="N262" s="50" t="str">
        <f ca="1">OFFSET(随机目标!$C$42,M262-1,MATCH(K262,随机目标!$C$41:$CH$41,0)-1)</f>
        <v>pack,303</v>
      </c>
      <c r="O262" s="50" t="str">
        <f ca="1">OFFSET(随机目标!$C$42,M262-1,MATCH(K262,随机目标!$C$41:$CH$41,0))</f>
        <v>item,103</v>
      </c>
      <c r="P262" s="50">
        <f ca="1">OFFSET(随机目标!$C$42,M262-1,MATCH(K262,随机目标!$C$41:$CH$41,0)+1)</f>
        <v>50</v>
      </c>
      <c r="Q262" s="50">
        <v>1</v>
      </c>
      <c r="R262" s="50" t="str">
        <f t="shared" ca="1" si="149"/>
        <v>itemicon_103</v>
      </c>
      <c r="S262" s="50" t="str">
        <f t="shared" ca="1" si="150"/>
        <v>item</v>
      </c>
      <c r="U262" s="50">
        <v>6</v>
      </c>
      <c r="V262" s="50">
        <f t="shared" si="179"/>
        <v>62060</v>
      </c>
      <c r="W262" s="50">
        <v>60</v>
      </c>
      <c r="X262" s="50" t="str">
        <f>随机目标!CO101</f>
        <v>stage_token,2000</v>
      </c>
      <c r="Y262" s="50" t="str">
        <f>随机目标!CP101</f>
        <v>stage_token,2000</v>
      </c>
      <c r="Z262" s="50">
        <f>随机目标!CQ101</f>
        <v>100</v>
      </c>
      <c r="AA262" s="50">
        <v>2</v>
      </c>
      <c r="AB262" s="50" t="str">
        <f t="shared" si="180"/>
        <v>prop_21</v>
      </c>
      <c r="AC262" s="50" t="str">
        <f t="shared" si="181"/>
        <v>stage_token</v>
      </c>
      <c r="AH262" s="53">
        <f>怪物产出!S63</f>
        <v>10260</v>
      </c>
      <c r="AI262" s="53">
        <v>1</v>
      </c>
      <c r="AJ262" s="50" t="str">
        <f>价值设定!AE62</f>
        <v>prop,102|2800;prop,103|7200</v>
      </c>
      <c r="AM262" s="50">
        <f>宝箱产出!Q63</f>
        <v>80260</v>
      </c>
      <c r="AN262" s="50">
        <v>1</v>
      </c>
      <c r="AO262" s="50" t="str">
        <f>宝箱产出!T63</f>
        <v>pack,304|10;pack,303|100;prop,704,2|200;pack,702|120;pack,703|40;pack,406|60;pack,407|20;prop,322,1|20;prop,323,1|5</v>
      </c>
    </row>
    <row r="263" spans="1:41">
      <c r="A263" s="51" t="s">
        <v>572</v>
      </c>
      <c r="B263" s="52">
        <v>61</v>
      </c>
      <c r="C263" s="52">
        <v>3</v>
      </c>
      <c r="D263" s="50" t="str">
        <f t="shared" ref="D263:H263" si="184">D163</f>
        <v>item,102;item,200</v>
      </c>
      <c r="E263" s="50">
        <f>产出设定!$C$20</f>
        <v>50</v>
      </c>
      <c r="F263" s="50">
        <f t="shared" si="184"/>
        <v>176</v>
      </c>
      <c r="G263" s="50">
        <f t="shared" si="184"/>
        <v>293</v>
      </c>
      <c r="H263" s="50" t="str">
        <f t="shared" si="184"/>
        <v>pack,10061;pack,1230;pack,401</v>
      </c>
      <c r="K263" s="50">
        <v>3</v>
      </c>
      <c r="L263" s="50">
        <f t="shared" si="148"/>
        <v>31061</v>
      </c>
      <c r="M263" s="50">
        <v>61</v>
      </c>
      <c r="N263" s="50" t="str">
        <f ca="1">OFFSET(随机目标!$C$42,M263-1,MATCH(K263,随机目标!$C$41:$CH$41,0)-1)</f>
        <v>pack,303</v>
      </c>
      <c r="O263" s="50" t="str">
        <f ca="1">OFFSET(随机目标!$C$42,M263-1,MATCH(K263,随机目标!$C$41:$CH$41,0))</f>
        <v>item,103</v>
      </c>
      <c r="P263" s="50">
        <f ca="1">OFFSET(随机目标!$C$42,M263-1,MATCH(K263,随机目标!$C$41:$CH$41,0)+1)</f>
        <v>50</v>
      </c>
      <c r="Q263" s="50">
        <v>1</v>
      </c>
      <c r="R263" s="50" t="str">
        <f t="shared" ca="1" si="149"/>
        <v>itemicon_103</v>
      </c>
      <c r="S263" s="50" t="str">
        <f t="shared" ca="1" si="150"/>
        <v>item</v>
      </c>
      <c r="U263" s="50">
        <v>6</v>
      </c>
      <c r="V263" s="50">
        <f t="shared" si="179"/>
        <v>62061</v>
      </c>
      <c r="W263" s="50">
        <v>61</v>
      </c>
      <c r="X263" s="50" t="str">
        <f>随机目标!CO102</f>
        <v>stage_token,2010</v>
      </c>
      <c r="Y263" s="50" t="str">
        <f>随机目标!CP102</f>
        <v>stage_token,2010</v>
      </c>
      <c r="Z263" s="50">
        <f>随机目标!CQ102</f>
        <v>100</v>
      </c>
      <c r="AA263" s="50">
        <v>2</v>
      </c>
      <c r="AB263" s="50" t="str">
        <f t="shared" si="180"/>
        <v>prop_21</v>
      </c>
      <c r="AC263" s="50" t="str">
        <f t="shared" si="181"/>
        <v>stage_token</v>
      </c>
      <c r="AH263" s="53">
        <f>怪物产出!S64</f>
        <v>10261</v>
      </c>
      <c r="AI263" s="53">
        <v>1</v>
      </c>
      <c r="AJ263" s="50" t="str">
        <f>价值设定!AE63</f>
        <v>prop,102|2400;prop,103|7600</v>
      </c>
      <c r="AM263" s="50">
        <f>宝箱产出!Q64</f>
        <v>80261</v>
      </c>
      <c r="AN263" s="50">
        <v>1</v>
      </c>
      <c r="AO263" s="50" t="str">
        <f>宝箱产出!T64</f>
        <v>pack,304|10;pack,303|100;prop,704,2|200;pack,702|120;pack,703|40;pack,406|60;pack,407|20;prop,322,1|20;prop,323,1|5</v>
      </c>
    </row>
    <row r="264" spans="1:41">
      <c r="A264" s="51" t="s">
        <v>573</v>
      </c>
      <c r="B264" s="52">
        <v>62</v>
      </c>
      <c r="C264" s="52">
        <v>3</v>
      </c>
      <c r="D264" s="50" t="str">
        <f>D164</f>
        <v>item,102;item,200</v>
      </c>
      <c r="E264" s="50">
        <f>产出设定!$C$20</f>
        <v>50</v>
      </c>
      <c r="F264" s="50">
        <f t="shared" ref="F264:H264" si="185">F164</f>
        <v>176</v>
      </c>
      <c r="G264" s="50">
        <f t="shared" si="185"/>
        <v>293</v>
      </c>
      <c r="H264" s="50" t="str">
        <f t="shared" si="185"/>
        <v>pack,10062;pack,1230;pack,401</v>
      </c>
      <c r="K264" s="50">
        <v>3</v>
      </c>
      <c r="L264" s="50">
        <f t="shared" si="148"/>
        <v>31062</v>
      </c>
      <c r="M264" s="50">
        <v>62</v>
      </c>
      <c r="N264" s="50" t="str">
        <f ca="1">OFFSET(随机目标!$C$42,M264-1,MATCH(K264,随机目标!$C$41:$CH$41,0)-1)</f>
        <v>pack,303</v>
      </c>
      <c r="O264" s="50" t="str">
        <f ca="1">OFFSET(随机目标!$C$42,M264-1,MATCH(K264,随机目标!$C$41:$CH$41,0))</f>
        <v>item,103</v>
      </c>
      <c r="P264" s="50">
        <f ca="1">OFFSET(随机目标!$C$42,M264-1,MATCH(K264,随机目标!$C$41:$CH$41,0)+1)</f>
        <v>50</v>
      </c>
      <c r="Q264" s="50">
        <v>1</v>
      </c>
      <c r="R264" s="50" t="str">
        <f t="shared" ca="1" si="149"/>
        <v>itemicon_103</v>
      </c>
      <c r="S264" s="50" t="str">
        <f t="shared" ca="1" si="150"/>
        <v>item</v>
      </c>
      <c r="U264" s="50">
        <v>6</v>
      </c>
      <c r="V264" s="50">
        <f t="shared" si="179"/>
        <v>62062</v>
      </c>
      <c r="W264" s="50">
        <v>62</v>
      </c>
      <c r="X264" s="50" t="str">
        <f>随机目标!CO103</f>
        <v>stage_token,2020</v>
      </c>
      <c r="Y264" s="50" t="str">
        <f>随机目标!CP103</f>
        <v>stage_token,2020</v>
      </c>
      <c r="Z264" s="50">
        <f>随机目标!CQ103</f>
        <v>100</v>
      </c>
      <c r="AA264" s="50">
        <v>2</v>
      </c>
      <c r="AB264" s="50" t="str">
        <f t="shared" si="180"/>
        <v>prop_21</v>
      </c>
      <c r="AC264" s="50" t="str">
        <f t="shared" si="181"/>
        <v>stage_token</v>
      </c>
      <c r="AH264" s="53">
        <f>怪物产出!S65</f>
        <v>10262</v>
      </c>
      <c r="AI264" s="53">
        <v>1</v>
      </c>
      <c r="AJ264" s="50" t="str">
        <f>价值设定!AE64</f>
        <v>prop,102|2400;prop,103|7600</v>
      </c>
      <c r="AM264" s="50">
        <f>宝箱产出!Q65</f>
        <v>80262</v>
      </c>
      <c r="AN264" s="50">
        <v>1</v>
      </c>
      <c r="AO264" s="50" t="str">
        <f>宝箱产出!T65</f>
        <v>pack,304|10;pack,303|100;prop,704,2|200;pack,702|120;pack,703|40;pack,406|60;pack,407|20;prop,322,1|20;prop,323,1|5</v>
      </c>
    </row>
    <row r="265" spans="1:41">
      <c r="A265" s="51" t="s">
        <v>574</v>
      </c>
      <c r="B265" s="52">
        <v>63</v>
      </c>
      <c r="C265" s="52">
        <v>3</v>
      </c>
      <c r="D265" s="50" t="str">
        <f t="shared" ref="D265:H265" si="186">D165</f>
        <v>item,102;item,200</v>
      </c>
      <c r="E265" s="50">
        <f>产出设定!$C$20</f>
        <v>50</v>
      </c>
      <c r="F265" s="50">
        <f t="shared" si="186"/>
        <v>176</v>
      </c>
      <c r="G265" s="50">
        <f t="shared" si="186"/>
        <v>293</v>
      </c>
      <c r="H265" s="50" t="str">
        <f t="shared" si="186"/>
        <v>pack,10063;pack,1230;pack,401</v>
      </c>
      <c r="K265" s="50">
        <v>3</v>
      </c>
      <c r="L265" s="50">
        <f t="shared" si="148"/>
        <v>31063</v>
      </c>
      <c r="M265" s="50">
        <v>63</v>
      </c>
      <c r="N265" s="50" t="str">
        <f ca="1">OFFSET(随机目标!$C$42,M265-1,MATCH(K265,随机目标!$C$41:$CH$41,0)-1)</f>
        <v>pack,303</v>
      </c>
      <c r="O265" s="50" t="str">
        <f ca="1">OFFSET(随机目标!$C$42,M265-1,MATCH(K265,随机目标!$C$41:$CH$41,0))</f>
        <v>item,103</v>
      </c>
      <c r="P265" s="50">
        <f ca="1">OFFSET(随机目标!$C$42,M265-1,MATCH(K265,随机目标!$C$41:$CH$41,0)+1)</f>
        <v>50</v>
      </c>
      <c r="Q265" s="50">
        <v>1</v>
      </c>
      <c r="R265" s="50" t="str">
        <f t="shared" ca="1" si="149"/>
        <v>itemicon_103</v>
      </c>
      <c r="S265" s="50" t="str">
        <f t="shared" ca="1" si="150"/>
        <v>item</v>
      </c>
      <c r="U265" s="50">
        <v>6</v>
      </c>
      <c r="V265" s="50">
        <f t="shared" si="179"/>
        <v>62063</v>
      </c>
      <c r="W265" s="50">
        <v>63</v>
      </c>
      <c r="X265" s="50" t="str">
        <f>随机目标!CO104</f>
        <v>stage_token,2030</v>
      </c>
      <c r="Y265" s="50" t="str">
        <f>随机目标!CP104</f>
        <v>stage_token,2030</v>
      </c>
      <c r="Z265" s="50">
        <f>随机目标!CQ104</f>
        <v>100</v>
      </c>
      <c r="AA265" s="50">
        <v>2</v>
      </c>
      <c r="AB265" s="50" t="str">
        <f t="shared" si="180"/>
        <v>prop_21</v>
      </c>
      <c r="AC265" s="50" t="str">
        <f t="shared" si="181"/>
        <v>stage_token</v>
      </c>
      <c r="AH265" s="53">
        <f>怪物产出!S66</f>
        <v>10263</v>
      </c>
      <c r="AI265" s="53">
        <v>1</v>
      </c>
      <c r="AJ265" s="50" t="str">
        <f>价值设定!AE65</f>
        <v>prop,102|2400;prop,103|7600</v>
      </c>
      <c r="AM265" s="50">
        <f>宝箱产出!Q66</f>
        <v>80263</v>
      </c>
      <c r="AN265" s="50">
        <v>1</v>
      </c>
      <c r="AO265" s="50" t="str">
        <f>宝箱产出!T66</f>
        <v>pack,304|10;pack,303|100;prop,704,2|200;pack,702|120;pack,703|40;pack,406|60;pack,407|20;prop,322,1|20;prop,323,1|5</v>
      </c>
    </row>
    <row r="266" spans="1:41">
      <c r="A266" s="51" t="s">
        <v>575</v>
      </c>
      <c r="B266" s="52">
        <v>64</v>
      </c>
      <c r="C266" s="52">
        <v>3</v>
      </c>
      <c r="D266" s="50" t="str">
        <f t="shared" ref="D266:H266" si="187">D166</f>
        <v>item,102;item,200</v>
      </c>
      <c r="E266" s="50">
        <f>产出设定!$C$20</f>
        <v>50</v>
      </c>
      <c r="F266" s="50">
        <f t="shared" si="187"/>
        <v>180</v>
      </c>
      <c r="G266" s="50">
        <f t="shared" si="187"/>
        <v>300</v>
      </c>
      <c r="H266" s="50" t="str">
        <f t="shared" si="187"/>
        <v>pack,10064;pack,1230;pack,401</v>
      </c>
      <c r="K266" s="50">
        <v>3</v>
      </c>
      <c r="L266" s="50">
        <f t="shared" si="148"/>
        <v>31064</v>
      </c>
      <c r="M266" s="50">
        <v>64</v>
      </c>
      <c r="N266" s="50" t="str">
        <f ca="1">OFFSET(随机目标!$C$42,M266-1,MATCH(K266,随机目标!$C$41:$CH$41,0)-1)</f>
        <v>pack,303</v>
      </c>
      <c r="O266" s="50" t="str">
        <f ca="1">OFFSET(随机目标!$C$42,M266-1,MATCH(K266,随机目标!$C$41:$CH$41,0))</f>
        <v>item,103</v>
      </c>
      <c r="P266" s="50">
        <f ca="1">OFFSET(随机目标!$C$42,M266-1,MATCH(K266,随机目标!$C$41:$CH$41,0)+1)</f>
        <v>50</v>
      </c>
      <c r="Q266" s="50">
        <v>1</v>
      </c>
      <c r="R266" s="50" t="str">
        <f t="shared" ca="1" si="149"/>
        <v>itemicon_103</v>
      </c>
      <c r="S266" s="50" t="str">
        <f t="shared" ca="1" si="150"/>
        <v>item</v>
      </c>
      <c r="U266" s="50">
        <v>6</v>
      </c>
      <c r="V266" s="50">
        <f t="shared" si="179"/>
        <v>62064</v>
      </c>
      <c r="W266" s="50">
        <v>64</v>
      </c>
      <c r="X266" s="50" t="str">
        <f>随机目标!CO105</f>
        <v>stage_token,2040</v>
      </c>
      <c r="Y266" s="50" t="str">
        <f>随机目标!CP105</f>
        <v>stage_token,2040</v>
      </c>
      <c r="Z266" s="50">
        <f>随机目标!CQ105</f>
        <v>100</v>
      </c>
      <c r="AA266" s="50">
        <v>2</v>
      </c>
      <c r="AB266" s="50" t="str">
        <f t="shared" si="180"/>
        <v>prop_21</v>
      </c>
      <c r="AC266" s="50" t="str">
        <f t="shared" si="181"/>
        <v>stage_token</v>
      </c>
      <c r="AH266" s="53">
        <f>怪物产出!S67</f>
        <v>10264</v>
      </c>
      <c r="AI266" s="53">
        <v>1</v>
      </c>
      <c r="AJ266" s="50" t="str">
        <f>价值设定!AE66</f>
        <v>prop,102|2000;prop,103|8000</v>
      </c>
      <c r="AM266" s="50">
        <f>宝箱产出!Q67</f>
        <v>80264</v>
      </c>
      <c r="AN266" s="50">
        <v>1</v>
      </c>
      <c r="AO266" s="50" t="str">
        <f>宝箱产出!T67</f>
        <v>pack,304|10;pack,303|100;prop,704,2|200;pack,702|120;pack,703|40;pack,406|60;pack,407|20;prop,322,1|20;prop,323,1|5</v>
      </c>
    </row>
    <row r="267" spans="1:41">
      <c r="A267" s="51" t="s">
        <v>576</v>
      </c>
      <c r="B267" s="52">
        <v>65</v>
      </c>
      <c r="C267" s="52">
        <v>3</v>
      </c>
      <c r="D267" s="50" t="str">
        <f t="shared" ref="D267:H267" si="188">D167</f>
        <v>item,102;item,200</v>
      </c>
      <c r="E267" s="50">
        <f>产出设定!$C$20</f>
        <v>50</v>
      </c>
      <c r="F267" s="50">
        <f t="shared" si="188"/>
        <v>180</v>
      </c>
      <c r="G267" s="50">
        <f t="shared" si="188"/>
        <v>300</v>
      </c>
      <c r="H267" s="50" t="str">
        <f t="shared" si="188"/>
        <v>pack,10065;pack,1230;pack,401</v>
      </c>
      <c r="K267" s="50">
        <v>3</v>
      </c>
      <c r="L267" s="50">
        <f t="shared" si="148"/>
        <v>31065</v>
      </c>
      <c r="M267" s="50">
        <v>65</v>
      </c>
      <c r="N267" s="50" t="str">
        <f ca="1">OFFSET(随机目标!$C$42,M267-1,MATCH(K267,随机目标!$C$41:$CH$41,0)-1)</f>
        <v>pack,303</v>
      </c>
      <c r="O267" s="50" t="str">
        <f ca="1">OFFSET(随机目标!$C$42,M267-1,MATCH(K267,随机目标!$C$41:$CH$41,0))</f>
        <v>item,103</v>
      </c>
      <c r="P267" s="50">
        <f ca="1">OFFSET(随机目标!$C$42,M267-1,MATCH(K267,随机目标!$C$41:$CH$41,0)+1)</f>
        <v>50</v>
      </c>
      <c r="Q267" s="50">
        <v>1</v>
      </c>
      <c r="R267" s="50" t="str">
        <f t="shared" ca="1" si="149"/>
        <v>itemicon_103</v>
      </c>
      <c r="S267" s="50" t="str">
        <f t="shared" ca="1" si="150"/>
        <v>item</v>
      </c>
      <c r="U267" s="50">
        <v>6</v>
      </c>
      <c r="V267" s="50">
        <f t="shared" si="179"/>
        <v>62065</v>
      </c>
      <c r="W267" s="50">
        <v>65</v>
      </c>
      <c r="X267" s="50" t="str">
        <f>随机目标!CO106</f>
        <v>stage_token,2050</v>
      </c>
      <c r="Y267" s="50" t="str">
        <f>随机目标!CP106</f>
        <v>stage_token,2050</v>
      </c>
      <c r="Z267" s="50">
        <f>随机目标!CQ106</f>
        <v>100</v>
      </c>
      <c r="AA267" s="50">
        <v>2</v>
      </c>
      <c r="AB267" s="50" t="str">
        <f t="shared" si="180"/>
        <v>prop_21</v>
      </c>
      <c r="AC267" s="50" t="str">
        <f t="shared" si="181"/>
        <v>stage_token</v>
      </c>
      <c r="AH267" s="53">
        <f>怪物产出!S68</f>
        <v>10265</v>
      </c>
      <c r="AI267" s="53">
        <v>1</v>
      </c>
      <c r="AJ267" s="50" t="str">
        <f>价值设定!AE67</f>
        <v>prop,102|2000;prop,103|8000</v>
      </c>
      <c r="AM267" s="50">
        <f>宝箱产出!Q68</f>
        <v>80265</v>
      </c>
      <c r="AN267" s="50">
        <v>1</v>
      </c>
      <c r="AO267" s="50" t="str">
        <f>宝箱产出!T68</f>
        <v>pack,304|10;pack,303|100;prop,704,2|200;pack,702|120;pack,703|40;pack,406|60;pack,407|20;prop,322,1|20;prop,323,1|5</v>
      </c>
    </row>
    <row r="268" spans="1:41">
      <c r="A268" s="51" t="s">
        <v>577</v>
      </c>
      <c r="B268" s="52">
        <v>66</v>
      </c>
      <c r="C268" s="52">
        <v>3</v>
      </c>
      <c r="D268" s="50" t="str">
        <f t="shared" ref="D268:H268" si="189">D168</f>
        <v>item,102;item,200</v>
      </c>
      <c r="E268" s="50">
        <f>产出设定!$C$20</f>
        <v>50</v>
      </c>
      <c r="F268" s="50">
        <f t="shared" si="189"/>
        <v>186</v>
      </c>
      <c r="G268" s="50">
        <f t="shared" si="189"/>
        <v>310</v>
      </c>
      <c r="H268" s="50" t="str">
        <f t="shared" si="189"/>
        <v>pack,10066;pack,1231;pack,401</v>
      </c>
      <c r="K268" s="50">
        <v>3</v>
      </c>
      <c r="L268" s="50">
        <f t="shared" si="148"/>
        <v>31066</v>
      </c>
      <c r="M268" s="50">
        <v>66</v>
      </c>
      <c r="N268" s="50" t="str">
        <f ca="1">OFFSET(随机目标!$C$42,M268-1,MATCH(K268,随机目标!$C$41:$CH$41,0)-1)</f>
        <v>pack,303</v>
      </c>
      <c r="O268" s="50" t="str">
        <f ca="1">OFFSET(随机目标!$C$42,M268-1,MATCH(K268,随机目标!$C$41:$CH$41,0))</f>
        <v>item,103</v>
      </c>
      <c r="P268" s="50">
        <f ca="1">OFFSET(随机目标!$C$42,M268-1,MATCH(K268,随机目标!$C$41:$CH$41,0)+1)</f>
        <v>50</v>
      </c>
      <c r="Q268" s="50">
        <v>1</v>
      </c>
      <c r="R268" s="50" t="str">
        <f t="shared" ca="1" si="149"/>
        <v>itemicon_103</v>
      </c>
      <c r="S268" s="50" t="str">
        <f t="shared" ca="1" si="150"/>
        <v>item</v>
      </c>
      <c r="U268" s="50">
        <v>6</v>
      </c>
      <c r="V268" s="50">
        <f t="shared" si="179"/>
        <v>62066</v>
      </c>
      <c r="W268" s="50">
        <v>66</v>
      </c>
      <c r="X268" s="50" t="str">
        <f>随机目标!CO107</f>
        <v>stage_token,2060</v>
      </c>
      <c r="Y268" s="50" t="str">
        <f>随机目标!CP107</f>
        <v>stage_token,2060</v>
      </c>
      <c r="Z268" s="50">
        <f>随机目标!CQ107</f>
        <v>100</v>
      </c>
      <c r="AA268" s="50">
        <v>2</v>
      </c>
      <c r="AB268" s="50" t="str">
        <f t="shared" si="180"/>
        <v>prop_21</v>
      </c>
      <c r="AC268" s="50" t="str">
        <f t="shared" si="181"/>
        <v>stage_token</v>
      </c>
      <c r="AH268" s="53">
        <f>怪物产出!S69</f>
        <v>10266</v>
      </c>
      <c r="AI268" s="53">
        <v>1</v>
      </c>
      <c r="AJ268" s="50" t="str">
        <f>价值设定!AE68</f>
        <v>prop,102|1400;prop,103|8600</v>
      </c>
      <c r="AM268" s="50">
        <f>宝箱产出!Q69</f>
        <v>80266</v>
      </c>
      <c r="AN268" s="50">
        <v>1</v>
      </c>
      <c r="AO268" s="50" t="str">
        <f>宝箱产出!T69</f>
        <v>pack,304|10;pack,303|100;prop,704,2|200;pack,702|120;pack,703|40;pack,406|60;pack,407|20;prop,322,1|20;prop,323,1|5</v>
      </c>
    </row>
    <row r="269" spans="1:41">
      <c r="A269" s="51" t="s">
        <v>578</v>
      </c>
      <c r="B269" s="52">
        <v>67</v>
      </c>
      <c r="C269" s="52">
        <v>3</v>
      </c>
      <c r="D269" s="50" t="str">
        <f t="shared" ref="D269:H269" si="190">D169</f>
        <v>item,102;item,200</v>
      </c>
      <c r="E269" s="50">
        <f>产出设定!$C$20</f>
        <v>50</v>
      </c>
      <c r="F269" s="50">
        <f t="shared" si="190"/>
        <v>186</v>
      </c>
      <c r="G269" s="50">
        <f t="shared" si="190"/>
        <v>310</v>
      </c>
      <c r="H269" s="50" t="str">
        <f t="shared" si="190"/>
        <v>pack,10067;pack,1231;pack,401</v>
      </c>
      <c r="K269" s="50">
        <v>3</v>
      </c>
      <c r="L269" s="50">
        <f t="shared" si="148"/>
        <v>31067</v>
      </c>
      <c r="M269" s="50">
        <v>67</v>
      </c>
      <c r="N269" s="50" t="str">
        <f ca="1">OFFSET(随机目标!$C$42,M269-1,MATCH(K269,随机目标!$C$41:$CH$41,0)-1)</f>
        <v>pack,303</v>
      </c>
      <c r="O269" s="50" t="str">
        <f ca="1">OFFSET(随机目标!$C$42,M269-1,MATCH(K269,随机目标!$C$41:$CH$41,0))</f>
        <v>item,103</v>
      </c>
      <c r="P269" s="50">
        <f ca="1">OFFSET(随机目标!$C$42,M269-1,MATCH(K269,随机目标!$C$41:$CH$41,0)+1)</f>
        <v>50</v>
      </c>
      <c r="Q269" s="50">
        <v>1</v>
      </c>
      <c r="R269" s="50" t="str">
        <f t="shared" ca="1" si="149"/>
        <v>itemicon_103</v>
      </c>
      <c r="S269" s="50" t="str">
        <f t="shared" ca="1" si="150"/>
        <v>item</v>
      </c>
      <c r="U269" s="50">
        <v>6</v>
      </c>
      <c r="V269" s="50">
        <f t="shared" si="179"/>
        <v>62067</v>
      </c>
      <c r="W269" s="50">
        <v>67</v>
      </c>
      <c r="X269" s="50" t="str">
        <f>随机目标!CO108</f>
        <v>stage_token,2070</v>
      </c>
      <c r="Y269" s="50" t="str">
        <f>随机目标!CP108</f>
        <v>stage_token,2070</v>
      </c>
      <c r="Z269" s="50">
        <f>随机目标!CQ108</f>
        <v>100</v>
      </c>
      <c r="AA269" s="50">
        <v>2</v>
      </c>
      <c r="AB269" s="50" t="str">
        <f t="shared" si="180"/>
        <v>prop_21</v>
      </c>
      <c r="AC269" s="50" t="str">
        <f t="shared" si="181"/>
        <v>stage_token</v>
      </c>
      <c r="AH269" s="53">
        <f>怪物产出!S70</f>
        <v>10267</v>
      </c>
      <c r="AI269" s="53">
        <v>1</v>
      </c>
      <c r="AJ269" s="50" t="str">
        <f>价值设定!AE69</f>
        <v>prop,102|1400;prop,103|8600</v>
      </c>
      <c r="AM269" s="50">
        <f>宝箱产出!Q70</f>
        <v>80267</v>
      </c>
      <c r="AN269" s="50">
        <v>1</v>
      </c>
      <c r="AO269" s="50" t="str">
        <f>宝箱产出!T70</f>
        <v>pack,304|10;pack,303|100;prop,704,2|200;pack,702|120;pack,703|40;pack,406|60;pack,407|20;prop,322,1|20;prop,323,1|5</v>
      </c>
    </row>
    <row r="270" spans="1:41">
      <c r="A270" s="51" t="s">
        <v>579</v>
      </c>
      <c r="B270" s="52">
        <v>68</v>
      </c>
      <c r="C270" s="52">
        <v>3</v>
      </c>
      <c r="D270" s="50" t="str">
        <f t="shared" ref="D270:H270" si="191">D170</f>
        <v>item,102;item,200</v>
      </c>
      <c r="E270" s="50">
        <f>产出设定!$C$20</f>
        <v>50</v>
      </c>
      <c r="F270" s="50">
        <f t="shared" si="191"/>
        <v>192</v>
      </c>
      <c r="G270" s="50">
        <f t="shared" si="191"/>
        <v>320</v>
      </c>
      <c r="H270" s="50" t="str">
        <f t="shared" si="191"/>
        <v>pack,10068;pack,1231;pack,401</v>
      </c>
      <c r="K270" s="50">
        <v>3</v>
      </c>
      <c r="L270" s="50">
        <f t="shared" si="148"/>
        <v>31068</v>
      </c>
      <c r="M270" s="50">
        <v>68</v>
      </c>
      <c r="N270" s="50" t="str">
        <f ca="1">OFFSET(随机目标!$C$42,M270-1,MATCH(K270,随机目标!$C$41:$CH$41,0)-1)</f>
        <v>pack,303</v>
      </c>
      <c r="O270" s="50" t="str">
        <f ca="1">OFFSET(随机目标!$C$42,M270-1,MATCH(K270,随机目标!$C$41:$CH$41,0))</f>
        <v>item,103</v>
      </c>
      <c r="P270" s="50">
        <f ca="1">OFFSET(随机目标!$C$42,M270-1,MATCH(K270,随机目标!$C$41:$CH$41,0)+1)</f>
        <v>50</v>
      </c>
      <c r="Q270" s="50">
        <v>1</v>
      </c>
      <c r="R270" s="50" t="str">
        <f t="shared" ca="1" si="149"/>
        <v>itemicon_103</v>
      </c>
      <c r="S270" s="50" t="str">
        <f t="shared" ca="1" si="150"/>
        <v>item</v>
      </c>
      <c r="U270" s="50">
        <v>6</v>
      </c>
      <c r="V270" s="50">
        <f t="shared" si="179"/>
        <v>62068</v>
      </c>
      <c r="W270" s="50">
        <v>68</v>
      </c>
      <c r="X270" s="50" t="str">
        <f>随机目标!CO109</f>
        <v>stage_token,2080</v>
      </c>
      <c r="Y270" s="50" t="str">
        <f>随机目标!CP109</f>
        <v>stage_token,2080</v>
      </c>
      <c r="Z270" s="50">
        <f>随机目标!CQ109</f>
        <v>100</v>
      </c>
      <c r="AA270" s="50">
        <v>2</v>
      </c>
      <c r="AB270" s="50" t="str">
        <f t="shared" si="180"/>
        <v>prop_21</v>
      </c>
      <c r="AC270" s="50" t="str">
        <f t="shared" si="181"/>
        <v>stage_token</v>
      </c>
      <c r="AH270" s="53">
        <f>怪物产出!S71</f>
        <v>10268</v>
      </c>
      <c r="AI270" s="53">
        <v>1</v>
      </c>
      <c r="AJ270" s="50" t="str">
        <f>价值设定!AE70</f>
        <v>prop,102|800;prop,103|9200</v>
      </c>
      <c r="AM270" s="50">
        <f>宝箱产出!Q71</f>
        <v>80268</v>
      </c>
      <c r="AN270" s="50">
        <v>1</v>
      </c>
      <c r="AO270" s="50" t="str">
        <f>宝箱产出!T71</f>
        <v>pack,304|10;pack,303|100;prop,704,2|200;pack,702|120;pack,703|40;pack,406|60;pack,407|20;prop,322,1|20;prop,323,1|5</v>
      </c>
    </row>
    <row r="271" spans="1:41">
      <c r="A271" s="51" t="s">
        <v>580</v>
      </c>
      <c r="B271" s="52">
        <v>69</v>
      </c>
      <c r="C271" s="52">
        <v>3</v>
      </c>
      <c r="D271" s="50" t="str">
        <f t="shared" ref="D271:H271" si="192">D171</f>
        <v>item,102;item,200</v>
      </c>
      <c r="E271" s="50">
        <f>产出设定!$C$20</f>
        <v>50</v>
      </c>
      <c r="F271" s="50">
        <f t="shared" si="192"/>
        <v>192</v>
      </c>
      <c r="G271" s="50">
        <f t="shared" si="192"/>
        <v>320</v>
      </c>
      <c r="H271" s="50" t="str">
        <f t="shared" si="192"/>
        <v>pack,10069;pack,1231;pack,401</v>
      </c>
      <c r="K271" s="50">
        <v>3</v>
      </c>
      <c r="L271" s="50">
        <f t="shared" si="148"/>
        <v>31069</v>
      </c>
      <c r="M271" s="50">
        <v>69</v>
      </c>
      <c r="N271" s="50" t="str">
        <f ca="1">OFFSET(随机目标!$C$42,M271-1,MATCH(K271,随机目标!$C$41:$CH$41,0)-1)</f>
        <v>pack,303</v>
      </c>
      <c r="O271" s="50" t="str">
        <f ca="1">OFFSET(随机目标!$C$42,M271-1,MATCH(K271,随机目标!$C$41:$CH$41,0))</f>
        <v>item,103</v>
      </c>
      <c r="P271" s="50">
        <f ca="1">OFFSET(随机目标!$C$42,M271-1,MATCH(K271,随机目标!$C$41:$CH$41,0)+1)</f>
        <v>50</v>
      </c>
      <c r="Q271" s="50">
        <v>1</v>
      </c>
      <c r="R271" s="50" t="str">
        <f t="shared" ca="1" si="149"/>
        <v>itemicon_103</v>
      </c>
      <c r="S271" s="50" t="str">
        <f t="shared" ca="1" si="150"/>
        <v>item</v>
      </c>
      <c r="U271" s="50">
        <v>6</v>
      </c>
      <c r="V271" s="50">
        <f t="shared" si="179"/>
        <v>62069</v>
      </c>
      <c r="W271" s="50">
        <v>69</v>
      </c>
      <c r="X271" s="50" t="str">
        <f>随机目标!CO110</f>
        <v>stage_token,2090</v>
      </c>
      <c r="Y271" s="50" t="str">
        <f>随机目标!CP110</f>
        <v>stage_token,2090</v>
      </c>
      <c r="Z271" s="50">
        <f>随机目标!CQ110</f>
        <v>100</v>
      </c>
      <c r="AA271" s="50">
        <v>2</v>
      </c>
      <c r="AB271" s="50" t="str">
        <f t="shared" si="180"/>
        <v>prop_21</v>
      </c>
      <c r="AC271" s="50" t="str">
        <f t="shared" si="181"/>
        <v>stage_token</v>
      </c>
      <c r="AH271" s="53">
        <f>怪物产出!S72</f>
        <v>10269</v>
      </c>
      <c r="AI271" s="53">
        <v>1</v>
      </c>
      <c r="AJ271" s="50" t="str">
        <f>价值设定!AE71</f>
        <v>prop,102|800;prop,103|9200</v>
      </c>
      <c r="AM271" s="50">
        <f>宝箱产出!Q72</f>
        <v>80269</v>
      </c>
      <c r="AN271" s="50">
        <v>1</v>
      </c>
      <c r="AO271" s="50" t="str">
        <f>宝箱产出!T72</f>
        <v>pack,304|10;pack,303|100;prop,704,2|200;pack,702|120;pack,703|40;pack,406|60;pack,407|20;prop,322,1|20;prop,323,1|5</v>
      </c>
    </row>
    <row r="272" spans="1:41">
      <c r="A272" s="51" t="s">
        <v>581</v>
      </c>
      <c r="B272" s="52">
        <v>70</v>
      </c>
      <c r="C272" s="52">
        <v>3</v>
      </c>
      <c r="D272" s="50" t="str">
        <f t="shared" ref="D272:H272" si="193">D172</f>
        <v>item,102;item,200</v>
      </c>
      <c r="E272" s="50">
        <f>产出设定!$C$20</f>
        <v>50</v>
      </c>
      <c r="F272" s="50">
        <f t="shared" si="193"/>
        <v>195</v>
      </c>
      <c r="G272" s="50">
        <f t="shared" si="193"/>
        <v>325</v>
      </c>
      <c r="H272" s="50" t="str">
        <f t="shared" si="193"/>
        <v>pack,10070;pack,1232;pack,401</v>
      </c>
      <c r="K272" s="50">
        <v>3</v>
      </c>
      <c r="L272" s="50">
        <f t="shared" si="148"/>
        <v>31070</v>
      </c>
      <c r="M272" s="50">
        <v>70</v>
      </c>
      <c r="N272" s="50" t="str">
        <f ca="1">OFFSET(随机目标!$C$42,M272-1,MATCH(K272,随机目标!$C$41:$CH$41,0)-1)</f>
        <v>pack,303</v>
      </c>
      <c r="O272" s="50" t="str">
        <f ca="1">OFFSET(随机目标!$C$42,M272-1,MATCH(K272,随机目标!$C$41:$CH$41,0))</f>
        <v>item,103</v>
      </c>
      <c r="P272" s="50">
        <f ca="1">OFFSET(随机目标!$C$42,M272-1,MATCH(K272,随机目标!$C$41:$CH$41,0)+1)</f>
        <v>50</v>
      </c>
      <c r="Q272" s="50">
        <v>1</v>
      </c>
      <c r="R272" s="50" t="str">
        <f t="shared" ca="1" si="149"/>
        <v>itemicon_103</v>
      </c>
      <c r="S272" s="50" t="str">
        <f t="shared" ca="1" si="150"/>
        <v>item</v>
      </c>
      <c r="U272" s="50">
        <v>6</v>
      </c>
      <c r="V272" s="50">
        <f t="shared" si="179"/>
        <v>62070</v>
      </c>
      <c r="W272" s="50">
        <v>70</v>
      </c>
      <c r="X272" s="50" t="str">
        <f>随机目标!CO111</f>
        <v>stage_token,2100</v>
      </c>
      <c r="Y272" s="50" t="str">
        <f>随机目标!CP111</f>
        <v>stage_token,2100</v>
      </c>
      <c r="Z272" s="50">
        <f>随机目标!CQ111</f>
        <v>100</v>
      </c>
      <c r="AA272" s="50">
        <v>2</v>
      </c>
      <c r="AB272" s="50" t="str">
        <f t="shared" si="180"/>
        <v>prop_21</v>
      </c>
      <c r="AC272" s="50" t="str">
        <f t="shared" si="181"/>
        <v>stage_token</v>
      </c>
      <c r="AH272" s="53">
        <f>怪物产出!S73</f>
        <v>10270</v>
      </c>
      <c r="AI272" s="53">
        <v>1</v>
      </c>
      <c r="AJ272" s="50" t="str">
        <f>价值设定!AE72</f>
        <v>prop,102|500;prop,103|9500</v>
      </c>
      <c r="AM272" s="50">
        <f>宝箱产出!Q73</f>
        <v>80270</v>
      </c>
      <c r="AN272" s="50">
        <v>1</v>
      </c>
      <c r="AO272" s="50" t="str">
        <f>宝箱产出!T73</f>
        <v>pack,304|10;pack,303|100;prop,704,2|200;pack,702|120;pack,703|40;pack,406|60;pack,407|20;prop,322,1|20;prop,323,1|5</v>
      </c>
    </row>
    <row r="273" spans="1:41">
      <c r="A273" s="51" t="s">
        <v>582</v>
      </c>
      <c r="B273" s="52">
        <v>71</v>
      </c>
      <c r="C273" s="52">
        <v>3</v>
      </c>
      <c r="D273" s="50" t="str">
        <f t="shared" ref="D273:H273" si="194">D173</f>
        <v>item,102;item,200</v>
      </c>
      <c r="E273" s="50">
        <f>产出设定!$C$20</f>
        <v>50</v>
      </c>
      <c r="F273" s="50">
        <f t="shared" si="194"/>
        <v>195</v>
      </c>
      <c r="G273" s="50">
        <f t="shared" si="194"/>
        <v>325</v>
      </c>
      <c r="H273" s="50" t="str">
        <f t="shared" si="194"/>
        <v>pack,10071;pack,1232;pack,401</v>
      </c>
      <c r="K273" s="50">
        <v>3</v>
      </c>
      <c r="L273" s="50">
        <f t="shared" si="148"/>
        <v>31071</v>
      </c>
      <c r="M273" s="50">
        <v>71</v>
      </c>
      <c r="N273" s="50" t="str">
        <f ca="1">OFFSET(随机目标!$C$42,M273-1,MATCH(K273,随机目标!$C$41:$CH$41,0)-1)</f>
        <v>pack,303</v>
      </c>
      <c r="O273" s="50" t="str">
        <f ca="1">OFFSET(随机目标!$C$42,M273-1,MATCH(K273,随机目标!$C$41:$CH$41,0))</f>
        <v>item,103</v>
      </c>
      <c r="P273" s="50">
        <f ca="1">OFFSET(随机目标!$C$42,M273-1,MATCH(K273,随机目标!$C$41:$CH$41,0)+1)</f>
        <v>50</v>
      </c>
      <c r="Q273" s="50">
        <v>1</v>
      </c>
      <c r="R273" s="50" t="str">
        <f t="shared" ca="1" si="149"/>
        <v>itemicon_103</v>
      </c>
      <c r="S273" s="50" t="str">
        <f t="shared" ca="1" si="150"/>
        <v>item</v>
      </c>
      <c r="U273" s="50">
        <v>6</v>
      </c>
      <c r="V273" s="50">
        <f t="shared" si="179"/>
        <v>62071</v>
      </c>
      <c r="W273" s="50">
        <v>71</v>
      </c>
      <c r="X273" s="50" t="str">
        <f>随机目标!CO112</f>
        <v>stage_token,2110</v>
      </c>
      <c r="Y273" s="50" t="str">
        <f>随机目标!CP112</f>
        <v>stage_token,2110</v>
      </c>
      <c r="Z273" s="50">
        <f>随机目标!CQ112</f>
        <v>100</v>
      </c>
      <c r="AA273" s="50">
        <v>2</v>
      </c>
      <c r="AB273" s="50" t="str">
        <f t="shared" si="180"/>
        <v>prop_21</v>
      </c>
      <c r="AC273" s="50" t="str">
        <f t="shared" si="181"/>
        <v>stage_token</v>
      </c>
      <c r="AH273" s="53">
        <f>怪物产出!S74</f>
        <v>10271</v>
      </c>
      <c r="AI273" s="53">
        <v>1</v>
      </c>
      <c r="AJ273" s="50" t="str">
        <f>价值设定!AE73</f>
        <v>prop,102|500;prop,103|9500</v>
      </c>
      <c r="AM273" s="50">
        <f>宝箱产出!Q74</f>
        <v>80271</v>
      </c>
      <c r="AN273" s="50">
        <v>1</v>
      </c>
      <c r="AO273" s="50" t="str">
        <f>宝箱产出!T74</f>
        <v>pack,304|10;pack,303|100;prop,704,2|200;pack,702|120;pack,703|40;pack,406|60;pack,407|20;prop,322,1|20;prop,323,1|5</v>
      </c>
    </row>
    <row r="274" spans="1:41">
      <c r="A274" s="51" t="s">
        <v>583</v>
      </c>
      <c r="B274" s="52">
        <v>72</v>
      </c>
      <c r="C274" s="52">
        <v>3</v>
      </c>
      <c r="D274" s="50" t="str">
        <f t="shared" ref="D274:H274" si="195">D174</f>
        <v>item,102;item,200</v>
      </c>
      <c r="E274" s="50">
        <f>产出设定!$C$20</f>
        <v>50</v>
      </c>
      <c r="F274" s="50">
        <f t="shared" si="195"/>
        <v>198</v>
      </c>
      <c r="G274" s="50">
        <f t="shared" si="195"/>
        <v>330</v>
      </c>
      <c r="H274" s="50" t="str">
        <f t="shared" si="195"/>
        <v>pack,10072;pack,1232;pack,401</v>
      </c>
      <c r="K274" s="50">
        <v>3</v>
      </c>
      <c r="L274" s="50">
        <f t="shared" si="148"/>
        <v>31072</v>
      </c>
      <c r="M274" s="50">
        <v>72</v>
      </c>
      <c r="N274" s="50" t="str">
        <f ca="1">OFFSET(随机目标!$C$42,M274-1,MATCH(K274,随机目标!$C$41:$CH$41,0)-1)</f>
        <v>pack,303</v>
      </c>
      <c r="O274" s="50" t="str">
        <f ca="1">OFFSET(随机目标!$C$42,M274-1,MATCH(K274,随机目标!$C$41:$CH$41,0))</f>
        <v>item,103</v>
      </c>
      <c r="P274" s="50">
        <f ca="1">OFFSET(随机目标!$C$42,M274-1,MATCH(K274,随机目标!$C$41:$CH$41,0)+1)</f>
        <v>50</v>
      </c>
      <c r="Q274" s="50">
        <v>1</v>
      </c>
      <c r="R274" s="50" t="str">
        <f t="shared" ca="1" si="149"/>
        <v>itemicon_103</v>
      </c>
      <c r="S274" s="50" t="str">
        <f t="shared" ca="1" si="150"/>
        <v>item</v>
      </c>
      <c r="U274" s="50">
        <v>6</v>
      </c>
      <c r="V274" s="50">
        <f t="shared" si="179"/>
        <v>62072</v>
      </c>
      <c r="W274" s="50">
        <v>72</v>
      </c>
      <c r="X274" s="50" t="str">
        <f>随机目标!CO113</f>
        <v>stage_token,2120</v>
      </c>
      <c r="Y274" s="50" t="str">
        <f>随机目标!CP113</f>
        <v>stage_token,2120</v>
      </c>
      <c r="Z274" s="50">
        <f>随机目标!CQ113</f>
        <v>100</v>
      </c>
      <c r="AA274" s="50">
        <v>2</v>
      </c>
      <c r="AB274" s="50" t="str">
        <f t="shared" si="180"/>
        <v>prop_21</v>
      </c>
      <c r="AC274" s="50" t="str">
        <f t="shared" si="181"/>
        <v>stage_token</v>
      </c>
      <c r="AH274" s="53">
        <f>怪物产出!S75</f>
        <v>10272</v>
      </c>
      <c r="AI274" s="53">
        <v>1</v>
      </c>
      <c r="AJ274" s="50" t="str">
        <f>价值设定!AE74</f>
        <v>prop,102|200;prop,103|9800</v>
      </c>
      <c r="AM274" s="50">
        <f>宝箱产出!Q75</f>
        <v>80272</v>
      </c>
      <c r="AN274" s="50">
        <v>1</v>
      </c>
      <c r="AO274" s="50" t="str">
        <f>宝箱产出!T75</f>
        <v>pack,304|10;pack,303|100;prop,704,2|200;pack,702|120;pack,703|40;pack,406|60;pack,407|20;prop,322,1|20;prop,323,1|5</v>
      </c>
    </row>
    <row r="275" spans="1:41">
      <c r="A275" s="51" t="s">
        <v>584</v>
      </c>
      <c r="B275" s="52">
        <v>73</v>
      </c>
      <c r="C275" s="52">
        <v>3</v>
      </c>
      <c r="D275" s="50" t="str">
        <f t="shared" ref="D275:H275" si="196">D175</f>
        <v>item,102;item,200</v>
      </c>
      <c r="E275" s="50">
        <f>产出设定!$C$20</f>
        <v>50</v>
      </c>
      <c r="F275" s="50">
        <f t="shared" si="196"/>
        <v>198</v>
      </c>
      <c r="G275" s="50">
        <f t="shared" si="196"/>
        <v>330</v>
      </c>
      <c r="H275" s="50" t="str">
        <f t="shared" si="196"/>
        <v>pack,10073;pack,1232;pack,401</v>
      </c>
      <c r="K275" s="50">
        <v>3</v>
      </c>
      <c r="L275" s="50">
        <f t="shared" si="148"/>
        <v>31073</v>
      </c>
      <c r="M275" s="50">
        <v>73</v>
      </c>
      <c r="N275" s="50" t="str">
        <f ca="1">OFFSET(随机目标!$C$42,M275-1,MATCH(K275,随机目标!$C$41:$CH$41,0)-1)</f>
        <v>pack,303</v>
      </c>
      <c r="O275" s="50" t="str">
        <f ca="1">OFFSET(随机目标!$C$42,M275-1,MATCH(K275,随机目标!$C$41:$CH$41,0))</f>
        <v>item,103</v>
      </c>
      <c r="P275" s="50">
        <f ca="1">OFFSET(随机目标!$C$42,M275-1,MATCH(K275,随机目标!$C$41:$CH$41,0)+1)</f>
        <v>50</v>
      </c>
      <c r="Q275" s="50">
        <v>1</v>
      </c>
      <c r="R275" s="50" t="str">
        <f t="shared" ca="1" si="149"/>
        <v>itemicon_103</v>
      </c>
      <c r="S275" s="50" t="str">
        <f t="shared" ca="1" si="150"/>
        <v>item</v>
      </c>
      <c r="U275" s="50">
        <v>6</v>
      </c>
      <c r="V275" s="50">
        <f t="shared" si="179"/>
        <v>62073</v>
      </c>
      <c r="W275" s="50">
        <v>73</v>
      </c>
      <c r="X275" s="50" t="str">
        <f>随机目标!CO114</f>
        <v>stage_token,2130</v>
      </c>
      <c r="Y275" s="50" t="str">
        <f>随机目标!CP114</f>
        <v>stage_token,2130</v>
      </c>
      <c r="Z275" s="50">
        <f>随机目标!CQ114</f>
        <v>100</v>
      </c>
      <c r="AA275" s="50">
        <v>2</v>
      </c>
      <c r="AB275" s="50" t="str">
        <f t="shared" si="180"/>
        <v>prop_21</v>
      </c>
      <c r="AC275" s="50" t="str">
        <f t="shared" si="181"/>
        <v>stage_token</v>
      </c>
      <c r="AH275" s="53">
        <f>怪物产出!S76</f>
        <v>10273</v>
      </c>
      <c r="AI275" s="53">
        <v>1</v>
      </c>
      <c r="AJ275" s="50" t="str">
        <f>价值设定!AE75</f>
        <v>prop,102|200;prop,103|9800</v>
      </c>
      <c r="AM275" s="50">
        <f>宝箱产出!Q76</f>
        <v>80273</v>
      </c>
      <c r="AN275" s="50">
        <v>1</v>
      </c>
      <c r="AO275" s="50" t="str">
        <f>宝箱产出!T76</f>
        <v>pack,304|10;pack,303|100;prop,704,2|200;pack,702|120;pack,703|40;pack,406|60;pack,407|20;prop,322,1|20;prop,323,1|5</v>
      </c>
    </row>
    <row r="276" spans="1:41">
      <c r="A276" s="51" t="s">
        <v>585</v>
      </c>
      <c r="B276" s="52">
        <v>74</v>
      </c>
      <c r="C276" s="52">
        <v>3</v>
      </c>
      <c r="D276" s="50" t="str">
        <f t="shared" ref="D276:H276" si="197">D176</f>
        <v>item,102;item,200</v>
      </c>
      <c r="E276" s="50">
        <f>产出设定!$C$20</f>
        <v>50</v>
      </c>
      <c r="F276" s="50">
        <f t="shared" si="197"/>
        <v>201</v>
      </c>
      <c r="G276" s="50">
        <f t="shared" si="197"/>
        <v>335</v>
      </c>
      <c r="H276" s="50" t="str">
        <f t="shared" si="197"/>
        <v>pack,10074;pack,1232;pack,401</v>
      </c>
      <c r="K276" s="50">
        <v>3</v>
      </c>
      <c r="L276" s="50">
        <f t="shared" si="148"/>
        <v>31074</v>
      </c>
      <c r="M276" s="50">
        <v>74</v>
      </c>
      <c r="N276" s="50" t="str">
        <f ca="1">OFFSET(随机目标!$C$42,M276-1,MATCH(K276,随机目标!$C$41:$CH$41,0)-1)</f>
        <v>pack,303</v>
      </c>
      <c r="O276" s="50" t="str">
        <f ca="1">OFFSET(随机目标!$C$42,M276-1,MATCH(K276,随机目标!$C$41:$CH$41,0))</f>
        <v>item,103</v>
      </c>
      <c r="P276" s="50">
        <f ca="1">OFFSET(随机目标!$C$42,M276-1,MATCH(K276,随机目标!$C$41:$CH$41,0)+1)</f>
        <v>50</v>
      </c>
      <c r="Q276" s="50">
        <v>1</v>
      </c>
      <c r="R276" s="50" t="str">
        <f t="shared" ca="1" si="149"/>
        <v>itemicon_103</v>
      </c>
      <c r="S276" s="50" t="str">
        <f t="shared" ca="1" si="150"/>
        <v>item</v>
      </c>
      <c r="U276" s="50">
        <v>6</v>
      </c>
      <c r="V276" s="50">
        <f t="shared" si="179"/>
        <v>62074</v>
      </c>
      <c r="W276" s="50">
        <v>74</v>
      </c>
      <c r="X276" s="50" t="str">
        <f>随机目标!CO115</f>
        <v>stage_token,2140</v>
      </c>
      <c r="Y276" s="50" t="str">
        <f>随机目标!CP115</f>
        <v>stage_token,2140</v>
      </c>
      <c r="Z276" s="50">
        <f>随机目标!CQ115</f>
        <v>100</v>
      </c>
      <c r="AA276" s="50">
        <v>2</v>
      </c>
      <c r="AB276" s="50" t="str">
        <f t="shared" si="180"/>
        <v>prop_21</v>
      </c>
      <c r="AC276" s="50" t="str">
        <f t="shared" si="181"/>
        <v>stage_token</v>
      </c>
      <c r="AH276" s="53">
        <f>怪物产出!S77</f>
        <v>10274</v>
      </c>
      <c r="AI276" s="53">
        <v>1</v>
      </c>
      <c r="AJ276" s="50" t="str">
        <f>价值设定!AE76</f>
        <v>prop,103|9975;prop,104|25</v>
      </c>
      <c r="AM276" s="50">
        <f>宝箱产出!Q77</f>
        <v>80274</v>
      </c>
      <c r="AN276" s="50">
        <v>1</v>
      </c>
      <c r="AO276" s="50" t="str">
        <f>宝箱产出!T77</f>
        <v>pack,304|10;pack,303|100;prop,704,2|200;pack,702|120;pack,703|40;pack,406|60;pack,407|20;prop,322,1|20;prop,323,1|5</v>
      </c>
    </row>
    <row r="277" spans="1:41">
      <c r="A277" s="51" t="s">
        <v>586</v>
      </c>
      <c r="B277" s="52">
        <v>75</v>
      </c>
      <c r="C277" s="52">
        <v>3</v>
      </c>
      <c r="D277" s="50" t="str">
        <f t="shared" ref="D277:H277" si="198">D177</f>
        <v>item,102;item,200</v>
      </c>
      <c r="E277" s="50">
        <f>产出设定!$C$20</f>
        <v>50</v>
      </c>
      <c r="F277" s="50">
        <f t="shared" si="198"/>
        <v>201</v>
      </c>
      <c r="G277" s="50">
        <f t="shared" si="198"/>
        <v>335</v>
      </c>
      <c r="H277" s="50" t="str">
        <f t="shared" si="198"/>
        <v>pack,10075;pack,1232;pack,401</v>
      </c>
      <c r="K277" s="50">
        <v>3</v>
      </c>
      <c r="L277" s="50">
        <f t="shared" si="148"/>
        <v>31075</v>
      </c>
      <c r="M277" s="50">
        <v>75</v>
      </c>
      <c r="N277" s="50" t="str">
        <f ca="1">OFFSET(随机目标!$C$42,M277-1,MATCH(K277,随机目标!$C$41:$CH$41,0)-1)</f>
        <v>pack,303</v>
      </c>
      <c r="O277" s="50" t="str">
        <f ca="1">OFFSET(随机目标!$C$42,M277-1,MATCH(K277,随机目标!$C$41:$CH$41,0))</f>
        <v>item,103</v>
      </c>
      <c r="P277" s="50">
        <f ca="1">OFFSET(随机目标!$C$42,M277-1,MATCH(K277,随机目标!$C$41:$CH$41,0)+1)</f>
        <v>50</v>
      </c>
      <c r="Q277" s="50">
        <v>1</v>
      </c>
      <c r="R277" s="50" t="str">
        <f t="shared" ca="1" si="149"/>
        <v>itemicon_103</v>
      </c>
      <c r="S277" s="50" t="str">
        <f t="shared" ca="1" si="150"/>
        <v>item</v>
      </c>
      <c r="U277" s="50">
        <v>6</v>
      </c>
      <c r="V277" s="50">
        <f t="shared" si="179"/>
        <v>62075</v>
      </c>
      <c r="W277" s="50">
        <v>75</v>
      </c>
      <c r="X277" s="50" t="str">
        <f>随机目标!CO116</f>
        <v>stage_token,2150</v>
      </c>
      <c r="Y277" s="50" t="str">
        <f>随机目标!CP116</f>
        <v>stage_token,2150</v>
      </c>
      <c r="Z277" s="50">
        <f>随机目标!CQ116</f>
        <v>100</v>
      </c>
      <c r="AA277" s="50">
        <v>2</v>
      </c>
      <c r="AB277" s="50" t="str">
        <f t="shared" si="180"/>
        <v>prop_21</v>
      </c>
      <c r="AC277" s="50" t="str">
        <f t="shared" si="181"/>
        <v>stage_token</v>
      </c>
      <c r="AH277" s="53">
        <f>怪物产出!S78</f>
        <v>10275</v>
      </c>
      <c r="AI277" s="53">
        <v>1</v>
      </c>
      <c r="AJ277" s="50" t="str">
        <f>价值设定!AE77</f>
        <v>prop,103|9975;prop,104|25</v>
      </c>
      <c r="AM277" s="50">
        <f>宝箱产出!Q78</f>
        <v>80275</v>
      </c>
      <c r="AN277" s="50">
        <v>1</v>
      </c>
      <c r="AO277" s="50" t="str">
        <f>宝箱产出!T78</f>
        <v>pack,304|10;pack,303|100;prop,704,2|200;pack,702|120;pack,703|40;pack,406|60;pack,407|20;prop,322,1|20;prop,323,1|5</v>
      </c>
    </row>
    <row r="278" spans="1:41">
      <c r="A278" s="51" t="s">
        <v>587</v>
      </c>
      <c r="B278" s="52">
        <v>76</v>
      </c>
      <c r="C278" s="52">
        <v>3</v>
      </c>
      <c r="D278" s="50" t="str">
        <f t="shared" ref="D278:H278" si="199">D178</f>
        <v>item,102;item,200</v>
      </c>
      <c r="E278" s="50">
        <f>产出设定!$C$20</f>
        <v>50</v>
      </c>
      <c r="F278" s="50">
        <f t="shared" si="199"/>
        <v>204</v>
      </c>
      <c r="G278" s="50">
        <f t="shared" si="199"/>
        <v>340</v>
      </c>
      <c r="H278" s="50" t="str">
        <f t="shared" si="199"/>
        <v>pack,10076;pack,1232;pack,401</v>
      </c>
      <c r="K278" s="50">
        <v>3</v>
      </c>
      <c r="L278" s="50">
        <f t="shared" si="148"/>
        <v>31076</v>
      </c>
      <c r="M278" s="50">
        <v>76</v>
      </c>
      <c r="N278" s="50" t="str">
        <f ca="1">OFFSET(随机目标!$C$42,M278-1,MATCH(K278,随机目标!$C$41:$CH$41,0)-1)</f>
        <v>pack,303</v>
      </c>
      <c r="O278" s="50" t="str">
        <f ca="1">OFFSET(随机目标!$C$42,M278-1,MATCH(K278,随机目标!$C$41:$CH$41,0))</f>
        <v>item,103</v>
      </c>
      <c r="P278" s="50">
        <f ca="1">OFFSET(随机目标!$C$42,M278-1,MATCH(K278,随机目标!$C$41:$CH$41,0)+1)</f>
        <v>50</v>
      </c>
      <c r="Q278" s="50">
        <v>1</v>
      </c>
      <c r="R278" s="50" t="str">
        <f t="shared" ca="1" si="149"/>
        <v>itemicon_103</v>
      </c>
      <c r="S278" s="50" t="str">
        <f t="shared" ca="1" si="150"/>
        <v>item</v>
      </c>
      <c r="U278" s="50">
        <v>6</v>
      </c>
      <c r="V278" s="50">
        <f t="shared" si="179"/>
        <v>62076</v>
      </c>
      <c r="W278" s="50">
        <v>76</v>
      </c>
      <c r="X278" s="50" t="str">
        <f>随机目标!CO117</f>
        <v>stage_token,2160</v>
      </c>
      <c r="Y278" s="50" t="str">
        <f>随机目标!CP117</f>
        <v>stage_token,2160</v>
      </c>
      <c r="Z278" s="50">
        <f>随机目标!CQ117</f>
        <v>100</v>
      </c>
      <c r="AA278" s="50">
        <v>2</v>
      </c>
      <c r="AB278" s="50" t="str">
        <f t="shared" si="180"/>
        <v>prop_21</v>
      </c>
      <c r="AC278" s="50" t="str">
        <f t="shared" si="181"/>
        <v>stage_token</v>
      </c>
      <c r="AH278" s="53">
        <f>怪物产出!S79</f>
        <v>10276</v>
      </c>
      <c r="AI278" s="53">
        <v>1</v>
      </c>
      <c r="AJ278" s="50" t="str">
        <f>价值设定!AE78</f>
        <v>prop,103|9900;prop,104|100</v>
      </c>
      <c r="AM278" s="50">
        <f>宝箱产出!Q79</f>
        <v>80276</v>
      </c>
      <c r="AN278" s="50">
        <v>1</v>
      </c>
      <c r="AO278" s="50" t="str">
        <f>宝箱产出!T79</f>
        <v>pack,304|10;pack,303|100;prop,704,2|200;pack,702|120;pack,703|40;pack,406|60;pack,407|20;prop,322,1|20;prop,323,1|5</v>
      </c>
    </row>
    <row r="279" spans="1:41">
      <c r="A279" s="51" t="s">
        <v>588</v>
      </c>
      <c r="B279" s="52">
        <v>77</v>
      </c>
      <c r="C279" s="52">
        <v>3</v>
      </c>
      <c r="D279" s="50" t="str">
        <f t="shared" ref="D279:H279" si="200">D179</f>
        <v>item,102;item,200</v>
      </c>
      <c r="E279" s="50">
        <f>产出设定!$C$20</f>
        <v>50</v>
      </c>
      <c r="F279" s="50">
        <f t="shared" si="200"/>
        <v>204</v>
      </c>
      <c r="G279" s="50">
        <f t="shared" si="200"/>
        <v>340</v>
      </c>
      <c r="H279" s="50" t="str">
        <f t="shared" si="200"/>
        <v>pack,10077;pack,1232;pack,401</v>
      </c>
      <c r="K279" s="50">
        <v>3</v>
      </c>
      <c r="L279" s="50">
        <f t="shared" si="148"/>
        <v>31077</v>
      </c>
      <c r="M279" s="50">
        <v>77</v>
      </c>
      <c r="N279" s="50" t="str">
        <f ca="1">OFFSET(随机目标!$C$42,M279-1,MATCH(K279,随机目标!$C$41:$CH$41,0)-1)</f>
        <v>pack,303</v>
      </c>
      <c r="O279" s="50" t="str">
        <f ca="1">OFFSET(随机目标!$C$42,M279-1,MATCH(K279,随机目标!$C$41:$CH$41,0))</f>
        <v>item,103</v>
      </c>
      <c r="P279" s="50">
        <f ca="1">OFFSET(随机目标!$C$42,M279-1,MATCH(K279,随机目标!$C$41:$CH$41,0)+1)</f>
        <v>50</v>
      </c>
      <c r="Q279" s="50">
        <v>1</v>
      </c>
      <c r="R279" s="50" t="str">
        <f t="shared" ca="1" si="149"/>
        <v>itemicon_103</v>
      </c>
      <c r="S279" s="50" t="str">
        <f t="shared" ca="1" si="150"/>
        <v>item</v>
      </c>
      <c r="U279" s="50">
        <v>6</v>
      </c>
      <c r="V279" s="50">
        <f t="shared" si="179"/>
        <v>62077</v>
      </c>
      <c r="W279" s="50">
        <v>77</v>
      </c>
      <c r="X279" s="50" t="str">
        <f>随机目标!CO118</f>
        <v>stage_token,2170</v>
      </c>
      <c r="Y279" s="50" t="str">
        <f>随机目标!CP118</f>
        <v>stage_token,2170</v>
      </c>
      <c r="Z279" s="50">
        <f>随机目标!CQ118</f>
        <v>100</v>
      </c>
      <c r="AA279" s="50">
        <v>2</v>
      </c>
      <c r="AB279" s="50" t="str">
        <f t="shared" si="180"/>
        <v>prop_21</v>
      </c>
      <c r="AC279" s="50" t="str">
        <f t="shared" si="181"/>
        <v>stage_token</v>
      </c>
      <c r="AH279" s="53">
        <f>怪物产出!S80</f>
        <v>10277</v>
      </c>
      <c r="AI279" s="53">
        <v>1</v>
      </c>
      <c r="AJ279" s="50" t="str">
        <f>价值设定!AE79</f>
        <v>prop,103|9900;prop,104|100</v>
      </c>
      <c r="AM279" s="50">
        <f>宝箱产出!Q80</f>
        <v>80277</v>
      </c>
      <c r="AN279" s="50">
        <v>1</v>
      </c>
      <c r="AO279" s="50" t="str">
        <f>宝箱产出!T80</f>
        <v>pack,304|10;pack,303|100;prop,704,2|200;pack,702|120;pack,703|40;pack,406|60;pack,407|20;prop,322,1|20;prop,323,1|5</v>
      </c>
    </row>
    <row r="280" spans="1:41">
      <c r="A280" s="51" t="s">
        <v>589</v>
      </c>
      <c r="B280" s="52">
        <v>78</v>
      </c>
      <c r="C280" s="52">
        <v>3</v>
      </c>
      <c r="D280" s="50" t="str">
        <f t="shared" ref="D280:H280" si="201">D180</f>
        <v>item,102;item,200</v>
      </c>
      <c r="E280" s="50">
        <f>产出设定!$C$20</f>
        <v>50</v>
      </c>
      <c r="F280" s="50">
        <f t="shared" si="201"/>
        <v>207</v>
      </c>
      <c r="G280" s="50">
        <f t="shared" si="201"/>
        <v>345</v>
      </c>
      <c r="H280" s="50" t="str">
        <f t="shared" si="201"/>
        <v>pack,10078;pack,1233;pack,401</v>
      </c>
      <c r="K280" s="50">
        <v>3</v>
      </c>
      <c r="L280" s="50">
        <f t="shared" si="148"/>
        <v>31078</v>
      </c>
      <c r="M280" s="50">
        <v>78</v>
      </c>
      <c r="N280" s="50" t="str">
        <f ca="1">OFFSET(随机目标!$C$42,M280-1,MATCH(K280,随机目标!$C$41:$CH$41,0)-1)</f>
        <v>pack,303</v>
      </c>
      <c r="O280" s="50" t="str">
        <f ca="1">OFFSET(随机目标!$C$42,M280-1,MATCH(K280,随机目标!$C$41:$CH$41,0))</f>
        <v>item,103</v>
      </c>
      <c r="P280" s="50">
        <f ca="1">OFFSET(随机目标!$C$42,M280-1,MATCH(K280,随机目标!$C$41:$CH$41,0)+1)</f>
        <v>50</v>
      </c>
      <c r="Q280" s="50">
        <v>1</v>
      </c>
      <c r="R280" s="50" t="str">
        <f t="shared" ca="1" si="149"/>
        <v>itemicon_103</v>
      </c>
      <c r="S280" s="50" t="str">
        <f t="shared" ca="1" si="150"/>
        <v>item</v>
      </c>
      <c r="U280" s="50">
        <v>6</v>
      </c>
      <c r="V280" s="50">
        <f t="shared" si="179"/>
        <v>62078</v>
      </c>
      <c r="W280" s="50">
        <v>78</v>
      </c>
      <c r="X280" s="50" t="str">
        <f>随机目标!CO119</f>
        <v>stage_token,2180</v>
      </c>
      <c r="Y280" s="50" t="str">
        <f>随机目标!CP119</f>
        <v>stage_token,2180</v>
      </c>
      <c r="Z280" s="50">
        <f>随机目标!CQ119</f>
        <v>100</v>
      </c>
      <c r="AA280" s="50">
        <v>2</v>
      </c>
      <c r="AB280" s="50" t="str">
        <f t="shared" si="180"/>
        <v>prop_21</v>
      </c>
      <c r="AC280" s="50" t="str">
        <f t="shared" si="181"/>
        <v>stage_token</v>
      </c>
      <c r="AH280" s="53">
        <f>怪物产出!S81</f>
        <v>10278</v>
      </c>
      <c r="AI280" s="53">
        <v>1</v>
      </c>
      <c r="AJ280" s="50" t="str">
        <f>价值设定!AE80</f>
        <v>prop,103|9825;prop,104|175</v>
      </c>
      <c r="AM280" s="50">
        <f>宝箱产出!Q81</f>
        <v>80278</v>
      </c>
      <c r="AN280" s="50">
        <v>1</v>
      </c>
      <c r="AO280" s="50" t="str">
        <f>宝箱产出!T81</f>
        <v>pack,304|10;pack,303|100;prop,704,2|200;pack,702|120;pack,703|40;pack,406|60;pack,407|20;prop,322,1|20;prop,323,1|5</v>
      </c>
    </row>
    <row r="281" spans="1:41">
      <c r="A281" s="51" t="s">
        <v>590</v>
      </c>
      <c r="B281" s="52">
        <v>79</v>
      </c>
      <c r="C281" s="52">
        <v>3</v>
      </c>
      <c r="D281" s="50" t="str">
        <f t="shared" ref="D281:H281" si="202">D181</f>
        <v>item,102;item,200</v>
      </c>
      <c r="E281" s="50">
        <f>产出设定!$C$20</f>
        <v>50</v>
      </c>
      <c r="F281" s="50">
        <f t="shared" si="202"/>
        <v>207</v>
      </c>
      <c r="G281" s="50">
        <f t="shared" si="202"/>
        <v>345</v>
      </c>
      <c r="H281" s="50" t="str">
        <f t="shared" si="202"/>
        <v>pack,10079;pack,1233;pack,401</v>
      </c>
      <c r="K281" s="50">
        <v>3</v>
      </c>
      <c r="L281" s="50">
        <f t="shared" si="148"/>
        <v>31079</v>
      </c>
      <c r="M281" s="50">
        <v>79</v>
      </c>
      <c r="N281" s="50" t="str">
        <f ca="1">OFFSET(随机目标!$C$42,M281-1,MATCH(K281,随机目标!$C$41:$CH$41,0)-1)</f>
        <v>pack,303</v>
      </c>
      <c r="O281" s="50" t="str">
        <f ca="1">OFFSET(随机目标!$C$42,M281-1,MATCH(K281,随机目标!$C$41:$CH$41,0))</f>
        <v>item,103</v>
      </c>
      <c r="P281" s="50">
        <f ca="1">OFFSET(随机目标!$C$42,M281-1,MATCH(K281,随机目标!$C$41:$CH$41,0)+1)</f>
        <v>50</v>
      </c>
      <c r="Q281" s="50">
        <v>1</v>
      </c>
      <c r="R281" s="50" t="str">
        <f t="shared" ca="1" si="149"/>
        <v>itemicon_103</v>
      </c>
      <c r="S281" s="50" t="str">
        <f t="shared" ca="1" si="150"/>
        <v>item</v>
      </c>
      <c r="U281" s="50">
        <v>6</v>
      </c>
      <c r="V281" s="50">
        <f t="shared" si="179"/>
        <v>62079</v>
      </c>
      <c r="W281" s="50">
        <v>79</v>
      </c>
      <c r="X281" s="50" t="str">
        <f>随机目标!CO120</f>
        <v>stage_token,2190</v>
      </c>
      <c r="Y281" s="50" t="str">
        <f>随机目标!CP120</f>
        <v>stage_token,2190</v>
      </c>
      <c r="Z281" s="50">
        <f>随机目标!CQ120</f>
        <v>100</v>
      </c>
      <c r="AA281" s="50">
        <v>2</v>
      </c>
      <c r="AB281" s="50" t="str">
        <f t="shared" si="180"/>
        <v>prop_21</v>
      </c>
      <c r="AC281" s="50" t="str">
        <f t="shared" si="181"/>
        <v>stage_token</v>
      </c>
      <c r="AH281" s="53">
        <f>怪物产出!S82</f>
        <v>10279</v>
      </c>
      <c r="AI281" s="53">
        <v>1</v>
      </c>
      <c r="AJ281" s="50" t="str">
        <f>价值设定!AE81</f>
        <v>prop,103|9825;prop,104|175</v>
      </c>
      <c r="AM281" s="50">
        <f>宝箱产出!Q82</f>
        <v>80279</v>
      </c>
      <c r="AN281" s="50">
        <v>1</v>
      </c>
      <c r="AO281" s="50" t="str">
        <f>宝箱产出!T82</f>
        <v>pack,304|10;pack,303|100;prop,704,2|200;pack,702|120;pack,703|40;pack,406|60;pack,407|20;prop,322,1|20;prop,323,1|5</v>
      </c>
    </row>
    <row r="282" spans="1:41">
      <c r="A282" s="51" t="s">
        <v>591</v>
      </c>
      <c r="B282" s="52">
        <v>80</v>
      </c>
      <c r="C282" s="52">
        <v>3</v>
      </c>
      <c r="D282" s="50" t="str">
        <f t="shared" ref="D282:H282" si="203">D182</f>
        <v>item,102;item,200</v>
      </c>
      <c r="E282" s="50">
        <f>产出设定!$C$20</f>
        <v>50</v>
      </c>
      <c r="F282" s="50">
        <f t="shared" si="203"/>
        <v>210</v>
      </c>
      <c r="G282" s="50">
        <f t="shared" si="203"/>
        <v>350</v>
      </c>
      <c r="H282" s="50" t="str">
        <f t="shared" si="203"/>
        <v>pack,10080;pack,1233;pack,401</v>
      </c>
      <c r="K282" s="50">
        <v>3</v>
      </c>
      <c r="L282" s="50">
        <f t="shared" si="148"/>
        <v>31080</v>
      </c>
      <c r="M282" s="50">
        <v>80</v>
      </c>
      <c r="N282" s="50" t="str">
        <f ca="1">OFFSET(随机目标!$C$42,M282-1,MATCH(K282,随机目标!$C$41:$CH$41,0)-1)</f>
        <v>pack,303</v>
      </c>
      <c r="O282" s="50" t="str">
        <f ca="1">OFFSET(随机目标!$C$42,M282-1,MATCH(K282,随机目标!$C$41:$CH$41,0))</f>
        <v>item,103</v>
      </c>
      <c r="P282" s="50">
        <f ca="1">OFFSET(随机目标!$C$42,M282-1,MATCH(K282,随机目标!$C$41:$CH$41,0)+1)</f>
        <v>50</v>
      </c>
      <c r="Q282" s="50">
        <v>1</v>
      </c>
      <c r="R282" s="50" t="str">
        <f t="shared" ca="1" si="149"/>
        <v>itemicon_103</v>
      </c>
      <c r="S282" s="50" t="str">
        <f t="shared" ca="1" si="150"/>
        <v>item</v>
      </c>
      <c r="U282" s="50">
        <v>6</v>
      </c>
      <c r="V282" s="50">
        <f t="shared" si="179"/>
        <v>62080</v>
      </c>
      <c r="W282" s="50">
        <v>80</v>
      </c>
      <c r="X282" s="50" t="str">
        <f>随机目标!CO121</f>
        <v>stage_token,2200</v>
      </c>
      <c r="Y282" s="50" t="str">
        <f>随机目标!CP121</f>
        <v>stage_token,2200</v>
      </c>
      <c r="Z282" s="50">
        <f>随机目标!CQ121</f>
        <v>100</v>
      </c>
      <c r="AA282" s="50">
        <v>2</v>
      </c>
      <c r="AB282" s="50" t="str">
        <f t="shared" si="180"/>
        <v>prop_21</v>
      </c>
      <c r="AC282" s="50" t="str">
        <f t="shared" si="181"/>
        <v>stage_token</v>
      </c>
      <c r="AH282" s="53">
        <f>怪物产出!S83</f>
        <v>10280</v>
      </c>
      <c r="AI282" s="53">
        <v>1</v>
      </c>
      <c r="AJ282" s="50" t="str">
        <f>价值设定!AE82</f>
        <v>prop,103|9750;prop,104|250</v>
      </c>
      <c r="AM282" s="50">
        <f>宝箱产出!Q83</f>
        <v>80280</v>
      </c>
      <c r="AN282" s="50">
        <v>1</v>
      </c>
      <c r="AO282" s="50" t="str">
        <f>宝箱产出!T83</f>
        <v>pack,304|10;pack,303|100;prop,704,2|200;pack,702|120;pack,703|40;pack,406|60;pack,407|20;prop,322,1|20;prop,323,1|5</v>
      </c>
    </row>
    <row r="283" spans="1:41">
      <c r="A283" s="51" t="s">
        <v>592</v>
      </c>
      <c r="B283" s="52">
        <v>81</v>
      </c>
      <c r="C283" s="52">
        <v>3</v>
      </c>
      <c r="D283" s="50" t="str">
        <f t="shared" ref="D283:H283" si="204">D183</f>
        <v>item,102;item,200</v>
      </c>
      <c r="E283" s="50">
        <f>产出设定!$C$20</f>
        <v>50</v>
      </c>
      <c r="F283" s="50">
        <f t="shared" si="204"/>
        <v>210</v>
      </c>
      <c r="G283" s="50">
        <f t="shared" si="204"/>
        <v>350</v>
      </c>
      <c r="H283" s="50" t="str">
        <f t="shared" si="204"/>
        <v>pack,10081;pack,1233;pack,401</v>
      </c>
      <c r="K283" s="50">
        <v>3</v>
      </c>
      <c r="L283" s="50">
        <f t="shared" si="148"/>
        <v>31081</v>
      </c>
      <c r="M283" s="50">
        <v>81</v>
      </c>
      <c r="N283" s="50" t="str">
        <f ca="1">OFFSET(随机目标!$C$42,M283-1,MATCH(K283,随机目标!$C$41:$CH$41,0)-1)</f>
        <v>pack,303</v>
      </c>
      <c r="O283" s="50" t="str">
        <f ca="1">OFFSET(随机目标!$C$42,M283-1,MATCH(K283,随机目标!$C$41:$CH$41,0))</f>
        <v>item,103</v>
      </c>
      <c r="P283" s="50">
        <f ca="1">OFFSET(随机目标!$C$42,M283-1,MATCH(K283,随机目标!$C$41:$CH$41,0)+1)</f>
        <v>50</v>
      </c>
      <c r="Q283" s="50">
        <v>1</v>
      </c>
      <c r="R283" s="50" t="str">
        <f t="shared" ca="1" si="149"/>
        <v>itemicon_103</v>
      </c>
      <c r="S283" s="50" t="str">
        <f t="shared" ca="1" si="150"/>
        <v>item</v>
      </c>
      <c r="U283" s="50">
        <v>6</v>
      </c>
      <c r="V283" s="50">
        <f t="shared" si="179"/>
        <v>62081</v>
      </c>
      <c r="W283" s="50">
        <v>81</v>
      </c>
      <c r="X283" s="50" t="str">
        <f>随机目标!CO122</f>
        <v>stage_token,2210</v>
      </c>
      <c r="Y283" s="50" t="str">
        <f>随机目标!CP122</f>
        <v>stage_token,2210</v>
      </c>
      <c r="Z283" s="50">
        <f>随机目标!CQ122</f>
        <v>100</v>
      </c>
      <c r="AA283" s="50">
        <v>2</v>
      </c>
      <c r="AB283" s="50" t="str">
        <f t="shared" si="180"/>
        <v>prop_21</v>
      </c>
      <c r="AC283" s="50" t="str">
        <f t="shared" si="181"/>
        <v>stage_token</v>
      </c>
      <c r="AH283" s="53">
        <f>怪物产出!S84</f>
        <v>10281</v>
      </c>
      <c r="AI283" s="53">
        <v>1</v>
      </c>
      <c r="AJ283" s="50" t="str">
        <f>价值设定!AE83</f>
        <v>prop,103|9750;prop,104|250</v>
      </c>
      <c r="AM283" s="50">
        <f>宝箱产出!Q84</f>
        <v>80281</v>
      </c>
      <c r="AN283" s="50">
        <v>1</v>
      </c>
      <c r="AO283" s="50" t="str">
        <f>宝箱产出!T84</f>
        <v>pack,304|10;pack,303|100;prop,704,2|200;pack,702|120;pack,703|40;pack,406|60;pack,407|20;prop,322,1|20;prop,323,1|5</v>
      </c>
    </row>
    <row r="284" spans="1:41">
      <c r="A284" s="51" t="s">
        <v>593</v>
      </c>
      <c r="B284" s="52">
        <v>82</v>
      </c>
      <c r="C284" s="52">
        <v>3</v>
      </c>
      <c r="D284" s="50" t="str">
        <f t="shared" ref="D284:H284" si="205">D184</f>
        <v>item,102;item,200</v>
      </c>
      <c r="E284" s="50">
        <f>产出设定!$C$20</f>
        <v>50</v>
      </c>
      <c r="F284" s="50">
        <f t="shared" si="205"/>
        <v>213</v>
      </c>
      <c r="G284" s="50">
        <f t="shared" si="205"/>
        <v>355</v>
      </c>
      <c r="H284" s="50" t="str">
        <f t="shared" si="205"/>
        <v>pack,10082;pack,1233;pack,401</v>
      </c>
      <c r="K284" s="50">
        <v>3</v>
      </c>
      <c r="L284" s="50">
        <f t="shared" si="148"/>
        <v>31082</v>
      </c>
      <c r="M284" s="50">
        <v>82</v>
      </c>
      <c r="N284" s="50" t="str">
        <f ca="1">OFFSET(随机目标!$C$42,M284-1,MATCH(K284,随机目标!$C$41:$CH$41,0)-1)</f>
        <v>pack,303</v>
      </c>
      <c r="O284" s="50" t="str">
        <f ca="1">OFFSET(随机目标!$C$42,M284-1,MATCH(K284,随机目标!$C$41:$CH$41,0))</f>
        <v>item,103</v>
      </c>
      <c r="P284" s="50">
        <f ca="1">OFFSET(随机目标!$C$42,M284-1,MATCH(K284,随机目标!$C$41:$CH$41,0)+1)</f>
        <v>50</v>
      </c>
      <c r="Q284" s="50">
        <v>1</v>
      </c>
      <c r="R284" s="50" t="str">
        <f t="shared" ca="1" si="149"/>
        <v>itemicon_103</v>
      </c>
      <c r="S284" s="50" t="str">
        <f t="shared" ca="1" si="150"/>
        <v>item</v>
      </c>
      <c r="U284" s="50">
        <v>6</v>
      </c>
      <c r="V284" s="50">
        <f t="shared" si="179"/>
        <v>62082</v>
      </c>
      <c r="W284" s="50">
        <v>82</v>
      </c>
      <c r="X284" s="50" t="str">
        <f>随机目标!CO123</f>
        <v>stage_token,2220</v>
      </c>
      <c r="Y284" s="50" t="str">
        <f>随机目标!CP123</f>
        <v>stage_token,2220</v>
      </c>
      <c r="Z284" s="50">
        <f>随机目标!CQ123</f>
        <v>100</v>
      </c>
      <c r="AA284" s="50">
        <v>2</v>
      </c>
      <c r="AB284" s="50" t="str">
        <f t="shared" si="180"/>
        <v>prop_21</v>
      </c>
      <c r="AC284" s="50" t="str">
        <f t="shared" si="181"/>
        <v>stage_token</v>
      </c>
      <c r="AH284" s="53">
        <f>怪物产出!S85</f>
        <v>10282</v>
      </c>
      <c r="AI284" s="53">
        <v>1</v>
      </c>
      <c r="AJ284" s="50" t="str">
        <f>价值设定!AE84</f>
        <v>prop,103|9675;prop,104|325</v>
      </c>
      <c r="AM284" s="50">
        <f>宝箱产出!Q85</f>
        <v>80282</v>
      </c>
      <c r="AN284" s="50">
        <v>1</v>
      </c>
      <c r="AO284" s="50" t="str">
        <f>宝箱产出!T85</f>
        <v>pack,304|10;pack,303|100;prop,704,2|200;pack,702|120;pack,703|40;pack,406|60;pack,407|20;prop,322,1|20;prop,323,1|5</v>
      </c>
    </row>
    <row r="285" spans="1:41">
      <c r="A285" s="51" t="s">
        <v>594</v>
      </c>
      <c r="B285" s="52">
        <v>83</v>
      </c>
      <c r="C285" s="52">
        <v>3</v>
      </c>
      <c r="D285" s="50" t="str">
        <f t="shared" ref="D285:H285" si="206">D185</f>
        <v>item,102;item,200</v>
      </c>
      <c r="E285" s="50">
        <f>产出设定!$C$20</f>
        <v>50</v>
      </c>
      <c r="F285" s="50">
        <f t="shared" si="206"/>
        <v>213</v>
      </c>
      <c r="G285" s="50">
        <f t="shared" si="206"/>
        <v>355</v>
      </c>
      <c r="H285" s="50" t="str">
        <f t="shared" si="206"/>
        <v>pack,10083;pack,1233;pack,401</v>
      </c>
      <c r="K285" s="50">
        <v>3</v>
      </c>
      <c r="L285" s="50">
        <f t="shared" si="148"/>
        <v>31083</v>
      </c>
      <c r="M285" s="50">
        <v>83</v>
      </c>
      <c r="N285" s="50" t="str">
        <f ca="1">OFFSET(随机目标!$C$42,M285-1,MATCH(K285,随机目标!$C$41:$CH$41,0)-1)</f>
        <v>pack,303</v>
      </c>
      <c r="O285" s="50" t="str">
        <f ca="1">OFFSET(随机目标!$C$42,M285-1,MATCH(K285,随机目标!$C$41:$CH$41,0))</f>
        <v>item,103</v>
      </c>
      <c r="P285" s="50">
        <f ca="1">OFFSET(随机目标!$C$42,M285-1,MATCH(K285,随机目标!$C$41:$CH$41,0)+1)</f>
        <v>50</v>
      </c>
      <c r="Q285" s="50">
        <v>1</v>
      </c>
      <c r="R285" s="50" t="str">
        <f t="shared" ca="1" si="149"/>
        <v>itemicon_103</v>
      </c>
      <c r="S285" s="50" t="str">
        <f t="shared" ca="1" si="150"/>
        <v>item</v>
      </c>
      <c r="U285" s="50">
        <v>6</v>
      </c>
      <c r="V285" s="50">
        <f t="shared" si="179"/>
        <v>62083</v>
      </c>
      <c r="W285" s="50">
        <v>83</v>
      </c>
      <c r="X285" s="50" t="str">
        <f>随机目标!CO124</f>
        <v>stage_token,2230</v>
      </c>
      <c r="Y285" s="50" t="str">
        <f>随机目标!CP124</f>
        <v>stage_token,2230</v>
      </c>
      <c r="Z285" s="50">
        <f>随机目标!CQ124</f>
        <v>100</v>
      </c>
      <c r="AA285" s="50">
        <v>2</v>
      </c>
      <c r="AB285" s="50" t="str">
        <f t="shared" si="180"/>
        <v>prop_21</v>
      </c>
      <c r="AC285" s="50" t="str">
        <f t="shared" si="181"/>
        <v>stage_token</v>
      </c>
      <c r="AH285" s="53">
        <f>怪物产出!S86</f>
        <v>10283</v>
      </c>
      <c r="AI285" s="53">
        <v>1</v>
      </c>
      <c r="AJ285" s="50" t="str">
        <f>价值设定!AE85</f>
        <v>prop,103|9675;prop,104|325</v>
      </c>
      <c r="AM285" s="50">
        <f>宝箱产出!Q86</f>
        <v>80283</v>
      </c>
      <c r="AN285" s="50">
        <v>1</v>
      </c>
      <c r="AO285" s="50" t="str">
        <f>宝箱产出!T86</f>
        <v>pack,304|10;pack,303|100;prop,704,2|200;pack,702|120;pack,703|40;pack,406|60;pack,407|20;prop,322,1|20;prop,323,1|5</v>
      </c>
    </row>
    <row r="286" spans="1:41">
      <c r="A286" s="51" t="s">
        <v>595</v>
      </c>
      <c r="B286" s="52">
        <v>84</v>
      </c>
      <c r="C286" s="52">
        <v>3</v>
      </c>
      <c r="D286" s="50" t="str">
        <f t="shared" ref="D286:H286" si="207">D186</f>
        <v>item,102;item,200</v>
      </c>
      <c r="E286" s="50">
        <f>产出设定!$C$20</f>
        <v>50</v>
      </c>
      <c r="F286" s="50">
        <f t="shared" si="207"/>
        <v>216</v>
      </c>
      <c r="G286" s="50">
        <f t="shared" si="207"/>
        <v>360</v>
      </c>
      <c r="H286" s="50" t="str">
        <f t="shared" si="207"/>
        <v>pack,10084;pack,1233;pack,401</v>
      </c>
      <c r="K286" s="50">
        <v>3</v>
      </c>
      <c r="L286" s="50">
        <f t="shared" si="148"/>
        <v>31084</v>
      </c>
      <c r="M286" s="50">
        <v>84</v>
      </c>
      <c r="N286" s="50" t="str">
        <f ca="1">OFFSET(随机目标!$C$42,M286-1,MATCH(K286,随机目标!$C$41:$CH$41,0)-1)</f>
        <v>pack,303</v>
      </c>
      <c r="O286" s="50" t="str">
        <f ca="1">OFFSET(随机目标!$C$42,M286-1,MATCH(K286,随机目标!$C$41:$CH$41,0))</f>
        <v>item,103</v>
      </c>
      <c r="P286" s="50">
        <f ca="1">OFFSET(随机目标!$C$42,M286-1,MATCH(K286,随机目标!$C$41:$CH$41,0)+1)</f>
        <v>50</v>
      </c>
      <c r="Q286" s="50">
        <v>1</v>
      </c>
      <c r="R286" s="50" t="str">
        <f t="shared" ca="1" si="149"/>
        <v>itemicon_103</v>
      </c>
      <c r="S286" s="50" t="str">
        <f t="shared" ca="1" si="150"/>
        <v>item</v>
      </c>
      <c r="U286" s="50">
        <v>6</v>
      </c>
      <c r="V286" s="50">
        <f t="shared" si="179"/>
        <v>62084</v>
      </c>
      <c r="W286" s="50">
        <v>84</v>
      </c>
      <c r="X286" s="50" t="str">
        <f>随机目标!CO125</f>
        <v>stage_token,2240</v>
      </c>
      <c r="Y286" s="50" t="str">
        <f>随机目标!CP125</f>
        <v>stage_token,2240</v>
      </c>
      <c r="Z286" s="50">
        <f>随机目标!CQ125</f>
        <v>100</v>
      </c>
      <c r="AA286" s="50">
        <v>2</v>
      </c>
      <c r="AB286" s="50" t="str">
        <f t="shared" si="180"/>
        <v>prop_21</v>
      </c>
      <c r="AC286" s="50" t="str">
        <f t="shared" si="181"/>
        <v>stage_token</v>
      </c>
      <c r="AH286" s="53">
        <f>怪物产出!S87</f>
        <v>10284</v>
      </c>
      <c r="AI286" s="53">
        <v>1</v>
      </c>
      <c r="AJ286" s="50" t="str">
        <f>价值设定!AE86</f>
        <v>prop,103|9600;prop,104|400</v>
      </c>
      <c r="AM286" s="50">
        <f>宝箱产出!Q87</f>
        <v>80284</v>
      </c>
      <c r="AN286" s="50">
        <v>1</v>
      </c>
      <c r="AO286" s="50" t="str">
        <f>宝箱产出!T87</f>
        <v>pack,304|10;pack,303|100;prop,704,2|200;pack,702|120;pack,703|40;pack,406|60;pack,407|20;prop,322,1|20;prop,323,1|5</v>
      </c>
    </row>
    <row r="287" spans="1:41">
      <c r="A287" s="51" t="s">
        <v>596</v>
      </c>
      <c r="B287" s="52">
        <v>85</v>
      </c>
      <c r="C287" s="52">
        <v>3</v>
      </c>
      <c r="D287" s="50" t="str">
        <f t="shared" ref="D287:H287" si="208">D187</f>
        <v>item,102;item,200</v>
      </c>
      <c r="E287" s="50">
        <f>产出设定!$C$20</f>
        <v>50</v>
      </c>
      <c r="F287" s="50">
        <f t="shared" si="208"/>
        <v>216</v>
      </c>
      <c r="G287" s="50">
        <f t="shared" si="208"/>
        <v>360</v>
      </c>
      <c r="H287" s="50" t="str">
        <f t="shared" si="208"/>
        <v>pack,10085;pack,1233;pack,401</v>
      </c>
      <c r="K287" s="50">
        <v>3</v>
      </c>
      <c r="L287" s="50">
        <f t="shared" si="148"/>
        <v>31085</v>
      </c>
      <c r="M287" s="50">
        <v>85</v>
      </c>
      <c r="N287" s="50" t="str">
        <f ca="1">OFFSET(随机目标!$C$42,M287-1,MATCH(K287,随机目标!$C$41:$CH$41,0)-1)</f>
        <v>pack,303</v>
      </c>
      <c r="O287" s="50" t="str">
        <f ca="1">OFFSET(随机目标!$C$42,M287-1,MATCH(K287,随机目标!$C$41:$CH$41,0))</f>
        <v>item,103</v>
      </c>
      <c r="P287" s="50">
        <f ca="1">OFFSET(随机目标!$C$42,M287-1,MATCH(K287,随机目标!$C$41:$CH$41,0)+1)</f>
        <v>50</v>
      </c>
      <c r="Q287" s="50">
        <v>1</v>
      </c>
      <c r="R287" s="50" t="str">
        <f t="shared" ca="1" si="149"/>
        <v>itemicon_103</v>
      </c>
      <c r="S287" s="50" t="str">
        <f t="shared" ca="1" si="150"/>
        <v>item</v>
      </c>
      <c r="U287" s="50">
        <v>6</v>
      </c>
      <c r="V287" s="50">
        <f t="shared" si="179"/>
        <v>62085</v>
      </c>
      <c r="W287" s="50">
        <v>85</v>
      </c>
      <c r="X287" s="50" t="str">
        <f>随机目标!CO126</f>
        <v>stage_token,2250</v>
      </c>
      <c r="Y287" s="50" t="str">
        <f>随机目标!CP126</f>
        <v>stage_token,2250</v>
      </c>
      <c r="Z287" s="50">
        <f>随机目标!CQ126</f>
        <v>100</v>
      </c>
      <c r="AA287" s="50">
        <v>2</v>
      </c>
      <c r="AB287" s="50" t="str">
        <f t="shared" si="180"/>
        <v>prop_21</v>
      </c>
      <c r="AC287" s="50" t="str">
        <f t="shared" si="181"/>
        <v>stage_token</v>
      </c>
      <c r="AH287" s="53">
        <f>怪物产出!S88</f>
        <v>10285</v>
      </c>
      <c r="AI287" s="53">
        <v>1</v>
      </c>
      <c r="AJ287" s="50" t="str">
        <f>价值设定!AE87</f>
        <v>prop,103|9600;prop,104|400</v>
      </c>
      <c r="AM287" s="50">
        <f>宝箱产出!Q88</f>
        <v>80285</v>
      </c>
      <c r="AN287" s="50">
        <v>1</v>
      </c>
      <c r="AO287" s="50" t="str">
        <f>宝箱产出!T88</f>
        <v>pack,304|10;pack,303|100;prop,704,2|200;pack,702|120;pack,703|40;pack,406|60;pack,407|20;prop,322,1|20;prop,323,1|5</v>
      </c>
    </row>
    <row r="288" spans="1:41">
      <c r="A288" s="51" t="s">
        <v>597</v>
      </c>
      <c r="B288" s="52">
        <v>86</v>
      </c>
      <c r="C288" s="52">
        <v>3</v>
      </c>
      <c r="D288" s="50" t="str">
        <f t="shared" ref="D288:H288" si="209">D188</f>
        <v>item,102;item,200</v>
      </c>
      <c r="E288" s="50">
        <f>产出设定!$C$20</f>
        <v>50</v>
      </c>
      <c r="F288" s="50">
        <f t="shared" si="209"/>
        <v>220</v>
      </c>
      <c r="G288" s="50">
        <f t="shared" si="209"/>
        <v>367</v>
      </c>
      <c r="H288" s="50" t="str">
        <f t="shared" si="209"/>
        <v>pack,10086;pack,1234;pack,401</v>
      </c>
      <c r="K288" s="50">
        <v>3</v>
      </c>
      <c r="L288" s="50">
        <f t="shared" si="148"/>
        <v>31086</v>
      </c>
      <c r="M288" s="50">
        <v>86</v>
      </c>
      <c r="N288" s="50" t="str">
        <f ca="1">OFFSET(随机目标!$C$42,M288-1,MATCH(K288,随机目标!$C$41:$CH$41,0)-1)</f>
        <v>pack,303</v>
      </c>
      <c r="O288" s="50" t="str">
        <f ca="1">OFFSET(随机目标!$C$42,M288-1,MATCH(K288,随机目标!$C$41:$CH$41,0))</f>
        <v>item,103</v>
      </c>
      <c r="P288" s="50">
        <f ca="1">OFFSET(随机目标!$C$42,M288-1,MATCH(K288,随机目标!$C$41:$CH$41,0)+1)</f>
        <v>50</v>
      </c>
      <c r="Q288" s="50">
        <v>1</v>
      </c>
      <c r="R288" s="50" t="str">
        <f t="shared" ca="1" si="149"/>
        <v>itemicon_103</v>
      </c>
      <c r="S288" s="50" t="str">
        <f t="shared" ca="1" si="150"/>
        <v>item</v>
      </c>
      <c r="U288" s="50">
        <v>6</v>
      </c>
      <c r="V288" s="50">
        <f t="shared" si="179"/>
        <v>62086</v>
      </c>
      <c r="W288" s="50">
        <v>86</v>
      </c>
      <c r="X288" s="50" t="str">
        <f>随机目标!CO127</f>
        <v>stage_token,2260</v>
      </c>
      <c r="Y288" s="50" t="str">
        <f>随机目标!CP127</f>
        <v>stage_token,2260</v>
      </c>
      <c r="Z288" s="50">
        <f>随机目标!CQ127</f>
        <v>100</v>
      </c>
      <c r="AA288" s="50">
        <v>2</v>
      </c>
      <c r="AB288" s="50" t="str">
        <f t="shared" si="180"/>
        <v>prop_21</v>
      </c>
      <c r="AC288" s="50" t="str">
        <f t="shared" si="181"/>
        <v>stage_token</v>
      </c>
      <c r="AH288" s="53">
        <f>怪物产出!S89</f>
        <v>10286</v>
      </c>
      <c r="AI288" s="53">
        <v>1</v>
      </c>
      <c r="AJ288" s="50" t="str">
        <f>价值设定!AE88</f>
        <v>prop,103|9500;prop,104|500</v>
      </c>
      <c r="AM288" s="50">
        <f>宝箱产出!Q89</f>
        <v>80286</v>
      </c>
      <c r="AN288" s="50">
        <v>1</v>
      </c>
      <c r="AO288" s="50" t="str">
        <f>宝箱产出!T89</f>
        <v>pack,304|10;pack,303|100;prop,704,2|200;pack,702|120;pack,703|40;pack,406|60;pack,407|20;prop,322,1|20;prop,323,1|5</v>
      </c>
    </row>
    <row r="289" spans="1:41">
      <c r="A289" s="51" t="s">
        <v>598</v>
      </c>
      <c r="B289" s="52">
        <v>87</v>
      </c>
      <c r="C289" s="52">
        <v>3</v>
      </c>
      <c r="D289" s="50" t="str">
        <f t="shared" ref="D289:H289" si="210">D189</f>
        <v>item,102;item,200</v>
      </c>
      <c r="E289" s="50">
        <f>产出设定!$C$20</f>
        <v>50</v>
      </c>
      <c r="F289" s="50">
        <f t="shared" si="210"/>
        <v>220</v>
      </c>
      <c r="G289" s="50">
        <f t="shared" si="210"/>
        <v>367</v>
      </c>
      <c r="H289" s="50" t="str">
        <f t="shared" si="210"/>
        <v>pack,10087;pack,1234;pack,401</v>
      </c>
      <c r="K289" s="50">
        <v>3</v>
      </c>
      <c r="L289" s="50">
        <f t="shared" si="148"/>
        <v>31087</v>
      </c>
      <c r="M289" s="50">
        <v>87</v>
      </c>
      <c r="N289" s="50" t="str">
        <f ca="1">OFFSET(随机目标!$C$42,M289-1,MATCH(K289,随机目标!$C$41:$CH$41,0)-1)</f>
        <v>pack,303</v>
      </c>
      <c r="O289" s="50" t="str">
        <f ca="1">OFFSET(随机目标!$C$42,M289-1,MATCH(K289,随机目标!$C$41:$CH$41,0))</f>
        <v>item,103</v>
      </c>
      <c r="P289" s="50">
        <f ca="1">OFFSET(随机目标!$C$42,M289-1,MATCH(K289,随机目标!$C$41:$CH$41,0)+1)</f>
        <v>50</v>
      </c>
      <c r="Q289" s="50">
        <v>1</v>
      </c>
      <c r="R289" s="50" t="str">
        <f t="shared" ca="1" si="149"/>
        <v>itemicon_103</v>
      </c>
      <c r="S289" s="50" t="str">
        <f t="shared" ca="1" si="150"/>
        <v>item</v>
      </c>
      <c r="U289" s="50">
        <v>6</v>
      </c>
      <c r="V289" s="50">
        <f t="shared" si="179"/>
        <v>62087</v>
      </c>
      <c r="W289" s="50">
        <v>87</v>
      </c>
      <c r="X289" s="50" t="str">
        <f>随机目标!CO128</f>
        <v>stage_token,2270</v>
      </c>
      <c r="Y289" s="50" t="str">
        <f>随机目标!CP128</f>
        <v>stage_token,2270</v>
      </c>
      <c r="Z289" s="50">
        <f>随机目标!CQ128</f>
        <v>100</v>
      </c>
      <c r="AA289" s="50">
        <v>2</v>
      </c>
      <c r="AB289" s="50" t="str">
        <f t="shared" si="180"/>
        <v>prop_21</v>
      </c>
      <c r="AC289" s="50" t="str">
        <f t="shared" si="181"/>
        <v>stage_token</v>
      </c>
      <c r="AH289" s="53">
        <f>怪物产出!S90</f>
        <v>10287</v>
      </c>
      <c r="AI289" s="53">
        <v>1</v>
      </c>
      <c r="AJ289" s="50" t="str">
        <f>价值设定!AE89</f>
        <v>prop,103|9500;prop,104|500</v>
      </c>
      <c r="AM289" s="50">
        <f>宝箱产出!Q90</f>
        <v>80287</v>
      </c>
      <c r="AN289" s="50">
        <v>1</v>
      </c>
      <c r="AO289" s="50" t="str">
        <f>宝箱产出!T90</f>
        <v>pack,304|10;pack,303|100;prop,704,2|200;pack,702|120;pack,703|40;pack,406|60;pack,407|20;prop,322,1|20;prop,323,1|5</v>
      </c>
    </row>
    <row r="290" spans="1:41">
      <c r="A290" s="51" t="s">
        <v>599</v>
      </c>
      <c r="B290" s="52">
        <v>88</v>
      </c>
      <c r="C290" s="52">
        <v>3</v>
      </c>
      <c r="D290" s="50" t="str">
        <f t="shared" ref="D290:H290" si="211">D190</f>
        <v>item,102;item,200</v>
      </c>
      <c r="E290" s="50">
        <f>产出设定!$C$20</f>
        <v>50</v>
      </c>
      <c r="F290" s="50">
        <f t="shared" si="211"/>
        <v>224</v>
      </c>
      <c r="G290" s="50">
        <f t="shared" si="211"/>
        <v>373</v>
      </c>
      <c r="H290" s="50" t="str">
        <f t="shared" si="211"/>
        <v>pack,10088;pack,1234;pack,401</v>
      </c>
      <c r="K290" s="50">
        <v>3</v>
      </c>
      <c r="L290" s="50">
        <f t="shared" si="148"/>
        <v>31088</v>
      </c>
      <c r="M290" s="50">
        <v>88</v>
      </c>
      <c r="N290" s="50" t="str">
        <f ca="1">OFFSET(随机目标!$C$42,M290-1,MATCH(K290,随机目标!$C$41:$CH$41,0)-1)</f>
        <v>pack,303</v>
      </c>
      <c r="O290" s="50" t="str">
        <f ca="1">OFFSET(随机目标!$C$42,M290-1,MATCH(K290,随机目标!$C$41:$CH$41,0))</f>
        <v>item,103</v>
      </c>
      <c r="P290" s="50">
        <f ca="1">OFFSET(随机目标!$C$42,M290-1,MATCH(K290,随机目标!$C$41:$CH$41,0)+1)</f>
        <v>50</v>
      </c>
      <c r="Q290" s="50">
        <v>1</v>
      </c>
      <c r="R290" s="50" t="str">
        <f t="shared" ca="1" si="149"/>
        <v>itemicon_103</v>
      </c>
      <c r="S290" s="50" t="str">
        <f t="shared" ca="1" si="150"/>
        <v>item</v>
      </c>
      <c r="U290" s="50">
        <v>6</v>
      </c>
      <c r="V290" s="50">
        <f t="shared" si="179"/>
        <v>62088</v>
      </c>
      <c r="W290" s="50">
        <v>88</v>
      </c>
      <c r="X290" s="50" t="str">
        <f>随机目标!CO129</f>
        <v>stage_token,2280</v>
      </c>
      <c r="Y290" s="50" t="str">
        <f>随机目标!CP129</f>
        <v>stage_token,2280</v>
      </c>
      <c r="Z290" s="50">
        <f>随机目标!CQ129</f>
        <v>100</v>
      </c>
      <c r="AA290" s="50">
        <v>2</v>
      </c>
      <c r="AB290" s="50" t="str">
        <f t="shared" si="180"/>
        <v>prop_21</v>
      </c>
      <c r="AC290" s="50" t="str">
        <f t="shared" si="181"/>
        <v>stage_token</v>
      </c>
      <c r="AH290" s="53">
        <f>怪物产出!S91</f>
        <v>10288</v>
      </c>
      <c r="AI290" s="53">
        <v>1</v>
      </c>
      <c r="AJ290" s="50" t="str">
        <f>价值设定!AE90</f>
        <v>prop,103|9400;prop,104|600</v>
      </c>
      <c r="AM290" s="50">
        <f>宝箱产出!Q91</f>
        <v>80288</v>
      </c>
      <c r="AN290" s="50">
        <v>1</v>
      </c>
      <c r="AO290" s="50" t="str">
        <f>宝箱产出!T91</f>
        <v>pack,304|10;pack,303|100;prop,704,2|200;pack,702|120;pack,703|40;pack,406|60;pack,407|20;prop,322,1|20;prop,323,1|5</v>
      </c>
    </row>
    <row r="291" spans="1:41">
      <c r="A291" s="51" t="s">
        <v>600</v>
      </c>
      <c r="B291" s="52">
        <v>89</v>
      </c>
      <c r="C291" s="52">
        <v>3</v>
      </c>
      <c r="D291" s="50" t="str">
        <f t="shared" ref="D291:H291" si="212">D191</f>
        <v>item,102;item,200</v>
      </c>
      <c r="E291" s="50">
        <f>产出设定!$C$20</f>
        <v>50</v>
      </c>
      <c r="F291" s="50">
        <f t="shared" si="212"/>
        <v>224</v>
      </c>
      <c r="G291" s="50">
        <f t="shared" si="212"/>
        <v>373</v>
      </c>
      <c r="H291" s="50" t="str">
        <f t="shared" si="212"/>
        <v>pack,10089;pack,1234;pack,401</v>
      </c>
      <c r="K291" s="50">
        <v>3</v>
      </c>
      <c r="L291" s="50">
        <f t="shared" si="148"/>
        <v>31089</v>
      </c>
      <c r="M291" s="50">
        <v>89</v>
      </c>
      <c r="N291" s="50" t="str">
        <f ca="1">OFFSET(随机目标!$C$42,M291-1,MATCH(K291,随机目标!$C$41:$CH$41,0)-1)</f>
        <v>pack,303</v>
      </c>
      <c r="O291" s="50" t="str">
        <f ca="1">OFFSET(随机目标!$C$42,M291-1,MATCH(K291,随机目标!$C$41:$CH$41,0))</f>
        <v>item,103</v>
      </c>
      <c r="P291" s="50">
        <f ca="1">OFFSET(随机目标!$C$42,M291-1,MATCH(K291,随机目标!$C$41:$CH$41,0)+1)</f>
        <v>50</v>
      </c>
      <c r="Q291" s="50">
        <v>1</v>
      </c>
      <c r="R291" s="50" t="str">
        <f t="shared" ca="1" si="149"/>
        <v>itemicon_103</v>
      </c>
      <c r="S291" s="50" t="str">
        <f t="shared" ca="1" si="150"/>
        <v>item</v>
      </c>
      <c r="U291" s="50">
        <v>6</v>
      </c>
      <c r="V291" s="50">
        <f t="shared" si="179"/>
        <v>62089</v>
      </c>
      <c r="W291" s="50">
        <v>89</v>
      </c>
      <c r="X291" s="50" t="str">
        <f>随机目标!CO130</f>
        <v>stage_token,2290</v>
      </c>
      <c r="Y291" s="50" t="str">
        <f>随机目标!CP130</f>
        <v>stage_token,2290</v>
      </c>
      <c r="Z291" s="50">
        <f>随机目标!CQ130</f>
        <v>100</v>
      </c>
      <c r="AA291" s="50">
        <v>2</v>
      </c>
      <c r="AB291" s="50" t="str">
        <f t="shared" si="180"/>
        <v>prop_21</v>
      </c>
      <c r="AC291" s="50" t="str">
        <f t="shared" si="181"/>
        <v>stage_token</v>
      </c>
      <c r="AH291" s="53">
        <f>怪物产出!S92</f>
        <v>10289</v>
      </c>
      <c r="AI291" s="53">
        <v>1</v>
      </c>
      <c r="AJ291" s="50" t="str">
        <f>价值设定!AE91</f>
        <v>prop,103|9400;prop,104|600</v>
      </c>
      <c r="AM291" s="50">
        <f>宝箱产出!Q92</f>
        <v>80289</v>
      </c>
      <c r="AN291" s="50">
        <v>1</v>
      </c>
      <c r="AO291" s="50" t="str">
        <f>宝箱产出!T92</f>
        <v>pack,304|10;pack,303|100;prop,704,2|200;pack,702|120;pack,703|40;pack,406|60;pack,407|20;prop,322,1|20;prop,323,1|5</v>
      </c>
    </row>
    <row r="292" spans="1:41">
      <c r="A292" s="51" t="s">
        <v>601</v>
      </c>
      <c r="B292" s="52">
        <v>90</v>
      </c>
      <c r="C292" s="52">
        <v>3</v>
      </c>
      <c r="D292" s="50" t="str">
        <f t="shared" ref="D292:H292" si="213">D192</f>
        <v>item,102;item,200</v>
      </c>
      <c r="E292" s="50">
        <f>产出设定!$C$20</f>
        <v>50</v>
      </c>
      <c r="F292" s="50">
        <f t="shared" si="213"/>
        <v>228</v>
      </c>
      <c r="G292" s="50">
        <f t="shared" si="213"/>
        <v>380</v>
      </c>
      <c r="H292" s="50" t="str">
        <f t="shared" si="213"/>
        <v>pack,10090;pack,1234;pack,401</v>
      </c>
      <c r="K292" s="50">
        <v>3</v>
      </c>
      <c r="L292" s="50">
        <f t="shared" si="148"/>
        <v>31090</v>
      </c>
      <c r="M292" s="50">
        <v>90</v>
      </c>
      <c r="N292" s="50" t="str">
        <f ca="1">OFFSET(随机目标!$C$42,M292-1,MATCH(K292,随机目标!$C$41:$CH$41,0)-1)</f>
        <v>pack,303</v>
      </c>
      <c r="O292" s="50" t="str">
        <f ca="1">OFFSET(随机目标!$C$42,M292-1,MATCH(K292,随机目标!$C$41:$CH$41,0))</f>
        <v>item,103</v>
      </c>
      <c r="P292" s="50">
        <f ca="1">OFFSET(随机目标!$C$42,M292-1,MATCH(K292,随机目标!$C$41:$CH$41,0)+1)</f>
        <v>50</v>
      </c>
      <c r="Q292" s="50">
        <v>1</v>
      </c>
      <c r="R292" s="50" t="str">
        <f t="shared" ca="1" si="149"/>
        <v>itemicon_103</v>
      </c>
      <c r="S292" s="50" t="str">
        <f t="shared" ca="1" si="150"/>
        <v>item</v>
      </c>
      <c r="U292" s="50">
        <v>6</v>
      </c>
      <c r="V292" s="50">
        <f t="shared" si="179"/>
        <v>62090</v>
      </c>
      <c r="W292" s="50">
        <v>90</v>
      </c>
      <c r="X292" s="50" t="str">
        <f>随机目标!CO131</f>
        <v>stage_token,2300</v>
      </c>
      <c r="Y292" s="50" t="str">
        <f>随机目标!CP131</f>
        <v>stage_token,2300</v>
      </c>
      <c r="Z292" s="50">
        <f>随机目标!CQ131</f>
        <v>100</v>
      </c>
      <c r="AA292" s="50">
        <v>2</v>
      </c>
      <c r="AB292" s="50" t="str">
        <f t="shared" si="180"/>
        <v>prop_21</v>
      </c>
      <c r="AC292" s="50" t="str">
        <f t="shared" si="181"/>
        <v>stage_token</v>
      </c>
      <c r="AH292" s="53">
        <f>怪物产出!S93</f>
        <v>10290</v>
      </c>
      <c r="AI292" s="53">
        <v>1</v>
      </c>
      <c r="AJ292" s="50" t="str">
        <f>价值设定!AE92</f>
        <v>prop,103|9300;prop,104|700</v>
      </c>
      <c r="AM292" s="50">
        <f>宝箱产出!Q93</f>
        <v>80290</v>
      </c>
      <c r="AN292" s="50">
        <v>1</v>
      </c>
      <c r="AO292" s="50" t="str">
        <f>宝箱产出!T93</f>
        <v>pack,304|10;pack,303|100;prop,704,2|200;pack,702|120;pack,703|40;pack,406|60;pack,407|20;prop,322,1|20;prop,323,1|5</v>
      </c>
    </row>
    <row r="293" spans="1:41">
      <c r="A293" s="51" t="s">
        <v>602</v>
      </c>
      <c r="B293" s="52">
        <v>91</v>
      </c>
      <c r="C293" s="52">
        <v>3</v>
      </c>
      <c r="D293" s="50" t="str">
        <f t="shared" ref="D293:H293" si="214">D193</f>
        <v>item,102;item,200</v>
      </c>
      <c r="E293" s="50">
        <f>产出设定!$C$20</f>
        <v>50</v>
      </c>
      <c r="F293" s="50">
        <f t="shared" si="214"/>
        <v>228</v>
      </c>
      <c r="G293" s="50">
        <f t="shared" si="214"/>
        <v>380</v>
      </c>
      <c r="H293" s="50" t="str">
        <f t="shared" si="214"/>
        <v>pack,10091;pack,1234;pack,401</v>
      </c>
      <c r="K293" s="50">
        <v>3</v>
      </c>
      <c r="L293" s="50">
        <f t="shared" si="148"/>
        <v>31091</v>
      </c>
      <c r="M293" s="50">
        <v>91</v>
      </c>
      <c r="N293" s="50" t="str">
        <f ca="1">OFFSET(随机目标!$C$42,M293-1,MATCH(K293,随机目标!$C$41:$CH$41,0)-1)</f>
        <v>pack,303</v>
      </c>
      <c r="O293" s="50" t="str">
        <f ca="1">OFFSET(随机目标!$C$42,M293-1,MATCH(K293,随机目标!$C$41:$CH$41,0))</f>
        <v>item,103</v>
      </c>
      <c r="P293" s="50">
        <f ca="1">OFFSET(随机目标!$C$42,M293-1,MATCH(K293,随机目标!$C$41:$CH$41,0)+1)</f>
        <v>50</v>
      </c>
      <c r="Q293" s="50">
        <v>1</v>
      </c>
      <c r="R293" s="50" t="str">
        <f t="shared" ca="1" si="149"/>
        <v>itemicon_103</v>
      </c>
      <c r="S293" s="50" t="str">
        <f t="shared" ca="1" si="150"/>
        <v>item</v>
      </c>
      <c r="U293" s="50">
        <v>6</v>
      </c>
      <c r="V293" s="50">
        <f t="shared" si="179"/>
        <v>62091</v>
      </c>
      <c r="W293" s="50">
        <v>91</v>
      </c>
      <c r="X293" s="50" t="str">
        <f>随机目标!CO132</f>
        <v>stage_token,2310</v>
      </c>
      <c r="Y293" s="50" t="str">
        <f>随机目标!CP132</f>
        <v>stage_token,2310</v>
      </c>
      <c r="Z293" s="50">
        <f>随机目标!CQ132</f>
        <v>100</v>
      </c>
      <c r="AA293" s="50">
        <v>2</v>
      </c>
      <c r="AB293" s="50" t="str">
        <f t="shared" si="180"/>
        <v>prop_21</v>
      </c>
      <c r="AC293" s="50" t="str">
        <f t="shared" si="181"/>
        <v>stage_token</v>
      </c>
      <c r="AH293" s="53">
        <f>怪物产出!S94</f>
        <v>10291</v>
      </c>
      <c r="AI293" s="53">
        <v>1</v>
      </c>
      <c r="AJ293" s="50" t="str">
        <f>价值设定!AE93</f>
        <v>prop,103|9300;prop,104|700</v>
      </c>
      <c r="AM293" s="50">
        <f>宝箱产出!Q94</f>
        <v>80291</v>
      </c>
      <c r="AN293" s="50">
        <v>1</v>
      </c>
      <c r="AO293" s="50" t="str">
        <f>宝箱产出!T94</f>
        <v>pack,304|10;pack,303|100;prop,704,2|200;pack,702|120;pack,703|40;pack,406|60;pack,407|20;prop,322,1|20;prop,323,1|5</v>
      </c>
    </row>
    <row r="294" spans="1:41">
      <c r="A294" s="51" t="s">
        <v>603</v>
      </c>
      <c r="B294" s="52">
        <v>92</v>
      </c>
      <c r="C294" s="52">
        <v>3</v>
      </c>
      <c r="D294" s="50" t="str">
        <f t="shared" ref="D294:H294" si="215">D194</f>
        <v>item,102;item,200</v>
      </c>
      <c r="E294" s="50">
        <f>产出设定!$C$20</f>
        <v>50</v>
      </c>
      <c r="F294" s="50">
        <f t="shared" si="215"/>
        <v>228</v>
      </c>
      <c r="G294" s="50">
        <f t="shared" si="215"/>
        <v>380</v>
      </c>
      <c r="H294" s="50" t="str">
        <f t="shared" si="215"/>
        <v>pack,10092;pack,1234;pack,401</v>
      </c>
      <c r="K294" s="50">
        <v>3</v>
      </c>
      <c r="L294" s="50">
        <f t="shared" si="148"/>
        <v>31092</v>
      </c>
      <c r="M294" s="50">
        <v>92</v>
      </c>
      <c r="N294" s="50" t="str">
        <f ca="1">OFFSET(随机目标!$C$42,M294-1,MATCH(K294,随机目标!$C$41:$CH$41,0)-1)</f>
        <v>pack,303</v>
      </c>
      <c r="O294" s="50" t="str">
        <f ca="1">OFFSET(随机目标!$C$42,M294-1,MATCH(K294,随机目标!$C$41:$CH$41,0))</f>
        <v>item,103</v>
      </c>
      <c r="P294" s="50">
        <f ca="1">OFFSET(随机目标!$C$42,M294-1,MATCH(K294,随机目标!$C$41:$CH$41,0)+1)</f>
        <v>50</v>
      </c>
      <c r="Q294" s="50">
        <v>1</v>
      </c>
      <c r="R294" s="50" t="str">
        <f t="shared" ca="1" si="149"/>
        <v>itemicon_103</v>
      </c>
      <c r="S294" s="50" t="str">
        <f t="shared" ca="1" si="150"/>
        <v>item</v>
      </c>
      <c r="U294" s="50">
        <v>6</v>
      </c>
      <c r="V294" s="50">
        <f t="shared" si="179"/>
        <v>62092</v>
      </c>
      <c r="W294" s="50">
        <v>92</v>
      </c>
      <c r="X294" s="50" t="str">
        <f>随机目标!CO133</f>
        <v>stage_token,2320</v>
      </c>
      <c r="Y294" s="50" t="str">
        <f>随机目标!CP133</f>
        <v>stage_token,2320</v>
      </c>
      <c r="Z294" s="50">
        <f>随机目标!CQ133</f>
        <v>100</v>
      </c>
      <c r="AA294" s="50">
        <v>2</v>
      </c>
      <c r="AB294" s="50" t="str">
        <f t="shared" si="180"/>
        <v>prop_21</v>
      </c>
      <c r="AC294" s="50" t="str">
        <f t="shared" si="181"/>
        <v>stage_token</v>
      </c>
      <c r="AH294" s="53">
        <f>怪物产出!S95</f>
        <v>10292</v>
      </c>
      <c r="AI294" s="53">
        <v>1</v>
      </c>
      <c r="AJ294" s="50" t="str">
        <f>价值设定!AE94</f>
        <v>prop,103|9300;prop,104|700</v>
      </c>
      <c r="AM294" s="50">
        <f>宝箱产出!Q95</f>
        <v>80292</v>
      </c>
      <c r="AN294" s="50">
        <v>1</v>
      </c>
      <c r="AO294" s="50" t="str">
        <f>宝箱产出!T95</f>
        <v>pack,304|10;pack,303|100;prop,704,2|200;pack,702|120;pack,703|40;pack,406|60;pack,407|20;prop,322,1|20;prop,323,1|5</v>
      </c>
    </row>
    <row r="295" spans="1:41">
      <c r="A295" s="51" t="s">
        <v>604</v>
      </c>
      <c r="B295" s="52">
        <v>93</v>
      </c>
      <c r="C295" s="52">
        <v>3</v>
      </c>
      <c r="D295" s="50" t="str">
        <f t="shared" ref="D295:H295" si="216">D195</f>
        <v>item,102;item,200</v>
      </c>
      <c r="E295" s="50">
        <f>产出设定!$C$20</f>
        <v>50</v>
      </c>
      <c r="F295" s="50">
        <f t="shared" si="216"/>
        <v>228</v>
      </c>
      <c r="G295" s="50">
        <f t="shared" si="216"/>
        <v>380</v>
      </c>
      <c r="H295" s="50" t="str">
        <f t="shared" si="216"/>
        <v>pack,10093;pack,1234;pack,401</v>
      </c>
      <c r="K295" s="50">
        <v>3</v>
      </c>
      <c r="L295" s="50">
        <f t="shared" si="148"/>
        <v>31093</v>
      </c>
      <c r="M295" s="50">
        <v>93</v>
      </c>
      <c r="N295" s="50" t="str">
        <f ca="1">OFFSET(随机目标!$C$42,M295-1,MATCH(K295,随机目标!$C$41:$CH$41,0)-1)</f>
        <v>pack,303</v>
      </c>
      <c r="O295" s="50" t="str">
        <f ca="1">OFFSET(随机目标!$C$42,M295-1,MATCH(K295,随机目标!$C$41:$CH$41,0))</f>
        <v>item,103</v>
      </c>
      <c r="P295" s="50">
        <f ca="1">OFFSET(随机目标!$C$42,M295-1,MATCH(K295,随机目标!$C$41:$CH$41,0)+1)</f>
        <v>50</v>
      </c>
      <c r="Q295" s="50">
        <v>1</v>
      </c>
      <c r="R295" s="50" t="str">
        <f t="shared" ca="1" si="149"/>
        <v>itemicon_103</v>
      </c>
      <c r="S295" s="50" t="str">
        <f t="shared" ca="1" si="150"/>
        <v>item</v>
      </c>
      <c r="U295" s="50">
        <v>6</v>
      </c>
      <c r="V295" s="50">
        <f t="shared" si="179"/>
        <v>62093</v>
      </c>
      <c r="W295" s="50">
        <v>93</v>
      </c>
      <c r="X295" s="50" t="str">
        <f>随机目标!CO134</f>
        <v>stage_token,2330</v>
      </c>
      <c r="Y295" s="50" t="str">
        <f>随机目标!CP134</f>
        <v>stage_token,2330</v>
      </c>
      <c r="Z295" s="50">
        <f>随机目标!CQ134</f>
        <v>100</v>
      </c>
      <c r="AA295" s="50">
        <v>2</v>
      </c>
      <c r="AB295" s="50" t="str">
        <f t="shared" si="180"/>
        <v>prop_21</v>
      </c>
      <c r="AC295" s="50" t="str">
        <f t="shared" si="181"/>
        <v>stage_token</v>
      </c>
      <c r="AH295" s="53">
        <f>怪物产出!S96</f>
        <v>10293</v>
      </c>
      <c r="AI295" s="53">
        <v>1</v>
      </c>
      <c r="AJ295" s="50" t="str">
        <f>价值设定!AE95</f>
        <v>prop,103|9300;prop,104|700</v>
      </c>
      <c r="AM295" s="50">
        <f>宝箱产出!Q96</f>
        <v>80293</v>
      </c>
      <c r="AN295" s="50">
        <v>1</v>
      </c>
      <c r="AO295" s="50" t="str">
        <f>宝箱产出!T96</f>
        <v>pack,304|10;pack,303|100;prop,704,2|200;pack,702|120;pack,703|40;pack,406|60;pack,407|20;prop,322,1|20;prop,323,1|5</v>
      </c>
    </row>
    <row r="296" spans="1:41">
      <c r="A296" s="51" t="s">
        <v>605</v>
      </c>
      <c r="B296" s="52">
        <v>94</v>
      </c>
      <c r="C296" s="52">
        <v>3</v>
      </c>
      <c r="D296" s="50" t="str">
        <f t="shared" ref="D296:H296" si="217">D196</f>
        <v>item,102;item,200</v>
      </c>
      <c r="E296" s="50">
        <f>产出设定!$C$20</f>
        <v>50</v>
      </c>
      <c r="F296" s="50">
        <f t="shared" si="217"/>
        <v>228</v>
      </c>
      <c r="G296" s="50">
        <f t="shared" si="217"/>
        <v>380</v>
      </c>
      <c r="H296" s="50" t="str">
        <f t="shared" si="217"/>
        <v>pack,10094;pack,1234;pack,401</v>
      </c>
      <c r="K296" s="50">
        <v>3</v>
      </c>
      <c r="L296" s="50">
        <f t="shared" ref="L296:L559" si="218">K296*10000+1000+M296</f>
        <v>31094</v>
      </c>
      <c r="M296" s="50">
        <v>94</v>
      </c>
      <c r="N296" s="50" t="str">
        <f ca="1">OFFSET(随机目标!$C$42,M296-1,MATCH(K296,随机目标!$C$41:$CH$41,0)-1)</f>
        <v>pack,303</v>
      </c>
      <c r="O296" s="50" t="str">
        <f ca="1">OFFSET(随机目标!$C$42,M296-1,MATCH(K296,随机目标!$C$41:$CH$41,0))</f>
        <v>item,103</v>
      </c>
      <c r="P296" s="50">
        <f ca="1">OFFSET(随机目标!$C$42,M296-1,MATCH(K296,随机目标!$C$41:$CH$41,0)+1)</f>
        <v>50</v>
      </c>
      <c r="Q296" s="50">
        <v>1</v>
      </c>
      <c r="R296" s="50" t="str">
        <f t="shared" ref="R296:R559" ca="1" si="219">IF(OR(S296="coin",S296="stage_token"),VLOOKUP(S296,$AE$3:$AF$6,2,0),IF(S296="item",VLOOKUP(O296,$AE$3:$AF$6,2,0),S296&amp;"_"&amp;MID(O296,6,3)))</f>
        <v>itemicon_103</v>
      </c>
      <c r="S296" s="50" t="str">
        <f t="shared" ref="S296:S559" ca="1" si="220">LEFT(O296,FIND(",",O296)-1)</f>
        <v>item</v>
      </c>
      <c r="U296" s="50">
        <v>6</v>
      </c>
      <c r="V296" s="50">
        <f t="shared" si="179"/>
        <v>62094</v>
      </c>
      <c r="W296" s="50">
        <v>94</v>
      </c>
      <c r="X296" s="50" t="str">
        <f>随机目标!CO135</f>
        <v>stage_token,2340</v>
      </c>
      <c r="Y296" s="50" t="str">
        <f>随机目标!CP135</f>
        <v>stage_token,2340</v>
      </c>
      <c r="Z296" s="50">
        <f>随机目标!CQ135</f>
        <v>100</v>
      </c>
      <c r="AA296" s="50">
        <v>2</v>
      </c>
      <c r="AB296" s="50" t="str">
        <f t="shared" si="180"/>
        <v>prop_21</v>
      </c>
      <c r="AC296" s="50" t="str">
        <f t="shared" si="181"/>
        <v>stage_token</v>
      </c>
      <c r="AH296" s="53">
        <f>怪物产出!S97</f>
        <v>10294</v>
      </c>
      <c r="AI296" s="53">
        <v>1</v>
      </c>
      <c r="AJ296" s="50" t="str">
        <f>价值设定!AE96</f>
        <v>prop,103|9300;prop,104|700</v>
      </c>
      <c r="AM296" s="50">
        <f>宝箱产出!Q97</f>
        <v>80294</v>
      </c>
      <c r="AN296" s="50">
        <v>1</v>
      </c>
      <c r="AO296" s="50" t="str">
        <f>宝箱产出!T97</f>
        <v>pack,304|10;pack,303|100;prop,704,2|200;pack,702|120;pack,703|40;pack,406|60;pack,407|20;prop,322,1|20;prop,323,1|5</v>
      </c>
    </row>
    <row r="297" spans="1:41">
      <c r="A297" s="51" t="s">
        <v>606</v>
      </c>
      <c r="B297" s="52">
        <v>95</v>
      </c>
      <c r="C297" s="52">
        <v>3</v>
      </c>
      <c r="D297" s="50" t="str">
        <f t="shared" ref="D297:H297" si="221">D197</f>
        <v>item,102;item,200</v>
      </c>
      <c r="E297" s="50">
        <f>产出设定!$C$20</f>
        <v>50</v>
      </c>
      <c r="F297" s="50">
        <f t="shared" si="221"/>
        <v>228</v>
      </c>
      <c r="G297" s="50">
        <f t="shared" si="221"/>
        <v>380</v>
      </c>
      <c r="H297" s="50" t="str">
        <f t="shared" si="221"/>
        <v>pack,10095;pack,1234;pack,401</v>
      </c>
      <c r="K297" s="50">
        <v>3</v>
      </c>
      <c r="L297" s="50">
        <f t="shared" si="218"/>
        <v>31095</v>
      </c>
      <c r="M297" s="50">
        <v>95</v>
      </c>
      <c r="N297" s="50" t="str">
        <f ca="1">OFFSET(随机目标!$C$42,M297-1,MATCH(K297,随机目标!$C$41:$CH$41,0)-1)</f>
        <v>pack,303</v>
      </c>
      <c r="O297" s="50" t="str">
        <f ca="1">OFFSET(随机目标!$C$42,M297-1,MATCH(K297,随机目标!$C$41:$CH$41,0))</f>
        <v>item,103</v>
      </c>
      <c r="P297" s="50">
        <f ca="1">OFFSET(随机目标!$C$42,M297-1,MATCH(K297,随机目标!$C$41:$CH$41,0)+1)</f>
        <v>50</v>
      </c>
      <c r="Q297" s="50">
        <v>1</v>
      </c>
      <c r="R297" s="50" t="str">
        <f t="shared" ca="1" si="219"/>
        <v>itemicon_103</v>
      </c>
      <c r="S297" s="50" t="str">
        <f t="shared" ca="1" si="220"/>
        <v>item</v>
      </c>
      <c r="U297" s="50">
        <v>6</v>
      </c>
      <c r="V297" s="50">
        <f t="shared" si="179"/>
        <v>62095</v>
      </c>
      <c r="W297" s="50">
        <v>95</v>
      </c>
      <c r="X297" s="50" t="str">
        <f>随机目标!CO136</f>
        <v>stage_token,2350</v>
      </c>
      <c r="Y297" s="50" t="str">
        <f>随机目标!CP136</f>
        <v>stage_token,2350</v>
      </c>
      <c r="Z297" s="50">
        <f>随机目标!CQ136</f>
        <v>100</v>
      </c>
      <c r="AA297" s="50">
        <v>2</v>
      </c>
      <c r="AB297" s="50" t="str">
        <f t="shared" si="180"/>
        <v>prop_21</v>
      </c>
      <c r="AC297" s="50" t="str">
        <f t="shared" si="181"/>
        <v>stage_token</v>
      </c>
      <c r="AH297" s="53">
        <f>怪物产出!S98</f>
        <v>10295</v>
      </c>
      <c r="AI297" s="53">
        <v>1</v>
      </c>
      <c r="AJ297" s="50" t="str">
        <f>价值设定!AE97</f>
        <v>prop,103|9300;prop,104|700</v>
      </c>
      <c r="AM297" s="50">
        <f>宝箱产出!Q98</f>
        <v>80295</v>
      </c>
      <c r="AN297" s="50">
        <v>1</v>
      </c>
      <c r="AO297" s="50" t="str">
        <f>宝箱产出!T98</f>
        <v>pack,304|10;pack,303|100;prop,704,2|200;pack,702|120;pack,703|40;pack,406|60;pack,407|20;prop,322,1|20;prop,323,1|5</v>
      </c>
    </row>
    <row r="298" spans="1:41">
      <c r="A298" s="51" t="s">
        <v>607</v>
      </c>
      <c r="B298" s="52">
        <v>96</v>
      </c>
      <c r="C298" s="52">
        <v>3</v>
      </c>
      <c r="D298" s="50" t="str">
        <f t="shared" ref="D298:H298" si="222">D198</f>
        <v>item,102;item,200</v>
      </c>
      <c r="E298" s="50">
        <f>产出设定!$C$20</f>
        <v>50</v>
      </c>
      <c r="F298" s="50">
        <f t="shared" si="222"/>
        <v>228</v>
      </c>
      <c r="G298" s="50">
        <f t="shared" si="222"/>
        <v>380</v>
      </c>
      <c r="H298" s="50" t="str">
        <f t="shared" si="222"/>
        <v>pack,10096;pack,1234;pack,401</v>
      </c>
      <c r="K298" s="50">
        <v>3</v>
      </c>
      <c r="L298" s="50">
        <f t="shared" si="218"/>
        <v>31096</v>
      </c>
      <c r="M298" s="50">
        <v>96</v>
      </c>
      <c r="N298" s="50" t="str">
        <f ca="1">OFFSET(随机目标!$C$42,M298-1,MATCH(K298,随机目标!$C$41:$CH$41,0)-1)</f>
        <v>pack,303</v>
      </c>
      <c r="O298" s="50" t="str">
        <f ca="1">OFFSET(随机目标!$C$42,M298-1,MATCH(K298,随机目标!$C$41:$CH$41,0))</f>
        <v>item,103</v>
      </c>
      <c r="P298" s="50">
        <f ca="1">OFFSET(随机目标!$C$42,M298-1,MATCH(K298,随机目标!$C$41:$CH$41,0)+1)</f>
        <v>50</v>
      </c>
      <c r="Q298" s="50">
        <v>1</v>
      </c>
      <c r="R298" s="50" t="str">
        <f t="shared" ca="1" si="219"/>
        <v>itemicon_103</v>
      </c>
      <c r="S298" s="50" t="str">
        <f t="shared" ca="1" si="220"/>
        <v>item</v>
      </c>
      <c r="U298" s="50">
        <v>6</v>
      </c>
      <c r="V298" s="50">
        <f t="shared" si="179"/>
        <v>62096</v>
      </c>
      <c r="W298" s="50">
        <v>96</v>
      </c>
      <c r="X298" s="50" t="str">
        <f>随机目标!CO137</f>
        <v>stage_token,2360</v>
      </c>
      <c r="Y298" s="50" t="str">
        <f>随机目标!CP137</f>
        <v>stage_token,2360</v>
      </c>
      <c r="Z298" s="50">
        <f>随机目标!CQ137</f>
        <v>100</v>
      </c>
      <c r="AA298" s="50">
        <v>2</v>
      </c>
      <c r="AB298" s="50" t="str">
        <f t="shared" si="180"/>
        <v>prop_21</v>
      </c>
      <c r="AC298" s="50" t="str">
        <f t="shared" si="181"/>
        <v>stage_token</v>
      </c>
      <c r="AH298" s="53">
        <f>怪物产出!S99</f>
        <v>10296</v>
      </c>
      <c r="AI298" s="53">
        <v>1</v>
      </c>
      <c r="AJ298" s="50" t="str">
        <f>价值设定!AE98</f>
        <v>prop,103|9300;prop,104|700</v>
      </c>
      <c r="AM298" s="50">
        <f>宝箱产出!Q99</f>
        <v>80296</v>
      </c>
      <c r="AN298" s="50">
        <v>1</v>
      </c>
      <c r="AO298" s="50" t="str">
        <f>宝箱产出!T99</f>
        <v>pack,304|10;pack,303|100;prop,704,2|200;pack,702|120;pack,703|40;pack,406|60;pack,407|20;prop,322,1|20;prop,323,1|5</v>
      </c>
    </row>
    <row r="299" spans="1:41">
      <c r="A299" s="51" t="s">
        <v>608</v>
      </c>
      <c r="B299" s="52">
        <v>97</v>
      </c>
      <c r="C299" s="52">
        <v>3</v>
      </c>
      <c r="D299" s="50" t="str">
        <f t="shared" ref="D299:H299" si="223">D199</f>
        <v>item,102;item,200</v>
      </c>
      <c r="E299" s="50">
        <f>产出设定!$C$20</f>
        <v>50</v>
      </c>
      <c r="F299" s="50">
        <f t="shared" si="223"/>
        <v>228</v>
      </c>
      <c r="G299" s="50">
        <f t="shared" si="223"/>
        <v>380</v>
      </c>
      <c r="H299" s="50" t="str">
        <f t="shared" si="223"/>
        <v>pack,10097;pack,1234;pack,401</v>
      </c>
      <c r="K299" s="50">
        <v>3</v>
      </c>
      <c r="L299" s="50">
        <f t="shared" si="218"/>
        <v>31097</v>
      </c>
      <c r="M299" s="50">
        <v>97</v>
      </c>
      <c r="N299" s="50" t="str">
        <f ca="1">OFFSET(随机目标!$C$42,M299-1,MATCH(K299,随机目标!$C$41:$CH$41,0)-1)</f>
        <v>pack,303</v>
      </c>
      <c r="O299" s="50" t="str">
        <f ca="1">OFFSET(随机目标!$C$42,M299-1,MATCH(K299,随机目标!$C$41:$CH$41,0))</f>
        <v>item,103</v>
      </c>
      <c r="P299" s="50">
        <f ca="1">OFFSET(随机目标!$C$42,M299-1,MATCH(K299,随机目标!$C$41:$CH$41,0)+1)</f>
        <v>50</v>
      </c>
      <c r="Q299" s="50">
        <v>1</v>
      </c>
      <c r="R299" s="50" t="str">
        <f t="shared" ca="1" si="219"/>
        <v>itemicon_103</v>
      </c>
      <c r="S299" s="50" t="str">
        <f t="shared" ca="1" si="220"/>
        <v>item</v>
      </c>
      <c r="U299" s="50">
        <v>6</v>
      </c>
      <c r="V299" s="50">
        <f t="shared" si="179"/>
        <v>62097</v>
      </c>
      <c r="W299" s="50">
        <v>97</v>
      </c>
      <c r="X299" s="50" t="str">
        <f>随机目标!CO138</f>
        <v>stage_token,2370</v>
      </c>
      <c r="Y299" s="50" t="str">
        <f>随机目标!CP138</f>
        <v>stage_token,2370</v>
      </c>
      <c r="Z299" s="50">
        <f>随机目标!CQ138</f>
        <v>100</v>
      </c>
      <c r="AA299" s="50">
        <v>2</v>
      </c>
      <c r="AB299" s="50" t="str">
        <f t="shared" si="180"/>
        <v>prop_21</v>
      </c>
      <c r="AC299" s="50" t="str">
        <f t="shared" si="181"/>
        <v>stage_token</v>
      </c>
      <c r="AH299" s="53">
        <f>怪物产出!S100</f>
        <v>10297</v>
      </c>
      <c r="AI299" s="53">
        <v>1</v>
      </c>
      <c r="AJ299" s="50" t="str">
        <f>价值设定!AE99</f>
        <v>prop,103|9300;prop,104|700</v>
      </c>
      <c r="AM299" s="50">
        <f>宝箱产出!Q100</f>
        <v>80297</v>
      </c>
      <c r="AN299" s="50">
        <v>1</v>
      </c>
      <c r="AO299" s="50" t="str">
        <f>宝箱产出!T100</f>
        <v>pack,304|10;pack,303|100;prop,704,2|200;pack,702|120;pack,703|40;pack,406|60;pack,407|20;prop,322,1|20;prop,323,1|5</v>
      </c>
    </row>
    <row r="300" spans="1:41">
      <c r="A300" s="51" t="s">
        <v>609</v>
      </c>
      <c r="B300" s="52">
        <v>98</v>
      </c>
      <c r="C300" s="52">
        <v>3</v>
      </c>
      <c r="D300" s="50" t="str">
        <f t="shared" ref="D300:H300" si="224">D200</f>
        <v>item,102;item,200</v>
      </c>
      <c r="E300" s="50">
        <f>产出设定!$C$20</f>
        <v>50</v>
      </c>
      <c r="F300" s="50">
        <f t="shared" si="224"/>
        <v>228</v>
      </c>
      <c r="G300" s="50">
        <f t="shared" si="224"/>
        <v>380</v>
      </c>
      <c r="H300" s="50" t="str">
        <f t="shared" si="224"/>
        <v>pack,10098;pack,1234;pack,401</v>
      </c>
      <c r="K300" s="50">
        <v>3</v>
      </c>
      <c r="L300" s="50">
        <f t="shared" si="218"/>
        <v>31098</v>
      </c>
      <c r="M300" s="50">
        <v>98</v>
      </c>
      <c r="N300" s="50" t="str">
        <f ca="1">OFFSET(随机目标!$C$42,M300-1,MATCH(K300,随机目标!$C$41:$CH$41,0)-1)</f>
        <v>pack,303</v>
      </c>
      <c r="O300" s="50" t="str">
        <f ca="1">OFFSET(随机目标!$C$42,M300-1,MATCH(K300,随机目标!$C$41:$CH$41,0))</f>
        <v>item,103</v>
      </c>
      <c r="P300" s="50">
        <f ca="1">OFFSET(随机目标!$C$42,M300-1,MATCH(K300,随机目标!$C$41:$CH$41,0)+1)</f>
        <v>50</v>
      </c>
      <c r="Q300" s="50">
        <v>1</v>
      </c>
      <c r="R300" s="50" t="str">
        <f t="shared" ca="1" si="219"/>
        <v>itemicon_103</v>
      </c>
      <c r="S300" s="50" t="str">
        <f t="shared" ca="1" si="220"/>
        <v>item</v>
      </c>
      <c r="U300" s="50">
        <v>6</v>
      </c>
      <c r="V300" s="50">
        <f t="shared" si="179"/>
        <v>62098</v>
      </c>
      <c r="W300" s="50">
        <v>98</v>
      </c>
      <c r="X300" s="50" t="str">
        <f>随机目标!CO139</f>
        <v>stage_token,2380</v>
      </c>
      <c r="Y300" s="50" t="str">
        <f>随机目标!CP139</f>
        <v>stage_token,2380</v>
      </c>
      <c r="Z300" s="50">
        <f>随机目标!CQ139</f>
        <v>100</v>
      </c>
      <c r="AA300" s="50">
        <v>2</v>
      </c>
      <c r="AB300" s="50" t="str">
        <f t="shared" si="180"/>
        <v>prop_21</v>
      </c>
      <c r="AC300" s="50" t="str">
        <f t="shared" si="181"/>
        <v>stage_token</v>
      </c>
      <c r="AH300" s="53">
        <f>怪物产出!S101</f>
        <v>10298</v>
      </c>
      <c r="AI300" s="53">
        <v>1</v>
      </c>
      <c r="AJ300" s="50" t="str">
        <f>价值设定!AE100</f>
        <v>prop,103|9300;prop,104|700</v>
      </c>
      <c r="AM300" s="50">
        <f>宝箱产出!Q101</f>
        <v>80298</v>
      </c>
      <c r="AN300" s="50">
        <v>1</v>
      </c>
      <c r="AO300" s="50" t="str">
        <f>宝箱产出!T101</f>
        <v>pack,304|10;pack,303|100;prop,704,2|200;pack,702|120;pack,703|40;pack,406|60;pack,407|20;prop,322,1|20;prop,323,1|5</v>
      </c>
    </row>
    <row r="301" spans="1:41">
      <c r="A301" s="51" t="s">
        <v>610</v>
      </c>
      <c r="B301" s="52">
        <v>99</v>
      </c>
      <c r="C301" s="52">
        <v>3</v>
      </c>
      <c r="D301" s="50" t="str">
        <f t="shared" ref="D301:H301" si="225">D201</f>
        <v>item,102;item,200</v>
      </c>
      <c r="E301" s="50">
        <f>产出设定!$C$20</f>
        <v>50</v>
      </c>
      <c r="F301" s="50">
        <f t="shared" si="225"/>
        <v>228</v>
      </c>
      <c r="G301" s="50">
        <f t="shared" si="225"/>
        <v>380</v>
      </c>
      <c r="H301" s="50" t="str">
        <f t="shared" si="225"/>
        <v>pack,10099;pack,1234;pack,401</v>
      </c>
      <c r="K301" s="50">
        <v>3</v>
      </c>
      <c r="L301" s="50">
        <f t="shared" si="218"/>
        <v>31099</v>
      </c>
      <c r="M301" s="50">
        <v>99</v>
      </c>
      <c r="N301" s="50" t="str">
        <f ca="1">OFFSET(随机目标!$C$42,M301-1,MATCH(K301,随机目标!$C$41:$CH$41,0)-1)</f>
        <v>pack,303</v>
      </c>
      <c r="O301" s="50" t="str">
        <f ca="1">OFFSET(随机目标!$C$42,M301-1,MATCH(K301,随机目标!$C$41:$CH$41,0))</f>
        <v>item,103</v>
      </c>
      <c r="P301" s="50">
        <f ca="1">OFFSET(随机目标!$C$42,M301-1,MATCH(K301,随机目标!$C$41:$CH$41,0)+1)</f>
        <v>50</v>
      </c>
      <c r="Q301" s="50">
        <v>1</v>
      </c>
      <c r="R301" s="50" t="str">
        <f t="shared" ca="1" si="219"/>
        <v>itemicon_103</v>
      </c>
      <c r="S301" s="50" t="str">
        <f t="shared" ca="1" si="220"/>
        <v>item</v>
      </c>
      <c r="U301" s="50">
        <v>6</v>
      </c>
      <c r="V301" s="50">
        <f t="shared" si="179"/>
        <v>62099</v>
      </c>
      <c r="W301" s="50">
        <v>99</v>
      </c>
      <c r="X301" s="50" t="str">
        <f>随机目标!CO140</f>
        <v>stage_token,2390</v>
      </c>
      <c r="Y301" s="50" t="str">
        <f>随机目标!CP140</f>
        <v>stage_token,2390</v>
      </c>
      <c r="Z301" s="50">
        <f>随机目标!CQ140</f>
        <v>100</v>
      </c>
      <c r="AA301" s="50">
        <v>2</v>
      </c>
      <c r="AB301" s="50" t="str">
        <f t="shared" si="180"/>
        <v>prop_21</v>
      </c>
      <c r="AC301" s="50" t="str">
        <f t="shared" si="181"/>
        <v>stage_token</v>
      </c>
      <c r="AH301" s="53">
        <f>怪物产出!S102</f>
        <v>10299</v>
      </c>
      <c r="AI301" s="53">
        <v>1</v>
      </c>
      <c r="AJ301" s="50" t="str">
        <f>价值设定!AE101</f>
        <v>prop,103|9300;prop,104|700</v>
      </c>
      <c r="AM301" s="50">
        <f>宝箱产出!Q102</f>
        <v>80299</v>
      </c>
      <c r="AN301" s="50">
        <v>1</v>
      </c>
      <c r="AO301" s="50" t="str">
        <f>宝箱产出!T102</f>
        <v>pack,304|10;pack,303|100;prop,704,2|200;pack,702|120;pack,703|40;pack,406|60;pack,407|20;prop,322,1|20;prop,323,1|5</v>
      </c>
    </row>
    <row r="302" spans="1:41">
      <c r="A302" s="51" t="s">
        <v>611</v>
      </c>
      <c r="B302" s="52">
        <v>100</v>
      </c>
      <c r="C302" s="52">
        <v>3</v>
      </c>
      <c r="D302" s="50" t="str">
        <f t="shared" ref="D302:H302" si="226">D202</f>
        <v>item,102;item,200</v>
      </c>
      <c r="E302" s="50">
        <f>产出设定!$C$20</f>
        <v>50</v>
      </c>
      <c r="F302" s="50">
        <f t="shared" si="226"/>
        <v>228</v>
      </c>
      <c r="G302" s="50">
        <f t="shared" si="226"/>
        <v>380</v>
      </c>
      <c r="H302" s="50" t="str">
        <f t="shared" si="226"/>
        <v>pack,10100;pack,1234;pack,401</v>
      </c>
      <c r="K302" s="50">
        <v>3</v>
      </c>
      <c r="L302" s="50">
        <f t="shared" si="218"/>
        <v>31100</v>
      </c>
      <c r="M302" s="50">
        <v>100</v>
      </c>
      <c r="N302" s="50" t="str">
        <f ca="1">OFFSET(随机目标!$C$42,M302-1,MATCH(K302,随机目标!$C$41:$CH$41,0)-1)</f>
        <v>pack,303</v>
      </c>
      <c r="O302" s="50" t="str">
        <f ca="1">OFFSET(随机目标!$C$42,M302-1,MATCH(K302,随机目标!$C$41:$CH$41,0))</f>
        <v>item,103</v>
      </c>
      <c r="P302" s="50">
        <f ca="1">OFFSET(随机目标!$C$42,M302-1,MATCH(K302,随机目标!$C$41:$CH$41,0)+1)</f>
        <v>50</v>
      </c>
      <c r="Q302" s="50">
        <v>1</v>
      </c>
      <c r="R302" s="50" t="str">
        <f t="shared" ca="1" si="219"/>
        <v>itemicon_103</v>
      </c>
      <c r="S302" s="50" t="str">
        <f t="shared" ca="1" si="220"/>
        <v>item</v>
      </c>
      <c r="U302" s="50">
        <v>6</v>
      </c>
      <c r="V302" s="50">
        <f t="shared" si="179"/>
        <v>62100</v>
      </c>
      <c r="W302" s="50">
        <v>100</v>
      </c>
      <c r="X302" s="50" t="str">
        <f>随机目标!CO141</f>
        <v>stage_token,2400</v>
      </c>
      <c r="Y302" s="50" t="str">
        <f>随机目标!CP141</f>
        <v>stage_token,2400</v>
      </c>
      <c r="Z302" s="50">
        <f>随机目标!CQ141</f>
        <v>100</v>
      </c>
      <c r="AA302" s="50">
        <v>2</v>
      </c>
      <c r="AB302" s="50" t="str">
        <f t="shared" si="180"/>
        <v>prop_21</v>
      </c>
      <c r="AC302" s="50" t="str">
        <f t="shared" si="181"/>
        <v>stage_token</v>
      </c>
      <c r="AH302" s="53">
        <f>怪物产出!S103</f>
        <v>10300</v>
      </c>
      <c r="AI302" s="53">
        <v>1</v>
      </c>
      <c r="AJ302" s="50" t="str">
        <f>价值设定!AE102</f>
        <v>prop,103|9300;prop,104|700</v>
      </c>
      <c r="AM302" s="50">
        <f>宝箱产出!Q103</f>
        <v>80300</v>
      </c>
      <c r="AN302" s="50">
        <v>1</v>
      </c>
      <c r="AO302" s="50" t="str">
        <f>宝箱产出!T103</f>
        <v>pack,304|10;pack,303|100;prop,704,2|200;pack,702|120;pack,703|40;pack,406|60;pack,407|20;prop,322,1|20;prop,323,1|5</v>
      </c>
    </row>
    <row r="303" spans="1:41">
      <c r="A303" s="51" t="s">
        <v>612</v>
      </c>
      <c r="B303" s="52">
        <v>1</v>
      </c>
      <c r="C303" s="52">
        <v>4</v>
      </c>
      <c r="D303" s="50" t="str">
        <f t="shared" ref="D303:H303" si="227">D203</f>
        <v>item,200</v>
      </c>
      <c r="E303" s="50">
        <f>产出设定!$C$20</f>
        <v>50</v>
      </c>
      <c r="F303" s="50">
        <f t="shared" si="227"/>
        <v>60</v>
      </c>
      <c r="G303" s="50">
        <f t="shared" si="227"/>
        <v>100</v>
      </c>
      <c r="H303" s="50" t="str">
        <f t="shared" si="227"/>
        <v>pack,10001;pack,401</v>
      </c>
      <c r="K303" s="50">
        <v>4</v>
      </c>
      <c r="L303" s="50">
        <f t="shared" si="218"/>
        <v>41001</v>
      </c>
      <c r="M303" s="50">
        <v>1</v>
      </c>
      <c r="N303" s="50" t="str">
        <f>随机目标!CI42</f>
        <v>prop,202,3;pack,1101;pack,1116;pack,1131;pack,1146</v>
      </c>
      <c r="O303" s="50" t="str">
        <f>随机目标!CJ42</f>
        <v>prop,202,3</v>
      </c>
      <c r="P303" s="50">
        <f>随机目标!CK42</f>
        <v>50</v>
      </c>
      <c r="Q303" s="50">
        <v>1</v>
      </c>
      <c r="R303" s="50" t="str">
        <f t="shared" si="219"/>
        <v>prop_202</v>
      </c>
      <c r="S303" s="50" t="str">
        <f t="shared" si="220"/>
        <v>prop</v>
      </c>
      <c r="U303" s="50">
        <v>7</v>
      </c>
      <c r="V303" s="50">
        <f t="shared" si="179"/>
        <v>72001</v>
      </c>
      <c r="W303" s="50">
        <v>1</v>
      </c>
      <c r="X303" s="50" t="str">
        <f>随机目标!CR42</f>
        <v>cash,110</v>
      </c>
      <c r="Y303" s="50" t="str">
        <f>随机目标!CS42</f>
        <v>cash,110</v>
      </c>
      <c r="Z303" s="50">
        <f>随机目标!CT42</f>
        <v>100</v>
      </c>
      <c r="AA303" s="50">
        <v>2</v>
      </c>
      <c r="AB303" s="50" t="str">
        <f t="shared" si="180"/>
        <v>cash_110</v>
      </c>
      <c r="AC303" s="50" t="str">
        <f t="shared" si="181"/>
        <v>cash</v>
      </c>
      <c r="AH303" s="53">
        <f>宝箱产出!G4</f>
        <v>10301</v>
      </c>
      <c r="AI303" s="53">
        <v>1</v>
      </c>
      <c r="AJ303" s="50" t="str">
        <f>价值设定!S3</f>
        <v>prop,103|6500;prop,104|3500</v>
      </c>
      <c r="AM303" s="50">
        <f>宝箱产出!R4</f>
        <v>80301</v>
      </c>
      <c r="AN303" s="50">
        <v>1</v>
      </c>
      <c r="AO303" s="50" t="str">
        <f>宝箱产出!S4</f>
        <v>cash,200|100;cash,250|50;cash,300|25;cash,400|10;prop,704,5|300;prop,704,10|150;pack,703|250</v>
      </c>
    </row>
    <row r="304" spans="1:41">
      <c r="A304" s="51" t="s">
        <v>613</v>
      </c>
      <c r="B304" s="52">
        <v>2</v>
      </c>
      <c r="C304" s="52">
        <v>4</v>
      </c>
      <c r="D304" s="50" t="str">
        <f t="shared" ref="D304:H304" si="228">D204</f>
        <v>item,200</v>
      </c>
      <c r="E304" s="50">
        <f>产出设定!$C$20</f>
        <v>50</v>
      </c>
      <c r="F304" s="50">
        <f t="shared" si="228"/>
        <v>64</v>
      </c>
      <c r="G304" s="50">
        <f t="shared" si="228"/>
        <v>107</v>
      </c>
      <c r="H304" s="50" t="str">
        <f t="shared" si="228"/>
        <v>pack,10002;pack,401</v>
      </c>
      <c r="K304" s="50">
        <v>4</v>
      </c>
      <c r="L304" s="50">
        <f t="shared" si="218"/>
        <v>41002</v>
      </c>
      <c r="M304" s="50">
        <v>2</v>
      </c>
      <c r="N304" s="50" t="str">
        <f>随机目标!CI43</f>
        <v>prop,202,3;pack,1101;pack,1116;pack,1131;pack,1146</v>
      </c>
      <c r="O304" s="50" t="str">
        <f>随机目标!CJ43</f>
        <v>prop,202,3</v>
      </c>
      <c r="P304" s="50">
        <f>随机目标!CK43</f>
        <v>50</v>
      </c>
      <c r="Q304" s="50">
        <v>1</v>
      </c>
      <c r="R304" s="50" t="str">
        <f t="shared" si="219"/>
        <v>prop_202</v>
      </c>
      <c r="S304" s="50" t="str">
        <f t="shared" si="220"/>
        <v>prop</v>
      </c>
      <c r="U304" s="50">
        <v>7</v>
      </c>
      <c r="V304" s="50">
        <f t="shared" si="179"/>
        <v>72002</v>
      </c>
      <c r="W304" s="50">
        <v>2</v>
      </c>
      <c r="X304" s="50" t="str">
        <f>随机目标!CR43</f>
        <v>cash,110</v>
      </c>
      <c r="Y304" s="50" t="str">
        <f>随机目标!CS43</f>
        <v>cash,110</v>
      </c>
      <c r="Z304" s="50">
        <f>随机目标!CT43</f>
        <v>100</v>
      </c>
      <c r="AA304" s="50">
        <v>2</v>
      </c>
      <c r="AB304" s="50" t="str">
        <f t="shared" si="180"/>
        <v>cash_110</v>
      </c>
      <c r="AC304" s="50" t="str">
        <f t="shared" si="181"/>
        <v>cash</v>
      </c>
      <c r="AH304" s="53">
        <f>宝箱产出!G5</f>
        <v>10302</v>
      </c>
      <c r="AI304" s="53">
        <v>1</v>
      </c>
      <c r="AJ304" s="50" t="str">
        <f>价值设定!S4</f>
        <v>prop,103|6350;prop,104|3650</v>
      </c>
      <c r="AM304" s="50">
        <f>宝箱产出!R5</f>
        <v>80302</v>
      </c>
      <c r="AN304" s="50">
        <v>1</v>
      </c>
      <c r="AO304" s="50" t="str">
        <f>宝箱产出!S5</f>
        <v>cash,200|100;cash,250|50;cash,300|25;cash,400|10;prop,704,5|300;prop,704,10|150;pack,703|250</v>
      </c>
    </row>
    <row r="305" spans="1:41">
      <c r="A305" s="51" t="s">
        <v>614</v>
      </c>
      <c r="B305" s="52">
        <v>3</v>
      </c>
      <c r="C305" s="52">
        <v>4</v>
      </c>
      <c r="D305" s="50" t="str">
        <f t="shared" ref="D305:H305" si="229">D205</f>
        <v>item,200</v>
      </c>
      <c r="E305" s="50">
        <f>产出设定!$C$20</f>
        <v>50</v>
      </c>
      <c r="F305" s="50">
        <f t="shared" si="229"/>
        <v>68</v>
      </c>
      <c r="G305" s="50">
        <f t="shared" si="229"/>
        <v>113</v>
      </c>
      <c r="H305" s="50" t="str">
        <f t="shared" si="229"/>
        <v>pack,10003;pack,401</v>
      </c>
      <c r="K305" s="50">
        <v>4</v>
      </c>
      <c r="L305" s="50">
        <f t="shared" si="218"/>
        <v>41003</v>
      </c>
      <c r="M305" s="50">
        <v>3</v>
      </c>
      <c r="N305" s="50" t="str">
        <f>随机目标!CI44</f>
        <v>prop,202,3;pack,1101;pack,1116;pack,1131;pack,1146</v>
      </c>
      <c r="O305" s="50" t="str">
        <f>随机目标!CJ44</f>
        <v>prop,202,3</v>
      </c>
      <c r="P305" s="50">
        <f>随机目标!CK44</f>
        <v>50</v>
      </c>
      <c r="Q305" s="50">
        <v>1</v>
      </c>
      <c r="R305" s="50" t="str">
        <f t="shared" si="219"/>
        <v>prop_202</v>
      </c>
      <c r="S305" s="50" t="str">
        <f t="shared" si="220"/>
        <v>prop</v>
      </c>
      <c r="U305" s="50">
        <v>7</v>
      </c>
      <c r="V305" s="50">
        <f t="shared" si="179"/>
        <v>72003</v>
      </c>
      <c r="W305" s="50">
        <v>3</v>
      </c>
      <c r="X305" s="50" t="str">
        <f>随机目标!CR44</f>
        <v>cash,110</v>
      </c>
      <c r="Y305" s="50" t="str">
        <f>随机目标!CS44</f>
        <v>cash,110</v>
      </c>
      <c r="Z305" s="50">
        <f>随机目标!CT44</f>
        <v>100</v>
      </c>
      <c r="AA305" s="50">
        <v>2</v>
      </c>
      <c r="AB305" s="50" t="str">
        <f t="shared" si="180"/>
        <v>cash_110</v>
      </c>
      <c r="AC305" s="50" t="str">
        <f t="shared" si="181"/>
        <v>cash</v>
      </c>
      <c r="AH305" s="53">
        <f>宝箱产出!G6</f>
        <v>10303</v>
      </c>
      <c r="AI305" s="53">
        <v>1</v>
      </c>
      <c r="AJ305" s="50" t="str">
        <f>价值设定!S5</f>
        <v>prop,103|6200;prop,104|3800</v>
      </c>
      <c r="AM305" s="50">
        <f>宝箱产出!R6</f>
        <v>80303</v>
      </c>
      <c r="AN305" s="50">
        <v>1</v>
      </c>
      <c r="AO305" s="50" t="str">
        <f>宝箱产出!S6</f>
        <v>cash,200|100;cash,250|50;cash,300|25;cash,400|10;prop,704,5|300;prop,704,10|150;pack,703|250</v>
      </c>
    </row>
    <row r="306" spans="1:41">
      <c r="A306" s="51" t="s">
        <v>615</v>
      </c>
      <c r="B306" s="52">
        <v>4</v>
      </c>
      <c r="C306" s="52">
        <v>4</v>
      </c>
      <c r="D306" s="50" t="str">
        <f t="shared" ref="D306:H306" si="230">D206</f>
        <v>item,200</v>
      </c>
      <c r="E306" s="50">
        <f>产出设定!$C$20</f>
        <v>50</v>
      </c>
      <c r="F306" s="50">
        <f t="shared" si="230"/>
        <v>72</v>
      </c>
      <c r="G306" s="50">
        <f t="shared" si="230"/>
        <v>120</v>
      </c>
      <c r="H306" s="50" t="str">
        <f t="shared" si="230"/>
        <v>pack,10004;pack,401</v>
      </c>
      <c r="K306" s="50">
        <v>4</v>
      </c>
      <c r="L306" s="50">
        <f t="shared" si="218"/>
        <v>41004</v>
      </c>
      <c r="M306" s="50">
        <v>4</v>
      </c>
      <c r="N306" s="50" t="str">
        <f>随机目标!CI45</f>
        <v>prop,202,3;pack,1101;pack,1116;pack,1131;pack,1146</v>
      </c>
      <c r="O306" s="50" t="str">
        <f>随机目标!CJ45</f>
        <v>prop,202,3</v>
      </c>
      <c r="P306" s="50">
        <f>随机目标!CK45</f>
        <v>50</v>
      </c>
      <c r="Q306" s="50">
        <v>1</v>
      </c>
      <c r="R306" s="50" t="str">
        <f t="shared" si="219"/>
        <v>prop_202</v>
      </c>
      <c r="S306" s="50" t="str">
        <f t="shared" si="220"/>
        <v>prop</v>
      </c>
      <c r="U306" s="50">
        <v>7</v>
      </c>
      <c r="V306" s="50">
        <f t="shared" si="179"/>
        <v>72004</v>
      </c>
      <c r="W306" s="50">
        <v>4</v>
      </c>
      <c r="X306" s="50" t="str">
        <f>随机目标!CR45</f>
        <v>cash,110</v>
      </c>
      <c r="Y306" s="50" t="str">
        <f>随机目标!CS45</f>
        <v>cash,110</v>
      </c>
      <c r="Z306" s="50">
        <f>随机目标!CT45</f>
        <v>100</v>
      </c>
      <c r="AA306" s="50">
        <v>2</v>
      </c>
      <c r="AB306" s="50" t="str">
        <f t="shared" si="180"/>
        <v>cash_110</v>
      </c>
      <c r="AC306" s="50" t="str">
        <f t="shared" si="181"/>
        <v>cash</v>
      </c>
      <c r="AH306" s="53">
        <f>宝箱产出!G7</f>
        <v>10304</v>
      </c>
      <c r="AI306" s="53">
        <v>1</v>
      </c>
      <c r="AJ306" s="50" t="str">
        <f>价值设定!S6</f>
        <v>prop,103|6000;prop,104|4000</v>
      </c>
      <c r="AM306" s="50">
        <f>宝箱产出!R7</f>
        <v>80304</v>
      </c>
      <c r="AN306" s="50">
        <v>1</v>
      </c>
      <c r="AO306" s="50" t="str">
        <f>宝箱产出!S7</f>
        <v>cash,200|100;cash,250|50;cash,300|25;cash,400|10;prop,704,5|300;prop,704,10|150;pack,703|250</v>
      </c>
    </row>
    <row r="307" spans="1:41">
      <c r="A307" s="51" t="s">
        <v>616</v>
      </c>
      <c r="B307" s="52">
        <v>5</v>
      </c>
      <c r="C307" s="52">
        <v>4</v>
      </c>
      <c r="D307" s="50" t="str">
        <f t="shared" ref="D307:H307" si="231">D207</f>
        <v>item,101;item,200</v>
      </c>
      <c r="E307" s="50">
        <f>产出设定!$C$20</f>
        <v>50</v>
      </c>
      <c r="F307" s="50">
        <f t="shared" si="231"/>
        <v>76</v>
      </c>
      <c r="G307" s="50">
        <f t="shared" si="231"/>
        <v>127</v>
      </c>
      <c r="H307" s="50" t="str">
        <f t="shared" si="231"/>
        <v>pack,10005;pack,1222;pack,401</v>
      </c>
      <c r="K307" s="50">
        <v>4</v>
      </c>
      <c r="L307" s="50">
        <f t="shared" si="218"/>
        <v>41005</v>
      </c>
      <c r="M307" s="50">
        <v>5</v>
      </c>
      <c r="N307" s="50" t="str">
        <f>随机目标!CI46</f>
        <v>prop,203,2;pack,1102;pack,1117;pack,1132;pack,1147</v>
      </c>
      <c r="O307" s="50" t="str">
        <f>随机目标!CJ46</f>
        <v>prop,203,2</v>
      </c>
      <c r="P307" s="50">
        <f>随机目标!CK46</f>
        <v>50</v>
      </c>
      <c r="Q307" s="50">
        <v>1</v>
      </c>
      <c r="R307" s="50" t="str">
        <f t="shared" si="219"/>
        <v>prop_203</v>
      </c>
      <c r="S307" s="50" t="str">
        <f t="shared" si="220"/>
        <v>prop</v>
      </c>
      <c r="U307" s="50">
        <v>7</v>
      </c>
      <c r="V307" s="50">
        <f t="shared" si="179"/>
        <v>72005</v>
      </c>
      <c r="W307" s="50">
        <v>5</v>
      </c>
      <c r="X307" s="50" t="str">
        <f>随机目标!CR46</f>
        <v>cash,110</v>
      </c>
      <c r="Y307" s="50" t="str">
        <f>随机目标!CS46</f>
        <v>cash,110</v>
      </c>
      <c r="Z307" s="50">
        <f>随机目标!CT46</f>
        <v>100</v>
      </c>
      <c r="AA307" s="50">
        <v>2</v>
      </c>
      <c r="AB307" s="50" t="str">
        <f t="shared" si="180"/>
        <v>cash_110</v>
      </c>
      <c r="AC307" s="50" t="str">
        <f t="shared" si="181"/>
        <v>cash</v>
      </c>
      <c r="AH307" s="53">
        <f>宝箱产出!G8</f>
        <v>10305</v>
      </c>
      <c r="AI307" s="53">
        <v>1</v>
      </c>
      <c r="AJ307" s="50" t="str">
        <f>价值设定!S7</f>
        <v>prop,103|5850;prop,104|4150</v>
      </c>
      <c r="AM307" s="50">
        <f>宝箱产出!R8</f>
        <v>80305</v>
      </c>
      <c r="AN307" s="50">
        <v>1</v>
      </c>
      <c r="AO307" s="50" t="str">
        <f>宝箱产出!S8</f>
        <v>cash,200|100;cash,250|50;cash,300|25;cash,400|10;prop,704,5|300;prop,704,10|150;pack,703|250</v>
      </c>
    </row>
    <row r="308" spans="1:41">
      <c r="A308" s="51" t="s">
        <v>617</v>
      </c>
      <c r="B308" s="52">
        <v>6</v>
      </c>
      <c r="C308" s="52">
        <v>4</v>
      </c>
      <c r="D308" s="50" t="str">
        <f>D208</f>
        <v>item,101;item,200</v>
      </c>
      <c r="E308" s="50">
        <f>产出设定!$C$20</f>
        <v>50</v>
      </c>
      <c r="F308" s="50">
        <f t="shared" ref="F308:H308" si="232">F208</f>
        <v>76</v>
      </c>
      <c r="G308" s="50">
        <f t="shared" si="232"/>
        <v>127</v>
      </c>
      <c r="H308" s="50" t="str">
        <f t="shared" si="232"/>
        <v>pack,10006;pack,1222;pack,401</v>
      </c>
      <c r="K308" s="50">
        <v>4</v>
      </c>
      <c r="L308" s="50">
        <f t="shared" si="218"/>
        <v>41006</v>
      </c>
      <c r="M308" s="50">
        <v>6</v>
      </c>
      <c r="N308" s="50" t="str">
        <f>随机目标!CI47</f>
        <v>prop,203,2;pack,1102;pack,1117;pack,1132;pack,1147</v>
      </c>
      <c r="O308" s="50" t="str">
        <f>随机目标!CJ47</f>
        <v>prop,203,2</v>
      </c>
      <c r="P308" s="50">
        <f>随机目标!CK47</f>
        <v>50</v>
      </c>
      <c r="Q308" s="50">
        <v>1</v>
      </c>
      <c r="R308" s="50" t="str">
        <f t="shared" si="219"/>
        <v>prop_203</v>
      </c>
      <c r="S308" s="50" t="str">
        <f t="shared" si="220"/>
        <v>prop</v>
      </c>
      <c r="U308" s="50">
        <v>7</v>
      </c>
      <c r="V308" s="50">
        <f t="shared" si="179"/>
        <v>72006</v>
      </c>
      <c r="W308" s="50">
        <v>6</v>
      </c>
      <c r="X308" s="50" t="str">
        <f>随机目标!CR47</f>
        <v>cash,110</v>
      </c>
      <c r="Y308" s="50" t="str">
        <f>随机目标!CS47</f>
        <v>cash,110</v>
      </c>
      <c r="Z308" s="50">
        <f>随机目标!CT47</f>
        <v>100</v>
      </c>
      <c r="AA308" s="50">
        <v>2</v>
      </c>
      <c r="AB308" s="50" t="str">
        <f t="shared" si="180"/>
        <v>cash_110</v>
      </c>
      <c r="AC308" s="50" t="str">
        <f t="shared" si="181"/>
        <v>cash</v>
      </c>
      <c r="AH308" s="53">
        <f>宝箱产出!G9</f>
        <v>10306</v>
      </c>
      <c r="AI308" s="53">
        <v>1</v>
      </c>
      <c r="AJ308" s="50" t="str">
        <f>价值设定!S8</f>
        <v>prop,103|5700;prop,104|4300</v>
      </c>
      <c r="AM308" s="50">
        <f>宝箱产出!R9</f>
        <v>80306</v>
      </c>
      <c r="AN308" s="50">
        <v>1</v>
      </c>
      <c r="AO308" s="50" t="str">
        <f>宝箱产出!S9</f>
        <v>cash,200|100;cash,250|50;cash,300|25;cash,400|10;prop,704,5|300;prop,704,10|150;pack,703|250</v>
      </c>
    </row>
    <row r="309" spans="1:41">
      <c r="A309" s="51" t="s">
        <v>618</v>
      </c>
      <c r="B309" s="52">
        <v>7</v>
      </c>
      <c r="C309" s="52">
        <v>4</v>
      </c>
      <c r="D309" s="50" t="str">
        <f t="shared" ref="D309:H309" si="233">D209</f>
        <v>item,101;item,200</v>
      </c>
      <c r="E309" s="50">
        <f>产出设定!$C$20</f>
        <v>50</v>
      </c>
      <c r="F309" s="50">
        <f t="shared" si="233"/>
        <v>80</v>
      </c>
      <c r="G309" s="50">
        <f t="shared" si="233"/>
        <v>133</v>
      </c>
      <c r="H309" s="50" t="str">
        <f t="shared" si="233"/>
        <v>pack,10007;pack,1222;pack,401</v>
      </c>
      <c r="K309" s="50">
        <v>4</v>
      </c>
      <c r="L309" s="50">
        <f t="shared" si="218"/>
        <v>41007</v>
      </c>
      <c r="M309" s="50">
        <v>7</v>
      </c>
      <c r="N309" s="50" t="str">
        <f>随机目标!CI48</f>
        <v>prop,203,2;pack,1102;pack,1117;pack,1132;pack,1147</v>
      </c>
      <c r="O309" s="50" t="str">
        <f>随机目标!CJ48</f>
        <v>prop,203,2</v>
      </c>
      <c r="P309" s="50">
        <f>随机目标!CK48</f>
        <v>50</v>
      </c>
      <c r="Q309" s="50">
        <v>1</v>
      </c>
      <c r="R309" s="50" t="str">
        <f t="shared" si="219"/>
        <v>prop_203</v>
      </c>
      <c r="S309" s="50" t="str">
        <f t="shared" si="220"/>
        <v>prop</v>
      </c>
      <c r="U309" s="50">
        <v>7</v>
      </c>
      <c r="V309" s="50">
        <f t="shared" si="179"/>
        <v>72007</v>
      </c>
      <c r="W309" s="50">
        <v>7</v>
      </c>
      <c r="X309" s="50" t="str">
        <f>随机目标!CR48</f>
        <v>cash,110</v>
      </c>
      <c r="Y309" s="50" t="str">
        <f>随机目标!CS48</f>
        <v>cash,110</v>
      </c>
      <c r="Z309" s="50">
        <f>随机目标!CT48</f>
        <v>100</v>
      </c>
      <c r="AA309" s="50">
        <v>2</v>
      </c>
      <c r="AB309" s="50" t="str">
        <f t="shared" si="180"/>
        <v>cash_110</v>
      </c>
      <c r="AC309" s="50" t="str">
        <f t="shared" si="181"/>
        <v>cash</v>
      </c>
      <c r="AH309" s="53">
        <f>宝箱产出!G10</f>
        <v>10307</v>
      </c>
      <c r="AI309" s="53">
        <v>1</v>
      </c>
      <c r="AJ309" s="50" t="str">
        <f>价值设定!S9</f>
        <v>prop,103|5500;prop,104|4500</v>
      </c>
      <c r="AM309" s="50">
        <f>宝箱产出!R10</f>
        <v>80307</v>
      </c>
      <c r="AN309" s="50">
        <v>1</v>
      </c>
      <c r="AO309" s="50" t="str">
        <f>宝箱产出!S10</f>
        <v>cash,200|100;cash,250|50;cash,300|25;cash,400|10;prop,704,5|300;prop,704,10|150;pack,703|250</v>
      </c>
    </row>
    <row r="310" spans="1:41">
      <c r="A310" s="51" t="s">
        <v>619</v>
      </c>
      <c r="B310" s="52">
        <v>8</v>
      </c>
      <c r="C310" s="52">
        <v>4</v>
      </c>
      <c r="D310" s="50" t="str">
        <f t="shared" ref="D310:H310" si="234">D210</f>
        <v>item,101;item,200</v>
      </c>
      <c r="E310" s="50">
        <f>产出设定!$C$20</f>
        <v>50</v>
      </c>
      <c r="F310" s="50">
        <f t="shared" si="234"/>
        <v>80</v>
      </c>
      <c r="G310" s="50">
        <f t="shared" si="234"/>
        <v>133</v>
      </c>
      <c r="H310" s="50" t="str">
        <f t="shared" si="234"/>
        <v>pack,10008;pack,1222;pack,401</v>
      </c>
      <c r="K310" s="50">
        <v>4</v>
      </c>
      <c r="L310" s="50">
        <f t="shared" si="218"/>
        <v>41008</v>
      </c>
      <c r="M310" s="50">
        <v>8</v>
      </c>
      <c r="N310" s="50" t="str">
        <f>随机目标!CI49</f>
        <v>prop,203,2;pack,1102;pack,1117;pack,1132;pack,1147</v>
      </c>
      <c r="O310" s="50" t="str">
        <f>随机目标!CJ49</f>
        <v>prop,203,2</v>
      </c>
      <c r="P310" s="50">
        <f>随机目标!CK49</f>
        <v>50</v>
      </c>
      <c r="Q310" s="50">
        <v>1</v>
      </c>
      <c r="R310" s="50" t="str">
        <f t="shared" si="219"/>
        <v>prop_203</v>
      </c>
      <c r="S310" s="50" t="str">
        <f t="shared" si="220"/>
        <v>prop</v>
      </c>
      <c r="U310" s="50">
        <v>7</v>
      </c>
      <c r="V310" s="50">
        <f t="shared" si="179"/>
        <v>72008</v>
      </c>
      <c r="W310" s="50">
        <v>8</v>
      </c>
      <c r="X310" s="50" t="str">
        <f>随机目标!CR49</f>
        <v>cash,110</v>
      </c>
      <c r="Y310" s="50" t="str">
        <f>随机目标!CS49</f>
        <v>cash,110</v>
      </c>
      <c r="Z310" s="50">
        <f>随机目标!CT49</f>
        <v>100</v>
      </c>
      <c r="AA310" s="50">
        <v>2</v>
      </c>
      <c r="AB310" s="50" t="str">
        <f t="shared" si="180"/>
        <v>cash_110</v>
      </c>
      <c r="AC310" s="50" t="str">
        <f t="shared" si="181"/>
        <v>cash</v>
      </c>
      <c r="AH310" s="53">
        <f>宝箱产出!G11</f>
        <v>10308</v>
      </c>
      <c r="AI310" s="53">
        <v>1</v>
      </c>
      <c r="AJ310" s="50" t="str">
        <f>价值设定!S10</f>
        <v>prop,103|5350;prop,104|4650</v>
      </c>
      <c r="AM310" s="50">
        <f>宝箱产出!R11</f>
        <v>80308</v>
      </c>
      <c r="AN310" s="50">
        <v>1</v>
      </c>
      <c r="AO310" s="50" t="str">
        <f>宝箱产出!S11</f>
        <v>cash,200|100;cash,250|50;cash,300|25;cash,400|10;prop,704,5|300;prop,704,10|150;pack,703|250</v>
      </c>
    </row>
    <row r="311" spans="1:41">
      <c r="A311" s="51" t="s">
        <v>620</v>
      </c>
      <c r="B311" s="52">
        <v>9</v>
      </c>
      <c r="C311" s="52">
        <v>4</v>
      </c>
      <c r="D311" s="50" t="str">
        <f t="shared" ref="D311:H311" si="235">D211</f>
        <v>item,101;item,200</v>
      </c>
      <c r="E311" s="50">
        <f>产出设定!$C$20</f>
        <v>50</v>
      </c>
      <c r="F311" s="50">
        <f t="shared" si="235"/>
        <v>84</v>
      </c>
      <c r="G311" s="50">
        <f t="shared" si="235"/>
        <v>140</v>
      </c>
      <c r="H311" s="50" t="str">
        <f t="shared" si="235"/>
        <v>pack,10009;pack,1222;pack,401</v>
      </c>
      <c r="K311" s="50">
        <v>4</v>
      </c>
      <c r="L311" s="50">
        <f t="shared" si="218"/>
        <v>41009</v>
      </c>
      <c r="M311" s="50">
        <v>9</v>
      </c>
      <c r="N311" s="50" t="str">
        <f>随机目标!CI50</f>
        <v>prop,203,2;pack,1102;pack,1117;pack,1132;pack,1147</v>
      </c>
      <c r="O311" s="50" t="str">
        <f>随机目标!CJ50</f>
        <v>prop,203,2</v>
      </c>
      <c r="P311" s="50">
        <f>随机目标!CK50</f>
        <v>50</v>
      </c>
      <c r="Q311" s="50">
        <v>1</v>
      </c>
      <c r="R311" s="50" t="str">
        <f t="shared" si="219"/>
        <v>prop_203</v>
      </c>
      <c r="S311" s="50" t="str">
        <f t="shared" si="220"/>
        <v>prop</v>
      </c>
      <c r="U311" s="50">
        <v>7</v>
      </c>
      <c r="V311" s="50">
        <f t="shared" si="179"/>
        <v>72009</v>
      </c>
      <c r="W311" s="50">
        <v>9</v>
      </c>
      <c r="X311" s="50" t="str">
        <f>随机目标!CR50</f>
        <v>cash,110</v>
      </c>
      <c r="Y311" s="50" t="str">
        <f>随机目标!CS50</f>
        <v>cash,110</v>
      </c>
      <c r="Z311" s="50">
        <f>随机目标!CT50</f>
        <v>100</v>
      </c>
      <c r="AA311" s="50">
        <v>2</v>
      </c>
      <c r="AB311" s="50" t="str">
        <f t="shared" si="180"/>
        <v>cash_110</v>
      </c>
      <c r="AC311" s="50" t="str">
        <f t="shared" si="181"/>
        <v>cash</v>
      </c>
      <c r="AH311" s="53">
        <f>宝箱产出!G12</f>
        <v>10309</v>
      </c>
      <c r="AI311" s="53">
        <v>1</v>
      </c>
      <c r="AJ311" s="50" t="str">
        <f>价值设定!S11</f>
        <v>prop,103|5200;prop,104|4800</v>
      </c>
      <c r="AM311" s="50">
        <f>宝箱产出!R12</f>
        <v>80309</v>
      </c>
      <c r="AN311" s="50">
        <v>1</v>
      </c>
      <c r="AO311" s="50" t="str">
        <f>宝箱产出!S12</f>
        <v>cash,200|100;cash,250|50;cash,300|25;cash,400|10;prop,704,5|300;prop,704,10|150;pack,703|250</v>
      </c>
    </row>
    <row r="312" spans="1:41">
      <c r="A312" s="51" t="s">
        <v>621</v>
      </c>
      <c r="B312" s="52">
        <v>10</v>
      </c>
      <c r="C312" s="52">
        <v>4</v>
      </c>
      <c r="D312" s="50" t="str">
        <f t="shared" ref="D312:H312" si="236">D212</f>
        <v>item,101;item,200</v>
      </c>
      <c r="E312" s="50">
        <f>产出设定!$C$20</f>
        <v>50</v>
      </c>
      <c r="F312" s="50">
        <f t="shared" si="236"/>
        <v>87</v>
      </c>
      <c r="G312" s="50">
        <f t="shared" si="236"/>
        <v>145</v>
      </c>
      <c r="H312" s="50" t="str">
        <f t="shared" si="236"/>
        <v>pack,10010;pack,1223;pack,401</v>
      </c>
      <c r="K312" s="50">
        <v>4</v>
      </c>
      <c r="L312" s="50">
        <f t="shared" si="218"/>
        <v>41010</v>
      </c>
      <c r="M312" s="50">
        <v>10</v>
      </c>
      <c r="N312" s="50" t="str">
        <f>随机目标!CI51</f>
        <v>prop,204,2;pack,1103;pack,1118;pack,1133;pack,1148</v>
      </c>
      <c r="O312" s="50" t="str">
        <f>随机目标!CJ51</f>
        <v>prop,204,2</v>
      </c>
      <c r="P312" s="50">
        <f>随机目标!CK51</f>
        <v>50</v>
      </c>
      <c r="Q312" s="50">
        <v>1</v>
      </c>
      <c r="R312" s="50" t="str">
        <f t="shared" si="219"/>
        <v>prop_204</v>
      </c>
      <c r="S312" s="50" t="str">
        <f t="shared" si="220"/>
        <v>prop</v>
      </c>
      <c r="U312" s="50">
        <v>7</v>
      </c>
      <c r="V312" s="50">
        <f t="shared" si="179"/>
        <v>72010</v>
      </c>
      <c r="W312" s="50">
        <v>10</v>
      </c>
      <c r="X312" s="50" t="str">
        <f>随机目标!CR51</f>
        <v>cash,110</v>
      </c>
      <c r="Y312" s="50" t="str">
        <f>随机目标!CS51</f>
        <v>cash,110</v>
      </c>
      <c r="Z312" s="50">
        <f>随机目标!CT51</f>
        <v>100</v>
      </c>
      <c r="AA312" s="50">
        <v>2</v>
      </c>
      <c r="AB312" s="50" t="str">
        <f t="shared" si="180"/>
        <v>cash_110</v>
      </c>
      <c r="AC312" s="50" t="str">
        <f t="shared" si="181"/>
        <v>cash</v>
      </c>
      <c r="AH312" s="53">
        <f>宝箱产出!G13</f>
        <v>10310</v>
      </c>
      <c r="AI312" s="53">
        <v>1</v>
      </c>
      <c r="AJ312" s="50" t="str">
        <f>价值设定!S12</f>
        <v>prop,103|5000;prop,104|5000</v>
      </c>
      <c r="AM312" s="50">
        <f>宝箱产出!R13</f>
        <v>80310</v>
      </c>
      <c r="AN312" s="50">
        <v>1</v>
      </c>
      <c r="AO312" s="50" t="str">
        <f>宝箱产出!S13</f>
        <v>cash,200|100;cash,250|50;cash,300|25;cash,400|10;prop,704,5|300;prop,704,10|150;pack,703|250</v>
      </c>
    </row>
    <row r="313" spans="1:41">
      <c r="A313" s="51" t="s">
        <v>622</v>
      </c>
      <c r="B313" s="52">
        <v>11</v>
      </c>
      <c r="C313" s="52">
        <v>4</v>
      </c>
      <c r="D313" s="50" t="str">
        <f t="shared" ref="D313:H313" si="237">D213</f>
        <v>item,101;item,200</v>
      </c>
      <c r="E313" s="50">
        <f>产出设定!$C$20</f>
        <v>50</v>
      </c>
      <c r="F313" s="50">
        <f t="shared" si="237"/>
        <v>87</v>
      </c>
      <c r="G313" s="50">
        <f t="shared" si="237"/>
        <v>145</v>
      </c>
      <c r="H313" s="50" t="str">
        <f t="shared" si="237"/>
        <v>pack,10011;pack,1223;pack,401</v>
      </c>
      <c r="K313" s="50">
        <v>4</v>
      </c>
      <c r="L313" s="50">
        <f t="shared" si="218"/>
        <v>41011</v>
      </c>
      <c r="M313" s="50">
        <v>11</v>
      </c>
      <c r="N313" s="50" t="str">
        <f>随机目标!CI52</f>
        <v>prop,204,2;pack,1103;pack,1118;pack,1133;pack,1148</v>
      </c>
      <c r="O313" s="50" t="str">
        <f>随机目标!CJ52</f>
        <v>prop,204,2</v>
      </c>
      <c r="P313" s="50">
        <f>随机目标!CK52</f>
        <v>50</v>
      </c>
      <c r="Q313" s="50">
        <v>1</v>
      </c>
      <c r="R313" s="50" t="str">
        <f t="shared" si="219"/>
        <v>prop_204</v>
      </c>
      <c r="S313" s="50" t="str">
        <f t="shared" si="220"/>
        <v>prop</v>
      </c>
      <c r="U313" s="50">
        <v>7</v>
      </c>
      <c r="V313" s="50">
        <f t="shared" si="179"/>
        <v>72011</v>
      </c>
      <c r="W313" s="50">
        <v>11</v>
      </c>
      <c r="X313" s="50" t="str">
        <f>随机目标!CR52</f>
        <v>cash,110</v>
      </c>
      <c r="Y313" s="50" t="str">
        <f>随机目标!CS52</f>
        <v>cash,110</v>
      </c>
      <c r="Z313" s="50">
        <f>随机目标!CT52</f>
        <v>100</v>
      </c>
      <c r="AA313" s="50">
        <v>2</v>
      </c>
      <c r="AB313" s="50" t="str">
        <f t="shared" si="180"/>
        <v>cash_110</v>
      </c>
      <c r="AC313" s="50" t="str">
        <f t="shared" si="181"/>
        <v>cash</v>
      </c>
      <c r="AH313" s="53">
        <f>宝箱产出!G14</f>
        <v>10311</v>
      </c>
      <c r="AI313" s="53">
        <v>1</v>
      </c>
      <c r="AJ313" s="50" t="str">
        <f>价值设定!S13</f>
        <v>prop,103|4850;prop,104|5150</v>
      </c>
      <c r="AM313" s="50">
        <f>宝箱产出!R14</f>
        <v>80311</v>
      </c>
      <c r="AN313" s="50">
        <v>1</v>
      </c>
      <c r="AO313" s="50" t="str">
        <f>宝箱产出!S14</f>
        <v>cash,200|100;cash,250|50;cash,300|25;cash,400|10;prop,704,5|300;prop,704,10|150;pack,703|250</v>
      </c>
    </row>
    <row r="314" spans="1:41">
      <c r="A314" s="51" t="s">
        <v>623</v>
      </c>
      <c r="B314" s="52">
        <v>12</v>
      </c>
      <c r="C314" s="52">
        <v>4</v>
      </c>
      <c r="D314" s="50" t="str">
        <f t="shared" ref="D314:H314" si="238">D214</f>
        <v>item,101;item,200</v>
      </c>
      <c r="E314" s="50">
        <f>产出设定!$C$20</f>
        <v>50</v>
      </c>
      <c r="F314" s="50">
        <f t="shared" si="238"/>
        <v>87</v>
      </c>
      <c r="G314" s="50">
        <f t="shared" si="238"/>
        <v>145</v>
      </c>
      <c r="H314" s="50" t="str">
        <f t="shared" si="238"/>
        <v>pack,10012;pack,1223;pack,401</v>
      </c>
      <c r="K314" s="50">
        <v>4</v>
      </c>
      <c r="L314" s="50">
        <f t="shared" si="218"/>
        <v>41012</v>
      </c>
      <c r="M314" s="50">
        <v>12</v>
      </c>
      <c r="N314" s="50" t="str">
        <f>随机目标!CI53</f>
        <v>prop,204,2;pack,1103;pack,1118;pack,1133;pack,1148</v>
      </c>
      <c r="O314" s="50" t="str">
        <f>随机目标!CJ53</f>
        <v>prop,204,2</v>
      </c>
      <c r="P314" s="50">
        <f>随机目标!CK53</f>
        <v>50</v>
      </c>
      <c r="Q314" s="50">
        <v>1</v>
      </c>
      <c r="R314" s="50" t="str">
        <f t="shared" si="219"/>
        <v>prop_204</v>
      </c>
      <c r="S314" s="50" t="str">
        <f t="shared" si="220"/>
        <v>prop</v>
      </c>
      <c r="U314" s="50">
        <v>7</v>
      </c>
      <c r="V314" s="50">
        <f t="shared" si="179"/>
        <v>72012</v>
      </c>
      <c r="W314" s="50">
        <v>12</v>
      </c>
      <c r="X314" s="50" t="str">
        <f>随机目标!CR53</f>
        <v>cash,110</v>
      </c>
      <c r="Y314" s="50" t="str">
        <f>随机目标!CS53</f>
        <v>cash,110</v>
      </c>
      <c r="Z314" s="50">
        <f>随机目标!CT53</f>
        <v>100</v>
      </c>
      <c r="AA314" s="50">
        <v>2</v>
      </c>
      <c r="AB314" s="50" t="str">
        <f t="shared" si="180"/>
        <v>cash_110</v>
      </c>
      <c r="AC314" s="50" t="str">
        <f t="shared" si="181"/>
        <v>cash</v>
      </c>
      <c r="AH314" s="53">
        <f>宝箱产出!G15</f>
        <v>10312</v>
      </c>
      <c r="AI314" s="53">
        <v>1</v>
      </c>
      <c r="AJ314" s="50" t="str">
        <f>价值设定!S14</f>
        <v>prop,103|4700;prop,104|5300</v>
      </c>
      <c r="AM314" s="50">
        <f>宝箱产出!R15</f>
        <v>80312</v>
      </c>
      <c r="AN314" s="50">
        <v>1</v>
      </c>
      <c r="AO314" s="50" t="str">
        <f>宝箱产出!S15</f>
        <v>cash,200|100;cash,250|50;cash,300|25;cash,400|10;prop,704,5|300;prop,704,10|150;pack,703|250</v>
      </c>
    </row>
    <row r="315" spans="1:41">
      <c r="A315" s="51" t="s">
        <v>624</v>
      </c>
      <c r="B315" s="52">
        <v>13</v>
      </c>
      <c r="C315" s="52">
        <v>4</v>
      </c>
      <c r="D315" s="50" t="str">
        <f t="shared" ref="D315:H315" si="239">D215</f>
        <v>item,101;item,200</v>
      </c>
      <c r="E315" s="50">
        <f>产出设定!$C$20</f>
        <v>50</v>
      </c>
      <c r="F315" s="50">
        <f t="shared" si="239"/>
        <v>90</v>
      </c>
      <c r="G315" s="50">
        <f t="shared" si="239"/>
        <v>150</v>
      </c>
      <c r="H315" s="50" t="str">
        <f t="shared" si="239"/>
        <v>pack,10013;pack,1223;pack,401</v>
      </c>
      <c r="K315" s="50">
        <v>4</v>
      </c>
      <c r="L315" s="50">
        <f t="shared" si="218"/>
        <v>41013</v>
      </c>
      <c r="M315" s="50">
        <v>13</v>
      </c>
      <c r="N315" s="50" t="str">
        <f>随机目标!CI54</f>
        <v>prop,204,2;pack,1103;pack,1118;pack,1133;pack,1148</v>
      </c>
      <c r="O315" s="50" t="str">
        <f>随机目标!CJ54</f>
        <v>prop,204,2</v>
      </c>
      <c r="P315" s="50">
        <f>随机目标!CK54</f>
        <v>50</v>
      </c>
      <c r="Q315" s="50">
        <v>1</v>
      </c>
      <c r="R315" s="50" t="str">
        <f t="shared" si="219"/>
        <v>prop_204</v>
      </c>
      <c r="S315" s="50" t="str">
        <f t="shared" si="220"/>
        <v>prop</v>
      </c>
      <c r="U315" s="50">
        <v>7</v>
      </c>
      <c r="V315" s="50">
        <f t="shared" si="179"/>
        <v>72013</v>
      </c>
      <c r="W315" s="50">
        <v>13</v>
      </c>
      <c r="X315" s="50" t="str">
        <f>随机目标!CR54</f>
        <v>cash,110</v>
      </c>
      <c r="Y315" s="50" t="str">
        <f>随机目标!CS54</f>
        <v>cash,110</v>
      </c>
      <c r="Z315" s="50">
        <f>随机目标!CT54</f>
        <v>100</v>
      </c>
      <c r="AA315" s="50">
        <v>2</v>
      </c>
      <c r="AB315" s="50" t="str">
        <f t="shared" si="180"/>
        <v>cash_110</v>
      </c>
      <c r="AC315" s="50" t="str">
        <f t="shared" si="181"/>
        <v>cash</v>
      </c>
      <c r="AH315" s="53">
        <f>宝箱产出!G16</f>
        <v>10313</v>
      </c>
      <c r="AI315" s="53">
        <v>1</v>
      </c>
      <c r="AJ315" s="50" t="str">
        <f>价值设定!S15</f>
        <v>prop,103|4500;prop,104|5500</v>
      </c>
      <c r="AM315" s="50">
        <f>宝箱产出!R16</f>
        <v>80313</v>
      </c>
      <c r="AN315" s="50">
        <v>1</v>
      </c>
      <c r="AO315" s="50" t="str">
        <f>宝箱产出!S16</f>
        <v>cash,200|100;cash,250|50;cash,300|25;cash,400|10;prop,704,5|300;prop,704,10|150;pack,703|250</v>
      </c>
    </row>
    <row r="316" spans="1:41">
      <c r="A316" s="51" t="s">
        <v>625</v>
      </c>
      <c r="B316" s="52">
        <v>14</v>
      </c>
      <c r="C316" s="52">
        <v>4</v>
      </c>
      <c r="D316" s="50" t="str">
        <f t="shared" ref="D316:H316" si="240">D216</f>
        <v>item,101;item,200</v>
      </c>
      <c r="E316" s="50">
        <f>产出设定!$C$20</f>
        <v>50</v>
      </c>
      <c r="F316" s="50">
        <f t="shared" si="240"/>
        <v>90</v>
      </c>
      <c r="G316" s="50">
        <f t="shared" si="240"/>
        <v>150</v>
      </c>
      <c r="H316" s="50" t="str">
        <f t="shared" si="240"/>
        <v>pack,10014;pack,1223;pack,401</v>
      </c>
      <c r="K316" s="50">
        <v>4</v>
      </c>
      <c r="L316" s="50">
        <f t="shared" si="218"/>
        <v>41014</v>
      </c>
      <c r="M316" s="50">
        <v>14</v>
      </c>
      <c r="N316" s="50" t="str">
        <f>随机目标!CI55</f>
        <v>prop,204,2;pack,1103;pack,1118;pack,1133;pack,1148</v>
      </c>
      <c r="O316" s="50" t="str">
        <f>随机目标!CJ55</f>
        <v>prop,204,2</v>
      </c>
      <c r="P316" s="50">
        <f>随机目标!CK55</f>
        <v>50</v>
      </c>
      <c r="Q316" s="50">
        <v>1</v>
      </c>
      <c r="R316" s="50" t="str">
        <f t="shared" si="219"/>
        <v>prop_204</v>
      </c>
      <c r="S316" s="50" t="str">
        <f t="shared" si="220"/>
        <v>prop</v>
      </c>
      <c r="U316" s="50">
        <v>7</v>
      </c>
      <c r="V316" s="50">
        <f t="shared" si="179"/>
        <v>72014</v>
      </c>
      <c r="W316" s="50">
        <v>14</v>
      </c>
      <c r="X316" s="50" t="str">
        <f>随机目标!CR55</f>
        <v>cash,110</v>
      </c>
      <c r="Y316" s="50" t="str">
        <f>随机目标!CS55</f>
        <v>cash,110</v>
      </c>
      <c r="Z316" s="50">
        <f>随机目标!CT55</f>
        <v>100</v>
      </c>
      <c r="AA316" s="50">
        <v>2</v>
      </c>
      <c r="AB316" s="50" t="str">
        <f t="shared" si="180"/>
        <v>cash_110</v>
      </c>
      <c r="AC316" s="50" t="str">
        <f t="shared" si="181"/>
        <v>cash</v>
      </c>
      <c r="AH316" s="53">
        <f>宝箱产出!G17</f>
        <v>10314</v>
      </c>
      <c r="AI316" s="53">
        <v>1</v>
      </c>
      <c r="AJ316" s="50" t="str">
        <f>价值设定!S16</f>
        <v>prop,103|4350;prop,104|5650</v>
      </c>
      <c r="AM316" s="50">
        <f>宝箱产出!R17</f>
        <v>80314</v>
      </c>
      <c r="AN316" s="50">
        <v>1</v>
      </c>
      <c r="AO316" s="50" t="str">
        <f>宝箱产出!S17</f>
        <v>cash,200|100;cash,250|50;cash,300|25;cash,400|10;prop,704,5|300;prop,704,10|150;pack,703|250</v>
      </c>
    </row>
    <row r="317" spans="1:41">
      <c r="A317" s="51" t="s">
        <v>626</v>
      </c>
      <c r="B317" s="52">
        <v>15</v>
      </c>
      <c r="C317" s="52">
        <v>4</v>
      </c>
      <c r="D317" s="50" t="str">
        <f t="shared" ref="D317:H317" si="241">D217</f>
        <v>item,101;item,200</v>
      </c>
      <c r="E317" s="50">
        <f>产出设定!$C$20</f>
        <v>50</v>
      </c>
      <c r="F317" s="50">
        <f t="shared" si="241"/>
        <v>90</v>
      </c>
      <c r="G317" s="50">
        <f t="shared" si="241"/>
        <v>150</v>
      </c>
      <c r="H317" s="50" t="str">
        <f t="shared" si="241"/>
        <v>pack,10015;pack,1223;pack,401</v>
      </c>
      <c r="K317" s="50">
        <v>4</v>
      </c>
      <c r="L317" s="50">
        <f t="shared" si="218"/>
        <v>41015</v>
      </c>
      <c r="M317" s="50">
        <v>15</v>
      </c>
      <c r="N317" s="50" t="str">
        <f>随机目标!CI56</f>
        <v>prop,204,2;pack,1103;pack,1118;pack,1133;pack,1148</v>
      </c>
      <c r="O317" s="50" t="str">
        <f>随机目标!CJ56</f>
        <v>prop,204,2</v>
      </c>
      <c r="P317" s="50">
        <f>随机目标!CK56</f>
        <v>50</v>
      </c>
      <c r="Q317" s="50">
        <v>1</v>
      </c>
      <c r="R317" s="50" t="str">
        <f t="shared" si="219"/>
        <v>prop_204</v>
      </c>
      <c r="S317" s="50" t="str">
        <f t="shared" si="220"/>
        <v>prop</v>
      </c>
      <c r="U317" s="50">
        <v>7</v>
      </c>
      <c r="V317" s="50">
        <f t="shared" si="179"/>
        <v>72015</v>
      </c>
      <c r="W317" s="50">
        <v>15</v>
      </c>
      <c r="X317" s="50" t="str">
        <f>随机目标!CR56</f>
        <v>cash,110</v>
      </c>
      <c r="Y317" s="50" t="str">
        <f>随机目标!CS56</f>
        <v>cash,110</v>
      </c>
      <c r="Z317" s="50">
        <f>随机目标!CT56</f>
        <v>100</v>
      </c>
      <c r="AA317" s="50">
        <v>2</v>
      </c>
      <c r="AB317" s="50" t="str">
        <f t="shared" si="180"/>
        <v>cash_110</v>
      </c>
      <c r="AC317" s="50" t="str">
        <f t="shared" si="181"/>
        <v>cash</v>
      </c>
      <c r="AH317" s="53">
        <f>宝箱产出!G18</f>
        <v>10315</v>
      </c>
      <c r="AI317" s="53">
        <v>1</v>
      </c>
      <c r="AJ317" s="50" t="str">
        <f>价值设定!S17</f>
        <v>prop,103|4200;prop,104|5800</v>
      </c>
      <c r="AM317" s="50">
        <f>宝箱产出!R18</f>
        <v>80315</v>
      </c>
      <c r="AN317" s="50">
        <v>1</v>
      </c>
      <c r="AO317" s="50" t="str">
        <f>宝箱产出!S18</f>
        <v>cash,200|100;cash,250|50;cash,300|25;cash,400|10;prop,704,5|300;prop,704,10|150;pack,703|250</v>
      </c>
    </row>
    <row r="318" spans="1:41">
      <c r="A318" s="51" t="s">
        <v>627</v>
      </c>
      <c r="B318" s="52">
        <v>16</v>
      </c>
      <c r="C318" s="52">
        <v>4</v>
      </c>
      <c r="D318" s="50" t="str">
        <f t="shared" ref="D318:H318" si="242">D218</f>
        <v>item,101;item,200</v>
      </c>
      <c r="E318" s="50">
        <f>产出设定!$C$20</f>
        <v>50</v>
      </c>
      <c r="F318" s="50">
        <f t="shared" si="242"/>
        <v>93</v>
      </c>
      <c r="G318" s="50">
        <f t="shared" si="242"/>
        <v>155</v>
      </c>
      <c r="H318" s="50" t="str">
        <f t="shared" si="242"/>
        <v>pack,10016;pack,1223;pack,401</v>
      </c>
      <c r="K318" s="50">
        <v>4</v>
      </c>
      <c r="L318" s="50">
        <f t="shared" si="218"/>
        <v>41016</v>
      </c>
      <c r="M318" s="50">
        <v>16</v>
      </c>
      <c r="N318" s="50" t="str">
        <f>随机目标!CI57</f>
        <v>prop,204,2;pack,1103;pack,1118;pack,1133;pack,1148</v>
      </c>
      <c r="O318" s="50" t="str">
        <f>随机目标!CJ57</f>
        <v>prop,204,2</v>
      </c>
      <c r="P318" s="50">
        <f>随机目标!CK57</f>
        <v>50</v>
      </c>
      <c r="Q318" s="50">
        <v>1</v>
      </c>
      <c r="R318" s="50" t="str">
        <f t="shared" si="219"/>
        <v>prop_204</v>
      </c>
      <c r="S318" s="50" t="str">
        <f t="shared" si="220"/>
        <v>prop</v>
      </c>
      <c r="U318" s="50">
        <v>7</v>
      </c>
      <c r="V318" s="50">
        <f t="shared" si="179"/>
        <v>72016</v>
      </c>
      <c r="W318" s="50">
        <v>16</v>
      </c>
      <c r="X318" s="50" t="str">
        <f>随机目标!CR57</f>
        <v>cash,110</v>
      </c>
      <c r="Y318" s="50" t="str">
        <f>随机目标!CS57</f>
        <v>cash,110</v>
      </c>
      <c r="Z318" s="50">
        <f>随机目标!CT57</f>
        <v>100</v>
      </c>
      <c r="AA318" s="50">
        <v>2</v>
      </c>
      <c r="AB318" s="50" t="str">
        <f t="shared" si="180"/>
        <v>cash_110</v>
      </c>
      <c r="AC318" s="50" t="str">
        <f t="shared" si="181"/>
        <v>cash</v>
      </c>
      <c r="AH318" s="53">
        <f>宝箱产出!G19</f>
        <v>10316</v>
      </c>
      <c r="AI318" s="53">
        <v>1</v>
      </c>
      <c r="AJ318" s="50" t="str">
        <f>价值设定!S18</f>
        <v>prop,103|4000;prop,104|6000</v>
      </c>
      <c r="AM318" s="50">
        <f>宝箱产出!R19</f>
        <v>80316</v>
      </c>
      <c r="AN318" s="50">
        <v>1</v>
      </c>
      <c r="AO318" s="50" t="str">
        <f>宝箱产出!S19</f>
        <v>cash,200|100;cash,250|50;cash,300|25;cash,400|10;prop,704,5|300;prop,704,10|150;pack,703|250</v>
      </c>
    </row>
    <row r="319" spans="1:41">
      <c r="A319" s="51" t="s">
        <v>628</v>
      </c>
      <c r="B319" s="52">
        <v>17</v>
      </c>
      <c r="C319" s="52">
        <v>4</v>
      </c>
      <c r="D319" s="50" t="str">
        <f t="shared" ref="D319:H319" si="243">D219</f>
        <v>item,101;item,200</v>
      </c>
      <c r="E319" s="50">
        <f>产出设定!$C$20</f>
        <v>50</v>
      </c>
      <c r="F319" s="50">
        <f t="shared" si="243"/>
        <v>96</v>
      </c>
      <c r="G319" s="50">
        <f t="shared" si="243"/>
        <v>160</v>
      </c>
      <c r="H319" s="50" t="str">
        <f t="shared" si="243"/>
        <v>pack,10017;pack,1223;pack,401</v>
      </c>
      <c r="K319" s="50">
        <v>4</v>
      </c>
      <c r="L319" s="50">
        <f t="shared" si="218"/>
        <v>41017</v>
      </c>
      <c r="M319" s="50">
        <v>17</v>
      </c>
      <c r="N319" s="50" t="str">
        <f>随机目标!CI58</f>
        <v>prop,204,2;pack,1103;pack,1118;pack,1133;pack,1148</v>
      </c>
      <c r="O319" s="50" t="str">
        <f>随机目标!CJ58</f>
        <v>prop,204,2</v>
      </c>
      <c r="P319" s="50">
        <f>随机目标!CK58</f>
        <v>50</v>
      </c>
      <c r="Q319" s="50">
        <v>1</v>
      </c>
      <c r="R319" s="50" t="str">
        <f t="shared" si="219"/>
        <v>prop_204</v>
      </c>
      <c r="S319" s="50" t="str">
        <f t="shared" si="220"/>
        <v>prop</v>
      </c>
      <c r="U319" s="50">
        <v>7</v>
      </c>
      <c r="V319" s="50">
        <f t="shared" si="179"/>
        <v>72017</v>
      </c>
      <c r="W319" s="50">
        <v>17</v>
      </c>
      <c r="X319" s="50" t="str">
        <f>随机目标!CR58</f>
        <v>cash,110</v>
      </c>
      <c r="Y319" s="50" t="str">
        <f>随机目标!CS58</f>
        <v>cash,110</v>
      </c>
      <c r="Z319" s="50">
        <f>随机目标!CT58</f>
        <v>100</v>
      </c>
      <c r="AA319" s="50">
        <v>2</v>
      </c>
      <c r="AB319" s="50" t="str">
        <f t="shared" si="180"/>
        <v>cash_110</v>
      </c>
      <c r="AC319" s="50" t="str">
        <f t="shared" si="181"/>
        <v>cash</v>
      </c>
      <c r="AH319" s="53">
        <f>宝箱产出!G20</f>
        <v>10317</v>
      </c>
      <c r="AI319" s="53">
        <v>1</v>
      </c>
      <c r="AJ319" s="50" t="str">
        <f>价值设定!S19</f>
        <v>prop,103|3850;prop,104|6150</v>
      </c>
      <c r="AM319" s="50">
        <f>宝箱产出!R20</f>
        <v>80317</v>
      </c>
      <c r="AN319" s="50">
        <v>1</v>
      </c>
      <c r="AO319" s="50" t="str">
        <f>宝箱产出!S20</f>
        <v>cash,200|100;cash,250|50;cash,300|25;cash,400|10;prop,704,5|300;prop,704,10|150;pack,703|250</v>
      </c>
    </row>
    <row r="320" spans="1:41">
      <c r="A320" s="51" t="s">
        <v>629</v>
      </c>
      <c r="B320" s="52">
        <v>18</v>
      </c>
      <c r="C320" s="52">
        <v>4</v>
      </c>
      <c r="D320" s="50" t="str">
        <f t="shared" ref="D320:H320" si="244">D220</f>
        <v>item,101;item,200</v>
      </c>
      <c r="E320" s="50">
        <f>产出设定!$C$20</f>
        <v>50</v>
      </c>
      <c r="F320" s="50">
        <f t="shared" si="244"/>
        <v>96</v>
      </c>
      <c r="G320" s="50">
        <f t="shared" si="244"/>
        <v>160</v>
      </c>
      <c r="H320" s="50" t="str">
        <f t="shared" si="244"/>
        <v>pack,10018;pack,1223;pack,401</v>
      </c>
      <c r="K320" s="50">
        <v>4</v>
      </c>
      <c r="L320" s="50">
        <f t="shared" si="218"/>
        <v>41018</v>
      </c>
      <c r="M320" s="50">
        <v>18</v>
      </c>
      <c r="N320" s="50" t="str">
        <f>随机目标!CI59</f>
        <v>prop,204,2;pack,1103;pack,1118;pack,1133;pack,1148</v>
      </c>
      <c r="O320" s="50" t="str">
        <f>随机目标!CJ59</f>
        <v>prop,204,2</v>
      </c>
      <c r="P320" s="50">
        <f>随机目标!CK59</f>
        <v>50</v>
      </c>
      <c r="Q320" s="50">
        <v>1</v>
      </c>
      <c r="R320" s="50" t="str">
        <f t="shared" si="219"/>
        <v>prop_204</v>
      </c>
      <c r="S320" s="50" t="str">
        <f t="shared" si="220"/>
        <v>prop</v>
      </c>
      <c r="U320" s="50">
        <v>7</v>
      </c>
      <c r="V320" s="50">
        <f t="shared" si="179"/>
        <v>72018</v>
      </c>
      <c r="W320" s="50">
        <v>18</v>
      </c>
      <c r="X320" s="50" t="str">
        <f>随机目标!CR59</f>
        <v>cash,110</v>
      </c>
      <c r="Y320" s="50" t="str">
        <f>随机目标!CS59</f>
        <v>cash,110</v>
      </c>
      <c r="Z320" s="50">
        <f>随机目标!CT59</f>
        <v>100</v>
      </c>
      <c r="AA320" s="50">
        <v>2</v>
      </c>
      <c r="AB320" s="50" t="str">
        <f t="shared" si="180"/>
        <v>cash_110</v>
      </c>
      <c r="AC320" s="50" t="str">
        <f t="shared" si="181"/>
        <v>cash</v>
      </c>
      <c r="AH320" s="53">
        <f>宝箱产出!G21</f>
        <v>10318</v>
      </c>
      <c r="AI320" s="53">
        <v>1</v>
      </c>
      <c r="AJ320" s="50" t="str">
        <f>价值设定!S20</f>
        <v>prop,103|3700;prop,104|6300</v>
      </c>
      <c r="AM320" s="50">
        <f>宝箱产出!R21</f>
        <v>80318</v>
      </c>
      <c r="AN320" s="50">
        <v>1</v>
      </c>
      <c r="AO320" s="50" t="str">
        <f>宝箱产出!S21</f>
        <v>cash,200|100;cash,250|50;cash,300|25;cash,400|10;prop,704,5|300;prop,704,10|150;pack,703|250</v>
      </c>
    </row>
    <row r="321" spans="1:41">
      <c r="A321" s="51" t="s">
        <v>630</v>
      </c>
      <c r="B321" s="52">
        <v>19</v>
      </c>
      <c r="C321" s="52">
        <v>4</v>
      </c>
      <c r="D321" s="50" t="str">
        <f t="shared" ref="D321:H321" si="245">D221</f>
        <v>item,101;item,200</v>
      </c>
      <c r="E321" s="50">
        <f>产出设定!$C$20</f>
        <v>50</v>
      </c>
      <c r="F321" s="50">
        <f t="shared" si="245"/>
        <v>96</v>
      </c>
      <c r="G321" s="50">
        <f t="shared" si="245"/>
        <v>160</v>
      </c>
      <c r="H321" s="50" t="str">
        <f t="shared" si="245"/>
        <v>pack,10019;pack,1223;pack,401</v>
      </c>
      <c r="K321" s="50">
        <v>4</v>
      </c>
      <c r="L321" s="50">
        <f t="shared" si="218"/>
        <v>41019</v>
      </c>
      <c r="M321" s="50">
        <v>19</v>
      </c>
      <c r="N321" s="50" t="str">
        <f>随机目标!CI60</f>
        <v>prop,204,2;pack,1103;pack,1118;pack,1133;pack,1148</v>
      </c>
      <c r="O321" s="50" t="str">
        <f>随机目标!CJ60</f>
        <v>prop,204,2</v>
      </c>
      <c r="P321" s="50">
        <f>随机目标!CK60</f>
        <v>50</v>
      </c>
      <c r="Q321" s="50">
        <v>1</v>
      </c>
      <c r="R321" s="50" t="str">
        <f t="shared" si="219"/>
        <v>prop_204</v>
      </c>
      <c r="S321" s="50" t="str">
        <f t="shared" si="220"/>
        <v>prop</v>
      </c>
      <c r="U321" s="50">
        <v>7</v>
      </c>
      <c r="V321" s="50">
        <f t="shared" si="179"/>
        <v>72019</v>
      </c>
      <c r="W321" s="50">
        <v>19</v>
      </c>
      <c r="X321" s="50" t="str">
        <f>随机目标!CR60</f>
        <v>cash,110</v>
      </c>
      <c r="Y321" s="50" t="str">
        <f>随机目标!CS60</f>
        <v>cash,110</v>
      </c>
      <c r="Z321" s="50">
        <f>随机目标!CT60</f>
        <v>100</v>
      </c>
      <c r="AA321" s="50">
        <v>2</v>
      </c>
      <c r="AB321" s="50" t="str">
        <f t="shared" si="180"/>
        <v>cash_110</v>
      </c>
      <c r="AC321" s="50" t="str">
        <f t="shared" si="181"/>
        <v>cash</v>
      </c>
      <c r="AH321" s="53">
        <f>宝箱产出!G22</f>
        <v>10319</v>
      </c>
      <c r="AI321" s="53">
        <v>1</v>
      </c>
      <c r="AJ321" s="50" t="str">
        <f>价值设定!S21</f>
        <v>prop,103|3500;prop,104|6500</v>
      </c>
      <c r="AM321" s="50">
        <f>宝箱产出!R22</f>
        <v>80319</v>
      </c>
      <c r="AN321" s="50">
        <v>1</v>
      </c>
      <c r="AO321" s="50" t="str">
        <f>宝箱产出!S22</f>
        <v>cash,200|100;cash,250|50;cash,300|25;cash,400|10;prop,704,5|300;prop,704,10|150;pack,703|250</v>
      </c>
    </row>
    <row r="322" spans="1:41">
      <c r="A322" s="51" t="s">
        <v>631</v>
      </c>
      <c r="B322" s="52">
        <v>20</v>
      </c>
      <c r="C322" s="52">
        <v>4</v>
      </c>
      <c r="D322" s="50" t="str">
        <f t="shared" ref="D322:H322" si="246">D222</f>
        <v>item,101;item,200</v>
      </c>
      <c r="E322" s="50">
        <f>产出设定!$C$20</f>
        <v>50</v>
      </c>
      <c r="F322" s="50">
        <f t="shared" si="246"/>
        <v>96</v>
      </c>
      <c r="G322" s="50">
        <f t="shared" si="246"/>
        <v>160</v>
      </c>
      <c r="H322" s="50" t="str">
        <f t="shared" si="246"/>
        <v>pack,10020;pack,1223;pack,401</v>
      </c>
      <c r="K322" s="50">
        <v>4</v>
      </c>
      <c r="L322" s="50">
        <f t="shared" si="218"/>
        <v>41020</v>
      </c>
      <c r="M322" s="50">
        <v>20</v>
      </c>
      <c r="N322" s="50" t="str">
        <f>随机目标!CI61</f>
        <v>prop,204,2;pack,1103;pack,1118;pack,1133;pack,1148</v>
      </c>
      <c r="O322" s="50" t="str">
        <f>随机目标!CJ61</f>
        <v>prop,204,2</v>
      </c>
      <c r="P322" s="50">
        <f>随机目标!CK61</f>
        <v>50</v>
      </c>
      <c r="Q322" s="50">
        <v>1</v>
      </c>
      <c r="R322" s="50" t="str">
        <f t="shared" si="219"/>
        <v>prop_204</v>
      </c>
      <c r="S322" s="50" t="str">
        <f t="shared" si="220"/>
        <v>prop</v>
      </c>
      <c r="U322" s="50">
        <v>7</v>
      </c>
      <c r="V322" s="50">
        <f t="shared" si="179"/>
        <v>72020</v>
      </c>
      <c r="W322" s="50">
        <v>20</v>
      </c>
      <c r="X322" s="50" t="str">
        <f>随机目标!CR61</f>
        <v>cash,110</v>
      </c>
      <c r="Y322" s="50" t="str">
        <f>随机目标!CS61</f>
        <v>cash,110</v>
      </c>
      <c r="Z322" s="50">
        <f>随机目标!CT61</f>
        <v>100</v>
      </c>
      <c r="AA322" s="50">
        <v>2</v>
      </c>
      <c r="AB322" s="50" t="str">
        <f t="shared" si="180"/>
        <v>cash_110</v>
      </c>
      <c r="AC322" s="50" t="str">
        <f t="shared" si="181"/>
        <v>cash</v>
      </c>
      <c r="AH322" s="53">
        <f>宝箱产出!G23</f>
        <v>10320</v>
      </c>
      <c r="AI322" s="53">
        <v>1</v>
      </c>
      <c r="AJ322" s="50" t="str">
        <f>价值设定!S22</f>
        <v>prop,103|3350;prop,104|6650</v>
      </c>
      <c r="AM322" s="50">
        <f>宝箱产出!R23</f>
        <v>80320</v>
      </c>
      <c r="AN322" s="50">
        <v>1</v>
      </c>
      <c r="AO322" s="50" t="str">
        <f>宝箱产出!S23</f>
        <v>cash,200|100;cash,250|50;cash,300|25;cash,400|10;prop,704,5|300;prop,704,10|150;pack,703|250</v>
      </c>
    </row>
    <row r="323" spans="1:41">
      <c r="A323" s="51" t="s">
        <v>632</v>
      </c>
      <c r="B323" s="52">
        <v>21</v>
      </c>
      <c r="C323" s="52">
        <v>4</v>
      </c>
      <c r="D323" s="50" t="str">
        <f t="shared" ref="D323:H323" si="247">D223</f>
        <v>item,101;item,200</v>
      </c>
      <c r="E323" s="50">
        <f>产出设定!$C$20</f>
        <v>50</v>
      </c>
      <c r="F323" s="50">
        <f t="shared" si="247"/>
        <v>96</v>
      </c>
      <c r="G323" s="50">
        <f t="shared" si="247"/>
        <v>160</v>
      </c>
      <c r="H323" s="50" t="str">
        <f t="shared" si="247"/>
        <v>pack,10021;pack,1223;pack,401</v>
      </c>
      <c r="K323" s="50">
        <v>4</v>
      </c>
      <c r="L323" s="50">
        <f t="shared" si="218"/>
        <v>41021</v>
      </c>
      <c r="M323" s="50">
        <v>21</v>
      </c>
      <c r="N323" s="50" t="str">
        <f>随机目标!CI62</f>
        <v>prop,204,2;pack,1103;pack,1118;pack,1133;pack,1148</v>
      </c>
      <c r="O323" s="50" t="str">
        <f>随机目标!CJ62</f>
        <v>prop,204,2</v>
      </c>
      <c r="P323" s="50">
        <f>随机目标!CK62</f>
        <v>50</v>
      </c>
      <c r="Q323" s="50">
        <v>1</v>
      </c>
      <c r="R323" s="50" t="str">
        <f t="shared" si="219"/>
        <v>prop_204</v>
      </c>
      <c r="S323" s="50" t="str">
        <f t="shared" si="220"/>
        <v>prop</v>
      </c>
      <c r="U323" s="50">
        <v>7</v>
      </c>
      <c r="V323" s="50">
        <f t="shared" si="179"/>
        <v>72021</v>
      </c>
      <c r="W323" s="50">
        <v>21</v>
      </c>
      <c r="X323" s="50" t="str">
        <f>随机目标!CR62</f>
        <v>cash,110</v>
      </c>
      <c r="Y323" s="50" t="str">
        <f>随机目标!CS62</f>
        <v>cash,110</v>
      </c>
      <c r="Z323" s="50">
        <f>随机目标!CT62</f>
        <v>100</v>
      </c>
      <c r="AA323" s="50">
        <v>2</v>
      </c>
      <c r="AB323" s="50" t="str">
        <f t="shared" si="180"/>
        <v>cash_110</v>
      </c>
      <c r="AC323" s="50" t="str">
        <f t="shared" si="181"/>
        <v>cash</v>
      </c>
      <c r="AH323" s="53">
        <f>宝箱产出!G24</f>
        <v>10321</v>
      </c>
      <c r="AI323" s="53">
        <v>1</v>
      </c>
      <c r="AJ323" s="50" t="str">
        <f>价值设定!S23</f>
        <v>prop,103|3200;prop,104|6800</v>
      </c>
      <c r="AM323" s="50">
        <f>宝箱产出!R24</f>
        <v>80321</v>
      </c>
      <c r="AN323" s="50">
        <v>1</v>
      </c>
      <c r="AO323" s="50" t="str">
        <f>宝箱产出!S24</f>
        <v>cash,200|100;cash,250|50;cash,300|25;cash,400|10;prop,704,5|300;prop,704,10|150;pack,703|250</v>
      </c>
    </row>
    <row r="324" spans="1:41">
      <c r="A324" s="51" t="s">
        <v>633</v>
      </c>
      <c r="B324" s="52">
        <v>22</v>
      </c>
      <c r="C324" s="52">
        <v>4</v>
      </c>
      <c r="D324" s="50" t="str">
        <f t="shared" ref="D324:H324" si="248">D224</f>
        <v>item,101;item,200</v>
      </c>
      <c r="E324" s="50">
        <f>产出设定!$C$20</f>
        <v>50</v>
      </c>
      <c r="F324" s="50">
        <f t="shared" si="248"/>
        <v>99</v>
      </c>
      <c r="G324" s="50">
        <f t="shared" si="248"/>
        <v>165</v>
      </c>
      <c r="H324" s="50" t="str">
        <f t="shared" si="248"/>
        <v>pack,10022;pack,1224;pack,401</v>
      </c>
      <c r="K324" s="50">
        <v>4</v>
      </c>
      <c r="L324" s="50">
        <f t="shared" si="218"/>
        <v>41022</v>
      </c>
      <c r="M324" s="50">
        <v>22</v>
      </c>
      <c r="N324" s="50" t="str">
        <f>随机目标!CI63</f>
        <v>prop,204,2;pack,1104;pack,1119;pack,1134;pack,1149</v>
      </c>
      <c r="O324" s="50" t="str">
        <f>随机目标!CJ63</f>
        <v>prop,204,2</v>
      </c>
      <c r="P324" s="50">
        <f>随机目标!CK63</f>
        <v>50</v>
      </c>
      <c r="Q324" s="50">
        <v>1</v>
      </c>
      <c r="R324" s="50" t="str">
        <f t="shared" si="219"/>
        <v>prop_204</v>
      </c>
      <c r="S324" s="50" t="str">
        <f t="shared" si="220"/>
        <v>prop</v>
      </c>
      <c r="U324" s="50">
        <v>7</v>
      </c>
      <c r="V324" s="50">
        <f t="shared" ref="V324:V387" si="249">U324*10000+2000+W324</f>
        <v>72022</v>
      </c>
      <c r="W324" s="50">
        <v>22</v>
      </c>
      <c r="X324" s="50" t="str">
        <f>随机目标!CR63</f>
        <v>cash,110</v>
      </c>
      <c r="Y324" s="50" t="str">
        <f>随机目标!CS63</f>
        <v>cash,110</v>
      </c>
      <c r="Z324" s="50">
        <f>随机目标!CT63</f>
        <v>100</v>
      </c>
      <c r="AA324" s="50">
        <v>2</v>
      </c>
      <c r="AB324" s="50" t="str">
        <f t="shared" ref="AB324:AB387" si="250">IF(OR(AC324="coin",AC324="stage_token"),VLOOKUP(AC324,$AE$3:$AF$6,2,0),IF(AC324="item",VLOOKUP(Y324,$AE$3:$AF$6,2,0),AC324&amp;"_"&amp;MID(Y324,6,3)))</f>
        <v>cash_110</v>
      </c>
      <c r="AC324" s="50" t="str">
        <f t="shared" ref="AC324:AC387" si="251">LEFT(Y324,FIND(",",Y324)-1)</f>
        <v>cash</v>
      </c>
      <c r="AH324" s="53">
        <f>宝箱产出!G25</f>
        <v>10322</v>
      </c>
      <c r="AI324" s="53">
        <v>1</v>
      </c>
      <c r="AJ324" s="50" t="str">
        <f>价值设定!S24</f>
        <v>prop,103|3000;prop,104|7000</v>
      </c>
      <c r="AM324" s="50">
        <f>宝箱产出!R25</f>
        <v>80322</v>
      </c>
      <c r="AN324" s="50">
        <v>1</v>
      </c>
      <c r="AO324" s="50" t="str">
        <f>宝箱产出!S25</f>
        <v>cash,200|100;cash,250|50;cash,300|25;cash,400|10;prop,704,5|300;prop,704,10|150;pack,703|250</v>
      </c>
    </row>
    <row r="325" spans="1:41">
      <c r="A325" s="51" t="s">
        <v>634</v>
      </c>
      <c r="B325" s="52">
        <v>23</v>
      </c>
      <c r="C325" s="52">
        <v>4</v>
      </c>
      <c r="D325" s="50" t="str">
        <f t="shared" ref="D325:H325" si="252">D225</f>
        <v>item,101;item,200</v>
      </c>
      <c r="E325" s="50">
        <f>产出设定!$C$20</f>
        <v>50</v>
      </c>
      <c r="F325" s="50">
        <f t="shared" si="252"/>
        <v>99</v>
      </c>
      <c r="G325" s="50">
        <f t="shared" si="252"/>
        <v>165</v>
      </c>
      <c r="H325" s="50" t="str">
        <f t="shared" si="252"/>
        <v>pack,10023;pack,1224;pack,401</v>
      </c>
      <c r="K325" s="50">
        <v>4</v>
      </c>
      <c r="L325" s="50">
        <f t="shared" si="218"/>
        <v>41023</v>
      </c>
      <c r="M325" s="50">
        <v>23</v>
      </c>
      <c r="N325" s="50" t="str">
        <f>随机目标!CI64</f>
        <v>prop,204,2;pack,1104;pack,1119;pack,1134;pack,1149</v>
      </c>
      <c r="O325" s="50" t="str">
        <f>随机目标!CJ64</f>
        <v>prop,204,2</v>
      </c>
      <c r="P325" s="50">
        <f>随机目标!CK64</f>
        <v>50</v>
      </c>
      <c r="Q325" s="50">
        <v>1</v>
      </c>
      <c r="R325" s="50" t="str">
        <f t="shared" si="219"/>
        <v>prop_204</v>
      </c>
      <c r="S325" s="50" t="str">
        <f t="shared" si="220"/>
        <v>prop</v>
      </c>
      <c r="U325" s="50">
        <v>7</v>
      </c>
      <c r="V325" s="50">
        <f t="shared" si="249"/>
        <v>72023</v>
      </c>
      <c r="W325" s="50">
        <v>23</v>
      </c>
      <c r="X325" s="50" t="str">
        <f>随机目标!CR64</f>
        <v>cash,110</v>
      </c>
      <c r="Y325" s="50" t="str">
        <f>随机目标!CS64</f>
        <v>cash,110</v>
      </c>
      <c r="Z325" s="50">
        <f>随机目标!CT64</f>
        <v>100</v>
      </c>
      <c r="AA325" s="50">
        <v>2</v>
      </c>
      <c r="AB325" s="50" t="str">
        <f t="shared" si="250"/>
        <v>cash_110</v>
      </c>
      <c r="AC325" s="50" t="str">
        <f t="shared" si="251"/>
        <v>cash</v>
      </c>
      <c r="AH325" s="53">
        <f>宝箱产出!G26</f>
        <v>10323</v>
      </c>
      <c r="AI325" s="53">
        <v>1</v>
      </c>
      <c r="AJ325" s="50" t="str">
        <f>价值设定!S25</f>
        <v>prop,103|2850;prop,104|7150</v>
      </c>
      <c r="AM325" s="50">
        <f>宝箱产出!R26</f>
        <v>80323</v>
      </c>
      <c r="AN325" s="50">
        <v>1</v>
      </c>
      <c r="AO325" s="50" t="str">
        <f>宝箱产出!S26</f>
        <v>cash,200|100;cash,250|50;cash,300|25;cash,400|10;prop,704,5|300;prop,704,10|150;pack,703|250</v>
      </c>
    </row>
    <row r="326" spans="1:41">
      <c r="A326" s="51" t="s">
        <v>635</v>
      </c>
      <c r="B326" s="52">
        <v>24</v>
      </c>
      <c r="C326" s="52">
        <v>4</v>
      </c>
      <c r="D326" s="50" t="str">
        <f t="shared" ref="D326:H326" si="253">D226</f>
        <v>item,101;item,200</v>
      </c>
      <c r="E326" s="50">
        <f>产出设定!$C$20</f>
        <v>50</v>
      </c>
      <c r="F326" s="50">
        <f t="shared" si="253"/>
        <v>102</v>
      </c>
      <c r="G326" s="50">
        <f t="shared" si="253"/>
        <v>170</v>
      </c>
      <c r="H326" s="50" t="str">
        <f t="shared" si="253"/>
        <v>pack,10024;pack,1224;pack,401</v>
      </c>
      <c r="K326" s="50">
        <v>4</v>
      </c>
      <c r="L326" s="50">
        <f t="shared" si="218"/>
        <v>41024</v>
      </c>
      <c r="M326" s="50">
        <v>24</v>
      </c>
      <c r="N326" s="50" t="str">
        <f>随机目标!CI65</f>
        <v>prop,204,2;pack,1104;pack,1119;pack,1134;pack,1149</v>
      </c>
      <c r="O326" s="50" t="str">
        <f>随机目标!CJ65</f>
        <v>prop,204,2</v>
      </c>
      <c r="P326" s="50">
        <f>随机目标!CK65</f>
        <v>50</v>
      </c>
      <c r="Q326" s="50">
        <v>1</v>
      </c>
      <c r="R326" s="50" t="str">
        <f t="shared" si="219"/>
        <v>prop_204</v>
      </c>
      <c r="S326" s="50" t="str">
        <f t="shared" si="220"/>
        <v>prop</v>
      </c>
      <c r="U326" s="50">
        <v>7</v>
      </c>
      <c r="V326" s="50">
        <f t="shared" si="249"/>
        <v>72024</v>
      </c>
      <c r="W326" s="50">
        <v>24</v>
      </c>
      <c r="X326" s="50" t="str">
        <f>随机目标!CR65</f>
        <v>cash,110</v>
      </c>
      <c r="Y326" s="50" t="str">
        <f>随机目标!CS65</f>
        <v>cash,110</v>
      </c>
      <c r="Z326" s="50">
        <f>随机目标!CT65</f>
        <v>100</v>
      </c>
      <c r="AA326" s="50">
        <v>2</v>
      </c>
      <c r="AB326" s="50" t="str">
        <f t="shared" si="250"/>
        <v>cash_110</v>
      </c>
      <c r="AC326" s="50" t="str">
        <f t="shared" si="251"/>
        <v>cash</v>
      </c>
      <c r="AH326" s="53">
        <f>宝箱产出!G27</f>
        <v>10324</v>
      </c>
      <c r="AI326" s="53">
        <v>1</v>
      </c>
      <c r="AJ326" s="50" t="str">
        <f>价值设定!S26</f>
        <v>prop,103|2700;prop,104|7300</v>
      </c>
      <c r="AM326" s="50">
        <f>宝箱产出!R27</f>
        <v>80324</v>
      </c>
      <c r="AN326" s="50">
        <v>1</v>
      </c>
      <c r="AO326" s="50" t="str">
        <f>宝箱产出!S27</f>
        <v>cash,200|100;cash,250|50;cash,300|25;cash,400|10;prop,704,5|300;prop,704,10|150;pack,703|250</v>
      </c>
    </row>
    <row r="327" spans="1:41">
      <c r="A327" s="51" t="s">
        <v>636</v>
      </c>
      <c r="B327" s="52">
        <v>25</v>
      </c>
      <c r="C327" s="52">
        <v>4</v>
      </c>
      <c r="D327" s="50" t="str">
        <f t="shared" ref="D327:H327" si="254">D227</f>
        <v>item,101;item,200</v>
      </c>
      <c r="E327" s="50">
        <f>产出设定!$C$20</f>
        <v>50</v>
      </c>
      <c r="F327" s="50">
        <f t="shared" si="254"/>
        <v>102</v>
      </c>
      <c r="G327" s="50">
        <f t="shared" si="254"/>
        <v>170</v>
      </c>
      <c r="H327" s="50" t="str">
        <f t="shared" si="254"/>
        <v>pack,10025;pack,1224;pack,401</v>
      </c>
      <c r="K327" s="50">
        <v>4</v>
      </c>
      <c r="L327" s="50">
        <f t="shared" si="218"/>
        <v>41025</v>
      </c>
      <c r="M327" s="50">
        <v>25</v>
      </c>
      <c r="N327" s="50" t="str">
        <f>随机目标!CI66</f>
        <v>prop,204,2;pack,1104;pack,1119;pack,1134;pack,1149</v>
      </c>
      <c r="O327" s="50" t="str">
        <f>随机目标!CJ66</f>
        <v>prop,204,2</v>
      </c>
      <c r="P327" s="50">
        <f>随机目标!CK66</f>
        <v>50</v>
      </c>
      <c r="Q327" s="50">
        <v>1</v>
      </c>
      <c r="R327" s="50" t="str">
        <f t="shared" si="219"/>
        <v>prop_204</v>
      </c>
      <c r="S327" s="50" t="str">
        <f t="shared" si="220"/>
        <v>prop</v>
      </c>
      <c r="U327" s="50">
        <v>7</v>
      </c>
      <c r="V327" s="50">
        <f t="shared" si="249"/>
        <v>72025</v>
      </c>
      <c r="W327" s="50">
        <v>25</v>
      </c>
      <c r="X327" s="50" t="str">
        <f>随机目标!CR66</f>
        <v>cash,110</v>
      </c>
      <c r="Y327" s="50" t="str">
        <f>随机目标!CS66</f>
        <v>cash,110</v>
      </c>
      <c r="Z327" s="50">
        <f>随机目标!CT66</f>
        <v>100</v>
      </c>
      <c r="AA327" s="50">
        <v>2</v>
      </c>
      <c r="AB327" s="50" t="str">
        <f t="shared" si="250"/>
        <v>cash_110</v>
      </c>
      <c r="AC327" s="50" t="str">
        <f t="shared" si="251"/>
        <v>cash</v>
      </c>
      <c r="AH327" s="53">
        <f>宝箱产出!G28</f>
        <v>10325</v>
      </c>
      <c r="AI327" s="53">
        <v>1</v>
      </c>
      <c r="AJ327" s="50" t="str">
        <f>价值设定!S27</f>
        <v>prop,103|2500;prop,104|7500</v>
      </c>
      <c r="AM327" s="50">
        <f>宝箱产出!R28</f>
        <v>80325</v>
      </c>
      <c r="AN327" s="50">
        <v>1</v>
      </c>
      <c r="AO327" s="50" t="str">
        <f>宝箱产出!S28</f>
        <v>cash,200|100;cash,250|50;cash,300|25;cash,400|10;prop,704,5|300;prop,704,10|150;pack,703|250</v>
      </c>
    </row>
    <row r="328" spans="1:41">
      <c r="A328" s="51" t="s">
        <v>637</v>
      </c>
      <c r="B328" s="52">
        <v>26</v>
      </c>
      <c r="C328" s="52">
        <v>4</v>
      </c>
      <c r="D328" s="50" t="str">
        <f t="shared" ref="D328:H328" si="255">D228</f>
        <v>item,101;item,200</v>
      </c>
      <c r="E328" s="50">
        <f>产出设定!$C$20</f>
        <v>50</v>
      </c>
      <c r="F328" s="50">
        <f t="shared" si="255"/>
        <v>102</v>
      </c>
      <c r="G328" s="50">
        <f t="shared" si="255"/>
        <v>170</v>
      </c>
      <c r="H328" s="50" t="str">
        <f t="shared" si="255"/>
        <v>pack,10026;pack,1224;pack,401</v>
      </c>
      <c r="K328" s="50">
        <v>4</v>
      </c>
      <c r="L328" s="50">
        <f t="shared" si="218"/>
        <v>41026</v>
      </c>
      <c r="M328" s="50">
        <v>26</v>
      </c>
      <c r="N328" s="50" t="str">
        <f>随机目标!CI67</f>
        <v>prop,204,2;pack,1104;pack,1119;pack,1134;pack,1149</v>
      </c>
      <c r="O328" s="50" t="str">
        <f>随机目标!CJ67</f>
        <v>prop,204,2</v>
      </c>
      <c r="P328" s="50">
        <f>随机目标!CK67</f>
        <v>50</v>
      </c>
      <c r="Q328" s="50">
        <v>1</v>
      </c>
      <c r="R328" s="50" t="str">
        <f t="shared" si="219"/>
        <v>prop_204</v>
      </c>
      <c r="S328" s="50" t="str">
        <f t="shared" si="220"/>
        <v>prop</v>
      </c>
      <c r="U328" s="50">
        <v>7</v>
      </c>
      <c r="V328" s="50">
        <f t="shared" si="249"/>
        <v>72026</v>
      </c>
      <c r="W328" s="50">
        <v>26</v>
      </c>
      <c r="X328" s="50" t="str">
        <f>随机目标!CR67</f>
        <v>cash,110</v>
      </c>
      <c r="Y328" s="50" t="str">
        <f>随机目标!CS67</f>
        <v>cash,110</v>
      </c>
      <c r="Z328" s="50">
        <f>随机目标!CT67</f>
        <v>100</v>
      </c>
      <c r="AA328" s="50">
        <v>2</v>
      </c>
      <c r="AB328" s="50" t="str">
        <f t="shared" si="250"/>
        <v>cash_110</v>
      </c>
      <c r="AC328" s="50" t="str">
        <f t="shared" si="251"/>
        <v>cash</v>
      </c>
      <c r="AH328" s="53">
        <f>宝箱产出!G29</f>
        <v>10326</v>
      </c>
      <c r="AI328" s="53">
        <v>1</v>
      </c>
      <c r="AJ328" s="50" t="str">
        <f>价值设定!S28</f>
        <v>prop,103|2350;prop,104|7650</v>
      </c>
      <c r="AM328" s="50">
        <f>宝箱产出!R29</f>
        <v>80326</v>
      </c>
      <c r="AN328" s="50">
        <v>1</v>
      </c>
      <c r="AO328" s="50" t="str">
        <f>宝箱产出!S29</f>
        <v>cash,200|100;cash,250|50;cash,300|25;cash,400|10;prop,704,5|300;prop,704,10|150;pack,703|250</v>
      </c>
    </row>
    <row r="329" spans="1:41">
      <c r="A329" s="51" t="s">
        <v>638</v>
      </c>
      <c r="B329" s="52">
        <v>27</v>
      </c>
      <c r="C329" s="52">
        <v>4</v>
      </c>
      <c r="D329" s="50" t="str">
        <f t="shared" ref="D329:H329" si="256">D229</f>
        <v>item,101;item,200</v>
      </c>
      <c r="E329" s="50">
        <f>产出设定!$C$20</f>
        <v>50</v>
      </c>
      <c r="F329" s="50">
        <f t="shared" si="256"/>
        <v>105</v>
      </c>
      <c r="G329" s="50">
        <f t="shared" si="256"/>
        <v>175</v>
      </c>
      <c r="H329" s="50" t="str">
        <f t="shared" si="256"/>
        <v>pack,10027;pack,1224;pack,401</v>
      </c>
      <c r="K329" s="50">
        <v>4</v>
      </c>
      <c r="L329" s="50">
        <f t="shared" si="218"/>
        <v>41027</v>
      </c>
      <c r="M329" s="50">
        <v>27</v>
      </c>
      <c r="N329" s="50" t="str">
        <f>随机目标!CI68</f>
        <v>prop,204,2;pack,1104;pack,1119;pack,1134;pack,1149</v>
      </c>
      <c r="O329" s="50" t="str">
        <f>随机目标!CJ68</f>
        <v>prop,204,2</v>
      </c>
      <c r="P329" s="50">
        <f>随机目标!CK68</f>
        <v>50</v>
      </c>
      <c r="Q329" s="50">
        <v>1</v>
      </c>
      <c r="R329" s="50" t="str">
        <f t="shared" si="219"/>
        <v>prop_204</v>
      </c>
      <c r="S329" s="50" t="str">
        <f t="shared" si="220"/>
        <v>prop</v>
      </c>
      <c r="U329" s="50">
        <v>7</v>
      </c>
      <c r="V329" s="50">
        <f t="shared" si="249"/>
        <v>72027</v>
      </c>
      <c r="W329" s="50">
        <v>27</v>
      </c>
      <c r="X329" s="50" t="str">
        <f>随机目标!CR68</f>
        <v>cash,110</v>
      </c>
      <c r="Y329" s="50" t="str">
        <f>随机目标!CS68</f>
        <v>cash,110</v>
      </c>
      <c r="Z329" s="50">
        <f>随机目标!CT68</f>
        <v>100</v>
      </c>
      <c r="AA329" s="50">
        <v>2</v>
      </c>
      <c r="AB329" s="50" t="str">
        <f t="shared" si="250"/>
        <v>cash_110</v>
      </c>
      <c r="AC329" s="50" t="str">
        <f t="shared" si="251"/>
        <v>cash</v>
      </c>
      <c r="AH329" s="53">
        <f>宝箱产出!G30</f>
        <v>10327</v>
      </c>
      <c r="AI329" s="53">
        <v>1</v>
      </c>
      <c r="AJ329" s="50" t="str">
        <f>价值设定!S29</f>
        <v>prop,103|2200;prop,104|7800</v>
      </c>
      <c r="AM329" s="50">
        <f>宝箱产出!R30</f>
        <v>80327</v>
      </c>
      <c r="AN329" s="50">
        <v>1</v>
      </c>
      <c r="AO329" s="50" t="str">
        <f>宝箱产出!S30</f>
        <v>cash,200|100;cash,250|50;cash,300|25;cash,400|10;prop,704,5|300;prop,704,10|150;pack,703|250</v>
      </c>
    </row>
    <row r="330" spans="1:41">
      <c r="A330" s="51" t="s">
        <v>639</v>
      </c>
      <c r="B330" s="52">
        <v>28</v>
      </c>
      <c r="C330" s="52">
        <v>4</v>
      </c>
      <c r="D330" s="50" t="str">
        <f t="shared" ref="D330:H330" si="257">D230</f>
        <v>item,101;item,200</v>
      </c>
      <c r="E330" s="50">
        <f>产出设定!$C$20</f>
        <v>50</v>
      </c>
      <c r="F330" s="50">
        <f t="shared" si="257"/>
        <v>105</v>
      </c>
      <c r="G330" s="50">
        <f t="shared" si="257"/>
        <v>175</v>
      </c>
      <c r="H330" s="50" t="str">
        <f t="shared" si="257"/>
        <v>pack,10028;pack,1224;pack,401</v>
      </c>
      <c r="K330" s="50">
        <v>4</v>
      </c>
      <c r="L330" s="50">
        <f t="shared" si="218"/>
        <v>41028</v>
      </c>
      <c r="M330" s="50">
        <v>28</v>
      </c>
      <c r="N330" s="50" t="str">
        <f>随机目标!CI69</f>
        <v>prop,204,2;pack,1104;pack,1119;pack,1134;pack,1149</v>
      </c>
      <c r="O330" s="50" t="str">
        <f>随机目标!CJ69</f>
        <v>prop,204,2</v>
      </c>
      <c r="P330" s="50">
        <f>随机目标!CK69</f>
        <v>50</v>
      </c>
      <c r="Q330" s="50">
        <v>1</v>
      </c>
      <c r="R330" s="50" t="str">
        <f t="shared" si="219"/>
        <v>prop_204</v>
      </c>
      <c r="S330" s="50" t="str">
        <f t="shared" si="220"/>
        <v>prop</v>
      </c>
      <c r="U330" s="50">
        <v>7</v>
      </c>
      <c r="V330" s="50">
        <f t="shared" si="249"/>
        <v>72028</v>
      </c>
      <c r="W330" s="50">
        <v>28</v>
      </c>
      <c r="X330" s="50" t="str">
        <f>随机目标!CR69</f>
        <v>cash,110</v>
      </c>
      <c r="Y330" s="50" t="str">
        <f>随机目标!CS69</f>
        <v>cash,110</v>
      </c>
      <c r="Z330" s="50">
        <f>随机目标!CT69</f>
        <v>100</v>
      </c>
      <c r="AA330" s="50">
        <v>2</v>
      </c>
      <c r="AB330" s="50" t="str">
        <f t="shared" si="250"/>
        <v>cash_110</v>
      </c>
      <c r="AC330" s="50" t="str">
        <f t="shared" si="251"/>
        <v>cash</v>
      </c>
      <c r="AH330" s="53">
        <f>宝箱产出!G31</f>
        <v>10328</v>
      </c>
      <c r="AI330" s="53">
        <v>1</v>
      </c>
      <c r="AJ330" s="50" t="str">
        <f>价值设定!S30</f>
        <v>prop,103|2000;prop,104|8000</v>
      </c>
      <c r="AM330" s="50">
        <f>宝箱产出!R31</f>
        <v>80328</v>
      </c>
      <c r="AN330" s="50">
        <v>1</v>
      </c>
      <c r="AO330" s="50" t="str">
        <f>宝箱产出!S31</f>
        <v>cash,200|100;cash,250|50;cash,300|25;cash,400|10;prop,704,5|300;prop,704,10|150;pack,703|250</v>
      </c>
    </row>
    <row r="331" spans="1:41">
      <c r="A331" s="51" t="s">
        <v>640</v>
      </c>
      <c r="B331" s="52">
        <v>29</v>
      </c>
      <c r="C331" s="52">
        <v>4</v>
      </c>
      <c r="D331" s="50" t="str">
        <f t="shared" ref="D331:H331" si="258">D231</f>
        <v>item,101;item,200</v>
      </c>
      <c r="E331" s="50">
        <f>产出设定!$C$20</f>
        <v>50</v>
      </c>
      <c r="F331" s="50">
        <f t="shared" si="258"/>
        <v>105</v>
      </c>
      <c r="G331" s="50">
        <f t="shared" si="258"/>
        <v>175</v>
      </c>
      <c r="H331" s="50" t="str">
        <f t="shared" si="258"/>
        <v>pack,10029;pack,1224;pack,401</v>
      </c>
      <c r="K331" s="50">
        <v>4</v>
      </c>
      <c r="L331" s="50">
        <f t="shared" si="218"/>
        <v>41029</v>
      </c>
      <c r="M331" s="50">
        <v>29</v>
      </c>
      <c r="N331" s="50" t="str">
        <f>随机目标!CI70</f>
        <v>prop,204,2;pack,1104;pack,1119;pack,1134;pack,1149</v>
      </c>
      <c r="O331" s="50" t="str">
        <f>随机目标!CJ70</f>
        <v>prop,204,2</v>
      </c>
      <c r="P331" s="50">
        <f>随机目标!CK70</f>
        <v>50</v>
      </c>
      <c r="Q331" s="50">
        <v>1</v>
      </c>
      <c r="R331" s="50" t="str">
        <f t="shared" si="219"/>
        <v>prop_204</v>
      </c>
      <c r="S331" s="50" t="str">
        <f t="shared" si="220"/>
        <v>prop</v>
      </c>
      <c r="U331" s="50">
        <v>7</v>
      </c>
      <c r="V331" s="50">
        <f t="shared" si="249"/>
        <v>72029</v>
      </c>
      <c r="W331" s="50">
        <v>29</v>
      </c>
      <c r="X331" s="50" t="str">
        <f>随机目标!CR70</f>
        <v>cash,110</v>
      </c>
      <c r="Y331" s="50" t="str">
        <f>随机目标!CS70</f>
        <v>cash,110</v>
      </c>
      <c r="Z331" s="50">
        <f>随机目标!CT70</f>
        <v>100</v>
      </c>
      <c r="AA331" s="50">
        <v>2</v>
      </c>
      <c r="AB331" s="50" t="str">
        <f t="shared" si="250"/>
        <v>cash_110</v>
      </c>
      <c r="AC331" s="50" t="str">
        <f t="shared" si="251"/>
        <v>cash</v>
      </c>
      <c r="AH331" s="53">
        <f>宝箱产出!G32</f>
        <v>10329</v>
      </c>
      <c r="AI331" s="53">
        <v>1</v>
      </c>
      <c r="AJ331" s="50" t="str">
        <f>价值设定!S31</f>
        <v>prop,103|1850;prop,104|8150</v>
      </c>
      <c r="AM331" s="50">
        <f>宝箱产出!R32</f>
        <v>80329</v>
      </c>
      <c r="AN331" s="50">
        <v>1</v>
      </c>
      <c r="AO331" s="50" t="str">
        <f>宝箱产出!S32</f>
        <v>cash,200|100;cash,250|50;cash,300|25;cash,400|10;prop,704,5|300;prop,704,10|150;pack,703|250</v>
      </c>
    </row>
    <row r="332" spans="1:41">
      <c r="A332" s="51" t="s">
        <v>641</v>
      </c>
      <c r="B332" s="52">
        <v>30</v>
      </c>
      <c r="C332" s="52">
        <v>4</v>
      </c>
      <c r="D332" s="50" t="str">
        <f t="shared" ref="D332:H332" si="259">D232</f>
        <v>item,101;item,200</v>
      </c>
      <c r="E332" s="50">
        <f>产出设定!$C$20</f>
        <v>50</v>
      </c>
      <c r="F332" s="50">
        <f t="shared" si="259"/>
        <v>105</v>
      </c>
      <c r="G332" s="50">
        <f t="shared" si="259"/>
        <v>175</v>
      </c>
      <c r="H332" s="50" t="str">
        <f t="shared" si="259"/>
        <v>pack,10030;pack,1224;pack,401</v>
      </c>
      <c r="K332" s="50">
        <v>4</v>
      </c>
      <c r="L332" s="50">
        <f t="shared" si="218"/>
        <v>41030</v>
      </c>
      <c r="M332" s="50">
        <v>30</v>
      </c>
      <c r="N332" s="50" t="str">
        <f>随机目标!CI71</f>
        <v>prop,204,2;pack,1104;pack,1119;pack,1134;pack,1149</v>
      </c>
      <c r="O332" s="50" t="str">
        <f>随机目标!CJ71</f>
        <v>prop,204,2</v>
      </c>
      <c r="P332" s="50">
        <f>随机目标!CK71</f>
        <v>50</v>
      </c>
      <c r="Q332" s="50">
        <v>1</v>
      </c>
      <c r="R332" s="50" t="str">
        <f t="shared" si="219"/>
        <v>prop_204</v>
      </c>
      <c r="S332" s="50" t="str">
        <f t="shared" si="220"/>
        <v>prop</v>
      </c>
      <c r="U332" s="50">
        <v>7</v>
      </c>
      <c r="V332" s="50">
        <f t="shared" si="249"/>
        <v>72030</v>
      </c>
      <c r="W332" s="50">
        <v>30</v>
      </c>
      <c r="X332" s="50" t="str">
        <f>随机目标!CR71</f>
        <v>cash,110</v>
      </c>
      <c r="Y332" s="50" t="str">
        <f>随机目标!CS71</f>
        <v>cash,110</v>
      </c>
      <c r="Z332" s="50">
        <f>随机目标!CT71</f>
        <v>100</v>
      </c>
      <c r="AA332" s="50">
        <v>2</v>
      </c>
      <c r="AB332" s="50" t="str">
        <f t="shared" si="250"/>
        <v>cash_110</v>
      </c>
      <c r="AC332" s="50" t="str">
        <f t="shared" si="251"/>
        <v>cash</v>
      </c>
      <c r="AH332" s="53">
        <f>宝箱产出!G33</f>
        <v>10330</v>
      </c>
      <c r="AI332" s="53">
        <v>1</v>
      </c>
      <c r="AJ332" s="50" t="str">
        <f>价值设定!S32</f>
        <v>prop,103|1700;prop,104|8300</v>
      </c>
      <c r="AM332" s="50">
        <f>宝箱产出!R33</f>
        <v>80330</v>
      </c>
      <c r="AN332" s="50">
        <v>1</v>
      </c>
      <c r="AO332" s="50" t="str">
        <f>宝箱产出!S33</f>
        <v>cash,200|100;cash,250|50;cash,300|25;cash,400|10;prop,704,5|300;prop,704,10|150;pack,703|250</v>
      </c>
    </row>
    <row r="333" spans="1:41">
      <c r="A333" s="51" t="s">
        <v>642</v>
      </c>
      <c r="B333" s="52">
        <v>31</v>
      </c>
      <c r="C333" s="52">
        <v>4</v>
      </c>
      <c r="D333" s="50" t="str">
        <f t="shared" ref="D333:H333" si="260">D233</f>
        <v>item,101;item,200</v>
      </c>
      <c r="E333" s="50">
        <f>产出设定!$C$20</f>
        <v>50</v>
      </c>
      <c r="F333" s="50">
        <f t="shared" si="260"/>
        <v>108</v>
      </c>
      <c r="G333" s="50">
        <f t="shared" si="260"/>
        <v>180</v>
      </c>
      <c r="H333" s="50" t="str">
        <f t="shared" si="260"/>
        <v>pack,10031;pack,1224;pack,401</v>
      </c>
      <c r="K333" s="50">
        <v>4</v>
      </c>
      <c r="L333" s="50">
        <f t="shared" si="218"/>
        <v>41031</v>
      </c>
      <c r="M333" s="50">
        <v>31</v>
      </c>
      <c r="N333" s="50" t="str">
        <f>随机目标!CI72</f>
        <v>prop,204,2;pack,1104;pack,1119;pack,1134;pack,1149</v>
      </c>
      <c r="O333" s="50" t="str">
        <f>随机目标!CJ72</f>
        <v>prop,204,2</v>
      </c>
      <c r="P333" s="50">
        <f>随机目标!CK72</f>
        <v>50</v>
      </c>
      <c r="Q333" s="50">
        <v>1</v>
      </c>
      <c r="R333" s="50" t="str">
        <f t="shared" si="219"/>
        <v>prop_204</v>
      </c>
      <c r="S333" s="50" t="str">
        <f t="shared" si="220"/>
        <v>prop</v>
      </c>
      <c r="U333" s="50">
        <v>7</v>
      </c>
      <c r="V333" s="50">
        <f t="shared" si="249"/>
        <v>72031</v>
      </c>
      <c r="W333" s="50">
        <v>31</v>
      </c>
      <c r="X333" s="50" t="str">
        <f>随机目标!CR72</f>
        <v>cash,110</v>
      </c>
      <c r="Y333" s="50" t="str">
        <f>随机目标!CS72</f>
        <v>cash,110</v>
      </c>
      <c r="Z333" s="50">
        <f>随机目标!CT72</f>
        <v>100</v>
      </c>
      <c r="AA333" s="50">
        <v>2</v>
      </c>
      <c r="AB333" s="50" t="str">
        <f t="shared" si="250"/>
        <v>cash_110</v>
      </c>
      <c r="AC333" s="50" t="str">
        <f t="shared" si="251"/>
        <v>cash</v>
      </c>
      <c r="AH333" s="53">
        <f>宝箱产出!G34</f>
        <v>10331</v>
      </c>
      <c r="AI333" s="53">
        <v>1</v>
      </c>
      <c r="AJ333" s="50" t="str">
        <f>价值设定!S33</f>
        <v>prop,103|1500;prop,104|8500</v>
      </c>
      <c r="AM333" s="50">
        <f>宝箱产出!R34</f>
        <v>80331</v>
      </c>
      <c r="AN333" s="50">
        <v>1</v>
      </c>
      <c r="AO333" s="50" t="str">
        <f>宝箱产出!S34</f>
        <v>cash,200|100;cash,250|50;cash,300|25;cash,400|10;prop,704,5|300;prop,704,10|150;pack,703|250</v>
      </c>
    </row>
    <row r="334" spans="1:41">
      <c r="A334" s="51" t="s">
        <v>643</v>
      </c>
      <c r="B334" s="52">
        <v>32</v>
      </c>
      <c r="C334" s="52">
        <v>4</v>
      </c>
      <c r="D334" s="50" t="str">
        <f t="shared" ref="D334:H334" si="261">D234</f>
        <v>item,101;item,200</v>
      </c>
      <c r="E334" s="50">
        <f>产出设定!$C$20</f>
        <v>50</v>
      </c>
      <c r="F334" s="50">
        <f t="shared" si="261"/>
        <v>108</v>
      </c>
      <c r="G334" s="50">
        <f t="shared" si="261"/>
        <v>180</v>
      </c>
      <c r="H334" s="50" t="str">
        <f t="shared" si="261"/>
        <v>pack,10032;pack,1224;pack,401</v>
      </c>
      <c r="K334" s="50">
        <v>4</v>
      </c>
      <c r="L334" s="50">
        <f t="shared" si="218"/>
        <v>41032</v>
      </c>
      <c r="M334" s="50">
        <v>32</v>
      </c>
      <c r="N334" s="50" t="str">
        <f>随机目标!CI73</f>
        <v>prop,204,2;pack,1104;pack,1119;pack,1134;pack,1149</v>
      </c>
      <c r="O334" s="50" t="str">
        <f>随机目标!CJ73</f>
        <v>prop,204,2</v>
      </c>
      <c r="P334" s="50">
        <f>随机目标!CK73</f>
        <v>50</v>
      </c>
      <c r="Q334" s="50">
        <v>1</v>
      </c>
      <c r="R334" s="50" t="str">
        <f t="shared" si="219"/>
        <v>prop_204</v>
      </c>
      <c r="S334" s="50" t="str">
        <f t="shared" si="220"/>
        <v>prop</v>
      </c>
      <c r="U334" s="50">
        <v>7</v>
      </c>
      <c r="V334" s="50">
        <f t="shared" si="249"/>
        <v>72032</v>
      </c>
      <c r="W334" s="50">
        <v>32</v>
      </c>
      <c r="X334" s="50" t="str">
        <f>随机目标!CR73</f>
        <v>cash,110</v>
      </c>
      <c r="Y334" s="50" t="str">
        <f>随机目标!CS73</f>
        <v>cash,110</v>
      </c>
      <c r="Z334" s="50">
        <f>随机目标!CT73</f>
        <v>100</v>
      </c>
      <c r="AA334" s="50">
        <v>2</v>
      </c>
      <c r="AB334" s="50" t="str">
        <f t="shared" si="250"/>
        <v>cash_110</v>
      </c>
      <c r="AC334" s="50" t="str">
        <f t="shared" si="251"/>
        <v>cash</v>
      </c>
      <c r="AH334" s="53">
        <f>宝箱产出!G35</f>
        <v>10332</v>
      </c>
      <c r="AI334" s="53">
        <v>1</v>
      </c>
      <c r="AJ334" s="50" t="str">
        <f>价值设定!S34</f>
        <v>prop,103|1350;prop,104|8650</v>
      </c>
      <c r="AM334" s="50">
        <f>宝箱产出!R35</f>
        <v>80332</v>
      </c>
      <c r="AN334" s="50">
        <v>1</v>
      </c>
      <c r="AO334" s="50" t="str">
        <f>宝箱产出!S35</f>
        <v>cash,200|100;cash,250|50;cash,300|25;cash,400|10;prop,704,5|300;prop,704,10|150;pack,703|250</v>
      </c>
    </row>
    <row r="335" spans="1:41">
      <c r="A335" s="51" t="s">
        <v>644</v>
      </c>
      <c r="B335" s="52">
        <v>33</v>
      </c>
      <c r="C335" s="52">
        <v>4</v>
      </c>
      <c r="D335" s="50" t="str">
        <f t="shared" ref="D335:H335" si="262">D235</f>
        <v>item,101;item,200</v>
      </c>
      <c r="E335" s="50">
        <f>产出设定!$C$20</f>
        <v>50</v>
      </c>
      <c r="F335" s="50">
        <f t="shared" si="262"/>
        <v>108</v>
      </c>
      <c r="G335" s="50">
        <f t="shared" si="262"/>
        <v>180</v>
      </c>
      <c r="H335" s="50" t="str">
        <f t="shared" si="262"/>
        <v>pack,10033;pack,1224;pack,401</v>
      </c>
      <c r="K335" s="50">
        <v>4</v>
      </c>
      <c r="L335" s="50">
        <f t="shared" si="218"/>
        <v>41033</v>
      </c>
      <c r="M335" s="50">
        <v>33</v>
      </c>
      <c r="N335" s="50" t="str">
        <f>随机目标!CI74</f>
        <v>prop,204,2;pack,1104;pack,1119;pack,1134;pack,1149</v>
      </c>
      <c r="O335" s="50" t="str">
        <f>随机目标!CJ74</f>
        <v>prop,204,2</v>
      </c>
      <c r="P335" s="50">
        <f>随机目标!CK74</f>
        <v>50</v>
      </c>
      <c r="Q335" s="50">
        <v>1</v>
      </c>
      <c r="R335" s="50" t="str">
        <f t="shared" si="219"/>
        <v>prop_204</v>
      </c>
      <c r="S335" s="50" t="str">
        <f t="shared" si="220"/>
        <v>prop</v>
      </c>
      <c r="U335" s="50">
        <v>7</v>
      </c>
      <c r="V335" s="50">
        <f t="shared" si="249"/>
        <v>72033</v>
      </c>
      <c r="W335" s="50">
        <v>33</v>
      </c>
      <c r="X335" s="50" t="str">
        <f>随机目标!CR74</f>
        <v>cash,110</v>
      </c>
      <c r="Y335" s="50" t="str">
        <f>随机目标!CS74</f>
        <v>cash,110</v>
      </c>
      <c r="Z335" s="50">
        <f>随机目标!CT74</f>
        <v>100</v>
      </c>
      <c r="AA335" s="50">
        <v>2</v>
      </c>
      <c r="AB335" s="50" t="str">
        <f t="shared" si="250"/>
        <v>cash_110</v>
      </c>
      <c r="AC335" s="50" t="str">
        <f t="shared" si="251"/>
        <v>cash</v>
      </c>
      <c r="AH335" s="53">
        <f>宝箱产出!G36</f>
        <v>10333</v>
      </c>
      <c r="AI335" s="53">
        <v>1</v>
      </c>
      <c r="AJ335" s="50" t="str">
        <f>价值设定!S35</f>
        <v>prop,103|1200;prop,104|8800</v>
      </c>
      <c r="AM335" s="50">
        <f>宝箱产出!R36</f>
        <v>80333</v>
      </c>
      <c r="AN335" s="50">
        <v>1</v>
      </c>
      <c r="AO335" s="50" t="str">
        <f>宝箱产出!S36</f>
        <v>cash,200|100;cash,250|50;cash,300|25;cash,400|10;prop,704,5|300;prop,704,10|150;pack,703|250</v>
      </c>
    </row>
    <row r="336" spans="1:41">
      <c r="A336" s="51" t="s">
        <v>645</v>
      </c>
      <c r="B336" s="52">
        <v>34</v>
      </c>
      <c r="C336" s="52">
        <v>4</v>
      </c>
      <c r="D336" s="50" t="str">
        <f t="shared" ref="D336:H336" si="263">D236</f>
        <v>item,101;item,200</v>
      </c>
      <c r="E336" s="50">
        <f>产出设定!$C$20</f>
        <v>50</v>
      </c>
      <c r="F336" s="50">
        <f t="shared" si="263"/>
        <v>111</v>
      </c>
      <c r="G336" s="50">
        <f t="shared" si="263"/>
        <v>185</v>
      </c>
      <c r="H336" s="50" t="str">
        <f t="shared" si="263"/>
        <v>pack,10034;pack,1225;pack,401</v>
      </c>
      <c r="K336" s="50">
        <v>4</v>
      </c>
      <c r="L336" s="50">
        <f t="shared" si="218"/>
        <v>41034</v>
      </c>
      <c r="M336" s="50">
        <v>34</v>
      </c>
      <c r="N336" s="50" t="str">
        <f>随机目标!CI75</f>
        <v>prop,205,2;pack,1105;pack,1120;pack,1135;pack,1150</v>
      </c>
      <c r="O336" s="50" t="str">
        <f>随机目标!CJ75</f>
        <v>prop,205,2</v>
      </c>
      <c r="P336" s="50">
        <f>随机目标!CK75</f>
        <v>50</v>
      </c>
      <c r="Q336" s="50">
        <v>1</v>
      </c>
      <c r="R336" s="50" t="str">
        <f t="shared" si="219"/>
        <v>prop_205</v>
      </c>
      <c r="S336" s="50" t="str">
        <f t="shared" si="220"/>
        <v>prop</v>
      </c>
      <c r="U336" s="50">
        <v>7</v>
      </c>
      <c r="V336" s="50">
        <f t="shared" si="249"/>
        <v>72034</v>
      </c>
      <c r="W336" s="50">
        <v>34</v>
      </c>
      <c r="X336" s="50" t="str">
        <f>随机目标!CR75</f>
        <v>cash,110</v>
      </c>
      <c r="Y336" s="50" t="str">
        <f>随机目标!CS75</f>
        <v>cash,110</v>
      </c>
      <c r="Z336" s="50">
        <f>随机目标!CT75</f>
        <v>100</v>
      </c>
      <c r="AA336" s="50">
        <v>2</v>
      </c>
      <c r="AB336" s="50" t="str">
        <f t="shared" si="250"/>
        <v>cash_110</v>
      </c>
      <c r="AC336" s="50" t="str">
        <f t="shared" si="251"/>
        <v>cash</v>
      </c>
      <c r="AH336" s="53">
        <f>宝箱产出!G37</f>
        <v>10334</v>
      </c>
      <c r="AI336" s="53">
        <v>1</v>
      </c>
      <c r="AJ336" s="50" t="str">
        <f>价值设定!S36</f>
        <v>prop,103|1000;prop,104|9000</v>
      </c>
      <c r="AM336" s="50">
        <f>宝箱产出!R37</f>
        <v>80334</v>
      </c>
      <c r="AN336" s="50">
        <v>1</v>
      </c>
      <c r="AO336" s="50" t="str">
        <f>宝箱产出!S37</f>
        <v>pack,304|20;cash,200|100;cash,250|50;cash,300|25;cash,400|10;prop,704,5|300;prop,704,10|150;pack,703|350;pack,408|100</v>
      </c>
    </row>
    <row r="337" spans="1:41">
      <c r="A337" s="51" t="s">
        <v>646</v>
      </c>
      <c r="B337" s="52">
        <v>35</v>
      </c>
      <c r="C337" s="52">
        <v>4</v>
      </c>
      <c r="D337" s="50" t="str">
        <f t="shared" ref="D337:H337" si="264">D237</f>
        <v>item,101;item,200</v>
      </c>
      <c r="E337" s="50">
        <f>产出设定!$C$20</f>
        <v>50</v>
      </c>
      <c r="F337" s="50">
        <f t="shared" si="264"/>
        <v>111</v>
      </c>
      <c r="G337" s="50">
        <f t="shared" si="264"/>
        <v>185</v>
      </c>
      <c r="H337" s="50" t="str">
        <f t="shared" si="264"/>
        <v>pack,10035;pack,1225;pack,401</v>
      </c>
      <c r="K337" s="50">
        <v>4</v>
      </c>
      <c r="L337" s="50">
        <f t="shared" si="218"/>
        <v>41035</v>
      </c>
      <c r="M337" s="50">
        <v>35</v>
      </c>
      <c r="N337" s="50" t="str">
        <f>随机目标!CI76</f>
        <v>prop,205,2;pack,1105;pack,1120;pack,1135;pack,1150</v>
      </c>
      <c r="O337" s="50" t="str">
        <f>随机目标!CJ76</f>
        <v>prop,205,2</v>
      </c>
      <c r="P337" s="50">
        <f>随机目标!CK76</f>
        <v>50</v>
      </c>
      <c r="Q337" s="50">
        <v>1</v>
      </c>
      <c r="R337" s="50" t="str">
        <f t="shared" si="219"/>
        <v>prop_205</v>
      </c>
      <c r="S337" s="50" t="str">
        <f t="shared" si="220"/>
        <v>prop</v>
      </c>
      <c r="U337" s="50">
        <v>7</v>
      </c>
      <c r="V337" s="50">
        <f t="shared" si="249"/>
        <v>72035</v>
      </c>
      <c r="W337" s="50">
        <v>35</v>
      </c>
      <c r="X337" s="50" t="str">
        <f>随机目标!CR76</f>
        <v>cash,110</v>
      </c>
      <c r="Y337" s="50" t="str">
        <f>随机目标!CS76</f>
        <v>cash,110</v>
      </c>
      <c r="Z337" s="50">
        <f>随机目标!CT76</f>
        <v>100</v>
      </c>
      <c r="AA337" s="50">
        <v>2</v>
      </c>
      <c r="AB337" s="50" t="str">
        <f t="shared" si="250"/>
        <v>cash_110</v>
      </c>
      <c r="AC337" s="50" t="str">
        <f t="shared" si="251"/>
        <v>cash</v>
      </c>
      <c r="AH337" s="53">
        <f>宝箱产出!G38</f>
        <v>10335</v>
      </c>
      <c r="AI337" s="53">
        <v>1</v>
      </c>
      <c r="AJ337" s="50" t="str">
        <f>价值设定!S37</f>
        <v>prop,103|850;prop,104|9150</v>
      </c>
      <c r="AM337" s="50">
        <f>宝箱产出!R38</f>
        <v>80335</v>
      </c>
      <c r="AN337" s="50">
        <v>1</v>
      </c>
      <c r="AO337" s="50" t="str">
        <f>宝箱产出!S38</f>
        <v>pack,304|20;cash,200|100;cash,250|50;cash,300|25;cash,400|10;prop,704,5|300;prop,704,10|150;pack,703|350;pack,408|100</v>
      </c>
    </row>
    <row r="338" spans="1:41">
      <c r="A338" s="51" t="s">
        <v>647</v>
      </c>
      <c r="B338" s="52">
        <v>36</v>
      </c>
      <c r="C338" s="52">
        <v>4</v>
      </c>
      <c r="D338" s="50" t="str">
        <f t="shared" ref="D338:H338" si="265">D238</f>
        <v>item,101;item,200</v>
      </c>
      <c r="E338" s="50">
        <f>产出设定!$C$20</f>
        <v>50</v>
      </c>
      <c r="F338" s="50">
        <f t="shared" si="265"/>
        <v>111</v>
      </c>
      <c r="G338" s="50">
        <f t="shared" si="265"/>
        <v>185</v>
      </c>
      <c r="H338" s="50" t="str">
        <f t="shared" si="265"/>
        <v>pack,10036;pack,1225;pack,401</v>
      </c>
      <c r="K338" s="50">
        <v>4</v>
      </c>
      <c r="L338" s="50">
        <f t="shared" si="218"/>
        <v>41036</v>
      </c>
      <c r="M338" s="50">
        <v>36</v>
      </c>
      <c r="N338" s="50" t="str">
        <f>随机目标!CI77</f>
        <v>prop,205,2;pack,1105;pack,1120;pack,1135;pack,1150</v>
      </c>
      <c r="O338" s="50" t="str">
        <f>随机目标!CJ77</f>
        <v>prop,205,2</v>
      </c>
      <c r="P338" s="50">
        <f>随机目标!CK77</f>
        <v>50</v>
      </c>
      <c r="Q338" s="50">
        <v>1</v>
      </c>
      <c r="R338" s="50" t="str">
        <f t="shared" si="219"/>
        <v>prop_205</v>
      </c>
      <c r="S338" s="50" t="str">
        <f t="shared" si="220"/>
        <v>prop</v>
      </c>
      <c r="U338" s="50">
        <v>7</v>
      </c>
      <c r="V338" s="50">
        <f t="shared" si="249"/>
        <v>72036</v>
      </c>
      <c r="W338" s="50">
        <v>36</v>
      </c>
      <c r="X338" s="50" t="str">
        <f>随机目标!CR77</f>
        <v>cash,110</v>
      </c>
      <c r="Y338" s="50" t="str">
        <f>随机目标!CS77</f>
        <v>cash,110</v>
      </c>
      <c r="Z338" s="50">
        <f>随机目标!CT77</f>
        <v>100</v>
      </c>
      <c r="AA338" s="50">
        <v>2</v>
      </c>
      <c r="AB338" s="50" t="str">
        <f t="shared" si="250"/>
        <v>cash_110</v>
      </c>
      <c r="AC338" s="50" t="str">
        <f t="shared" si="251"/>
        <v>cash</v>
      </c>
      <c r="AH338" s="53">
        <f>宝箱产出!G39</f>
        <v>10336</v>
      </c>
      <c r="AI338" s="53">
        <v>1</v>
      </c>
      <c r="AJ338" s="50" t="str">
        <f>价值设定!S38</f>
        <v>prop,103|700;prop,104|9300</v>
      </c>
      <c r="AM338" s="50">
        <f>宝箱产出!R39</f>
        <v>80336</v>
      </c>
      <c r="AN338" s="50">
        <v>1</v>
      </c>
      <c r="AO338" s="50" t="str">
        <f>宝箱产出!S39</f>
        <v>pack,304|20;cash,200|100;cash,250|50;cash,300|25;cash,400|10;prop,704,5|300;prop,704,10|150;pack,703|350;pack,408|100</v>
      </c>
    </row>
    <row r="339" spans="1:41">
      <c r="A339" s="51" t="s">
        <v>648</v>
      </c>
      <c r="B339" s="52">
        <v>37</v>
      </c>
      <c r="C339" s="52">
        <v>4</v>
      </c>
      <c r="D339" s="50" t="str">
        <f t="shared" ref="D339:H339" si="266">D239</f>
        <v>item,101;item,200</v>
      </c>
      <c r="E339" s="50">
        <f>产出设定!$C$20</f>
        <v>50</v>
      </c>
      <c r="F339" s="50">
        <f t="shared" si="266"/>
        <v>114</v>
      </c>
      <c r="G339" s="50">
        <f t="shared" si="266"/>
        <v>190</v>
      </c>
      <c r="H339" s="50" t="str">
        <f t="shared" si="266"/>
        <v>pack,10037;pack,1225;pack,401</v>
      </c>
      <c r="K339" s="50">
        <v>4</v>
      </c>
      <c r="L339" s="50">
        <f t="shared" si="218"/>
        <v>41037</v>
      </c>
      <c r="M339" s="50">
        <v>37</v>
      </c>
      <c r="N339" s="50" t="str">
        <f>随机目标!CI78</f>
        <v>prop,205,2;pack,1105;pack,1120;pack,1135;pack,1150</v>
      </c>
      <c r="O339" s="50" t="str">
        <f>随机目标!CJ78</f>
        <v>prop,205,2</v>
      </c>
      <c r="P339" s="50">
        <f>随机目标!CK78</f>
        <v>50</v>
      </c>
      <c r="Q339" s="50">
        <v>1</v>
      </c>
      <c r="R339" s="50" t="str">
        <f t="shared" si="219"/>
        <v>prop_205</v>
      </c>
      <c r="S339" s="50" t="str">
        <f t="shared" si="220"/>
        <v>prop</v>
      </c>
      <c r="U339" s="50">
        <v>7</v>
      </c>
      <c r="V339" s="50">
        <f t="shared" si="249"/>
        <v>72037</v>
      </c>
      <c r="W339" s="50">
        <v>37</v>
      </c>
      <c r="X339" s="50" t="str">
        <f>随机目标!CR78</f>
        <v>cash,110</v>
      </c>
      <c r="Y339" s="50" t="str">
        <f>随机目标!CS78</f>
        <v>cash,110</v>
      </c>
      <c r="Z339" s="50">
        <f>随机目标!CT78</f>
        <v>100</v>
      </c>
      <c r="AA339" s="50">
        <v>2</v>
      </c>
      <c r="AB339" s="50" t="str">
        <f t="shared" si="250"/>
        <v>cash_110</v>
      </c>
      <c r="AC339" s="50" t="str">
        <f t="shared" si="251"/>
        <v>cash</v>
      </c>
      <c r="AH339" s="53">
        <f>宝箱产出!G40</f>
        <v>10337</v>
      </c>
      <c r="AI339" s="53">
        <v>1</v>
      </c>
      <c r="AJ339" s="50" t="str">
        <f>价值设定!S39</f>
        <v>prop,103|500;prop,104|9500</v>
      </c>
      <c r="AM339" s="50">
        <f>宝箱产出!R40</f>
        <v>80337</v>
      </c>
      <c r="AN339" s="50">
        <v>1</v>
      </c>
      <c r="AO339" s="50" t="str">
        <f>宝箱产出!S40</f>
        <v>pack,304|20;cash,200|100;cash,250|50;cash,300|25;cash,400|10;prop,704,5|300;prop,704,10|150;pack,703|350;pack,408|100</v>
      </c>
    </row>
    <row r="340" spans="1:41">
      <c r="A340" s="51" t="s">
        <v>649</v>
      </c>
      <c r="B340" s="52">
        <v>38</v>
      </c>
      <c r="C340" s="52">
        <v>4</v>
      </c>
      <c r="D340" s="50" t="str">
        <f t="shared" ref="D340:H340" si="267">D240</f>
        <v>item,101;item,200</v>
      </c>
      <c r="E340" s="50">
        <f>产出设定!$C$20</f>
        <v>50</v>
      </c>
      <c r="F340" s="50">
        <f t="shared" si="267"/>
        <v>117</v>
      </c>
      <c r="G340" s="50">
        <f t="shared" si="267"/>
        <v>195</v>
      </c>
      <c r="H340" s="50" t="str">
        <f t="shared" si="267"/>
        <v>pack,10038;pack,1225;pack,401</v>
      </c>
      <c r="K340" s="50">
        <v>4</v>
      </c>
      <c r="L340" s="50">
        <f t="shared" si="218"/>
        <v>41038</v>
      </c>
      <c r="M340" s="50">
        <v>38</v>
      </c>
      <c r="N340" s="50" t="str">
        <f>随机目标!CI79</f>
        <v>prop,205,2;pack,1105;pack,1120;pack,1135;pack,1150</v>
      </c>
      <c r="O340" s="50" t="str">
        <f>随机目标!CJ79</f>
        <v>prop,205,2</v>
      </c>
      <c r="P340" s="50">
        <f>随机目标!CK79</f>
        <v>50</v>
      </c>
      <c r="Q340" s="50">
        <v>1</v>
      </c>
      <c r="R340" s="50" t="str">
        <f t="shared" si="219"/>
        <v>prop_205</v>
      </c>
      <c r="S340" s="50" t="str">
        <f t="shared" si="220"/>
        <v>prop</v>
      </c>
      <c r="U340" s="50">
        <v>7</v>
      </c>
      <c r="V340" s="50">
        <f t="shared" si="249"/>
        <v>72038</v>
      </c>
      <c r="W340" s="50">
        <v>38</v>
      </c>
      <c r="X340" s="50" t="str">
        <f>随机目标!CR79</f>
        <v>cash,110</v>
      </c>
      <c r="Y340" s="50" t="str">
        <f>随机目标!CS79</f>
        <v>cash,110</v>
      </c>
      <c r="Z340" s="50">
        <f>随机目标!CT79</f>
        <v>100</v>
      </c>
      <c r="AA340" s="50">
        <v>2</v>
      </c>
      <c r="AB340" s="50" t="str">
        <f t="shared" si="250"/>
        <v>cash_110</v>
      </c>
      <c r="AC340" s="50" t="str">
        <f t="shared" si="251"/>
        <v>cash</v>
      </c>
      <c r="AH340" s="53">
        <f>宝箱产出!G41</f>
        <v>10338</v>
      </c>
      <c r="AI340" s="53">
        <v>1</v>
      </c>
      <c r="AJ340" s="50" t="str">
        <f>价值设定!S40</f>
        <v>prop,103|350;prop,104|9650</v>
      </c>
      <c r="AM340" s="50">
        <f>宝箱产出!R41</f>
        <v>80338</v>
      </c>
      <c r="AN340" s="50">
        <v>1</v>
      </c>
      <c r="AO340" s="50" t="str">
        <f>宝箱产出!S41</f>
        <v>pack,304|20;cash,200|100;cash,250|50;cash,300|25;cash,400|10;prop,704,5|300;prop,704,10|150;pack,703|350;pack,408|100</v>
      </c>
    </row>
    <row r="341" spans="1:41">
      <c r="A341" s="51" t="s">
        <v>650</v>
      </c>
      <c r="B341" s="52">
        <v>39</v>
      </c>
      <c r="C341" s="52">
        <v>4</v>
      </c>
      <c r="D341" s="50" t="str">
        <f>D241</f>
        <v>item,101;item,200</v>
      </c>
      <c r="E341" s="50">
        <f>产出设定!$C$20</f>
        <v>50</v>
      </c>
      <c r="F341" s="50">
        <f t="shared" ref="F341:H341" si="268">F241</f>
        <v>120</v>
      </c>
      <c r="G341" s="50">
        <f t="shared" si="268"/>
        <v>200</v>
      </c>
      <c r="H341" s="50" t="str">
        <f t="shared" si="268"/>
        <v>pack,10039;pack,1225;pack,401</v>
      </c>
      <c r="K341" s="50">
        <v>4</v>
      </c>
      <c r="L341" s="50">
        <f t="shared" si="218"/>
        <v>41039</v>
      </c>
      <c r="M341" s="50">
        <v>39</v>
      </c>
      <c r="N341" s="50" t="str">
        <f>随机目标!CI80</f>
        <v>prop,205,2;pack,1105;pack,1120;pack,1135;pack,1150</v>
      </c>
      <c r="O341" s="50" t="str">
        <f>随机目标!CJ80</f>
        <v>prop,205,2</v>
      </c>
      <c r="P341" s="50">
        <f>随机目标!CK80</f>
        <v>50</v>
      </c>
      <c r="Q341" s="50">
        <v>1</v>
      </c>
      <c r="R341" s="50" t="str">
        <f t="shared" si="219"/>
        <v>prop_205</v>
      </c>
      <c r="S341" s="50" t="str">
        <f t="shared" si="220"/>
        <v>prop</v>
      </c>
      <c r="U341" s="50">
        <v>7</v>
      </c>
      <c r="V341" s="50">
        <f t="shared" si="249"/>
        <v>72039</v>
      </c>
      <c r="W341" s="50">
        <v>39</v>
      </c>
      <c r="X341" s="50" t="str">
        <f>随机目标!CR80</f>
        <v>cash,110</v>
      </c>
      <c r="Y341" s="50" t="str">
        <f>随机目标!CS80</f>
        <v>cash,110</v>
      </c>
      <c r="Z341" s="50">
        <f>随机目标!CT80</f>
        <v>100</v>
      </c>
      <c r="AA341" s="50">
        <v>2</v>
      </c>
      <c r="AB341" s="50" t="str">
        <f t="shared" si="250"/>
        <v>cash_110</v>
      </c>
      <c r="AC341" s="50" t="str">
        <f t="shared" si="251"/>
        <v>cash</v>
      </c>
      <c r="AH341" s="53">
        <f>宝箱产出!G42</f>
        <v>10339</v>
      </c>
      <c r="AI341" s="53">
        <v>1</v>
      </c>
      <c r="AJ341" s="50" t="str">
        <f>价值设定!S41</f>
        <v>prop,103|200;prop,104|9800</v>
      </c>
      <c r="AM341" s="50">
        <f>宝箱产出!R42</f>
        <v>80339</v>
      </c>
      <c r="AN341" s="50">
        <v>1</v>
      </c>
      <c r="AO341" s="50" t="str">
        <f>宝箱产出!S42</f>
        <v>pack,304|20;cash,200|100;cash,250|50;cash,300|25;cash,400|10;prop,704,5|300;prop,704,10|150;pack,703|350;pack,408|100</v>
      </c>
    </row>
    <row r="342" spans="1:41">
      <c r="A342" s="51" t="s">
        <v>651</v>
      </c>
      <c r="B342" s="52">
        <v>40</v>
      </c>
      <c r="C342" s="52">
        <v>4</v>
      </c>
      <c r="D342" s="50" t="str">
        <f t="shared" ref="D342:H342" si="269">D242</f>
        <v>item,101;item,200</v>
      </c>
      <c r="E342" s="50">
        <f>产出设定!$C$20</f>
        <v>50</v>
      </c>
      <c r="F342" s="50">
        <f t="shared" si="269"/>
        <v>120</v>
      </c>
      <c r="G342" s="50">
        <f t="shared" si="269"/>
        <v>200</v>
      </c>
      <c r="H342" s="50" t="str">
        <f t="shared" si="269"/>
        <v>pack,10040;pack,1225;pack,401</v>
      </c>
      <c r="K342" s="50">
        <v>4</v>
      </c>
      <c r="L342" s="50">
        <f t="shared" si="218"/>
        <v>41040</v>
      </c>
      <c r="M342" s="50">
        <v>40</v>
      </c>
      <c r="N342" s="50" t="str">
        <f>随机目标!CI81</f>
        <v>prop,205,2;pack,1105;pack,1120;pack,1135;pack,1150</v>
      </c>
      <c r="O342" s="50" t="str">
        <f>随机目标!CJ81</f>
        <v>prop,205,2</v>
      </c>
      <c r="P342" s="50">
        <f>随机目标!CK81</f>
        <v>50</v>
      </c>
      <c r="Q342" s="50">
        <v>1</v>
      </c>
      <c r="R342" s="50" t="str">
        <f t="shared" si="219"/>
        <v>prop_205</v>
      </c>
      <c r="S342" s="50" t="str">
        <f t="shared" si="220"/>
        <v>prop</v>
      </c>
      <c r="U342" s="50">
        <v>7</v>
      </c>
      <c r="V342" s="50">
        <f t="shared" si="249"/>
        <v>72040</v>
      </c>
      <c r="W342" s="50">
        <v>40</v>
      </c>
      <c r="X342" s="50" t="str">
        <f>随机目标!CR81</f>
        <v>cash,110</v>
      </c>
      <c r="Y342" s="50" t="str">
        <f>随机目标!CS81</f>
        <v>cash,110</v>
      </c>
      <c r="Z342" s="50">
        <f>随机目标!CT81</f>
        <v>100</v>
      </c>
      <c r="AA342" s="50">
        <v>2</v>
      </c>
      <c r="AB342" s="50" t="str">
        <f t="shared" si="250"/>
        <v>cash_110</v>
      </c>
      <c r="AC342" s="50" t="str">
        <f t="shared" si="251"/>
        <v>cash</v>
      </c>
      <c r="AH342" s="53">
        <f>宝箱产出!G43</f>
        <v>10340</v>
      </c>
      <c r="AI342" s="53">
        <v>1</v>
      </c>
      <c r="AJ342" s="50" t="str">
        <f>价值设定!S42</f>
        <v>prop,104|10000;prop,105|0</v>
      </c>
      <c r="AM342" s="50">
        <f>宝箱产出!R43</f>
        <v>80340</v>
      </c>
      <c r="AN342" s="50">
        <v>1</v>
      </c>
      <c r="AO342" s="50" t="str">
        <f>宝箱产出!S43</f>
        <v>pack,304|20;cash,200|100;cash,250|50;cash,300|25;cash,400|10;prop,704,5|300;prop,704,10|150;pack,703|350;pack,408|100</v>
      </c>
    </row>
    <row r="343" spans="1:41">
      <c r="A343" s="51" t="s">
        <v>652</v>
      </c>
      <c r="B343" s="52">
        <v>41</v>
      </c>
      <c r="C343" s="52">
        <v>4</v>
      </c>
      <c r="D343" s="50" t="str">
        <f t="shared" ref="D343:H343" si="270">D243</f>
        <v>item,101;item,102;item,200</v>
      </c>
      <c r="E343" s="50">
        <f>产出设定!$C$20</f>
        <v>50</v>
      </c>
      <c r="F343" s="50">
        <f t="shared" si="270"/>
        <v>123</v>
      </c>
      <c r="G343" s="50">
        <f t="shared" si="270"/>
        <v>205</v>
      </c>
      <c r="H343" s="50" t="str">
        <f t="shared" si="270"/>
        <v>pack,10041;pack,1226;pack,401</v>
      </c>
      <c r="K343" s="50">
        <v>4</v>
      </c>
      <c r="L343" s="50">
        <f t="shared" si="218"/>
        <v>41041</v>
      </c>
      <c r="M343" s="50">
        <v>41</v>
      </c>
      <c r="N343" s="50" t="str">
        <f>随机目标!CI82</f>
        <v>prop,205,2;pack,1106;pack,1121;pack,1136;pack,1151</v>
      </c>
      <c r="O343" s="50" t="str">
        <f>随机目标!CJ82</f>
        <v>prop,205,2</v>
      </c>
      <c r="P343" s="50">
        <f>随机目标!CK82</f>
        <v>50</v>
      </c>
      <c r="Q343" s="50">
        <v>1</v>
      </c>
      <c r="R343" s="50" t="str">
        <f t="shared" si="219"/>
        <v>prop_205</v>
      </c>
      <c r="S343" s="50" t="str">
        <f t="shared" si="220"/>
        <v>prop</v>
      </c>
      <c r="U343" s="50">
        <v>7</v>
      </c>
      <c r="V343" s="50">
        <f t="shared" si="249"/>
        <v>72041</v>
      </c>
      <c r="W343" s="50">
        <v>41</v>
      </c>
      <c r="X343" s="50" t="str">
        <f>随机目标!CR82</f>
        <v>cash,110</v>
      </c>
      <c r="Y343" s="50" t="str">
        <f>随机目标!CS82</f>
        <v>cash,110</v>
      </c>
      <c r="Z343" s="50">
        <f>随机目标!CT82</f>
        <v>100</v>
      </c>
      <c r="AA343" s="50">
        <v>2</v>
      </c>
      <c r="AB343" s="50" t="str">
        <f t="shared" si="250"/>
        <v>cash_110</v>
      </c>
      <c r="AC343" s="50" t="str">
        <f t="shared" si="251"/>
        <v>cash</v>
      </c>
      <c r="AH343" s="53">
        <f>宝箱产出!G44</f>
        <v>10341</v>
      </c>
      <c r="AI343" s="53">
        <v>1</v>
      </c>
      <c r="AJ343" s="50" t="str">
        <f>价值设定!S43</f>
        <v>prop,104|9958;prop,105|42</v>
      </c>
      <c r="AM343" s="50">
        <f>宝箱产出!R44</f>
        <v>80341</v>
      </c>
      <c r="AN343" s="50">
        <v>1</v>
      </c>
      <c r="AO343" s="50" t="str">
        <f>宝箱产出!S44</f>
        <v>pack,304|20;cash,200|100;cash,250|50;cash,300|25;cash,400|10;prop,704,5|300;prop,704,10|150;pack,703|350;pack,408|100</v>
      </c>
    </row>
    <row r="344" spans="1:41">
      <c r="A344" s="51" t="s">
        <v>653</v>
      </c>
      <c r="B344" s="52">
        <v>42</v>
      </c>
      <c r="C344" s="52">
        <v>4</v>
      </c>
      <c r="D344" s="50" t="str">
        <f t="shared" ref="D344:H344" si="271">D244</f>
        <v>item,101;item,102;item,200</v>
      </c>
      <c r="E344" s="50">
        <f>产出设定!$C$20</f>
        <v>50</v>
      </c>
      <c r="F344" s="50">
        <f t="shared" si="271"/>
        <v>126</v>
      </c>
      <c r="G344" s="50">
        <f t="shared" si="271"/>
        <v>210</v>
      </c>
      <c r="H344" s="50" t="str">
        <f t="shared" si="271"/>
        <v>pack,10042;pack,1226;pack,401</v>
      </c>
      <c r="K344" s="50">
        <v>4</v>
      </c>
      <c r="L344" s="50">
        <f t="shared" si="218"/>
        <v>41042</v>
      </c>
      <c r="M344" s="50">
        <v>42</v>
      </c>
      <c r="N344" s="50" t="str">
        <f>随机目标!CI83</f>
        <v>prop,205,2;pack,1106;pack,1121;pack,1136;pack,1151</v>
      </c>
      <c r="O344" s="50" t="str">
        <f>随机目标!CJ83</f>
        <v>prop,205,2</v>
      </c>
      <c r="P344" s="50">
        <f>随机目标!CK83</f>
        <v>50</v>
      </c>
      <c r="Q344" s="50">
        <v>1</v>
      </c>
      <c r="R344" s="50" t="str">
        <f t="shared" si="219"/>
        <v>prop_205</v>
      </c>
      <c r="S344" s="50" t="str">
        <f t="shared" si="220"/>
        <v>prop</v>
      </c>
      <c r="U344" s="50">
        <v>7</v>
      </c>
      <c r="V344" s="50">
        <f t="shared" si="249"/>
        <v>72042</v>
      </c>
      <c r="W344" s="50">
        <v>42</v>
      </c>
      <c r="X344" s="50" t="str">
        <f>随机目标!CR83</f>
        <v>cash,110</v>
      </c>
      <c r="Y344" s="50" t="str">
        <f>随机目标!CS83</f>
        <v>cash,110</v>
      </c>
      <c r="Z344" s="50">
        <f>随机目标!CT83</f>
        <v>100</v>
      </c>
      <c r="AA344" s="50">
        <v>2</v>
      </c>
      <c r="AB344" s="50" t="str">
        <f t="shared" si="250"/>
        <v>cash_110</v>
      </c>
      <c r="AC344" s="50" t="str">
        <f t="shared" si="251"/>
        <v>cash</v>
      </c>
      <c r="AH344" s="53">
        <f>宝箱产出!G45</f>
        <v>10342</v>
      </c>
      <c r="AI344" s="53">
        <v>1</v>
      </c>
      <c r="AJ344" s="50" t="str">
        <f>价值设定!S44</f>
        <v>prop,104|9915;prop,105|85</v>
      </c>
      <c r="AM344" s="50">
        <f>宝箱产出!R45</f>
        <v>80342</v>
      </c>
      <c r="AN344" s="50">
        <v>1</v>
      </c>
      <c r="AO344" s="50" t="str">
        <f>宝箱产出!S45</f>
        <v>pack,304|20;cash,200|100;cash,250|50;cash,300|25;cash,400|10;prop,704,5|300;prop,704,10|150;pack,703|350;pack,408|100</v>
      </c>
    </row>
    <row r="345" spans="1:41">
      <c r="A345" s="51" t="s">
        <v>654</v>
      </c>
      <c r="B345" s="52">
        <v>43</v>
      </c>
      <c r="C345" s="52">
        <v>4</v>
      </c>
      <c r="D345" s="50" t="str">
        <f t="shared" ref="D345:H345" si="272">D245</f>
        <v>item,101;item,102;item,200</v>
      </c>
      <c r="E345" s="50">
        <f>产出设定!$C$20</f>
        <v>50</v>
      </c>
      <c r="F345" s="50">
        <f t="shared" si="272"/>
        <v>129</v>
      </c>
      <c r="G345" s="50">
        <f t="shared" si="272"/>
        <v>215</v>
      </c>
      <c r="H345" s="50" t="str">
        <f t="shared" si="272"/>
        <v>pack,10043;pack,1226;pack,401</v>
      </c>
      <c r="K345" s="50">
        <v>4</v>
      </c>
      <c r="L345" s="50">
        <f t="shared" si="218"/>
        <v>41043</v>
      </c>
      <c r="M345" s="50">
        <v>43</v>
      </c>
      <c r="N345" s="50" t="str">
        <f>随机目标!CI84</f>
        <v>prop,205,2;pack,1106;pack,1121;pack,1136;pack,1151</v>
      </c>
      <c r="O345" s="50" t="str">
        <f>随机目标!CJ84</f>
        <v>prop,205,2</v>
      </c>
      <c r="P345" s="50">
        <f>随机目标!CK84</f>
        <v>50</v>
      </c>
      <c r="Q345" s="50">
        <v>1</v>
      </c>
      <c r="R345" s="50" t="str">
        <f t="shared" si="219"/>
        <v>prop_205</v>
      </c>
      <c r="S345" s="50" t="str">
        <f t="shared" si="220"/>
        <v>prop</v>
      </c>
      <c r="U345" s="50">
        <v>7</v>
      </c>
      <c r="V345" s="50">
        <f t="shared" si="249"/>
        <v>72043</v>
      </c>
      <c r="W345" s="50">
        <v>43</v>
      </c>
      <c r="X345" s="50" t="str">
        <f>随机目标!CR84</f>
        <v>cash,110</v>
      </c>
      <c r="Y345" s="50" t="str">
        <f>随机目标!CS84</f>
        <v>cash,110</v>
      </c>
      <c r="Z345" s="50">
        <f>随机目标!CT84</f>
        <v>100</v>
      </c>
      <c r="AA345" s="50">
        <v>2</v>
      </c>
      <c r="AB345" s="50" t="str">
        <f t="shared" si="250"/>
        <v>cash_110</v>
      </c>
      <c r="AC345" s="50" t="str">
        <f t="shared" si="251"/>
        <v>cash</v>
      </c>
      <c r="AH345" s="53">
        <f>宝箱产出!G46</f>
        <v>10343</v>
      </c>
      <c r="AI345" s="53">
        <v>1</v>
      </c>
      <c r="AJ345" s="50" t="str">
        <f>价值设定!S45</f>
        <v>prop,104|9858;prop,105|142</v>
      </c>
      <c r="AM345" s="50">
        <f>宝箱产出!R46</f>
        <v>80343</v>
      </c>
      <c r="AN345" s="50">
        <v>1</v>
      </c>
      <c r="AO345" s="50" t="str">
        <f>宝箱产出!S46</f>
        <v>pack,304|20;cash,200|100;cash,250|50;cash,300|25;cash,400|10;prop,704,5|300;prop,704,10|150;pack,703|350;pack,408|100</v>
      </c>
    </row>
    <row r="346" spans="1:41">
      <c r="A346" s="51" t="s">
        <v>655</v>
      </c>
      <c r="B346" s="52">
        <v>44</v>
      </c>
      <c r="C346" s="52">
        <v>4</v>
      </c>
      <c r="D346" s="50" t="str">
        <f t="shared" ref="D346:H346" si="273">D246</f>
        <v>item,101;item,102;item,200</v>
      </c>
      <c r="E346" s="50">
        <f>产出设定!$C$20</f>
        <v>50</v>
      </c>
      <c r="F346" s="50">
        <f t="shared" si="273"/>
        <v>132</v>
      </c>
      <c r="G346" s="50">
        <f t="shared" si="273"/>
        <v>220</v>
      </c>
      <c r="H346" s="50" t="str">
        <f t="shared" si="273"/>
        <v>pack,10044;pack,1226;pack,401</v>
      </c>
      <c r="K346" s="50">
        <v>4</v>
      </c>
      <c r="L346" s="50">
        <f t="shared" si="218"/>
        <v>41044</v>
      </c>
      <c r="M346" s="50">
        <v>44</v>
      </c>
      <c r="N346" s="50" t="str">
        <f>随机目标!CI85</f>
        <v>prop,205,2;pack,1106;pack,1121;pack,1136;pack,1151</v>
      </c>
      <c r="O346" s="50" t="str">
        <f>随机目标!CJ85</f>
        <v>prop,205,2</v>
      </c>
      <c r="P346" s="50">
        <f>随机目标!CK85</f>
        <v>50</v>
      </c>
      <c r="Q346" s="50">
        <v>1</v>
      </c>
      <c r="R346" s="50" t="str">
        <f t="shared" si="219"/>
        <v>prop_205</v>
      </c>
      <c r="S346" s="50" t="str">
        <f t="shared" si="220"/>
        <v>prop</v>
      </c>
      <c r="U346" s="50">
        <v>7</v>
      </c>
      <c r="V346" s="50">
        <f t="shared" si="249"/>
        <v>72044</v>
      </c>
      <c r="W346" s="50">
        <v>44</v>
      </c>
      <c r="X346" s="50" t="str">
        <f>随机目标!CR85</f>
        <v>cash,110</v>
      </c>
      <c r="Y346" s="50" t="str">
        <f>随机目标!CS85</f>
        <v>cash,110</v>
      </c>
      <c r="Z346" s="50">
        <f>随机目标!CT85</f>
        <v>100</v>
      </c>
      <c r="AA346" s="50">
        <v>2</v>
      </c>
      <c r="AB346" s="50" t="str">
        <f t="shared" si="250"/>
        <v>cash_110</v>
      </c>
      <c r="AC346" s="50" t="str">
        <f t="shared" si="251"/>
        <v>cash</v>
      </c>
      <c r="AH346" s="53">
        <f>宝箱产出!G47</f>
        <v>10344</v>
      </c>
      <c r="AI346" s="53">
        <v>1</v>
      </c>
      <c r="AJ346" s="50" t="str">
        <f>价值设定!S46</f>
        <v>prop,104|9815;prop,105|185</v>
      </c>
      <c r="AM346" s="50">
        <f>宝箱产出!R47</f>
        <v>80344</v>
      </c>
      <c r="AN346" s="50">
        <v>1</v>
      </c>
      <c r="AO346" s="50" t="str">
        <f>宝箱产出!S47</f>
        <v>pack,304|20;cash,200|100;cash,250|50;cash,300|25;cash,400|10;prop,704,5|300;prop,704,10|150;pack,703|350;pack,408|100</v>
      </c>
    </row>
    <row r="347" spans="1:41">
      <c r="A347" s="51" t="s">
        <v>656</v>
      </c>
      <c r="B347" s="52">
        <v>45</v>
      </c>
      <c r="C347" s="52">
        <v>4</v>
      </c>
      <c r="D347" s="50" t="str">
        <f t="shared" ref="D347:H347" si="274">D247</f>
        <v>item,101;item,102;item,200</v>
      </c>
      <c r="E347" s="50">
        <f>产出设定!$C$20</f>
        <v>50</v>
      </c>
      <c r="F347" s="50">
        <f t="shared" si="274"/>
        <v>136</v>
      </c>
      <c r="G347" s="50">
        <f t="shared" si="274"/>
        <v>227</v>
      </c>
      <c r="H347" s="50" t="str">
        <f t="shared" si="274"/>
        <v>pack,10045;pack,1227;pack,401</v>
      </c>
      <c r="K347" s="50">
        <v>4</v>
      </c>
      <c r="L347" s="50">
        <f t="shared" si="218"/>
        <v>41045</v>
      </c>
      <c r="M347" s="50">
        <v>45</v>
      </c>
      <c r="N347" s="50" t="str">
        <f>随机目标!CI86</f>
        <v>prop,206,1;pack,1107;pack,1122;pack,1137;pack,1152</v>
      </c>
      <c r="O347" s="50" t="str">
        <f>随机目标!CJ86</f>
        <v>prop,206,1</v>
      </c>
      <c r="P347" s="50">
        <f>随机目标!CK86</f>
        <v>50</v>
      </c>
      <c r="Q347" s="50">
        <v>1</v>
      </c>
      <c r="R347" s="50" t="str">
        <f t="shared" si="219"/>
        <v>prop_206</v>
      </c>
      <c r="S347" s="50" t="str">
        <f t="shared" si="220"/>
        <v>prop</v>
      </c>
      <c r="U347" s="50">
        <v>7</v>
      </c>
      <c r="V347" s="50">
        <f t="shared" si="249"/>
        <v>72045</v>
      </c>
      <c r="W347" s="50">
        <v>45</v>
      </c>
      <c r="X347" s="50" t="str">
        <f>随机目标!CR86</f>
        <v>cash,110</v>
      </c>
      <c r="Y347" s="50" t="str">
        <f>随机目标!CS86</f>
        <v>cash,110</v>
      </c>
      <c r="Z347" s="50">
        <f>随机目标!CT86</f>
        <v>100</v>
      </c>
      <c r="AA347" s="50">
        <v>2</v>
      </c>
      <c r="AB347" s="50" t="str">
        <f t="shared" si="250"/>
        <v>cash_110</v>
      </c>
      <c r="AC347" s="50" t="str">
        <f t="shared" si="251"/>
        <v>cash</v>
      </c>
      <c r="AH347" s="53">
        <f>宝箱产出!G48</f>
        <v>10345</v>
      </c>
      <c r="AI347" s="53">
        <v>1</v>
      </c>
      <c r="AJ347" s="50" t="str">
        <f>价值设定!S47</f>
        <v>prop,104|9772;prop,105|228</v>
      </c>
      <c r="AM347" s="50">
        <f>宝箱产出!R48</f>
        <v>80345</v>
      </c>
      <c r="AN347" s="50">
        <v>1</v>
      </c>
      <c r="AO347" s="50" t="str">
        <f>宝箱产出!S48</f>
        <v>pack,304|20;cash,200|100;cash,250|50;cash,300|25;cash,400|10;prop,704,5|300;prop,704,10|150;pack,703|350;pack,408|100</v>
      </c>
    </row>
    <row r="348" spans="1:41">
      <c r="A348" s="51" t="s">
        <v>657</v>
      </c>
      <c r="B348" s="52">
        <v>46</v>
      </c>
      <c r="C348" s="52">
        <v>4</v>
      </c>
      <c r="D348" s="50" t="str">
        <f t="shared" ref="D348:H348" si="275">D248</f>
        <v>item,101;item,102;item,200</v>
      </c>
      <c r="E348" s="50">
        <f>产出设定!$C$20</f>
        <v>50</v>
      </c>
      <c r="F348" s="50">
        <f t="shared" si="275"/>
        <v>140</v>
      </c>
      <c r="G348" s="50">
        <f t="shared" si="275"/>
        <v>233</v>
      </c>
      <c r="H348" s="50" t="str">
        <f t="shared" si="275"/>
        <v>pack,10046;pack,1227;pack,401</v>
      </c>
      <c r="K348" s="50">
        <v>4</v>
      </c>
      <c r="L348" s="50">
        <f t="shared" si="218"/>
        <v>41046</v>
      </c>
      <c r="M348" s="50">
        <v>46</v>
      </c>
      <c r="N348" s="50" t="str">
        <f>随机目标!CI87</f>
        <v>prop,206,1;pack,1107;pack,1122;pack,1137;pack,1152</v>
      </c>
      <c r="O348" s="50" t="str">
        <f>随机目标!CJ87</f>
        <v>prop,206,1</v>
      </c>
      <c r="P348" s="50">
        <f>随机目标!CK87</f>
        <v>50</v>
      </c>
      <c r="Q348" s="50">
        <v>1</v>
      </c>
      <c r="R348" s="50" t="str">
        <f t="shared" si="219"/>
        <v>prop_206</v>
      </c>
      <c r="S348" s="50" t="str">
        <f t="shared" si="220"/>
        <v>prop</v>
      </c>
      <c r="U348" s="50">
        <v>7</v>
      </c>
      <c r="V348" s="50">
        <f t="shared" si="249"/>
        <v>72046</v>
      </c>
      <c r="W348" s="50">
        <v>46</v>
      </c>
      <c r="X348" s="50" t="str">
        <f>随机目标!CR87</f>
        <v>cash,110</v>
      </c>
      <c r="Y348" s="50" t="str">
        <f>随机目标!CS87</f>
        <v>cash,110</v>
      </c>
      <c r="Z348" s="50">
        <f>随机目标!CT87</f>
        <v>100</v>
      </c>
      <c r="AA348" s="50">
        <v>2</v>
      </c>
      <c r="AB348" s="50" t="str">
        <f t="shared" si="250"/>
        <v>cash_110</v>
      </c>
      <c r="AC348" s="50" t="str">
        <f t="shared" si="251"/>
        <v>cash</v>
      </c>
      <c r="AH348" s="53">
        <f>宝箱产出!G49</f>
        <v>10346</v>
      </c>
      <c r="AI348" s="53">
        <v>1</v>
      </c>
      <c r="AJ348" s="50" t="str">
        <f>价值设定!S48</f>
        <v>prop,104|9715;prop,105|285</v>
      </c>
      <c r="AM348" s="50">
        <f>宝箱产出!R49</f>
        <v>80346</v>
      </c>
      <c r="AN348" s="50">
        <v>1</v>
      </c>
      <c r="AO348" s="50" t="str">
        <f>宝箱产出!S49</f>
        <v>pack,304|20;cash,200|100;cash,250|50;cash,300|25;cash,400|10;prop,704,5|300;prop,704,10|150;pack,703|350;pack,408|100</v>
      </c>
    </row>
    <row r="349" spans="1:41">
      <c r="A349" s="51" t="s">
        <v>658</v>
      </c>
      <c r="B349" s="52">
        <v>47</v>
      </c>
      <c r="C349" s="52">
        <v>4</v>
      </c>
      <c r="D349" s="50" t="str">
        <f t="shared" ref="D349:H349" si="276">D249</f>
        <v>item,101;item,102;item,200</v>
      </c>
      <c r="E349" s="50">
        <f>产出设定!$C$20</f>
        <v>50</v>
      </c>
      <c r="F349" s="50">
        <f t="shared" si="276"/>
        <v>140</v>
      </c>
      <c r="G349" s="50">
        <f t="shared" si="276"/>
        <v>233</v>
      </c>
      <c r="H349" s="50" t="str">
        <f t="shared" si="276"/>
        <v>pack,10047;pack,1227;pack,401</v>
      </c>
      <c r="K349" s="50">
        <v>4</v>
      </c>
      <c r="L349" s="50">
        <f t="shared" si="218"/>
        <v>41047</v>
      </c>
      <c r="M349" s="50">
        <v>47</v>
      </c>
      <c r="N349" s="50" t="str">
        <f>随机目标!CI88</f>
        <v>prop,206,1;pack,1107;pack,1122;pack,1137;pack,1152</v>
      </c>
      <c r="O349" s="50" t="str">
        <f>随机目标!CJ88</f>
        <v>prop,206,1</v>
      </c>
      <c r="P349" s="50">
        <f>随机目标!CK88</f>
        <v>50</v>
      </c>
      <c r="Q349" s="50">
        <v>1</v>
      </c>
      <c r="R349" s="50" t="str">
        <f t="shared" si="219"/>
        <v>prop_206</v>
      </c>
      <c r="S349" s="50" t="str">
        <f t="shared" si="220"/>
        <v>prop</v>
      </c>
      <c r="U349" s="50">
        <v>7</v>
      </c>
      <c r="V349" s="50">
        <f t="shared" si="249"/>
        <v>72047</v>
      </c>
      <c r="W349" s="50">
        <v>47</v>
      </c>
      <c r="X349" s="50" t="str">
        <f>随机目标!CR88</f>
        <v>cash,110</v>
      </c>
      <c r="Y349" s="50" t="str">
        <f>随机目标!CS88</f>
        <v>cash,110</v>
      </c>
      <c r="Z349" s="50">
        <f>随机目标!CT88</f>
        <v>100</v>
      </c>
      <c r="AA349" s="50">
        <v>2</v>
      </c>
      <c r="AB349" s="50" t="str">
        <f t="shared" si="250"/>
        <v>cash_110</v>
      </c>
      <c r="AC349" s="50" t="str">
        <f t="shared" si="251"/>
        <v>cash</v>
      </c>
      <c r="AH349" s="53">
        <f>宝箱产出!G50</f>
        <v>10347</v>
      </c>
      <c r="AI349" s="53">
        <v>1</v>
      </c>
      <c r="AJ349" s="50" t="str">
        <f>价值设定!S49</f>
        <v>prop,104|9672;prop,105|328</v>
      </c>
      <c r="AM349" s="50">
        <f>宝箱产出!R50</f>
        <v>80347</v>
      </c>
      <c r="AN349" s="50">
        <v>1</v>
      </c>
      <c r="AO349" s="50" t="str">
        <f>宝箱产出!S50</f>
        <v>pack,304|20;cash,200|100;cash,250|50;cash,300|25;cash,400|10;prop,704,5|300;prop,704,10|150;pack,703|350;pack,408|100</v>
      </c>
    </row>
    <row r="350" spans="1:41">
      <c r="A350" s="51" t="s">
        <v>659</v>
      </c>
      <c r="B350" s="52">
        <v>48</v>
      </c>
      <c r="C350" s="52">
        <v>4</v>
      </c>
      <c r="D350" s="50" t="str">
        <f t="shared" ref="D350:H350" si="277">D250</f>
        <v>item,101;item,102;item,200</v>
      </c>
      <c r="E350" s="50">
        <f>产出设定!$C$20</f>
        <v>50</v>
      </c>
      <c r="F350" s="50">
        <f t="shared" si="277"/>
        <v>144</v>
      </c>
      <c r="G350" s="50">
        <f t="shared" si="277"/>
        <v>240</v>
      </c>
      <c r="H350" s="50" t="str">
        <f t="shared" si="277"/>
        <v>pack,10048;pack,1227;pack,401</v>
      </c>
      <c r="K350" s="50">
        <v>4</v>
      </c>
      <c r="L350" s="50">
        <f t="shared" si="218"/>
        <v>41048</v>
      </c>
      <c r="M350" s="50">
        <v>48</v>
      </c>
      <c r="N350" s="50" t="str">
        <f>随机目标!CI89</f>
        <v>prop,206,1;pack,1107;pack,1122;pack,1137;pack,1152</v>
      </c>
      <c r="O350" s="50" t="str">
        <f>随机目标!CJ89</f>
        <v>prop,206,1</v>
      </c>
      <c r="P350" s="50">
        <f>随机目标!CK89</f>
        <v>50</v>
      </c>
      <c r="Q350" s="50">
        <v>1</v>
      </c>
      <c r="R350" s="50" t="str">
        <f t="shared" si="219"/>
        <v>prop_206</v>
      </c>
      <c r="S350" s="50" t="str">
        <f t="shared" si="220"/>
        <v>prop</v>
      </c>
      <c r="U350" s="50">
        <v>7</v>
      </c>
      <c r="V350" s="50">
        <f t="shared" si="249"/>
        <v>72048</v>
      </c>
      <c r="W350" s="50">
        <v>48</v>
      </c>
      <c r="X350" s="50" t="str">
        <f>随机目标!CR89</f>
        <v>cash,110</v>
      </c>
      <c r="Y350" s="50" t="str">
        <f>随机目标!CS89</f>
        <v>cash,110</v>
      </c>
      <c r="Z350" s="50">
        <f>随机目标!CT89</f>
        <v>100</v>
      </c>
      <c r="AA350" s="50">
        <v>2</v>
      </c>
      <c r="AB350" s="50" t="str">
        <f t="shared" si="250"/>
        <v>cash_110</v>
      </c>
      <c r="AC350" s="50" t="str">
        <f t="shared" si="251"/>
        <v>cash</v>
      </c>
      <c r="AH350" s="53">
        <f>宝箱产出!G51</f>
        <v>10348</v>
      </c>
      <c r="AI350" s="53">
        <v>1</v>
      </c>
      <c r="AJ350" s="50" t="str">
        <f>价值设定!S50</f>
        <v>prop,104|9629;prop,105|371</v>
      </c>
      <c r="AM350" s="50">
        <f>宝箱产出!R51</f>
        <v>80348</v>
      </c>
      <c r="AN350" s="50">
        <v>1</v>
      </c>
      <c r="AO350" s="50" t="str">
        <f>宝箱产出!S51</f>
        <v>pack,304|20;cash,200|100;cash,250|50;cash,300|25;cash,400|10;prop,704,5|300;prop,704,10|150;pack,703|350;pack,408|100</v>
      </c>
    </row>
    <row r="351" spans="1:41">
      <c r="A351" s="51" t="s">
        <v>660</v>
      </c>
      <c r="B351" s="52">
        <v>49</v>
      </c>
      <c r="C351" s="52">
        <v>4</v>
      </c>
      <c r="D351" s="50" t="str">
        <f t="shared" ref="D351:H351" si="278">D251</f>
        <v>item,101;item,102;item,200</v>
      </c>
      <c r="E351" s="50">
        <f>产出设定!$C$20</f>
        <v>50</v>
      </c>
      <c r="F351" s="50">
        <f t="shared" si="278"/>
        <v>144</v>
      </c>
      <c r="G351" s="50">
        <f t="shared" si="278"/>
        <v>240</v>
      </c>
      <c r="H351" s="50" t="str">
        <f t="shared" si="278"/>
        <v>pack,10049;pack,1227;pack,401</v>
      </c>
      <c r="K351" s="50">
        <v>4</v>
      </c>
      <c r="L351" s="50">
        <f t="shared" si="218"/>
        <v>41049</v>
      </c>
      <c r="M351" s="50">
        <v>49</v>
      </c>
      <c r="N351" s="50" t="str">
        <f>随机目标!CI90</f>
        <v>prop,206,1;pack,1107;pack,1122;pack,1137;pack,1152</v>
      </c>
      <c r="O351" s="50" t="str">
        <f>随机目标!CJ90</f>
        <v>prop,206,1</v>
      </c>
      <c r="P351" s="50">
        <f>随机目标!CK90</f>
        <v>50</v>
      </c>
      <c r="Q351" s="50">
        <v>1</v>
      </c>
      <c r="R351" s="50" t="str">
        <f t="shared" si="219"/>
        <v>prop_206</v>
      </c>
      <c r="S351" s="50" t="str">
        <f t="shared" si="220"/>
        <v>prop</v>
      </c>
      <c r="U351" s="50">
        <v>7</v>
      </c>
      <c r="V351" s="50">
        <f t="shared" si="249"/>
        <v>72049</v>
      </c>
      <c r="W351" s="50">
        <v>49</v>
      </c>
      <c r="X351" s="50" t="str">
        <f>随机目标!CR90</f>
        <v>cash,110</v>
      </c>
      <c r="Y351" s="50" t="str">
        <f>随机目标!CS90</f>
        <v>cash,110</v>
      </c>
      <c r="Z351" s="50">
        <f>随机目标!CT90</f>
        <v>100</v>
      </c>
      <c r="AA351" s="50">
        <v>2</v>
      </c>
      <c r="AB351" s="50" t="str">
        <f t="shared" si="250"/>
        <v>cash_110</v>
      </c>
      <c r="AC351" s="50" t="str">
        <f t="shared" si="251"/>
        <v>cash</v>
      </c>
      <c r="AH351" s="53">
        <f>宝箱产出!G52</f>
        <v>10349</v>
      </c>
      <c r="AI351" s="53">
        <v>1</v>
      </c>
      <c r="AJ351" s="50" t="str">
        <f>价值设定!S51</f>
        <v>prop,104|9572;prop,105|428</v>
      </c>
      <c r="AM351" s="50">
        <f>宝箱产出!R52</f>
        <v>80349</v>
      </c>
      <c r="AN351" s="50">
        <v>1</v>
      </c>
      <c r="AO351" s="50" t="str">
        <f>宝箱产出!S52</f>
        <v>pack,304|20;cash,200|100;cash,250|50;cash,300|25;cash,400|10;prop,704,5|300;prop,704,10|150;pack,703|350;pack,408|100</v>
      </c>
    </row>
    <row r="352" spans="1:41">
      <c r="A352" s="51" t="s">
        <v>661</v>
      </c>
      <c r="B352" s="52">
        <v>50</v>
      </c>
      <c r="C352" s="52">
        <v>4</v>
      </c>
      <c r="D352" s="50" t="str">
        <f t="shared" ref="D352:H352" si="279">D252</f>
        <v>item,101;item,102;item,200</v>
      </c>
      <c r="E352" s="50">
        <f>产出设定!$C$20</f>
        <v>50</v>
      </c>
      <c r="F352" s="50">
        <f t="shared" si="279"/>
        <v>148</v>
      </c>
      <c r="G352" s="50">
        <f t="shared" si="279"/>
        <v>247</v>
      </c>
      <c r="H352" s="50" t="str">
        <f t="shared" si="279"/>
        <v>pack,10050;pack,1228;pack,401</v>
      </c>
      <c r="K352" s="50">
        <v>4</v>
      </c>
      <c r="L352" s="50">
        <f t="shared" si="218"/>
        <v>41050</v>
      </c>
      <c r="M352" s="50">
        <v>50</v>
      </c>
      <c r="N352" s="50" t="str">
        <f>随机目标!CI91</f>
        <v>prop,206,2;pack,1108;pack,1123;pack,1138;pack,1153</v>
      </c>
      <c r="O352" s="50" t="str">
        <f>随机目标!CJ91</f>
        <v>prop,206,2</v>
      </c>
      <c r="P352" s="50">
        <f>随机目标!CK91</f>
        <v>50</v>
      </c>
      <c r="Q352" s="50">
        <v>1</v>
      </c>
      <c r="R352" s="50" t="str">
        <f t="shared" si="219"/>
        <v>prop_206</v>
      </c>
      <c r="S352" s="50" t="str">
        <f t="shared" si="220"/>
        <v>prop</v>
      </c>
      <c r="U352" s="50">
        <v>7</v>
      </c>
      <c r="V352" s="50">
        <f t="shared" si="249"/>
        <v>72050</v>
      </c>
      <c r="W352" s="50">
        <v>50</v>
      </c>
      <c r="X352" s="50" t="str">
        <f>随机目标!CR91</f>
        <v>cash,110</v>
      </c>
      <c r="Y352" s="50" t="str">
        <f>随机目标!CS91</f>
        <v>cash,110</v>
      </c>
      <c r="Z352" s="50">
        <f>随机目标!CT91</f>
        <v>100</v>
      </c>
      <c r="AA352" s="50">
        <v>2</v>
      </c>
      <c r="AB352" s="50" t="str">
        <f t="shared" si="250"/>
        <v>cash_110</v>
      </c>
      <c r="AC352" s="50" t="str">
        <f t="shared" si="251"/>
        <v>cash</v>
      </c>
      <c r="AH352" s="53">
        <f>宝箱产出!G53</f>
        <v>10350</v>
      </c>
      <c r="AI352" s="53">
        <v>1</v>
      </c>
      <c r="AJ352" s="50" t="str">
        <f>价值设定!S52</f>
        <v>prop,104|9529;prop,105|471</v>
      </c>
      <c r="AM352" s="50">
        <f>宝箱产出!R53</f>
        <v>80350</v>
      </c>
      <c r="AN352" s="50">
        <v>1</v>
      </c>
      <c r="AO352" s="50" t="str">
        <f>宝箱产出!S53</f>
        <v>pack,304|20;cash,200|100;cash,250|50;cash,300|25;cash,400|10;prop,704,5|300;prop,704,10|150;pack,703|350;pack,408|100</v>
      </c>
    </row>
    <row r="353" spans="1:41">
      <c r="A353" s="51" t="s">
        <v>662</v>
      </c>
      <c r="B353" s="52">
        <v>51</v>
      </c>
      <c r="C353" s="52">
        <v>4</v>
      </c>
      <c r="D353" s="50" t="str">
        <f t="shared" ref="D353:H353" si="280">D253</f>
        <v>item,101;item,102;item,200</v>
      </c>
      <c r="E353" s="50">
        <f>产出设定!$C$20</f>
        <v>50</v>
      </c>
      <c r="F353" s="50">
        <f t="shared" si="280"/>
        <v>152</v>
      </c>
      <c r="G353" s="50">
        <f t="shared" si="280"/>
        <v>253</v>
      </c>
      <c r="H353" s="50" t="str">
        <f t="shared" si="280"/>
        <v>pack,10051;pack,1228;pack,401</v>
      </c>
      <c r="K353" s="50">
        <v>4</v>
      </c>
      <c r="L353" s="50">
        <f t="shared" si="218"/>
        <v>41051</v>
      </c>
      <c r="M353" s="50">
        <v>51</v>
      </c>
      <c r="N353" s="50" t="str">
        <f>随机目标!CI92</f>
        <v>prop,206,2;pack,1108;pack,1123;pack,1138;pack,1153</v>
      </c>
      <c r="O353" s="50" t="str">
        <f>随机目标!CJ92</f>
        <v>prop,206,2</v>
      </c>
      <c r="P353" s="50">
        <f>随机目标!CK92</f>
        <v>50</v>
      </c>
      <c r="Q353" s="50">
        <v>1</v>
      </c>
      <c r="R353" s="50" t="str">
        <f t="shared" si="219"/>
        <v>prop_206</v>
      </c>
      <c r="S353" s="50" t="str">
        <f t="shared" si="220"/>
        <v>prop</v>
      </c>
      <c r="U353" s="50">
        <v>7</v>
      </c>
      <c r="V353" s="50">
        <f t="shared" si="249"/>
        <v>72051</v>
      </c>
      <c r="W353" s="50">
        <v>51</v>
      </c>
      <c r="X353" s="50" t="str">
        <f>随机目标!CR92</f>
        <v>cash,110</v>
      </c>
      <c r="Y353" s="50" t="str">
        <f>随机目标!CS92</f>
        <v>cash,110</v>
      </c>
      <c r="Z353" s="50">
        <f>随机目标!CT92</f>
        <v>100</v>
      </c>
      <c r="AA353" s="50">
        <v>2</v>
      </c>
      <c r="AB353" s="50" t="str">
        <f t="shared" si="250"/>
        <v>cash_110</v>
      </c>
      <c r="AC353" s="50" t="str">
        <f t="shared" si="251"/>
        <v>cash</v>
      </c>
      <c r="AH353" s="53">
        <f>宝箱产出!G54</f>
        <v>10351</v>
      </c>
      <c r="AI353" s="53">
        <v>1</v>
      </c>
      <c r="AJ353" s="50" t="str">
        <f>价值设定!S53</f>
        <v>prop,104|9486;prop,105|514</v>
      </c>
      <c r="AM353" s="50">
        <f>宝箱产出!R54</f>
        <v>80351</v>
      </c>
      <c r="AN353" s="50">
        <v>1</v>
      </c>
      <c r="AO353" s="50" t="str">
        <f>宝箱产出!S54</f>
        <v>pack,304|20;cash,200|100;cash,250|50;cash,300|25;cash,400|10;prop,704,5|300;prop,704,10|150;pack,703|350;pack,408|100</v>
      </c>
    </row>
    <row r="354" spans="1:41">
      <c r="A354" s="51" t="s">
        <v>663</v>
      </c>
      <c r="B354" s="52">
        <v>52</v>
      </c>
      <c r="C354" s="52">
        <v>4</v>
      </c>
      <c r="D354" s="50" t="str">
        <f t="shared" ref="D354:H354" si="281">D254</f>
        <v>item,101;item,102;item,200</v>
      </c>
      <c r="E354" s="50">
        <f>产出设定!$C$20</f>
        <v>50</v>
      </c>
      <c r="F354" s="50">
        <f t="shared" si="281"/>
        <v>152</v>
      </c>
      <c r="G354" s="50">
        <f t="shared" si="281"/>
        <v>253</v>
      </c>
      <c r="H354" s="50" t="str">
        <f t="shared" si="281"/>
        <v>pack,10052;pack,1228;pack,401</v>
      </c>
      <c r="K354" s="50">
        <v>4</v>
      </c>
      <c r="L354" s="50">
        <f t="shared" si="218"/>
        <v>41052</v>
      </c>
      <c r="M354" s="50">
        <v>52</v>
      </c>
      <c r="N354" s="50" t="str">
        <f>随机目标!CI93</f>
        <v>prop,206,2;pack,1108;pack,1123;pack,1138;pack,1153</v>
      </c>
      <c r="O354" s="50" t="str">
        <f>随机目标!CJ93</f>
        <v>prop,206,2</v>
      </c>
      <c r="P354" s="50">
        <f>随机目标!CK93</f>
        <v>50</v>
      </c>
      <c r="Q354" s="50">
        <v>1</v>
      </c>
      <c r="R354" s="50" t="str">
        <f t="shared" si="219"/>
        <v>prop_206</v>
      </c>
      <c r="S354" s="50" t="str">
        <f t="shared" si="220"/>
        <v>prop</v>
      </c>
      <c r="U354" s="50">
        <v>7</v>
      </c>
      <c r="V354" s="50">
        <f t="shared" si="249"/>
        <v>72052</v>
      </c>
      <c r="W354" s="50">
        <v>52</v>
      </c>
      <c r="X354" s="50" t="str">
        <f>随机目标!CR93</f>
        <v>cash,110</v>
      </c>
      <c r="Y354" s="50" t="str">
        <f>随机目标!CS93</f>
        <v>cash,110</v>
      </c>
      <c r="Z354" s="50">
        <f>随机目标!CT93</f>
        <v>100</v>
      </c>
      <c r="AA354" s="50">
        <v>2</v>
      </c>
      <c r="AB354" s="50" t="str">
        <f t="shared" si="250"/>
        <v>cash_110</v>
      </c>
      <c r="AC354" s="50" t="str">
        <f t="shared" si="251"/>
        <v>cash</v>
      </c>
      <c r="AH354" s="53">
        <f>宝箱产出!G55</f>
        <v>10352</v>
      </c>
      <c r="AI354" s="53">
        <v>1</v>
      </c>
      <c r="AJ354" s="50" t="str">
        <f>价值设定!S54</f>
        <v>prop,104|9429;prop,105|571</v>
      </c>
      <c r="AM354" s="50">
        <f>宝箱产出!R55</f>
        <v>80352</v>
      </c>
      <c r="AN354" s="50">
        <v>1</v>
      </c>
      <c r="AO354" s="50" t="str">
        <f>宝箱产出!S55</f>
        <v>pack,304|20;cash,200|100;cash,250|50;cash,300|25;cash,400|10;prop,704,5|300;prop,704,10|150;pack,703|350;pack,408|100</v>
      </c>
    </row>
    <row r="355" spans="1:41">
      <c r="A355" s="51" t="s">
        <v>664</v>
      </c>
      <c r="B355" s="52">
        <v>53</v>
      </c>
      <c r="C355" s="52">
        <v>4</v>
      </c>
      <c r="D355" s="50" t="str">
        <f t="shared" ref="D355:H355" si="282">D255</f>
        <v>item,101;item,102;item,200</v>
      </c>
      <c r="E355" s="50">
        <f>产出设定!$C$20</f>
        <v>50</v>
      </c>
      <c r="F355" s="50">
        <f t="shared" si="282"/>
        <v>156</v>
      </c>
      <c r="G355" s="50">
        <f t="shared" si="282"/>
        <v>260</v>
      </c>
      <c r="H355" s="50" t="str">
        <f t="shared" si="282"/>
        <v>pack,10053;pack,1228;pack,401</v>
      </c>
      <c r="K355" s="50">
        <v>4</v>
      </c>
      <c r="L355" s="50">
        <f t="shared" si="218"/>
        <v>41053</v>
      </c>
      <c r="M355" s="50">
        <v>53</v>
      </c>
      <c r="N355" s="50" t="str">
        <f>随机目标!CI94</f>
        <v>prop,206,2;pack,1108;pack,1123;pack,1138;pack,1153</v>
      </c>
      <c r="O355" s="50" t="str">
        <f>随机目标!CJ94</f>
        <v>prop,206,2</v>
      </c>
      <c r="P355" s="50">
        <f>随机目标!CK94</f>
        <v>50</v>
      </c>
      <c r="Q355" s="50">
        <v>1</v>
      </c>
      <c r="R355" s="50" t="str">
        <f t="shared" si="219"/>
        <v>prop_206</v>
      </c>
      <c r="S355" s="50" t="str">
        <f t="shared" si="220"/>
        <v>prop</v>
      </c>
      <c r="U355" s="50">
        <v>7</v>
      </c>
      <c r="V355" s="50">
        <f t="shared" si="249"/>
        <v>72053</v>
      </c>
      <c r="W355" s="50">
        <v>53</v>
      </c>
      <c r="X355" s="50" t="str">
        <f>随机目标!CR94</f>
        <v>cash,110</v>
      </c>
      <c r="Y355" s="50" t="str">
        <f>随机目标!CS94</f>
        <v>cash,110</v>
      </c>
      <c r="Z355" s="50">
        <f>随机目标!CT94</f>
        <v>100</v>
      </c>
      <c r="AA355" s="50">
        <v>2</v>
      </c>
      <c r="AB355" s="50" t="str">
        <f t="shared" si="250"/>
        <v>cash_110</v>
      </c>
      <c r="AC355" s="50" t="str">
        <f t="shared" si="251"/>
        <v>cash</v>
      </c>
      <c r="AH355" s="53">
        <f>宝箱产出!G56</f>
        <v>10353</v>
      </c>
      <c r="AI355" s="53">
        <v>1</v>
      </c>
      <c r="AJ355" s="50" t="str">
        <f>价值设定!S55</f>
        <v>prop,104|9386;prop,105|614</v>
      </c>
      <c r="AM355" s="50">
        <f>宝箱产出!R56</f>
        <v>80353</v>
      </c>
      <c r="AN355" s="50">
        <v>1</v>
      </c>
      <c r="AO355" s="50" t="str">
        <f>宝箱产出!S56</f>
        <v>pack,304|20;cash,200|100;cash,250|50;cash,300|25;cash,400|10;prop,704,5|300;prop,704,10|150;pack,703|350;pack,408|100</v>
      </c>
    </row>
    <row r="356" spans="1:41">
      <c r="A356" s="51" t="s">
        <v>665</v>
      </c>
      <c r="B356" s="52">
        <v>54</v>
      </c>
      <c r="C356" s="52">
        <v>4</v>
      </c>
      <c r="D356" s="50" t="str">
        <f t="shared" ref="D356:H356" si="283">D256</f>
        <v>item,101;item,102;item,200</v>
      </c>
      <c r="E356" s="50">
        <f>产出设定!$C$20</f>
        <v>50</v>
      </c>
      <c r="F356" s="50">
        <f t="shared" si="283"/>
        <v>160</v>
      </c>
      <c r="G356" s="50">
        <f t="shared" si="283"/>
        <v>267</v>
      </c>
      <c r="H356" s="50" t="str">
        <f t="shared" si="283"/>
        <v>pack,10054;pack,1229;pack,401</v>
      </c>
      <c r="K356" s="50">
        <v>4</v>
      </c>
      <c r="L356" s="50">
        <f t="shared" si="218"/>
        <v>41054</v>
      </c>
      <c r="M356" s="50">
        <v>54</v>
      </c>
      <c r="N356" s="50" t="str">
        <f>随机目标!CI95</f>
        <v>prop,206,2;pack,1109;pack,1124;pack,1139;pack,1154</v>
      </c>
      <c r="O356" s="50" t="str">
        <f>随机目标!CJ95</f>
        <v>prop,206,2</v>
      </c>
      <c r="P356" s="50">
        <f>随机目标!CK95</f>
        <v>50</v>
      </c>
      <c r="Q356" s="50">
        <v>1</v>
      </c>
      <c r="R356" s="50" t="str">
        <f t="shared" si="219"/>
        <v>prop_206</v>
      </c>
      <c r="S356" s="50" t="str">
        <f t="shared" si="220"/>
        <v>prop</v>
      </c>
      <c r="U356" s="50">
        <v>7</v>
      </c>
      <c r="V356" s="50">
        <f t="shared" si="249"/>
        <v>72054</v>
      </c>
      <c r="W356" s="50">
        <v>54</v>
      </c>
      <c r="X356" s="50" t="str">
        <f>随机目标!CR95</f>
        <v>cash,110</v>
      </c>
      <c r="Y356" s="50" t="str">
        <f>随机目标!CS95</f>
        <v>cash,110</v>
      </c>
      <c r="Z356" s="50">
        <f>随机目标!CT95</f>
        <v>100</v>
      </c>
      <c r="AA356" s="50">
        <v>2</v>
      </c>
      <c r="AB356" s="50" t="str">
        <f t="shared" si="250"/>
        <v>cash_110</v>
      </c>
      <c r="AC356" s="50" t="str">
        <f t="shared" si="251"/>
        <v>cash</v>
      </c>
      <c r="AH356" s="53">
        <f>宝箱产出!G57</f>
        <v>10354</v>
      </c>
      <c r="AI356" s="53">
        <v>1</v>
      </c>
      <c r="AJ356" s="50" t="str">
        <f>价值设定!S56</f>
        <v>prop,104|9343;prop,105|657</v>
      </c>
      <c r="AM356" s="50">
        <f>宝箱产出!R57</f>
        <v>80354</v>
      </c>
      <c r="AN356" s="50">
        <v>1</v>
      </c>
      <c r="AO356" s="50" t="str">
        <f>宝箱产出!S57</f>
        <v>pack,304|20;cash,200|100;cash,250|50;cash,300|25;cash,400|10;prop,704,5|300;prop,704,10|150;pack,703|350;pack,408|100</v>
      </c>
    </row>
    <row r="357" spans="1:41">
      <c r="A357" s="51" t="s">
        <v>666</v>
      </c>
      <c r="B357" s="52">
        <v>55</v>
      </c>
      <c r="C357" s="52">
        <v>4</v>
      </c>
      <c r="D357" s="50" t="str">
        <f t="shared" ref="D357:H357" si="284">D257</f>
        <v>item,101;item,102;item,200</v>
      </c>
      <c r="E357" s="50">
        <f>产出设定!$C$20</f>
        <v>50</v>
      </c>
      <c r="F357" s="50">
        <f t="shared" si="284"/>
        <v>164</v>
      </c>
      <c r="G357" s="50">
        <f t="shared" si="284"/>
        <v>273</v>
      </c>
      <c r="H357" s="50" t="str">
        <f t="shared" si="284"/>
        <v>pack,10055;pack,1229;pack,401</v>
      </c>
      <c r="K357" s="50">
        <v>4</v>
      </c>
      <c r="L357" s="50">
        <f t="shared" si="218"/>
        <v>41055</v>
      </c>
      <c r="M357" s="50">
        <v>55</v>
      </c>
      <c r="N357" s="50" t="str">
        <f>随机目标!CI96</f>
        <v>prop,206,2;pack,1109;pack,1124;pack,1139;pack,1154</v>
      </c>
      <c r="O357" s="50" t="str">
        <f>随机目标!CJ96</f>
        <v>prop,206,2</v>
      </c>
      <c r="P357" s="50">
        <f>随机目标!CK96</f>
        <v>50</v>
      </c>
      <c r="Q357" s="50">
        <v>1</v>
      </c>
      <c r="R357" s="50" t="str">
        <f t="shared" si="219"/>
        <v>prop_206</v>
      </c>
      <c r="S357" s="50" t="str">
        <f t="shared" si="220"/>
        <v>prop</v>
      </c>
      <c r="U357" s="50">
        <v>7</v>
      </c>
      <c r="V357" s="50">
        <f t="shared" si="249"/>
        <v>72055</v>
      </c>
      <c r="W357" s="50">
        <v>55</v>
      </c>
      <c r="X357" s="50" t="str">
        <f>随机目标!CR96</f>
        <v>cash,110</v>
      </c>
      <c r="Y357" s="50" t="str">
        <f>随机目标!CS96</f>
        <v>cash,110</v>
      </c>
      <c r="Z357" s="50">
        <f>随机目标!CT96</f>
        <v>100</v>
      </c>
      <c r="AA357" s="50">
        <v>2</v>
      </c>
      <c r="AB357" s="50" t="str">
        <f t="shared" si="250"/>
        <v>cash_110</v>
      </c>
      <c r="AC357" s="50" t="str">
        <f t="shared" si="251"/>
        <v>cash</v>
      </c>
      <c r="AH357" s="53">
        <f>宝箱产出!G58</f>
        <v>10355</v>
      </c>
      <c r="AI357" s="53">
        <v>1</v>
      </c>
      <c r="AJ357" s="50" t="str">
        <f>价值设定!S57</f>
        <v>prop,104|9286;prop,105|714</v>
      </c>
      <c r="AM357" s="50">
        <f>宝箱产出!R58</f>
        <v>80355</v>
      </c>
      <c r="AN357" s="50">
        <v>1</v>
      </c>
      <c r="AO357" s="50" t="str">
        <f>宝箱产出!S58</f>
        <v>pack,304|20;cash,200|100;cash,250|50;cash,300|25;cash,400|10;prop,704,5|300;prop,704,10|150;pack,703|350;pack,408|100</v>
      </c>
    </row>
    <row r="358" spans="1:41">
      <c r="A358" s="51" t="s">
        <v>667</v>
      </c>
      <c r="B358" s="52">
        <v>56</v>
      </c>
      <c r="C358" s="52">
        <v>4</v>
      </c>
      <c r="D358" s="50" t="str">
        <f t="shared" ref="D358:H358" si="285">D258</f>
        <v>item,101;item,102;item,200</v>
      </c>
      <c r="E358" s="50">
        <f>产出设定!$C$20</f>
        <v>50</v>
      </c>
      <c r="F358" s="50">
        <f t="shared" si="285"/>
        <v>164</v>
      </c>
      <c r="G358" s="50">
        <f t="shared" si="285"/>
        <v>273</v>
      </c>
      <c r="H358" s="50" t="str">
        <f t="shared" si="285"/>
        <v>pack,10056;pack,1229;pack,401</v>
      </c>
      <c r="K358" s="50">
        <v>4</v>
      </c>
      <c r="L358" s="50">
        <f t="shared" si="218"/>
        <v>41056</v>
      </c>
      <c r="M358" s="50">
        <v>56</v>
      </c>
      <c r="N358" s="50" t="str">
        <f>随机目标!CI97</f>
        <v>prop,206,2;pack,1109;pack,1124;pack,1139;pack,1154</v>
      </c>
      <c r="O358" s="50" t="str">
        <f>随机目标!CJ97</f>
        <v>prop,206,2</v>
      </c>
      <c r="P358" s="50">
        <f>随机目标!CK97</f>
        <v>50</v>
      </c>
      <c r="Q358" s="50">
        <v>1</v>
      </c>
      <c r="R358" s="50" t="str">
        <f t="shared" si="219"/>
        <v>prop_206</v>
      </c>
      <c r="S358" s="50" t="str">
        <f t="shared" si="220"/>
        <v>prop</v>
      </c>
      <c r="U358" s="50">
        <v>7</v>
      </c>
      <c r="V358" s="50">
        <f t="shared" si="249"/>
        <v>72056</v>
      </c>
      <c r="W358" s="50">
        <v>56</v>
      </c>
      <c r="X358" s="50" t="str">
        <f>随机目标!CR97</f>
        <v>cash,110</v>
      </c>
      <c r="Y358" s="50" t="str">
        <f>随机目标!CS97</f>
        <v>cash,110</v>
      </c>
      <c r="Z358" s="50">
        <f>随机目标!CT97</f>
        <v>100</v>
      </c>
      <c r="AA358" s="50">
        <v>2</v>
      </c>
      <c r="AB358" s="50" t="str">
        <f t="shared" si="250"/>
        <v>cash_110</v>
      </c>
      <c r="AC358" s="50" t="str">
        <f t="shared" si="251"/>
        <v>cash</v>
      </c>
      <c r="AH358" s="53">
        <f>宝箱产出!G59</f>
        <v>10356</v>
      </c>
      <c r="AI358" s="53">
        <v>1</v>
      </c>
      <c r="AJ358" s="50" t="str">
        <f>价值设定!S58</f>
        <v>prop,104|9243;prop,105|757</v>
      </c>
      <c r="AM358" s="50">
        <f>宝箱产出!R59</f>
        <v>80356</v>
      </c>
      <c r="AN358" s="50">
        <v>1</v>
      </c>
      <c r="AO358" s="50" t="str">
        <f>宝箱产出!S59</f>
        <v>pack,304|20;cash,200|100;cash,250|50;cash,300|25;cash,400|10;prop,704,5|300;prop,704,10|150;pack,703|350;pack,408|100</v>
      </c>
    </row>
    <row r="359" spans="1:41">
      <c r="A359" s="51" t="s">
        <v>668</v>
      </c>
      <c r="B359" s="52">
        <v>57</v>
      </c>
      <c r="C359" s="52">
        <v>4</v>
      </c>
      <c r="D359" s="50" t="str">
        <f t="shared" ref="D359:H359" si="286">D259</f>
        <v>item,101;item,102;item,200</v>
      </c>
      <c r="E359" s="50">
        <f>产出设定!$C$20</f>
        <v>50</v>
      </c>
      <c r="F359" s="50">
        <f t="shared" si="286"/>
        <v>168</v>
      </c>
      <c r="G359" s="50">
        <f t="shared" si="286"/>
        <v>280</v>
      </c>
      <c r="H359" s="50" t="str">
        <f t="shared" si="286"/>
        <v>pack,10057;pack,1229;pack,401</v>
      </c>
      <c r="K359" s="50">
        <v>4</v>
      </c>
      <c r="L359" s="50">
        <f t="shared" si="218"/>
        <v>41057</v>
      </c>
      <c r="M359" s="50">
        <v>57</v>
      </c>
      <c r="N359" s="50" t="str">
        <f>随机目标!CI98</f>
        <v>prop,206,2;pack,1109;pack,1124;pack,1139;pack,1154</v>
      </c>
      <c r="O359" s="50" t="str">
        <f>随机目标!CJ98</f>
        <v>prop,206,2</v>
      </c>
      <c r="P359" s="50">
        <f>随机目标!CK98</f>
        <v>50</v>
      </c>
      <c r="Q359" s="50">
        <v>1</v>
      </c>
      <c r="R359" s="50" t="str">
        <f t="shared" si="219"/>
        <v>prop_206</v>
      </c>
      <c r="S359" s="50" t="str">
        <f t="shared" si="220"/>
        <v>prop</v>
      </c>
      <c r="U359" s="50">
        <v>7</v>
      </c>
      <c r="V359" s="50">
        <f t="shared" si="249"/>
        <v>72057</v>
      </c>
      <c r="W359" s="50">
        <v>57</v>
      </c>
      <c r="X359" s="50" t="str">
        <f>随机目标!CR98</f>
        <v>cash,110</v>
      </c>
      <c r="Y359" s="50" t="str">
        <f>随机目标!CS98</f>
        <v>cash,110</v>
      </c>
      <c r="Z359" s="50">
        <f>随机目标!CT98</f>
        <v>100</v>
      </c>
      <c r="AA359" s="50">
        <v>2</v>
      </c>
      <c r="AB359" s="50" t="str">
        <f t="shared" si="250"/>
        <v>cash_110</v>
      </c>
      <c r="AC359" s="50" t="str">
        <f t="shared" si="251"/>
        <v>cash</v>
      </c>
      <c r="AH359" s="53">
        <f>宝箱产出!G60</f>
        <v>10357</v>
      </c>
      <c r="AI359" s="53">
        <v>1</v>
      </c>
      <c r="AJ359" s="50" t="str">
        <f>价值设定!S59</f>
        <v>prop,104|9200;prop,105|800</v>
      </c>
      <c r="AM359" s="50">
        <f>宝箱产出!R60</f>
        <v>80357</v>
      </c>
      <c r="AN359" s="50">
        <v>1</v>
      </c>
      <c r="AO359" s="50" t="str">
        <f>宝箱产出!S60</f>
        <v>pack,304|20;cash,200|100;cash,250|50;cash,300|25;cash,400|10;prop,704,5|300;prop,704,10|150;pack,703|350;pack,408|100</v>
      </c>
    </row>
    <row r="360" spans="1:41">
      <c r="A360" s="51" t="s">
        <v>669</v>
      </c>
      <c r="B360" s="52">
        <v>58</v>
      </c>
      <c r="C360" s="52">
        <v>4</v>
      </c>
      <c r="D360" s="50" t="str">
        <f t="shared" ref="D360:H360" si="287">D260</f>
        <v>item,101;item,102;item,200</v>
      </c>
      <c r="E360" s="50">
        <f>产出设定!$C$20</f>
        <v>50</v>
      </c>
      <c r="F360" s="50">
        <f t="shared" si="287"/>
        <v>168</v>
      </c>
      <c r="G360" s="50">
        <f t="shared" si="287"/>
        <v>280</v>
      </c>
      <c r="H360" s="50" t="str">
        <f t="shared" si="287"/>
        <v>pack,10058;pack,1229;pack,401</v>
      </c>
      <c r="K360" s="50">
        <v>4</v>
      </c>
      <c r="L360" s="50">
        <f t="shared" si="218"/>
        <v>41058</v>
      </c>
      <c r="M360" s="50">
        <v>58</v>
      </c>
      <c r="N360" s="50" t="str">
        <f>随机目标!CI99</f>
        <v>prop,206,2;pack,1109;pack,1124;pack,1139;pack,1154</v>
      </c>
      <c r="O360" s="50" t="str">
        <f>随机目标!CJ99</f>
        <v>prop,206,2</v>
      </c>
      <c r="P360" s="50">
        <f>随机目标!CK99</f>
        <v>50</v>
      </c>
      <c r="Q360" s="50">
        <v>1</v>
      </c>
      <c r="R360" s="50" t="str">
        <f t="shared" si="219"/>
        <v>prop_206</v>
      </c>
      <c r="S360" s="50" t="str">
        <f t="shared" si="220"/>
        <v>prop</v>
      </c>
      <c r="U360" s="50">
        <v>7</v>
      </c>
      <c r="V360" s="50">
        <f t="shared" si="249"/>
        <v>72058</v>
      </c>
      <c r="W360" s="50">
        <v>58</v>
      </c>
      <c r="X360" s="50" t="str">
        <f>随机目标!CR99</f>
        <v>cash,110</v>
      </c>
      <c r="Y360" s="50" t="str">
        <f>随机目标!CS99</f>
        <v>cash,110</v>
      </c>
      <c r="Z360" s="50">
        <f>随机目标!CT99</f>
        <v>100</v>
      </c>
      <c r="AA360" s="50">
        <v>2</v>
      </c>
      <c r="AB360" s="50" t="str">
        <f t="shared" si="250"/>
        <v>cash_110</v>
      </c>
      <c r="AC360" s="50" t="str">
        <f t="shared" si="251"/>
        <v>cash</v>
      </c>
      <c r="AH360" s="53">
        <f>宝箱产出!G61</f>
        <v>10358</v>
      </c>
      <c r="AI360" s="53">
        <v>1</v>
      </c>
      <c r="AJ360" s="50" t="str">
        <f>价值设定!S60</f>
        <v>prop,104|9143;prop,105|857</v>
      </c>
      <c r="AM360" s="50">
        <f>宝箱产出!R61</f>
        <v>80358</v>
      </c>
      <c r="AN360" s="50">
        <v>1</v>
      </c>
      <c r="AO360" s="50" t="str">
        <f>宝箱产出!S61</f>
        <v>pack,304|20;cash,200|100;cash,250|50;cash,300|25;cash,400|10;prop,704,5|300;prop,704,10|150;pack,703|350;pack,408|100</v>
      </c>
    </row>
    <row r="361" spans="1:41">
      <c r="A361" s="51" t="s">
        <v>670</v>
      </c>
      <c r="B361" s="52">
        <v>59</v>
      </c>
      <c r="C361" s="52">
        <v>4</v>
      </c>
      <c r="D361" s="50" t="str">
        <f t="shared" ref="D361:H361" si="288">D261</f>
        <v>item,102;item,200</v>
      </c>
      <c r="E361" s="50">
        <f>产出设定!$C$20</f>
        <v>50</v>
      </c>
      <c r="F361" s="50">
        <f t="shared" si="288"/>
        <v>172</v>
      </c>
      <c r="G361" s="50">
        <f t="shared" si="288"/>
        <v>287</v>
      </c>
      <c r="H361" s="50" t="str">
        <f t="shared" si="288"/>
        <v>pack,10059;pack,1230;pack,401</v>
      </c>
      <c r="K361" s="50">
        <v>4</v>
      </c>
      <c r="L361" s="50">
        <f t="shared" si="218"/>
        <v>41059</v>
      </c>
      <c r="M361" s="50">
        <v>59</v>
      </c>
      <c r="N361" s="50" t="str">
        <f>随机目标!CI100</f>
        <v>prop,206,2;pack,1110;pack,1125;pack,1140;pack,1155</v>
      </c>
      <c r="O361" s="50" t="str">
        <f>随机目标!CJ100</f>
        <v>prop,206,2</v>
      </c>
      <c r="P361" s="50">
        <f>随机目标!CK100</f>
        <v>50</v>
      </c>
      <c r="Q361" s="50">
        <v>1</v>
      </c>
      <c r="R361" s="50" t="str">
        <f t="shared" si="219"/>
        <v>prop_206</v>
      </c>
      <c r="S361" s="50" t="str">
        <f t="shared" si="220"/>
        <v>prop</v>
      </c>
      <c r="U361" s="50">
        <v>7</v>
      </c>
      <c r="V361" s="50">
        <f t="shared" si="249"/>
        <v>72059</v>
      </c>
      <c r="W361" s="50">
        <v>59</v>
      </c>
      <c r="X361" s="50" t="str">
        <f>随机目标!CR100</f>
        <v>cash,110</v>
      </c>
      <c r="Y361" s="50" t="str">
        <f>随机目标!CS100</f>
        <v>cash,110</v>
      </c>
      <c r="Z361" s="50">
        <f>随机目标!CT100</f>
        <v>100</v>
      </c>
      <c r="AA361" s="50">
        <v>2</v>
      </c>
      <c r="AB361" s="50" t="str">
        <f t="shared" si="250"/>
        <v>cash_110</v>
      </c>
      <c r="AC361" s="50" t="str">
        <f t="shared" si="251"/>
        <v>cash</v>
      </c>
      <c r="AH361" s="53">
        <f>宝箱产出!G62</f>
        <v>10359</v>
      </c>
      <c r="AI361" s="53">
        <v>1</v>
      </c>
      <c r="AJ361" s="50" t="str">
        <f>价值设定!S61</f>
        <v>prop,104|9100;prop,105|900</v>
      </c>
      <c r="AM361" s="50">
        <f>宝箱产出!R62</f>
        <v>80359</v>
      </c>
      <c r="AN361" s="50">
        <v>1</v>
      </c>
      <c r="AO361" s="50" t="str">
        <f>宝箱产出!S62</f>
        <v>pack,304|20;cash,200|100;cash,250|50;cash,300|25;cash,400|10;prop,704,5|300;prop,704,10|150;pack,703|350;pack,408|100</v>
      </c>
    </row>
    <row r="362" spans="1:41">
      <c r="A362" s="51" t="s">
        <v>671</v>
      </c>
      <c r="B362" s="52">
        <v>60</v>
      </c>
      <c r="C362" s="52">
        <v>4</v>
      </c>
      <c r="D362" s="50" t="str">
        <f t="shared" ref="D362:H362" si="289">D262</f>
        <v>item,102;item,200</v>
      </c>
      <c r="E362" s="50">
        <f>产出设定!$C$20</f>
        <v>50</v>
      </c>
      <c r="F362" s="50">
        <f t="shared" si="289"/>
        <v>172</v>
      </c>
      <c r="G362" s="50">
        <f t="shared" si="289"/>
        <v>287</v>
      </c>
      <c r="H362" s="50" t="str">
        <f t="shared" si="289"/>
        <v>pack,10060;pack,1230;pack,401</v>
      </c>
      <c r="K362" s="50">
        <v>4</v>
      </c>
      <c r="L362" s="50">
        <f t="shared" si="218"/>
        <v>41060</v>
      </c>
      <c r="M362" s="50">
        <v>60</v>
      </c>
      <c r="N362" s="50" t="str">
        <f>随机目标!CI101</f>
        <v>prop,206,2;pack,1110;pack,1125;pack,1140;pack,1155</v>
      </c>
      <c r="O362" s="50" t="str">
        <f>随机目标!CJ101</f>
        <v>prop,206,2</v>
      </c>
      <c r="P362" s="50">
        <f>随机目标!CK101</f>
        <v>50</v>
      </c>
      <c r="Q362" s="50">
        <v>1</v>
      </c>
      <c r="R362" s="50" t="str">
        <f t="shared" si="219"/>
        <v>prop_206</v>
      </c>
      <c r="S362" s="50" t="str">
        <f t="shared" si="220"/>
        <v>prop</v>
      </c>
      <c r="U362" s="50">
        <v>7</v>
      </c>
      <c r="V362" s="50">
        <f t="shared" si="249"/>
        <v>72060</v>
      </c>
      <c r="W362" s="50">
        <v>60</v>
      </c>
      <c r="X362" s="50" t="str">
        <f>随机目标!CR101</f>
        <v>cash,110</v>
      </c>
      <c r="Y362" s="50" t="str">
        <f>随机目标!CS101</f>
        <v>cash,110</v>
      </c>
      <c r="Z362" s="50">
        <f>随机目标!CT101</f>
        <v>100</v>
      </c>
      <c r="AA362" s="50">
        <v>2</v>
      </c>
      <c r="AB362" s="50" t="str">
        <f t="shared" si="250"/>
        <v>cash_110</v>
      </c>
      <c r="AC362" s="50" t="str">
        <f t="shared" si="251"/>
        <v>cash</v>
      </c>
      <c r="AH362" s="53">
        <f>宝箱产出!G63</f>
        <v>10360</v>
      </c>
      <c r="AI362" s="53">
        <v>1</v>
      </c>
      <c r="AJ362" s="50" t="str">
        <f>价值设定!S62</f>
        <v>prop,104|9058;prop,105|942</v>
      </c>
      <c r="AM362" s="50">
        <f>宝箱产出!R63</f>
        <v>80360</v>
      </c>
      <c r="AN362" s="50">
        <v>1</v>
      </c>
      <c r="AO362" s="50" t="str">
        <f>宝箱产出!S63</f>
        <v>pack,304|20;cash,200|100;cash,250|50;cash,300|25;cash,400|10;prop,704,5|300;prop,704,10|150;pack,703|350;pack,408|100</v>
      </c>
    </row>
    <row r="363" spans="1:41">
      <c r="A363" s="51" t="s">
        <v>672</v>
      </c>
      <c r="B363" s="52">
        <v>61</v>
      </c>
      <c r="C363" s="52">
        <v>4</v>
      </c>
      <c r="D363" s="50" t="str">
        <f t="shared" ref="D363:H363" si="290">D263</f>
        <v>item,102;item,200</v>
      </c>
      <c r="E363" s="50">
        <f>产出设定!$C$20</f>
        <v>50</v>
      </c>
      <c r="F363" s="50">
        <f t="shared" si="290"/>
        <v>176</v>
      </c>
      <c r="G363" s="50">
        <f t="shared" si="290"/>
        <v>293</v>
      </c>
      <c r="H363" s="50" t="str">
        <f t="shared" si="290"/>
        <v>pack,10061;pack,1230;pack,401</v>
      </c>
      <c r="K363" s="50">
        <v>4</v>
      </c>
      <c r="L363" s="50">
        <f t="shared" si="218"/>
        <v>41061</v>
      </c>
      <c r="M363" s="50">
        <v>61</v>
      </c>
      <c r="N363" s="50" t="str">
        <f>随机目标!CI102</f>
        <v>prop,206,2;pack,1110;pack,1125;pack,1140;pack,1155</v>
      </c>
      <c r="O363" s="50" t="str">
        <f>随机目标!CJ102</f>
        <v>prop,206,2</v>
      </c>
      <c r="P363" s="50">
        <f>随机目标!CK102</f>
        <v>50</v>
      </c>
      <c r="Q363" s="50">
        <v>1</v>
      </c>
      <c r="R363" s="50" t="str">
        <f t="shared" si="219"/>
        <v>prop_206</v>
      </c>
      <c r="S363" s="50" t="str">
        <f t="shared" si="220"/>
        <v>prop</v>
      </c>
      <c r="U363" s="50">
        <v>7</v>
      </c>
      <c r="V363" s="50">
        <f t="shared" si="249"/>
        <v>72061</v>
      </c>
      <c r="W363" s="50">
        <v>61</v>
      </c>
      <c r="X363" s="50" t="str">
        <f>随机目标!CR102</f>
        <v>cash,110</v>
      </c>
      <c r="Y363" s="50" t="str">
        <f>随机目标!CS102</f>
        <v>cash,110</v>
      </c>
      <c r="Z363" s="50">
        <f>随机目标!CT102</f>
        <v>100</v>
      </c>
      <c r="AA363" s="50">
        <v>2</v>
      </c>
      <c r="AB363" s="50" t="str">
        <f t="shared" si="250"/>
        <v>cash_110</v>
      </c>
      <c r="AC363" s="50" t="str">
        <f t="shared" si="251"/>
        <v>cash</v>
      </c>
      <c r="AH363" s="53">
        <f>宝箱产出!G64</f>
        <v>10361</v>
      </c>
      <c r="AI363" s="53">
        <v>1</v>
      </c>
      <c r="AJ363" s="50" t="str">
        <f>价值设定!S63</f>
        <v>prop,104|9000;prop,105|1000</v>
      </c>
      <c r="AM363" s="50">
        <f>宝箱产出!R64</f>
        <v>80361</v>
      </c>
      <c r="AN363" s="50">
        <v>1</v>
      </c>
      <c r="AO363" s="50" t="str">
        <f>宝箱产出!S64</f>
        <v>pack,304|20;cash,200|100;cash,250|50;cash,300|25;cash,400|10;prop,704,5|300;prop,704,10|150;pack,703|350;pack,408|100</v>
      </c>
    </row>
    <row r="364" spans="1:41">
      <c r="A364" s="51" t="s">
        <v>673</v>
      </c>
      <c r="B364" s="52">
        <v>62</v>
      </c>
      <c r="C364" s="52">
        <v>4</v>
      </c>
      <c r="D364" s="50" t="str">
        <f t="shared" ref="D364:H364" si="291">D264</f>
        <v>item,102;item,200</v>
      </c>
      <c r="E364" s="50">
        <f>产出设定!$C$20</f>
        <v>50</v>
      </c>
      <c r="F364" s="50">
        <f t="shared" si="291"/>
        <v>176</v>
      </c>
      <c r="G364" s="50">
        <f t="shared" si="291"/>
        <v>293</v>
      </c>
      <c r="H364" s="50" t="str">
        <f t="shared" si="291"/>
        <v>pack,10062;pack,1230;pack,401</v>
      </c>
      <c r="K364" s="50">
        <v>4</v>
      </c>
      <c r="L364" s="50">
        <f t="shared" si="218"/>
        <v>41062</v>
      </c>
      <c r="M364" s="50">
        <v>62</v>
      </c>
      <c r="N364" s="50" t="str">
        <f>随机目标!CI103</f>
        <v>prop,206,2;pack,1110;pack,1125;pack,1140;pack,1155</v>
      </c>
      <c r="O364" s="50" t="str">
        <f>随机目标!CJ103</f>
        <v>prop,206,2</v>
      </c>
      <c r="P364" s="50">
        <f>随机目标!CK103</f>
        <v>50</v>
      </c>
      <c r="Q364" s="50">
        <v>1</v>
      </c>
      <c r="R364" s="50" t="str">
        <f t="shared" si="219"/>
        <v>prop_206</v>
      </c>
      <c r="S364" s="50" t="str">
        <f t="shared" si="220"/>
        <v>prop</v>
      </c>
      <c r="U364" s="50">
        <v>7</v>
      </c>
      <c r="V364" s="50">
        <f t="shared" si="249"/>
        <v>72062</v>
      </c>
      <c r="W364" s="50">
        <v>62</v>
      </c>
      <c r="X364" s="50" t="str">
        <f>随机目标!CR103</f>
        <v>cash,110</v>
      </c>
      <c r="Y364" s="50" t="str">
        <f>随机目标!CS103</f>
        <v>cash,110</v>
      </c>
      <c r="Z364" s="50">
        <f>随机目标!CT103</f>
        <v>100</v>
      </c>
      <c r="AA364" s="50">
        <v>2</v>
      </c>
      <c r="AB364" s="50" t="str">
        <f t="shared" si="250"/>
        <v>cash_110</v>
      </c>
      <c r="AC364" s="50" t="str">
        <f t="shared" si="251"/>
        <v>cash</v>
      </c>
      <c r="AH364" s="53">
        <f>宝箱产出!G65</f>
        <v>10362</v>
      </c>
      <c r="AI364" s="53">
        <v>1</v>
      </c>
      <c r="AJ364" s="50" t="str">
        <f>价值设定!S64</f>
        <v>prop,104|8958;prop,105|1042</v>
      </c>
      <c r="AM364" s="50">
        <f>宝箱产出!R65</f>
        <v>80362</v>
      </c>
      <c r="AN364" s="50">
        <v>1</v>
      </c>
      <c r="AO364" s="50" t="str">
        <f>宝箱产出!S65</f>
        <v>pack,304|20;cash,200|100;cash,250|50;cash,300|25;cash,400|10;prop,704,5|300;prop,704,10|150;pack,703|350;pack,408|100</v>
      </c>
    </row>
    <row r="365" spans="1:41">
      <c r="A365" s="51" t="s">
        <v>674</v>
      </c>
      <c r="B365" s="52">
        <v>63</v>
      </c>
      <c r="C365" s="52">
        <v>4</v>
      </c>
      <c r="D365" s="50" t="str">
        <f t="shared" ref="D365:H365" si="292">D265</f>
        <v>item,102;item,200</v>
      </c>
      <c r="E365" s="50">
        <f>产出设定!$C$20</f>
        <v>50</v>
      </c>
      <c r="F365" s="50">
        <f t="shared" si="292"/>
        <v>176</v>
      </c>
      <c r="G365" s="50">
        <f t="shared" si="292"/>
        <v>293</v>
      </c>
      <c r="H365" s="50" t="str">
        <f t="shared" si="292"/>
        <v>pack,10063;pack,1230;pack,401</v>
      </c>
      <c r="K365" s="50">
        <v>4</v>
      </c>
      <c r="L365" s="50">
        <f t="shared" si="218"/>
        <v>41063</v>
      </c>
      <c r="M365" s="50">
        <v>63</v>
      </c>
      <c r="N365" s="50" t="str">
        <f>随机目标!CI104</f>
        <v>prop,206,2;pack,1110;pack,1125;pack,1140;pack,1155</v>
      </c>
      <c r="O365" s="50" t="str">
        <f>随机目标!CJ104</f>
        <v>prop,206,2</v>
      </c>
      <c r="P365" s="50">
        <f>随机目标!CK104</f>
        <v>50</v>
      </c>
      <c r="Q365" s="50">
        <v>1</v>
      </c>
      <c r="R365" s="50" t="str">
        <f t="shared" si="219"/>
        <v>prop_206</v>
      </c>
      <c r="S365" s="50" t="str">
        <f t="shared" si="220"/>
        <v>prop</v>
      </c>
      <c r="U365" s="50">
        <v>7</v>
      </c>
      <c r="V365" s="50">
        <f t="shared" si="249"/>
        <v>72063</v>
      </c>
      <c r="W365" s="50">
        <v>63</v>
      </c>
      <c r="X365" s="50" t="str">
        <f>随机目标!CR104</f>
        <v>cash,110</v>
      </c>
      <c r="Y365" s="50" t="str">
        <f>随机目标!CS104</f>
        <v>cash,110</v>
      </c>
      <c r="Z365" s="50">
        <f>随机目标!CT104</f>
        <v>100</v>
      </c>
      <c r="AA365" s="50">
        <v>2</v>
      </c>
      <c r="AB365" s="50" t="str">
        <f t="shared" si="250"/>
        <v>cash_110</v>
      </c>
      <c r="AC365" s="50" t="str">
        <f t="shared" si="251"/>
        <v>cash</v>
      </c>
      <c r="AH365" s="53">
        <f>宝箱产出!G66</f>
        <v>10363</v>
      </c>
      <c r="AI365" s="53">
        <v>1</v>
      </c>
      <c r="AJ365" s="50" t="str">
        <f>价值设定!S65</f>
        <v>prop,104|8915;prop,105|1085</v>
      </c>
      <c r="AM365" s="50">
        <f>宝箱产出!R66</f>
        <v>80363</v>
      </c>
      <c r="AN365" s="50">
        <v>1</v>
      </c>
      <c r="AO365" s="50" t="str">
        <f>宝箱产出!S66</f>
        <v>pack,304|20;cash,200|100;cash,250|50;cash,300|25;cash,400|10;prop,704,5|300;prop,704,10|150;pack,703|350;pack,408|100</v>
      </c>
    </row>
    <row r="366" spans="1:41">
      <c r="A366" s="51" t="s">
        <v>675</v>
      </c>
      <c r="B366" s="52">
        <v>64</v>
      </c>
      <c r="C366" s="52">
        <v>4</v>
      </c>
      <c r="D366" s="50" t="str">
        <f t="shared" ref="D366:H366" si="293">D266</f>
        <v>item,102;item,200</v>
      </c>
      <c r="E366" s="50">
        <f>产出设定!$C$20</f>
        <v>50</v>
      </c>
      <c r="F366" s="50">
        <f t="shared" si="293"/>
        <v>180</v>
      </c>
      <c r="G366" s="50">
        <f t="shared" si="293"/>
        <v>300</v>
      </c>
      <c r="H366" s="50" t="str">
        <f t="shared" si="293"/>
        <v>pack,10064;pack,1230;pack,401</v>
      </c>
      <c r="K366" s="50">
        <v>4</v>
      </c>
      <c r="L366" s="50">
        <f t="shared" si="218"/>
        <v>41064</v>
      </c>
      <c r="M366" s="50">
        <v>64</v>
      </c>
      <c r="N366" s="50" t="str">
        <f>随机目标!CI105</f>
        <v>prop,206,2;pack,1110;pack,1125;pack,1140;pack,1155</v>
      </c>
      <c r="O366" s="50" t="str">
        <f>随机目标!CJ105</f>
        <v>prop,206,2</v>
      </c>
      <c r="P366" s="50">
        <f>随机目标!CK105</f>
        <v>50</v>
      </c>
      <c r="Q366" s="50">
        <v>1</v>
      </c>
      <c r="R366" s="50" t="str">
        <f t="shared" si="219"/>
        <v>prop_206</v>
      </c>
      <c r="S366" s="50" t="str">
        <f t="shared" si="220"/>
        <v>prop</v>
      </c>
      <c r="U366" s="50">
        <v>7</v>
      </c>
      <c r="V366" s="50">
        <f t="shared" si="249"/>
        <v>72064</v>
      </c>
      <c r="W366" s="50">
        <v>64</v>
      </c>
      <c r="X366" s="50" t="str">
        <f>随机目标!CR105</f>
        <v>cash,110</v>
      </c>
      <c r="Y366" s="50" t="str">
        <f>随机目标!CS105</f>
        <v>cash,110</v>
      </c>
      <c r="Z366" s="50">
        <f>随机目标!CT105</f>
        <v>100</v>
      </c>
      <c r="AA366" s="50">
        <v>2</v>
      </c>
      <c r="AB366" s="50" t="str">
        <f t="shared" si="250"/>
        <v>cash_110</v>
      </c>
      <c r="AC366" s="50" t="str">
        <f t="shared" si="251"/>
        <v>cash</v>
      </c>
      <c r="AH366" s="53">
        <f>宝箱产出!G67</f>
        <v>10364</v>
      </c>
      <c r="AI366" s="53">
        <v>1</v>
      </c>
      <c r="AJ366" s="50" t="str">
        <f>价值设定!S66</f>
        <v>prop,104|8858;prop,105|1142</v>
      </c>
      <c r="AM366" s="50">
        <f>宝箱产出!R67</f>
        <v>80364</v>
      </c>
      <c r="AN366" s="50">
        <v>1</v>
      </c>
      <c r="AO366" s="50" t="str">
        <f>宝箱产出!S67</f>
        <v>pack,304|20;cash,200|100;cash,250|50;cash,300|25;cash,400|10;prop,704,5|300;prop,704,10|150;pack,703|350;pack,408|100</v>
      </c>
    </row>
    <row r="367" spans="1:41">
      <c r="A367" s="51" t="s">
        <v>676</v>
      </c>
      <c r="B367" s="52">
        <v>65</v>
      </c>
      <c r="C367" s="52">
        <v>4</v>
      </c>
      <c r="D367" s="50" t="str">
        <f t="shared" ref="D367:H367" si="294">D267</f>
        <v>item,102;item,200</v>
      </c>
      <c r="E367" s="50">
        <f>产出设定!$C$20</f>
        <v>50</v>
      </c>
      <c r="F367" s="50">
        <f t="shared" si="294"/>
        <v>180</v>
      </c>
      <c r="G367" s="50">
        <f t="shared" si="294"/>
        <v>300</v>
      </c>
      <c r="H367" s="50" t="str">
        <f t="shared" si="294"/>
        <v>pack,10065;pack,1230;pack,401</v>
      </c>
      <c r="K367" s="50">
        <v>4</v>
      </c>
      <c r="L367" s="50">
        <f t="shared" si="218"/>
        <v>41065</v>
      </c>
      <c r="M367" s="50">
        <v>65</v>
      </c>
      <c r="N367" s="50" t="str">
        <f>随机目标!CI106</f>
        <v>prop,206,2;pack,1110;pack,1125;pack,1140;pack,1155</v>
      </c>
      <c r="O367" s="50" t="str">
        <f>随机目标!CJ106</f>
        <v>prop,206,2</v>
      </c>
      <c r="P367" s="50">
        <f>随机目标!CK106</f>
        <v>50</v>
      </c>
      <c r="Q367" s="50">
        <v>1</v>
      </c>
      <c r="R367" s="50" t="str">
        <f t="shared" si="219"/>
        <v>prop_206</v>
      </c>
      <c r="S367" s="50" t="str">
        <f t="shared" si="220"/>
        <v>prop</v>
      </c>
      <c r="U367" s="50">
        <v>7</v>
      </c>
      <c r="V367" s="50">
        <f t="shared" si="249"/>
        <v>72065</v>
      </c>
      <c r="W367" s="50">
        <v>65</v>
      </c>
      <c r="X367" s="50" t="str">
        <f>随机目标!CR106</f>
        <v>cash,110</v>
      </c>
      <c r="Y367" s="50" t="str">
        <f>随机目标!CS106</f>
        <v>cash,110</v>
      </c>
      <c r="Z367" s="50">
        <f>随机目标!CT106</f>
        <v>100</v>
      </c>
      <c r="AA367" s="50">
        <v>2</v>
      </c>
      <c r="AB367" s="50" t="str">
        <f t="shared" si="250"/>
        <v>cash_110</v>
      </c>
      <c r="AC367" s="50" t="str">
        <f t="shared" si="251"/>
        <v>cash</v>
      </c>
      <c r="AH367" s="53">
        <f>宝箱产出!G68</f>
        <v>10365</v>
      </c>
      <c r="AI367" s="53">
        <v>1</v>
      </c>
      <c r="AJ367" s="50" t="str">
        <f>价值设定!S67</f>
        <v>prop,104|8815;prop,105|1185</v>
      </c>
      <c r="AM367" s="50">
        <f>宝箱产出!R68</f>
        <v>80365</v>
      </c>
      <c r="AN367" s="50">
        <v>1</v>
      </c>
      <c r="AO367" s="50" t="str">
        <f>宝箱产出!S68</f>
        <v>pack,304|20;cash,200|100;cash,250|50;cash,300|25;cash,400|10;prop,704,5|300;prop,704,10|150;pack,703|350;pack,408|100</v>
      </c>
    </row>
    <row r="368" spans="1:41">
      <c r="A368" s="51" t="s">
        <v>677</v>
      </c>
      <c r="B368" s="52">
        <v>66</v>
      </c>
      <c r="C368" s="52">
        <v>4</v>
      </c>
      <c r="D368" s="50" t="str">
        <f t="shared" ref="D368:H368" si="295">D268</f>
        <v>item,102;item,200</v>
      </c>
      <c r="E368" s="50">
        <f>产出设定!$C$20</f>
        <v>50</v>
      </c>
      <c r="F368" s="50">
        <f t="shared" si="295"/>
        <v>186</v>
      </c>
      <c r="G368" s="50">
        <f t="shared" si="295"/>
        <v>310</v>
      </c>
      <c r="H368" s="50" t="str">
        <f t="shared" si="295"/>
        <v>pack,10066;pack,1231;pack,401</v>
      </c>
      <c r="K368" s="50">
        <v>4</v>
      </c>
      <c r="L368" s="50">
        <f t="shared" si="218"/>
        <v>41066</v>
      </c>
      <c r="M368" s="50">
        <v>66</v>
      </c>
      <c r="N368" s="50" t="str">
        <f>随机目标!CI107</f>
        <v>prop,206,2;pack,1111;pack,1126;pack,1141;pack,1156</v>
      </c>
      <c r="O368" s="50" t="str">
        <f>随机目标!CJ107</f>
        <v>prop,206,2</v>
      </c>
      <c r="P368" s="50">
        <f>随机目标!CK107</f>
        <v>50</v>
      </c>
      <c r="Q368" s="50">
        <v>1</v>
      </c>
      <c r="R368" s="50" t="str">
        <f t="shared" si="219"/>
        <v>prop_206</v>
      </c>
      <c r="S368" s="50" t="str">
        <f t="shared" si="220"/>
        <v>prop</v>
      </c>
      <c r="U368" s="50">
        <v>7</v>
      </c>
      <c r="V368" s="50">
        <f t="shared" si="249"/>
        <v>72066</v>
      </c>
      <c r="W368" s="50">
        <v>66</v>
      </c>
      <c r="X368" s="50" t="str">
        <f>随机目标!CR107</f>
        <v>cash,110</v>
      </c>
      <c r="Y368" s="50" t="str">
        <f>随机目标!CS107</f>
        <v>cash,110</v>
      </c>
      <c r="Z368" s="50">
        <f>随机目标!CT107</f>
        <v>100</v>
      </c>
      <c r="AA368" s="50">
        <v>2</v>
      </c>
      <c r="AB368" s="50" t="str">
        <f t="shared" si="250"/>
        <v>cash_110</v>
      </c>
      <c r="AC368" s="50" t="str">
        <f t="shared" si="251"/>
        <v>cash</v>
      </c>
      <c r="AH368" s="53">
        <f>宝箱产出!G69</f>
        <v>10366</v>
      </c>
      <c r="AI368" s="53">
        <v>1</v>
      </c>
      <c r="AJ368" s="50" t="str">
        <f>价值设定!S68</f>
        <v>prop,104|8772;prop,105|1228</v>
      </c>
      <c r="AM368" s="50">
        <f>宝箱产出!R69</f>
        <v>80366</v>
      </c>
      <c r="AN368" s="50">
        <v>1</v>
      </c>
      <c r="AO368" s="50" t="str">
        <f>宝箱产出!S69</f>
        <v>pack,304|20;cash,200|100;cash,250|50;cash,300|25;cash,400|10;prop,704,5|300;prop,704,10|150;pack,703|350;pack,408|100</v>
      </c>
    </row>
    <row r="369" spans="1:41">
      <c r="A369" s="51" t="s">
        <v>678</v>
      </c>
      <c r="B369" s="52">
        <v>67</v>
      </c>
      <c r="C369" s="52">
        <v>4</v>
      </c>
      <c r="D369" s="50" t="str">
        <f t="shared" ref="D369:H369" si="296">D269</f>
        <v>item,102;item,200</v>
      </c>
      <c r="E369" s="50">
        <f>产出设定!$C$20</f>
        <v>50</v>
      </c>
      <c r="F369" s="50">
        <f t="shared" si="296"/>
        <v>186</v>
      </c>
      <c r="G369" s="50">
        <f t="shared" si="296"/>
        <v>310</v>
      </c>
      <c r="H369" s="50" t="str">
        <f t="shared" si="296"/>
        <v>pack,10067;pack,1231;pack,401</v>
      </c>
      <c r="K369" s="50">
        <v>4</v>
      </c>
      <c r="L369" s="50">
        <f t="shared" si="218"/>
        <v>41067</v>
      </c>
      <c r="M369" s="50">
        <v>67</v>
      </c>
      <c r="N369" s="50" t="str">
        <f>随机目标!CI108</f>
        <v>prop,206,2;pack,1111;pack,1126;pack,1141;pack,1156</v>
      </c>
      <c r="O369" s="50" t="str">
        <f>随机目标!CJ108</f>
        <v>prop,206,2</v>
      </c>
      <c r="P369" s="50">
        <f>随机目标!CK108</f>
        <v>50</v>
      </c>
      <c r="Q369" s="50">
        <v>1</v>
      </c>
      <c r="R369" s="50" t="str">
        <f t="shared" si="219"/>
        <v>prop_206</v>
      </c>
      <c r="S369" s="50" t="str">
        <f t="shared" si="220"/>
        <v>prop</v>
      </c>
      <c r="U369" s="50">
        <v>7</v>
      </c>
      <c r="V369" s="50">
        <f t="shared" si="249"/>
        <v>72067</v>
      </c>
      <c r="W369" s="50">
        <v>67</v>
      </c>
      <c r="X369" s="50" t="str">
        <f>随机目标!CR108</f>
        <v>cash,110</v>
      </c>
      <c r="Y369" s="50" t="str">
        <f>随机目标!CS108</f>
        <v>cash,110</v>
      </c>
      <c r="Z369" s="50">
        <f>随机目标!CT108</f>
        <v>100</v>
      </c>
      <c r="AA369" s="50">
        <v>2</v>
      </c>
      <c r="AB369" s="50" t="str">
        <f t="shared" si="250"/>
        <v>cash_110</v>
      </c>
      <c r="AC369" s="50" t="str">
        <f t="shared" si="251"/>
        <v>cash</v>
      </c>
      <c r="AH369" s="53">
        <f>宝箱产出!G70</f>
        <v>10367</v>
      </c>
      <c r="AI369" s="53">
        <v>1</v>
      </c>
      <c r="AJ369" s="50" t="str">
        <f>价值设定!S69</f>
        <v>prop,104|8715;prop,105|1285</v>
      </c>
      <c r="AM369" s="50">
        <f>宝箱产出!R70</f>
        <v>80367</v>
      </c>
      <c r="AN369" s="50">
        <v>1</v>
      </c>
      <c r="AO369" s="50" t="str">
        <f>宝箱产出!S70</f>
        <v>pack,304|20;cash,200|100;cash,250|50;cash,300|25;cash,400|10;prop,704,5|300;prop,704,10|150;pack,703|350;pack,408|100</v>
      </c>
    </row>
    <row r="370" spans="1:41">
      <c r="A370" s="51" t="s">
        <v>679</v>
      </c>
      <c r="B370" s="52">
        <v>68</v>
      </c>
      <c r="C370" s="52">
        <v>4</v>
      </c>
      <c r="D370" s="50" t="str">
        <f t="shared" ref="D370:H370" si="297">D270</f>
        <v>item,102;item,200</v>
      </c>
      <c r="E370" s="50">
        <f>产出设定!$C$20</f>
        <v>50</v>
      </c>
      <c r="F370" s="50">
        <f t="shared" si="297"/>
        <v>192</v>
      </c>
      <c r="G370" s="50">
        <f t="shared" si="297"/>
        <v>320</v>
      </c>
      <c r="H370" s="50" t="str">
        <f t="shared" si="297"/>
        <v>pack,10068;pack,1231;pack,401</v>
      </c>
      <c r="K370" s="50">
        <v>4</v>
      </c>
      <c r="L370" s="50">
        <f t="shared" si="218"/>
        <v>41068</v>
      </c>
      <c r="M370" s="50">
        <v>68</v>
      </c>
      <c r="N370" s="50" t="str">
        <f>随机目标!CI109</f>
        <v>prop,206,2;pack,1111;pack,1126;pack,1141;pack,1156</v>
      </c>
      <c r="O370" s="50" t="str">
        <f>随机目标!CJ109</f>
        <v>prop,206,2</v>
      </c>
      <c r="P370" s="50">
        <f>随机目标!CK109</f>
        <v>50</v>
      </c>
      <c r="Q370" s="50">
        <v>1</v>
      </c>
      <c r="R370" s="50" t="str">
        <f t="shared" si="219"/>
        <v>prop_206</v>
      </c>
      <c r="S370" s="50" t="str">
        <f t="shared" si="220"/>
        <v>prop</v>
      </c>
      <c r="U370" s="50">
        <v>7</v>
      </c>
      <c r="V370" s="50">
        <f t="shared" si="249"/>
        <v>72068</v>
      </c>
      <c r="W370" s="50">
        <v>68</v>
      </c>
      <c r="X370" s="50" t="str">
        <f>随机目标!CR109</f>
        <v>cash,110</v>
      </c>
      <c r="Y370" s="50" t="str">
        <f>随机目标!CS109</f>
        <v>cash,110</v>
      </c>
      <c r="Z370" s="50">
        <f>随机目标!CT109</f>
        <v>100</v>
      </c>
      <c r="AA370" s="50">
        <v>2</v>
      </c>
      <c r="AB370" s="50" t="str">
        <f t="shared" si="250"/>
        <v>cash_110</v>
      </c>
      <c r="AC370" s="50" t="str">
        <f t="shared" si="251"/>
        <v>cash</v>
      </c>
      <c r="AH370" s="53">
        <f>宝箱产出!G71</f>
        <v>10368</v>
      </c>
      <c r="AI370" s="53">
        <v>1</v>
      </c>
      <c r="AJ370" s="50" t="str">
        <f>价值设定!S70</f>
        <v>prop,104|8672;prop,105|1328</v>
      </c>
      <c r="AM370" s="50">
        <f>宝箱产出!R71</f>
        <v>80368</v>
      </c>
      <c r="AN370" s="50">
        <v>1</v>
      </c>
      <c r="AO370" s="50" t="str">
        <f>宝箱产出!S71</f>
        <v>pack,304|20;cash,200|100;cash,250|50;cash,300|25;cash,400|10;prop,704,5|300;prop,704,10|150;pack,703|350;pack,408|100</v>
      </c>
    </row>
    <row r="371" spans="1:41">
      <c r="A371" s="51" t="s">
        <v>680</v>
      </c>
      <c r="B371" s="52">
        <v>69</v>
      </c>
      <c r="C371" s="52">
        <v>4</v>
      </c>
      <c r="D371" s="50" t="str">
        <f t="shared" ref="D371:H371" si="298">D271</f>
        <v>item,102;item,200</v>
      </c>
      <c r="E371" s="50">
        <f>产出设定!$C$20</f>
        <v>50</v>
      </c>
      <c r="F371" s="50">
        <f t="shared" si="298"/>
        <v>192</v>
      </c>
      <c r="G371" s="50">
        <f t="shared" si="298"/>
        <v>320</v>
      </c>
      <c r="H371" s="50" t="str">
        <f t="shared" si="298"/>
        <v>pack,10069;pack,1231;pack,401</v>
      </c>
      <c r="K371" s="50">
        <v>4</v>
      </c>
      <c r="L371" s="50">
        <f t="shared" si="218"/>
        <v>41069</v>
      </c>
      <c r="M371" s="50">
        <v>69</v>
      </c>
      <c r="N371" s="50" t="str">
        <f>随机目标!CI110</f>
        <v>prop,206,2;pack,1111;pack,1126;pack,1141;pack,1156</v>
      </c>
      <c r="O371" s="50" t="str">
        <f>随机目标!CJ110</f>
        <v>prop,206,2</v>
      </c>
      <c r="P371" s="50">
        <f>随机目标!CK110</f>
        <v>50</v>
      </c>
      <c r="Q371" s="50">
        <v>1</v>
      </c>
      <c r="R371" s="50" t="str">
        <f t="shared" si="219"/>
        <v>prop_206</v>
      </c>
      <c r="S371" s="50" t="str">
        <f t="shared" si="220"/>
        <v>prop</v>
      </c>
      <c r="U371" s="50">
        <v>7</v>
      </c>
      <c r="V371" s="50">
        <f t="shared" si="249"/>
        <v>72069</v>
      </c>
      <c r="W371" s="50">
        <v>69</v>
      </c>
      <c r="X371" s="50" t="str">
        <f>随机目标!CR110</f>
        <v>cash,110</v>
      </c>
      <c r="Y371" s="50" t="str">
        <f>随机目标!CS110</f>
        <v>cash,110</v>
      </c>
      <c r="Z371" s="50">
        <f>随机目标!CT110</f>
        <v>100</v>
      </c>
      <c r="AA371" s="50">
        <v>2</v>
      </c>
      <c r="AB371" s="50" t="str">
        <f t="shared" si="250"/>
        <v>cash_110</v>
      </c>
      <c r="AC371" s="50" t="str">
        <f t="shared" si="251"/>
        <v>cash</v>
      </c>
      <c r="AH371" s="53">
        <f>宝箱产出!G72</f>
        <v>10369</v>
      </c>
      <c r="AI371" s="53">
        <v>1</v>
      </c>
      <c r="AJ371" s="50" t="str">
        <f>价值设定!S71</f>
        <v>prop,104|8629;prop,105|1371</v>
      </c>
      <c r="AM371" s="50">
        <f>宝箱产出!R72</f>
        <v>80369</v>
      </c>
      <c r="AN371" s="50">
        <v>1</v>
      </c>
      <c r="AO371" s="50" t="str">
        <f>宝箱产出!S72</f>
        <v>pack,304|20;cash,200|100;cash,250|50;cash,300|25;cash,400|10;prop,704,5|300;prop,704,10|150;pack,703|350;pack,408|100</v>
      </c>
    </row>
    <row r="372" spans="1:41">
      <c r="A372" s="51" t="s">
        <v>681</v>
      </c>
      <c r="B372" s="52">
        <v>70</v>
      </c>
      <c r="C372" s="52">
        <v>4</v>
      </c>
      <c r="D372" s="50" t="str">
        <f t="shared" ref="D372:H372" si="299">D272</f>
        <v>item,102;item,200</v>
      </c>
      <c r="E372" s="50">
        <f>产出设定!$C$20</f>
        <v>50</v>
      </c>
      <c r="F372" s="50">
        <f t="shared" si="299"/>
        <v>195</v>
      </c>
      <c r="G372" s="50">
        <f t="shared" si="299"/>
        <v>325</v>
      </c>
      <c r="H372" s="50" t="str">
        <f t="shared" si="299"/>
        <v>pack,10070;pack,1232;pack,401</v>
      </c>
      <c r="K372" s="50">
        <v>4</v>
      </c>
      <c r="L372" s="50">
        <f t="shared" si="218"/>
        <v>41070</v>
      </c>
      <c r="M372" s="50">
        <v>70</v>
      </c>
      <c r="N372" s="50" t="str">
        <f>随机目标!CI111</f>
        <v>prop,206,2;pack,1112;pack,1127;pack,1142;pack,1157</v>
      </c>
      <c r="O372" s="50" t="str">
        <f>随机目标!CJ111</f>
        <v>prop,206,2</v>
      </c>
      <c r="P372" s="50">
        <f>随机目标!CK111</f>
        <v>50</v>
      </c>
      <c r="Q372" s="50">
        <v>1</v>
      </c>
      <c r="R372" s="50" t="str">
        <f t="shared" si="219"/>
        <v>prop_206</v>
      </c>
      <c r="S372" s="50" t="str">
        <f t="shared" si="220"/>
        <v>prop</v>
      </c>
      <c r="U372" s="50">
        <v>7</v>
      </c>
      <c r="V372" s="50">
        <f t="shared" si="249"/>
        <v>72070</v>
      </c>
      <c r="W372" s="50">
        <v>70</v>
      </c>
      <c r="X372" s="50" t="str">
        <f>随机目标!CR111</f>
        <v>cash,110</v>
      </c>
      <c r="Y372" s="50" t="str">
        <f>随机目标!CS111</f>
        <v>cash,110</v>
      </c>
      <c r="Z372" s="50">
        <f>随机目标!CT111</f>
        <v>100</v>
      </c>
      <c r="AA372" s="50">
        <v>2</v>
      </c>
      <c r="AB372" s="50" t="str">
        <f t="shared" si="250"/>
        <v>cash_110</v>
      </c>
      <c r="AC372" s="50" t="str">
        <f t="shared" si="251"/>
        <v>cash</v>
      </c>
      <c r="AH372" s="53">
        <f>宝箱产出!G73</f>
        <v>10370</v>
      </c>
      <c r="AI372" s="53">
        <v>1</v>
      </c>
      <c r="AJ372" s="50" t="str">
        <f>价值设定!S72</f>
        <v>prop,104|8572;prop,105|1428</v>
      </c>
      <c r="AM372" s="50">
        <f>宝箱产出!R73</f>
        <v>80370</v>
      </c>
      <c r="AN372" s="50">
        <v>1</v>
      </c>
      <c r="AO372" s="50" t="str">
        <f>宝箱产出!S73</f>
        <v>pack,304|20;cash,200|100;cash,250|50;cash,300|25;cash,400|10;prop,704,5|300;prop,704,10|150;pack,703|350;pack,408|100</v>
      </c>
    </row>
    <row r="373" spans="1:41">
      <c r="A373" s="51" t="s">
        <v>682</v>
      </c>
      <c r="B373" s="52">
        <v>71</v>
      </c>
      <c r="C373" s="52">
        <v>4</v>
      </c>
      <c r="D373" s="50" t="str">
        <f t="shared" ref="D373:H373" si="300">D273</f>
        <v>item,102;item,200</v>
      </c>
      <c r="E373" s="50">
        <f>产出设定!$C$20</f>
        <v>50</v>
      </c>
      <c r="F373" s="50">
        <f t="shared" si="300"/>
        <v>195</v>
      </c>
      <c r="G373" s="50">
        <f t="shared" si="300"/>
        <v>325</v>
      </c>
      <c r="H373" s="50" t="str">
        <f t="shared" si="300"/>
        <v>pack,10071;pack,1232;pack,401</v>
      </c>
      <c r="K373" s="50">
        <v>4</v>
      </c>
      <c r="L373" s="50">
        <f t="shared" si="218"/>
        <v>41071</v>
      </c>
      <c r="M373" s="50">
        <v>71</v>
      </c>
      <c r="N373" s="50" t="str">
        <f>随机目标!CI112</f>
        <v>prop,206,2;pack,1112;pack,1127;pack,1142;pack,1157</v>
      </c>
      <c r="O373" s="50" t="str">
        <f>随机目标!CJ112</f>
        <v>prop,206,2</v>
      </c>
      <c r="P373" s="50">
        <f>随机目标!CK112</f>
        <v>50</v>
      </c>
      <c r="Q373" s="50">
        <v>1</v>
      </c>
      <c r="R373" s="50" t="str">
        <f t="shared" si="219"/>
        <v>prop_206</v>
      </c>
      <c r="S373" s="50" t="str">
        <f t="shared" si="220"/>
        <v>prop</v>
      </c>
      <c r="U373" s="50">
        <v>7</v>
      </c>
      <c r="V373" s="50">
        <f t="shared" si="249"/>
        <v>72071</v>
      </c>
      <c r="W373" s="50">
        <v>71</v>
      </c>
      <c r="X373" s="50" t="str">
        <f>随机目标!CR112</f>
        <v>cash,110</v>
      </c>
      <c r="Y373" s="50" t="str">
        <f>随机目标!CS112</f>
        <v>cash,110</v>
      </c>
      <c r="Z373" s="50">
        <f>随机目标!CT112</f>
        <v>100</v>
      </c>
      <c r="AA373" s="50">
        <v>2</v>
      </c>
      <c r="AB373" s="50" t="str">
        <f t="shared" si="250"/>
        <v>cash_110</v>
      </c>
      <c r="AC373" s="50" t="str">
        <f t="shared" si="251"/>
        <v>cash</v>
      </c>
      <c r="AH373" s="53">
        <f>宝箱产出!G74</f>
        <v>10371</v>
      </c>
      <c r="AI373" s="53">
        <v>1</v>
      </c>
      <c r="AJ373" s="50" t="str">
        <f>价值设定!S73</f>
        <v>prop,104|8529;prop,105|1471</v>
      </c>
      <c r="AM373" s="50">
        <f>宝箱产出!R74</f>
        <v>80371</v>
      </c>
      <c r="AN373" s="50">
        <v>1</v>
      </c>
      <c r="AO373" s="50" t="str">
        <f>宝箱产出!S74</f>
        <v>pack,304|20;cash,200|100;cash,250|50;cash,300|25;cash,400|10;prop,704,5|300;prop,704,10|150;pack,703|350;pack,408|100</v>
      </c>
    </row>
    <row r="374" spans="1:41">
      <c r="A374" s="51" t="s">
        <v>683</v>
      </c>
      <c r="B374" s="52">
        <v>72</v>
      </c>
      <c r="C374" s="52">
        <v>4</v>
      </c>
      <c r="D374" s="50" t="str">
        <f t="shared" ref="D374:H374" si="301">D274</f>
        <v>item,102;item,200</v>
      </c>
      <c r="E374" s="50">
        <f>产出设定!$C$20</f>
        <v>50</v>
      </c>
      <c r="F374" s="50">
        <f t="shared" si="301"/>
        <v>198</v>
      </c>
      <c r="G374" s="50">
        <f t="shared" si="301"/>
        <v>330</v>
      </c>
      <c r="H374" s="50" t="str">
        <f t="shared" si="301"/>
        <v>pack,10072;pack,1232;pack,401</v>
      </c>
      <c r="K374" s="50">
        <v>4</v>
      </c>
      <c r="L374" s="50">
        <f t="shared" si="218"/>
        <v>41072</v>
      </c>
      <c r="M374" s="50">
        <v>72</v>
      </c>
      <c r="N374" s="50" t="str">
        <f>随机目标!CI113</f>
        <v>prop,206,2;pack,1112;pack,1127;pack,1142;pack,1157</v>
      </c>
      <c r="O374" s="50" t="str">
        <f>随机目标!CJ113</f>
        <v>prop,206,2</v>
      </c>
      <c r="P374" s="50">
        <f>随机目标!CK113</f>
        <v>50</v>
      </c>
      <c r="Q374" s="50">
        <v>1</v>
      </c>
      <c r="R374" s="50" t="str">
        <f t="shared" si="219"/>
        <v>prop_206</v>
      </c>
      <c r="S374" s="50" t="str">
        <f t="shared" si="220"/>
        <v>prop</v>
      </c>
      <c r="U374" s="50">
        <v>7</v>
      </c>
      <c r="V374" s="50">
        <f t="shared" si="249"/>
        <v>72072</v>
      </c>
      <c r="W374" s="50">
        <v>72</v>
      </c>
      <c r="X374" s="50" t="str">
        <f>随机目标!CR113</f>
        <v>cash,110</v>
      </c>
      <c r="Y374" s="50" t="str">
        <f>随机目标!CS113</f>
        <v>cash,110</v>
      </c>
      <c r="Z374" s="50">
        <f>随机目标!CT113</f>
        <v>100</v>
      </c>
      <c r="AA374" s="50">
        <v>2</v>
      </c>
      <c r="AB374" s="50" t="str">
        <f t="shared" si="250"/>
        <v>cash_110</v>
      </c>
      <c r="AC374" s="50" t="str">
        <f t="shared" si="251"/>
        <v>cash</v>
      </c>
      <c r="AH374" s="53">
        <f>宝箱产出!G75</f>
        <v>10372</v>
      </c>
      <c r="AI374" s="53">
        <v>1</v>
      </c>
      <c r="AJ374" s="50" t="str">
        <f>价值设定!S74</f>
        <v>prop,104|8486;prop,105|1514</v>
      </c>
      <c r="AM374" s="50">
        <f>宝箱产出!R75</f>
        <v>80372</v>
      </c>
      <c r="AN374" s="50">
        <v>1</v>
      </c>
      <c r="AO374" s="50" t="str">
        <f>宝箱产出!S75</f>
        <v>pack,304|20;cash,200|100;cash,250|50;cash,300|25;cash,400|10;prop,704,5|300;prop,704,10|150;pack,703|350;pack,408|100</v>
      </c>
    </row>
    <row r="375" spans="1:41">
      <c r="A375" s="51" t="s">
        <v>684</v>
      </c>
      <c r="B375" s="52">
        <v>73</v>
      </c>
      <c r="C375" s="52">
        <v>4</v>
      </c>
      <c r="D375" s="50" t="str">
        <f t="shared" ref="D375:H375" si="302">D275</f>
        <v>item,102;item,200</v>
      </c>
      <c r="E375" s="50">
        <f>产出设定!$C$20</f>
        <v>50</v>
      </c>
      <c r="F375" s="50">
        <f t="shared" si="302"/>
        <v>198</v>
      </c>
      <c r="G375" s="50">
        <f t="shared" si="302"/>
        <v>330</v>
      </c>
      <c r="H375" s="50" t="str">
        <f t="shared" si="302"/>
        <v>pack,10073;pack,1232;pack,401</v>
      </c>
      <c r="K375" s="50">
        <v>4</v>
      </c>
      <c r="L375" s="50">
        <f t="shared" si="218"/>
        <v>41073</v>
      </c>
      <c r="M375" s="50">
        <v>73</v>
      </c>
      <c r="N375" s="50" t="str">
        <f>随机目标!CI114</f>
        <v>prop,206,2;pack,1112;pack,1127;pack,1142;pack,1157</v>
      </c>
      <c r="O375" s="50" t="str">
        <f>随机目标!CJ114</f>
        <v>prop,206,2</v>
      </c>
      <c r="P375" s="50">
        <f>随机目标!CK114</f>
        <v>50</v>
      </c>
      <c r="Q375" s="50">
        <v>1</v>
      </c>
      <c r="R375" s="50" t="str">
        <f t="shared" si="219"/>
        <v>prop_206</v>
      </c>
      <c r="S375" s="50" t="str">
        <f t="shared" si="220"/>
        <v>prop</v>
      </c>
      <c r="U375" s="50">
        <v>7</v>
      </c>
      <c r="V375" s="50">
        <f t="shared" si="249"/>
        <v>72073</v>
      </c>
      <c r="W375" s="50">
        <v>73</v>
      </c>
      <c r="X375" s="50" t="str">
        <f>随机目标!CR114</f>
        <v>cash,110</v>
      </c>
      <c r="Y375" s="50" t="str">
        <f>随机目标!CS114</f>
        <v>cash,110</v>
      </c>
      <c r="Z375" s="50">
        <f>随机目标!CT114</f>
        <v>100</v>
      </c>
      <c r="AA375" s="50">
        <v>2</v>
      </c>
      <c r="AB375" s="50" t="str">
        <f t="shared" si="250"/>
        <v>cash_110</v>
      </c>
      <c r="AC375" s="50" t="str">
        <f t="shared" si="251"/>
        <v>cash</v>
      </c>
      <c r="AH375" s="53">
        <f>宝箱产出!G76</f>
        <v>10373</v>
      </c>
      <c r="AI375" s="53">
        <v>1</v>
      </c>
      <c r="AJ375" s="50" t="str">
        <f>价值设定!S75</f>
        <v>prop,104|8429;prop,105|1571</v>
      </c>
      <c r="AM375" s="50">
        <f>宝箱产出!R76</f>
        <v>80373</v>
      </c>
      <c r="AN375" s="50">
        <v>1</v>
      </c>
      <c r="AO375" s="50" t="str">
        <f>宝箱产出!S76</f>
        <v>pack,304|20;cash,200|100;cash,250|50;cash,300|25;cash,400|10;prop,704,5|300;prop,704,10|150;pack,703|350;pack,408|100</v>
      </c>
    </row>
    <row r="376" spans="1:41">
      <c r="A376" s="51" t="s">
        <v>685</v>
      </c>
      <c r="B376" s="52">
        <v>74</v>
      </c>
      <c r="C376" s="52">
        <v>4</v>
      </c>
      <c r="D376" s="50" t="str">
        <f t="shared" ref="D376:H376" si="303">D276</f>
        <v>item,102;item,200</v>
      </c>
      <c r="E376" s="50">
        <f>产出设定!$C$20</f>
        <v>50</v>
      </c>
      <c r="F376" s="50">
        <f t="shared" si="303"/>
        <v>201</v>
      </c>
      <c r="G376" s="50">
        <f t="shared" si="303"/>
        <v>335</v>
      </c>
      <c r="H376" s="50" t="str">
        <f t="shared" si="303"/>
        <v>pack,10074;pack,1232;pack,401</v>
      </c>
      <c r="K376" s="50">
        <v>4</v>
      </c>
      <c r="L376" s="50">
        <f t="shared" si="218"/>
        <v>41074</v>
      </c>
      <c r="M376" s="50">
        <v>74</v>
      </c>
      <c r="N376" s="50" t="str">
        <f>随机目标!CI115</f>
        <v>prop,206,2;pack,1112;pack,1127;pack,1142;pack,1157</v>
      </c>
      <c r="O376" s="50" t="str">
        <f>随机目标!CJ115</f>
        <v>prop,206,2</v>
      </c>
      <c r="P376" s="50">
        <f>随机目标!CK115</f>
        <v>50</v>
      </c>
      <c r="Q376" s="50">
        <v>1</v>
      </c>
      <c r="R376" s="50" t="str">
        <f t="shared" si="219"/>
        <v>prop_206</v>
      </c>
      <c r="S376" s="50" t="str">
        <f t="shared" si="220"/>
        <v>prop</v>
      </c>
      <c r="U376" s="50">
        <v>7</v>
      </c>
      <c r="V376" s="50">
        <f t="shared" si="249"/>
        <v>72074</v>
      </c>
      <c r="W376" s="50">
        <v>74</v>
      </c>
      <c r="X376" s="50" t="str">
        <f>随机目标!CR115</f>
        <v>cash,110</v>
      </c>
      <c r="Y376" s="50" t="str">
        <f>随机目标!CS115</f>
        <v>cash,110</v>
      </c>
      <c r="Z376" s="50">
        <f>随机目标!CT115</f>
        <v>100</v>
      </c>
      <c r="AA376" s="50">
        <v>2</v>
      </c>
      <c r="AB376" s="50" t="str">
        <f t="shared" si="250"/>
        <v>cash_110</v>
      </c>
      <c r="AC376" s="50" t="str">
        <f t="shared" si="251"/>
        <v>cash</v>
      </c>
      <c r="AH376" s="53">
        <f>宝箱产出!G77</f>
        <v>10374</v>
      </c>
      <c r="AI376" s="53">
        <v>1</v>
      </c>
      <c r="AJ376" s="50" t="str">
        <f>价值设定!S76</f>
        <v>prop,104|8386;prop,105|1614</v>
      </c>
      <c r="AM376" s="50">
        <f>宝箱产出!R77</f>
        <v>80374</v>
      </c>
      <c r="AN376" s="50">
        <v>1</v>
      </c>
      <c r="AO376" s="50" t="str">
        <f>宝箱产出!S77</f>
        <v>pack,304|20;cash,200|100;cash,250|50;cash,300|25;cash,400|10;prop,704,5|300;prop,704,10|150;pack,703|350;pack,408|100</v>
      </c>
    </row>
    <row r="377" spans="1:41">
      <c r="A377" s="51" t="s">
        <v>686</v>
      </c>
      <c r="B377" s="52">
        <v>75</v>
      </c>
      <c r="C377" s="52">
        <v>4</v>
      </c>
      <c r="D377" s="50" t="str">
        <f t="shared" ref="D377:H377" si="304">D277</f>
        <v>item,102;item,200</v>
      </c>
      <c r="E377" s="50">
        <f>产出设定!$C$20</f>
        <v>50</v>
      </c>
      <c r="F377" s="50">
        <f t="shared" si="304"/>
        <v>201</v>
      </c>
      <c r="G377" s="50">
        <f t="shared" si="304"/>
        <v>335</v>
      </c>
      <c r="H377" s="50" t="str">
        <f t="shared" si="304"/>
        <v>pack,10075;pack,1232;pack,401</v>
      </c>
      <c r="K377" s="50">
        <v>4</v>
      </c>
      <c r="L377" s="50">
        <f t="shared" si="218"/>
        <v>41075</v>
      </c>
      <c r="M377" s="50">
        <v>75</v>
      </c>
      <c r="N377" s="50" t="str">
        <f>随机目标!CI116</f>
        <v>prop,206,2;pack,1112;pack,1127;pack,1142;pack,1157</v>
      </c>
      <c r="O377" s="50" t="str">
        <f>随机目标!CJ116</f>
        <v>prop,206,2</v>
      </c>
      <c r="P377" s="50">
        <f>随机目标!CK116</f>
        <v>50</v>
      </c>
      <c r="Q377" s="50">
        <v>1</v>
      </c>
      <c r="R377" s="50" t="str">
        <f t="shared" si="219"/>
        <v>prop_206</v>
      </c>
      <c r="S377" s="50" t="str">
        <f t="shared" si="220"/>
        <v>prop</v>
      </c>
      <c r="U377" s="50">
        <v>7</v>
      </c>
      <c r="V377" s="50">
        <f t="shared" si="249"/>
        <v>72075</v>
      </c>
      <c r="W377" s="50">
        <v>75</v>
      </c>
      <c r="X377" s="50" t="str">
        <f>随机目标!CR116</f>
        <v>cash,110</v>
      </c>
      <c r="Y377" s="50" t="str">
        <f>随机目标!CS116</f>
        <v>cash,110</v>
      </c>
      <c r="Z377" s="50">
        <f>随机目标!CT116</f>
        <v>100</v>
      </c>
      <c r="AA377" s="50">
        <v>2</v>
      </c>
      <c r="AB377" s="50" t="str">
        <f t="shared" si="250"/>
        <v>cash_110</v>
      </c>
      <c r="AC377" s="50" t="str">
        <f t="shared" si="251"/>
        <v>cash</v>
      </c>
      <c r="AH377" s="53">
        <f>宝箱产出!G78</f>
        <v>10375</v>
      </c>
      <c r="AI377" s="53">
        <v>1</v>
      </c>
      <c r="AJ377" s="50" t="str">
        <f>价值设定!S77</f>
        <v>prop,104|8343;prop,105|1657</v>
      </c>
      <c r="AM377" s="50">
        <f>宝箱产出!R78</f>
        <v>80375</v>
      </c>
      <c r="AN377" s="50">
        <v>1</v>
      </c>
      <c r="AO377" s="50" t="str">
        <f>宝箱产出!S78</f>
        <v>pack,304|20;cash,200|100;cash,250|50;cash,300|25;cash,400|10;prop,704,5|300;prop,704,10|150;pack,703|350;pack,408|100</v>
      </c>
    </row>
    <row r="378" spans="1:41">
      <c r="A378" s="51" t="s">
        <v>687</v>
      </c>
      <c r="B378" s="52">
        <v>76</v>
      </c>
      <c r="C378" s="52">
        <v>4</v>
      </c>
      <c r="D378" s="50" t="str">
        <f t="shared" ref="D378:H378" si="305">D278</f>
        <v>item,102;item,200</v>
      </c>
      <c r="E378" s="50">
        <f>产出设定!$C$20</f>
        <v>50</v>
      </c>
      <c r="F378" s="50">
        <f t="shared" si="305"/>
        <v>204</v>
      </c>
      <c r="G378" s="50">
        <f t="shared" si="305"/>
        <v>340</v>
      </c>
      <c r="H378" s="50" t="str">
        <f t="shared" si="305"/>
        <v>pack,10076;pack,1232;pack,401</v>
      </c>
      <c r="K378" s="50">
        <v>4</v>
      </c>
      <c r="L378" s="50">
        <f t="shared" si="218"/>
        <v>41076</v>
      </c>
      <c r="M378" s="50">
        <v>76</v>
      </c>
      <c r="N378" s="50" t="str">
        <f>随机目标!CI117</f>
        <v>prop,206,2;pack,1112;pack,1127;pack,1142;pack,1157</v>
      </c>
      <c r="O378" s="50" t="str">
        <f>随机目标!CJ117</f>
        <v>prop,206,2</v>
      </c>
      <c r="P378" s="50">
        <f>随机目标!CK117</f>
        <v>50</v>
      </c>
      <c r="Q378" s="50">
        <v>1</v>
      </c>
      <c r="R378" s="50" t="str">
        <f t="shared" si="219"/>
        <v>prop_206</v>
      </c>
      <c r="S378" s="50" t="str">
        <f t="shared" si="220"/>
        <v>prop</v>
      </c>
      <c r="U378" s="50">
        <v>7</v>
      </c>
      <c r="V378" s="50">
        <f t="shared" si="249"/>
        <v>72076</v>
      </c>
      <c r="W378" s="50">
        <v>76</v>
      </c>
      <c r="X378" s="50" t="str">
        <f>随机目标!CR117</f>
        <v>cash,110</v>
      </c>
      <c r="Y378" s="50" t="str">
        <f>随机目标!CS117</f>
        <v>cash,110</v>
      </c>
      <c r="Z378" s="50">
        <f>随机目标!CT117</f>
        <v>100</v>
      </c>
      <c r="AA378" s="50">
        <v>2</v>
      </c>
      <c r="AB378" s="50" t="str">
        <f t="shared" si="250"/>
        <v>cash_110</v>
      </c>
      <c r="AC378" s="50" t="str">
        <f t="shared" si="251"/>
        <v>cash</v>
      </c>
      <c r="AH378" s="53">
        <f>宝箱产出!G79</f>
        <v>10376</v>
      </c>
      <c r="AI378" s="53">
        <v>1</v>
      </c>
      <c r="AJ378" s="50" t="str">
        <f>价值设定!S78</f>
        <v>prop,104|8286;prop,105|1714</v>
      </c>
      <c r="AM378" s="50">
        <f>宝箱产出!R79</f>
        <v>80376</v>
      </c>
      <c r="AN378" s="50">
        <v>1</v>
      </c>
      <c r="AO378" s="50" t="str">
        <f>宝箱产出!S79</f>
        <v>pack,304|20;cash,200|100;cash,250|50;cash,300|25;cash,400|10;prop,704,5|300;prop,704,10|150;pack,703|350;pack,408|100</v>
      </c>
    </row>
    <row r="379" spans="1:41">
      <c r="A379" s="51" t="s">
        <v>688</v>
      </c>
      <c r="B379" s="52">
        <v>77</v>
      </c>
      <c r="C379" s="52">
        <v>4</v>
      </c>
      <c r="D379" s="50" t="str">
        <f t="shared" ref="D379:H379" si="306">D279</f>
        <v>item,102;item,200</v>
      </c>
      <c r="E379" s="50">
        <f>产出设定!$C$20</f>
        <v>50</v>
      </c>
      <c r="F379" s="50">
        <f t="shared" si="306"/>
        <v>204</v>
      </c>
      <c r="G379" s="50">
        <f t="shared" si="306"/>
        <v>340</v>
      </c>
      <c r="H379" s="50" t="str">
        <f t="shared" si="306"/>
        <v>pack,10077;pack,1232;pack,401</v>
      </c>
      <c r="K379" s="50">
        <v>4</v>
      </c>
      <c r="L379" s="50">
        <f t="shared" si="218"/>
        <v>41077</v>
      </c>
      <c r="M379" s="50">
        <v>77</v>
      </c>
      <c r="N379" s="50" t="str">
        <f>随机目标!CI118</f>
        <v>prop,206,2;pack,1112;pack,1127;pack,1142;pack,1157</v>
      </c>
      <c r="O379" s="50" t="str">
        <f>随机目标!CJ118</f>
        <v>prop,206,2</v>
      </c>
      <c r="P379" s="50">
        <f>随机目标!CK118</f>
        <v>50</v>
      </c>
      <c r="Q379" s="50">
        <v>1</v>
      </c>
      <c r="R379" s="50" t="str">
        <f t="shared" si="219"/>
        <v>prop_206</v>
      </c>
      <c r="S379" s="50" t="str">
        <f t="shared" si="220"/>
        <v>prop</v>
      </c>
      <c r="U379" s="50">
        <v>7</v>
      </c>
      <c r="V379" s="50">
        <f t="shared" si="249"/>
        <v>72077</v>
      </c>
      <c r="W379" s="50">
        <v>77</v>
      </c>
      <c r="X379" s="50" t="str">
        <f>随机目标!CR118</f>
        <v>cash,110</v>
      </c>
      <c r="Y379" s="50" t="str">
        <f>随机目标!CS118</f>
        <v>cash,110</v>
      </c>
      <c r="Z379" s="50">
        <f>随机目标!CT118</f>
        <v>100</v>
      </c>
      <c r="AA379" s="50">
        <v>2</v>
      </c>
      <c r="AB379" s="50" t="str">
        <f t="shared" si="250"/>
        <v>cash_110</v>
      </c>
      <c r="AC379" s="50" t="str">
        <f t="shared" si="251"/>
        <v>cash</v>
      </c>
      <c r="AH379" s="53">
        <f>宝箱产出!G80</f>
        <v>10377</v>
      </c>
      <c r="AI379" s="53">
        <v>1</v>
      </c>
      <c r="AJ379" s="50" t="str">
        <f>价值设定!S79</f>
        <v>prop,104|8243;prop,105|1757</v>
      </c>
      <c r="AM379" s="50">
        <f>宝箱产出!R80</f>
        <v>80377</v>
      </c>
      <c r="AN379" s="50">
        <v>1</v>
      </c>
      <c r="AO379" s="50" t="str">
        <f>宝箱产出!S80</f>
        <v>pack,304|20;cash,200|100;cash,250|50;cash,300|25;cash,400|10;prop,704,5|300;prop,704,10|150;pack,703|350;pack,408|100</v>
      </c>
    </row>
    <row r="380" spans="1:41">
      <c r="A380" s="51" t="s">
        <v>689</v>
      </c>
      <c r="B380" s="52">
        <v>78</v>
      </c>
      <c r="C380" s="52">
        <v>4</v>
      </c>
      <c r="D380" s="50" t="str">
        <f t="shared" ref="D380:H380" si="307">D280</f>
        <v>item,102;item,200</v>
      </c>
      <c r="E380" s="50">
        <f>产出设定!$C$20</f>
        <v>50</v>
      </c>
      <c r="F380" s="50">
        <f t="shared" si="307"/>
        <v>207</v>
      </c>
      <c r="G380" s="50">
        <f t="shared" si="307"/>
        <v>345</v>
      </c>
      <c r="H380" s="50" t="str">
        <f t="shared" si="307"/>
        <v>pack,10078;pack,1233;pack,401</v>
      </c>
      <c r="K380" s="50">
        <v>4</v>
      </c>
      <c r="L380" s="50">
        <f t="shared" si="218"/>
        <v>41078</v>
      </c>
      <c r="M380" s="50">
        <v>78</v>
      </c>
      <c r="N380" s="50" t="str">
        <f>随机目标!CI119</f>
        <v>prop,206,2;pack,1113;pack,1128;pack,1143;pack,1158</v>
      </c>
      <c r="O380" s="50" t="str">
        <f>随机目标!CJ119</f>
        <v>prop,206,2</v>
      </c>
      <c r="P380" s="50">
        <f>随机目标!CK119</f>
        <v>50</v>
      </c>
      <c r="Q380" s="50">
        <v>1</v>
      </c>
      <c r="R380" s="50" t="str">
        <f t="shared" si="219"/>
        <v>prop_206</v>
      </c>
      <c r="S380" s="50" t="str">
        <f t="shared" si="220"/>
        <v>prop</v>
      </c>
      <c r="U380" s="50">
        <v>7</v>
      </c>
      <c r="V380" s="50">
        <f t="shared" si="249"/>
        <v>72078</v>
      </c>
      <c r="W380" s="50">
        <v>78</v>
      </c>
      <c r="X380" s="50" t="str">
        <f>随机目标!CR119</f>
        <v>cash,110</v>
      </c>
      <c r="Y380" s="50" t="str">
        <f>随机目标!CS119</f>
        <v>cash,110</v>
      </c>
      <c r="Z380" s="50">
        <f>随机目标!CT119</f>
        <v>100</v>
      </c>
      <c r="AA380" s="50">
        <v>2</v>
      </c>
      <c r="AB380" s="50" t="str">
        <f t="shared" si="250"/>
        <v>cash_110</v>
      </c>
      <c r="AC380" s="50" t="str">
        <f t="shared" si="251"/>
        <v>cash</v>
      </c>
      <c r="AH380" s="53">
        <f>宝箱产出!G81</f>
        <v>10378</v>
      </c>
      <c r="AI380" s="53">
        <v>1</v>
      </c>
      <c r="AJ380" s="50" t="str">
        <f>价值设定!S80</f>
        <v>prop,104|8200;prop,105|1800</v>
      </c>
      <c r="AM380" s="50">
        <f>宝箱产出!R81</f>
        <v>80378</v>
      </c>
      <c r="AN380" s="50">
        <v>1</v>
      </c>
      <c r="AO380" s="50" t="str">
        <f>宝箱产出!S81</f>
        <v>pack,304|20;cash,200|100;cash,250|50;cash,300|25;cash,400|10;prop,704,5|300;prop,704,10|150;pack,703|350;pack,408|100</v>
      </c>
    </row>
    <row r="381" spans="1:41">
      <c r="A381" s="51" t="s">
        <v>690</v>
      </c>
      <c r="B381" s="52">
        <v>79</v>
      </c>
      <c r="C381" s="52">
        <v>4</v>
      </c>
      <c r="D381" s="50" t="str">
        <f t="shared" ref="D381:H381" si="308">D281</f>
        <v>item,102;item,200</v>
      </c>
      <c r="E381" s="50">
        <f>产出设定!$C$20</f>
        <v>50</v>
      </c>
      <c r="F381" s="50">
        <f t="shared" si="308"/>
        <v>207</v>
      </c>
      <c r="G381" s="50">
        <f t="shared" si="308"/>
        <v>345</v>
      </c>
      <c r="H381" s="50" t="str">
        <f t="shared" si="308"/>
        <v>pack,10079;pack,1233;pack,401</v>
      </c>
      <c r="K381" s="50">
        <v>4</v>
      </c>
      <c r="L381" s="50">
        <f t="shared" si="218"/>
        <v>41079</v>
      </c>
      <c r="M381" s="50">
        <v>79</v>
      </c>
      <c r="N381" s="50" t="str">
        <f>随机目标!CI120</f>
        <v>prop,206,2;pack,1113;pack,1128;pack,1143;pack,1158</v>
      </c>
      <c r="O381" s="50" t="str">
        <f>随机目标!CJ120</f>
        <v>prop,206,2</v>
      </c>
      <c r="P381" s="50">
        <f>随机目标!CK120</f>
        <v>50</v>
      </c>
      <c r="Q381" s="50">
        <v>1</v>
      </c>
      <c r="R381" s="50" t="str">
        <f t="shared" si="219"/>
        <v>prop_206</v>
      </c>
      <c r="S381" s="50" t="str">
        <f t="shared" si="220"/>
        <v>prop</v>
      </c>
      <c r="U381" s="50">
        <v>7</v>
      </c>
      <c r="V381" s="50">
        <f t="shared" si="249"/>
        <v>72079</v>
      </c>
      <c r="W381" s="50">
        <v>79</v>
      </c>
      <c r="X381" s="50" t="str">
        <f>随机目标!CR120</f>
        <v>cash,110</v>
      </c>
      <c r="Y381" s="50" t="str">
        <f>随机目标!CS120</f>
        <v>cash,110</v>
      </c>
      <c r="Z381" s="50">
        <f>随机目标!CT120</f>
        <v>100</v>
      </c>
      <c r="AA381" s="50">
        <v>2</v>
      </c>
      <c r="AB381" s="50" t="str">
        <f t="shared" si="250"/>
        <v>cash_110</v>
      </c>
      <c r="AC381" s="50" t="str">
        <f t="shared" si="251"/>
        <v>cash</v>
      </c>
      <c r="AH381" s="53">
        <f>宝箱产出!G82</f>
        <v>10379</v>
      </c>
      <c r="AI381" s="53">
        <v>1</v>
      </c>
      <c r="AJ381" s="50" t="str">
        <f>价值设定!S81</f>
        <v>prop,104|8143;prop,105|1857</v>
      </c>
      <c r="AM381" s="50">
        <f>宝箱产出!R82</f>
        <v>80379</v>
      </c>
      <c r="AN381" s="50">
        <v>1</v>
      </c>
      <c r="AO381" s="50" t="str">
        <f>宝箱产出!S82</f>
        <v>pack,304|20;cash,200|100;cash,250|50;cash,300|25;cash,400|10;prop,704,5|300;prop,704,10|150;pack,703|350;pack,408|100</v>
      </c>
    </row>
    <row r="382" spans="1:41">
      <c r="A382" s="51" t="s">
        <v>691</v>
      </c>
      <c r="B382" s="52">
        <v>80</v>
      </c>
      <c r="C382" s="52">
        <v>4</v>
      </c>
      <c r="D382" s="50" t="str">
        <f>D282</f>
        <v>item,102;item,200</v>
      </c>
      <c r="E382" s="50">
        <f>产出设定!$C$20</f>
        <v>50</v>
      </c>
      <c r="F382" s="50">
        <f t="shared" ref="F382:H382" si="309">F282</f>
        <v>210</v>
      </c>
      <c r="G382" s="50">
        <f t="shared" si="309"/>
        <v>350</v>
      </c>
      <c r="H382" s="50" t="str">
        <f t="shared" si="309"/>
        <v>pack,10080;pack,1233;pack,401</v>
      </c>
      <c r="K382" s="50">
        <v>4</v>
      </c>
      <c r="L382" s="50">
        <f t="shared" si="218"/>
        <v>41080</v>
      </c>
      <c r="M382" s="50">
        <v>80</v>
      </c>
      <c r="N382" s="50" t="str">
        <f>随机目标!CI121</f>
        <v>prop,206,2;pack,1113;pack,1128;pack,1143;pack,1158</v>
      </c>
      <c r="O382" s="50" t="str">
        <f>随机目标!CJ121</f>
        <v>prop,206,2</v>
      </c>
      <c r="P382" s="50">
        <f>随机目标!CK121</f>
        <v>50</v>
      </c>
      <c r="Q382" s="50">
        <v>1</v>
      </c>
      <c r="R382" s="50" t="str">
        <f t="shared" si="219"/>
        <v>prop_206</v>
      </c>
      <c r="S382" s="50" t="str">
        <f t="shared" si="220"/>
        <v>prop</v>
      </c>
      <c r="U382" s="50">
        <v>7</v>
      </c>
      <c r="V382" s="50">
        <f t="shared" si="249"/>
        <v>72080</v>
      </c>
      <c r="W382" s="50">
        <v>80</v>
      </c>
      <c r="X382" s="50" t="str">
        <f>随机目标!CR121</f>
        <v>cash,110</v>
      </c>
      <c r="Y382" s="50" t="str">
        <f>随机目标!CS121</f>
        <v>cash,110</v>
      </c>
      <c r="Z382" s="50">
        <f>随机目标!CT121</f>
        <v>100</v>
      </c>
      <c r="AA382" s="50">
        <v>2</v>
      </c>
      <c r="AB382" s="50" t="str">
        <f t="shared" si="250"/>
        <v>cash_110</v>
      </c>
      <c r="AC382" s="50" t="str">
        <f t="shared" si="251"/>
        <v>cash</v>
      </c>
      <c r="AH382" s="53">
        <f>宝箱产出!G83</f>
        <v>10380</v>
      </c>
      <c r="AI382" s="53">
        <v>1</v>
      </c>
      <c r="AJ382" s="50" t="str">
        <f>价值设定!S82</f>
        <v>prop,104|8100;prop,105|1900</v>
      </c>
      <c r="AM382" s="50">
        <f>宝箱产出!R83</f>
        <v>80380</v>
      </c>
      <c r="AN382" s="50">
        <v>1</v>
      </c>
      <c r="AO382" s="50" t="str">
        <f>宝箱产出!S83</f>
        <v>pack,304|20;cash,200|100;cash,250|50;cash,300|25;cash,400|10;prop,704,5|300;prop,704,10|150;pack,703|350;pack,408|100</v>
      </c>
    </row>
    <row r="383" spans="1:41">
      <c r="A383" s="51" t="s">
        <v>692</v>
      </c>
      <c r="B383" s="52">
        <v>81</v>
      </c>
      <c r="C383" s="52">
        <v>4</v>
      </c>
      <c r="D383" s="50" t="str">
        <f t="shared" ref="D383:H383" si="310">D283</f>
        <v>item,102;item,200</v>
      </c>
      <c r="E383" s="50">
        <f>产出设定!$C$20</f>
        <v>50</v>
      </c>
      <c r="F383" s="50">
        <f t="shared" si="310"/>
        <v>210</v>
      </c>
      <c r="G383" s="50">
        <f t="shared" si="310"/>
        <v>350</v>
      </c>
      <c r="H383" s="50" t="str">
        <f t="shared" si="310"/>
        <v>pack,10081;pack,1233;pack,401</v>
      </c>
      <c r="K383" s="50">
        <v>4</v>
      </c>
      <c r="L383" s="50">
        <f t="shared" si="218"/>
        <v>41081</v>
      </c>
      <c r="M383" s="50">
        <v>81</v>
      </c>
      <c r="N383" s="50" t="str">
        <f>随机目标!CI122</f>
        <v>prop,206,2;pack,1113;pack,1128;pack,1143;pack,1158</v>
      </c>
      <c r="O383" s="50" t="str">
        <f>随机目标!CJ122</f>
        <v>prop,206,2</v>
      </c>
      <c r="P383" s="50">
        <f>随机目标!CK122</f>
        <v>50</v>
      </c>
      <c r="Q383" s="50">
        <v>1</v>
      </c>
      <c r="R383" s="50" t="str">
        <f t="shared" si="219"/>
        <v>prop_206</v>
      </c>
      <c r="S383" s="50" t="str">
        <f t="shared" si="220"/>
        <v>prop</v>
      </c>
      <c r="U383" s="50">
        <v>7</v>
      </c>
      <c r="V383" s="50">
        <f t="shared" si="249"/>
        <v>72081</v>
      </c>
      <c r="W383" s="50">
        <v>81</v>
      </c>
      <c r="X383" s="50" t="str">
        <f>随机目标!CR122</f>
        <v>cash,110</v>
      </c>
      <c r="Y383" s="50" t="str">
        <f>随机目标!CS122</f>
        <v>cash,110</v>
      </c>
      <c r="Z383" s="50">
        <f>随机目标!CT122</f>
        <v>100</v>
      </c>
      <c r="AA383" s="50">
        <v>2</v>
      </c>
      <c r="AB383" s="50" t="str">
        <f t="shared" si="250"/>
        <v>cash_110</v>
      </c>
      <c r="AC383" s="50" t="str">
        <f t="shared" si="251"/>
        <v>cash</v>
      </c>
      <c r="AH383" s="53">
        <f>宝箱产出!G84</f>
        <v>10381</v>
      </c>
      <c r="AI383" s="53">
        <v>1</v>
      </c>
      <c r="AJ383" s="50" t="str">
        <f>价值设定!S83</f>
        <v>prop,104|8058;prop,105|1942</v>
      </c>
      <c r="AM383" s="50">
        <f>宝箱产出!R84</f>
        <v>80381</v>
      </c>
      <c r="AN383" s="50">
        <v>1</v>
      </c>
      <c r="AO383" s="50" t="str">
        <f>宝箱产出!S84</f>
        <v>pack,304|20;cash,200|100;cash,250|50;cash,300|25;cash,400|10;prop,704,5|300;prop,704,10|150;pack,703|350;pack,408|100</v>
      </c>
    </row>
    <row r="384" spans="1:41">
      <c r="A384" s="51" t="s">
        <v>693</v>
      </c>
      <c r="B384" s="52">
        <v>82</v>
      </c>
      <c r="C384" s="52">
        <v>4</v>
      </c>
      <c r="D384" s="50" t="str">
        <f t="shared" ref="D384:H384" si="311">D284</f>
        <v>item,102;item,200</v>
      </c>
      <c r="E384" s="50">
        <f>产出设定!$C$20</f>
        <v>50</v>
      </c>
      <c r="F384" s="50">
        <f t="shared" si="311"/>
        <v>213</v>
      </c>
      <c r="G384" s="50">
        <f t="shared" si="311"/>
        <v>355</v>
      </c>
      <c r="H384" s="50" t="str">
        <f t="shared" si="311"/>
        <v>pack,10082;pack,1233;pack,401</v>
      </c>
      <c r="K384" s="50">
        <v>4</v>
      </c>
      <c r="L384" s="50">
        <f t="shared" si="218"/>
        <v>41082</v>
      </c>
      <c r="M384" s="50">
        <v>82</v>
      </c>
      <c r="N384" s="50" t="str">
        <f>随机目标!CI123</f>
        <v>prop,206,2;pack,1113;pack,1128;pack,1143;pack,1158</v>
      </c>
      <c r="O384" s="50" t="str">
        <f>随机目标!CJ123</f>
        <v>prop,206,2</v>
      </c>
      <c r="P384" s="50">
        <f>随机目标!CK123</f>
        <v>50</v>
      </c>
      <c r="Q384" s="50">
        <v>1</v>
      </c>
      <c r="R384" s="50" t="str">
        <f t="shared" si="219"/>
        <v>prop_206</v>
      </c>
      <c r="S384" s="50" t="str">
        <f t="shared" si="220"/>
        <v>prop</v>
      </c>
      <c r="U384" s="50">
        <v>7</v>
      </c>
      <c r="V384" s="50">
        <f t="shared" si="249"/>
        <v>72082</v>
      </c>
      <c r="W384" s="50">
        <v>82</v>
      </c>
      <c r="X384" s="50" t="str">
        <f>随机目标!CR123</f>
        <v>cash,110</v>
      </c>
      <c r="Y384" s="50" t="str">
        <f>随机目标!CS123</f>
        <v>cash,110</v>
      </c>
      <c r="Z384" s="50">
        <f>随机目标!CT123</f>
        <v>100</v>
      </c>
      <c r="AA384" s="50">
        <v>2</v>
      </c>
      <c r="AB384" s="50" t="str">
        <f t="shared" si="250"/>
        <v>cash_110</v>
      </c>
      <c r="AC384" s="50" t="str">
        <f t="shared" si="251"/>
        <v>cash</v>
      </c>
      <c r="AH384" s="53">
        <f>宝箱产出!G85</f>
        <v>10382</v>
      </c>
      <c r="AI384" s="53">
        <v>1</v>
      </c>
      <c r="AJ384" s="50" t="str">
        <f>价值设定!S84</f>
        <v>prop,104|8000;prop,105|2000</v>
      </c>
      <c r="AM384" s="50">
        <f>宝箱产出!R85</f>
        <v>80382</v>
      </c>
      <c r="AN384" s="50">
        <v>1</v>
      </c>
      <c r="AO384" s="50" t="str">
        <f>宝箱产出!S85</f>
        <v>pack,304|20;cash,200|100;cash,250|50;cash,300|25;cash,400|10;prop,704,5|300;prop,704,10|150;pack,703|350;pack,408|100</v>
      </c>
    </row>
    <row r="385" spans="1:41">
      <c r="A385" s="51" t="s">
        <v>694</v>
      </c>
      <c r="B385" s="52">
        <v>83</v>
      </c>
      <c r="C385" s="52">
        <v>4</v>
      </c>
      <c r="D385" s="50" t="str">
        <f t="shared" ref="D385:H385" si="312">D285</f>
        <v>item,102;item,200</v>
      </c>
      <c r="E385" s="50">
        <f>产出设定!$C$20</f>
        <v>50</v>
      </c>
      <c r="F385" s="50">
        <f t="shared" si="312"/>
        <v>213</v>
      </c>
      <c r="G385" s="50">
        <f t="shared" si="312"/>
        <v>355</v>
      </c>
      <c r="H385" s="50" t="str">
        <f t="shared" si="312"/>
        <v>pack,10083;pack,1233;pack,401</v>
      </c>
      <c r="K385" s="50">
        <v>4</v>
      </c>
      <c r="L385" s="50">
        <f t="shared" si="218"/>
        <v>41083</v>
      </c>
      <c r="M385" s="50">
        <v>83</v>
      </c>
      <c r="N385" s="50" t="str">
        <f>随机目标!CI124</f>
        <v>prop,206,2;pack,1113;pack,1128;pack,1143;pack,1158</v>
      </c>
      <c r="O385" s="50" t="str">
        <f>随机目标!CJ124</f>
        <v>prop,206,2</v>
      </c>
      <c r="P385" s="50">
        <f>随机目标!CK124</f>
        <v>50</v>
      </c>
      <c r="Q385" s="50">
        <v>1</v>
      </c>
      <c r="R385" s="50" t="str">
        <f t="shared" si="219"/>
        <v>prop_206</v>
      </c>
      <c r="S385" s="50" t="str">
        <f t="shared" si="220"/>
        <v>prop</v>
      </c>
      <c r="U385" s="50">
        <v>7</v>
      </c>
      <c r="V385" s="50">
        <f t="shared" si="249"/>
        <v>72083</v>
      </c>
      <c r="W385" s="50">
        <v>83</v>
      </c>
      <c r="X385" s="50" t="str">
        <f>随机目标!CR124</f>
        <v>cash,110</v>
      </c>
      <c r="Y385" s="50" t="str">
        <f>随机目标!CS124</f>
        <v>cash,110</v>
      </c>
      <c r="Z385" s="50">
        <f>随机目标!CT124</f>
        <v>100</v>
      </c>
      <c r="AA385" s="50">
        <v>2</v>
      </c>
      <c r="AB385" s="50" t="str">
        <f t="shared" si="250"/>
        <v>cash_110</v>
      </c>
      <c r="AC385" s="50" t="str">
        <f t="shared" si="251"/>
        <v>cash</v>
      </c>
      <c r="AH385" s="53">
        <f>宝箱产出!G86</f>
        <v>10383</v>
      </c>
      <c r="AI385" s="53">
        <v>1</v>
      </c>
      <c r="AJ385" s="50" t="str">
        <f>价值设定!S85</f>
        <v>prop,104|7958;prop,105|2042</v>
      </c>
      <c r="AM385" s="50">
        <f>宝箱产出!R86</f>
        <v>80383</v>
      </c>
      <c r="AN385" s="50">
        <v>1</v>
      </c>
      <c r="AO385" s="50" t="str">
        <f>宝箱产出!S86</f>
        <v>pack,304|20;cash,200|100;cash,250|50;cash,300|25;cash,400|10;prop,704,5|300;prop,704,10|150;pack,703|350;pack,408|100</v>
      </c>
    </row>
    <row r="386" spans="1:41">
      <c r="A386" s="51" t="s">
        <v>695</v>
      </c>
      <c r="B386" s="52">
        <v>84</v>
      </c>
      <c r="C386" s="52">
        <v>4</v>
      </c>
      <c r="D386" s="50" t="str">
        <f t="shared" ref="D386:H386" si="313">D286</f>
        <v>item,102;item,200</v>
      </c>
      <c r="E386" s="50">
        <f>产出设定!$C$20</f>
        <v>50</v>
      </c>
      <c r="F386" s="50">
        <f t="shared" si="313"/>
        <v>216</v>
      </c>
      <c r="G386" s="50">
        <f t="shared" si="313"/>
        <v>360</v>
      </c>
      <c r="H386" s="50" t="str">
        <f t="shared" si="313"/>
        <v>pack,10084;pack,1233;pack,401</v>
      </c>
      <c r="K386" s="50">
        <v>4</v>
      </c>
      <c r="L386" s="50">
        <f t="shared" si="218"/>
        <v>41084</v>
      </c>
      <c r="M386" s="50">
        <v>84</v>
      </c>
      <c r="N386" s="50" t="str">
        <f>随机目标!CI125</f>
        <v>prop,206,2;pack,1113;pack,1128;pack,1143;pack,1158</v>
      </c>
      <c r="O386" s="50" t="str">
        <f>随机目标!CJ125</f>
        <v>prop,206,2</v>
      </c>
      <c r="P386" s="50">
        <f>随机目标!CK125</f>
        <v>50</v>
      </c>
      <c r="Q386" s="50">
        <v>1</v>
      </c>
      <c r="R386" s="50" t="str">
        <f t="shared" si="219"/>
        <v>prop_206</v>
      </c>
      <c r="S386" s="50" t="str">
        <f t="shared" si="220"/>
        <v>prop</v>
      </c>
      <c r="U386" s="50">
        <v>7</v>
      </c>
      <c r="V386" s="50">
        <f t="shared" si="249"/>
        <v>72084</v>
      </c>
      <c r="W386" s="50">
        <v>84</v>
      </c>
      <c r="X386" s="50" t="str">
        <f>随机目标!CR125</f>
        <v>cash,110</v>
      </c>
      <c r="Y386" s="50" t="str">
        <f>随机目标!CS125</f>
        <v>cash,110</v>
      </c>
      <c r="Z386" s="50">
        <f>随机目标!CT125</f>
        <v>100</v>
      </c>
      <c r="AA386" s="50">
        <v>2</v>
      </c>
      <c r="AB386" s="50" t="str">
        <f t="shared" si="250"/>
        <v>cash_110</v>
      </c>
      <c r="AC386" s="50" t="str">
        <f t="shared" si="251"/>
        <v>cash</v>
      </c>
      <c r="AH386" s="53">
        <f>宝箱产出!G87</f>
        <v>10384</v>
      </c>
      <c r="AI386" s="53">
        <v>1</v>
      </c>
      <c r="AJ386" s="50" t="str">
        <f>价值设定!S86</f>
        <v>prop,104|7915;prop,105|2085</v>
      </c>
      <c r="AM386" s="50">
        <f>宝箱产出!R87</f>
        <v>80384</v>
      </c>
      <c r="AN386" s="50">
        <v>1</v>
      </c>
      <c r="AO386" s="50" t="str">
        <f>宝箱产出!S87</f>
        <v>pack,304|20;cash,200|100;cash,250|50;cash,300|25;cash,400|10;prop,704,5|300;prop,704,10|150;pack,703|350;pack,408|100</v>
      </c>
    </row>
    <row r="387" spans="1:41">
      <c r="A387" s="51" t="s">
        <v>696</v>
      </c>
      <c r="B387" s="52">
        <v>85</v>
      </c>
      <c r="C387" s="52">
        <v>4</v>
      </c>
      <c r="D387" s="50" t="str">
        <f t="shared" ref="D387:H387" si="314">D287</f>
        <v>item,102;item,200</v>
      </c>
      <c r="E387" s="50">
        <f>产出设定!$C$20</f>
        <v>50</v>
      </c>
      <c r="F387" s="50">
        <f t="shared" si="314"/>
        <v>216</v>
      </c>
      <c r="G387" s="50">
        <f t="shared" si="314"/>
        <v>360</v>
      </c>
      <c r="H387" s="50" t="str">
        <f t="shared" si="314"/>
        <v>pack,10085;pack,1233;pack,401</v>
      </c>
      <c r="K387" s="50">
        <v>4</v>
      </c>
      <c r="L387" s="50">
        <f t="shared" si="218"/>
        <v>41085</v>
      </c>
      <c r="M387" s="50">
        <v>85</v>
      </c>
      <c r="N387" s="50" t="str">
        <f>随机目标!CI126</f>
        <v>prop,206,2;pack,1113;pack,1128;pack,1143;pack,1158</v>
      </c>
      <c r="O387" s="50" t="str">
        <f>随机目标!CJ126</f>
        <v>prop,206,2</v>
      </c>
      <c r="P387" s="50">
        <f>随机目标!CK126</f>
        <v>50</v>
      </c>
      <c r="Q387" s="50">
        <v>1</v>
      </c>
      <c r="R387" s="50" t="str">
        <f t="shared" si="219"/>
        <v>prop_206</v>
      </c>
      <c r="S387" s="50" t="str">
        <f t="shared" si="220"/>
        <v>prop</v>
      </c>
      <c r="U387" s="50">
        <v>7</v>
      </c>
      <c r="V387" s="50">
        <f t="shared" si="249"/>
        <v>72085</v>
      </c>
      <c r="W387" s="50">
        <v>85</v>
      </c>
      <c r="X387" s="50" t="str">
        <f>随机目标!CR126</f>
        <v>cash,110</v>
      </c>
      <c r="Y387" s="50" t="str">
        <f>随机目标!CS126</f>
        <v>cash,110</v>
      </c>
      <c r="Z387" s="50">
        <f>随机目标!CT126</f>
        <v>100</v>
      </c>
      <c r="AA387" s="50">
        <v>2</v>
      </c>
      <c r="AB387" s="50" t="str">
        <f t="shared" si="250"/>
        <v>cash_110</v>
      </c>
      <c r="AC387" s="50" t="str">
        <f t="shared" si="251"/>
        <v>cash</v>
      </c>
      <c r="AH387" s="53">
        <f>宝箱产出!G88</f>
        <v>10385</v>
      </c>
      <c r="AI387" s="53">
        <v>1</v>
      </c>
      <c r="AJ387" s="50" t="str">
        <f>价值设定!S87</f>
        <v>prop,104|7858;prop,105|2142</v>
      </c>
      <c r="AM387" s="50">
        <f>宝箱产出!R88</f>
        <v>80385</v>
      </c>
      <c r="AN387" s="50">
        <v>1</v>
      </c>
      <c r="AO387" s="50" t="str">
        <f>宝箱产出!S88</f>
        <v>pack,304|20;cash,200|100;cash,250|50;cash,300|25;cash,400|10;prop,704,5|300;prop,704,10|150;pack,703|350;pack,408|100</v>
      </c>
    </row>
    <row r="388" spans="1:41">
      <c r="A388" s="51" t="s">
        <v>697</v>
      </c>
      <c r="B388" s="52">
        <v>86</v>
      </c>
      <c r="C388" s="52">
        <v>4</v>
      </c>
      <c r="D388" s="50" t="str">
        <f t="shared" ref="D388:H388" si="315">D288</f>
        <v>item,102;item,200</v>
      </c>
      <c r="E388" s="50">
        <f>产出设定!$C$20</f>
        <v>50</v>
      </c>
      <c r="F388" s="50">
        <f t="shared" si="315"/>
        <v>220</v>
      </c>
      <c r="G388" s="50">
        <f t="shared" si="315"/>
        <v>367</v>
      </c>
      <c r="H388" s="50" t="str">
        <f t="shared" si="315"/>
        <v>pack,10086;pack,1234;pack,401</v>
      </c>
      <c r="K388" s="50">
        <v>4</v>
      </c>
      <c r="L388" s="50">
        <f t="shared" si="218"/>
        <v>41086</v>
      </c>
      <c r="M388" s="50">
        <v>86</v>
      </c>
      <c r="N388" s="50" t="str">
        <f>随机目标!CI127</f>
        <v>prop,206,2;pack,1114;pack,1129;pack,1144;pack,1159</v>
      </c>
      <c r="O388" s="50" t="str">
        <f>随机目标!CJ127</f>
        <v>prop,206,2</v>
      </c>
      <c r="P388" s="50">
        <f>随机目标!CK127</f>
        <v>50</v>
      </c>
      <c r="Q388" s="50">
        <v>1</v>
      </c>
      <c r="R388" s="50" t="str">
        <f t="shared" si="219"/>
        <v>prop_206</v>
      </c>
      <c r="S388" s="50" t="str">
        <f t="shared" si="220"/>
        <v>prop</v>
      </c>
      <c r="U388" s="50">
        <v>7</v>
      </c>
      <c r="V388" s="50">
        <f t="shared" ref="V388:V451" si="316">U388*10000+2000+W388</f>
        <v>72086</v>
      </c>
      <c r="W388" s="50">
        <v>86</v>
      </c>
      <c r="X388" s="50" t="str">
        <f>随机目标!CR127</f>
        <v>cash,110</v>
      </c>
      <c r="Y388" s="50" t="str">
        <f>随机目标!CS127</f>
        <v>cash,110</v>
      </c>
      <c r="Z388" s="50">
        <f>随机目标!CT127</f>
        <v>100</v>
      </c>
      <c r="AA388" s="50">
        <v>2</v>
      </c>
      <c r="AB388" s="50" t="str">
        <f t="shared" ref="AB388:AB451" si="317">IF(OR(AC388="coin",AC388="stage_token"),VLOOKUP(AC388,$AE$3:$AF$6,2,0),IF(AC388="item",VLOOKUP(Y388,$AE$3:$AF$6,2,0),AC388&amp;"_"&amp;MID(Y388,6,3)))</f>
        <v>cash_110</v>
      </c>
      <c r="AC388" s="50" t="str">
        <f t="shared" ref="AC388:AC451" si="318">LEFT(Y388,FIND(",",Y388)-1)</f>
        <v>cash</v>
      </c>
      <c r="AH388" s="53">
        <f>宝箱产出!G89</f>
        <v>10386</v>
      </c>
      <c r="AI388" s="53">
        <v>1</v>
      </c>
      <c r="AJ388" s="50" t="str">
        <f>价值设定!S88</f>
        <v>prop,104|7815;prop,105|2185</v>
      </c>
      <c r="AM388" s="50">
        <f>宝箱产出!R89</f>
        <v>80386</v>
      </c>
      <c r="AN388" s="50">
        <v>1</v>
      </c>
      <c r="AO388" s="50" t="str">
        <f>宝箱产出!S89</f>
        <v>pack,304|20;cash,200|100;cash,250|50;cash,300|25;cash,400|10;prop,704,5|300;prop,704,10|150;pack,703|350;pack,408|100</v>
      </c>
    </row>
    <row r="389" spans="1:41">
      <c r="A389" s="51" t="s">
        <v>698</v>
      </c>
      <c r="B389" s="52">
        <v>87</v>
      </c>
      <c r="C389" s="52">
        <v>4</v>
      </c>
      <c r="D389" s="50" t="str">
        <f t="shared" ref="D389:H389" si="319">D289</f>
        <v>item,102;item,200</v>
      </c>
      <c r="E389" s="50">
        <f>产出设定!$C$20</f>
        <v>50</v>
      </c>
      <c r="F389" s="50">
        <f t="shared" si="319"/>
        <v>220</v>
      </c>
      <c r="G389" s="50">
        <f t="shared" si="319"/>
        <v>367</v>
      </c>
      <c r="H389" s="50" t="str">
        <f t="shared" si="319"/>
        <v>pack,10087;pack,1234;pack,401</v>
      </c>
      <c r="K389" s="50">
        <v>4</v>
      </c>
      <c r="L389" s="50">
        <f t="shared" si="218"/>
        <v>41087</v>
      </c>
      <c r="M389" s="50">
        <v>87</v>
      </c>
      <c r="N389" s="50" t="str">
        <f>随机目标!CI128</f>
        <v>prop,206,2;pack,1114;pack,1129;pack,1144;pack,1159</v>
      </c>
      <c r="O389" s="50" t="str">
        <f>随机目标!CJ128</f>
        <v>prop,206,2</v>
      </c>
      <c r="P389" s="50">
        <f>随机目标!CK128</f>
        <v>50</v>
      </c>
      <c r="Q389" s="50">
        <v>1</v>
      </c>
      <c r="R389" s="50" t="str">
        <f t="shared" si="219"/>
        <v>prop_206</v>
      </c>
      <c r="S389" s="50" t="str">
        <f t="shared" si="220"/>
        <v>prop</v>
      </c>
      <c r="U389" s="50">
        <v>7</v>
      </c>
      <c r="V389" s="50">
        <f t="shared" si="316"/>
        <v>72087</v>
      </c>
      <c r="W389" s="50">
        <v>87</v>
      </c>
      <c r="X389" s="50" t="str">
        <f>随机目标!CR128</f>
        <v>cash,110</v>
      </c>
      <c r="Y389" s="50" t="str">
        <f>随机目标!CS128</f>
        <v>cash,110</v>
      </c>
      <c r="Z389" s="50">
        <f>随机目标!CT128</f>
        <v>100</v>
      </c>
      <c r="AA389" s="50">
        <v>2</v>
      </c>
      <c r="AB389" s="50" t="str">
        <f t="shared" si="317"/>
        <v>cash_110</v>
      </c>
      <c r="AC389" s="50" t="str">
        <f t="shared" si="318"/>
        <v>cash</v>
      </c>
      <c r="AH389" s="53">
        <f>宝箱产出!G90</f>
        <v>10387</v>
      </c>
      <c r="AI389" s="53">
        <v>1</v>
      </c>
      <c r="AJ389" s="50" t="str">
        <f>价值设定!S89</f>
        <v>prop,104|7772;prop,105|2228</v>
      </c>
      <c r="AM389" s="50">
        <f>宝箱产出!R90</f>
        <v>80387</v>
      </c>
      <c r="AN389" s="50">
        <v>1</v>
      </c>
      <c r="AO389" s="50" t="str">
        <f>宝箱产出!S90</f>
        <v>pack,304|20;cash,200|100;cash,250|50;cash,300|25;cash,400|10;prop,704,5|300;prop,704,10|150;pack,703|350;pack,408|100</v>
      </c>
    </row>
    <row r="390" spans="1:41">
      <c r="A390" s="51" t="s">
        <v>699</v>
      </c>
      <c r="B390" s="52">
        <v>88</v>
      </c>
      <c r="C390" s="52">
        <v>4</v>
      </c>
      <c r="D390" s="50" t="str">
        <f t="shared" ref="D390:H390" si="320">D290</f>
        <v>item,102;item,200</v>
      </c>
      <c r="E390" s="50">
        <f>产出设定!$C$20</f>
        <v>50</v>
      </c>
      <c r="F390" s="50">
        <f t="shared" si="320"/>
        <v>224</v>
      </c>
      <c r="G390" s="50">
        <f t="shared" si="320"/>
        <v>373</v>
      </c>
      <c r="H390" s="50" t="str">
        <f t="shared" si="320"/>
        <v>pack,10088;pack,1234;pack,401</v>
      </c>
      <c r="K390" s="50">
        <v>4</v>
      </c>
      <c r="L390" s="50">
        <f t="shared" si="218"/>
        <v>41088</v>
      </c>
      <c r="M390" s="50">
        <v>88</v>
      </c>
      <c r="N390" s="50" t="str">
        <f>随机目标!CI129</f>
        <v>prop,206,2;pack,1114;pack,1129;pack,1144;pack,1159</v>
      </c>
      <c r="O390" s="50" t="str">
        <f>随机目标!CJ129</f>
        <v>prop,206,2</v>
      </c>
      <c r="P390" s="50">
        <f>随机目标!CK129</f>
        <v>50</v>
      </c>
      <c r="Q390" s="50">
        <v>1</v>
      </c>
      <c r="R390" s="50" t="str">
        <f t="shared" si="219"/>
        <v>prop_206</v>
      </c>
      <c r="S390" s="50" t="str">
        <f t="shared" si="220"/>
        <v>prop</v>
      </c>
      <c r="U390" s="50">
        <v>7</v>
      </c>
      <c r="V390" s="50">
        <f t="shared" si="316"/>
        <v>72088</v>
      </c>
      <c r="W390" s="50">
        <v>88</v>
      </c>
      <c r="X390" s="50" t="str">
        <f>随机目标!CR129</f>
        <v>cash,110</v>
      </c>
      <c r="Y390" s="50" t="str">
        <f>随机目标!CS129</f>
        <v>cash,110</v>
      </c>
      <c r="Z390" s="50">
        <f>随机目标!CT129</f>
        <v>100</v>
      </c>
      <c r="AA390" s="50">
        <v>2</v>
      </c>
      <c r="AB390" s="50" t="str">
        <f t="shared" si="317"/>
        <v>cash_110</v>
      </c>
      <c r="AC390" s="50" t="str">
        <f t="shared" si="318"/>
        <v>cash</v>
      </c>
      <c r="AH390" s="53">
        <f>宝箱产出!G91</f>
        <v>10388</v>
      </c>
      <c r="AI390" s="53">
        <v>1</v>
      </c>
      <c r="AJ390" s="50" t="str">
        <f>价值设定!S90</f>
        <v>prop,104|7715;prop,105|2285</v>
      </c>
      <c r="AM390" s="50">
        <f>宝箱产出!R91</f>
        <v>80388</v>
      </c>
      <c r="AN390" s="50">
        <v>1</v>
      </c>
      <c r="AO390" s="50" t="str">
        <f>宝箱产出!S91</f>
        <v>pack,304|20;cash,200|100;cash,250|50;cash,300|25;cash,400|10;prop,704,5|300;prop,704,10|150;pack,703|350;pack,408|100</v>
      </c>
    </row>
    <row r="391" spans="1:41">
      <c r="A391" s="51" t="s">
        <v>700</v>
      </c>
      <c r="B391" s="52">
        <v>89</v>
      </c>
      <c r="C391" s="52">
        <v>4</v>
      </c>
      <c r="D391" s="50" t="str">
        <f t="shared" ref="D391:H391" si="321">D291</f>
        <v>item,102;item,200</v>
      </c>
      <c r="E391" s="50">
        <f>产出设定!$C$20</f>
        <v>50</v>
      </c>
      <c r="F391" s="50">
        <f t="shared" si="321"/>
        <v>224</v>
      </c>
      <c r="G391" s="50">
        <f t="shared" si="321"/>
        <v>373</v>
      </c>
      <c r="H391" s="50" t="str">
        <f t="shared" si="321"/>
        <v>pack,10089;pack,1234;pack,401</v>
      </c>
      <c r="K391" s="50">
        <v>4</v>
      </c>
      <c r="L391" s="50">
        <f t="shared" si="218"/>
        <v>41089</v>
      </c>
      <c r="M391" s="50">
        <v>89</v>
      </c>
      <c r="N391" s="50" t="str">
        <f>随机目标!CI130</f>
        <v>prop,206,2;pack,1114;pack,1129;pack,1144;pack,1159</v>
      </c>
      <c r="O391" s="50" t="str">
        <f>随机目标!CJ130</f>
        <v>prop,206,2</v>
      </c>
      <c r="P391" s="50">
        <f>随机目标!CK130</f>
        <v>50</v>
      </c>
      <c r="Q391" s="50">
        <v>1</v>
      </c>
      <c r="R391" s="50" t="str">
        <f t="shared" si="219"/>
        <v>prop_206</v>
      </c>
      <c r="S391" s="50" t="str">
        <f t="shared" si="220"/>
        <v>prop</v>
      </c>
      <c r="U391" s="50">
        <v>7</v>
      </c>
      <c r="V391" s="50">
        <f t="shared" si="316"/>
        <v>72089</v>
      </c>
      <c r="W391" s="50">
        <v>89</v>
      </c>
      <c r="X391" s="50" t="str">
        <f>随机目标!CR130</f>
        <v>cash,110</v>
      </c>
      <c r="Y391" s="50" t="str">
        <f>随机目标!CS130</f>
        <v>cash,110</v>
      </c>
      <c r="Z391" s="50">
        <f>随机目标!CT130</f>
        <v>100</v>
      </c>
      <c r="AA391" s="50">
        <v>2</v>
      </c>
      <c r="AB391" s="50" t="str">
        <f t="shared" si="317"/>
        <v>cash_110</v>
      </c>
      <c r="AC391" s="50" t="str">
        <f t="shared" si="318"/>
        <v>cash</v>
      </c>
      <c r="AH391" s="53">
        <f>宝箱产出!G92</f>
        <v>10389</v>
      </c>
      <c r="AI391" s="53">
        <v>1</v>
      </c>
      <c r="AJ391" s="50" t="str">
        <f>价值设定!S91</f>
        <v>prop,104|7672;prop,105|2328</v>
      </c>
      <c r="AM391" s="50">
        <f>宝箱产出!R92</f>
        <v>80389</v>
      </c>
      <c r="AN391" s="50">
        <v>1</v>
      </c>
      <c r="AO391" s="50" t="str">
        <f>宝箱产出!S92</f>
        <v>pack,304|20;cash,200|100;cash,250|50;cash,300|25;cash,400|10;prop,704,5|300;prop,704,10|150;pack,703|350;pack,408|100</v>
      </c>
    </row>
    <row r="392" spans="1:41">
      <c r="A392" s="51" t="s">
        <v>701</v>
      </c>
      <c r="B392" s="52">
        <v>90</v>
      </c>
      <c r="C392" s="52">
        <v>4</v>
      </c>
      <c r="D392" s="50" t="str">
        <f t="shared" ref="D392:H392" si="322">D292</f>
        <v>item,102;item,200</v>
      </c>
      <c r="E392" s="50">
        <f>产出设定!$C$20</f>
        <v>50</v>
      </c>
      <c r="F392" s="50">
        <f t="shared" si="322"/>
        <v>228</v>
      </c>
      <c r="G392" s="50">
        <f t="shared" si="322"/>
        <v>380</v>
      </c>
      <c r="H392" s="50" t="str">
        <f t="shared" si="322"/>
        <v>pack,10090;pack,1234;pack,401</v>
      </c>
      <c r="K392" s="50">
        <v>4</v>
      </c>
      <c r="L392" s="50">
        <f t="shared" si="218"/>
        <v>41090</v>
      </c>
      <c r="M392" s="50">
        <v>90</v>
      </c>
      <c r="N392" s="50" t="str">
        <f>随机目标!CI131</f>
        <v>prop,206,2;pack,1114;pack,1129;pack,1144;pack,1159</v>
      </c>
      <c r="O392" s="50" t="str">
        <f>随机目标!CJ131</f>
        <v>prop,206,2</v>
      </c>
      <c r="P392" s="50">
        <f>随机目标!CK131</f>
        <v>50</v>
      </c>
      <c r="Q392" s="50">
        <v>1</v>
      </c>
      <c r="R392" s="50" t="str">
        <f t="shared" si="219"/>
        <v>prop_206</v>
      </c>
      <c r="S392" s="50" t="str">
        <f t="shared" si="220"/>
        <v>prop</v>
      </c>
      <c r="U392" s="50">
        <v>7</v>
      </c>
      <c r="V392" s="50">
        <f t="shared" si="316"/>
        <v>72090</v>
      </c>
      <c r="W392" s="50">
        <v>90</v>
      </c>
      <c r="X392" s="50" t="str">
        <f>随机目标!CR131</f>
        <v>cash,110</v>
      </c>
      <c r="Y392" s="50" t="str">
        <f>随机目标!CS131</f>
        <v>cash,110</v>
      </c>
      <c r="Z392" s="50">
        <f>随机目标!CT131</f>
        <v>100</v>
      </c>
      <c r="AA392" s="50">
        <v>2</v>
      </c>
      <c r="AB392" s="50" t="str">
        <f t="shared" si="317"/>
        <v>cash_110</v>
      </c>
      <c r="AC392" s="50" t="str">
        <f t="shared" si="318"/>
        <v>cash</v>
      </c>
      <c r="AH392" s="53">
        <f>宝箱产出!G93</f>
        <v>10390</v>
      </c>
      <c r="AI392" s="53">
        <v>1</v>
      </c>
      <c r="AJ392" s="50" t="str">
        <f>价值设定!S92</f>
        <v>prop,104|7629;prop,105|2371</v>
      </c>
      <c r="AM392" s="50">
        <f>宝箱产出!R93</f>
        <v>80390</v>
      </c>
      <c r="AN392" s="50">
        <v>1</v>
      </c>
      <c r="AO392" s="50" t="str">
        <f>宝箱产出!S93</f>
        <v>pack,304|20;cash,200|100;cash,250|50;cash,300|25;cash,400|10;prop,704,5|300;prop,704,10|150;pack,703|350;pack,408|100</v>
      </c>
    </row>
    <row r="393" spans="1:41">
      <c r="A393" s="51" t="s">
        <v>702</v>
      </c>
      <c r="B393" s="52">
        <v>91</v>
      </c>
      <c r="C393" s="52">
        <v>4</v>
      </c>
      <c r="D393" s="50" t="str">
        <f t="shared" ref="D393:H393" si="323">D293</f>
        <v>item,102;item,200</v>
      </c>
      <c r="E393" s="50">
        <f>产出设定!$C$20</f>
        <v>50</v>
      </c>
      <c r="F393" s="50">
        <f t="shared" si="323"/>
        <v>228</v>
      </c>
      <c r="G393" s="50">
        <f t="shared" si="323"/>
        <v>380</v>
      </c>
      <c r="H393" s="50" t="str">
        <f t="shared" si="323"/>
        <v>pack,10091;pack,1234;pack,401</v>
      </c>
      <c r="K393" s="50">
        <v>4</v>
      </c>
      <c r="L393" s="50">
        <f t="shared" si="218"/>
        <v>41091</v>
      </c>
      <c r="M393" s="50">
        <v>91</v>
      </c>
      <c r="N393" s="50" t="str">
        <f>随机目标!CI132</f>
        <v>prop,206,2;pack,1114;pack,1129;pack,1144;pack,1159</v>
      </c>
      <c r="O393" s="50" t="str">
        <f>随机目标!CJ132</f>
        <v>prop,206,2</v>
      </c>
      <c r="P393" s="50">
        <f>随机目标!CK132</f>
        <v>50</v>
      </c>
      <c r="Q393" s="50">
        <v>1</v>
      </c>
      <c r="R393" s="50" t="str">
        <f t="shared" si="219"/>
        <v>prop_206</v>
      </c>
      <c r="S393" s="50" t="str">
        <f t="shared" si="220"/>
        <v>prop</v>
      </c>
      <c r="U393" s="50">
        <v>7</v>
      </c>
      <c r="V393" s="50">
        <f t="shared" si="316"/>
        <v>72091</v>
      </c>
      <c r="W393" s="50">
        <v>91</v>
      </c>
      <c r="X393" s="50" t="str">
        <f>随机目标!CR132</f>
        <v>cash,110</v>
      </c>
      <c r="Y393" s="50" t="str">
        <f>随机目标!CS132</f>
        <v>cash,110</v>
      </c>
      <c r="Z393" s="50">
        <f>随机目标!CT132</f>
        <v>100</v>
      </c>
      <c r="AA393" s="50">
        <v>2</v>
      </c>
      <c r="AB393" s="50" t="str">
        <f t="shared" si="317"/>
        <v>cash_110</v>
      </c>
      <c r="AC393" s="50" t="str">
        <f t="shared" si="318"/>
        <v>cash</v>
      </c>
      <c r="AH393" s="53">
        <f>宝箱产出!G94</f>
        <v>10391</v>
      </c>
      <c r="AI393" s="53">
        <v>1</v>
      </c>
      <c r="AJ393" s="50" t="str">
        <f>价值设定!S93</f>
        <v>prop,104|7572;prop,105|2428</v>
      </c>
      <c r="AM393" s="50">
        <f>宝箱产出!R94</f>
        <v>80391</v>
      </c>
      <c r="AN393" s="50">
        <v>1</v>
      </c>
      <c r="AO393" s="50" t="str">
        <f>宝箱产出!S94</f>
        <v>pack,304|20;cash,200|100;cash,250|50;cash,300|25;cash,400|10;prop,704,5|300;prop,704,10|150;pack,703|350;pack,408|100</v>
      </c>
    </row>
    <row r="394" spans="1:41">
      <c r="A394" s="51" t="s">
        <v>703</v>
      </c>
      <c r="B394" s="52">
        <v>92</v>
      </c>
      <c r="C394" s="52">
        <v>4</v>
      </c>
      <c r="D394" s="50" t="str">
        <f t="shared" ref="D394:H394" si="324">D294</f>
        <v>item,102;item,200</v>
      </c>
      <c r="E394" s="50">
        <f>产出设定!$C$20</f>
        <v>50</v>
      </c>
      <c r="F394" s="50">
        <f t="shared" si="324"/>
        <v>228</v>
      </c>
      <c r="G394" s="50">
        <f t="shared" si="324"/>
        <v>380</v>
      </c>
      <c r="H394" s="50" t="str">
        <f t="shared" si="324"/>
        <v>pack,10092;pack,1234;pack,401</v>
      </c>
      <c r="K394" s="50">
        <v>4</v>
      </c>
      <c r="L394" s="50">
        <f t="shared" si="218"/>
        <v>41092</v>
      </c>
      <c r="M394" s="50">
        <v>92</v>
      </c>
      <c r="N394" s="50" t="str">
        <f>随机目标!CI133</f>
        <v>prop,206,2;pack,1114;pack,1129;pack,1144;pack,1159</v>
      </c>
      <c r="O394" s="50" t="str">
        <f>随机目标!CJ133</f>
        <v>prop,206,2</v>
      </c>
      <c r="P394" s="50">
        <f>随机目标!CK133</f>
        <v>50</v>
      </c>
      <c r="Q394" s="50">
        <v>1</v>
      </c>
      <c r="R394" s="50" t="str">
        <f t="shared" si="219"/>
        <v>prop_206</v>
      </c>
      <c r="S394" s="50" t="str">
        <f t="shared" si="220"/>
        <v>prop</v>
      </c>
      <c r="U394" s="50">
        <v>7</v>
      </c>
      <c r="V394" s="50">
        <f t="shared" si="316"/>
        <v>72092</v>
      </c>
      <c r="W394" s="50">
        <v>92</v>
      </c>
      <c r="X394" s="50" t="str">
        <f>随机目标!CR133</f>
        <v>cash,110</v>
      </c>
      <c r="Y394" s="50" t="str">
        <f>随机目标!CS133</f>
        <v>cash,110</v>
      </c>
      <c r="Z394" s="50">
        <f>随机目标!CT133</f>
        <v>100</v>
      </c>
      <c r="AA394" s="50">
        <v>2</v>
      </c>
      <c r="AB394" s="50" t="str">
        <f t="shared" si="317"/>
        <v>cash_110</v>
      </c>
      <c r="AC394" s="50" t="str">
        <f t="shared" si="318"/>
        <v>cash</v>
      </c>
      <c r="AH394" s="53">
        <f>宝箱产出!G95</f>
        <v>10392</v>
      </c>
      <c r="AI394" s="53">
        <v>1</v>
      </c>
      <c r="AJ394" s="50" t="str">
        <f>价值设定!S94</f>
        <v>prop,104|7529;prop,105|2471</v>
      </c>
      <c r="AM394" s="50">
        <f>宝箱产出!R95</f>
        <v>80392</v>
      </c>
      <c r="AN394" s="50">
        <v>1</v>
      </c>
      <c r="AO394" s="50" t="str">
        <f>宝箱产出!S95</f>
        <v>pack,304|20;cash,200|100;cash,250|50;cash,300|25;cash,400|10;prop,704,5|300;prop,704,10|150;pack,703|350;pack,408|100</v>
      </c>
    </row>
    <row r="395" spans="1:41">
      <c r="A395" s="51" t="s">
        <v>704</v>
      </c>
      <c r="B395" s="52">
        <v>93</v>
      </c>
      <c r="C395" s="52">
        <v>4</v>
      </c>
      <c r="D395" s="50" t="str">
        <f t="shared" ref="D395:H395" si="325">D295</f>
        <v>item,102;item,200</v>
      </c>
      <c r="E395" s="50">
        <f>产出设定!$C$20</f>
        <v>50</v>
      </c>
      <c r="F395" s="50">
        <f t="shared" si="325"/>
        <v>228</v>
      </c>
      <c r="G395" s="50">
        <f t="shared" si="325"/>
        <v>380</v>
      </c>
      <c r="H395" s="50" t="str">
        <f t="shared" si="325"/>
        <v>pack,10093;pack,1234;pack,401</v>
      </c>
      <c r="K395" s="50">
        <v>4</v>
      </c>
      <c r="L395" s="50">
        <f t="shared" si="218"/>
        <v>41093</v>
      </c>
      <c r="M395" s="50">
        <v>93</v>
      </c>
      <c r="N395" s="50" t="str">
        <f>随机目标!CI134</f>
        <v>prop,206,2;pack,1114;pack,1129;pack,1144;pack,1159</v>
      </c>
      <c r="O395" s="50" t="str">
        <f>随机目标!CJ134</f>
        <v>prop,206,2</v>
      </c>
      <c r="P395" s="50">
        <f>随机目标!CK134</f>
        <v>50</v>
      </c>
      <c r="Q395" s="50">
        <v>1</v>
      </c>
      <c r="R395" s="50" t="str">
        <f t="shared" si="219"/>
        <v>prop_206</v>
      </c>
      <c r="S395" s="50" t="str">
        <f t="shared" si="220"/>
        <v>prop</v>
      </c>
      <c r="U395" s="50">
        <v>7</v>
      </c>
      <c r="V395" s="50">
        <f t="shared" si="316"/>
        <v>72093</v>
      </c>
      <c r="W395" s="50">
        <v>93</v>
      </c>
      <c r="X395" s="50" t="str">
        <f>随机目标!CR134</f>
        <v>cash,110</v>
      </c>
      <c r="Y395" s="50" t="str">
        <f>随机目标!CS134</f>
        <v>cash,110</v>
      </c>
      <c r="Z395" s="50">
        <f>随机目标!CT134</f>
        <v>100</v>
      </c>
      <c r="AA395" s="50">
        <v>2</v>
      </c>
      <c r="AB395" s="50" t="str">
        <f t="shared" si="317"/>
        <v>cash_110</v>
      </c>
      <c r="AC395" s="50" t="str">
        <f t="shared" si="318"/>
        <v>cash</v>
      </c>
      <c r="AH395" s="53">
        <f>宝箱产出!G96</f>
        <v>10393</v>
      </c>
      <c r="AI395" s="53">
        <v>1</v>
      </c>
      <c r="AJ395" s="50" t="str">
        <f>价值设定!S95</f>
        <v>prop,104|7486;prop,105|2514</v>
      </c>
      <c r="AM395" s="50">
        <f>宝箱产出!R96</f>
        <v>80393</v>
      </c>
      <c r="AN395" s="50">
        <v>1</v>
      </c>
      <c r="AO395" s="50" t="str">
        <f>宝箱产出!S96</f>
        <v>pack,304|20;cash,200|100;cash,250|50;cash,300|25;cash,400|10;prop,704,5|300;prop,704,10|150;pack,703|350;pack,408|100</v>
      </c>
    </row>
    <row r="396" spans="1:41">
      <c r="A396" s="51" t="s">
        <v>705</v>
      </c>
      <c r="B396" s="52">
        <v>94</v>
      </c>
      <c r="C396" s="52">
        <v>4</v>
      </c>
      <c r="D396" s="50" t="str">
        <f t="shared" ref="D396:H396" si="326">D296</f>
        <v>item,102;item,200</v>
      </c>
      <c r="E396" s="50">
        <f>产出设定!$C$20</f>
        <v>50</v>
      </c>
      <c r="F396" s="50">
        <f t="shared" si="326"/>
        <v>228</v>
      </c>
      <c r="G396" s="50">
        <f t="shared" si="326"/>
        <v>380</v>
      </c>
      <c r="H396" s="50" t="str">
        <f t="shared" si="326"/>
        <v>pack,10094;pack,1234;pack,401</v>
      </c>
      <c r="K396" s="50">
        <v>4</v>
      </c>
      <c r="L396" s="50">
        <f t="shared" si="218"/>
        <v>41094</v>
      </c>
      <c r="M396" s="50">
        <v>94</v>
      </c>
      <c r="N396" s="50" t="str">
        <f>随机目标!CI135</f>
        <v>prop,206,2;pack,1114;pack,1129;pack,1144;pack,1159</v>
      </c>
      <c r="O396" s="50" t="str">
        <f>随机目标!CJ135</f>
        <v>prop,206,2</v>
      </c>
      <c r="P396" s="50">
        <f>随机目标!CK135</f>
        <v>50</v>
      </c>
      <c r="Q396" s="50">
        <v>1</v>
      </c>
      <c r="R396" s="50" t="str">
        <f t="shared" si="219"/>
        <v>prop_206</v>
      </c>
      <c r="S396" s="50" t="str">
        <f t="shared" si="220"/>
        <v>prop</v>
      </c>
      <c r="U396" s="50">
        <v>7</v>
      </c>
      <c r="V396" s="50">
        <f t="shared" si="316"/>
        <v>72094</v>
      </c>
      <c r="W396" s="50">
        <v>94</v>
      </c>
      <c r="X396" s="50" t="str">
        <f>随机目标!CR135</f>
        <v>cash,110</v>
      </c>
      <c r="Y396" s="50" t="str">
        <f>随机目标!CS135</f>
        <v>cash,110</v>
      </c>
      <c r="Z396" s="50">
        <f>随机目标!CT135</f>
        <v>100</v>
      </c>
      <c r="AA396" s="50">
        <v>2</v>
      </c>
      <c r="AB396" s="50" t="str">
        <f t="shared" si="317"/>
        <v>cash_110</v>
      </c>
      <c r="AC396" s="50" t="str">
        <f t="shared" si="318"/>
        <v>cash</v>
      </c>
      <c r="AH396" s="53">
        <f>宝箱产出!G97</f>
        <v>10394</v>
      </c>
      <c r="AI396" s="53">
        <v>1</v>
      </c>
      <c r="AJ396" s="50" t="str">
        <f>价值设定!S96</f>
        <v>prop,104|7429;prop,105|2571</v>
      </c>
      <c r="AM396" s="50">
        <f>宝箱产出!R97</f>
        <v>80394</v>
      </c>
      <c r="AN396" s="50">
        <v>1</v>
      </c>
      <c r="AO396" s="50" t="str">
        <f>宝箱产出!S97</f>
        <v>pack,304|20;cash,200|100;cash,250|50;cash,300|25;cash,400|10;prop,704,5|300;prop,704,10|150;pack,703|350;pack,408|100</v>
      </c>
    </row>
    <row r="397" spans="1:41">
      <c r="A397" s="51" t="s">
        <v>706</v>
      </c>
      <c r="B397" s="52">
        <v>95</v>
      </c>
      <c r="C397" s="52">
        <v>4</v>
      </c>
      <c r="D397" s="50" t="str">
        <f t="shared" ref="D397:H397" si="327">D297</f>
        <v>item,102;item,200</v>
      </c>
      <c r="E397" s="50">
        <f>产出设定!$C$20</f>
        <v>50</v>
      </c>
      <c r="F397" s="50">
        <f t="shared" si="327"/>
        <v>228</v>
      </c>
      <c r="G397" s="50">
        <f t="shared" si="327"/>
        <v>380</v>
      </c>
      <c r="H397" s="50" t="str">
        <f t="shared" si="327"/>
        <v>pack,10095;pack,1234;pack,401</v>
      </c>
      <c r="K397" s="50">
        <v>4</v>
      </c>
      <c r="L397" s="50">
        <f t="shared" si="218"/>
        <v>41095</v>
      </c>
      <c r="M397" s="50">
        <v>95</v>
      </c>
      <c r="N397" s="50" t="str">
        <f>随机目标!CI136</f>
        <v>prop,206,2;pack,1114;pack,1129;pack,1144;pack,1159</v>
      </c>
      <c r="O397" s="50" t="str">
        <f>随机目标!CJ136</f>
        <v>prop,206,2</v>
      </c>
      <c r="P397" s="50">
        <f>随机目标!CK136</f>
        <v>50</v>
      </c>
      <c r="Q397" s="50">
        <v>1</v>
      </c>
      <c r="R397" s="50" t="str">
        <f t="shared" si="219"/>
        <v>prop_206</v>
      </c>
      <c r="S397" s="50" t="str">
        <f t="shared" si="220"/>
        <v>prop</v>
      </c>
      <c r="U397" s="50">
        <v>7</v>
      </c>
      <c r="V397" s="50">
        <f t="shared" si="316"/>
        <v>72095</v>
      </c>
      <c r="W397" s="50">
        <v>95</v>
      </c>
      <c r="X397" s="50" t="str">
        <f>随机目标!CR136</f>
        <v>cash,110</v>
      </c>
      <c r="Y397" s="50" t="str">
        <f>随机目标!CS136</f>
        <v>cash,110</v>
      </c>
      <c r="Z397" s="50">
        <f>随机目标!CT136</f>
        <v>100</v>
      </c>
      <c r="AA397" s="50">
        <v>2</v>
      </c>
      <c r="AB397" s="50" t="str">
        <f t="shared" si="317"/>
        <v>cash_110</v>
      </c>
      <c r="AC397" s="50" t="str">
        <f t="shared" si="318"/>
        <v>cash</v>
      </c>
      <c r="AH397" s="53">
        <f>宝箱产出!G98</f>
        <v>10395</v>
      </c>
      <c r="AI397" s="53">
        <v>1</v>
      </c>
      <c r="AJ397" s="50" t="str">
        <f>价值设定!S97</f>
        <v>prop,104|7386;prop,105|2614</v>
      </c>
      <c r="AM397" s="50">
        <f>宝箱产出!R98</f>
        <v>80395</v>
      </c>
      <c r="AN397" s="50">
        <v>1</v>
      </c>
      <c r="AO397" s="50" t="str">
        <f>宝箱产出!S98</f>
        <v>pack,304|20;cash,200|100;cash,250|50;cash,300|25;cash,400|10;prop,704,5|300;prop,704,10|150;pack,703|350;pack,408|100</v>
      </c>
    </row>
    <row r="398" spans="1:41">
      <c r="A398" s="51" t="s">
        <v>707</v>
      </c>
      <c r="B398" s="52">
        <v>96</v>
      </c>
      <c r="C398" s="52">
        <v>4</v>
      </c>
      <c r="D398" s="50" t="str">
        <f t="shared" ref="D398:H398" si="328">D298</f>
        <v>item,102;item,200</v>
      </c>
      <c r="E398" s="50">
        <f>产出设定!$C$20</f>
        <v>50</v>
      </c>
      <c r="F398" s="50">
        <f t="shared" si="328"/>
        <v>228</v>
      </c>
      <c r="G398" s="50">
        <f t="shared" si="328"/>
        <v>380</v>
      </c>
      <c r="H398" s="50" t="str">
        <f t="shared" si="328"/>
        <v>pack,10096;pack,1234;pack,401</v>
      </c>
      <c r="K398" s="50">
        <v>4</v>
      </c>
      <c r="L398" s="50">
        <f t="shared" si="218"/>
        <v>41096</v>
      </c>
      <c r="M398" s="50">
        <v>96</v>
      </c>
      <c r="N398" s="50" t="str">
        <f>随机目标!CI137</f>
        <v>prop,206,2;pack,1114;pack,1129;pack,1144;pack,1159</v>
      </c>
      <c r="O398" s="50" t="str">
        <f>随机目标!CJ137</f>
        <v>prop,206,2</v>
      </c>
      <c r="P398" s="50">
        <f>随机目标!CK137</f>
        <v>50</v>
      </c>
      <c r="Q398" s="50">
        <v>1</v>
      </c>
      <c r="R398" s="50" t="str">
        <f t="shared" si="219"/>
        <v>prop_206</v>
      </c>
      <c r="S398" s="50" t="str">
        <f t="shared" si="220"/>
        <v>prop</v>
      </c>
      <c r="U398" s="50">
        <v>7</v>
      </c>
      <c r="V398" s="50">
        <f t="shared" si="316"/>
        <v>72096</v>
      </c>
      <c r="W398" s="50">
        <v>96</v>
      </c>
      <c r="X398" s="50" t="str">
        <f>随机目标!CR137</f>
        <v>cash,110</v>
      </c>
      <c r="Y398" s="50" t="str">
        <f>随机目标!CS137</f>
        <v>cash,110</v>
      </c>
      <c r="Z398" s="50">
        <f>随机目标!CT137</f>
        <v>100</v>
      </c>
      <c r="AA398" s="50">
        <v>2</v>
      </c>
      <c r="AB398" s="50" t="str">
        <f t="shared" si="317"/>
        <v>cash_110</v>
      </c>
      <c r="AC398" s="50" t="str">
        <f t="shared" si="318"/>
        <v>cash</v>
      </c>
      <c r="AH398" s="53">
        <f>宝箱产出!G99</f>
        <v>10396</v>
      </c>
      <c r="AI398" s="53">
        <v>1</v>
      </c>
      <c r="AJ398" s="50" t="str">
        <f>价值设定!S98</f>
        <v>prop,104|7343;prop,105|2657</v>
      </c>
      <c r="AM398" s="50">
        <f>宝箱产出!R99</f>
        <v>80396</v>
      </c>
      <c r="AN398" s="50">
        <v>1</v>
      </c>
      <c r="AO398" s="50" t="str">
        <f>宝箱产出!S99</f>
        <v>pack,304|20;cash,200|100;cash,250|50;cash,300|25;cash,400|10;prop,704,5|300;prop,704,10|150;pack,703|350;pack,408|100</v>
      </c>
    </row>
    <row r="399" spans="1:41">
      <c r="A399" s="51" t="s">
        <v>708</v>
      </c>
      <c r="B399" s="52">
        <v>97</v>
      </c>
      <c r="C399" s="52">
        <v>4</v>
      </c>
      <c r="D399" s="50" t="str">
        <f t="shared" ref="D399:H399" si="329">D299</f>
        <v>item,102;item,200</v>
      </c>
      <c r="E399" s="50">
        <f>产出设定!$C$20</f>
        <v>50</v>
      </c>
      <c r="F399" s="50">
        <f t="shared" si="329"/>
        <v>228</v>
      </c>
      <c r="G399" s="50">
        <f t="shared" si="329"/>
        <v>380</v>
      </c>
      <c r="H399" s="50" t="str">
        <f t="shared" si="329"/>
        <v>pack,10097;pack,1234;pack,401</v>
      </c>
      <c r="K399" s="50">
        <v>4</v>
      </c>
      <c r="L399" s="50">
        <f t="shared" si="218"/>
        <v>41097</v>
      </c>
      <c r="M399" s="50">
        <v>97</v>
      </c>
      <c r="N399" s="50" t="str">
        <f>随机目标!CI138</f>
        <v>prop,206,2;pack,1114;pack,1129;pack,1144;pack,1159</v>
      </c>
      <c r="O399" s="50" t="str">
        <f>随机目标!CJ138</f>
        <v>prop,206,2</v>
      </c>
      <c r="P399" s="50">
        <f>随机目标!CK138</f>
        <v>50</v>
      </c>
      <c r="Q399" s="50">
        <v>1</v>
      </c>
      <c r="R399" s="50" t="str">
        <f t="shared" si="219"/>
        <v>prop_206</v>
      </c>
      <c r="S399" s="50" t="str">
        <f t="shared" si="220"/>
        <v>prop</v>
      </c>
      <c r="U399" s="50">
        <v>7</v>
      </c>
      <c r="V399" s="50">
        <f t="shared" si="316"/>
        <v>72097</v>
      </c>
      <c r="W399" s="50">
        <v>97</v>
      </c>
      <c r="X399" s="50" t="str">
        <f>随机目标!CR138</f>
        <v>cash,110</v>
      </c>
      <c r="Y399" s="50" t="str">
        <f>随机目标!CS138</f>
        <v>cash,110</v>
      </c>
      <c r="Z399" s="50">
        <f>随机目标!CT138</f>
        <v>100</v>
      </c>
      <c r="AA399" s="50">
        <v>2</v>
      </c>
      <c r="AB399" s="50" t="str">
        <f t="shared" si="317"/>
        <v>cash_110</v>
      </c>
      <c r="AC399" s="50" t="str">
        <f t="shared" si="318"/>
        <v>cash</v>
      </c>
      <c r="AH399" s="53">
        <f>宝箱产出!G100</f>
        <v>10397</v>
      </c>
      <c r="AI399" s="53">
        <v>1</v>
      </c>
      <c r="AJ399" s="50" t="str">
        <f>价值设定!S99</f>
        <v>prop,104|7286;prop,105|2714</v>
      </c>
      <c r="AM399" s="50">
        <f>宝箱产出!R100</f>
        <v>80397</v>
      </c>
      <c r="AN399" s="50">
        <v>1</v>
      </c>
      <c r="AO399" s="50" t="str">
        <f>宝箱产出!S100</f>
        <v>pack,304|20;cash,200|100;cash,250|50;cash,300|25;cash,400|10;prop,704,5|300;prop,704,10|150;pack,703|350;pack,408|100</v>
      </c>
    </row>
    <row r="400" spans="1:41">
      <c r="A400" s="51" t="s">
        <v>709</v>
      </c>
      <c r="B400" s="52">
        <v>98</v>
      </c>
      <c r="C400" s="52">
        <v>4</v>
      </c>
      <c r="D400" s="50" t="str">
        <f t="shared" ref="D400:H400" si="330">D300</f>
        <v>item,102;item,200</v>
      </c>
      <c r="E400" s="50">
        <f>产出设定!$C$20</f>
        <v>50</v>
      </c>
      <c r="F400" s="50">
        <f t="shared" si="330"/>
        <v>228</v>
      </c>
      <c r="G400" s="50">
        <f t="shared" si="330"/>
        <v>380</v>
      </c>
      <c r="H400" s="50" t="str">
        <f t="shared" si="330"/>
        <v>pack,10098;pack,1234;pack,401</v>
      </c>
      <c r="K400" s="50">
        <v>4</v>
      </c>
      <c r="L400" s="50">
        <f t="shared" si="218"/>
        <v>41098</v>
      </c>
      <c r="M400" s="50">
        <v>98</v>
      </c>
      <c r="N400" s="50" t="str">
        <f>随机目标!CI139</f>
        <v>prop,206,2;pack,1114;pack,1129;pack,1144;pack,1159</v>
      </c>
      <c r="O400" s="50" t="str">
        <f>随机目标!CJ139</f>
        <v>prop,206,2</v>
      </c>
      <c r="P400" s="50">
        <f>随机目标!CK139</f>
        <v>50</v>
      </c>
      <c r="Q400" s="50">
        <v>1</v>
      </c>
      <c r="R400" s="50" t="str">
        <f t="shared" si="219"/>
        <v>prop_206</v>
      </c>
      <c r="S400" s="50" t="str">
        <f t="shared" si="220"/>
        <v>prop</v>
      </c>
      <c r="U400" s="50">
        <v>7</v>
      </c>
      <c r="V400" s="50">
        <f t="shared" si="316"/>
        <v>72098</v>
      </c>
      <c r="W400" s="50">
        <v>98</v>
      </c>
      <c r="X400" s="50" t="str">
        <f>随机目标!CR139</f>
        <v>cash,110</v>
      </c>
      <c r="Y400" s="50" t="str">
        <f>随机目标!CS139</f>
        <v>cash,110</v>
      </c>
      <c r="Z400" s="50">
        <f>随机目标!CT139</f>
        <v>100</v>
      </c>
      <c r="AA400" s="50">
        <v>2</v>
      </c>
      <c r="AB400" s="50" t="str">
        <f t="shared" si="317"/>
        <v>cash_110</v>
      </c>
      <c r="AC400" s="50" t="str">
        <f t="shared" si="318"/>
        <v>cash</v>
      </c>
      <c r="AH400" s="53">
        <f>宝箱产出!G101</f>
        <v>10398</v>
      </c>
      <c r="AI400" s="53">
        <v>1</v>
      </c>
      <c r="AJ400" s="50" t="str">
        <f>价值设定!S100</f>
        <v>prop,104|7243;prop,105|2757</v>
      </c>
      <c r="AM400" s="50">
        <f>宝箱产出!R101</f>
        <v>80398</v>
      </c>
      <c r="AN400" s="50">
        <v>1</v>
      </c>
      <c r="AO400" s="50" t="str">
        <f>宝箱产出!S101</f>
        <v>pack,304|20;cash,200|100;cash,250|50;cash,300|25;cash,400|10;prop,704,5|300;prop,704,10|150;pack,703|350;pack,408|100</v>
      </c>
    </row>
    <row r="401" spans="1:41">
      <c r="A401" s="51" t="s">
        <v>710</v>
      </c>
      <c r="B401" s="52">
        <v>99</v>
      </c>
      <c r="C401" s="52">
        <v>4</v>
      </c>
      <c r="D401" s="50" t="str">
        <f t="shared" ref="D401:H401" si="331">D301</f>
        <v>item,102;item,200</v>
      </c>
      <c r="E401" s="50">
        <f>产出设定!$C$20</f>
        <v>50</v>
      </c>
      <c r="F401" s="50">
        <f t="shared" si="331"/>
        <v>228</v>
      </c>
      <c r="G401" s="50">
        <f t="shared" si="331"/>
        <v>380</v>
      </c>
      <c r="H401" s="50" t="str">
        <f t="shared" si="331"/>
        <v>pack,10099;pack,1234;pack,401</v>
      </c>
      <c r="K401" s="50">
        <v>4</v>
      </c>
      <c r="L401" s="50">
        <f t="shared" si="218"/>
        <v>41099</v>
      </c>
      <c r="M401" s="50">
        <v>99</v>
      </c>
      <c r="N401" s="50" t="str">
        <f>随机目标!CI140</f>
        <v>prop,206,2;pack,1114;pack,1129;pack,1144;pack,1159</v>
      </c>
      <c r="O401" s="50" t="str">
        <f>随机目标!CJ140</f>
        <v>prop,206,2</v>
      </c>
      <c r="P401" s="50">
        <f>随机目标!CK140</f>
        <v>50</v>
      </c>
      <c r="Q401" s="50">
        <v>1</v>
      </c>
      <c r="R401" s="50" t="str">
        <f t="shared" si="219"/>
        <v>prop_206</v>
      </c>
      <c r="S401" s="50" t="str">
        <f t="shared" si="220"/>
        <v>prop</v>
      </c>
      <c r="U401" s="50">
        <v>7</v>
      </c>
      <c r="V401" s="50">
        <f t="shared" si="316"/>
        <v>72099</v>
      </c>
      <c r="W401" s="50">
        <v>99</v>
      </c>
      <c r="X401" s="50" t="str">
        <f>随机目标!CR140</f>
        <v>cash,110</v>
      </c>
      <c r="Y401" s="50" t="str">
        <f>随机目标!CS140</f>
        <v>cash,110</v>
      </c>
      <c r="Z401" s="50">
        <f>随机目标!CT140</f>
        <v>100</v>
      </c>
      <c r="AA401" s="50">
        <v>2</v>
      </c>
      <c r="AB401" s="50" t="str">
        <f t="shared" si="317"/>
        <v>cash_110</v>
      </c>
      <c r="AC401" s="50" t="str">
        <f t="shared" si="318"/>
        <v>cash</v>
      </c>
      <c r="AH401" s="53">
        <f>宝箱产出!G102</f>
        <v>10399</v>
      </c>
      <c r="AI401" s="53">
        <v>1</v>
      </c>
      <c r="AJ401" s="50" t="str">
        <f>价值设定!S101</f>
        <v>prop,104|7200;prop,105|2800</v>
      </c>
      <c r="AM401" s="50">
        <f>宝箱产出!R102</f>
        <v>80399</v>
      </c>
      <c r="AN401" s="50">
        <v>1</v>
      </c>
      <c r="AO401" s="50" t="str">
        <f>宝箱产出!S102</f>
        <v>pack,304|20;cash,200|100;cash,250|50;cash,300|25;cash,400|10;prop,704,5|300;prop,704,10|150;pack,703|350;pack,408|100</v>
      </c>
    </row>
    <row r="402" spans="1:41">
      <c r="A402" s="51" t="s">
        <v>711</v>
      </c>
      <c r="B402" s="52">
        <v>100</v>
      </c>
      <c r="C402" s="52">
        <v>4</v>
      </c>
      <c r="D402" s="50" t="str">
        <f t="shared" ref="D402:H402" si="332">D302</f>
        <v>item,102;item,200</v>
      </c>
      <c r="E402" s="50">
        <f>产出设定!$C$20</f>
        <v>50</v>
      </c>
      <c r="F402" s="50">
        <f t="shared" si="332"/>
        <v>228</v>
      </c>
      <c r="G402" s="50">
        <f t="shared" si="332"/>
        <v>380</v>
      </c>
      <c r="H402" s="50" t="str">
        <f t="shared" si="332"/>
        <v>pack,10100;pack,1234;pack,401</v>
      </c>
      <c r="K402" s="50">
        <v>4</v>
      </c>
      <c r="L402" s="50">
        <f t="shared" si="218"/>
        <v>41100</v>
      </c>
      <c r="M402" s="50">
        <v>100</v>
      </c>
      <c r="N402" s="50" t="str">
        <f>随机目标!CI141</f>
        <v>prop,206,2;pack,1114;pack,1129;pack,1144;pack,1159</v>
      </c>
      <c r="O402" s="50" t="str">
        <f>随机目标!CJ141</f>
        <v>prop,206,2</v>
      </c>
      <c r="P402" s="50">
        <f>随机目标!CK141</f>
        <v>50</v>
      </c>
      <c r="Q402" s="50">
        <v>1</v>
      </c>
      <c r="R402" s="50" t="str">
        <f t="shared" si="219"/>
        <v>prop_206</v>
      </c>
      <c r="S402" s="50" t="str">
        <f t="shared" si="220"/>
        <v>prop</v>
      </c>
      <c r="U402" s="50">
        <v>7</v>
      </c>
      <c r="V402" s="50">
        <f t="shared" si="316"/>
        <v>72100</v>
      </c>
      <c r="W402" s="50">
        <v>100</v>
      </c>
      <c r="X402" s="50" t="str">
        <f>随机目标!CR141</f>
        <v>cash,110</v>
      </c>
      <c r="Y402" s="50" t="str">
        <f>随机目标!CS141</f>
        <v>cash,110</v>
      </c>
      <c r="Z402" s="50">
        <f>随机目标!CT141</f>
        <v>100</v>
      </c>
      <c r="AA402" s="50">
        <v>2</v>
      </c>
      <c r="AB402" s="50" t="str">
        <f t="shared" si="317"/>
        <v>cash_110</v>
      </c>
      <c r="AC402" s="50" t="str">
        <f t="shared" si="318"/>
        <v>cash</v>
      </c>
      <c r="AH402" s="53">
        <f>宝箱产出!G103</f>
        <v>10400</v>
      </c>
      <c r="AI402" s="53">
        <v>1</v>
      </c>
      <c r="AJ402" s="50" t="str">
        <f>价值设定!S102</f>
        <v>prop,104|7143;prop,105|2857</v>
      </c>
      <c r="AM402" s="50">
        <f>宝箱产出!R103</f>
        <v>80400</v>
      </c>
      <c r="AN402" s="50">
        <v>1</v>
      </c>
      <c r="AO402" s="50" t="str">
        <f>宝箱产出!S103</f>
        <v>pack,304|20;cash,200|100;cash,250|50;cash,300|25;cash,400|10;prop,704,5|300;prop,704,10|150;pack,703|350;pack,408|100</v>
      </c>
    </row>
    <row r="403" spans="1:41">
      <c r="A403" s="51" t="s">
        <v>716</v>
      </c>
      <c r="B403" s="52">
        <v>1001</v>
      </c>
      <c r="C403" s="52">
        <v>1</v>
      </c>
      <c r="D403" s="50" t="str">
        <f>怪物产出!X4</f>
        <v>item,200;stage_token,1</v>
      </c>
      <c r="E403" s="50">
        <f>产出设定!$C$21</f>
        <v>75</v>
      </c>
      <c r="F403" s="50">
        <f>怪物产出!H4</f>
        <v>90</v>
      </c>
      <c r="G403" s="50">
        <f>怪物产出!I4</f>
        <v>150</v>
      </c>
      <c r="H403" s="50" t="str">
        <f>怪物产出!U4</f>
        <v>pack,10101;stage_token,105;dice,1</v>
      </c>
      <c r="K403" s="50">
        <v>5</v>
      </c>
      <c r="L403" s="50">
        <f t="shared" si="218"/>
        <v>51001</v>
      </c>
      <c r="M403" s="50">
        <v>1</v>
      </c>
      <c r="N403" s="50" t="str">
        <f>随机目标!CL42</f>
        <v>prop,202,3;pack,1101;pack,1116;pack,1131;pack,1146</v>
      </c>
      <c r="O403" s="50" t="str">
        <f>随机目标!CM42</f>
        <v>prop,202,3</v>
      </c>
      <c r="P403" s="50">
        <f>随机目标!CN42</f>
        <v>50</v>
      </c>
      <c r="Q403" s="50">
        <v>1</v>
      </c>
      <c r="R403" s="50" t="str">
        <f t="shared" si="219"/>
        <v>prop_202</v>
      </c>
      <c r="S403" s="50" t="str">
        <f t="shared" si="220"/>
        <v>prop</v>
      </c>
      <c r="U403" s="50">
        <v>8</v>
      </c>
      <c r="V403" s="50">
        <f t="shared" si="316"/>
        <v>82001</v>
      </c>
      <c r="W403" s="50">
        <v>1</v>
      </c>
      <c r="X403" s="50" t="str">
        <f>随机目标!CU42</f>
        <v>prop,704,8</v>
      </c>
      <c r="Y403" s="50" t="str">
        <f>随机目标!CV42</f>
        <v>prop,704,8</v>
      </c>
      <c r="Z403" s="50">
        <f>随机目标!CW42</f>
        <v>100</v>
      </c>
      <c r="AA403" s="50">
        <v>2</v>
      </c>
      <c r="AB403" s="50" t="str">
        <f t="shared" si="317"/>
        <v>prop_704</v>
      </c>
      <c r="AC403" s="50" t="str">
        <f t="shared" si="318"/>
        <v>prop</v>
      </c>
      <c r="AH403" s="53">
        <f>宝箱产出!H4</f>
        <v>10401</v>
      </c>
      <c r="AI403" s="53">
        <v>1</v>
      </c>
      <c r="AJ403" s="50" t="str">
        <f>价值设定!V3</f>
        <v>prop,104|9429;prop,105|571</v>
      </c>
    </row>
    <row r="404" spans="1:41">
      <c r="A404" s="51" t="s">
        <v>717</v>
      </c>
      <c r="B404" s="52">
        <v>1002</v>
      </c>
      <c r="C404" s="52">
        <v>1</v>
      </c>
      <c r="D404" s="50" t="str">
        <f>怪物产出!X5</f>
        <v>item,200;stage_token,1</v>
      </c>
      <c r="E404" s="50">
        <f>产出设定!$C$21</f>
        <v>75</v>
      </c>
      <c r="F404" s="50">
        <f>怪物产出!H5</f>
        <v>96</v>
      </c>
      <c r="G404" s="50">
        <f>怪物产出!I5</f>
        <v>160</v>
      </c>
      <c r="H404" s="50" t="str">
        <f>怪物产出!U5</f>
        <v>pack,10102;stage_token,105;dice,1</v>
      </c>
      <c r="K404" s="50">
        <v>5</v>
      </c>
      <c r="L404" s="50">
        <f t="shared" si="218"/>
        <v>51002</v>
      </c>
      <c r="M404" s="50">
        <v>2</v>
      </c>
      <c r="N404" s="50" t="str">
        <f>随机目标!CL43</f>
        <v>prop,202,3;pack,1101;pack,1116;pack,1131;pack,1146</v>
      </c>
      <c r="O404" s="50" t="str">
        <f>随机目标!CM43</f>
        <v>prop,202,3</v>
      </c>
      <c r="P404" s="50">
        <f>随机目标!CN43</f>
        <v>50</v>
      </c>
      <c r="Q404" s="50">
        <v>1</v>
      </c>
      <c r="R404" s="50" t="str">
        <f t="shared" si="219"/>
        <v>prop_202</v>
      </c>
      <c r="S404" s="50" t="str">
        <f t="shared" si="220"/>
        <v>prop</v>
      </c>
      <c r="U404" s="50">
        <v>8</v>
      </c>
      <c r="V404" s="50">
        <f t="shared" si="316"/>
        <v>82002</v>
      </c>
      <c r="W404" s="50">
        <v>2</v>
      </c>
      <c r="X404" s="50" t="str">
        <f>随机目标!CU43</f>
        <v>prop,704,8</v>
      </c>
      <c r="Y404" s="50" t="str">
        <f>随机目标!CV43</f>
        <v>prop,704,8</v>
      </c>
      <c r="Z404" s="50">
        <f>随机目标!CW43</f>
        <v>100</v>
      </c>
      <c r="AA404" s="50">
        <v>2</v>
      </c>
      <c r="AB404" s="50" t="str">
        <f t="shared" si="317"/>
        <v>prop_704</v>
      </c>
      <c r="AC404" s="50" t="str">
        <f t="shared" si="318"/>
        <v>prop</v>
      </c>
      <c r="AH404" s="53">
        <f>宝箱产出!H5</f>
        <v>10402</v>
      </c>
      <c r="AI404" s="53">
        <v>1</v>
      </c>
      <c r="AJ404" s="50" t="str">
        <f>价值设定!V4</f>
        <v>prop,104|9343;prop,105|657</v>
      </c>
    </row>
    <row r="405" spans="1:41">
      <c r="A405" s="51" t="s">
        <v>718</v>
      </c>
      <c r="B405" s="52">
        <v>1003</v>
      </c>
      <c r="C405" s="52">
        <v>1</v>
      </c>
      <c r="D405" s="50" t="str">
        <f>怪物产出!X6</f>
        <v>item,200;stage_token,1</v>
      </c>
      <c r="E405" s="50">
        <f>产出设定!$C$21</f>
        <v>75</v>
      </c>
      <c r="F405" s="50">
        <f>怪物产出!H6</f>
        <v>102</v>
      </c>
      <c r="G405" s="50">
        <f>怪物产出!I6</f>
        <v>169</v>
      </c>
      <c r="H405" s="50" t="str">
        <f>怪物产出!U6</f>
        <v>pack,10103;stage_token,105;dice,1</v>
      </c>
      <c r="K405" s="50">
        <v>5</v>
      </c>
      <c r="L405" s="50">
        <f t="shared" si="218"/>
        <v>51003</v>
      </c>
      <c r="M405" s="50">
        <v>3</v>
      </c>
      <c r="N405" s="50" t="str">
        <f>随机目标!CL44</f>
        <v>prop,202,3;pack,1101;pack,1116;pack,1131;pack,1146</v>
      </c>
      <c r="O405" s="50" t="str">
        <f>随机目标!CM44</f>
        <v>prop,202,3</v>
      </c>
      <c r="P405" s="50">
        <f>随机目标!CN44</f>
        <v>50</v>
      </c>
      <c r="Q405" s="50">
        <v>1</v>
      </c>
      <c r="R405" s="50" t="str">
        <f t="shared" si="219"/>
        <v>prop_202</v>
      </c>
      <c r="S405" s="50" t="str">
        <f t="shared" si="220"/>
        <v>prop</v>
      </c>
      <c r="U405" s="50">
        <v>8</v>
      </c>
      <c r="V405" s="50">
        <f t="shared" si="316"/>
        <v>82003</v>
      </c>
      <c r="W405" s="50">
        <v>3</v>
      </c>
      <c r="X405" s="50" t="str">
        <f>随机目标!CU44</f>
        <v>prop,704,8</v>
      </c>
      <c r="Y405" s="50" t="str">
        <f>随机目标!CV44</f>
        <v>prop,704,8</v>
      </c>
      <c r="Z405" s="50">
        <f>随机目标!CW44</f>
        <v>100</v>
      </c>
      <c r="AA405" s="50">
        <v>2</v>
      </c>
      <c r="AB405" s="50" t="str">
        <f t="shared" si="317"/>
        <v>prop_704</v>
      </c>
      <c r="AC405" s="50" t="str">
        <f t="shared" si="318"/>
        <v>prop</v>
      </c>
      <c r="AH405" s="53">
        <f>宝箱产出!H6</f>
        <v>10403</v>
      </c>
      <c r="AI405" s="53">
        <v>1</v>
      </c>
      <c r="AJ405" s="50" t="str">
        <f>价值设定!V5</f>
        <v>prop,104|9258;prop,105|742</v>
      </c>
    </row>
    <row r="406" spans="1:41">
      <c r="A406" s="51" t="s">
        <v>719</v>
      </c>
      <c r="B406" s="52">
        <v>1004</v>
      </c>
      <c r="C406" s="52">
        <v>1</v>
      </c>
      <c r="D406" s="50" t="str">
        <f>怪物产出!X7</f>
        <v>item,200;stage_token,1</v>
      </c>
      <c r="E406" s="50">
        <f>产出设定!$C$21</f>
        <v>75</v>
      </c>
      <c r="F406" s="50">
        <f>怪物产出!H7</f>
        <v>108</v>
      </c>
      <c r="G406" s="50">
        <f>怪物产出!I7</f>
        <v>180</v>
      </c>
      <c r="H406" s="50" t="str">
        <f>怪物产出!U7</f>
        <v>pack,10104;stage_token,105;dice,1</v>
      </c>
      <c r="K406" s="50">
        <v>5</v>
      </c>
      <c r="L406" s="50">
        <f t="shared" si="218"/>
        <v>51004</v>
      </c>
      <c r="M406" s="50">
        <v>4</v>
      </c>
      <c r="N406" s="50" t="str">
        <f>随机目标!CL45</f>
        <v>prop,202,3;pack,1101;pack,1116;pack,1131;pack,1146</v>
      </c>
      <c r="O406" s="50" t="str">
        <f>随机目标!CM45</f>
        <v>prop,202,3</v>
      </c>
      <c r="P406" s="50">
        <f>随机目标!CN45</f>
        <v>50</v>
      </c>
      <c r="Q406" s="50">
        <v>1</v>
      </c>
      <c r="R406" s="50" t="str">
        <f t="shared" si="219"/>
        <v>prop_202</v>
      </c>
      <c r="S406" s="50" t="str">
        <f t="shared" si="220"/>
        <v>prop</v>
      </c>
      <c r="U406" s="50">
        <v>8</v>
      </c>
      <c r="V406" s="50">
        <f t="shared" si="316"/>
        <v>82004</v>
      </c>
      <c r="W406" s="50">
        <v>4</v>
      </c>
      <c r="X406" s="50" t="str">
        <f>随机目标!CU45</f>
        <v>prop,704,8</v>
      </c>
      <c r="Y406" s="50" t="str">
        <f>随机目标!CV45</f>
        <v>prop,704,8</v>
      </c>
      <c r="Z406" s="50">
        <f>随机目标!CW45</f>
        <v>100</v>
      </c>
      <c r="AA406" s="50">
        <v>2</v>
      </c>
      <c r="AB406" s="50" t="str">
        <f t="shared" si="317"/>
        <v>prop_704</v>
      </c>
      <c r="AC406" s="50" t="str">
        <f t="shared" si="318"/>
        <v>prop</v>
      </c>
      <c r="AH406" s="53">
        <f>宝箱产出!H7</f>
        <v>10404</v>
      </c>
      <c r="AI406" s="53">
        <v>1</v>
      </c>
      <c r="AJ406" s="50" t="str">
        <f>价值设定!V6</f>
        <v>prop,104|9143;prop,105|857</v>
      </c>
    </row>
    <row r="407" spans="1:41">
      <c r="A407" s="51" t="s">
        <v>720</v>
      </c>
      <c r="B407" s="52">
        <v>1005</v>
      </c>
      <c r="C407" s="52">
        <v>1</v>
      </c>
      <c r="D407" s="50" t="str">
        <f>怪物产出!X8</f>
        <v>item,200;stage_token,1</v>
      </c>
      <c r="E407" s="50">
        <f>产出设定!$C$21</f>
        <v>75</v>
      </c>
      <c r="F407" s="50">
        <f>怪物产出!H8</f>
        <v>114</v>
      </c>
      <c r="G407" s="50">
        <f>怪物产出!I8</f>
        <v>190</v>
      </c>
      <c r="H407" s="50" t="str">
        <f>怪物产出!U8</f>
        <v>pack,10105;stage_token,105;dice,1</v>
      </c>
      <c r="K407" s="50">
        <v>5</v>
      </c>
      <c r="L407" s="50">
        <f t="shared" si="218"/>
        <v>51005</v>
      </c>
      <c r="M407" s="50">
        <v>5</v>
      </c>
      <c r="N407" s="50" t="str">
        <f>随机目标!CL46</f>
        <v>prop,202,5;pack,1102;pack,1117;pack,1132;pack,1147</v>
      </c>
      <c r="O407" s="50" t="str">
        <f>随机目标!CM46</f>
        <v>prop,202,5</v>
      </c>
      <c r="P407" s="50">
        <f>随机目标!CN46</f>
        <v>50</v>
      </c>
      <c r="Q407" s="50">
        <v>1</v>
      </c>
      <c r="R407" s="50" t="str">
        <f t="shared" si="219"/>
        <v>prop_202</v>
      </c>
      <c r="S407" s="50" t="str">
        <f t="shared" si="220"/>
        <v>prop</v>
      </c>
      <c r="U407" s="50">
        <v>8</v>
      </c>
      <c r="V407" s="50">
        <f t="shared" si="316"/>
        <v>82005</v>
      </c>
      <c r="W407" s="50">
        <v>5</v>
      </c>
      <c r="X407" s="50" t="str">
        <f>随机目标!CU46</f>
        <v>prop,704,8</v>
      </c>
      <c r="Y407" s="50" t="str">
        <f>随机目标!CV46</f>
        <v>prop,704,8</v>
      </c>
      <c r="Z407" s="50">
        <f>随机目标!CW46</f>
        <v>100</v>
      </c>
      <c r="AA407" s="50">
        <v>2</v>
      </c>
      <c r="AB407" s="50" t="str">
        <f t="shared" si="317"/>
        <v>prop_704</v>
      </c>
      <c r="AC407" s="50" t="str">
        <f t="shared" si="318"/>
        <v>prop</v>
      </c>
      <c r="AH407" s="53">
        <f>宝箱产出!H8</f>
        <v>10405</v>
      </c>
      <c r="AI407" s="53">
        <v>1</v>
      </c>
      <c r="AJ407" s="50" t="str">
        <f>价值设定!V7</f>
        <v>prop,104|9058;prop,105|942</v>
      </c>
    </row>
    <row r="408" spans="1:41">
      <c r="A408" s="51" t="s">
        <v>721</v>
      </c>
      <c r="B408" s="52">
        <v>1006</v>
      </c>
      <c r="C408" s="52">
        <v>1</v>
      </c>
      <c r="D408" s="50" t="str">
        <f>怪物产出!X9</f>
        <v>item,200;stage_token,1</v>
      </c>
      <c r="E408" s="50">
        <f>产出设定!$C$21</f>
        <v>75</v>
      </c>
      <c r="F408" s="50">
        <f>怪物产出!H9</f>
        <v>114</v>
      </c>
      <c r="G408" s="50">
        <f>怪物产出!I9</f>
        <v>190</v>
      </c>
      <c r="H408" s="50" t="str">
        <f>怪物产出!U9</f>
        <v>pack,10106;stage_token,105;dice,1</v>
      </c>
      <c r="K408" s="50">
        <v>5</v>
      </c>
      <c r="L408" s="50">
        <f t="shared" si="218"/>
        <v>51006</v>
      </c>
      <c r="M408" s="50">
        <v>6</v>
      </c>
      <c r="N408" s="50" t="str">
        <f>随机目标!CL47</f>
        <v>prop,202,5;pack,1102;pack,1117;pack,1132;pack,1147</v>
      </c>
      <c r="O408" s="50" t="str">
        <f>随机目标!CM47</f>
        <v>prop,202,5</v>
      </c>
      <c r="P408" s="50">
        <f>随机目标!CN47</f>
        <v>50</v>
      </c>
      <c r="Q408" s="50">
        <v>1</v>
      </c>
      <c r="R408" s="50" t="str">
        <f t="shared" si="219"/>
        <v>prop_202</v>
      </c>
      <c r="S408" s="50" t="str">
        <f t="shared" si="220"/>
        <v>prop</v>
      </c>
      <c r="U408" s="50">
        <v>8</v>
      </c>
      <c r="V408" s="50">
        <f t="shared" si="316"/>
        <v>82006</v>
      </c>
      <c r="W408" s="50">
        <v>6</v>
      </c>
      <c r="X408" s="50" t="str">
        <f>随机目标!CU47</f>
        <v>prop,704,8</v>
      </c>
      <c r="Y408" s="50" t="str">
        <f>随机目标!CV47</f>
        <v>prop,704,8</v>
      </c>
      <c r="Z408" s="50">
        <f>随机目标!CW47</f>
        <v>100</v>
      </c>
      <c r="AA408" s="50">
        <v>2</v>
      </c>
      <c r="AB408" s="50" t="str">
        <f t="shared" si="317"/>
        <v>prop_704</v>
      </c>
      <c r="AC408" s="50" t="str">
        <f t="shared" si="318"/>
        <v>prop</v>
      </c>
      <c r="AH408" s="53">
        <f>宝箱产出!H9</f>
        <v>10406</v>
      </c>
      <c r="AI408" s="53">
        <v>1</v>
      </c>
      <c r="AJ408" s="50" t="str">
        <f>价值设定!V8</f>
        <v>prop,104|8972;prop,105|1028</v>
      </c>
    </row>
    <row r="409" spans="1:41">
      <c r="A409" s="51" t="s">
        <v>722</v>
      </c>
      <c r="B409" s="52">
        <v>1007</v>
      </c>
      <c r="C409" s="52">
        <v>1</v>
      </c>
      <c r="D409" s="50" t="str">
        <f>怪物产出!X10</f>
        <v>item,200;stage_token,1</v>
      </c>
      <c r="E409" s="50">
        <f>产出设定!$C$21</f>
        <v>75</v>
      </c>
      <c r="F409" s="50">
        <f>怪物产出!H10</f>
        <v>120</v>
      </c>
      <c r="G409" s="50">
        <f>怪物产出!I10</f>
        <v>199</v>
      </c>
      <c r="H409" s="50" t="str">
        <f>怪物产出!U10</f>
        <v>pack,10107;stage_token,110;dice,1</v>
      </c>
      <c r="K409" s="50">
        <v>5</v>
      </c>
      <c r="L409" s="50">
        <f t="shared" si="218"/>
        <v>51007</v>
      </c>
      <c r="M409" s="50">
        <v>7</v>
      </c>
      <c r="N409" s="50" t="str">
        <f>随机目标!CL48</f>
        <v>prop,202,5;pack,1102;pack,1117;pack,1132;pack,1147</v>
      </c>
      <c r="O409" s="50" t="str">
        <f>随机目标!CM48</f>
        <v>prop,202,5</v>
      </c>
      <c r="P409" s="50">
        <f>随机目标!CN48</f>
        <v>50</v>
      </c>
      <c r="Q409" s="50">
        <v>1</v>
      </c>
      <c r="R409" s="50" t="str">
        <f t="shared" si="219"/>
        <v>prop_202</v>
      </c>
      <c r="S409" s="50" t="str">
        <f t="shared" si="220"/>
        <v>prop</v>
      </c>
      <c r="U409" s="50">
        <v>8</v>
      </c>
      <c r="V409" s="50">
        <f t="shared" si="316"/>
        <v>82007</v>
      </c>
      <c r="W409" s="50">
        <v>7</v>
      </c>
      <c r="X409" s="50" t="str">
        <f>随机目标!CU48</f>
        <v>prop,704,8</v>
      </c>
      <c r="Y409" s="50" t="str">
        <f>随机目标!CV48</f>
        <v>prop,704,8</v>
      </c>
      <c r="Z409" s="50">
        <f>随机目标!CW48</f>
        <v>100</v>
      </c>
      <c r="AA409" s="50">
        <v>2</v>
      </c>
      <c r="AB409" s="50" t="str">
        <f t="shared" si="317"/>
        <v>prop_704</v>
      </c>
      <c r="AC409" s="50" t="str">
        <f t="shared" si="318"/>
        <v>prop</v>
      </c>
      <c r="AH409" s="53">
        <f>宝箱产出!H10</f>
        <v>10407</v>
      </c>
      <c r="AI409" s="53">
        <v>1</v>
      </c>
      <c r="AJ409" s="50" t="str">
        <f>价值设定!V9</f>
        <v>prop,104|8858;prop,105|1142</v>
      </c>
    </row>
    <row r="410" spans="1:41">
      <c r="A410" s="51" t="s">
        <v>723</v>
      </c>
      <c r="B410" s="52">
        <v>1008</v>
      </c>
      <c r="C410" s="52">
        <v>1</v>
      </c>
      <c r="D410" s="50" t="str">
        <f>怪物产出!X11</f>
        <v>item,200;stage_token,1</v>
      </c>
      <c r="E410" s="50">
        <f>产出设定!$C$21</f>
        <v>75</v>
      </c>
      <c r="F410" s="50">
        <f>怪物产出!H11</f>
        <v>120</v>
      </c>
      <c r="G410" s="50">
        <f>怪物产出!I11</f>
        <v>199</v>
      </c>
      <c r="H410" s="50" t="str">
        <f>怪物产出!U11</f>
        <v>pack,10108;stage_token,110;dice,1</v>
      </c>
      <c r="K410" s="50">
        <v>5</v>
      </c>
      <c r="L410" s="50">
        <f t="shared" si="218"/>
        <v>51008</v>
      </c>
      <c r="M410" s="50">
        <v>8</v>
      </c>
      <c r="N410" s="50" t="str">
        <f>随机目标!CL49</f>
        <v>prop,202,5;pack,1102;pack,1117;pack,1132;pack,1147</v>
      </c>
      <c r="O410" s="50" t="str">
        <f>随机目标!CM49</f>
        <v>prop,202,5</v>
      </c>
      <c r="P410" s="50">
        <f>随机目标!CN49</f>
        <v>50</v>
      </c>
      <c r="Q410" s="50">
        <v>1</v>
      </c>
      <c r="R410" s="50" t="str">
        <f t="shared" si="219"/>
        <v>prop_202</v>
      </c>
      <c r="S410" s="50" t="str">
        <f t="shared" si="220"/>
        <v>prop</v>
      </c>
      <c r="U410" s="50">
        <v>8</v>
      </c>
      <c r="V410" s="50">
        <f t="shared" si="316"/>
        <v>82008</v>
      </c>
      <c r="W410" s="50">
        <v>8</v>
      </c>
      <c r="X410" s="50" t="str">
        <f>随机目标!CU49</f>
        <v>prop,704,8</v>
      </c>
      <c r="Y410" s="50" t="str">
        <f>随机目标!CV49</f>
        <v>prop,704,8</v>
      </c>
      <c r="Z410" s="50">
        <f>随机目标!CW49</f>
        <v>100</v>
      </c>
      <c r="AA410" s="50">
        <v>2</v>
      </c>
      <c r="AB410" s="50" t="str">
        <f t="shared" si="317"/>
        <v>prop_704</v>
      </c>
      <c r="AC410" s="50" t="str">
        <f t="shared" si="318"/>
        <v>prop</v>
      </c>
      <c r="AH410" s="53">
        <f>宝箱产出!H11</f>
        <v>10408</v>
      </c>
      <c r="AI410" s="53">
        <v>1</v>
      </c>
      <c r="AJ410" s="50" t="str">
        <f>价值设定!V10</f>
        <v>prop,104|8772;prop,105|1228</v>
      </c>
    </row>
    <row r="411" spans="1:41">
      <c r="A411" s="51" t="s">
        <v>724</v>
      </c>
      <c r="B411" s="52">
        <v>1009</v>
      </c>
      <c r="C411" s="52">
        <v>1</v>
      </c>
      <c r="D411" s="50" t="str">
        <f>怪物产出!X12</f>
        <v>item,200;stage_token,1</v>
      </c>
      <c r="E411" s="50">
        <f>产出设定!$C$21</f>
        <v>75</v>
      </c>
      <c r="F411" s="50">
        <f>怪物产出!H12</f>
        <v>126</v>
      </c>
      <c r="G411" s="50">
        <f>怪物产出!I12</f>
        <v>210</v>
      </c>
      <c r="H411" s="50" t="str">
        <f>怪物产出!U12</f>
        <v>pack,10109;stage_token,110;dice,1</v>
      </c>
      <c r="K411" s="50">
        <v>5</v>
      </c>
      <c r="L411" s="50">
        <f t="shared" si="218"/>
        <v>51009</v>
      </c>
      <c r="M411" s="50">
        <v>9</v>
      </c>
      <c r="N411" s="50" t="str">
        <f>随机目标!CL50</f>
        <v>prop,202,5;pack,1102;pack,1117;pack,1132;pack,1147</v>
      </c>
      <c r="O411" s="50" t="str">
        <f>随机目标!CM50</f>
        <v>prop,202,5</v>
      </c>
      <c r="P411" s="50">
        <f>随机目标!CN50</f>
        <v>50</v>
      </c>
      <c r="Q411" s="50">
        <v>1</v>
      </c>
      <c r="R411" s="50" t="str">
        <f t="shared" si="219"/>
        <v>prop_202</v>
      </c>
      <c r="S411" s="50" t="str">
        <f t="shared" si="220"/>
        <v>prop</v>
      </c>
      <c r="U411" s="50">
        <v>8</v>
      </c>
      <c r="V411" s="50">
        <f t="shared" si="316"/>
        <v>82009</v>
      </c>
      <c r="W411" s="50">
        <v>9</v>
      </c>
      <c r="X411" s="50" t="str">
        <f>随机目标!CU50</f>
        <v>prop,704,8</v>
      </c>
      <c r="Y411" s="50" t="str">
        <f>随机目标!CV50</f>
        <v>prop,704,8</v>
      </c>
      <c r="Z411" s="50">
        <f>随机目标!CW50</f>
        <v>100</v>
      </c>
      <c r="AA411" s="50">
        <v>2</v>
      </c>
      <c r="AB411" s="50" t="str">
        <f t="shared" si="317"/>
        <v>prop_704</v>
      </c>
      <c r="AC411" s="50" t="str">
        <f t="shared" si="318"/>
        <v>prop</v>
      </c>
      <c r="AH411" s="53">
        <f>宝箱产出!H12</f>
        <v>10409</v>
      </c>
      <c r="AI411" s="53">
        <v>1</v>
      </c>
      <c r="AJ411" s="50" t="str">
        <f>价值设定!V11</f>
        <v>prop,104|8686;prop,105|1314</v>
      </c>
    </row>
    <row r="412" spans="1:41">
      <c r="A412" s="51" t="s">
        <v>725</v>
      </c>
      <c r="B412" s="52">
        <v>1010</v>
      </c>
      <c r="C412" s="52">
        <v>1</v>
      </c>
      <c r="D412" s="50" t="str">
        <f>怪物产出!X13</f>
        <v>item,200;stage_token,1</v>
      </c>
      <c r="E412" s="50">
        <f>产出设定!$C$21</f>
        <v>75</v>
      </c>
      <c r="F412" s="50">
        <f>怪物产出!H13</f>
        <v>130</v>
      </c>
      <c r="G412" s="50">
        <f>怪物产出!I13</f>
        <v>217</v>
      </c>
      <c r="H412" s="50" t="str">
        <f>怪物产出!U13</f>
        <v>pack,10110;stage_token,110;dice,1</v>
      </c>
      <c r="K412" s="50">
        <v>5</v>
      </c>
      <c r="L412" s="50">
        <f t="shared" si="218"/>
        <v>51010</v>
      </c>
      <c r="M412" s="50">
        <v>10</v>
      </c>
      <c r="N412" s="50" t="str">
        <f>随机目标!CL51</f>
        <v>prop,203,4;pack,1103;pack,1118;pack,1133;pack,1148</v>
      </c>
      <c r="O412" s="50" t="str">
        <f>随机目标!CM51</f>
        <v>prop,203,4</v>
      </c>
      <c r="P412" s="50">
        <f>随机目标!CN51</f>
        <v>50</v>
      </c>
      <c r="Q412" s="50">
        <v>1</v>
      </c>
      <c r="R412" s="50" t="str">
        <f t="shared" si="219"/>
        <v>prop_203</v>
      </c>
      <c r="S412" s="50" t="str">
        <f t="shared" si="220"/>
        <v>prop</v>
      </c>
      <c r="U412" s="50">
        <v>8</v>
      </c>
      <c r="V412" s="50">
        <f t="shared" si="316"/>
        <v>82010</v>
      </c>
      <c r="W412" s="50">
        <v>10</v>
      </c>
      <c r="X412" s="50" t="str">
        <f>随机目标!CU51</f>
        <v>prop,704,8</v>
      </c>
      <c r="Y412" s="50" t="str">
        <f>随机目标!CV51</f>
        <v>prop,704,8</v>
      </c>
      <c r="Z412" s="50">
        <f>随机目标!CW51</f>
        <v>100</v>
      </c>
      <c r="AA412" s="50">
        <v>2</v>
      </c>
      <c r="AB412" s="50" t="str">
        <f t="shared" si="317"/>
        <v>prop_704</v>
      </c>
      <c r="AC412" s="50" t="str">
        <f t="shared" si="318"/>
        <v>prop</v>
      </c>
      <c r="AH412" s="53">
        <f>宝箱产出!H13</f>
        <v>10410</v>
      </c>
      <c r="AI412" s="53">
        <v>1</v>
      </c>
      <c r="AJ412" s="50" t="str">
        <f>价值设定!V12</f>
        <v>prop,104|8572;prop,105|1428</v>
      </c>
    </row>
    <row r="413" spans="1:41">
      <c r="A413" s="51" t="s">
        <v>726</v>
      </c>
      <c r="B413" s="52">
        <v>1011</v>
      </c>
      <c r="C413" s="52">
        <v>1</v>
      </c>
      <c r="D413" s="50" t="str">
        <f>怪物产出!X14</f>
        <v>item,200;stage_token,1</v>
      </c>
      <c r="E413" s="50">
        <f>产出设定!$C$21</f>
        <v>75</v>
      </c>
      <c r="F413" s="50">
        <f>怪物产出!H14</f>
        <v>130</v>
      </c>
      <c r="G413" s="50">
        <f>怪物产出!I14</f>
        <v>217</v>
      </c>
      <c r="H413" s="50" t="str">
        <f>怪物产出!U14</f>
        <v>pack,10111;stage_token,110;dice,1</v>
      </c>
      <c r="K413" s="50">
        <v>5</v>
      </c>
      <c r="L413" s="50">
        <f t="shared" si="218"/>
        <v>51011</v>
      </c>
      <c r="M413" s="50">
        <v>11</v>
      </c>
      <c r="N413" s="50" t="str">
        <f>随机目标!CL52</f>
        <v>prop,203,4;pack,1103;pack,1118;pack,1133;pack,1148</v>
      </c>
      <c r="O413" s="50" t="str">
        <f>随机目标!CM52</f>
        <v>prop,203,4</v>
      </c>
      <c r="P413" s="50">
        <f>随机目标!CN52</f>
        <v>50</v>
      </c>
      <c r="Q413" s="50">
        <v>1</v>
      </c>
      <c r="R413" s="50" t="str">
        <f t="shared" si="219"/>
        <v>prop_203</v>
      </c>
      <c r="S413" s="50" t="str">
        <f t="shared" si="220"/>
        <v>prop</v>
      </c>
      <c r="U413" s="50">
        <v>8</v>
      </c>
      <c r="V413" s="50">
        <f t="shared" si="316"/>
        <v>82011</v>
      </c>
      <c r="W413" s="50">
        <v>11</v>
      </c>
      <c r="X413" s="50" t="str">
        <f>随机目标!CU52</f>
        <v>prop,704,8</v>
      </c>
      <c r="Y413" s="50" t="str">
        <f>随机目标!CV52</f>
        <v>prop,704,8</v>
      </c>
      <c r="Z413" s="50">
        <f>随机目标!CW52</f>
        <v>100</v>
      </c>
      <c r="AA413" s="50">
        <v>2</v>
      </c>
      <c r="AB413" s="50" t="str">
        <f t="shared" si="317"/>
        <v>prop_704</v>
      </c>
      <c r="AC413" s="50" t="str">
        <f t="shared" si="318"/>
        <v>prop</v>
      </c>
      <c r="AH413" s="53">
        <f>宝箱产出!H14</f>
        <v>10411</v>
      </c>
      <c r="AI413" s="53">
        <v>1</v>
      </c>
      <c r="AJ413" s="50" t="str">
        <f>价值设定!V13</f>
        <v>prop,104|8486;prop,105|1514</v>
      </c>
    </row>
    <row r="414" spans="1:41">
      <c r="A414" s="51" t="s">
        <v>727</v>
      </c>
      <c r="B414" s="52">
        <v>1012</v>
      </c>
      <c r="C414" s="52">
        <v>1</v>
      </c>
      <c r="D414" s="50" t="str">
        <f>怪物产出!X15</f>
        <v>item,200;stage_token,1</v>
      </c>
      <c r="E414" s="50">
        <f>产出设定!$C$21</f>
        <v>75</v>
      </c>
      <c r="F414" s="50">
        <f>怪物产出!H15</f>
        <v>130</v>
      </c>
      <c r="G414" s="50">
        <f>怪物产出!I15</f>
        <v>217</v>
      </c>
      <c r="H414" s="50" t="str">
        <f>怪物产出!U15</f>
        <v>pack,10112;stage_token,110;dice,1</v>
      </c>
      <c r="K414" s="50">
        <v>5</v>
      </c>
      <c r="L414" s="50">
        <f t="shared" si="218"/>
        <v>51012</v>
      </c>
      <c r="M414" s="50">
        <v>12</v>
      </c>
      <c r="N414" s="50" t="str">
        <f>随机目标!CL53</f>
        <v>prop,203,4;pack,1103;pack,1118;pack,1133;pack,1148</v>
      </c>
      <c r="O414" s="50" t="str">
        <f>随机目标!CM53</f>
        <v>prop,203,4</v>
      </c>
      <c r="P414" s="50">
        <f>随机目标!CN53</f>
        <v>50</v>
      </c>
      <c r="Q414" s="50">
        <v>1</v>
      </c>
      <c r="R414" s="50" t="str">
        <f t="shared" si="219"/>
        <v>prop_203</v>
      </c>
      <c r="S414" s="50" t="str">
        <f t="shared" si="220"/>
        <v>prop</v>
      </c>
      <c r="U414" s="50">
        <v>8</v>
      </c>
      <c r="V414" s="50">
        <f t="shared" si="316"/>
        <v>82012</v>
      </c>
      <c r="W414" s="50">
        <v>12</v>
      </c>
      <c r="X414" s="50" t="str">
        <f>随机目标!CU53</f>
        <v>prop,704,8</v>
      </c>
      <c r="Y414" s="50" t="str">
        <f>随机目标!CV53</f>
        <v>prop,704,8</v>
      </c>
      <c r="Z414" s="50">
        <f>随机目标!CW53</f>
        <v>100</v>
      </c>
      <c r="AA414" s="50">
        <v>2</v>
      </c>
      <c r="AB414" s="50" t="str">
        <f t="shared" si="317"/>
        <v>prop_704</v>
      </c>
      <c r="AC414" s="50" t="str">
        <f t="shared" si="318"/>
        <v>prop</v>
      </c>
      <c r="AH414" s="53">
        <f>宝箱产出!H15</f>
        <v>10412</v>
      </c>
      <c r="AI414" s="53">
        <v>1</v>
      </c>
      <c r="AJ414" s="50" t="str">
        <f>价值设定!V14</f>
        <v>prop,104|8400;prop,105|1600</v>
      </c>
    </row>
    <row r="415" spans="1:41">
      <c r="A415" s="51" t="s">
        <v>728</v>
      </c>
      <c r="B415" s="52">
        <v>1013</v>
      </c>
      <c r="C415" s="52">
        <v>1</v>
      </c>
      <c r="D415" s="50" t="str">
        <f>怪物产出!X16</f>
        <v>item,200;stage_token,1</v>
      </c>
      <c r="E415" s="50">
        <f>产出设定!$C$21</f>
        <v>75</v>
      </c>
      <c r="F415" s="50">
        <f>怪物产出!H16</f>
        <v>135</v>
      </c>
      <c r="G415" s="50">
        <f>怪物产出!I16</f>
        <v>225</v>
      </c>
      <c r="H415" s="50" t="str">
        <f>怪物产出!U16</f>
        <v>pack,10113;stage_token,110;dice,1</v>
      </c>
      <c r="K415" s="50">
        <v>5</v>
      </c>
      <c r="L415" s="50">
        <f t="shared" si="218"/>
        <v>51013</v>
      </c>
      <c r="M415" s="50">
        <v>13</v>
      </c>
      <c r="N415" s="50" t="str">
        <f>随机目标!CL54</f>
        <v>prop,203,4;pack,1103;pack,1118;pack,1133;pack,1148</v>
      </c>
      <c r="O415" s="50" t="str">
        <f>随机目标!CM54</f>
        <v>prop,203,4</v>
      </c>
      <c r="P415" s="50">
        <f>随机目标!CN54</f>
        <v>50</v>
      </c>
      <c r="Q415" s="50">
        <v>1</v>
      </c>
      <c r="R415" s="50" t="str">
        <f t="shared" si="219"/>
        <v>prop_203</v>
      </c>
      <c r="S415" s="50" t="str">
        <f t="shared" si="220"/>
        <v>prop</v>
      </c>
      <c r="U415" s="50">
        <v>8</v>
      </c>
      <c r="V415" s="50">
        <f t="shared" si="316"/>
        <v>82013</v>
      </c>
      <c r="W415" s="50">
        <v>13</v>
      </c>
      <c r="X415" s="50" t="str">
        <f>随机目标!CU54</f>
        <v>prop,704,8</v>
      </c>
      <c r="Y415" s="50" t="str">
        <f>随机目标!CV54</f>
        <v>prop,704,8</v>
      </c>
      <c r="Z415" s="50">
        <f>随机目标!CW54</f>
        <v>100</v>
      </c>
      <c r="AA415" s="50">
        <v>2</v>
      </c>
      <c r="AB415" s="50" t="str">
        <f t="shared" si="317"/>
        <v>prop_704</v>
      </c>
      <c r="AC415" s="50" t="str">
        <f t="shared" si="318"/>
        <v>prop</v>
      </c>
      <c r="AH415" s="53">
        <f>宝箱产出!H16</f>
        <v>10413</v>
      </c>
      <c r="AI415" s="53">
        <v>1</v>
      </c>
      <c r="AJ415" s="50" t="str">
        <f>价值设定!V15</f>
        <v>prop,104|8286;prop,105|1714</v>
      </c>
    </row>
    <row r="416" spans="1:41">
      <c r="A416" s="51" t="s">
        <v>729</v>
      </c>
      <c r="B416" s="52">
        <v>1014</v>
      </c>
      <c r="C416" s="52">
        <v>1</v>
      </c>
      <c r="D416" s="50" t="str">
        <f>怪物产出!X17</f>
        <v>item,200;stage_token,1</v>
      </c>
      <c r="E416" s="50">
        <f>产出设定!$C$21</f>
        <v>75</v>
      </c>
      <c r="F416" s="50">
        <f>怪物产出!H17</f>
        <v>135</v>
      </c>
      <c r="G416" s="50">
        <f>怪物产出!I17</f>
        <v>225</v>
      </c>
      <c r="H416" s="50" t="str">
        <f>怪物产出!U17</f>
        <v>pack,10114;stage_token,115;dice,1</v>
      </c>
      <c r="K416" s="50">
        <v>5</v>
      </c>
      <c r="L416" s="50">
        <f t="shared" si="218"/>
        <v>51014</v>
      </c>
      <c r="M416" s="50">
        <v>14</v>
      </c>
      <c r="N416" s="50" t="str">
        <f>随机目标!CL55</f>
        <v>prop,203,4;pack,1103;pack,1118;pack,1133;pack,1148</v>
      </c>
      <c r="O416" s="50" t="str">
        <f>随机目标!CM55</f>
        <v>prop,203,4</v>
      </c>
      <c r="P416" s="50">
        <f>随机目标!CN55</f>
        <v>50</v>
      </c>
      <c r="Q416" s="50">
        <v>1</v>
      </c>
      <c r="R416" s="50" t="str">
        <f t="shared" si="219"/>
        <v>prop_203</v>
      </c>
      <c r="S416" s="50" t="str">
        <f t="shared" si="220"/>
        <v>prop</v>
      </c>
      <c r="U416" s="50">
        <v>8</v>
      </c>
      <c r="V416" s="50">
        <f t="shared" si="316"/>
        <v>82014</v>
      </c>
      <c r="W416" s="50">
        <v>14</v>
      </c>
      <c r="X416" s="50" t="str">
        <f>随机目标!CU55</f>
        <v>prop,704,8</v>
      </c>
      <c r="Y416" s="50" t="str">
        <f>随机目标!CV55</f>
        <v>prop,704,8</v>
      </c>
      <c r="Z416" s="50">
        <f>随机目标!CW55</f>
        <v>100</v>
      </c>
      <c r="AA416" s="50">
        <v>2</v>
      </c>
      <c r="AB416" s="50" t="str">
        <f t="shared" si="317"/>
        <v>prop_704</v>
      </c>
      <c r="AC416" s="50" t="str">
        <f t="shared" si="318"/>
        <v>prop</v>
      </c>
      <c r="AH416" s="53">
        <f>宝箱产出!H17</f>
        <v>10414</v>
      </c>
      <c r="AI416" s="53">
        <v>1</v>
      </c>
      <c r="AJ416" s="50" t="str">
        <f>价值设定!V16</f>
        <v>prop,104|8200;prop,105|1800</v>
      </c>
    </row>
    <row r="417" spans="1:36">
      <c r="A417" s="51" t="s">
        <v>730</v>
      </c>
      <c r="B417" s="52">
        <v>1015</v>
      </c>
      <c r="C417" s="52">
        <v>1</v>
      </c>
      <c r="D417" s="50" t="str">
        <f>怪物产出!X18</f>
        <v>item,200;stage_token,1</v>
      </c>
      <c r="E417" s="50">
        <f>产出设定!$C$21</f>
        <v>75</v>
      </c>
      <c r="F417" s="50">
        <f>怪物产出!H18</f>
        <v>135</v>
      </c>
      <c r="G417" s="50">
        <f>怪物产出!I18</f>
        <v>225</v>
      </c>
      <c r="H417" s="50" t="str">
        <f>怪物产出!U18</f>
        <v>pack,10115;stage_token,115;dice,1</v>
      </c>
      <c r="K417" s="50">
        <v>5</v>
      </c>
      <c r="L417" s="50">
        <f t="shared" si="218"/>
        <v>51015</v>
      </c>
      <c r="M417" s="50">
        <v>15</v>
      </c>
      <c r="N417" s="50" t="str">
        <f>随机目标!CL56</f>
        <v>prop,203,4;pack,1103;pack,1118;pack,1133;pack,1148</v>
      </c>
      <c r="O417" s="50" t="str">
        <f>随机目标!CM56</f>
        <v>prop,203,4</v>
      </c>
      <c r="P417" s="50">
        <f>随机目标!CN56</f>
        <v>50</v>
      </c>
      <c r="Q417" s="50">
        <v>1</v>
      </c>
      <c r="R417" s="50" t="str">
        <f t="shared" si="219"/>
        <v>prop_203</v>
      </c>
      <c r="S417" s="50" t="str">
        <f t="shared" si="220"/>
        <v>prop</v>
      </c>
      <c r="U417" s="50">
        <v>8</v>
      </c>
      <c r="V417" s="50">
        <f t="shared" si="316"/>
        <v>82015</v>
      </c>
      <c r="W417" s="50">
        <v>15</v>
      </c>
      <c r="X417" s="50" t="str">
        <f>随机目标!CU56</f>
        <v>prop,704,8</v>
      </c>
      <c r="Y417" s="50" t="str">
        <f>随机目标!CV56</f>
        <v>prop,704,8</v>
      </c>
      <c r="Z417" s="50">
        <f>随机目标!CW56</f>
        <v>100</v>
      </c>
      <c r="AA417" s="50">
        <v>2</v>
      </c>
      <c r="AB417" s="50" t="str">
        <f t="shared" si="317"/>
        <v>prop_704</v>
      </c>
      <c r="AC417" s="50" t="str">
        <f t="shared" si="318"/>
        <v>prop</v>
      </c>
      <c r="AH417" s="53">
        <f>宝箱产出!H18</f>
        <v>10415</v>
      </c>
      <c r="AI417" s="53">
        <v>1</v>
      </c>
      <c r="AJ417" s="50" t="str">
        <f>价值设定!V17</f>
        <v>prop,104|8115;prop,105|1885</v>
      </c>
    </row>
    <row r="418" spans="1:36">
      <c r="A418" s="51" t="s">
        <v>731</v>
      </c>
      <c r="B418" s="52">
        <v>1016</v>
      </c>
      <c r="C418" s="52">
        <v>1</v>
      </c>
      <c r="D418" s="50" t="str">
        <f>怪物产出!X19</f>
        <v>item,200;stage_token,1</v>
      </c>
      <c r="E418" s="50">
        <f>产出设定!$C$21</f>
        <v>75</v>
      </c>
      <c r="F418" s="50">
        <f>怪物产出!H19</f>
        <v>139</v>
      </c>
      <c r="G418" s="50">
        <f>怪物产出!I19</f>
        <v>232</v>
      </c>
      <c r="H418" s="50" t="str">
        <f>怪物产出!U19</f>
        <v>pack,10116;stage_token,115;dice,1</v>
      </c>
      <c r="K418" s="50">
        <v>5</v>
      </c>
      <c r="L418" s="50">
        <f t="shared" si="218"/>
        <v>51016</v>
      </c>
      <c r="M418" s="50">
        <v>16</v>
      </c>
      <c r="N418" s="50" t="str">
        <f>随机目标!CL57</f>
        <v>prop,203,4;pack,1103;pack,1118;pack,1133;pack,1148</v>
      </c>
      <c r="O418" s="50" t="str">
        <f>随机目标!CM57</f>
        <v>prop,203,4</v>
      </c>
      <c r="P418" s="50">
        <f>随机目标!CN57</f>
        <v>50</v>
      </c>
      <c r="Q418" s="50">
        <v>1</v>
      </c>
      <c r="R418" s="50" t="str">
        <f t="shared" si="219"/>
        <v>prop_203</v>
      </c>
      <c r="S418" s="50" t="str">
        <f t="shared" si="220"/>
        <v>prop</v>
      </c>
      <c r="U418" s="50">
        <v>8</v>
      </c>
      <c r="V418" s="50">
        <f t="shared" si="316"/>
        <v>82016</v>
      </c>
      <c r="W418" s="50">
        <v>16</v>
      </c>
      <c r="X418" s="50" t="str">
        <f>随机目标!CU57</f>
        <v>prop,704,8</v>
      </c>
      <c r="Y418" s="50" t="str">
        <f>随机目标!CV57</f>
        <v>prop,704,8</v>
      </c>
      <c r="Z418" s="50">
        <f>随机目标!CW57</f>
        <v>100</v>
      </c>
      <c r="AA418" s="50">
        <v>2</v>
      </c>
      <c r="AB418" s="50" t="str">
        <f t="shared" si="317"/>
        <v>prop_704</v>
      </c>
      <c r="AC418" s="50" t="str">
        <f t="shared" si="318"/>
        <v>prop</v>
      </c>
      <c r="AH418" s="53">
        <f>宝箱产出!H19</f>
        <v>10416</v>
      </c>
      <c r="AI418" s="53">
        <v>1</v>
      </c>
      <c r="AJ418" s="50" t="str">
        <f>价值设定!V18</f>
        <v>prop,104|8000;prop,105|2000</v>
      </c>
    </row>
    <row r="419" spans="1:36">
      <c r="A419" s="51" t="s">
        <v>732</v>
      </c>
      <c r="B419" s="52">
        <v>1017</v>
      </c>
      <c r="C419" s="52">
        <v>1</v>
      </c>
      <c r="D419" s="50" t="str">
        <f>怪物产出!X20</f>
        <v>item,200;stage_token,1</v>
      </c>
      <c r="E419" s="50">
        <f>产出设定!$C$21</f>
        <v>75</v>
      </c>
      <c r="F419" s="50">
        <f>怪物产出!H20</f>
        <v>144</v>
      </c>
      <c r="G419" s="50">
        <f>怪物产出!I20</f>
        <v>240</v>
      </c>
      <c r="H419" s="50" t="str">
        <f>怪物产出!U20</f>
        <v>pack,10117;stage_token,115;dice,1</v>
      </c>
      <c r="K419" s="50">
        <v>5</v>
      </c>
      <c r="L419" s="50">
        <f t="shared" si="218"/>
        <v>51017</v>
      </c>
      <c r="M419" s="50">
        <v>17</v>
      </c>
      <c r="N419" s="50" t="str">
        <f>随机目标!CL58</f>
        <v>prop,203,4;pack,1103;pack,1118;pack,1133;pack,1148</v>
      </c>
      <c r="O419" s="50" t="str">
        <f>随机目标!CM58</f>
        <v>prop,203,4</v>
      </c>
      <c r="P419" s="50">
        <f>随机目标!CN58</f>
        <v>50</v>
      </c>
      <c r="Q419" s="50">
        <v>1</v>
      </c>
      <c r="R419" s="50" t="str">
        <f t="shared" si="219"/>
        <v>prop_203</v>
      </c>
      <c r="S419" s="50" t="str">
        <f t="shared" si="220"/>
        <v>prop</v>
      </c>
      <c r="U419" s="50">
        <v>8</v>
      </c>
      <c r="V419" s="50">
        <f t="shared" si="316"/>
        <v>82017</v>
      </c>
      <c r="W419" s="50">
        <v>17</v>
      </c>
      <c r="X419" s="50" t="str">
        <f>随机目标!CU58</f>
        <v>prop,704,8</v>
      </c>
      <c r="Y419" s="50" t="str">
        <f>随机目标!CV58</f>
        <v>prop,704,8</v>
      </c>
      <c r="Z419" s="50">
        <f>随机目标!CW58</f>
        <v>100</v>
      </c>
      <c r="AA419" s="50">
        <v>2</v>
      </c>
      <c r="AB419" s="50" t="str">
        <f t="shared" si="317"/>
        <v>prop_704</v>
      </c>
      <c r="AC419" s="50" t="str">
        <f t="shared" si="318"/>
        <v>prop</v>
      </c>
      <c r="AH419" s="53">
        <f>宝箱产出!H20</f>
        <v>10417</v>
      </c>
      <c r="AI419" s="53">
        <v>1</v>
      </c>
      <c r="AJ419" s="50" t="str">
        <f>价值设定!V19</f>
        <v>prop,104|7915;prop,105|2085</v>
      </c>
    </row>
    <row r="420" spans="1:36">
      <c r="A420" s="51" t="s">
        <v>733</v>
      </c>
      <c r="B420" s="52">
        <v>1018</v>
      </c>
      <c r="C420" s="52">
        <v>1</v>
      </c>
      <c r="D420" s="50" t="str">
        <f>怪物产出!X21</f>
        <v>item,200;stage_token,1</v>
      </c>
      <c r="E420" s="50">
        <f>产出设定!$C$21</f>
        <v>75</v>
      </c>
      <c r="F420" s="50">
        <f>怪物产出!H21</f>
        <v>144</v>
      </c>
      <c r="G420" s="50">
        <f>怪物产出!I21</f>
        <v>240</v>
      </c>
      <c r="H420" s="50" t="str">
        <f>怪物产出!U21</f>
        <v>pack,10118;stage_token,115;dice,1</v>
      </c>
      <c r="K420" s="50">
        <v>5</v>
      </c>
      <c r="L420" s="50">
        <f t="shared" si="218"/>
        <v>51018</v>
      </c>
      <c r="M420" s="50">
        <v>18</v>
      </c>
      <c r="N420" s="50" t="str">
        <f>随机目标!CL59</f>
        <v>prop,203,4;pack,1103;pack,1118;pack,1133;pack,1148</v>
      </c>
      <c r="O420" s="50" t="str">
        <f>随机目标!CM59</f>
        <v>prop,203,4</v>
      </c>
      <c r="P420" s="50">
        <f>随机目标!CN59</f>
        <v>50</v>
      </c>
      <c r="Q420" s="50">
        <v>1</v>
      </c>
      <c r="R420" s="50" t="str">
        <f t="shared" si="219"/>
        <v>prop_203</v>
      </c>
      <c r="S420" s="50" t="str">
        <f t="shared" si="220"/>
        <v>prop</v>
      </c>
      <c r="U420" s="50">
        <v>8</v>
      </c>
      <c r="V420" s="50">
        <f t="shared" si="316"/>
        <v>82018</v>
      </c>
      <c r="W420" s="50">
        <v>18</v>
      </c>
      <c r="X420" s="50" t="str">
        <f>随机目标!CU59</f>
        <v>prop,704,8</v>
      </c>
      <c r="Y420" s="50" t="str">
        <f>随机目标!CV59</f>
        <v>prop,704,8</v>
      </c>
      <c r="Z420" s="50">
        <f>随机目标!CW59</f>
        <v>100</v>
      </c>
      <c r="AA420" s="50">
        <v>2</v>
      </c>
      <c r="AB420" s="50" t="str">
        <f t="shared" si="317"/>
        <v>prop_704</v>
      </c>
      <c r="AC420" s="50" t="str">
        <f t="shared" si="318"/>
        <v>prop</v>
      </c>
      <c r="AH420" s="53">
        <f>宝箱产出!H21</f>
        <v>10418</v>
      </c>
      <c r="AI420" s="53">
        <v>1</v>
      </c>
      <c r="AJ420" s="50" t="str">
        <f>价值设定!V20</f>
        <v>prop,104|7829;prop,105|2171</v>
      </c>
    </row>
    <row r="421" spans="1:36">
      <c r="A421" s="51" t="s">
        <v>734</v>
      </c>
      <c r="B421" s="52">
        <v>1019</v>
      </c>
      <c r="C421" s="52">
        <v>1</v>
      </c>
      <c r="D421" s="50" t="str">
        <f>怪物产出!X22</f>
        <v>item,200;stage_token,1</v>
      </c>
      <c r="E421" s="50">
        <f>产出设定!$C$21</f>
        <v>75</v>
      </c>
      <c r="F421" s="50">
        <f>怪物产出!H22</f>
        <v>144</v>
      </c>
      <c r="G421" s="50">
        <f>怪物产出!I22</f>
        <v>240</v>
      </c>
      <c r="H421" s="50" t="str">
        <f>怪物产出!U22</f>
        <v>pack,10119;stage_token,115;dice,1</v>
      </c>
      <c r="K421" s="50">
        <v>5</v>
      </c>
      <c r="L421" s="50">
        <f t="shared" si="218"/>
        <v>51019</v>
      </c>
      <c r="M421" s="50">
        <v>19</v>
      </c>
      <c r="N421" s="50" t="str">
        <f>随机目标!CL60</f>
        <v>prop,203,4;pack,1103;pack,1118;pack,1133;pack,1148</v>
      </c>
      <c r="O421" s="50" t="str">
        <f>随机目标!CM60</f>
        <v>prop,203,4</v>
      </c>
      <c r="P421" s="50">
        <f>随机目标!CN60</f>
        <v>50</v>
      </c>
      <c r="Q421" s="50">
        <v>1</v>
      </c>
      <c r="R421" s="50" t="str">
        <f t="shared" si="219"/>
        <v>prop_203</v>
      </c>
      <c r="S421" s="50" t="str">
        <f t="shared" si="220"/>
        <v>prop</v>
      </c>
      <c r="U421" s="50">
        <v>8</v>
      </c>
      <c r="V421" s="50">
        <f t="shared" si="316"/>
        <v>82019</v>
      </c>
      <c r="W421" s="50">
        <v>19</v>
      </c>
      <c r="X421" s="50" t="str">
        <f>随机目标!CU60</f>
        <v>prop,704,8</v>
      </c>
      <c r="Y421" s="50" t="str">
        <f>随机目标!CV60</f>
        <v>prop,704,8</v>
      </c>
      <c r="Z421" s="50">
        <f>随机目标!CW60</f>
        <v>100</v>
      </c>
      <c r="AA421" s="50">
        <v>2</v>
      </c>
      <c r="AB421" s="50" t="str">
        <f t="shared" si="317"/>
        <v>prop_704</v>
      </c>
      <c r="AC421" s="50" t="str">
        <f t="shared" si="318"/>
        <v>prop</v>
      </c>
      <c r="AH421" s="53">
        <f>宝箱产出!H22</f>
        <v>10419</v>
      </c>
      <c r="AI421" s="53">
        <v>1</v>
      </c>
      <c r="AJ421" s="50" t="str">
        <f>价值设定!V21</f>
        <v>prop,104|7715;prop,105|2285</v>
      </c>
    </row>
    <row r="422" spans="1:36">
      <c r="A422" s="51" t="s">
        <v>735</v>
      </c>
      <c r="B422" s="52">
        <v>1020</v>
      </c>
      <c r="C422" s="52">
        <v>1</v>
      </c>
      <c r="D422" s="50" t="str">
        <f>怪物产出!X23</f>
        <v>item,200;stage_token,1</v>
      </c>
      <c r="E422" s="50">
        <f>产出设定!$C$21</f>
        <v>75</v>
      </c>
      <c r="F422" s="50">
        <f>怪物产出!H23</f>
        <v>144</v>
      </c>
      <c r="G422" s="50">
        <f>怪物产出!I23</f>
        <v>240</v>
      </c>
      <c r="H422" s="50" t="str">
        <f>怪物产出!U23</f>
        <v>pack,10120;stage_token,120;dice,1</v>
      </c>
      <c r="K422" s="50">
        <v>5</v>
      </c>
      <c r="L422" s="50">
        <f t="shared" si="218"/>
        <v>51020</v>
      </c>
      <c r="M422" s="50">
        <v>20</v>
      </c>
      <c r="N422" s="50" t="str">
        <f>随机目标!CL61</f>
        <v>prop,203,4;pack,1103;pack,1118;pack,1133;pack,1148</v>
      </c>
      <c r="O422" s="50" t="str">
        <f>随机目标!CM61</f>
        <v>prop,203,4</v>
      </c>
      <c r="P422" s="50">
        <f>随机目标!CN61</f>
        <v>50</v>
      </c>
      <c r="Q422" s="50">
        <v>1</v>
      </c>
      <c r="R422" s="50" t="str">
        <f t="shared" si="219"/>
        <v>prop_203</v>
      </c>
      <c r="S422" s="50" t="str">
        <f t="shared" si="220"/>
        <v>prop</v>
      </c>
      <c r="U422" s="50">
        <v>8</v>
      </c>
      <c r="V422" s="50">
        <f t="shared" si="316"/>
        <v>82020</v>
      </c>
      <c r="W422" s="50">
        <v>20</v>
      </c>
      <c r="X422" s="50" t="str">
        <f>随机目标!CU61</f>
        <v>prop,704,8</v>
      </c>
      <c r="Y422" s="50" t="str">
        <f>随机目标!CV61</f>
        <v>prop,704,8</v>
      </c>
      <c r="Z422" s="50">
        <f>随机目标!CW61</f>
        <v>100</v>
      </c>
      <c r="AA422" s="50">
        <v>2</v>
      </c>
      <c r="AB422" s="50" t="str">
        <f t="shared" si="317"/>
        <v>prop_704</v>
      </c>
      <c r="AC422" s="50" t="str">
        <f t="shared" si="318"/>
        <v>prop</v>
      </c>
      <c r="AH422" s="53">
        <f>宝箱产出!H23</f>
        <v>10420</v>
      </c>
      <c r="AI422" s="53">
        <v>1</v>
      </c>
      <c r="AJ422" s="50" t="str">
        <f>价值设定!V22</f>
        <v>prop,104|7629;prop,105|2371</v>
      </c>
    </row>
    <row r="423" spans="1:36">
      <c r="A423" s="51" t="s">
        <v>736</v>
      </c>
      <c r="B423" s="52">
        <v>1021</v>
      </c>
      <c r="C423" s="52">
        <v>1</v>
      </c>
      <c r="D423" s="50" t="str">
        <f>怪物产出!X24</f>
        <v>item,200;stage_token,1</v>
      </c>
      <c r="E423" s="50">
        <f>产出设定!$C$21</f>
        <v>75</v>
      </c>
      <c r="F423" s="50">
        <f>怪物产出!H24</f>
        <v>144</v>
      </c>
      <c r="G423" s="50">
        <f>怪物产出!I24</f>
        <v>240</v>
      </c>
      <c r="H423" s="50" t="str">
        <f>怪物产出!U24</f>
        <v>pack,10121;stage_token,120;dice,1</v>
      </c>
      <c r="K423" s="50">
        <v>5</v>
      </c>
      <c r="L423" s="50">
        <f t="shared" si="218"/>
        <v>51021</v>
      </c>
      <c r="M423" s="50">
        <v>21</v>
      </c>
      <c r="N423" s="50" t="str">
        <f>随机目标!CL62</f>
        <v>prop,203,4;pack,1103;pack,1118;pack,1133;pack,1148</v>
      </c>
      <c r="O423" s="50" t="str">
        <f>随机目标!CM62</f>
        <v>prop,203,4</v>
      </c>
      <c r="P423" s="50">
        <f>随机目标!CN62</f>
        <v>50</v>
      </c>
      <c r="Q423" s="50">
        <v>1</v>
      </c>
      <c r="R423" s="50" t="str">
        <f t="shared" si="219"/>
        <v>prop_203</v>
      </c>
      <c r="S423" s="50" t="str">
        <f t="shared" si="220"/>
        <v>prop</v>
      </c>
      <c r="U423" s="50">
        <v>8</v>
      </c>
      <c r="V423" s="50">
        <f t="shared" si="316"/>
        <v>82021</v>
      </c>
      <c r="W423" s="50">
        <v>21</v>
      </c>
      <c r="X423" s="50" t="str">
        <f>随机目标!CU62</f>
        <v>prop,704,8</v>
      </c>
      <c r="Y423" s="50" t="str">
        <f>随机目标!CV62</f>
        <v>prop,704,8</v>
      </c>
      <c r="Z423" s="50">
        <f>随机目标!CW62</f>
        <v>100</v>
      </c>
      <c r="AA423" s="50">
        <v>2</v>
      </c>
      <c r="AB423" s="50" t="str">
        <f t="shared" si="317"/>
        <v>prop_704</v>
      </c>
      <c r="AC423" s="50" t="str">
        <f t="shared" si="318"/>
        <v>prop</v>
      </c>
      <c r="AH423" s="53">
        <f>宝箱产出!H24</f>
        <v>10421</v>
      </c>
      <c r="AI423" s="53">
        <v>1</v>
      </c>
      <c r="AJ423" s="50" t="str">
        <f>价值设定!V23</f>
        <v>prop,104|7543;prop,105|2457</v>
      </c>
    </row>
    <row r="424" spans="1:36">
      <c r="A424" s="51" t="s">
        <v>737</v>
      </c>
      <c r="B424" s="52">
        <v>1022</v>
      </c>
      <c r="C424" s="52">
        <v>1</v>
      </c>
      <c r="D424" s="50" t="str">
        <f>怪物产出!X25</f>
        <v>item,200;stage_token,1</v>
      </c>
      <c r="E424" s="50">
        <f>产出设定!$C$21</f>
        <v>75</v>
      </c>
      <c r="F424" s="50">
        <f>怪物产出!H25</f>
        <v>148</v>
      </c>
      <c r="G424" s="50">
        <f>怪物产出!I25</f>
        <v>247</v>
      </c>
      <c r="H424" s="50" t="str">
        <f>怪物产出!U25</f>
        <v>pack,10122;stage_token,120;dice,1</v>
      </c>
      <c r="K424" s="50">
        <v>5</v>
      </c>
      <c r="L424" s="50">
        <f t="shared" si="218"/>
        <v>51022</v>
      </c>
      <c r="M424" s="50">
        <v>22</v>
      </c>
      <c r="N424" s="50" t="str">
        <f>随机目标!CL63</f>
        <v>prop,203,5;pack,1104;pack,1119;pack,1134;pack,1149</v>
      </c>
      <c r="O424" s="50" t="str">
        <f>随机目标!CM63</f>
        <v>prop,203,5</v>
      </c>
      <c r="P424" s="50">
        <f>随机目标!CN63</f>
        <v>50</v>
      </c>
      <c r="Q424" s="50">
        <v>1</v>
      </c>
      <c r="R424" s="50" t="str">
        <f t="shared" si="219"/>
        <v>prop_203</v>
      </c>
      <c r="S424" s="50" t="str">
        <f t="shared" si="220"/>
        <v>prop</v>
      </c>
      <c r="U424" s="50">
        <v>8</v>
      </c>
      <c r="V424" s="50">
        <f t="shared" si="316"/>
        <v>82022</v>
      </c>
      <c r="W424" s="50">
        <v>22</v>
      </c>
      <c r="X424" s="50" t="str">
        <f>随机目标!CU63</f>
        <v>prop,704,8</v>
      </c>
      <c r="Y424" s="50" t="str">
        <f>随机目标!CV63</f>
        <v>prop,704,8</v>
      </c>
      <c r="Z424" s="50">
        <f>随机目标!CW63</f>
        <v>100</v>
      </c>
      <c r="AA424" s="50">
        <v>2</v>
      </c>
      <c r="AB424" s="50" t="str">
        <f t="shared" si="317"/>
        <v>prop_704</v>
      </c>
      <c r="AC424" s="50" t="str">
        <f t="shared" si="318"/>
        <v>prop</v>
      </c>
      <c r="AH424" s="53">
        <f>宝箱产出!H25</f>
        <v>10422</v>
      </c>
      <c r="AI424" s="53">
        <v>1</v>
      </c>
      <c r="AJ424" s="50" t="str">
        <f>价值设定!V24</f>
        <v>prop,104|7429;prop,105|2571</v>
      </c>
    </row>
    <row r="425" spans="1:36">
      <c r="A425" s="51" t="s">
        <v>738</v>
      </c>
      <c r="B425" s="52">
        <v>1023</v>
      </c>
      <c r="C425" s="52">
        <v>1</v>
      </c>
      <c r="D425" s="50" t="str">
        <f>怪物产出!X26</f>
        <v>item,200;stage_token,1</v>
      </c>
      <c r="E425" s="50">
        <f>产出设定!$C$21</f>
        <v>75</v>
      </c>
      <c r="F425" s="50">
        <f>怪物产出!H26</f>
        <v>148</v>
      </c>
      <c r="G425" s="50">
        <f>怪物产出!I26</f>
        <v>247</v>
      </c>
      <c r="H425" s="50" t="str">
        <f>怪物产出!U26</f>
        <v>pack,10123;stage_token,120;dice,1</v>
      </c>
      <c r="K425" s="50">
        <v>5</v>
      </c>
      <c r="L425" s="50">
        <f t="shared" si="218"/>
        <v>51023</v>
      </c>
      <c r="M425" s="50">
        <v>23</v>
      </c>
      <c r="N425" s="50" t="str">
        <f>随机目标!CL64</f>
        <v>prop,203,5;pack,1104;pack,1119;pack,1134;pack,1149</v>
      </c>
      <c r="O425" s="50" t="str">
        <f>随机目标!CM64</f>
        <v>prop,203,5</v>
      </c>
      <c r="P425" s="50">
        <f>随机目标!CN64</f>
        <v>50</v>
      </c>
      <c r="Q425" s="50">
        <v>1</v>
      </c>
      <c r="R425" s="50" t="str">
        <f t="shared" si="219"/>
        <v>prop_203</v>
      </c>
      <c r="S425" s="50" t="str">
        <f t="shared" si="220"/>
        <v>prop</v>
      </c>
      <c r="U425" s="50">
        <v>8</v>
      </c>
      <c r="V425" s="50">
        <f t="shared" si="316"/>
        <v>82023</v>
      </c>
      <c r="W425" s="50">
        <v>23</v>
      </c>
      <c r="X425" s="50" t="str">
        <f>随机目标!CU64</f>
        <v>prop,704,8</v>
      </c>
      <c r="Y425" s="50" t="str">
        <f>随机目标!CV64</f>
        <v>prop,704,8</v>
      </c>
      <c r="Z425" s="50">
        <f>随机目标!CW64</f>
        <v>100</v>
      </c>
      <c r="AA425" s="50">
        <v>2</v>
      </c>
      <c r="AB425" s="50" t="str">
        <f t="shared" si="317"/>
        <v>prop_704</v>
      </c>
      <c r="AC425" s="50" t="str">
        <f t="shared" si="318"/>
        <v>prop</v>
      </c>
      <c r="AH425" s="53">
        <f>宝箱产出!H26</f>
        <v>10423</v>
      </c>
      <c r="AI425" s="53">
        <v>1</v>
      </c>
      <c r="AJ425" s="50" t="str">
        <f>价值设定!V25</f>
        <v>prop,104|7343;prop,105|2657</v>
      </c>
    </row>
    <row r="426" spans="1:36">
      <c r="A426" s="51" t="s">
        <v>739</v>
      </c>
      <c r="B426" s="52">
        <v>1024</v>
      </c>
      <c r="C426" s="52">
        <v>1</v>
      </c>
      <c r="D426" s="50" t="str">
        <f>怪物产出!X27</f>
        <v>item,200;stage_token,1</v>
      </c>
      <c r="E426" s="50">
        <f>产出设定!$C$21</f>
        <v>75</v>
      </c>
      <c r="F426" s="50">
        <f>怪物产出!H27</f>
        <v>153</v>
      </c>
      <c r="G426" s="50">
        <f>怪物产出!I27</f>
        <v>255</v>
      </c>
      <c r="H426" s="50" t="str">
        <f>怪物产出!U27</f>
        <v>pack,10124;stage_token,120;dice,1</v>
      </c>
      <c r="K426" s="50">
        <v>5</v>
      </c>
      <c r="L426" s="50">
        <f t="shared" si="218"/>
        <v>51024</v>
      </c>
      <c r="M426" s="50">
        <v>24</v>
      </c>
      <c r="N426" s="50" t="str">
        <f>随机目标!CL65</f>
        <v>prop,203,5;pack,1104;pack,1119;pack,1134;pack,1149</v>
      </c>
      <c r="O426" s="50" t="str">
        <f>随机目标!CM65</f>
        <v>prop,203,5</v>
      </c>
      <c r="P426" s="50">
        <f>随机目标!CN65</f>
        <v>50</v>
      </c>
      <c r="Q426" s="50">
        <v>1</v>
      </c>
      <c r="R426" s="50" t="str">
        <f t="shared" si="219"/>
        <v>prop_203</v>
      </c>
      <c r="S426" s="50" t="str">
        <f t="shared" si="220"/>
        <v>prop</v>
      </c>
      <c r="U426" s="50">
        <v>8</v>
      </c>
      <c r="V426" s="50">
        <f t="shared" si="316"/>
        <v>82024</v>
      </c>
      <c r="W426" s="50">
        <v>24</v>
      </c>
      <c r="X426" s="50" t="str">
        <f>随机目标!CU65</f>
        <v>prop,704,8</v>
      </c>
      <c r="Y426" s="50" t="str">
        <f>随机目标!CV65</f>
        <v>prop,704,8</v>
      </c>
      <c r="Z426" s="50">
        <f>随机目标!CW65</f>
        <v>100</v>
      </c>
      <c r="AA426" s="50">
        <v>2</v>
      </c>
      <c r="AB426" s="50" t="str">
        <f t="shared" si="317"/>
        <v>prop_704</v>
      </c>
      <c r="AC426" s="50" t="str">
        <f t="shared" si="318"/>
        <v>prop</v>
      </c>
      <c r="AH426" s="53">
        <f>宝箱产出!H27</f>
        <v>10424</v>
      </c>
      <c r="AI426" s="53">
        <v>1</v>
      </c>
      <c r="AJ426" s="50" t="str">
        <f>价值设定!V26</f>
        <v>prop,104|7258;prop,105|2742</v>
      </c>
    </row>
    <row r="427" spans="1:36">
      <c r="A427" s="51" t="s">
        <v>740</v>
      </c>
      <c r="B427" s="52">
        <v>1025</v>
      </c>
      <c r="C427" s="52">
        <v>1</v>
      </c>
      <c r="D427" s="50" t="str">
        <f>怪物产出!X28</f>
        <v>item,200;stage_token,1</v>
      </c>
      <c r="E427" s="50">
        <f>产出设定!$C$21</f>
        <v>75</v>
      </c>
      <c r="F427" s="50">
        <f>怪物产出!H28</f>
        <v>153</v>
      </c>
      <c r="G427" s="50">
        <f>怪物产出!I28</f>
        <v>255</v>
      </c>
      <c r="H427" s="50" t="str">
        <f>怪物产出!U28</f>
        <v>pack,10125;stage_token,120;dice,1</v>
      </c>
      <c r="K427" s="50">
        <v>5</v>
      </c>
      <c r="L427" s="50">
        <f t="shared" si="218"/>
        <v>51025</v>
      </c>
      <c r="M427" s="50">
        <v>25</v>
      </c>
      <c r="N427" s="50" t="str">
        <f>随机目标!CL66</f>
        <v>prop,203,5;pack,1104;pack,1119;pack,1134;pack,1149</v>
      </c>
      <c r="O427" s="50" t="str">
        <f>随机目标!CM66</f>
        <v>prop,203,5</v>
      </c>
      <c r="P427" s="50">
        <f>随机目标!CN66</f>
        <v>50</v>
      </c>
      <c r="Q427" s="50">
        <v>1</v>
      </c>
      <c r="R427" s="50" t="str">
        <f t="shared" si="219"/>
        <v>prop_203</v>
      </c>
      <c r="S427" s="50" t="str">
        <f t="shared" si="220"/>
        <v>prop</v>
      </c>
      <c r="U427" s="50">
        <v>8</v>
      </c>
      <c r="V427" s="50">
        <f t="shared" si="316"/>
        <v>82025</v>
      </c>
      <c r="W427" s="50">
        <v>25</v>
      </c>
      <c r="X427" s="50" t="str">
        <f>随机目标!CU66</f>
        <v>prop,704,8</v>
      </c>
      <c r="Y427" s="50" t="str">
        <f>随机目标!CV66</f>
        <v>prop,704,8</v>
      </c>
      <c r="Z427" s="50">
        <f>随机目标!CW66</f>
        <v>100</v>
      </c>
      <c r="AA427" s="50">
        <v>2</v>
      </c>
      <c r="AB427" s="50" t="str">
        <f t="shared" si="317"/>
        <v>prop_704</v>
      </c>
      <c r="AC427" s="50" t="str">
        <f t="shared" si="318"/>
        <v>prop</v>
      </c>
      <c r="AH427" s="53">
        <f>宝箱产出!H28</f>
        <v>10425</v>
      </c>
      <c r="AI427" s="53">
        <v>1</v>
      </c>
      <c r="AJ427" s="50" t="str">
        <f>价值设定!V27</f>
        <v>prop,104|7143;prop,105|2857</v>
      </c>
    </row>
    <row r="428" spans="1:36">
      <c r="A428" s="51" t="s">
        <v>741</v>
      </c>
      <c r="B428" s="52">
        <v>1026</v>
      </c>
      <c r="C428" s="52">
        <v>1</v>
      </c>
      <c r="D428" s="50" t="str">
        <f>怪物产出!X29</f>
        <v>item,200;stage_token,1</v>
      </c>
      <c r="E428" s="50">
        <f>产出设定!$C$21</f>
        <v>75</v>
      </c>
      <c r="F428" s="50">
        <f>怪物产出!H29</f>
        <v>153</v>
      </c>
      <c r="G428" s="50">
        <f>怪物产出!I29</f>
        <v>255</v>
      </c>
      <c r="H428" s="50" t="str">
        <f>怪物产出!U29</f>
        <v>pack,10126;stage_token,120;dice,1</v>
      </c>
      <c r="K428" s="50">
        <v>5</v>
      </c>
      <c r="L428" s="50">
        <f t="shared" si="218"/>
        <v>51026</v>
      </c>
      <c r="M428" s="50">
        <v>26</v>
      </c>
      <c r="N428" s="50" t="str">
        <f>随机目标!CL67</f>
        <v>prop,203,5;pack,1104;pack,1119;pack,1134;pack,1149</v>
      </c>
      <c r="O428" s="50" t="str">
        <f>随机目标!CM67</f>
        <v>prop,203,5</v>
      </c>
      <c r="P428" s="50">
        <f>随机目标!CN67</f>
        <v>50</v>
      </c>
      <c r="Q428" s="50">
        <v>1</v>
      </c>
      <c r="R428" s="50" t="str">
        <f t="shared" si="219"/>
        <v>prop_203</v>
      </c>
      <c r="S428" s="50" t="str">
        <f t="shared" si="220"/>
        <v>prop</v>
      </c>
      <c r="U428" s="50">
        <v>8</v>
      </c>
      <c r="V428" s="50">
        <f t="shared" si="316"/>
        <v>82026</v>
      </c>
      <c r="W428" s="50">
        <v>26</v>
      </c>
      <c r="X428" s="50" t="str">
        <f>随机目标!CU67</f>
        <v>prop,704,8</v>
      </c>
      <c r="Y428" s="50" t="str">
        <f>随机目标!CV67</f>
        <v>prop,704,8</v>
      </c>
      <c r="Z428" s="50">
        <f>随机目标!CW67</f>
        <v>100</v>
      </c>
      <c r="AA428" s="50">
        <v>2</v>
      </c>
      <c r="AB428" s="50" t="str">
        <f t="shared" si="317"/>
        <v>prop_704</v>
      </c>
      <c r="AC428" s="50" t="str">
        <f t="shared" si="318"/>
        <v>prop</v>
      </c>
      <c r="AH428" s="53">
        <f>宝箱产出!H29</f>
        <v>10426</v>
      </c>
      <c r="AI428" s="53">
        <v>1</v>
      </c>
      <c r="AJ428" s="50" t="str">
        <f>价值设定!V28</f>
        <v>prop,104|7058;prop,105|2942</v>
      </c>
    </row>
    <row r="429" spans="1:36">
      <c r="A429" s="51" t="s">
        <v>742</v>
      </c>
      <c r="B429" s="52">
        <v>1027</v>
      </c>
      <c r="C429" s="52">
        <v>1</v>
      </c>
      <c r="D429" s="50" t="str">
        <f>怪物产出!X30</f>
        <v>item,200;stage_token,1</v>
      </c>
      <c r="E429" s="50">
        <f>产出设定!$C$21</f>
        <v>75</v>
      </c>
      <c r="F429" s="50">
        <f>怪物产出!H30</f>
        <v>157</v>
      </c>
      <c r="G429" s="50">
        <f>怪物产出!I30</f>
        <v>262</v>
      </c>
      <c r="H429" s="50" t="str">
        <f>怪物产出!U30</f>
        <v>pack,10127;stage_token,125;dice,1</v>
      </c>
      <c r="K429" s="50">
        <v>5</v>
      </c>
      <c r="L429" s="50">
        <f t="shared" si="218"/>
        <v>51027</v>
      </c>
      <c r="M429" s="50">
        <v>27</v>
      </c>
      <c r="N429" s="50" t="str">
        <f>随机目标!CL68</f>
        <v>prop,203,5;pack,1104;pack,1119;pack,1134;pack,1149</v>
      </c>
      <c r="O429" s="50" t="str">
        <f>随机目标!CM68</f>
        <v>prop,203,5</v>
      </c>
      <c r="P429" s="50">
        <f>随机目标!CN68</f>
        <v>50</v>
      </c>
      <c r="Q429" s="50">
        <v>1</v>
      </c>
      <c r="R429" s="50" t="str">
        <f t="shared" si="219"/>
        <v>prop_203</v>
      </c>
      <c r="S429" s="50" t="str">
        <f t="shared" si="220"/>
        <v>prop</v>
      </c>
      <c r="U429" s="50">
        <v>8</v>
      </c>
      <c r="V429" s="50">
        <f t="shared" si="316"/>
        <v>82027</v>
      </c>
      <c r="W429" s="50">
        <v>27</v>
      </c>
      <c r="X429" s="50" t="str">
        <f>随机目标!CU68</f>
        <v>prop,704,8</v>
      </c>
      <c r="Y429" s="50" t="str">
        <f>随机目标!CV68</f>
        <v>prop,704,8</v>
      </c>
      <c r="Z429" s="50">
        <f>随机目标!CW68</f>
        <v>100</v>
      </c>
      <c r="AA429" s="50">
        <v>2</v>
      </c>
      <c r="AB429" s="50" t="str">
        <f t="shared" si="317"/>
        <v>prop_704</v>
      </c>
      <c r="AC429" s="50" t="str">
        <f t="shared" si="318"/>
        <v>prop</v>
      </c>
      <c r="AH429" s="53">
        <f>宝箱产出!H30</f>
        <v>10427</v>
      </c>
      <c r="AI429" s="53">
        <v>1</v>
      </c>
      <c r="AJ429" s="50" t="str">
        <f>价值设定!V29</f>
        <v>prop,104|6972;prop,105|3028</v>
      </c>
    </row>
    <row r="430" spans="1:36">
      <c r="A430" s="51" t="s">
        <v>743</v>
      </c>
      <c r="B430" s="52">
        <v>1028</v>
      </c>
      <c r="C430" s="52">
        <v>1</v>
      </c>
      <c r="D430" s="50" t="str">
        <f>怪物产出!X31</f>
        <v>item,200;stage_token,1</v>
      </c>
      <c r="E430" s="50">
        <f>产出设定!$C$21</f>
        <v>75</v>
      </c>
      <c r="F430" s="50">
        <f>怪物产出!H31</f>
        <v>157</v>
      </c>
      <c r="G430" s="50">
        <f>怪物产出!I31</f>
        <v>262</v>
      </c>
      <c r="H430" s="50" t="str">
        <f>怪物产出!U31</f>
        <v>pack,10128;stage_token,125;dice,1</v>
      </c>
      <c r="K430" s="50">
        <v>5</v>
      </c>
      <c r="L430" s="50">
        <f t="shared" si="218"/>
        <v>51028</v>
      </c>
      <c r="M430" s="50">
        <v>28</v>
      </c>
      <c r="N430" s="50" t="str">
        <f>随机目标!CL69</f>
        <v>prop,203,5;pack,1104;pack,1119;pack,1134;pack,1149</v>
      </c>
      <c r="O430" s="50" t="str">
        <f>随机目标!CM69</f>
        <v>prop,203,5</v>
      </c>
      <c r="P430" s="50">
        <f>随机目标!CN69</f>
        <v>50</v>
      </c>
      <c r="Q430" s="50">
        <v>1</v>
      </c>
      <c r="R430" s="50" t="str">
        <f t="shared" si="219"/>
        <v>prop_203</v>
      </c>
      <c r="S430" s="50" t="str">
        <f t="shared" si="220"/>
        <v>prop</v>
      </c>
      <c r="U430" s="50">
        <v>8</v>
      </c>
      <c r="V430" s="50">
        <f t="shared" si="316"/>
        <v>82028</v>
      </c>
      <c r="W430" s="50">
        <v>28</v>
      </c>
      <c r="X430" s="50" t="str">
        <f>随机目标!CU69</f>
        <v>prop,704,8</v>
      </c>
      <c r="Y430" s="50" t="str">
        <f>随机目标!CV69</f>
        <v>prop,704,8</v>
      </c>
      <c r="Z430" s="50">
        <f>随机目标!CW69</f>
        <v>100</v>
      </c>
      <c r="AA430" s="50">
        <v>2</v>
      </c>
      <c r="AB430" s="50" t="str">
        <f t="shared" si="317"/>
        <v>prop_704</v>
      </c>
      <c r="AC430" s="50" t="str">
        <f t="shared" si="318"/>
        <v>prop</v>
      </c>
      <c r="AH430" s="53">
        <f>宝箱产出!H31</f>
        <v>10428</v>
      </c>
      <c r="AI430" s="53">
        <v>1</v>
      </c>
      <c r="AJ430" s="50" t="str">
        <f>价值设定!V30</f>
        <v>prop,104|6858;prop,105|3142</v>
      </c>
    </row>
    <row r="431" spans="1:36">
      <c r="A431" s="51" t="s">
        <v>744</v>
      </c>
      <c r="B431" s="52">
        <v>1029</v>
      </c>
      <c r="C431" s="52">
        <v>1</v>
      </c>
      <c r="D431" s="50" t="str">
        <f>怪物产出!X32</f>
        <v>item,200;stage_token,1</v>
      </c>
      <c r="E431" s="50">
        <f>产出设定!$C$21</f>
        <v>75</v>
      </c>
      <c r="F431" s="50">
        <f>怪物产出!H32</f>
        <v>157</v>
      </c>
      <c r="G431" s="50">
        <f>怪物产出!I32</f>
        <v>262</v>
      </c>
      <c r="H431" s="50" t="str">
        <f>怪物产出!U32</f>
        <v>pack,10129;stage_token,125;dice,1</v>
      </c>
      <c r="K431" s="50">
        <v>5</v>
      </c>
      <c r="L431" s="50">
        <f t="shared" si="218"/>
        <v>51029</v>
      </c>
      <c r="M431" s="50">
        <v>29</v>
      </c>
      <c r="N431" s="50" t="str">
        <f>随机目标!CL70</f>
        <v>prop,203,5;pack,1104;pack,1119;pack,1134;pack,1149</v>
      </c>
      <c r="O431" s="50" t="str">
        <f>随机目标!CM70</f>
        <v>prop,203,5</v>
      </c>
      <c r="P431" s="50">
        <f>随机目标!CN70</f>
        <v>50</v>
      </c>
      <c r="Q431" s="50">
        <v>1</v>
      </c>
      <c r="R431" s="50" t="str">
        <f t="shared" si="219"/>
        <v>prop_203</v>
      </c>
      <c r="S431" s="50" t="str">
        <f t="shared" si="220"/>
        <v>prop</v>
      </c>
      <c r="U431" s="50">
        <v>8</v>
      </c>
      <c r="V431" s="50">
        <f t="shared" si="316"/>
        <v>82029</v>
      </c>
      <c r="W431" s="50">
        <v>29</v>
      </c>
      <c r="X431" s="50" t="str">
        <f>随机目标!CU70</f>
        <v>prop,704,8</v>
      </c>
      <c r="Y431" s="50" t="str">
        <f>随机目标!CV70</f>
        <v>prop,704,8</v>
      </c>
      <c r="Z431" s="50">
        <f>随机目标!CW70</f>
        <v>100</v>
      </c>
      <c r="AA431" s="50">
        <v>2</v>
      </c>
      <c r="AB431" s="50" t="str">
        <f t="shared" si="317"/>
        <v>prop_704</v>
      </c>
      <c r="AC431" s="50" t="str">
        <f t="shared" si="318"/>
        <v>prop</v>
      </c>
      <c r="AH431" s="53">
        <f>宝箱产出!H32</f>
        <v>10429</v>
      </c>
      <c r="AI431" s="53">
        <v>1</v>
      </c>
      <c r="AJ431" s="50" t="str">
        <f>价值设定!V31</f>
        <v>prop,104|6772;prop,105|3228</v>
      </c>
    </row>
    <row r="432" spans="1:36">
      <c r="A432" s="51" t="s">
        <v>745</v>
      </c>
      <c r="B432" s="52">
        <v>1030</v>
      </c>
      <c r="C432" s="52">
        <v>1</v>
      </c>
      <c r="D432" s="50" t="str">
        <f>怪物产出!X33</f>
        <v>item,200;stage_token,1</v>
      </c>
      <c r="E432" s="50">
        <f>产出设定!$C$21</f>
        <v>75</v>
      </c>
      <c r="F432" s="50">
        <f>怪物产出!H33</f>
        <v>157</v>
      </c>
      <c r="G432" s="50">
        <f>怪物产出!I33</f>
        <v>262</v>
      </c>
      <c r="H432" s="50" t="str">
        <f>怪物产出!U33</f>
        <v>pack,10130;stage_token,125;dice,1</v>
      </c>
      <c r="K432" s="50">
        <v>5</v>
      </c>
      <c r="L432" s="50">
        <f t="shared" si="218"/>
        <v>51030</v>
      </c>
      <c r="M432" s="50">
        <v>30</v>
      </c>
      <c r="N432" s="50" t="str">
        <f>随机目标!CL71</f>
        <v>prop,203,5;pack,1104;pack,1119;pack,1134;pack,1149</v>
      </c>
      <c r="O432" s="50" t="str">
        <f>随机目标!CM71</f>
        <v>prop,203,5</v>
      </c>
      <c r="P432" s="50">
        <f>随机目标!CN71</f>
        <v>50</v>
      </c>
      <c r="Q432" s="50">
        <v>1</v>
      </c>
      <c r="R432" s="50" t="str">
        <f t="shared" si="219"/>
        <v>prop_203</v>
      </c>
      <c r="S432" s="50" t="str">
        <f t="shared" si="220"/>
        <v>prop</v>
      </c>
      <c r="U432" s="50">
        <v>8</v>
      </c>
      <c r="V432" s="50">
        <f t="shared" si="316"/>
        <v>82030</v>
      </c>
      <c r="W432" s="50">
        <v>30</v>
      </c>
      <c r="X432" s="50" t="str">
        <f>随机目标!CU71</f>
        <v>prop,704,8</v>
      </c>
      <c r="Y432" s="50" t="str">
        <f>随机目标!CV71</f>
        <v>prop,704,8</v>
      </c>
      <c r="Z432" s="50">
        <f>随机目标!CW71</f>
        <v>100</v>
      </c>
      <c r="AA432" s="50">
        <v>2</v>
      </c>
      <c r="AB432" s="50" t="str">
        <f t="shared" si="317"/>
        <v>prop_704</v>
      </c>
      <c r="AC432" s="50" t="str">
        <f t="shared" si="318"/>
        <v>prop</v>
      </c>
      <c r="AH432" s="53">
        <f>宝箱产出!H33</f>
        <v>10430</v>
      </c>
      <c r="AI432" s="53">
        <v>1</v>
      </c>
      <c r="AJ432" s="50" t="str">
        <f>价值设定!V32</f>
        <v>prop,104|6686;prop,105|3314</v>
      </c>
    </row>
    <row r="433" spans="1:36">
      <c r="A433" s="51" t="s">
        <v>746</v>
      </c>
      <c r="B433" s="52">
        <v>1031</v>
      </c>
      <c r="C433" s="52">
        <v>1</v>
      </c>
      <c r="D433" s="50" t="str">
        <f>怪物产出!X34</f>
        <v>item,200;stage_token,1</v>
      </c>
      <c r="E433" s="50">
        <f>产出设定!$C$21</f>
        <v>75</v>
      </c>
      <c r="F433" s="50">
        <f>怪物产出!H34</f>
        <v>162</v>
      </c>
      <c r="G433" s="50">
        <f>怪物产出!I34</f>
        <v>270</v>
      </c>
      <c r="H433" s="50" t="str">
        <f>怪物产出!U34</f>
        <v>pack,10131;stage_token,125;dice,1</v>
      </c>
      <c r="K433" s="50">
        <v>5</v>
      </c>
      <c r="L433" s="50">
        <f t="shared" si="218"/>
        <v>51031</v>
      </c>
      <c r="M433" s="50">
        <v>31</v>
      </c>
      <c r="N433" s="50" t="str">
        <f>随机目标!CL72</f>
        <v>prop,203,5;pack,1104;pack,1119;pack,1134;pack,1149</v>
      </c>
      <c r="O433" s="50" t="str">
        <f>随机目标!CM72</f>
        <v>prop,203,5</v>
      </c>
      <c r="P433" s="50">
        <f>随机目标!CN72</f>
        <v>50</v>
      </c>
      <c r="Q433" s="50">
        <v>1</v>
      </c>
      <c r="R433" s="50" t="str">
        <f t="shared" si="219"/>
        <v>prop_203</v>
      </c>
      <c r="S433" s="50" t="str">
        <f t="shared" si="220"/>
        <v>prop</v>
      </c>
      <c r="U433" s="50">
        <v>8</v>
      </c>
      <c r="V433" s="50">
        <f t="shared" si="316"/>
        <v>82031</v>
      </c>
      <c r="W433" s="50">
        <v>31</v>
      </c>
      <c r="X433" s="50" t="str">
        <f>随机目标!CU72</f>
        <v>prop,704,8</v>
      </c>
      <c r="Y433" s="50" t="str">
        <f>随机目标!CV72</f>
        <v>prop,704,8</v>
      </c>
      <c r="Z433" s="50">
        <f>随机目标!CW72</f>
        <v>100</v>
      </c>
      <c r="AA433" s="50">
        <v>2</v>
      </c>
      <c r="AB433" s="50" t="str">
        <f t="shared" si="317"/>
        <v>prop_704</v>
      </c>
      <c r="AC433" s="50" t="str">
        <f t="shared" si="318"/>
        <v>prop</v>
      </c>
      <c r="AH433" s="53">
        <f>宝箱产出!H34</f>
        <v>10431</v>
      </c>
      <c r="AI433" s="53">
        <v>1</v>
      </c>
      <c r="AJ433" s="50" t="str">
        <f>价值设定!V33</f>
        <v>prop,104|6572;prop,105|3428</v>
      </c>
    </row>
    <row r="434" spans="1:36">
      <c r="A434" s="51" t="s">
        <v>747</v>
      </c>
      <c r="B434" s="52">
        <v>1032</v>
      </c>
      <c r="C434" s="52">
        <v>1</v>
      </c>
      <c r="D434" s="50" t="str">
        <f>怪物产出!X35</f>
        <v>item,200;stage_token,1</v>
      </c>
      <c r="E434" s="50">
        <f>产出设定!$C$21</f>
        <v>75</v>
      </c>
      <c r="F434" s="50">
        <f>怪物产出!H35</f>
        <v>162</v>
      </c>
      <c r="G434" s="50">
        <f>怪物产出!I35</f>
        <v>270</v>
      </c>
      <c r="H434" s="50" t="str">
        <f>怪物产出!U35</f>
        <v>pack,10132;stage_token,125;dice,1</v>
      </c>
      <c r="K434" s="50">
        <v>5</v>
      </c>
      <c r="L434" s="50">
        <f t="shared" si="218"/>
        <v>51032</v>
      </c>
      <c r="M434" s="50">
        <v>32</v>
      </c>
      <c r="N434" s="50" t="str">
        <f>随机目标!CL73</f>
        <v>prop,203,5;pack,1104;pack,1119;pack,1134;pack,1149</v>
      </c>
      <c r="O434" s="50" t="str">
        <f>随机目标!CM73</f>
        <v>prop,203,5</v>
      </c>
      <c r="P434" s="50">
        <f>随机目标!CN73</f>
        <v>50</v>
      </c>
      <c r="Q434" s="50">
        <v>1</v>
      </c>
      <c r="R434" s="50" t="str">
        <f t="shared" si="219"/>
        <v>prop_203</v>
      </c>
      <c r="S434" s="50" t="str">
        <f t="shared" si="220"/>
        <v>prop</v>
      </c>
      <c r="U434" s="50">
        <v>8</v>
      </c>
      <c r="V434" s="50">
        <f t="shared" si="316"/>
        <v>82032</v>
      </c>
      <c r="W434" s="50">
        <v>32</v>
      </c>
      <c r="X434" s="50" t="str">
        <f>随机目标!CU73</f>
        <v>prop,704,8</v>
      </c>
      <c r="Y434" s="50" t="str">
        <f>随机目标!CV73</f>
        <v>prop,704,8</v>
      </c>
      <c r="Z434" s="50">
        <f>随机目标!CW73</f>
        <v>100</v>
      </c>
      <c r="AA434" s="50">
        <v>2</v>
      </c>
      <c r="AB434" s="50" t="str">
        <f t="shared" si="317"/>
        <v>prop_704</v>
      </c>
      <c r="AC434" s="50" t="str">
        <f t="shared" si="318"/>
        <v>prop</v>
      </c>
      <c r="AH434" s="53">
        <f>宝箱产出!H35</f>
        <v>10432</v>
      </c>
      <c r="AI434" s="53">
        <v>1</v>
      </c>
      <c r="AJ434" s="50" t="str">
        <f>价值设定!V34</f>
        <v>prop,104|6486;prop,105|3514</v>
      </c>
    </row>
    <row r="435" spans="1:36">
      <c r="A435" s="51" t="s">
        <v>748</v>
      </c>
      <c r="B435" s="52">
        <v>1033</v>
      </c>
      <c r="C435" s="52">
        <v>1</v>
      </c>
      <c r="D435" s="50" t="str">
        <f>怪物产出!X36</f>
        <v>item,200;stage_token,1</v>
      </c>
      <c r="E435" s="50">
        <f>产出设定!$C$21</f>
        <v>75</v>
      </c>
      <c r="F435" s="50">
        <f>怪物产出!H36</f>
        <v>162</v>
      </c>
      <c r="G435" s="50">
        <f>怪物产出!I36</f>
        <v>270</v>
      </c>
      <c r="H435" s="50" t="str">
        <f>怪物产出!U36</f>
        <v>pack,10133;stage_token,125;dice,1</v>
      </c>
      <c r="K435" s="50">
        <v>5</v>
      </c>
      <c r="L435" s="50">
        <f t="shared" si="218"/>
        <v>51033</v>
      </c>
      <c r="M435" s="50">
        <v>33</v>
      </c>
      <c r="N435" s="50" t="str">
        <f>随机目标!CL74</f>
        <v>prop,203,5;pack,1104;pack,1119;pack,1134;pack,1149</v>
      </c>
      <c r="O435" s="50" t="str">
        <f>随机目标!CM74</f>
        <v>prop,203,5</v>
      </c>
      <c r="P435" s="50">
        <f>随机目标!CN74</f>
        <v>50</v>
      </c>
      <c r="Q435" s="50">
        <v>1</v>
      </c>
      <c r="R435" s="50" t="str">
        <f t="shared" si="219"/>
        <v>prop_203</v>
      </c>
      <c r="S435" s="50" t="str">
        <f t="shared" si="220"/>
        <v>prop</v>
      </c>
      <c r="U435" s="50">
        <v>8</v>
      </c>
      <c r="V435" s="50">
        <f t="shared" si="316"/>
        <v>82033</v>
      </c>
      <c r="W435" s="50">
        <v>33</v>
      </c>
      <c r="X435" s="50" t="str">
        <f>随机目标!CU74</f>
        <v>prop,704,8</v>
      </c>
      <c r="Y435" s="50" t="str">
        <f>随机目标!CV74</f>
        <v>prop,704,8</v>
      </c>
      <c r="Z435" s="50">
        <f>随机目标!CW74</f>
        <v>100</v>
      </c>
      <c r="AA435" s="50">
        <v>2</v>
      </c>
      <c r="AB435" s="50" t="str">
        <f t="shared" si="317"/>
        <v>prop_704</v>
      </c>
      <c r="AC435" s="50" t="str">
        <f t="shared" si="318"/>
        <v>prop</v>
      </c>
      <c r="AH435" s="53">
        <f>宝箱产出!H36</f>
        <v>10433</v>
      </c>
      <c r="AI435" s="53">
        <v>1</v>
      </c>
      <c r="AJ435" s="50" t="str">
        <f>价值设定!V35</f>
        <v>prop,104|6400;prop,105|3600</v>
      </c>
    </row>
    <row r="436" spans="1:36">
      <c r="A436" s="51" t="s">
        <v>749</v>
      </c>
      <c r="B436" s="52">
        <v>1034</v>
      </c>
      <c r="C436" s="52">
        <v>1</v>
      </c>
      <c r="D436" s="50" t="str">
        <f>怪物产出!X37</f>
        <v>item,200;stage_token,1</v>
      </c>
      <c r="E436" s="50">
        <f>产出设定!$C$21</f>
        <v>75</v>
      </c>
      <c r="F436" s="50">
        <f>怪物产出!H37</f>
        <v>166</v>
      </c>
      <c r="G436" s="50">
        <f>怪物产出!I37</f>
        <v>277</v>
      </c>
      <c r="H436" s="50" t="str">
        <f>怪物产出!U37</f>
        <v>pack,10134;stage_token,130;dice,1</v>
      </c>
      <c r="K436" s="50">
        <v>5</v>
      </c>
      <c r="L436" s="50">
        <f t="shared" si="218"/>
        <v>51034</v>
      </c>
      <c r="M436" s="50">
        <v>34</v>
      </c>
      <c r="N436" s="50" t="str">
        <f>随机目标!CL75</f>
        <v>prop,204,4;pack,1105;pack,1120;pack,1135;pack,1150</v>
      </c>
      <c r="O436" s="50" t="str">
        <f>随机目标!CM75</f>
        <v>prop,204,4</v>
      </c>
      <c r="P436" s="50">
        <f>随机目标!CN75</f>
        <v>50</v>
      </c>
      <c r="Q436" s="50">
        <v>1</v>
      </c>
      <c r="R436" s="50" t="str">
        <f t="shared" si="219"/>
        <v>prop_204</v>
      </c>
      <c r="S436" s="50" t="str">
        <f t="shared" si="220"/>
        <v>prop</v>
      </c>
      <c r="U436" s="50">
        <v>8</v>
      </c>
      <c r="V436" s="50">
        <f t="shared" si="316"/>
        <v>82034</v>
      </c>
      <c r="W436" s="50">
        <v>34</v>
      </c>
      <c r="X436" s="50" t="str">
        <f>随机目标!CU75</f>
        <v>prop,704,8</v>
      </c>
      <c r="Y436" s="50" t="str">
        <f>随机目标!CV75</f>
        <v>prop,704,8</v>
      </c>
      <c r="Z436" s="50">
        <f>随机目标!CW75</f>
        <v>100</v>
      </c>
      <c r="AA436" s="50">
        <v>2</v>
      </c>
      <c r="AB436" s="50" t="str">
        <f t="shared" si="317"/>
        <v>prop_704</v>
      </c>
      <c r="AC436" s="50" t="str">
        <f t="shared" si="318"/>
        <v>prop</v>
      </c>
      <c r="AH436" s="53">
        <f>宝箱产出!H37</f>
        <v>10434</v>
      </c>
      <c r="AI436" s="53">
        <v>1</v>
      </c>
      <c r="AJ436" s="50" t="str">
        <f>价值设定!V36</f>
        <v>prop,104|6286;prop,105|3714</v>
      </c>
    </row>
    <row r="437" spans="1:36">
      <c r="A437" s="51" t="s">
        <v>750</v>
      </c>
      <c r="B437" s="52">
        <v>1035</v>
      </c>
      <c r="C437" s="52">
        <v>1</v>
      </c>
      <c r="D437" s="50" t="str">
        <f>怪物产出!X38</f>
        <v>item,200;stage_token,1</v>
      </c>
      <c r="E437" s="50">
        <f>产出设定!$C$21</f>
        <v>75</v>
      </c>
      <c r="F437" s="50">
        <f>怪物产出!H38</f>
        <v>166</v>
      </c>
      <c r="G437" s="50">
        <f>怪物产出!I38</f>
        <v>277</v>
      </c>
      <c r="H437" s="50" t="str">
        <f>怪物产出!U38</f>
        <v>pack,10135;stage_token,130;dice,1</v>
      </c>
      <c r="K437" s="50">
        <v>5</v>
      </c>
      <c r="L437" s="50">
        <f t="shared" si="218"/>
        <v>51035</v>
      </c>
      <c r="M437" s="50">
        <v>35</v>
      </c>
      <c r="N437" s="50" t="str">
        <f>随机目标!CL76</f>
        <v>prop,204,4;pack,1105;pack,1120;pack,1135;pack,1150</v>
      </c>
      <c r="O437" s="50" t="str">
        <f>随机目标!CM76</f>
        <v>prop,204,4</v>
      </c>
      <c r="P437" s="50">
        <f>随机目标!CN76</f>
        <v>50</v>
      </c>
      <c r="Q437" s="50">
        <v>1</v>
      </c>
      <c r="R437" s="50" t="str">
        <f t="shared" si="219"/>
        <v>prop_204</v>
      </c>
      <c r="S437" s="50" t="str">
        <f t="shared" si="220"/>
        <v>prop</v>
      </c>
      <c r="U437" s="50">
        <v>8</v>
      </c>
      <c r="V437" s="50">
        <f t="shared" si="316"/>
        <v>82035</v>
      </c>
      <c r="W437" s="50">
        <v>35</v>
      </c>
      <c r="X437" s="50" t="str">
        <f>随机目标!CU76</f>
        <v>prop,704,8</v>
      </c>
      <c r="Y437" s="50" t="str">
        <f>随机目标!CV76</f>
        <v>prop,704,8</v>
      </c>
      <c r="Z437" s="50">
        <f>随机目标!CW76</f>
        <v>100</v>
      </c>
      <c r="AA437" s="50">
        <v>2</v>
      </c>
      <c r="AB437" s="50" t="str">
        <f t="shared" si="317"/>
        <v>prop_704</v>
      </c>
      <c r="AC437" s="50" t="str">
        <f t="shared" si="318"/>
        <v>prop</v>
      </c>
      <c r="AH437" s="53">
        <f>宝箱产出!H38</f>
        <v>10435</v>
      </c>
      <c r="AI437" s="53">
        <v>1</v>
      </c>
      <c r="AJ437" s="50" t="str">
        <f>价值设定!V37</f>
        <v>prop,104|6200;prop,105|3800</v>
      </c>
    </row>
    <row r="438" spans="1:36">
      <c r="A438" s="51" t="s">
        <v>751</v>
      </c>
      <c r="B438" s="52">
        <v>1036</v>
      </c>
      <c r="C438" s="52">
        <v>1</v>
      </c>
      <c r="D438" s="50" t="str">
        <f>怪物产出!X39</f>
        <v>item,200;stage_token,1</v>
      </c>
      <c r="E438" s="50">
        <f>产出设定!$C$21</f>
        <v>75</v>
      </c>
      <c r="F438" s="50">
        <f>怪物产出!H39</f>
        <v>166</v>
      </c>
      <c r="G438" s="50">
        <f>怪物产出!I39</f>
        <v>277</v>
      </c>
      <c r="H438" s="50" t="str">
        <f>怪物产出!U39</f>
        <v>pack,10136;stage_token,130;dice,1</v>
      </c>
      <c r="K438" s="50">
        <v>5</v>
      </c>
      <c r="L438" s="50">
        <f t="shared" si="218"/>
        <v>51036</v>
      </c>
      <c r="M438" s="50">
        <v>36</v>
      </c>
      <c r="N438" s="50" t="str">
        <f>随机目标!CL77</f>
        <v>prop,204,4;pack,1105;pack,1120;pack,1135;pack,1150</v>
      </c>
      <c r="O438" s="50" t="str">
        <f>随机目标!CM77</f>
        <v>prop,204,4</v>
      </c>
      <c r="P438" s="50">
        <f>随机目标!CN77</f>
        <v>50</v>
      </c>
      <c r="Q438" s="50">
        <v>1</v>
      </c>
      <c r="R438" s="50" t="str">
        <f t="shared" si="219"/>
        <v>prop_204</v>
      </c>
      <c r="S438" s="50" t="str">
        <f t="shared" si="220"/>
        <v>prop</v>
      </c>
      <c r="U438" s="50">
        <v>8</v>
      </c>
      <c r="V438" s="50">
        <f t="shared" si="316"/>
        <v>82036</v>
      </c>
      <c r="W438" s="50">
        <v>36</v>
      </c>
      <c r="X438" s="50" t="str">
        <f>随机目标!CU77</f>
        <v>prop,704,8</v>
      </c>
      <c r="Y438" s="50" t="str">
        <f>随机目标!CV77</f>
        <v>prop,704,8</v>
      </c>
      <c r="Z438" s="50">
        <f>随机目标!CW77</f>
        <v>100</v>
      </c>
      <c r="AA438" s="50">
        <v>2</v>
      </c>
      <c r="AB438" s="50" t="str">
        <f t="shared" si="317"/>
        <v>prop_704</v>
      </c>
      <c r="AC438" s="50" t="str">
        <f t="shared" si="318"/>
        <v>prop</v>
      </c>
      <c r="AH438" s="53">
        <f>宝箱产出!H39</f>
        <v>10436</v>
      </c>
      <c r="AI438" s="53">
        <v>1</v>
      </c>
      <c r="AJ438" s="50" t="str">
        <f>价值设定!V38</f>
        <v>prop,104|6115;prop,105|3885</v>
      </c>
    </row>
    <row r="439" spans="1:36">
      <c r="A439" s="51" t="s">
        <v>752</v>
      </c>
      <c r="B439" s="52">
        <v>1037</v>
      </c>
      <c r="C439" s="52">
        <v>1</v>
      </c>
      <c r="D439" s="50" t="str">
        <f>怪物产出!X40</f>
        <v>item,200;stage_token,1</v>
      </c>
      <c r="E439" s="50">
        <f>产出设定!$C$21</f>
        <v>75</v>
      </c>
      <c r="F439" s="50">
        <f>怪物产出!H40</f>
        <v>171</v>
      </c>
      <c r="G439" s="50">
        <f>怪物产出!I40</f>
        <v>285</v>
      </c>
      <c r="H439" s="50" t="str">
        <f>怪物产出!U40</f>
        <v>pack,10137;stage_token,130;dice,1</v>
      </c>
      <c r="K439" s="50">
        <v>5</v>
      </c>
      <c r="L439" s="50">
        <f t="shared" si="218"/>
        <v>51037</v>
      </c>
      <c r="M439" s="50">
        <v>37</v>
      </c>
      <c r="N439" s="50" t="str">
        <f>随机目标!CL78</f>
        <v>prop,204,4;pack,1105;pack,1120;pack,1135;pack,1150</v>
      </c>
      <c r="O439" s="50" t="str">
        <f>随机目标!CM78</f>
        <v>prop,204,4</v>
      </c>
      <c r="P439" s="50">
        <f>随机目标!CN78</f>
        <v>50</v>
      </c>
      <c r="Q439" s="50">
        <v>1</v>
      </c>
      <c r="R439" s="50" t="str">
        <f t="shared" si="219"/>
        <v>prop_204</v>
      </c>
      <c r="S439" s="50" t="str">
        <f t="shared" si="220"/>
        <v>prop</v>
      </c>
      <c r="U439" s="50">
        <v>8</v>
      </c>
      <c r="V439" s="50">
        <f t="shared" si="316"/>
        <v>82037</v>
      </c>
      <c r="W439" s="50">
        <v>37</v>
      </c>
      <c r="X439" s="50" t="str">
        <f>随机目标!CU78</f>
        <v>prop,704,8</v>
      </c>
      <c r="Y439" s="50" t="str">
        <f>随机目标!CV78</f>
        <v>prop,704,8</v>
      </c>
      <c r="Z439" s="50">
        <f>随机目标!CW78</f>
        <v>100</v>
      </c>
      <c r="AA439" s="50">
        <v>2</v>
      </c>
      <c r="AB439" s="50" t="str">
        <f t="shared" si="317"/>
        <v>prop_704</v>
      </c>
      <c r="AC439" s="50" t="str">
        <f t="shared" si="318"/>
        <v>prop</v>
      </c>
      <c r="AH439" s="53">
        <f>宝箱产出!H40</f>
        <v>10437</v>
      </c>
      <c r="AI439" s="53">
        <v>1</v>
      </c>
      <c r="AJ439" s="50" t="str">
        <f>价值设定!V39</f>
        <v>prop,104|6000;prop,105|4000</v>
      </c>
    </row>
    <row r="440" spans="1:36">
      <c r="A440" s="51" t="s">
        <v>753</v>
      </c>
      <c r="B440" s="52">
        <v>1038</v>
      </c>
      <c r="C440" s="52">
        <v>1</v>
      </c>
      <c r="D440" s="50" t="str">
        <f>怪物产出!X41</f>
        <v>item,200;stage_token,1</v>
      </c>
      <c r="E440" s="50">
        <f>产出设定!$C$21</f>
        <v>75</v>
      </c>
      <c r="F440" s="50">
        <f>怪物产出!H41</f>
        <v>175</v>
      </c>
      <c r="G440" s="50">
        <f>怪物产出!I41</f>
        <v>292</v>
      </c>
      <c r="H440" s="50" t="str">
        <f>怪物产出!U41</f>
        <v>pack,10138;stage_token,130;dice,1</v>
      </c>
      <c r="K440" s="50">
        <v>5</v>
      </c>
      <c r="L440" s="50">
        <f t="shared" si="218"/>
        <v>51038</v>
      </c>
      <c r="M440" s="50">
        <v>38</v>
      </c>
      <c r="N440" s="50" t="str">
        <f>随机目标!CL79</f>
        <v>prop,204,4;pack,1105;pack,1120;pack,1135;pack,1150</v>
      </c>
      <c r="O440" s="50" t="str">
        <f>随机目标!CM79</f>
        <v>prop,204,4</v>
      </c>
      <c r="P440" s="50">
        <f>随机目标!CN79</f>
        <v>50</v>
      </c>
      <c r="Q440" s="50">
        <v>1</v>
      </c>
      <c r="R440" s="50" t="str">
        <f t="shared" si="219"/>
        <v>prop_204</v>
      </c>
      <c r="S440" s="50" t="str">
        <f t="shared" si="220"/>
        <v>prop</v>
      </c>
      <c r="U440" s="50">
        <v>8</v>
      </c>
      <c r="V440" s="50">
        <f t="shared" si="316"/>
        <v>82038</v>
      </c>
      <c r="W440" s="50">
        <v>38</v>
      </c>
      <c r="X440" s="50" t="str">
        <f>随机目标!CU79</f>
        <v>prop,704,8</v>
      </c>
      <c r="Y440" s="50" t="str">
        <f>随机目标!CV79</f>
        <v>prop,704,8</v>
      </c>
      <c r="Z440" s="50">
        <f>随机目标!CW79</f>
        <v>100</v>
      </c>
      <c r="AA440" s="50">
        <v>2</v>
      </c>
      <c r="AB440" s="50" t="str">
        <f t="shared" si="317"/>
        <v>prop_704</v>
      </c>
      <c r="AC440" s="50" t="str">
        <f t="shared" si="318"/>
        <v>prop</v>
      </c>
      <c r="AH440" s="53">
        <f>宝箱产出!H41</f>
        <v>10438</v>
      </c>
      <c r="AI440" s="53">
        <v>1</v>
      </c>
      <c r="AJ440" s="50" t="str">
        <f>价值设定!V40</f>
        <v>prop,104|5915;prop,105|4085</v>
      </c>
    </row>
    <row r="441" spans="1:36">
      <c r="A441" s="51" t="s">
        <v>754</v>
      </c>
      <c r="B441" s="52">
        <v>1039</v>
      </c>
      <c r="C441" s="52">
        <v>1</v>
      </c>
      <c r="D441" s="50" t="str">
        <f>怪物产出!X42</f>
        <v>item,200;stage_token,1</v>
      </c>
      <c r="E441" s="50">
        <f>产出设定!$C$21</f>
        <v>75</v>
      </c>
      <c r="F441" s="50">
        <f>怪物产出!H42</f>
        <v>180</v>
      </c>
      <c r="G441" s="50">
        <f>怪物产出!I42</f>
        <v>300</v>
      </c>
      <c r="H441" s="50" t="str">
        <f>怪物产出!U42</f>
        <v>pack,10139;stage_token,130;dice,1</v>
      </c>
      <c r="K441" s="50">
        <v>5</v>
      </c>
      <c r="L441" s="50">
        <f t="shared" si="218"/>
        <v>51039</v>
      </c>
      <c r="M441" s="50">
        <v>39</v>
      </c>
      <c r="N441" s="50" t="str">
        <f>随机目标!CL80</f>
        <v>prop,204,4;pack,1105;pack,1120;pack,1135;pack,1150</v>
      </c>
      <c r="O441" s="50" t="str">
        <f>随机目标!CM80</f>
        <v>prop,204,4</v>
      </c>
      <c r="P441" s="50">
        <f>随机目标!CN80</f>
        <v>50</v>
      </c>
      <c r="Q441" s="50">
        <v>1</v>
      </c>
      <c r="R441" s="50" t="str">
        <f t="shared" si="219"/>
        <v>prop_204</v>
      </c>
      <c r="S441" s="50" t="str">
        <f t="shared" si="220"/>
        <v>prop</v>
      </c>
      <c r="U441" s="50">
        <v>8</v>
      </c>
      <c r="V441" s="50">
        <f t="shared" si="316"/>
        <v>82039</v>
      </c>
      <c r="W441" s="50">
        <v>39</v>
      </c>
      <c r="X441" s="50" t="str">
        <f>随机目标!CU80</f>
        <v>prop,704,8</v>
      </c>
      <c r="Y441" s="50" t="str">
        <f>随机目标!CV80</f>
        <v>prop,704,8</v>
      </c>
      <c r="Z441" s="50">
        <f>随机目标!CW80</f>
        <v>100</v>
      </c>
      <c r="AA441" s="50">
        <v>2</v>
      </c>
      <c r="AB441" s="50" t="str">
        <f t="shared" si="317"/>
        <v>prop_704</v>
      </c>
      <c r="AC441" s="50" t="str">
        <f t="shared" si="318"/>
        <v>prop</v>
      </c>
      <c r="AH441" s="53">
        <f>宝箱产出!H42</f>
        <v>10439</v>
      </c>
      <c r="AI441" s="53">
        <v>1</v>
      </c>
      <c r="AJ441" s="50" t="str">
        <f>价值设定!V41</f>
        <v>prop,104|5829;prop,105|4171</v>
      </c>
    </row>
    <row r="442" spans="1:36">
      <c r="A442" s="51" t="s">
        <v>755</v>
      </c>
      <c r="B442" s="52">
        <v>1040</v>
      </c>
      <c r="C442" s="52">
        <v>1</v>
      </c>
      <c r="D442" s="50" t="str">
        <f>怪物产出!X43</f>
        <v>item,200;stage_token,1</v>
      </c>
      <c r="E442" s="50">
        <f>产出设定!$C$21</f>
        <v>75</v>
      </c>
      <c r="F442" s="50">
        <f>怪物产出!H43</f>
        <v>180</v>
      </c>
      <c r="G442" s="50">
        <f>怪物产出!I43</f>
        <v>300</v>
      </c>
      <c r="H442" s="50" t="str">
        <f>怪物产出!U43</f>
        <v>pack,10140;stage_token,135;dice,1</v>
      </c>
      <c r="K442" s="50">
        <v>5</v>
      </c>
      <c r="L442" s="50">
        <f t="shared" si="218"/>
        <v>51040</v>
      </c>
      <c r="M442" s="50">
        <v>40</v>
      </c>
      <c r="N442" s="50" t="str">
        <f>随机目标!CL81</f>
        <v>prop,204,4;pack,1105;pack,1120;pack,1135;pack,1150</v>
      </c>
      <c r="O442" s="50" t="str">
        <f>随机目标!CM81</f>
        <v>prop,204,4</v>
      </c>
      <c r="P442" s="50">
        <f>随机目标!CN81</f>
        <v>50</v>
      </c>
      <c r="Q442" s="50">
        <v>1</v>
      </c>
      <c r="R442" s="50" t="str">
        <f t="shared" si="219"/>
        <v>prop_204</v>
      </c>
      <c r="S442" s="50" t="str">
        <f t="shared" si="220"/>
        <v>prop</v>
      </c>
      <c r="U442" s="50">
        <v>8</v>
      </c>
      <c r="V442" s="50">
        <f t="shared" si="316"/>
        <v>82040</v>
      </c>
      <c r="W442" s="50">
        <v>40</v>
      </c>
      <c r="X442" s="50" t="str">
        <f>随机目标!CU81</f>
        <v>prop,704,8</v>
      </c>
      <c r="Y442" s="50" t="str">
        <f>随机目标!CV81</f>
        <v>prop,704,8</v>
      </c>
      <c r="Z442" s="50">
        <f>随机目标!CW81</f>
        <v>100</v>
      </c>
      <c r="AA442" s="50">
        <v>2</v>
      </c>
      <c r="AB442" s="50" t="str">
        <f t="shared" si="317"/>
        <v>prop_704</v>
      </c>
      <c r="AC442" s="50" t="str">
        <f t="shared" si="318"/>
        <v>prop</v>
      </c>
      <c r="AH442" s="53">
        <f>宝箱产出!H43</f>
        <v>10440</v>
      </c>
      <c r="AI442" s="53">
        <v>1</v>
      </c>
      <c r="AJ442" s="50" t="str">
        <f>价值设定!V42</f>
        <v>prop,104|5715;prop,105|4285</v>
      </c>
    </row>
    <row r="443" spans="1:36">
      <c r="A443" s="51" t="s">
        <v>756</v>
      </c>
      <c r="B443" s="52">
        <v>1041</v>
      </c>
      <c r="C443" s="52">
        <v>1</v>
      </c>
      <c r="D443" s="50" t="str">
        <f>怪物产出!X44</f>
        <v>item,200;stage_token,1</v>
      </c>
      <c r="E443" s="50">
        <f>产出设定!$C$21</f>
        <v>75</v>
      </c>
      <c r="F443" s="50">
        <f>怪物产出!H44</f>
        <v>184</v>
      </c>
      <c r="G443" s="50">
        <f>怪物产出!I44</f>
        <v>307</v>
      </c>
      <c r="H443" s="50" t="str">
        <f>怪物产出!U44</f>
        <v>pack,10141;stage_token,135;dice,1</v>
      </c>
      <c r="K443" s="50">
        <v>5</v>
      </c>
      <c r="L443" s="50">
        <f t="shared" si="218"/>
        <v>51041</v>
      </c>
      <c r="M443" s="50">
        <v>41</v>
      </c>
      <c r="N443" s="50" t="str">
        <f>随机目标!CL82</f>
        <v>prop,204,5;pack,1106;pack,1121;pack,1136;pack,1151</v>
      </c>
      <c r="O443" s="50" t="str">
        <f>随机目标!CM82</f>
        <v>prop,204,5</v>
      </c>
      <c r="P443" s="50">
        <f>随机目标!CN82</f>
        <v>50</v>
      </c>
      <c r="Q443" s="50">
        <v>1</v>
      </c>
      <c r="R443" s="50" t="str">
        <f t="shared" si="219"/>
        <v>prop_204</v>
      </c>
      <c r="S443" s="50" t="str">
        <f t="shared" si="220"/>
        <v>prop</v>
      </c>
      <c r="U443" s="50">
        <v>8</v>
      </c>
      <c r="V443" s="50">
        <f t="shared" si="316"/>
        <v>82041</v>
      </c>
      <c r="W443" s="50">
        <v>41</v>
      </c>
      <c r="X443" s="50" t="str">
        <f>随机目标!CU82</f>
        <v>prop,704,8</v>
      </c>
      <c r="Y443" s="50" t="str">
        <f>随机目标!CV82</f>
        <v>prop,704,8</v>
      </c>
      <c r="Z443" s="50">
        <f>随机目标!CW82</f>
        <v>100</v>
      </c>
      <c r="AA443" s="50">
        <v>2</v>
      </c>
      <c r="AB443" s="50" t="str">
        <f t="shared" si="317"/>
        <v>prop_704</v>
      </c>
      <c r="AC443" s="50" t="str">
        <f t="shared" si="318"/>
        <v>prop</v>
      </c>
      <c r="AH443" s="53">
        <f>宝箱产出!H44</f>
        <v>10441</v>
      </c>
      <c r="AI443" s="53">
        <v>1</v>
      </c>
      <c r="AJ443" s="50" t="str">
        <f>价值设定!V43</f>
        <v>prop,104|5629;prop,105|4371</v>
      </c>
    </row>
    <row r="444" spans="1:36">
      <c r="A444" s="51" t="s">
        <v>757</v>
      </c>
      <c r="B444" s="52">
        <v>1042</v>
      </c>
      <c r="C444" s="52">
        <v>1</v>
      </c>
      <c r="D444" s="50" t="str">
        <f>怪物产出!X45</f>
        <v>item,200;stage_token,1</v>
      </c>
      <c r="E444" s="50">
        <f>产出设定!$C$21</f>
        <v>75</v>
      </c>
      <c r="F444" s="50">
        <f>怪物产出!H45</f>
        <v>189</v>
      </c>
      <c r="G444" s="50">
        <f>怪物产出!I45</f>
        <v>315</v>
      </c>
      <c r="H444" s="50" t="str">
        <f>怪物产出!U45</f>
        <v>pack,10142;stage_token,135;dice,1</v>
      </c>
      <c r="K444" s="50">
        <v>5</v>
      </c>
      <c r="L444" s="50">
        <f t="shared" si="218"/>
        <v>51042</v>
      </c>
      <c r="M444" s="50">
        <v>42</v>
      </c>
      <c r="N444" s="50" t="str">
        <f>随机目标!CL83</f>
        <v>prop,204,5;pack,1106;pack,1121;pack,1136;pack,1151</v>
      </c>
      <c r="O444" s="50" t="str">
        <f>随机目标!CM83</f>
        <v>prop,204,5</v>
      </c>
      <c r="P444" s="50">
        <f>随机目标!CN83</f>
        <v>50</v>
      </c>
      <c r="Q444" s="50">
        <v>1</v>
      </c>
      <c r="R444" s="50" t="str">
        <f t="shared" si="219"/>
        <v>prop_204</v>
      </c>
      <c r="S444" s="50" t="str">
        <f t="shared" si="220"/>
        <v>prop</v>
      </c>
      <c r="U444" s="50">
        <v>8</v>
      </c>
      <c r="V444" s="50">
        <f t="shared" si="316"/>
        <v>82042</v>
      </c>
      <c r="W444" s="50">
        <v>42</v>
      </c>
      <c r="X444" s="50" t="str">
        <f>随机目标!CU83</f>
        <v>prop,704,8</v>
      </c>
      <c r="Y444" s="50" t="str">
        <f>随机目标!CV83</f>
        <v>prop,704,8</v>
      </c>
      <c r="Z444" s="50">
        <f>随机目标!CW83</f>
        <v>100</v>
      </c>
      <c r="AA444" s="50">
        <v>2</v>
      </c>
      <c r="AB444" s="50" t="str">
        <f t="shared" si="317"/>
        <v>prop_704</v>
      </c>
      <c r="AC444" s="50" t="str">
        <f t="shared" si="318"/>
        <v>prop</v>
      </c>
      <c r="AH444" s="53">
        <f>宝箱产出!H45</f>
        <v>10442</v>
      </c>
      <c r="AI444" s="53">
        <v>1</v>
      </c>
      <c r="AJ444" s="50" t="str">
        <f>价值设定!V44</f>
        <v>prop,104|5543;prop,105|4457</v>
      </c>
    </row>
    <row r="445" spans="1:36">
      <c r="A445" s="51" t="s">
        <v>758</v>
      </c>
      <c r="B445" s="52">
        <v>1043</v>
      </c>
      <c r="C445" s="52">
        <v>1</v>
      </c>
      <c r="D445" s="50" t="str">
        <f>怪物产出!X46</f>
        <v>item,200;stage_token,1</v>
      </c>
      <c r="E445" s="50">
        <f>产出设定!$C$21</f>
        <v>75</v>
      </c>
      <c r="F445" s="50">
        <f>怪物产出!H46</f>
        <v>193</v>
      </c>
      <c r="G445" s="50">
        <f>怪物产出!I46</f>
        <v>322</v>
      </c>
      <c r="H445" s="50" t="str">
        <f>怪物产出!U46</f>
        <v>pack,10143;stage_token,135;dice,1</v>
      </c>
      <c r="K445" s="50">
        <v>5</v>
      </c>
      <c r="L445" s="50">
        <f t="shared" si="218"/>
        <v>51043</v>
      </c>
      <c r="M445" s="50">
        <v>43</v>
      </c>
      <c r="N445" s="50" t="str">
        <f>随机目标!CL84</f>
        <v>prop,204,5;pack,1106;pack,1121;pack,1136;pack,1151</v>
      </c>
      <c r="O445" s="50" t="str">
        <f>随机目标!CM84</f>
        <v>prop,204,5</v>
      </c>
      <c r="P445" s="50">
        <f>随机目标!CN84</f>
        <v>50</v>
      </c>
      <c r="Q445" s="50">
        <v>1</v>
      </c>
      <c r="R445" s="50" t="str">
        <f t="shared" si="219"/>
        <v>prop_204</v>
      </c>
      <c r="S445" s="50" t="str">
        <f t="shared" si="220"/>
        <v>prop</v>
      </c>
      <c r="U445" s="50">
        <v>8</v>
      </c>
      <c r="V445" s="50">
        <f t="shared" si="316"/>
        <v>82043</v>
      </c>
      <c r="W445" s="50">
        <v>43</v>
      </c>
      <c r="X445" s="50" t="str">
        <f>随机目标!CU84</f>
        <v>prop,704,8</v>
      </c>
      <c r="Y445" s="50" t="str">
        <f>随机目标!CV84</f>
        <v>prop,704,8</v>
      </c>
      <c r="Z445" s="50">
        <f>随机目标!CW84</f>
        <v>100</v>
      </c>
      <c r="AA445" s="50">
        <v>2</v>
      </c>
      <c r="AB445" s="50" t="str">
        <f t="shared" si="317"/>
        <v>prop_704</v>
      </c>
      <c r="AC445" s="50" t="str">
        <f t="shared" si="318"/>
        <v>prop</v>
      </c>
      <c r="AH445" s="53">
        <f>宝箱产出!H46</f>
        <v>10443</v>
      </c>
      <c r="AI445" s="53">
        <v>1</v>
      </c>
      <c r="AJ445" s="50" t="str">
        <f>价值设定!V45</f>
        <v>prop,104|5429;prop,105|4571</v>
      </c>
    </row>
    <row r="446" spans="1:36">
      <c r="A446" s="51" t="s">
        <v>759</v>
      </c>
      <c r="B446" s="52">
        <v>1044</v>
      </c>
      <c r="C446" s="52">
        <v>1</v>
      </c>
      <c r="D446" s="50" t="str">
        <f>怪物产出!X47</f>
        <v>item,200;stage_token,1</v>
      </c>
      <c r="E446" s="50">
        <f>产出设定!$C$21</f>
        <v>75</v>
      </c>
      <c r="F446" s="50">
        <f>怪物产出!H47</f>
        <v>198</v>
      </c>
      <c r="G446" s="50">
        <f>怪物产出!I47</f>
        <v>330</v>
      </c>
      <c r="H446" s="50" t="str">
        <f>怪物产出!U47</f>
        <v>pack,10144;stage_token,135;dice,1</v>
      </c>
      <c r="K446" s="50">
        <v>5</v>
      </c>
      <c r="L446" s="50">
        <f t="shared" si="218"/>
        <v>51044</v>
      </c>
      <c r="M446" s="50">
        <v>44</v>
      </c>
      <c r="N446" s="50" t="str">
        <f>随机目标!CL85</f>
        <v>prop,204,5;pack,1106;pack,1121;pack,1136;pack,1151</v>
      </c>
      <c r="O446" s="50" t="str">
        <f>随机目标!CM85</f>
        <v>prop,204,5</v>
      </c>
      <c r="P446" s="50">
        <f>随机目标!CN85</f>
        <v>50</v>
      </c>
      <c r="Q446" s="50">
        <v>1</v>
      </c>
      <c r="R446" s="50" t="str">
        <f t="shared" si="219"/>
        <v>prop_204</v>
      </c>
      <c r="S446" s="50" t="str">
        <f t="shared" si="220"/>
        <v>prop</v>
      </c>
      <c r="U446" s="50">
        <v>8</v>
      </c>
      <c r="V446" s="50">
        <f t="shared" si="316"/>
        <v>82044</v>
      </c>
      <c r="W446" s="50">
        <v>44</v>
      </c>
      <c r="X446" s="50" t="str">
        <f>随机目标!CU85</f>
        <v>prop,704,8</v>
      </c>
      <c r="Y446" s="50" t="str">
        <f>随机目标!CV85</f>
        <v>prop,704,8</v>
      </c>
      <c r="Z446" s="50">
        <f>随机目标!CW85</f>
        <v>100</v>
      </c>
      <c r="AA446" s="50">
        <v>2</v>
      </c>
      <c r="AB446" s="50" t="str">
        <f t="shared" si="317"/>
        <v>prop_704</v>
      </c>
      <c r="AC446" s="50" t="str">
        <f t="shared" si="318"/>
        <v>prop</v>
      </c>
      <c r="AH446" s="53">
        <f>宝箱产出!H47</f>
        <v>10444</v>
      </c>
      <c r="AI446" s="53">
        <v>1</v>
      </c>
      <c r="AJ446" s="50" t="str">
        <f>价值设定!V46</f>
        <v>prop,104|5343;prop,105|4657</v>
      </c>
    </row>
    <row r="447" spans="1:36">
      <c r="A447" s="51" t="s">
        <v>760</v>
      </c>
      <c r="B447" s="52">
        <v>1045</v>
      </c>
      <c r="C447" s="52">
        <v>1</v>
      </c>
      <c r="D447" s="50" t="str">
        <f>怪物产出!X48</f>
        <v>item,200;stage_token,1</v>
      </c>
      <c r="E447" s="50">
        <f>产出设定!$C$21</f>
        <v>75</v>
      </c>
      <c r="F447" s="50">
        <f>怪物产出!H48</f>
        <v>204</v>
      </c>
      <c r="G447" s="50">
        <f>怪物产出!I48</f>
        <v>340</v>
      </c>
      <c r="H447" s="50" t="str">
        <f>怪物产出!U48</f>
        <v>pack,10145;stage_token,135;dice,1</v>
      </c>
      <c r="K447" s="50">
        <v>5</v>
      </c>
      <c r="L447" s="50">
        <f t="shared" si="218"/>
        <v>51045</v>
      </c>
      <c r="M447" s="50">
        <v>45</v>
      </c>
      <c r="N447" s="50" t="str">
        <f>随机目标!CL86</f>
        <v>prop,205,3;pack,1107;pack,1122;pack,1137;pack,1152</v>
      </c>
      <c r="O447" s="50" t="str">
        <f>随机目标!CM86</f>
        <v>prop,205,3</v>
      </c>
      <c r="P447" s="50">
        <f>随机目标!CN86</f>
        <v>50</v>
      </c>
      <c r="Q447" s="50">
        <v>1</v>
      </c>
      <c r="R447" s="50" t="str">
        <f t="shared" si="219"/>
        <v>prop_205</v>
      </c>
      <c r="S447" s="50" t="str">
        <f t="shared" si="220"/>
        <v>prop</v>
      </c>
      <c r="U447" s="50">
        <v>8</v>
      </c>
      <c r="V447" s="50">
        <f t="shared" si="316"/>
        <v>82045</v>
      </c>
      <c r="W447" s="50">
        <v>45</v>
      </c>
      <c r="X447" s="50" t="str">
        <f>随机目标!CU86</f>
        <v>prop,704,8</v>
      </c>
      <c r="Y447" s="50" t="str">
        <f>随机目标!CV86</f>
        <v>prop,704,8</v>
      </c>
      <c r="Z447" s="50">
        <f>随机目标!CW86</f>
        <v>100</v>
      </c>
      <c r="AA447" s="50">
        <v>2</v>
      </c>
      <c r="AB447" s="50" t="str">
        <f t="shared" si="317"/>
        <v>prop_704</v>
      </c>
      <c r="AC447" s="50" t="str">
        <f t="shared" si="318"/>
        <v>prop</v>
      </c>
      <c r="AH447" s="53">
        <f>宝箱产出!H48</f>
        <v>10445</v>
      </c>
      <c r="AI447" s="53">
        <v>1</v>
      </c>
      <c r="AJ447" s="50" t="str">
        <f>价值设定!V47</f>
        <v>prop,104|5258;prop,105|4742</v>
      </c>
    </row>
    <row r="448" spans="1:36">
      <c r="A448" s="51" t="s">
        <v>761</v>
      </c>
      <c r="B448" s="52">
        <v>1046</v>
      </c>
      <c r="C448" s="52">
        <v>1</v>
      </c>
      <c r="D448" s="50" t="str">
        <f>怪物产出!X49</f>
        <v>item,200;stage_token,1</v>
      </c>
      <c r="E448" s="50">
        <f>产出设定!$C$21</f>
        <v>75</v>
      </c>
      <c r="F448" s="50">
        <f>怪物产出!H49</f>
        <v>210</v>
      </c>
      <c r="G448" s="50">
        <f>怪物产出!I49</f>
        <v>349</v>
      </c>
      <c r="H448" s="50" t="str">
        <f>怪物产出!U49</f>
        <v>pack,10146;stage_token,135;dice,1</v>
      </c>
      <c r="K448" s="50">
        <v>5</v>
      </c>
      <c r="L448" s="50">
        <f t="shared" si="218"/>
        <v>51046</v>
      </c>
      <c r="M448" s="50">
        <v>46</v>
      </c>
      <c r="N448" s="50" t="str">
        <f>随机目标!CL87</f>
        <v>prop,205,3;pack,1107;pack,1122;pack,1137;pack,1152</v>
      </c>
      <c r="O448" s="50" t="str">
        <f>随机目标!CM87</f>
        <v>prop,205,3</v>
      </c>
      <c r="P448" s="50">
        <f>随机目标!CN87</f>
        <v>50</v>
      </c>
      <c r="Q448" s="50">
        <v>1</v>
      </c>
      <c r="R448" s="50" t="str">
        <f t="shared" si="219"/>
        <v>prop_205</v>
      </c>
      <c r="S448" s="50" t="str">
        <f t="shared" si="220"/>
        <v>prop</v>
      </c>
      <c r="U448" s="50">
        <v>8</v>
      </c>
      <c r="V448" s="50">
        <f t="shared" si="316"/>
        <v>82046</v>
      </c>
      <c r="W448" s="50">
        <v>46</v>
      </c>
      <c r="X448" s="50" t="str">
        <f>随机目标!CU87</f>
        <v>prop,704,8</v>
      </c>
      <c r="Y448" s="50" t="str">
        <f>随机目标!CV87</f>
        <v>prop,704,8</v>
      </c>
      <c r="Z448" s="50">
        <f>随机目标!CW87</f>
        <v>100</v>
      </c>
      <c r="AA448" s="50">
        <v>2</v>
      </c>
      <c r="AB448" s="50" t="str">
        <f t="shared" si="317"/>
        <v>prop_704</v>
      </c>
      <c r="AC448" s="50" t="str">
        <f t="shared" si="318"/>
        <v>prop</v>
      </c>
      <c r="AH448" s="53">
        <f>宝箱产出!H49</f>
        <v>10446</v>
      </c>
      <c r="AI448" s="53">
        <v>1</v>
      </c>
      <c r="AJ448" s="50" t="str">
        <f>价值设定!V48</f>
        <v>prop,104|5143;prop,105|4857</v>
      </c>
    </row>
    <row r="449" spans="1:36">
      <c r="A449" s="51" t="s">
        <v>762</v>
      </c>
      <c r="B449" s="52">
        <v>1047</v>
      </c>
      <c r="C449" s="52">
        <v>1</v>
      </c>
      <c r="D449" s="50" t="str">
        <f>怪物产出!X50</f>
        <v>item,200;stage_token,1</v>
      </c>
      <c r="E449" s="50">
        <f>产出设定!$C$21</f>
        <v>75</v>
      </c>
      <c r="F449" s="50">
        <f>怪物产出!H50</f>
        <v>210</v>
      </c>
      <c r="G449" s="50">
        <f>怪物产出!I50</f>
        <v>349</v>
      </c>
      <c r="H449" s="50" t="str">
        <f>怪物产出!U50</f>
        <v>pack,10147;stage_token,140;dice,1</v>
      </c>
      <c r="K449" s="50">
        <v>5</v>
      </c>
      <c r="L449" s="50">
        <f t="shared" si="218"/>
        <v>51047</v>
      </c>
      <c r="M449" s="50">
        <v>47</v>
      </c>
      <c r="N449" s="50" t="str">
        <f>随机目标!CL88</f>
        <v>prop,205,3;pack,1107;pack,1122;pack,1137;pack,1152</v>
      </c>
      <c r="O449" s="50" t="str">
        <f>随机目标!CM88</f>
        <v>prop,205,3</v>
      </c>
      <c r="P449" s="50">
        <f>随机目标!CN88</f>
        <v>50</v>
      </c>
      <c r="Q449" s="50">
        <v>1</v>
      </c>
      <c r="R449" s="50" t="str">
        <f t="shared" si="219"/>
        <v>prop_205</v>
      </c>
      <c r="S449" s="50" t="str">
        <f t="shared" si="220"/>
        <v>prop</v>
      </c>
      <c r="U449" s="50">
        <v>8</v>
      </c>
      <c r="V449" s="50">
        <f t="shared" si="316"/>
        <v>82047</v>
      </c>
      <c r="W449" s="50">
        <v>47</v>
      </c>
      <c r="X449" s="50" t="str">
        <f>随机目标!CU88</f>
        <v>prop,704,8</v>
      </c>
      <c r="Y449" s="50" t="str">
        <f>随机目标!CV88</f>
        <v>prop,704,8</v>
      </c>
      <c r="Z449" s="50">
        <f>随机目标!CW88</f>
        <v>100</v>
      </c>
      <c r="AA449" s="50">
        <v>2</v>
      </c>
      <c r="AB449" s="50" t="str">
        <f t="shared" si="317"/>
        <v>prop_704</v>
      </c>
      <c r="AC449" s="50" t="str">
        <f t="shared" si="318"/>
        <v>prop</v>
      </c>
      <c r="AH449" s="53">
        <f>宝箱产出!H50</f>
        <v>10447</v>
      </c>
      <c r="AI449" s="53">
        <v>1</v>
      </c>
      <c r="AJ449" s="50" t="str">
        <f>价值设定!V49</f>
        <v>prop,104|5058;prop,105|4942</v>
      </c>
    </row>
    <row r="450" spans="1:36">
      <c r="A450" s="51" t="s">
        <v>763</v>
      </c>
      <c r="B450" s="52">
        <v>1048</v>
      </c>
      <c r="C450" s="52">
        <v>1</v>
      </c>
      <c r="D450" s="50" t="str">
        <f>怪物产出!X51</f>
        <v>item,200;stage_token,1</v>
      </c>
      <c r="E450" s="50">
        <f>产出设定!$C$21</f>
        <v>75</v>
      </c>
      <c r="F450" s="50">
        <f>怪物产出!H51</f>
        <v>216</v>
      </c>
      <c r="G450" s="50">
        <f>怪物产出!I51</f>
        <v>360</v>
      </c>
      <c r="H450" s="50" t="str">
        <f>怪物产出!U51</f>
        <v>pack,10148;stage_token,140;dice,1</v>
      </c>
      <c r="K450" s="50">
        <v>5</v>
      </c>
      <c r="L450" s="50">
        <f t="shared" si="218"/>
        <v>51048</v>
      </c>
      <c r="M450" s="50">
        <v>48</v>
      </c>
      <c r="N450" s="50" t="str">
        <f>随机目标!CL89</f>
        <v>prop,205,3;pack,1107;pack,1122;pack,1137;pack,1152</v>
      </c>
      <c r="O450" s="50" t="str">
        <f>随机目标!CM89</f>
        <v>prop,205,3</v>
      </c>
      <c r="P450" s="50">
        <f>随机目标!CN89</f>
        <v>50</v>
      </c>
      <c r="Q450" s="50">
        <v>1</v>
      </c>
      <c r="R450" s="50" t="str">
        <f t="shared" si="219"/>
        <v>prop_205</v>
      </c>
      <c r="S450" s="50" t="str">
        <f t="shared" si="220"/>
        <v>prop</v>
      </c>
      <c r="U450" s="50">
        <v>8</v>
      </c>
      <c r="V450" s="50">
        <f t="shared" si="316"/>
        <v>82048</v>
      </c>
      <c r="W450" s="50">
        <v>48</v>
      </c>
      <c r="X450" s="50" t="str">
        <f>随机目标!CU89</f>
        <v>prop,704,8</v>
      </c>
      <c r="Y450" s="50" t="str">
        <f>随机目标!CV89</f>
        <v>prop,704,8</v>
      </c>
      <c r="Z450" s="50">
        <f>随机目标!CW89</f>
        <v>100</v>
      </c>
      <c r="AA450" s="50">
        <v>2</v>
      </c>
      <c r="AB450" s="50" t="str">
        <f t="shared" si="317"/>
        <v>prop_704</v>
      </c>
      <c r="AC450" s="50" t="str">
        <f t="shared" si="318"/>
        <v>prop</v>
      </c>
      <c r="AH450" s="53">
        <f>宝箱产出!H51</f>
        <v>10448</v>
      </c>
      <c r="AI450" s="53">
        <v>1</v>
      </c>
      <c r="AJ450" s="50" t="str">
        <f>价值设定!V50</f>
        <v>prop,104|4972;prop,105|5028</v>
      </c>
    </row>
    <row r="451" spans="1:36">
      <c r="A451" s="51" t="s">
        <v>764</v>
      </c>
      <c r="B451" s="52">
        <v>1049</v>
      </c>
      <c r="C451" s="52">
        <v>1</v>
      </c>
      <c r="D451" s="50" t="str">
        <f>怪物产出!X52</f>
        <v>item,200;stage_token,1</v>
      </c>
      <c r="E451" s="50">
        <f>产出设定!$C$21</f>
        <v>75</v>
      </c>
      <c r="F451" s="50">
        <f>怪物产出!H52</f>
        <v>216</v>
      </c>
      <c r="G451" s="50">
        <f>怪物产出!I52</f>
        <v>360</v>
      </c>
      <c r="H451" s="50" t="str">
        <f>怪物产出!U52</f>
        <v>pack,10149;stage_token,140;dice,1</v>
      </c>
      <c r="K451" s="50">
        <v>5</v>
      </c>
      <c r="L451" s="50">
        <f t="shared" si="218"/>
        <v>51049</v>
      </c>
      <c r="M451" s="50">
        <v>49</v>
      </c>
      <c r="N451" s="50" t="str">
        <f>随机目标!CL90</f>
        <v>prop,205,3;pack,1107;pack,1122;pack,1137;pack,1152</v>
      </c>
      <c r="O451" s="50" t="str">
        <f>随机目标!CM90</f>
        <v>prop,205,3</v>
      </c>
      <c r="P451" s="50">
        <f>随机目标!CN90</f>
        <v>50</v>
      </c>
      <c r="Q451" s="50">
        <v>1</v>
      </c>
      <c r="R451" s="50" t="str">
        <f t="shared" si="219"/>
        <v>prop_205</v>
      </c>
      <c r="S451" s="50" t="str">
        <f t="shared" si="220"/>
        <v>prop</v>
      </c>
      <c r="U451" s="50">
        <v>8</v>
      </c>
      <c r="V451" s="50">
        <f t="shared" si="316"/>
        <v>82049</v>
      </c>
      <c r="W451" s="50">
        <v>49</v>
      </c>
      <c r="X451" s="50" t="str">
        <f>随机目标!CU90</f>
        <v>prop,704,8</v>
      </c>
      <c r="Y451" s="50" t="str">
        <f>随机目标!CV90</f>
        <v>prop,704,8</v>
      </c>
      <c r="Z451" s="50">
        <f>随机目标!CW90</f>
        <v>100</v>
      </c>
      <c r="AA451" s="50">
        <v>2</v>
      </c>
      <c r="AB451" s="50" t="str">
        <f t="shared" si="317"/>
        <v>prop_704</v>
      </c>
      <c r="AC451" s="50" t="str">
        <f t="shared" si="318"/>
        <v>prop</v>
      </c>
      <c r="AH451" s="53">
        <f>宝箱产出!H52</f>
        <v>10449</v>
      </c>
      <c r="AI451" s="53">
        <v>1</v>
      </c>
      <c r="AJ451" s="50" t="str">
        <f>价值设定!V51</f>
        <v>prop,104|4858;prop,105|5142</v>
      </c>
    </row>
    <row r="452" spans="1:36">
      <c r="A452" s="51" t="s">
        <v>765</v>
      </c>
      <c r="B452" s="52">
        <v>1050</v>
      </c>
      <c r="C452" s="52">
        <v>1</v>
      </c>
      <c r="D452" s="50" t="str">
        <f>怪物产出!X53</f>
        <v>item,200;stage_token,1</v>
      </c>
      <c r="E452" s="50">
        <f>产出设定!$C$21</f>
        <v>75</v>
      </c>
      <c r="F452" s="50">
        <f>怪物产出!H53</f>
        <v>222</v>
      </c>
      <c r="G452" s="50">
        <f>怪物产出!I53</f>
        <v>370</v>
      </c>
      <c r="H452" s="50" t="str">
        <f>怪物产出!U53</f>
        <v>pack,10150;stage_token,140;dice,1</v>
      </c>
      <c r="K452" s="50">
        <v>5</v>
      </c>
      <c r="L452" s="50">
        <f t="shared" si="218"/>
        <v>51050</v>
      </c>
      <c r="M452" s="50">
        <v>50</v>
      </c>
      <c r="N452" s="50" t="str">
        <f>随机目标!CL91</f>
        <v>prop,205,4;pack,1108;pack,1123;pack,1138;pack,1153</v>
      </c>
      <c r="O452" s="50" t="str">
        <f>随机目标!CM91</f>
        <v>prop,205,4</v>
      </c>
      <c r="P452" s="50">
        <f>随机目标!CN91</f>
        <v>50</v>
      </c>
      <c r="Q452" s="50">
        <v>1</v>
      </c>
      <c r="R452" s="50" t="str">
        <f t="shared" si="219"/>
        <v>prop_205</v>
      </c>
      <c r="S452" s="50" t="str">
        <f t="shared" si="220"/>
        <v>prop</v>
      </c>
      <c r="U452" s="50">
        <v>8</v>
      </c>
      <c r="V452" s="50">
        <f t="shared" ref="V452:V515" si="333">U452*10000+2000+W452</f>
        <v>82050</v>
      </c>
      <c r="W452" s="50">
        <v>50</v>
      </c>
      <c r="X452" s="50" t="str">
        <f>随机目标!CU91</f>
        <v>prop,704,8</v>
      </c>
      <c r="Y452" s="50" t="str">
        <f>随机目标!CV91</f>
        <v>prop,704,8</v>
      </c>
      <c r="Z452" s="50">
        <f>随机目标!CW91</f>
        <v>100</v>
      </c>
      <c r="AA452" s="50">
        <v>2</v>
      </c>
      <c r="AB452" s="50" t="str">
        <f t="shared" ref="AB452:AB515" si="334">IF(OR(AC452="coin",AC452="stage_token"),VLOOKUP(AC452,$AE$3:$AF$6,2,0),IF(AC452="item",VLOOKUP(Y452,$AE$3:$AF$6,2,0),AC452&amp;"_"&amp;MID(Y452,6,3)))</f>
        <v>prop_704</v>
      </c>
      <c r="AC452" s="50" t="str">
        <f t="shared" ref="AC452:AC515" si="335">LEFT(Y452,FIND(",",Y452)-1)</f>
        <v>prop</v>
      </c>
      <c r="AH452" s="53">
        <f>宝箱产出!H53</f>
        <v>10450</v>
      </c>
      <c r="AI452" s="53">
        <v>1</v>
      </c>
      <c r="AJ452" s="50" t="str">
        <f>价值设定!V52</f>
        <v>prop,104|4772;prop,105|5228</v>
      </c>
    </row>
    <row r="453" spans="1:36">
      <c r="A453" s="51" t="s">
        <v>766</v>
      </c>
      <c r="B453" s="52">
        <v>1051</v>
      </c>
      <c r="C453" s="52">
        <v>1</v>
      </c>
      <c r="D453" s="50" t="str">
        <f>怪物产出!X54</f>
        <v>item,200;stage_token,1</v>
      </c>
      <c r="E453" s="50">
        <f>产出设定!$C$21</f>
        <v>75</v>
      </c>
      <c r="F453" s="50">
        <f>怪物产出!H54</f>
        <v>228</v>
      </c>
      <c r="G453" s="50">
        <f>怪物产出!I54</f>
        <v>379</v>
      </c>
      <c r="H453" s="50" t="str">
        <f>怪物产出!U54</f>
        <v>pack,10151;stage_token,140;dice,1</v>
      </c>
      <c r="K453" s="50">
        <v>5</v>
      </c>
      <c r="L453" s="50">
        <f t="shared" si="218"/>
        <v>51051</v>
      </c>
      <c r="M453" s="50">
        <v>51</v>
      </c>
      <c r="N453" s="50" t="str">
        <f>随机目标!CL92</f>
        <v>prop,205,4;pack,1108;pack,1123;pack,1138;pack,1153</v>
      </c>
      <c r="O453" s="50" t="str">
        <f>随机目标!CM92</f>
        <v>prop,205,4</v>
      </c>
      <c r="P453" s="50">
        <f>随机目标!CN92</f>
        <v>50</v>
      </c>
      <c r="Q453" s="50">
        <v>1</v>
      </c>
      <c r="R453" s="50" t="str">
        <f t="shared" si="219"/>
        <v>prop_205</v>
      </c>
      <c r="S453" s="50" t="str">
        <f t="shared" si="220"/>
        <v>prop</v>
      </c>
      <c r="U453" s="50">
        <v>8</v>
      </c>
      <c r="V453" s="50">
        <f t="shared" si="333"/>
        <v>82051</v>
      </c>
      <c r="W453" s="50">
        <v>51</v>
      </c>
      <c r="X453" s="50" t="str">
        <f>随机目标!CU92</f>
        <v>prop,704,8</v>
      </c>
      <c r="Y453" s="50" t="str">
        <f>随机目标!CV92</f>
        <v>prop,704,8</v>
      </c>
      <c r="Z453" s="50">
        <f>随机目标!CW92</f>
        <v>100</v>
      </c>
      <c r="AA453" s="50">
        <v>2</v>
      </c>
      <c r="AB453" s="50" t="str">
        <f t="shared" si="334"/>
        <v>prop_704</v>
      </c>
      <c r="AC453" s="50" t="str">
        <f t="shared" si="335"/>
        <v>prop</v>
      </c>
      <c r="AH453" s="53">
        <f>宝箱产出!H54</f>
        <v>10451</v>
      </c>
      <c r="AI453" s="53">
        <v>1</v>
      </c>
      <c r="AJ453" s="50" t="str">
        <f>价值设定!V53</f>
        <v>prop,104|4686;prop,105|5314</v>
      </c>
    </row>
    <row r="454" spans="1:36">
      <c r="A454" s="51" t="s">
        <v>767</v>
      </c>
      <c r="B454" s="52">
        <v>1052</v>
      </c>
      <c r="C454" s="52">
        <v>1</v>
      </c>
      <c r="D454" s="50" t="str">
        <f>怪物产出!X55</f>
        <v>item,200;stage_token,1</v>
      </c>
      <c r="E454" s="50">
        <f>产出设定!$C$21</f>
        <v>75</v>
      </c>
      <c r="F454" s="50">
        <f>怪物产出!H55</f>
        <v>228</v>
      </c>
      <c r="G454" s="50">
        <f>怪物产出!I55</f>
        <v>379</v>
      </c>
      <c r="H454" s="50" t="str">
        <f>怪物产出!U55</f>
        <v>pack,10152;stage_token,140;dice,1</v>
      </c>
      <c r="K454" s="50">
        <v>5</v>
      </c>
      <c r="L454" s="50">
        <f t="shared" si="218"/>
        <v>51052</v>
      </c>
      <c r="M454" s="50">
        <v>52</v>
      </c>
      <c r="N454" s="50" t="str">
        <f>随机目标!CL93</f>
        <v>prop,205,4;pack,1108;pack,1123;pack,1138;pack,1153</v>
      </c>
      <c r="O454" s="50" t="str">
        <f>随机目标!CM93</f>
        <v>prop,205,4</v>
      </c>
      <c r="P454" s="50">
        <f>随机目标!CN93</f>
        <v>50</v>
      </c>
      <c r="Q454" s="50">
        <v>1</v>
      </c>
      <c r="R454" s="50" t="str">
        <f t="shared" si="219"/>
        <v>prop_205</v>
      </c>
      <c r="S454" s="50" t="str">
        <f t="shared" si="220"/>
        <v>prop</v>
      </c>
      <c r="U454" s="50">
        <v>8</v>
      </c>
      <c r="V454" s="50">
        <f t="shared" si="333"/>
        <v>82052</v>
      </c>
      <c r="W454" s="50">
        <v>52</v>
      </c>
      <c r="X454" s="50" t="str">
        <f>随机目标!CU93</f>
        <v>prop,704,8</v>
      </c>
      <c r="Y454" s="50" t="str">
        <f>随机目标!CV93</f>
        <v>prop,704,8</v>
      </c>
      <c r="Z454" s="50">
        <f>随机目标!CW93</f>
        <v>100</v>
      </c>
      <c r="AA454" s="50">
        <v>2</v>
      </c>
      <c r="AB454" s="50" t="str">
        <f t="shared" si="334"/>
        <v>prop_704</v>
      </c>
      <c r="AC454" s="50" t="str">
        <f t="shared" si="335"/>
        <v>prop</v>
      </c>
      <c r="AH454" s="53">
        <f>宝箱产出!H55</f>
        <v>10452</v>
      </c>
      <c r="AI454" s="53">
        <v>1</v>
      </c>
      <c r="AJ454" s="50" t="str">
        <f>价值设定!V54</f>
        <v>prop,104|4572;prop,105|5428</v>
      </c>
    </row>
    <row r="455" spans="1:36">
      <c r="A455" s="51" t="s">
        <v>768</v>
      </c>
      <c r="B455" s="52">
        <v>1053</v>
      </c>
      <c r="C455" s="52">
        <v>1</v>
      </c>
      <c r="D455" s="50" t="str">
        <f>怪物产出!X56</f>
        <v>item,200;stage_token,1</v>
      </c>
      <c r="E455" s="50">
        <f>产出设定!$C$21</f>
        <v>75</v>
      </c>
      <c r="F455" s="50">
        <f>怪物产出!H56</f>
        <v>234</v>
      </c>
      <c r="G455" s="50">
        <f>怪物产出!I56</f>
        <v>390</v>
      </c>
      <c r="H455" s="50" t="str">
        <f>怪物产出!U56</f>
        <v>pack,10153;stage_token,140;dice,1</v>
      </c>
      <c r="K455" s="50">
        <v>5</v>
      </c>
      <c r="L455" s="50">
        <f t="shared" si="218"/>
        <v>51053</v>
      </c>
      <c r="M455" s="50">
        <v>53</v>
      </c>
      <c r="N455" s="50" t="str">
        <f>随机目标!CL94</f>
        <v>prop,205,4;pack,1108;pack,1123;pack,1138;pack,1153</v>
      </c>
      <c r="O455" s="50" t="str">
        <f>随机目标!CM94</f>
        <v>prop,205,4</v>
      </c>
      <c r="P455" s="50">
        <f>随机目标!CN94</f>
        <v>50</v>
      </c>
      <c r="Q455" s="50">
        <v>1</v>
      </c>
      <c r="R455" s="50" t="str">
        <f t="shared" si="219"/>
        <v>prop_205</v>
      </c>
      <c r="S455" s="50" t="str">
        <f t="shared" si="220"/>
        <v>prop</v>
      </c>
      <c r="U455" s="50">
        <v>8</v>
      </c>
      <c r="V455" s="50">
        <f t="shared" si="333"/>
        <v>82053</v>
      </c>
      <c r="W455" s="50">
        <v>53</v>
      </c>
      <c r="X455" s="50" t="str">
        <f>随机目标!CU94</f>
        <v>prop,704,8</v>
      </c>
      <c r="Y455" s="50" t="str">
        <f>随机目标!CV94</f>
        <v>prop,704,8</v>
      </c>
      <c r="Z455" s="50">
        <f>随机目标!CW94</f>
        <v>100</v>
      </c>
      <c r="AA455" s="50">
        <v>2</v>
      </c>
      <c r="AB455" s="50" t="str">
        <f t="shared" si="334"/>
        <v>prop_704</v>
      </c>
      <c r="AC455" s="50" t="str">
        <f t="shared" si="335"/>
        <v>prop</v>
      </c>
      <c r="AH455" s="53">
        <f>宝箱产出!H56</f>
        <v>10453</v>
      </c>
      <c r="AI455" s="53">
        <v>1</v>
      </c>
      <c r="AJ455" s="50" t="str">
        <f>价值设定!V55</f>
        <v>prop,104|4486;prop,105|5514</v>
      </c>
    </row>
    <row r="456" spans="1:36">
      <c r="A456" s="51" t="s">
        <v>769</v>
      </c>
      <c r="B456" s="52">
        <v>1054</v>
      </c>
      <c r="C456" s="52">
        <v>1</v>
      </c>
      <c r="D456" s="50" t="str">
        <f>怪物产出!X57</f>
        <v>item,200;stage_token,1</v>
      </c>
      <c r="E456" s="50">
        <f>产出设定!$C$21</f>
        <v>75</v>
      </c>
      <c r="F456" s="50">
        <f>怪物产出!H57</f>
        <v>240</v>
      </c>
      <c r="G456" s="50">
        <f>怪物产出!I57</f>
        <v>400</v>
      </c>
      <c r="H456" s="50" t="str">
        <f>怪物产出!U57</f>
        <v>pack,10154;stage_token,145;dice,1</v>
      </c>
      <c r="K456" s="50">
        <v>5</v>
      </c>
      <c r="L456" s="50">
        <f t="shared" si="218"/>
        <v>51054</v>
      </c>
      <c r="M456" s="50">
        <v>54</v>
      </c>
      <c r="N456" s="50" t="str">
        <f>随机目标!CL95</f>
        <v>prop,205,5;pack,1109;pack,1124;pack,1139;pack,1154</v>
      </c>
      <c r="O456" s="50" t="str">
        <f>随机目标!CM95</f>
        <v>prop,205,5</v>
      </c>
      <c r="P456" s="50">
        <f>随机目标!CN95</f>
        <v>50</v>
      </c>
      <c r="Q456" s="50">
        <v>1</v>
      </c>
      <c r="R456" s="50" t="str">
        <f t="shared" si="219"/>
        <v>prop_205</v>
      </c>
      <c r="S456" s="50" t="str">
        <f t="shared" si="220"/>
        <v>prop</v>
      </c>
      <c r="U456" s="50">
        <v>8</v>
      </c>
      <c r="V456" s="50">
        <f t="shared" si="333"/>
        <v>82054</v>
      </c>
      <c r="W456" s="50">
        <v>54</v>
      </c>
      <c r="X456" s="50" t="str">
        <f>随机目标!CU95</f>
        <v>prop,704,8</v>
      </c>
      <c r="Y456" s="50" t="str">
        <f>随机目标!CV95</f>
        <v>prop,704,8</v>
      </c>
      <c r="Z456" s="50">
        <f>随机目标!CW95</f>
        <v>100</v>
      </c>
      <c r="AA456" s="50">
        <v>2</v>
      </c>
      <c r="AB456" s="50" t="str">
        <f t="shared" si="334"/>
        <v>prop_704</v>
      </c>
      <c r="AC456" s="50" t="str">
        <f t="shared" si="335"/>
        <v>prop</v>
      </c>
      <c r="AH456" s="53">
        <f>宝箱产出!H57</f>
        <v>10454</v>
      </c>
      <c r="AI456" s="53">
        <v>1</v>
      </c>
      <c r="AJ456" s="50" t="str">
        <f>价值设定!V56</f>
        <v>prop,104|4400;prop,105|5600</v>
      </c>
    </row>
    <row r="457" spans="1:36">
      <c r="A457" s="51" t="s">
        <v>770</v>
      </c>
      <c r="B457" s="52">
        <v>1055</v>
      </c>
      <c r="C457" s="52">
        <v>1</v>
      </c>
      <c r="D457" s="50" t="str">
        <f>怪物产出!X58</f>
        <v>item,200;stage_token,1</v>
      </c>
      <c r="E457" s="50">
        <f>产出设定!$C$21</f>
        <v>75</v>
      </c>
      <c r="F457" s="50">
        <f>怪物产出!H58</f>
        <v>246</v>
      </c>
      <c r="G457" s="50">
        <f>怪物产出!I58</f>
        <v>409</v>
      </c>
      <c r="H457" s="50" t="str">
        <f>怪物产出!U58</f>
        <v>pack,10155;stage_token,145;dice,1</v>
      </c>
      <c r="K457" s="50">
        <v>5</v>
      </c>
      <c r="L457" s="50">
        <f t="shared" si="218"/>
        <v>51055</v>
      </c>
      <c r="M457" s="50">
        <v>55</v>
      </c>
      <c r="N457" s="50" t="str">
        <f>随机目标!CL96</f>
        <v>prop,205,5;pack,1109;pack,1124;pack,1139;pack,1154</v>
      </c>
      <c r="O457" s="50" t="str">
        <f>随机目标!CM96</f>
        <v>prop,205,5</v>
      </c>
      <c r="P457" s="50">
        <f>随机目标!CN96</f>
        <v>50</v>
      </c>
      <c r="Q457" s="50">
        <v>1</v>
      </c>
      <c r="R457" s="50" t="str">
        <f t="shared" si="219"/>
        <v>prop_205</v>
      </c>
      <c r="S457" s="50" t="str">
        <f t="shared" si="220"/>
        <v>prop</v>
      </c>
      <c r="U457" s="50">
        <v>8</v>
      </c>
      <c r="V457" s="50">
        <f t="shared" si="333"/>
        <v>82055</v>
      </c>
      <c r="W457" s="50">
        <v>55</v>
      </c>
      <c r="X457" s="50" t="str">
        <f>随机目标!CU96</f>
        <v>prop,704,8</v>
      </c>
      <c r="Y457" s="50" t="str">
        <f>随机目标!CV96</f>
        <v>prop,704,8</v>
      </c>
      <c r="Z457" s="50">
        <f>随机目标!CW96</f>
        <v>100</v>
      </c>
      <c r="AA457" s="50">
        <v>2</v>
      </c>
      <c r="AB457" s="50" t="str">
        <f t="shared" si="334"/>
        <v>prop_704</v>
      </c>
      <c r="AC457" s="50" t="str">
        <f t="shared" si="335"/>
        <v>prop</v>
      </c>
      <c r="AH457" s="53">
        <f>宝箱产出!H58</f>
        <v>10455</v>
      </c>
      <c r="AI457" s="53">
        <v>1</v>
      </c>
      <c r="AJ457" s="50" t="str">
        <f>价值设定!V57</f>
        <v>prop,104|4286;prop,105|5714</v>
      </c>
    </row>
    <row r="458" spans="1:36">
      <c r="A458" s="51" t="s">
        <v>771</v>
      </c>
      <c r="B458" s="52">
        <v>1056</v>
      </c>
      <c r="C458" s="52">
        <v>1</v>
      </c>
      <c r="D458" s="50" t="str">
        <f>怪物产出!X59</f>
        <v>item,200;stage_token,1</v>
      </c>
      <c r="E458" s="50">
        <f>产出设定!$C$21</f>
        <v>75</v>
      </c>
      <c r="F458" s="50">
        <f>怪物产出!H59</f>
        <v>246</v>
      </c>
      <c r="G458" s="50">
        <f>怪物产出!I59</f>
        <v>409</v>
      </c>
      <c r="H458" s="50" t="str">
        <f>怪物产出!U59</f>
        <v>pack,10156;stage_token,145;dice,1</v>
      </c>
      <c r="K458" s="50">
        <v>5</v>
      </c>
      <c r="L458" s="50">
        <f t="shared" si="218"/>
        <v>51056</v>
      </c>
      <c r="M458" s="50">
        <v>56</v>
      </c>
      <c r="N458" s="50" t="str">
        <f>随机目标!CL97</f>
        <v>prop,205,5;pack,1109;pack,1124;pack,1139;pack,1154</v>
      </c>
      <c r="O458" s="50" t="str">
        <f>随机目标!CM97</f>
        <v>prop,205,5</v>
      </c>
      <c r="P458" s="50">
        <f>随机目标!CN97</f>
        <v>50</v>
      </c>
      <c r="Q458" s="50">
        <v>1</v>
      </c>
      <c r="R458" s="50" t="str">
        <f t="shared" si="219"/>
        <v>prop_205</v>
      </c>
      <c r="S458" s="50" t="str">
        <f t="shared" si="220"/>
        <v>prop</v>
      </c>
      <c r="U458" s="50">
        <v>8</v>
      </c>
      <c r="V458" s="50">
        <f t="shared" si="333"/>
        <v>82056</v>
      </c>
      <c r="W458" s="50">
        <v>56</v>
      </c>
      <c r="X458" s="50" t="str">
        <f>随机目标!CU97</f>
        <v>prop,704,8</v>
      </c>
      <c r="Y458" s="50" t="str">
        <f>随机目标!CV97</f>
        <v>prop,704,8</v>
      </c>
      <c r="Z458" s="50">
        <f>随机目标!CW97</f>
        <v>100</v>
      </c>
      <c r="AA458" s="50">
        <v>2</v>
      </c>
      <c r="AB458" s="50" t="str">
        <f t="shared" si="334"/>
        <v>prop_704</v>
      </c>
      <c r="AC458" s="50" t="str">
        <f t="shared" si="335"/>
        <v>prop</v>
      </c>
      <c r="AH458" s="53">
        <f>宝箱产出!H59</f>
        <v>10456</v>
      </c>
      <c r="AI458" s="53">
        <v>1</v>
      </c>
      <c r="AJ458" s="50" t="str">
        <f>价值设定!V58</f>
        <v>prop,104|4200;prop,105|5800</v>
      </c>
    </row>
    <row r="459" spans="1:36">
      <c r="A459" s="51" t="s">
        <v>772</v>
      </c>
      <c r="B459" s="52">
        <v>1057</v>
      </c>
      <c r="C459" s="52">
        <v>1</v>
      </c>
      <c r="D459" s="50" t="str">
        <f>怪物产出!X60</f>
        <v>item,200;stage_token,1</v>
      </c>
      <c r="E459" s="50">
        <f>产出设定!$C$21</f>
        <v>75</v>
      </c>
      <c r="F459" s="50">
        <f>怪物产出!H60</f>
        <v>252</v>
      </c>
      <c r="G459" s="50">
        <f>怪物产出!I60</f>
        <v>420</v>
      </c>
      <c r="H459" s="50" t="str">
        <f>怪物产出!U60</f>
        <v>pack,10157;stage_token,145;dice,1</v>
      </c>
      <c r="K459" s="50">
        <v>5</v>
      </c>
      <c r="L459" s="50">
        <f t="shared" si="218"/>
        <v>51057</v>
      </c>
      <c r="M459" s="50">
        <v>57</v>
      </c>
      <c r="N459" s="50" t="str">
        <f>随机目标!CL98</f>
        <v>prop,205,5;pack,1109;pack,1124;pack,1139;pack,1154</v>
      </c>
      <c r="O459" s="50" t="str">
        <f>随机目标!CM98</f>
        <v>prop,205,5</v>
      </c>
      <c r="P459" s="50">
        <f>随机目标!CN98</f>
        <v>50</v>
      </c>
      <c r="Q459" s="50">
        <v>1</v>
      </c>
      <c r="R459" s="50" t="str">
        <f t="shared" si="219"/>
        <v>prop_205</v>
      </c>
      <c r="S459" s="50" t="str">
        <f t="shared" si="220"/>
        <v>prop</v>
      </c>
      <c r="U459" s="50">
        <v>8</v>
      </c>
      <c r="V459" s="50">
        <f t="shared" si="333"/>
        <v>82057</v>
      </c>
      <c r="W459" s="50">
        <v>57</v>
      </c>
      <c r="X459" s="50" t="str">
        <f>随机目标!CU98</f>
        <v>prop,704,8</v>
      </c>
      <c r="Y459" s="50" t="str">
        <f>随机目标!CV98</f>
        <v>prop,704,8</v>
      </c>
      <c r="Z459" s="50">
        <f>随机目标!CW98</f>
        <v>100</v>
      </c>
      <c r="AA459" s="50">
        <v>2</v>
      </c>
      <c r="AB459" s="50" t="str">
        <f t="shared" si="334"/>
        <v>prop_704</v>
      </c>
      <c r="AC459" s="50" t="str">
        <f t="shared" si="335"/>
        <v>prop</v>
      </c>
      <c r="AH459" s="53">
        <f>宝箱产出!H60</f>
        <v>10457</v>
      </c>
      <c r="AI459" s="53">
        <v>1</v>
      </c>
      <c r="AJ459" s="50" t="str">
        <f>价值设定!V59</f>
        <v>prop,104|4115;prop,105|5885</v>
      </c>
    </row>
    <row r="460" spans="1:36">
      <c r="A460" s="51" t="s">
        <v>773</v>
      </c>
      <c r="B460" s="52">
        <v>1058</v>
      </c>
      <c r="C460" s="52">
        <v>1</v>
      </c>
      <c r="D460" s="50" t="str">
        <f>怪物产出!X61</f>
        <v>item,200;stage_token,1</v>
      </c>
      <c r="E460" s="50">
        <f>产出设定!$C$21</f>
        <v>75</v>
      </c>
      <c r="F460" s="50">
        <f>怪物产出!H61</f>
        <v>252</v>
      </c>
      <c r="G460" s="50">
        <f>怪物产出!I61</f>
        <v>420</v>
      </c>
      <c r="H460" s="50" t="str">
        <f>怪物产出!U61</f>
        <v>pack,10158;stage_token,145;dice,1</v>
      </c>
      <c r="K460" s="50">
        <v>5</v>
      </c>
      <c r="L460" s="50">
        <f t="shared" si="218"/>
        <v>51058</v>
      </c>
      <c r="M460" s="50">
        <v>58</v>
      </c>
      <c r="N460" s="50" t="str">
        <f>随机目标!CL99</f>
        <v>prop,205,5;pack,1109;pack,1124;pack,1139;pack,1154</v>
      </c>
      <c r="O460" s="50" t="str">
        <f>随机目标!CM99</f>
        <v>prop,205,5</v>
      </c>
      <c r="P460" s="50">
        <f>随机目标!CN99</f>
        <v>50</v>
      </c>
      <c r="Q460" s="50">
        <v>1</v>
      </c>
      <c r="R460" s="50" t="str">
        <f t="shared" si="219"/>
        <v>prop_205</v>
      </c>
      <c r="S460" s="50" t="str">
        <f t="shared" si="220"/>
        <v>prop</v>
      </c>
      <c r="U460" s="50">
        <v>8</v>
      </c>
      <c r="V460" s="50">
        <f t="shared" si="333"/>
        <v>82058</v>
      </c>
      <c r="W460" s="50">
        <v>58</v>
      </c>
      <c r="X460" s="50" t="str">
        <f>随机目标!CU99</f>
        <v>prop,704,8</v>
      </c>
      <c r="Y460" s="50" t="str">
        <f>随机目标!CV99</f>
        <v>prop,704,8</v>
      </c>
      <c r="Z460" s="50">
        <f>随机目标!CW99</f>
        <v>100</v>
      </c>
      <c r="AA460" s="50">
        <v>2</v>
      </c>
      <c r="AB460" s="50" t="str">
        <f t="shared" si="334"/>
        <v>prop_704</v>
      </c>
      <c r="AC460" s="50" t="str">
        <f t="shared" si="335"/>
        <v>prop</v>
      </c>
      <c r="AH460" s="53">
        <f>宝箱产出!H61</f>
        <v>10458</v>
      </c>
      <c r="AI460" s="53">
        <v>1</v>
      </c>
      <c r="AJ460" s="50" t="str">
        <f>价值设定!V60</f>
        <v>prop,104|4000;prop,105|6000</v>
      </c>
    </row>
    <row r="461" spans="1:36">
      <c r="A461" s="51" t="s">
        <v>774</v>
      </c>
      <c r="B461" s="52">
        <v>1059</v>
      </c>
      <c r="C461" s="52">
        <v>1</v>
      </c>
      <c r="D461" s="50" t="str">
        <f>怪物产出!X62</f>
        <v>item,200;stage_token,1</v>
      </c>
      <c r="E461" s="50">
        <f>产出设定!$C$21</f>
        <v>75</v>
      </c>
      <c r="F461" s="50">
        <f>怪物产出!H62</f>
        <v>258</v>
      </c>
      <c r="G461" s="50">
        <f>怪物产出!I62</f>
        <v>430</v>
      </c>
      <c r="H461" s="50" t="str">
        <f>怪物产出!U62</f>
        <v>pack,10159;stage_token,145;dice,1</v>
      </c>
      <c r="K461" s="50">
        <v>5</v>
      </c>
      <c r="L461" s="50">
        <f t="shared" si="218"/>
        <v>51059</v>
      </c>
      <c r="M461" s="50">
        <v>59</v>
      </c>
      <c r="N461" s="50" t="str">
        <f>随机目标!CL100</f>
        <v>prop,205,5;pack,1110;pack,1125;pack,1140;pack,1155</v>
      </c>
      <c r="O461" s="50" t="str">
        <f>随机目标!CM100</f>
        <v>prop,205,5</v>
      </c>
      <c r="P461" s="50">
        <f>随机目标!CN100</f>
        <v>50</v>
      </c>
      <c r="Q461" s="50">
        <v>1</v>
      </c>
      <c r="R461" s="50" t="str">
        <f t="shared" si="219"/>
        <v>prop_205</v>
      </c>
      <c r="S461" s="50" t="str">
        <f t="shared" si="220"/>
        <v>prop</v>
      </c>
      <c r="U461" s="50">
        <v>8</v>
      </c>
      <c r="V461" s="50">
        <f t="shared" si="333"/>
        <v>82059</v>
      </c>
      <c r="W461" s="50">
        <v>59</v>
      </c>
      <c r="X461" s="50" t="str">
        <f>随机目标!CU100</f>
        <v>prop,704,8</v>
      </c>
      <c r="Y461" s="50" t="str">
        <f>随机目标!CV100</f>
        <v>prop,704,8</v>
      </c>
      <c r="Z461" s="50">
        <f>随机目标!CW100</f>
        <v>100</v>
      </c>
      <c r="AA461" s="50">
        <v>2</v>
      </c>
      <c r="AB461" s="50" t="str">
        <f t="shared" si="334"/>
        <v>prop_704</v>
      </c>
      <c r="AC461" s="50" t="str">
        <f t="shared" si="335"/>
        <v>prop</v>
      </c>
      <c r="AH461" s="53">
        <f>宝箱产出!H62</f>
        <v>10459</v>
      </c>
      <c r="AI461" s="53">
        <v>1</v>
      </c>
      <c r="AJ461" s="50" t="str">
        <f>价值设定!V61</f>
        <v>prop,104|3915;prop,105|6085</v>
      </c>
    </row>
    <row r="462" spans="1:36">
      <c r="A462" s="51" t="s">
        <v>775</v>
      </c>
      <c r="B462" s="52">
        <v>1060</v>
      </c>
      <c r="C462" s="52">
        <v>1</v>
      </c>
      <c r="D462" s="50" t="str">
        <f>怪物产出!X63</f>
        <v>item,200;stage_token,1</v>
      </c>
      <c r="E462" s="50">
        <f>产出设定!$C$21</f>
        <v>75</v>
      </c>
      <c r="F462" s="50">
        <f>怪物产出!H63</f>
        <v>258</v>
      </c>
      <c r="G462" s="50">
        <f>怪物产出!I63</f>
        <v>430</v>
      </c>
      <c r="H462" s="50" t="str">
        <f>怪物产出!U63</f>
        <v>pack,10160;stage_token,150;dice,1</v>
      </c>
      <c r="K462" s="50">
        <v>5</v>
      </c>
      <c r="L462" s="50">
        <f t="shared" si="218"/>
        <v>51060</v>
      </c>
      <c r="M462" s="50">
        <v>60</v>
      </c>
      <c r="N462" s="50" t="str">
        <f>随机目标!CL101</f>
        <v>prop,205,5;pack,1110;pack,1125;pack,1140;pack,1155</v>
      </c>
      <c r="O462" s="50" t="str">
        <f>随机目标!CM101</f>
        <v>prop,205,5</v>
      </c>
      <c r="P462" s="50">
        <f>随机目标!CN101</f>
        <v>50</v>
      </c>
      <c r="Q462" s="50">
        <v>1</v>
      </c>
      <c r="R462" s="50" t="str">
        <f t="shared" si="219"/>
        <v>prop_205</v>
      </c>
      <c r="S462" s="50" t="str">
        <f t="shared" si="220"/>
        <v>prop</v>
      </c>
      <c r="U462" s="50">
        <v>8</v>
      </c>
      <c r="V462" s="50">
        <f t="shared" si="333"/>
        <v>82060</v>
      </c>
      <c r="W462" s="50">
        <v>60</v>
      </c>
      <c r="X462" s="50" t="str">
        <f>随机目标!CU101</f>
        <v>prop,704,8</v>
      </c>
      <c r="Y462" s="50" t="str">
        <f>随机目标!CV101</f>
        <v>prop,704,8</v>
      </c>
      <c r="Z462" s="50">
        <f>随机目标!CW101</f>
        <v>100</v>
      </c>
      <c r="AA462" s="50">
        <v>2</v>
      </c>
      <c r="AB462" s="50" t="str">
        <f t="shared" si="334"/>
        <v>prop_704</v>
      </c>
      <c r="AC462" s="50" t="str">
        <f t="shared" si="335"/>
        <v>prop</v>
      </c>
      <c r="AH462" s="53">
        <f>宝箱产出!H63</f>
        <v>10460</v>
      </c>
      <c r="AI462" s="53">
        <v>1</v>
      </c>
      <c r="AJ462" s="50" t="str">
        <f>价值设定!V62</f>
        <v>prop,104|3829;prop,105|6171</v>
      </c>
    </row>
    <row r="463" spans="1:36">
      <c r="A463" s="51" t="s">
        <v>776</v>
      </c>
      <c r="B463" s="52">
        <v>1061</v>
      </c>
      <c r="C463" s="52">
        <v>1</v>
      </c>
      <c r="D463" s="50" t="str">
        <f>怪物产出!X64</f>
        <v>item,200;stage_token,1</v>
      </c>
      <c r="E463" s="50">
        <f>产出设定!$C$21</f>
        <v>75</v>
      </c>
      <c r="F463" s="50">
        <f>怪物产出!H64</f>
        <v>264</v>
      </c>
      <c r="G463" s="50">
        <f>怪物产出!I64</f>
        <v>439</v>
      </c>
      <c r="H463" s="50" t="str">
        <f>怪物产出!U64</f>
        <v>pack,10161;stage_token,150;dice,1</v>
      </c>
      <c r="K463" s="50">
        <v>5</v>
      </c>
      <c r="L463" s="50">
        <f t="shared" si="218"/>
        <v>51061</v>
      </c>
      <c r="M463" s="50">
        <v>61</v>
      </c>
      <c r="N463" s="50" t="str">
        <f>随机目标!CL102</f>
        <v>prop,205,5;pack,1110;pack,1125;pack,1140;pack,1155</v>
      </c>
      <c r="O463" s="50" t="str">
        <f>随机目标!CM102</f>
        <v>prop,205,5</v>
      </c>
      <c r="P463" s="50">
        <f>随机目标!CN102</f>
        <v>50</v>
      </c>
      <c r="Q463" s="50">
        <v>1</v>
      </c>
      <c r="R463" s="50" t="str">
        <f t="shared" si="219"/>
        <v>prop_205</v>
      </c>
      <c r="S463" s="50" t="str">
        <f t="shared" si="220"/>
        <v>prop</v>
      </c>
      <c r="U463" s="50">
        <v>8</v>
      </c>
      <c r="V463" s="50">
        <f t="shared" si="333"/>
        <v>82061</v>
      </c>
      <c r="W463" s="50">
        <v>61</v>
      </c>
      <c r="X463" s="50" t="str">
        <f>随机目标!CU102</f>
        <v>prop,704,8</v>
      </c>
      <c r="Y463" s="50" t="str">
        <f>随机目标!CV102</f>
        <v>prop,704,8</v>
      </c>
      <c r="Z463" s="50">
        <f>随机目标!CW102</f>
        <v>100</v>
      </c>
      <c r="AA463" s="50">
        <v>2</v>
      </c>
      <c r="AB463" s="50" t="str">
        <f t="shared" si="334"/>
        <v>prop_704</v>
      </c>
      <c r="AC463" s="50" t="str">
        <f t="shared" si="335"/>
        <v>prop</v>
      </c>
      <c r="AH463" s="53">
        <f>宝箱产出!H64</f>
        <v>10461</v>
      </c>
      <c r="AI463" s="53">
        <v>1</v>
      </c>
      <c r="AJ463" s="50" t="str">
        <f>价值设定!V63</f>
        <v>prop,104|3715;prop,105|6285</v>
      </c>
    </row>
    <row r="464" spans="1:36">
      <c r="A464" s="51" t="s">
        <v>777</v>
      </c>
      <c r="B464" s="52">
        <v>1062</v>
      </c>
      <c r="C464" s="52">
        <v>1</v>
      </c>
      <c r="D464" s="50" t="str">
        <f>怪物产出!X65</f>
        <v>item,200;stage_token,1</v>
      </c>
      <c r="E464" s="50">
        <f>产出设定!$C$21</f>
        <v>75</v>
      </c>
      <c r="F464" s="50">
        <f>怪物产出!H65</f>
        <v>264</v>
      </c>
      <c r="G464" s="50">
        <f>怪物产出!I65</f>
        <v>439</v>
      </c>
      <c r="H464" s="50" t="str">
        <f>怪物产出!U65</f>
        <v>pack,10162;stage_token,150;dice,1</v>
      </c>
      <c r="K464" s="50">
        <v>5</v>
      </c>
      <c r="L464" s="50">
        <f t="shared" si="218"/>
        <v>51062</v>
      </c>
      <c r="M464" s="50">
        <v>62</v>
      </c>
      <c r="N464" s="50" t="str">
        <f>随机目标!CL103</f>
        <v>prop,205,5;pack,1110;pack,1125;pack,1140;pack,1155</v>
      </c>
      <c r="O464" s="50" t="str">
        <f>随机目标!CM103</f>
        <v>prop,205,5</v>
      </c>
      <c r="P464" s="50">
        <f>随机目标!CN103</f>
        <v>50</v>
      </c>
      <c r="Q464" s="50">
        <v>1</v>
      </c>
      <c r="R464" s="50" t="str">
        <f t="shared" si="219"/>
        <v>prop_205</v>
      </c>
      <c r="S464" s="50" t="str">
        <f t="shared" si="220"/>
        <v>prop</v>
      </c>
      <c r="U464" s="50">
        <v>8</v>
      </c>
      <c r="V464" s="50">
        <f t="shared" si="333"/>
        <v>82062</v>
      </c>
      <c r="W464" s="50">
        <v>62</v>
      </c>
      <c r="X464" s="50" t="str">
        <f>随机目标!CU103</f>
        <v>prop,704,8</v>
      </c>
      <c r="Y464" s="50" t="str">
        <f>随机目标!CV103</f>
        <v>prop,704,8</v>
      </c>
      <c r="Z464" s="50">
        <f>随机目标!CW103</f>
        <v>100</v>
      </c>
      <c r="AA464" s="50">
        <v>2</v>
      </c>
      <c r="AB464" s="50" t="str">
        <f t="shared" si="334"/>
        <v>prop_704</v>
      </c>
      <c r="AC464" s="50" t="str">
        <f t="shared" si="335"/>
        <v>prop</v>
      </c>
      <c r="AH464" s="53">
        <f>宝箱产出!H65</f>
        <v>10462</v>
      </c>
      <c r="AI464" s="53">
        <v>1</v>
      </c>
      <c r="AJ464" s="50" t="str">
        <f>价值设定!V64</f>
        <v>prop,104|3629;prop,105|6371</v>
      </c>
    </row>
    <row r="465" spans="1:36">
      <c r="A465" s="51" t="s">
        <v>778</v>
      </c>
      <c r="B465" s="52">
        <v>1063</v>
      </c>
      <c r="C465" s="52">
        <v>1</v>
      </c>
      <c r="D465" s="50" t="str">
        <f>怪物产出!X66</f>
        <v>item,200;stage_token,1</v>
      </c>
      <c r="E465" s="50">
        <f>产出设定!$C$21</f>
        <v>75</v>
      </c>
      <c r="F465" s="50">
        <f>怪物产出!H66</f>
        <v>264</v>
      </c>
      <c r="G465" s="50">
        <f>怪物产出!I66</f>
        <v>439</v>
      </c>
      <c r="H465" s="50" t="str">
        <f>怪物产出!U66</f>
        <v>pack,10163;stage_token,150;dice,1</v>
      </c>
      <c r="K465" s="50">
        <v>5</v>
      </c>
      <c r="L465" s="50">
        <f t="shared" si="218"/>
        <v>51063</v>
      </c>
      <c r="M465" s="50">
        <v>63</v>
      </c>
      <c r="N465" s="50" t="str">
        <f>随机目标!CL104</f>
        <v>prop,205,5;pack,1110;pack,1125;pack,1140;pack,1155</v>
      </c>
      <c r="O465" s="50" t="str">
        <f>随机目标!CM104</f>
        <v>prop,205,5</v>
      </c>
      <c r="P465" s="50">
        <f>随机目标!CN104</f>
        <v>50</v>
      </c>
      <c r="Q465" s="50">
        <v>1</v>
      </c>
      <c r="R465" s="50" t="str">
        <f t="shared" si="219"/>
        <v>prop_205</v>
      </c>
      <c r="S465" s="50" t="str">
        <f t="shared" si="220"/>
        <v>prop</v>
      </c>
      <c r="U465" s="50">
        <v>8</v>
      </c>
      <c r="V465" s="50">
        <f t="shared" si="333"/>
        <v>82063</v>
      </c>
      <c r="W465" s="50">
        <v>63</v>
      </c>
      <c r="X465" s="50" t="str">
        <f>随机目标!CU104</f>
        <v>prop,704,8</v>
      </c>
      <c r="Y465" s="50" t="str">
        <f>随机目标!CV104</f>
        <v>prop,704,8</v>
      </c>
      <c r="Z465" s="50">
        <f>随机目标!CW104</f>
        <v>100</v>
      </c>
      <c r="AA465" s="50">
        <v>2</v>
      </c>
      <c r="AB465" s="50" t="str">
        <f t="shared" si="334"/>
        <v>prop_704</v>
      </c>
      <c r="AC465" s="50" t="str">
        <f t="shared" si="335"/>
        <v>prop</v>
      </c>
      <c r="AH465" s="53">
        <f>宝箱产出!H66</f>
        <v>10463</v>
      </c>
      <c r="AI465" s="53">
        <v>1</v>
      </c>
      <c r="AJ465" s="50" t="str">
        <f>价值设定!V65</f>
        <v>prop,104|3543;prop,105|6457</v>
      </c>
    </row>
    <row r="466" spans="1:36">
      <c r="A466" s="51" t="s">
        <v>779</v>
      </c>
      <c r="B466" s="52">
        <v>1064</v>
      </c>
      <c r="C466" s="52">
        <v>1</v>
      </c>
      <c r="D466" s="50" t="str">
        <f>怪物产出!X67</f>
        <v>item,200;stage_token,1</v>
      </c>
      <c r="E466" s="50">
        <f>产出设定!$C$21</f>
        <v>75</v>
      </c>
      <c r="F466" s="50">
        <f>怪物产出!H67</f>
        <v>270</v>
      </c>
      <c r="G466" s="50">
        <f>怪物产出!I67</f>
        <v>450</v>
      </c>
      <c r="H466" s="50" t="str">
        <f>怪物产出!U67</f>
        <v>pack,10164;stage_token,150;dice,1</v>
      </c>
      <c r="K466" s="50">
        <v>5</v>
      </c>
      <c r="L466" s="50">
        <f t="shared" si="218"/>
        <v>51064</v>
      </c>
      <c r="M466" s="50">
        <v>64</v>
      </c>
      <c r="N466" s="50" t="str">
        <f>随机目标!CL105</f>
        <v>prop,205,5;pack,1110;pack,1125;pack,1140;pack,1155</v>
      </c>
      <c r="O466" s="50" t="str">
        <f>随机目标!CM105</f>
        <v>prop,205,5</v>
      </c>
      <c r="P466" s="50">
        <f>随机目标!CN105</f>
        <v>50</v>
      </c>
      <c r="Q466" s="50">
        <v>1</v>
      </c>
      <c r="R466" s="50" t="str">
        <f t="shared" si="219"/>
        <v>prop_205</v>
      </c>
      <c r="S466" s="50" t="str">
        <f t="shared" si="220"/>
        <v>prop</v>
      </c>
      <c r="U466" s="50">
        <v>8</v>
      </c>
      <c r="V466" s="50">
        <f t="shared" si="333"/>
        <v>82064</v>
      </c>
      <c r="W466" s="50">
        <v>64</v>
      </c>
      <c r="X466" s="50" t="str">
        <f>随机目标!CU105</f>
        <v>prop,704,8</v>
      </c>
      <c r="Y466" s="50" t="str">
        <f>随机目标!CV105</f>
        <v>prop,704,8</v>
      </c>
      <c r="Z466" s="50">
        <f>随机目标!CW105</f>
        <v>100</v>
      </c>
      <c r="AA466" s="50">
        <v>2</v>
      </c>
      <c r="AB466" s="50" t="str">
        <f t="shared" si="334"/>
        <v>prop_704</v>
      </c>
      <c r="AC466" s="50" t="str">
        <f t="shared" si="335"/>
        <v>prop</v>
      </c>
      <c r="AH466" s="53">
        <f>宝箱产出!H67</f>
        <v>10464</v>
      </c>
      <c r="AI466" s="53">
        <v>1</v>
      </c>
      <c r="AJ466" s="50" t="str">
        <f>价值设定!V66</f>
        <v>prop,104|3429;prop,105|6571</v>
      </c>
    </row>
    <row r="467" spans="1:36">
      <c r="A467" s="51" t="s">
        <v>780</v>
      </c>
      <c r="B467" s="52">
        <v>1065</v>
      </c>
      <c r="C467" s="52">
        <v>1</v>
      </c>
      <c r="D467" s="50" t="str">
        <f>怪物产出!X68</f>
        <v>item,200;stage_token,1</v>
      </c>
      <c r="E467" s="50">
        <f>产出设定!$C$21</f>
        <v>75</v>
      </c>
      <c r="F467" s="50">
        <f>怪物产出!H68</f>
        <v>270</v>
      </c>
      <c r="G467" s="50">
        <f>怪物产出!I68</f>
        <v>450</v>
      </c>
      <c r="H467" s="50" t="str">
        <f>怪物产出!U68</f>
        <v>pack,10165;stage_token,150;dice,1</v>
      </c>
      <c r="K467" s="50">
        <v>5</v>
      </c>
      <c r="L467" s="50">
        <f t="shared" si="218"/>
        <v>51065</v>
      </c>
      <c r="M467" s="50">
        <v>65</v>
      </c>
      <c r="N467" s="50" t="str">
        <f>随机目标!CL106</f>
        <v>prop,205,5;pack,1110;pack,1125;pack,1140;pack,1155</v>
      </c>
      <c r="O467" s="50" t="str">
        <f>随机目标!CM106</f>
        <v>prop,205,5</v>
      </c>
      <c r="P467" s="50">
        <f>随机目标!CN106</f>
        <v>50</v>
      </c>
      <c r="Q467" s="50">
        <v>1</v>
      </c>
      <c r="R467" s="50" t="str">
        <f t="shared" si="219"/>
        <v>prop_205</v>
      </c>
      <c r="S467" s="50" t="str">
        <f t="shared" si="220"/>
        <v>prop</v>
      </c>
      <c r="U467" s="50">
        <v>8</v>
      </c>
      <c r="V467" s="50">
        <f t="shared" si="333"/>
        <v>82065</v>
      </c>
      <c r="W467" s="50">
        <v>65</v>
      </c>
      <c r="X467" s="50" t="str">
        <f>随机目标!CU106</f>
        <v>prop,704,8</v>
      </c>
      <c r="Y467" s="50" t="str">
        <f>随机目标!CV106</f>
        <v>prop,704,8</v>
      </c>
      <c r="Z467" s="50">
        <f>随机目标!CW106</f>
        <v>100</v>
      </c>
      <c r="AA467" s="50">
        <v>2</v>
      </c>
      <c r="AB467" s="50" t="str">
        <f t="shared" si="334"/>
        <v>prop_704</v>
      </c>
      <c r="AC467" s="50" t="str">
        <f t="shared" si="335"/>
        <v>prop</v>
      </c>
      <c r="AH467" s="53">
        <f>宝箱产出!H68</f>
        <v>10465</v>
      </c>
      <c r="AI467" s="53">
        <v>1</v>
      </c>
      <c r="AJ467" s="50" t="str">
        <f>价值设定!V67</f>
        <v>prop,104|3343;prop,105|6657</v>
      </c>
    </row>
    <row r="468" spans="1:36">
      <c r="A468" s="51" t="s">
        <v>781</v>
      </c>
      <c r="B468" s="52">
        <v>1066</v>
      </c>
      <c r="C468" s="52">
        <v>1</v>
      </c>
      <c r="D468" s="50" t="str">
        <f>怪物产出!X69</f>
        <v>item,200;stage_token,1</v>
      </c>
      <c r="E468" s="50">
        <f>产出设定!$C$21</f>
        <v>75</v>
      </c>
      <c r="F468" s="50">
        <f>怪物产出!H69</f>
        <v>279</v>
      </c>
      <c r="G468" s="50">
        <f>怪物产出!I69</f>
        <v>465</v>
      </c>
      <c r="H468" s="50" t="str">
        <f>怪物产出!U69</f>
        <v>pack,10166;stage_token,150;dice,1</v>
      </c>
      <c r="K468" s="50">
        <v>5</v>
      </c>
      <c r="L468" s="50">
        <f t="shared" si="218"/>
        <v>51066</v>
      </c>
      <c r="M468" s="50">
        <v>66</v>
      </c>
      <c r="N468" s="50" t="str">
        <f>随机目标!CL107</f>
        <v>prop,205,5;pack,1111;pack,1126;pack,1141;pack,1156</v>
      </c>
      <c r="O468" s="50" t="str">
        <f>随机目标!CM107</f>
        <v>prop,205,5</v>
      </c>
      <c r="P468" s="50">
        <f>随机目标!CN107</f>
        <v>50</v>
      </c>
      <c r="Q468" s="50">
        <v>1</v>
      </c>
      <c r="R468" s="50" t="str">
        <f t="shared" si="219"/>
        <v>prop_205</v>
      </c>
      <c r="S468" s="50" t="str">
        <f t="shared" si="220"/>
        <v>prop</v>
      </c>
      <c r="U468" s="50">
        <v>8</v>
      </c>
      <c r="V468" s="50">
        <f t="shared" si="333"/>
        <v>82066</v>
      </c>
      <c r="W468" s="50">
        <v>66</v>
      </c>
      <c r="X468" s="50" t="str">
        <f>随机目标!CU107</f>
        <v>prop,704,8</v>
      </c>
      <c r="Y468" s="50" t="str">
        <f>随机目标!CV107</f>
        <v>prop,704,8</v>
      </c>
      <c r="Z468" s="50">
        <f>随机目标!CW107</f>
        <v>100</v>
      </c>
      <c r="AA468" s="50">
        <v>2</v>
      </c>
      <c r="AB468" s="50" t="str">
        <f t="shared" si="334"/>
        <v>prop_704</v>
      </c>
      <c r="AC468" s="50" t="str">
        <f t="shared" si="335"/>
        <v>prop</v>
      </c>
      <c r="AH468" s="53">
        <f>宝箱产出!H69</f>
        <v>10466</v>
      </c>
      <c r="AI468" s="53">
        <v>1</v>
      </c>
      <c r="AJ468" s="50" t="str">
        <f>价值设定!V68</f>
        <v>prop,104|3258;prop,105|6742</v>
      </c>
    </row>
    <row r="469" spans="1:36">
      <c r="A469" s="51" t="s">
        <v>782</v>
      </c>
      <c r="B469" s="52">
        <v>1067</v>
      </c>
      <c r="C469" s="52">
        <v>1</v>
      </c>
      <c r="D469" s="50" t="str">
        <f>怪物产出!X70</f>
        <v>item,200;stage_token,1</v>
      </c>
      <c r="E469" s="50">
        <f>产出设定!$C$21</f>
        <v>75</v>
      </c>
      <c r="F469" s="50">
        <f>怪物产出!H70</f>
        <v>279</v>
      </c>
      <c r="G469" s="50">
        <f>怪物产出!I70</f>
        <v>465</v>
      </c>
      <c r="H469" s="50" t="str">
        <f>怪物产出!U70</f>
        <v>pack,10167;stage_token,155;dice,1</v>
      </c>
      <c r="K469" s="50">
        <v>5</v>
      </c>
      <c r="L469" s="50">
        <f t="shared" si="218"/>
        <v>51067</v>
      </c>
      <c r="M469" s="50">
        <v>67</v>
      </c>
      <c r="N469" s="50" t="str">
        <f>随机目标!CL108</f>
        <v>prop,205,5;pack,1111;pack,1126;pack,1141;pack,1156</v>
      </c>
      <c r="O469" s="50" t="str">
        <f>随机目标!CM108</f>
        <v>prop,205,5</v>
      </c>
      <c r="P469" s="50">
        <f>随机目标!CN108</f>
        <v>50</v>
      </c>
      <c r="Q469" s="50">
        <v>1</v>
      </c>
      <c r="R469" s="50" t="str">
        <f t="shared" si="219"/>
        <v>prop_205</v>
      </c>
      <c r="S469" s="50" t="str">
        <f t="shared" si="220"/>
        <v>prop</v>
      </c>
      <c r="U469" s="50">
        <v>8</v>
      </c>
      <c r="V469" s="50">
        <f t="shared" si="333"/>
        <v>82067</v>
      </c>
      <c r="W469" s="50">
        <v>67</v>
      </c>
      <c r="X469" s="50" t="str">
        <f>随机目标!CU108</f>
        <v>prop,704,8</v>
      </c>
      <c r="Y469" s="50" t="str">
        <f>随机目标!CV108</f>
        <v>prop,704,8</v>
      </c>
      <c r="Z469" s="50">
        <f>随机目标!CW108</f>
        <v>100</v>
      </c>
      <c r="AA469" s="50">
        <v>2</v>
      </c>
      <c r="AB469" s="50" t="str">
        <f t="shared" si="334"/>
        <v>prop_704</v>
      </c>
      <c r="AC469" s="50" t="str">
        <f t="shared" si="335"/>
        <v>prop</v>
      </c>
      <c r="AH469" s="53">
        <f>宝箱产出!H70</f>
        <v>10467</v>
      </c>
      <c r="AI469" s="53">
        <v>1</v>
      </c>
      <c r="AJ469" s="50" t="str">
        <f>价值设定!V69</f>
        <v>prop,104|3143;prop,105|6857</v>
      </c>
    </row>
    <row r="470" spans="1:36">
      <c r="A470" s="51" t="s">
        <v>783</v>
      </c>
      <c r="B470" s="52">
        <v>1068</v>
      </c>
      <c r="C470" s="52">
        <v>1</v>
      </c>
      <c r="D470" s="50" t="str">
        <f>怪物产出!X71</f>
        <v>item,200;stage_token,1</v>
      </c>
      <c r="E470" s="50">
        <f>产出设定!$C$21</f>
        <v>75</v>
      </c>
      <c r="F470" s="50">
        <f>怪物产出!H71</f>
        <v>288</v>
      </c>
      <c r="G470" s="50">
        <f>怪物产出!I71</f>
        <v>480</v>
      </c>
      <c r="H470" s="50" t="str">
        <f>怪物产出!U71</f>
        <v>pack,10168;stage_token,155;dice,1</v>
      </c>
      <c r="K470" s="50">
        <v>5</v>
      </c>
      <c r="L470" s="50">
        <f t="shared" si="218"/>
        <v>51068</v>
      </c>
      <c r="M470" s="50">
        <v>68</v>
      </c>
      <c r="N470" s="50" t="str">
        <f>随机目标!CL109</f>
        <v>prop,205,5;pack,1111;pack,1126;pack,1141;pack,1156</v>
      </c>
      <c r="O470" s="50" t="str">
        <f>随机目标!CM109</f>
        <v>prop,205,5</v>
      </c>
      <c r="P470" s="50">
        <f>随机目标!CN109</f>
        <v>50</v>
      </c>
      <c r="Q470" s="50">
        <v>1</v>
      </c>
      <c r="R470" s="50" t="str">
        <f t="shared" si="219"/>
        <v>prop_205</v>
      </c>
      <c r="S470" s="50" t="str">
        <f t="shared" si="220"/>
        <v>prop</v>
      </c>
      <c r="U470" s="50">
        <v>8</v>
      </c>
      <c r="V470" s="50">
        <f t="shared" si="333"/>
        <v>82068</v>
      </c>
      <c r="W470" s="50">
        <v>68</v>
      </c>
      <c r="X470" s="50" t="str">
        <f>随机目标!CU109</f>
        <v>prop,704,8</v>
      </c>
      <c r="Y470" s="50" t="str">
        <f>随机目标!CV109</f>
        <v>prop,704,8</v>
      </c>
      <c r="Z470" s="50">
        <f>随机目标!CW109</f>
        <v>100</v>
      </c>
      <c r="AA470" s="50">
        <v>2</v>
      </c>
      <c r="AB470" s="50" t="str">
        <f t="shared" si="334"/>
        <v>prop_704</v>
      </c>
      <c r="AC470" s="50" t="str">
        <f t="shared" si="335"/>
        <v>prop</v>
      </c>
      <c r="AH470" s="53">
        <f>宝箱产出!H71</f>
        <v>10468</v>
      </c>
      <c r="AI470" s="53">
        <v>1</v>
      </c>
      <c r="AJ470" s="50" t="str">
        <f>价值设定!V70</f>
        <v>prop,104|3058;prop,105|6942</v>
      </c>
    </row>
    <row r="471" spans="1:36">
      <c r="A471" s="51" t="s">
        <v>784</v>
      </c>
      <c r="B471" s="52">
        <v>1069</v>
      </c>
      <c r="C471" s="52">
        <v>1</v>
      </c>
      <c r="D471" s="50" t="str">
        <f>怪物产出!X72</f>
        <v>item,200;stage_token,1</v>
      </c>
      <c r="E471" s="50">
        <f>产出设定!$C$21</f>
        <v>75</v>
      </c>
      <c r="F471" s="50">
        <f>怪物产出!H72</f>
        <v>288</v>
      </c>
      <c r="G471" s="50">
        <f>怪物产出!I72</f>
        <v>480</v>
      </c>
      <c r="H471" s="50" t="str">
        <f>怪物产出!U72</f>
        <v>pack,10169;stage_token,155;dice,1</v>
      </c>
      <c r="K471" s="50">
        <v>5</v>
      </c>
      <c r="L471" s="50">
        <f t="shared" si="218"/>
        <v>51069</v>
      </c>
      <c r="M471" s="50">
        <v>69</v>
      </c>
      <c r="N471" s="50" t="str">
        <f>随机目标!CL110</f>
        <v>prop,205,5;pack,1111;pack,1126;pack,1141;pack,1156</v>
      </c>
      <c r="O471" s="50" t="str">
        <f>随机目标!CM110</f>
        <v>prop,205,5</v>
      </c>
      <c r="P471" s="50">
        <f>随机目标!CN110</f>
        <v>50</v>
      </c>
      <c r="Q471" s="50">
        <v>1</v>
      </c>
      <c r="R471" s="50" t="str">
        <f t="shared" si="219"/>
        <v>prop_205</v>
      </c>
      <c r="S471" s="50" t="str">
        <f t="shared" si="220"/>
        <v>prop</v>
      </c>
      <c r="U471" s="50">
        <v>8</v>
      </c>
      <c r="V471" s="50">
        <f t="shared" si="333"/>
        <v>82069</v>
      </c>
      <c r="W471" s="50">
        <v>69</v>
      </c>
      <c r="X471" s="50" t="str">
        <f>随机目标!CU110</f>
        <v>prop,704,8</v>
      </c>
      <c r="Y471" s="50" t="str">
        <f>随机目标!CV110</f>
        <v>prop,704,8</v>
      </c>
      <c r="Z471" s="50">
        <f>随机目标!CW110</f>
        <v>100</v>
      </c>
      <c r="AA471" s="50">
        <v>2</v>
      </c>
      <c r="AB471" s="50" t="str">
        <f t="shared" si="334"/>
        <v>prop_704</v>
      </c>
      <c r="AC471" s="50" t="str">
        <f t="shared" si="335"/>
        <v>prop</v>
      </c>
      <c r="AH471" s="53">
        <f>宝箱产出!H72</f>
        <v>10469</v>
      </c>
      <c r="AI471" s="53">
        <v>1</v>
      </c>
      <c r="AJ471" s="50" t="str">
        <f>价值设定!V71</f>
        <v>prop,104|2972;prop,105|7028</v>
      </c>
    </row>
    <row r="472" spans="1:36">
      <c r="A472" s="51" t="s">
        <v>785</v>
      </c>
      <c r="B472" s="52">
        <v>1070</v>
      </c>
      <c r="C472" s="52">
        <v>1</v>
      </c>
      <c r="D472" s="50" t="str">
        <f>怪物产出!X73</f>
        <v>item,200;stage_token,1</v>
      </c>
      <c r="E472" s="50">
        <f>产出设定!$C$21</f>
        <v>75</v>
      </c>
      <c r="F472" s="50">
        <f>怪物产出!H73</f>
        <v>292</v>
      </c>
      <c r="G472" s="50">
        <f>怪物产出!I73</f>
        <v>487</v>
      </c>
      <c r="H472" s="50" t="str">
        <f>怪物产出!U73</f>
        <v>pack,10170;stage_token,155;dice,1</v>
      </c>
      <c r="K472" s="50">
        <v>5</v>
      </c>
      <c r="L472" s="50">
        <f t="shared" si="218"/>
        <v>51070</v>
      </c>
      <c r="M472" s="50">
        <v>70</v>
      </c>
      <c r="N472" s="50" t="str">
        <f>随机目标!CL111</f>
        <v>prop,205,5;pack,1112;pack,1127;pack,1142;pack,1157</v>
      </c>
      <c r="O472" s="50" t="str">
        <f>随机目标!CM111</f>
        <v>prop,205,5</v>
      </c>
      <c r="P472" s="50">
        <f>随机目标!CN111</f>
        <v>50</v>
      </c>
      <c r="Q472" s="50">
        <v>1</v>
      </c>
      <c r="R472" s="50" t="str">
        <f t="shared" si="219"/>
        <v>prop_205</v>
      </c>
      <c r="S472" s="50" t="str">
        <f t="shared" si="220"/>
        <v>prop</v>
      </c>
      <c r="U472" s="50">
        <v>8</v>
      </c>
      <c r="V472" s="50">
        <f t="shared" si="333"/>
        <v>82070</v>
      </c>
      <c r="W472" s="50">
        <v>70</v>
      </c>
      <c r="X472" s="50" t="str">
        <f>随机目标!CU111</f>
        <v>prop,704,8</v>
      </c>
      <c r="Y472" s="50" t="str">
        <f>随机目标!CV111</f>
        <v>prop,704,8</v>
      </c>
      <c r="Z472" s="50">
        <f>随机目标!CW111</f>
        <v>100</v>
      </c>
      <c r="AA472" s="50">
        <v>2</v>
      </c>
      <c r="AB472" s="50" t="str">
        <f t="shared" si="334"/>
        <v>prop_704</v>
      </c>
      <c r="AC472" s="50" t="str">
        <f t="shared" si="335"/>
        <v>prop</v>
      </c>
      <c r="AH472" s="53">
        <f>宝箱产出!H73</f>
        <v>10470</v>
      </c>
      <c r="AI472" s="53">
        <v>1</v>
      </c>
      <c r="AJ472" s="50" t="str">
        <f>价值设定!V72</f>
        <v>prop,104|2858;prop,105|7142</v>
      </c>
    </row>
    <row r="473" spans="1:36">
      <c r="A473" s="51" t="s">
        <v>786</v>
      </c>
      <c r="B473" s="52">
        <v>1071</v>
      </c>
      <c r="C473" s="52">
        <v>1</v>
      </c>
      <c r="D473" s="50" t="str">
        <f>怪物产出!X74</f>
        <v>item,200;stage_token,1</v>
      </c>
      <c r="E473" s="50">
        <f>产出设定!$C$21</f>
        <v>75</v>
      </c>
      <c r="F473" s="50">
        <f>怪物产出!H74</f>
        <v>292</v>
      </c>
      <c r="G473" s="50">
        <f>怪物产出!I74</f>
        <v>487</v>
      </c>
      <c r="H473" s="50" t="str">
        <f>怪物产出!U74</f>
        <v>pack,10171;stage_token,155;dice,1</v>
      </c>
      <c r="K473" s="50">
        <v>5</v>
      </c>
      <c r="L473" s="50">
        <f t="shared" si="218"/>
        <v>51071</v>
      </c>
      <c r="M473" s="50">
        <v>71</v>
      </c>
      <c r="N473" s="50" t="str">
        <f>随机目标!CL112</f>
        <v>prop,205,5;pack,1112;pack,1127;pack,1142;pack,1157</v>
      </c>
      <c r="O473" s="50" t="str">
        <f>随机目标!CM112</f>
        <v>prop,205,5</v>
      </c>
      <c r="P473" s="50">
        <f>随机目标!CN112</f>
        <v>50</v>
      </c>
      <c r="Q473" s="50">
        <v>1</v>
      </c>
      <c r="R473" s="50" t="str">
        <f t="shared" si="219"/>
        <v>prop_205</v>
      </c>
      <c r="S473" s="50" t="str">
        <f t="shared" si="220"/>
        <v>prop</v>
      </c>
      <c r="U473" s="50">
        <v>8</v>
      </c>
      <c r="V473" s="50">
        <f t="shared" si="333"/>
        <v>82071</v>
      </c>
      <c r="W473" s="50">
        <v>71</v>
      </c>
      <c r="X473" s="50" t="str">
        <f>随机目标!CU112</f>
        <v>prop,704,8</v>
      </c>
      <c r="Y473" s="50" t="str">
        <f>随机目标!CV112</f>
        <v>prop,704,8</v>
      </c>
      <c r="Z473" s="50">
        <f>随机目标!CW112</f>
        <v>100</v>
      </c>
      <c r="AA473" s="50">
        <v>2</v>
      </c>
      <c r="AB473" s="50" t="str">
        <f t="shared" si="334"/>
        <v>prop_704</v>
      </c>
      <c r="AC473" s="50" t="str">
        <f t="shared" si="335"/>
        <v>prop</v>
      </c>
      <c r="AH473" s="53">
        <f>宝箱产出!H74</f>
        <v>10471</v>
      </c>
      <c r="AI473" s="53">
        <v>1</v>
      </c>
      <c r="AJ473" s="50" t="str">
        <f>价值设定!V73</f>
        <v>prop,104|2772;prop,105|7228</v>
      </c>
    </row>
    <row r="474" spans="1:36">
      <c r="A474" s="51" t="s">
        <v>787</v>
      </c>
      <c r="B474" s="52">
        <v>1072</v>
      </c>
      <c r="C474" s="52">
        <v>1</v>
      </c>
      <c r="D474" s="50" t="str">
        <f>怪物产出!X75</f>
        <v>item,200;stage_token,1</v>
      </c>
      <c r="E474" s="50">
        <f>产出设定!$C$21</f>
        <v>75</v>
      </c>
      <c r="F474" s="50">
        <f>怪物产出!H75</f>
        <v>297</v>
      </c>
      <c r="G474" s="50">
        <f>怪物产出!I75</f>
        <v>495</v>
      </c>
      <c r="H474" s="50" t="str">
        <f>怪物产出!U75</f>
        <v>pack,10172;stage_token,155;dice,1</v>
      </c>
      <c r="K474" s="50">
        <v>5</v>
      </c>
      <c r="L474" s="50">
        <f t="shared" si="218"/>
        <v>51072</v>
      </c>
      <c r="M474" s="50">
        <v>72</v>
      </c>
      <c r="N474" s="50" t="str">
        <f>随机目标!CL113</f>
        <v>prop,205,5;pack,1112;pack,1127;pack,1142;pack,1157</v>
      </c>
      <c r="O474" s="50" t="str">
        <f>随机目标!CM113</f>
        <v>prop,205,5</v>
      </c>
      <c r="P474" s="50">
        <f>随机目标!CN113</f>
        <v>50</v>
      </c>
      <c r="Q474" s="50">
        <v>1</v>
      </c>
      <c r="R474" s="50" t="str">
        <f t="shared" si="219"/>
        <v>prop_205</v>
      </c>
      <c r="S474" s="50" t="str">
        <f t="shared" si="220"/>
        <v>prop</v>
      </c>
      <c r="U474" s="50">
        <v>8</v>
      </c>
      <c r="V474" s="50">
        <f t="shared" si="333"/>
        <v>82072</v>
      </c>
      <c r="W474" s="50">
        <v>72</v>
      </c>
      <c r="X474" s="50" t="str">
        <f>随机目标!CU113</f>
        <v>prop,704,8</v>
      </c>
      <c r="Y474" s="50" t="str">
        <f>随机目标!CV113</f>
        <v>prop,704,8</v>
      </c>
      <c r="Z474" s="50">
        <f>随机目标!CW113</f>
        <v>100</v>
      </c>
      <c r="AA474" s="50">
        <v>2</v>
      </c>
      <c r="AB474" s="50" t="str">
        <f t="shared" si="334"/>
        <v>prop_704</v>
      </c>
      <c r="AC474" s="50" t="str">
        <f t="shared" si="335"/>
        <v>prop</v>
      </c>
      <c r="AH474" s="53">
        <f>宝箱产出!H75</f>
        <v>10472</v>
      </c>
      <c r="AI474" s="53">
        <v>1</v>
      </c>
      <c r="AJ474" s="50" t="str">
        <f>价值设定!V74</f>
        <v>prop,104|2686;prop,105|7314</v>
      </c>
    </row>
    <row r="475" spans="1:36">
      <c r="A475" s="51" t="s">
        <v>788</v>
      </c>
      <c r="B475" s="52">
        <v>1073</v>
      </c>
      <c r="C475" s="52">
        <v>1</v>
      </c>
      <c r="D475" s="50" t="str">
        <f>怪物产出!X76</f>
        <v>item,200;stage_token,1</v>
      </c>
      <c r="E475" s="50">
        <f>产出设定!$C$21</f>
        <v>75</v>
      </c>
      <c r="F475" s="50">
        <f>怪物产出!H76</f>
        <v>297</v>
      </c>
      <c r="G475" s="50">
        <f>怪物产出!I76</f>
        <v>495</v>
      </c>
      <c r="H475" s="50" t="str">
        <f>怪物产出!U76</f>
        <v>pack,10173;stage_token,155;dice,1</v>
      </c>
      <c r="K475" s="50">
        <v>5</v>
      </c>
      <c r="L475" s="50">
        <f t="shared" si="218"/>
        <v>51073</v>
      </c>
      <c r="M475" s="50">
        <v>73</v>
      </c>
      <c r="N475" s="50" t="str">
        <f>随机目标!CL114</f>
        <v>prop,205,5;pack,1112;pack,1127;pack,1142;pack,1157</v>
      </c>
      <c r="O475" s="50" t="str">
        <f>随机目标!CM114</f>
        <v>prop,205,5</v>
      </c>
      <c r="P475" s="50">
        <f>随机目标!CN114</f>
        <v>50</v>
      </c>
      <c r="Q475" s="50">
        <v>1</v>
      </c>
      <c r="R475" s="50" t="str">
        <f t="shared" si="219"/>
        <v>prop_205</v>
      </c>
      <c r="S475" s="50" t="str">
        <f t="shared" si="220"/>
        <v>prop</v>
      </c>
      <c r="U475" s="50">
        <v>8</v>
      </c>
      <c r="V475" s="50">
        <f t="shared" si="333"/>
        <v>82073</v>
      </c>
      <c r="W475" s="50">
        <v>73</v>
      </c>
      <c r="X475" s="50" t="str">
        <f>随机目标!CU114</f>
        <v>prop,704,8</v>
      </c>
      <c r="Y475" s="50" t="str">
        <f>随机目标!CV114</f>
        <v>prop,704,8</v>
      </c>
      <c r="Z475" s="50">
        <f>随机目标!CW114</f>
        <v>100</v>
      </c>
      <c r="AA475" s="50">
        <v>2</v>
      </c>
      <c r="AB475" s="50" t="str">
        <f t="shared" si="334"/>
        <v>prop_704</v>
      </c>
      <c r="AC475" s="50" t="str">
        <f t="shared" si="335"/>
        <v>prop</v>
      </c>
      <c r="AH475" s="53">
        <f>宝箱产出!H76</f>
        <v>10473</v>
      </c>
      <c r="AI475" s="53">
        <v>1</v>
      </c>
      <c r="AJ475" s="50" t="str">
        <f>价值设定!V75</f>
        <v>prop,104|2572;prop,105|7428</v>
      </c>
    </row>
    <row r="476" spans="1:36">
      <c r="A476" s="51" t="s">
        <v>789</v>
      </c>
      <c r="B476" s="52">
        <v>1074</v>
      </c>
      <c r="C476" s="52">
        <v>1</v>
      </c>
      <c r="D476" s="50" t="str">
        <f>怪物产出!X77</f>
        <v>item,200;stage_token,1</v>
      </c>
      <c r="E476" s="50">
        <f>产出设定!$C$21</f>
        <v>75</v>
      </c>
      <c r="F476" s="50">
        <f>怪物产出!H77</f>
        <v>301</v>
      </c>
      <c r="G476" s="50">
        <f>怪物产出!I77</f>
        <v>502</v>
      </c>
      <c r="H476" s="50" t="str">
        <f>怪物产出!U77</f>
        <v>pack,10174;stage_token,160;dice,1</v>
      </c>
      <c r="K476" s="50">
        <v>5</v>
      </c>
      <c r="L476" s="50">
        <f t="shared" si="218"/>
        <v>51074</v>
      </c>
      <c r="M476" s="50">
        <v>74</v>
      </c>
      <c r="N476" s="50" t="str">
        <f>随机目标!CL115</f>
        <v>prop,205,5;pack,1112;pack,1127;pack,1142;pack,1157</v>
      </c>
      <c r="O476" s="50" t="str">
        <f>随机目标!CM115</f>
        <v>prop,205,5</v>
      </c>
      <c r="P476" s="50">
        <f>随机目标!CN115</f>
        <v>50</v>
      </c>
      <c r="Q476" s="50">
        <v>1</v>
      </c>
      <c r="R476" s="50" t="str">
        <f t="shared" si="219"/>
        <v>prop_205</v>
      </c>
      <c r="S476" s="50" t="str">
        <f t="shared" si="220"/>
        <v>prop</v>
      </c>
      <c r="U476" s="50">
        <v>8</v>
      </c>
      <c r="V476" s="50">
        <f t="shared" si="333"/>
        <v>82074</v>
      </c>
      <c r="W476" s="50">
        <v>74</v>
      </c>
      <c r="X476" s="50" t="str">
        <f>随机目标!CU115</f>
        <v>prop,704,8</v>
      </c>
      <c r="Y476" s="50" t="str">
        <f>随机目标!CV115</f>
        <v>prop,704,8</v>
      </c>
      <c r="Z476" s="50">
        <f>随机目标!CW115</f>
        <v>100</v>
      </c>
      <c r="AA476" s="50">
        <v>2</v>
      </c>
      <c r="AB476" s="50" t="str">
        <f t="shared" si="334"/>
        <v>prop_704</v>
      </c>
      <c r="AC476" s="50" t="str">
        <f t="shared" si="335"/>
        <v>prop</v>
      </c>
      <c r="AH476" s="53">
        <f>宝箱产出!H77</f>
        <v>10474</v>
      </c>
      <c r="AI476" s="53">
        <v>1</v>
      </c>
      <c r="AJ476" s="50" t="str">
        <f>价值设定!V76</f>
        <v>prop,104|2486;prop,105|7514</v>
      </c>
    </row>
    <row r="477" spans="1:36">
      <c r="A477" s="51" t="s">
        <v>790</v>
      </c>
      <c r="B477" s="52">
        <v>1075</v>
      </c>
      <c r="C477" s="52">
        <v>1</v>
      </c>
      <c r="D477" s="50" t="str">
        <f>怪物产出!X78</f>
        <v>item,200;stage_token,1</v>
      </c>
      <c r="E477" s="50">
        <f>产出设定!$C$21</f>
        <v>75</v>
      </c>
      <c r="F477" s="50">
        <f>怪物产出!H78</f>
        <v>301</v>
      </c>
      <c r="G477" s="50">
        <f>怪物产出!I78</f>
        <v>502</v>
      </c>
      <c r="H477" s="50" t="str">
        <f>怪物产出!U78</f>
        <v>pack,10175;stage_token,160;dice,1</v>
      </c>
      <c r="K477" s="50">
        <v>5</v>
      </c>
      <c r="L477" s="50">
        <f t="shared" si="218"/>
        <v>51075</v>
      </c>
      <c r="M477" s="50">
        <v>75</v>
      </c>
      <c r="N477" s="50" t="str">
        <f>随机目标!CL116</f>
        <v>prop,205,5;pack,1112;pack,1127;pack,1142;pack,1157</v>
      </c>
      <c r="O477" s="50" t="str">
        <f>随机目标!CM116</f>
        <v>prop,205,5</v>
      </c>
      <c r="P477" s="50">
        <f>随机目标!CN116</f>
        <v>50</v>
      </c>
      <c r="Q477" s="50">
        <v>1</v>
      </c>
      <c r="R477" s="50" t="str">
        <f t="shared" si="219"/>
        <v>prop_205</v>
      </c>
      <c r="S477" s="50" t="str">
        <f t="shared" si="220"/>
        <v>prop</v>
      </c>
      <c r="U477" s="50">
        <v>8</v>
      </c>
      <c r="V477" s="50">
        <f t="shared" si="333"/>
        <v>82075</v>
      </c>
      <c r="W477" s="50">
        <v>75</v>
      </c>
      <c r="X477" s="50" t="str">
        <f>随机目标!CU116</f>
        <v>prop,704,8</v>
      </c>
      <c r="Y477" s="50" t="str">
        <f>随机目标!CV116</f>
        <v>prop,704,8</v>
      </c>
      <c r="Z477" s="50">
        <f>随机目标!CW116</f>
        <v>100</v>
      </c>
      <c r="AA477" s="50">
        <v>2</v>
      </c>
      <c r="AB477" s="50" t="str">
        <f t="shared" si="334"/>
        <v>prop_704</v>
      </c>
      <c r="AC477" s="50" t="str">
        <f t="shared" si="335"/>
        <v>prop</v>
      </c>
      <c r="AH477" s="53">
        <f>宝箱产出!H78</f>
        <v>10475</v>
      </c>
      <c r="AI477" s="53">
        <v>1</v>
      </c>
      <c r="AJ477" s="50" t="str">
        <f>价值设定!V77</f>
        <v>prop,104|2400;prop,105|7600</v>
      </c>
    </row>
    <row r="478" spans="1:36">
      <c r="A478" s="51" t="s">
        <v>791</v>
      </c>
      <c r="B478" s="52">
        <v>1076</v>
      </c>
      <c r="C478" s="52">
        <v>1</v>
      </c>
      <c r="D478" s="50" t="str">
        <f>怪物产出!X79</f>
        <v>item,200;stage_token,1</v>
      </c>
      <c r="E478" s="50">
        <f>产出设定!$C$21</f>
        <v>75</v>
      </c>
      <c r="F478" s="50">
        <f>怪物产出!H79</f>
        <v>306</v>
      </c>
      <c r="G478" s="50">
        <f>怪物产出!I79</f>
        <v>510</v>
      </c>
      <c r="H478" s="50" t="str">
        <f>怪物产出!U79</f>
        <v>pack,10176;stage_token,160;dice,1</v>
      </c>
      <c r="K478" s="50">
        <v>5</v>
      </c>
      <c r="L478" s="50">
        <f t="shared" si="218"/>
        <v>51076</v>
      </c>
      <c r="M478" s="50">
        <v>76</v>
      </c>
      <c r="N478" s="50" t="str">
        <f>随机目标!CL117</f>
        <v>prop,205,5;pack,1112;pack,1127;pack,1142;pack,1157</v>
      </c>
      <c r="O478" s="50" t="str">
        <f>随机目标!CM117</f>
        <v>prop,205,5</v>
      </c>
      <c r="P478" s="50">
        <f>随机目标!CN117</f>
        <v>50</v>
      </c>
      <c r="Q478" s="50">
        <v>1</v>
      </c>
      <c r="R478" s="50" t="str">
        <f t="shared" si="219"/>
        <v>prop_205</v>
      </c>
      <c r="S478" s="50" t="str">
        <f t="shared" si="220"/>
        <v>prop</v>
      </c>
      <c r="U478" s="50">
        <v>8</v>
      </c>
      <c r="V478" s="50">
        <f t="shared" si="333"/>
        <v>82076</v>
      </c>
      <c r="W478" s="50">
        <v>76</v>
      </c>
      <c r="X478" s="50" t="str">
        <f>随机目标!CU117</f>
        <v>prop,704,8</v>
      </c>
      <c r="Y478" s="50" t="str">
        <f>随机目标!CV117</f>
        <v>prop,704,8</v>
      </c>
      <c r="Z478" s="50">
        <f>随机目标!CW117</f>
        <v>100</v>
      </c>
      <c r="AA478" s="50">
        <v>2</v>
      </c>
      <c r="AB478" s="50" t="str">
        <f t="shared" si="334"/>
        <v>prop_704</v>
      </c>
      <c r="AC478" s="50" t="str">
        <f t="shared" si="335"/>
        <v>prop</v>
      </c>
      <c r="AH478" s="53">
        <f>宝箱产出!H79</f>
        <v>10476</v>
      </c>
      <c r="AI478" s="53">
        <v>1</v>
      </c>
      <c r="AJ478" s="50" t="str">
        <f>价值设定!V78</f>
        <v>prop,104|2286;prop,105|7714</v>
      </c>
    </row>
    <row r="479" spans="1:36">
      <c r="A479" s="51" t="s">
        <v>792</v>
      </c>
      <c r="B479" s="52">
        <v>1077</v>
      </c>
      <c r="C479" s="52">
        <v>1</v>
      </c>
      <c r="D479" s="50" t="str">
        <f>怪物产出!X80</f>
        <v>item,200;stage_token,1</v>
      </c>
      <c r="E479" s="50">
        <f>产出设定!$C$21</f>
        <v>75</v>
      </c>
      <c r="F479" s="50">
        <f>怪物产出!H80</f>
        <v>306</v>
      </c>
      <c r="G479" s="50">
        <f>怪物产出!I80</f>
        <v>510</v>
      </c>
      <c r="H479" s="50" t="str">
        <f>怪物产出!U80</f>
        <v>pack,10177;stage_token,160;dice,1</v>
      </c>
      <c r="K479" s="50">
        <v>5</v>
      </c>
      <c r="L479" s="50">
        <f t="shared" si="218"/>
        <v>51077</v>
      </c>
      <c r="M479" s="50">
        <v>77</v>
      </c>
      <c r="N479" s="50" t="str">
        <f>随机目标!CL118</f>
        <v>prop,205,5;pack,1112;pack,1127;pack,1142;pack,1157</v>
      </c>
      <c r="O479" s="50" t="str">
        <f>随机目标!CM118</f>
        <v>prop,205,5</v>
      </c>
      <c r="P479" s="50">
        <f>随机目标!CN118</f>
        <v>50</v>
      </c>
      <c r="Q479" s="50">
        <v>1</v>
      </c>
      <c r="R479" s="50" t="str">
        <f t="shared" si="219"/>
        <v>prop_205</v>
      </c>
      <c r="S479" s="50" t="str">
        <f t="shared" si="220"/>
        <v>prop</v>
      </c>
      <c r="U479" s="50">
        <v>8</v>
      </c>
      <c r="V479" s="50">
        <f t="shared" si="333"/>
        <v>82077</v>
      </c>
      <c r="W479" s="50">
        <v>77</v>
      </c>
      <c r="X479" s="50" t="str">
        <f>随机目标!CU118</f>
        <v>prop,704,8</v>
      </c>
      <c r="Y479" s="50" t="str">
        <f>随机目标!CV118</f>
        <v>prop,704,8</v>
      </c>
      <c r="Z479" s="50">
        <f>随机目标!CW118</f>
        <v>100</v>
      </c>
      <c r="AA479" s="50">
        <v>2</v>
      </c>
      <c r="AB479" s="50" t="str">
        <f t="shared" si="334"/>
        <v>prop_704</v>
      </c>
      <c r="AC479" s="50" t="str">
        <f t="shared" si="335"/>
        <v>prop</v>
      </c>
      <c r="AH479" s="53">
        <f>宝箱产出!H80</f>
        <v>10477</v>
      </c>
      <c r="AI479" s="53">
        <v>1</v>
      </c>
      <c r="AJ479" s="50" t="str">
        <f>价值设定!V79</f>
        <v>prop,104|2200;prop,105|7800</v>
      </c>
    </row>
    <row r="480" spans="1:36">
      <c r="A480" s="51" t="s">
        <v>793</v>
      </c>
      <c r="B480" s="52">
        <v>1078</v>
      </c>
      <c r="C480" s="52">
        <v>1</v>
      </c>
      <c r="D480" s="50" t="str">
        <f>怪物产出!X81</f>
        <v>item,200;stage_token,1</v>
      </c>
      <c r="E480" s="50">
        <f>产出设定!$C$21</f>
        <v>75</v>
      </c>
      <c r="F480" s="50">
        <f>怪物产出!H81</f>
        <v>310</v>
      </c>
      <c r="G480" s="50">
        <f>怪物产出!I81</f>
        <v>517</v>
      </c>
      <c r="H480" s="50" t="str">
        <f>怪物产出!U81</f>
        <v>pack,10178;stage_token,160;dice,1</v>
      </c>
      <c r="K480" s="50">
        <v>5</v>
      </c>
      <c r="L480" s="50">
        <f t="shared" si="218"/>
        <v>51078</v>
      </c>
      <c r="M480" s="50">
        <v>78</v>
      </c>
      <c r="N480" s="50" t="str">
        <f>随机目标!CL119</f>
        <v>prop,205,5;pack,1113;pack,1128;pack,1143;pack,1158</v>
      </c>
      <c r="O480" s="50" t="str">
        <f>随机目标!CM119</f>
        <v>prop,205,5</v>
      </c>
      <c r="P480" s="50">
        <f>随机目标!CN119</f>
        <v>50</v>
      </c>
      <c r="Q480" s="50">
        <v>1</v>
      </c>
      <c r="R480" s="50" t="str">
        <f t="shared" si="219"/>
        <v>prop_205</v>
      </c>
      <c r="S480" s="50" t="str">
        <f t="shared" si="220"/>
        <v>prop</v>
      </c>
      <c r="U480" s="50">
        <v>8</v>
      </c>
      <c r="V480" s="50">
        <f t="shared" si="333"/>
        <v>82078</v>
      </c>
      <c r="W480" s="50">
        <v>78</v>
      </c>
      <c r="X480" s="50" t="str">
        <f>随机目标!CU119</f>
        <v>prop,704,8</v>
      </c>
      <c r="Y480" s="50" t="str">
        <f>随机目标!CV119</f>
        <v>prop,704,8</v>
      </c>
      <c r="Z480" s="50">
        <f>随机目标!CW119</f>
        <v>100</v>
      </c>
      <c r="AA480" s="50">
        <v>2</v>
      </c>
      <c r="AB480" s="50" t="str">
        <f t="shared" si="334"/>
        <v>prop_704</v>
      </c>
      <c r="AC480" s="50" t="str">
        <f t="shared" si="335"/>
        <v>prop</v>
      </c>
      <c r="AH480" s="53">
        <f>宝箱产出!H81</f>
        <v>10478</v>
      </c>
      <c r="AI480" s="53">
        <v>1</v>
      </c>
      <c r="AJ480" s="50" t="str">
        <f>价值设定!V80</f>
        <v>prop,104|2115;prop,105|7885</v>
      </c>
    </row>
    <row r="481" spans="1:36">
      <c r="A481" s="51" t="s">
        <v>794</v>
      </c>
      <c r="B481" s="52">
        <v>1079</v>
      </c>
      <c r="C481" s="52">
        <v>1</v>
      </c>
      <c r="D481" s="50" t="str">
        <f>怪物产出!X82</f>
        <v>item,200;stage_token,1</v>
      </c>
      <c r="E481" s="50">
        <f>产出设定!$C$21</f>
        <v>75</v>
      </c>
      <c r="F481" s="50">
        <f>怪物产出!H82</f>
        <v>310</v>
      </c>
      <c r="G481" s="50">
        <f>怪物产出!I82</f>
        <v>517</v>
      </c>
      <c r="H481" s="50" t="str">
        <f>怪物产出!U82</f>
        <v>pack,10179;stage_token,160;dice,1</v>
      </c>
      <c r="K481" s="50">
        <v>5</v>
      </c>
      <c r="L481" s="50">
        <f t="shared" si="218"/>
        <v>51079</v>
      </c>
      <c r="M481" s="50">
        <v>79</v>
      </c>
      <c r="N481" s="50" t="str">
        <f>随机目标!CL120</f>
        <v>prop,205,5;pack,1113;pack,1128;pack,1143;pack,1158</v>
      </c>
      <c r="O481" s="50" t="str">
        <f>随机目标!CM120</f>
        <v>prop,205,5</v>
      </c>
      <c r="P481" s="50">
        <f>随机目标!CN120</f>
        <v>50</v>
      </c>
      <c r="Q481" s="50">
        <v>1</v>
      </c>
      <c r="R481" s="50" t="str">
        <f t="shared" si="219"/>
        <v>prop_205</v>
      </c>
      <c r="S481" s="50" t="str">
        <f t="shared" si="220"/>
        <v>prop</v>
      </c>
      <c r="U481" s="50">
        <v>8</v>
      </c>
      <c r="V481" s="50">
        <f t="shared" si="333"/>
        <v>82079</v>
      </c>
      <c r="W481" s="50">
        <v>79</v>
      </c>
      <c r="X481" s="50" t="str">
        <f>随机目标!CU120</f>
        <v>prop,704,8</v>
      </c>
      <c r="Y481" s="50" t="str">
        <f>随机目标!CV120</f>
        <v>prop,704,8</v>
      </c>
      <c r="Z481" s="50">
        <f>随机目标!CW120</f>
        <v>100</v>
      </c>
      <c r="AA481" s="50">
        <v>2</v>
      </c>
      <c r="AB481" s="50" t="str">
        <f t="shared" si="334"/>
        <v>prop_704</v>
      </c>
      <c r="AC481" s="50" t="str">
        <f t="shared" si="335"/>
        <v>prop</v>
      </c>
      <c r="AH481" s="53">
        <f>宝箱产出!H82</f>
        <v>10479</v>
      </c>
      <c r="AI481" s="53">
        <v>1</v>
      </c>
      <c r="AJ481" s="50" t="str">
        <f>价值设定!V81</f>
        <v>prop,104|2000;prop,105|8000</v>
      </c>
    </row>
    <row r="482" spans="1:36">
      <c r="A482" s="51" t="s">
        <v>795</v>
      </c>
      <c r="B482" s="52">
        <v>1080</v>
      </c>
      <c r="C482" s="52">
        <v>1</v>
      </c>
      <c r="D482" s="50" t="str">
        <f>怪物产出!X83</f>
        <v>item,200;stage_token,1</v>
      </c>
      <c r="E482" s="50">
        <f>产出设定!$C$21</f>
        <v>75</v>
      </c>
      <c r="F482" s="50">
        <f>怪物产出!H83</f>
        <v>315</v>
      </c>
      <c r="G482" s="50">
        <f>怪物产出!I83</f>
        <v>525</v>
      </c>
      <c r="H482" s="50" t="str">
        <f>怪物产出!U83</f>
        <v>pack,10180;stage_token,165;dice,1</v>
      </c>
      <c r="K482" s="50">
        <v>5</v>
      </c>
      <c r="L482" s="50">
        <f t="shared" si="218"/>
        <v>51080</v>
      </c>
      <c r="M482" s="50">
        <v>80</v>
      </c>
      <c r="N482" s="50" t="str">
        <f>随机目标!CL121</f>
        <v>prop,205,5;pack,1113;pack,1128;pack,1143;pack,1158</v>
      </c>
      <c r="O482" s="50" t="str">
        <f>随机目标!CM121</f>
        <v>prop,205,5</v>
      </c>
      <c r="P482" s="50">
        <f>随机目标!CN121</f>
        <v>50</v>
      </c>
      <c r="Q482" s="50">
        <v>1</v>
      </c>
      <c r="R482" s="50" t="str">
        <f t="shared" si="219"/>
        <v>prop_205</v>
      </c>
      <c r="S482" s="50" t="str">
        <f t="shared" si="220"/>
        <v>prop</v>
      </c>
      <c r="U482" s="50">
        <v>8</v>
      </c>
      <c r="V482" s="50">
        <f t="shared" si="333"/>
        <v>82080</v>
      </c>
      <c r="W482" s="50">
        <v>80</v>
      </c>
      <c r="X482" s="50" t="str">
        <f>随机目标!CU121</f>
        <v>prop,704,8</v>
      </c>
      <c r="Y482" s="50" t="str">
        <f>随机目标!CV121</f>
        <v>prop,704,8</v>
      </c>
      <c r="Z482" s="50">
        <f>随机目标!CW121</f>
        <v>100</v>
      </c>
      <c r="AA482" s="50">
        <v>2</v>
      </c>
      <c r="AB482" s="50" t="str">
        <f t="shared" si="334"/>
        <v>prop_704</v>
      </c>
      <c r="AC482" s="50" t="str">
        <f t="shared" si="335"/>
        <v>prop</v>
      </c>
      <c r="AH482" s="53">
        <f>宝箱产出!H83</f>
        <v>10480</v>
      </c>
      <c r="AI482" s="53">
        <v>1</v>
      </c>
      <c r="AJ482" s="50" t="str">
        <f>价值设定!V82</f>
        <v>prop,104|1915;prop,105|8085</v>
      </c>
    </row>
    <row r="483" spans="1:36">
      <c r="A483" s="51" t="s">
        <v>796</v>
      </c>
      <c r="B483" s="52">
        <v>1081</v>
      </c>
      <c r="C483" s="52">
        <v>1</v>
      </c>
      <c r="D483" s="50" t="str">
        <f>怪物产出!X84</f>
        <v>item,200;stage_token,1</v>
      </c>
      <c r="E483" s="50">
        <f>产出设定!$C$21</f>
        <v>75</v>
      </c>
      <c r="F483" s="50">
        <f>怪物产出!H84</f>
        <v>315</v>
      </c>
      <c r="G483" s="50">
        <f>怪物产出!I84</f>
        <v>525</v>
      </c>
      <c r="H483" s="50" t="str">
        <f>怪物产出!U84</f>
        <v>pack,10181;stage_token,165;dice,1</v>
      </c>
      <c r="K483" s="50">
        <v>5</v>
      </c>
      <c r="L483" s="50">
        <f t="shared" si="218"/>
        <v>51081</v>
      </c>
      <c r="M483" s="50">
        <v>81</v>
      </c>
      <c r="N483" s="50" t="str">
        <f>随机目标!CL122</f>
        <v>prop,205,5;pack,1113;pack,1128;pack,1143;pack,1158</v>
      </c>
      <c r="O483" s="50" t="str">
        <f>随机目标!CM122</f>
        <v>prop,205,5</v>
      </c>
      <c r="P483" s="50">
        <f>随机目标!CN122</f>
        <v>50</v>
      </c>
      <c r="Q483" s="50">
        <v>1</v>
      </c>
      <c r="R483" s="50" t="str">
        <f t="shared" si="219"/>
        <v>prop_205</v>
      </c>
      <c r="S483" s="50" t="str">
        <f t="shared" si="220"/>
        <v>prop</v>
      </c>
      <c r="U483" s="50">
        <v>8</v>
      </c>
      <c r="V483" s="50">
        <f t="shared" si="333"/>
        <v>82081</v>
      </c>
      <c r="W483" s="50">
        <v>81</v>
      </c>
      <c r="X483" s="50" t="str">
        <f>随机目标!CU122</f>
        <v>prop,704,8</v>
      </c>
      <c r="Y483" s="50" t="str">
        <f>随机目标!CV122</f>
        <v>prop,704,8</v>
      </c>
      <c r="Z483" s="50">
        <f>随机目标!CW122</f>
        <v>100</v>
      </c>
      <c r="AA483" s="50">
        <v>2</v>
      </c>
      <c r="AB483" s="50" t="str">
        <f t="shared" si="334"/>
        <v>prop_704</v>
      </c>
      <c r="AC483" s="50" t="str">
        <f t="shared" si="335"/>
        <v>prop</v>
      </c>
      <c r="AH483" s="53">
        <f>宝箱产出!H84</f>
        <v>10481</v>
      </c>
      <c r="AI483" s="53">
        <v>1</v>
      </c>
      <c r="AJ483" s="50" t="str">
        <f>价值设定!V83</f>
        <v>prop,104|1829;prop,105|8171</v>
      </c>
    </row>
    <row r="484" spans="1:36">
      <c r="A484" s="51" t="s">
        <v>797</v>
      </c>
      <c r="B484" s="52">
        <v>1082</v>
      </c>
      <c r="C484" s="52">
        <v>1</v>
      </c>
      <c r="D484" s="50" t="str">
        <f>怪物产出!X85</f>
        <v>item,200;stage_token,1</v>
      </c>
      <c r="E484" s="50">
        <f>产出设定!$C$21</f>
        <v>75</v>
      </c>
      <c r="F484" s="50">
        <f>怪物产出!H85</f>
        <v>319</v>
      </c>
      <c r="G484" s="50">
        <f>怪物产出!I85</f>
        <v>532</v>
      </c>
      <c r="H484" s="50" t="str">
        <f>怪物产出!U85</f>
        <v>pack,10182;stage_token,165;dice,1</v>
      </c>
      <c r="K484" s="50">
        <v>5</v>
      </c>
      <c r="L484" s="50">
        <f t="shared" si="218"/>
        <v>51082</v>
      </c>
      <c r="M484" s="50">
        <v>82</v>
      </c>
      <c r="N484" s="50" t="str">
        <f>随机目标!CL123</f>
        <v>prop,205,5;pack,1113;pack,1128;pack,1143;pack,1158</v>
      </c>
      <c r="O484" s="50" t="str">
        <f>随机目标!CM123</f>
        <v>prop,205,5</v>
      </c>
      <c r="P484" s="50">
        <f>随机目标!CN123</f>
        <v>50</v>
      </c>
      <c r="Q484" s="50">
        <v>1</v>
      </c>
      <c r="R484" s="50" t="str">
        <f t="shared" si="219"/>
        <v>prop_205</v>
      </c>
      <c r="S484" s="50" t="str">
        <f t="shared" si="220"/>
        <v>prop</v>
      </c>
      <c r="U484" s="50">
        <v>8</v>
      </c>
      <c r="V484" s="50">
        <f t="shared" si="333"/>
        <v>82082</v>
      </c>
      <c r="W484" s="50">
        <v>82</v>
      </c>
      <c r="X484" s="50" t="str">
        <f>随机目标!CU123</f>
        <v>prop,704,8</v>
      </c>
      <c r="Y484" s="50" t="str">
        <f>随机目标!CV123</f>
        <v>prop,704,8</v>
      </c>
      <c r="Z484" s="50">
        <f>随机目标!CW123</f>
        <v>100</v>
      </c>
      <c r="AA484" s="50">
        <v>2</v>
      </c>
      <c r="AB484" s="50" t="str">
        <f t="shared" si="334"/>
        <v>prop_704</v>
      </c>
      <c r="AC484" s="50" t="str">
        <f t="shared" si="335"/>
        <v>prop</v>
      </c>
      <c r="AH484" s="53">
        <f>宝箱产出!H85</f>
        <v>10482</v>
      </c>
      <c r="AI484" s="53">
        <v>1</v>
      </c>
      <c r="AJ484" s="50" t="str">
        <f>价值设定!V84</f>
        <v>prop,104|1715;prop,105|8285</v>
      </c>
    </row>
    <row r="485" spans="1:36">
      <c r="A485" s="51" t="s">
        <v>798</v>
      </c>
      <c r="B485" s="52">
        <v>1083</v>
      </c>
      <c r="C485" s="52">
        <v>1</v>
      </c>
      <c r="D485" s="50" t="str">
        <f>怪物产出!X86</f>
        <v>item,200;stage_token,1</v>
      </c>
      <c r="E485" s="50">
        <f>产出设定!$C$21</f>
        <v>75</v>
      </c>
      <c r="F485" s="50">
        <f>怪物产出!H86</f>
        <v>319</v>
      </c>
      <c r="G485" s="50">
        <f>怪物产出!I86</f>
        <v>532</v>
      </c>
      <c r="H485" s="50" t="str">
        <f>怪物产出!U86</f>
        <v>pack,10183;stage_token,165;dice,1</v>
      </c>
      <c r="K485" s="50">
        <v>5</v>
      </c>
      <c r="L485" s="50">
        <f t="shared" si="218"/>
        <v>51083</v>
      </c>
      <c r="M485" s="50">
        <v>83</v>
      </c>
      <c r="N485" s="50" t="str">
        <f>随机目标!CL124</f>
        <v>prop,205,5;pack,1113;pack,1128;pack,1143;pack,1158</v>
      </c>
      <c r="O485" s="50" t="str">
        <f>随机目标!CM124</f>
        <v>prop,205,5</v>
      </c>
      <c r="P485" s="50">
        <f>随机目标!CN124</f>
        <v>50</v>
      </c>
      <c r="Q485" s="50">
        <v>1</v>
      </c>
      <c r="R485" s="50" t="str">
        <f t="shared" si="219"/>
        <v>prop_205</v>
      </c>
      <c r="S485" s="50" t="str">
        <f t="shared" si="220"/>
        <v>prop</v>
      </c>
      <c r="U485" s="50">
        <v>8</v>
      </c>
      <c r="V485" s="50">
        <f t="shared" si="333"/>
        <v>82083</v>
      </c>
      <c r="W485" s="50">
        <v>83</v>
      </c>
      <c r="X485" s="50" t="str">
        <f>随机目标!CU124</f>
        <v>prop,704,8</v>
      </c>
      <c r="Y485" s="50" t="str">
        <f>随机目标!CV124</f>
        <v>prop,704,8</v>
      </c>
      <c r="Z485" s="50">
        <f>随机目标!CW124</f>
        <v>100</v>
      </c>
      <c r="AA485" s="50">
        <v>2</v>
      </c>
      <c r="AB485" s="50" t="str">
        <f t="shared" si="334"/>
        <v>prop_704</v>
      </c>
      <c r="AC485" s="50" t="str">
        <f t="shared" si="335"/>
        <v>prop</v>
      </c>
      <c r="AH485" s="53">
        <f>宝箱产出!H86</f>
        <v>10483</v>
      </c>
      <c r="AI485" s="53">
        <v>1</v>
      </c>
      <c r="AJ485" s="50" t="str">
        <f>价值设定!V85</f>
        <v>prop,104|1629;prop,105|8371</v>
      </c>
    </row>
    <row r="486" spans="1:36">
      <c r="A486" s="51" t="s">
        <v>799</v>
      </c>
      <c r="B486" s="52">
        <v>1084</v>
      </c>
      <c r="C486" s="52">
        <v>1</v>
      </c>
      <c r="D486" s="50" t="str">
        <f>怪物产出!X87</f>
        <v>item,200;stage_token,1</v>
      </c>
      <c r="E486" s="50">
        <f>产出设定!$C$21</f>
        <v>75</v>
      </c>
      <c r="F486" s="50">
        <f>怪物产出!H87</f>
        <v>324</v>
      </c>
      <c r="G486" s="50">
        <f>怪物产出!I87</f>
        <v>540</v>
      </c>
      <c r="H486" s="50" t="str">
        <f>怪物产出!U87</f>
        <v>pack,10184;stage_token,165;dice,1</v>
      </c>
      <c r="K486" s="50">
        <v>5</v>
      </c>
      <c r="L486" s="50">
        <f t="shared" si="218"/>
        <v>51084</v>
      </c>
      <c r="M486" s="50">
        <v>84</v>
      </c>
      <c r="N486" s="50" t="str">
        <f>随机目标!CL125</f>
        <v>prop,205,5;pack,1113;pack,1128;pack,1143;pack,1158</v>
      </c>
      <c r="O486" s="50" t="str">
        <f>随机目标!CM125</f>
        <v>prop,205,5</v>
      </c>
      <c r="P486" s="50">
        <f>随机目标!CN125</f>
        <v>50</v>
      </c>
      <c r="Q486" s="50">
        <v>1</v>
      </c>
      <c r="R486" s="50" t="str">
        <f t="shared" si="219"/>
        <v>prop_205</v>
      </c>
      <c r="S486" s="50" t="str">
        <f t="shared" si="220"/>
        <v>prop</v>
      </c>
      <c r="U486" s="50">
        <v>8</v>
      </c>
      <c r="V486" s="50">
        <f t="shared" si="333"/>
        <v>82084</v>
      </c>
      <c r="W486" s="50">
        <v>84</v>
      </c>
      <c r="X486" s="50" t="str">
        <f>随机目标!CU125</f>
        <v>prop,704,8</v>
      </c>
      <c r="Y486" s="50" t="str">
        <f>随机目标!CV125</f>
        <v>prop,704,8</v>
      </c>
      <c r="Z486" s="50">
        <f>随机目标!CW125</f>
        <v>100</v>
      </c>
      <c r="AA486" s="50">
        <v>2</v>
      </c>
      <c r="AB486" s="50" t="str">
        <f t="shared" si="334"/>
        <v>prop_704</v>
      </c>
      <c r="AC486" s="50" t="str">
        <f t="shared" si="335"/>
        <v>prop</v>
      </c>
      <c r="AH486" s="53">
        <f>宝箱产出!H87</f>
        <v>10484</v>
      </c>
      <c r="AI486" s="53">
        <v>1</v>
      </c>
      <c r="AJ486" s="50" t="str">
        <f>价值设定!V86</f>
        <v>prop,104|1543;prop,105|8457</v>
      </c>
    </row>
    <row r="487" spans="1:36">
      <c r="A487" s="51" t="s">
        <v>800</v>
      </c>
      <c r="B487" s="52">
        <v>1085</v>
      </c>
      <c r="C487" s="52">
        <v>1</v>
      </c>
      <c r="D487" s="50" t="str">
        <f>怪物产出!X88</f>
        <v>item,200;stage_token,1</v>
      </c>
      <c r="E487" s="50">
        <f>产出设定!$C$21</f>
        <v>75</v>
      </c>
      <c r="F487" s="50">
        <f>怪物产出!H88</f>
        <v>324</v>
      </c>
      <c r="G487" s="50">
        <f>怪物产出!I88</f>
        <v>540</v>
      </c>
      <c r="H487" s="50" t="str">
        <f>怪物产出!U88</f>
        <v>pack,10185;stage_token,165;dice,1</v>
      </c>
      <c r="K487" s="50">
        <v>5</v>
      </c>
      <c r="L487" s="50">
        <f t="shared" si="218"/>
        <v>51085</v>
      </c>
      <c r="M487" s="50">
        <v>85</v>
      </c>
      <c r="N487" s="50" t="str">
        <f>随机目标!CL126</f>
        <v>prop,205,5;pack,1113;pack,1128;pack,1143;pack,1158</v>
      </c>
      <c r="O487" s="50" t="str">
        <f>随机目标!CM126</f>
        <v>prop,205,5</v>
      </c>
      <c r="P487" s="50">
        <f>随机目标!CN126</f>
        <v>50</v>
      </c>
      <c r="Q487" s="50">
        <v>1</v>
      </c>
      <c r="R487" s="50" t="str">
        <f t="shared" si="219"/>
        <v>prop_205</v>
      </c>
      <c r="S487" s="50" t="str">
        <f t="shared" si="220"/>
        <v>prop</v>
      </c>
      <c r="U487" s="50">
        <v>8</v>
      </c>
      <c r="V487" s="50">
        <f t="shared" si="333"/>
        <v>82085</v>
      </c>
      <c r="W487" s="50">
        <v>85</v>
      </c>
      <c r="X487" s="50" t="str">
        <f>随机目标!CU126</f>
        <v>prop,704,8</v>
      </c>
      <c r="Y487" s="50" t="str">
        <f>随机目标!CV126</f>
        <v>prop,704,8</v>
      </c>
      <c r="Z487" s="50">
        <f>随机目标!CW126</f>
        <v>100</v>
      </c>
      <c r="AA487" s="50">
        <v>2</v>
      </c>
      <c r="AB487" s="50" t="str">
        <f t="shared" si="334"/>
        <v>prop_704</v>
      </c>
      <c r="AC487" s="50" t="str">
        <f t="shared" si="335"/>
        <v>prop</v>
      </c>
      <c r="AH487" s="53">
        <f>宝箱产出!H88</f>
        <v>10485</v>
      </c>
      <c r="AI487" s="53">
        <v>1</v>
      </c>
      <c r="AJ487" s="50" t="str">
        <f>价值设定!V87</f>
        <v>prop,104|1429;prop,105|8571</v>
      </c>
    </row>
    <row r="488" spans="1:36">
      <c r="A488" s="51" t="s">
        <v>801</v>
      </c>
      <c r="B488" s="52">
        <v>1086</v>
      </c>
      <c r="C488" s="52">
        <v>1</v>
      </c>
      <c r="D488" s="50" t="str">
        <f>怪物产出!X89</f>
        <v>item,200;stage_token,1</v>
      </c>
      <c r="E488" s="50">
        <f>产出设定!$C$21</f>
        <v>75</v>
      </c>
      <c r="F488" s="50">
        <f>怪物产出!H89</f>
        <v>330</v>
      </c>
      <c r="G488" s="50">
        <f>怪物产出!I89</f>
        <v>550</v>
      </c>
      <c r="H488" s="50" t="str">
        <f>怪物产出!U89</f>
        <v>pack,10186;stage_token,165;dice,1</v>
      </c>
      <c r="K488" s="50">
        <v>5</v>
      </c>
      <c r="L488" s="50">
        <f t="shared" si="218"/>
        <v>51086</v>
      </c>
      <c r="M488" s="50">
        <v>86</v>
      </c>
      <c r="N488" s="50" t="str">
        <f>随机目标!CL127</f>
        <v>prop,205,5;pack,1114;pack,1129;pack,1144;pack,1159</v>
      </c>
      <c r="O488" s="50" t="str">
        <f>随机目标!CM127</f>
        <v>prop,205,5</v>
      </c>
      <c r="P488" s="50">
        <f>随机目标!CN127</f>
        <v>50</v>
      </c>
      <c r="Q488" s="50">
        <v>1</v>
      </c>
      <c r="R488" s="50" t="str">
        <f t="shared" si="219"/>
        <v>prop_205</v>
      </c>
      <c r="S488" s="50" t="str">
        <f t="shared" si="220"/>
        <v>prop</v>
      </c>
      <c r="U488" s="50">
        <v>8</v>
      </c>
      <c r="V488" s="50">
        <f t="shared" si="333"/>
        <v>82086</v>
      </c>
      <c r="W488" s="50">
        <v>86</v>
      </c>
      <c r="X488" s="50" t="str">
        <f>随机目标!CU127</f>
        <v>prop,704,8</v>
      </c>
      <c r="Y488" s="50" t="str">
        <f>随机目标!CV127</f>
        <v>prop,704,8</v>
      </c>
      <c r="Z488" s="50">
        <f>随机目标!CW127</f>
        <v>100</v>
      </c>
      <c r="AA488" s="50">
        <v>2</v>
      </c>
      <c r="AB488" s="50" t="str">
        <f t="shared" si="334"/>
        <v>prop_704</v>
      </c>
      <c r="AC488" s="50" t="str">
        <f t="shared" si="335"/>
        <v>prop</v>
      </c>
      <c r="AH488" s="53">
        <f>宝箱产出!H89</f>
        <v>10486</v>
      </c>
      <c r="AI488" s="53">
        <v>1</v>
      </c>
      <c r="AJ488" s="50" t="str">
        <f>价值设定!V88</f>
        <v>prop,104|1343;prop,105|8657</v>
      </c>
    </row>
    <row r="489" spans="1:36">
      <c r="A489" s="51" t="s">
        <v>802</v>
      </c>
      <c r="B489" s="52">
        <v>1087</v>
      </c>
      <c r="C489" s="52">
        <v>1</v>
      </c>
      <c r="D489" s="50" t="str">
        <f>怪物产出!X90</f>
        <v>item,200;stage_token,1</v>
      </c>
      <c r="E489" s="50">
        <f>产出设定!$C$21</f>
        <v>75</v>
      </c>
      <c r="F489" s="50">
        <f>怪物产出!H90</f>
        <v>330</v>
      </c>
      <c r="G489" s="50">
        <f>怪物产出!I90</f>
        <v>550</v>
      </c>
      <c r="H489" s="50" t="str">
        <f>怪物产出!U90</f>
        <v>pack,10187;stage_token,170;dice,1</v>
      </c>
      <c r="K489" s="50">
        <v>5</v>
      </c>
      <c r="L489" s="50">
        <f t="shared" si="218"/>
        <v>51087</v>
      </c>
      <c r="M489" s="50">
        <v>87</v>
      </c>
      <c r="N489" s="50" t="str">
        <f>随机目标!CL128</f>
        <v>prop,205,5;pack,1114;pack,1129;pack,1144;pack,1159</v>
      </c>
      <c r="O489" s="50" t="str">
        <f>随机目标!CM128</f>
        <v>prop,205,5</v>
      </c>
      <c r="P489" s="50">
        <f>随机目标!CN128</f>
        <v>50</v>
      </c>
      <c r="Q489" s="50">
        <v>1</v>
      </c>
      <c r="R489" s="50" t="str">
        <f t="shared" si="219"/>
        <v>prop_205</v>
      </c>
      <c r="S489" s="50" t="str">
        <f t="shared" si="220"/>
        <v>prop</v>
      </c>
      <c r="U489" s="50">
        <v>8</v>
      </c>
      <c r="V489" s="50">
        <f t="shared" si="333"/>
        <v>82087</v>
      </c>
      <c r="W489" s="50">
        <v>87</v>
      </c>
      <c r="X489" s="50" t="str">
        <f>随机目标!CU128</f>
        <v>prop,704,8</v>
      </c>
      <c r="Y489" s="50" t="str">
        <f>随机目标!CV128</f>
        <v>prop,704,8</v>
      </c>
      <c r="Z489" s="50">
        <f>随机目标!CW128</f>
        <v>100</v>
      </c>
      <c r="AA489" s="50">
        <v>2</v>
      </c>
      <c r="AB489" s="50" t="str">
        <f t="shared" si="334"/>
        <v>prop_704</v>
      </c>
      <c r="AC489" s="50" t="str">
        <f t="shared" si="335"/>
        <v>prop</v>
      </c>
      <c r="AH489" s="53">
        <f>宝箱产出!H90</f>
        <v>10487</v>
      </c>
      <c r="AI489" s="53">
        <v>1</v>
      </c>
      <c r="AJ489" s="50" t="str">
        <f>价值设定!V89</f>
        <v>prop,104|1258;prop,105|8742</v>
      </c>
    </row>
    <row r="490" spans="1:36">
      <c r="A490" s="51" t="s">
        <v>803</v>
      </c>
      <c r="B490" s="52">
        <v>1088</v>
      </c>
      <c r="C490" s="52">
        <v>1</v>
      </c>
      <c r="D490" s="50" t="str">
        <f>怪物产出!X91</f>
        <v>item,200;stage_token,1</v>
      </c>
      <c r="E490" s="50">
        <f>产出设定!$C$21</f>
        <v>75</v>
      </c>
      <c r="F490" s="50">
        <f>怪物产出!H91</f>
        <v>336</v>
      </c>
      <c r="G490" s="50">
        <f>怪物产出!I91</f>
        <v>559</v>
      </c>
      <c r="H490" s="50" t="str">
        <f>怪物产出!U91</f>
        <v>pack,10188;stage_token,170;dice,1</v>
      </c>
      <c r="K490" s="50">
        <v>5</v>
      </c>
      <c r="L490" s="50">
        <f t="shared" si="218"/>
        <v>51088</v>
      </c>
      <c r="M490" s="50">
        <v>88</v>
      </c>
      <c r="N490" s="50" t="str">
        <f>随机目标!CL129</f>
        <v>prop,205,5;pack,1114;pack,1129;pack,1144;pack,1159</v>
      </c>
      <c r="O490" s="50" t="str">
        <f>随机目标!CM129</f>
        <v>prop,205,5</v>
      </c>
      <c r="P490" s="50">
        <f>随机目标!CN129</f>
        <v>50</v>
      </c>
      <c r="Q490" s="50">
        <v>1</v>
      </c>
      <c r="R490" s="50" t="str">
        <f t="shared" si="219"/>
        <v>prop_205</v>
      </c>
      <c r="S490" s="50" t="str">
        <f t="shared" si="220"/>
        <v>prop</v>
      </c>
      <c r="U490" s="50">
        <v>8</v>
      </c>
      <c r="V490" s="50">
        <f t="shared" si="333"/>
        <v>82088</v>
      </c>
      <c r="W490" s="50">
        <v>88</v>
      </c>
      <c r="X490" s="50" t="str">
        <f>随机目标!CU129</f>
        <v>prop,704,8</v>
      </c>
      <c r="Y490" s="50" t="str">
        <f>随机目标!CV129</f>
        <v>prop,704,8</v>
      </c>
      <c r="Z490" s="50">
        <f>随机目标!CW129</f>
        <v>100</v>
      </c>
      <c r="AA490" s="50">
        <v>2</v>
      </c>
      <c r="AB490" s="50" t="str">
        <f t="shared" si="334"/>
        <v>prop_704</v>
      </c>
      <c r="AC490" s="50" t="str">
        <f t="shared" si="335"/>
        <v>prop</v>
      </c>
      <c r="AH490" s="53">
        <f>宝箱产出!H91</f>
        <v>10488</v>
      </c>
      <c r="AI490" s="53">
        <v>1</v>
      </c>
      <c r="AJ490" s="50" t="str">
        <f>价值设定!V90</f>
        <v>prop,104|1143;prop,105|8857</v>
      </c>
    </row>
    <row r="491" spans="1:36">
      <c r="A491" s="51" t="s">
        <v>804</v>
      </c>
      <c r="B491" s="52">
        <v>1089</v>
      </c>
      <c r="C491" s="52">
        <v>1</v>
      </c>
      <c r="D491" s="50" t="str">
        <f>怪物产出!X92</f>
        <v>item,200;stage_token,1</v>
      </c>
      <c r="E491" s="50">
        <f>产出设定!$C$21</f>
        <v>75</v>
      </c>
      <c r="F491" s="50">
        <f>怪物产出!H92</f>
        <v>336</v>
      </c>
      <c r="G491" s="50">
        <f>怪物产出!I92</f>
        <v>559</v>
      </c>
      <c r="H491" s="50" t="str">
        <f>怪物产出!U92</f>
        <v>pack,10189;stage_token,170;dice,1</v>
      </c>
      <c r="K491" s="50">
        <v>5</v>
      </c>
      <c r="L491" s="50">
        <f t="shared" si="218"/>
        <v>51089</v>
      </c>
      <c r="M491" s="50">
        <v>89</v>
      </c>
      <c r="N491" s="50" t="str">
        <f>随机目标!CL130</f>
        <v>prop,205,5;pack,1114;pack,1129;pack,1144;pack,1159</v>
      </c>
      <c r="O491" s="50" t="str">
        <f>随机目标!CM130</f>
        <v>prop,205,5</v>
      </c>
      <c r="P491" s="50">
        <f>随机目标!CN130</f>
        <v>50</v>
      </c>
      <c r="Q491" s="50">
        <v>1</v>
      </c>
      <c r="R491" s="50" t="str">
        <f t="shared" si="219"/>
        <v>prop_205</v>
      </c>
      <c r="S491" s="50" t="str">
        <f t="shared" si="220"/>
        <v>prop</v>
      </c>
      <c r="U491" s="50">
        <v>8</v>
      </c>
      <c r="V491" s="50">
        <f t="shared" si="333"/>
        <v>82089</v>
      </c>
      <c r="W491" s="50">
        <v>89</v>
      </c>
      <c r="X491" s="50" t="str">
        <f>随机目标!CU130</f>
        <v>prop,704,8</v>
      </c>
      <c r="Y491" s="50" t="str">
        <f>随机目标!CV130</f>
        <v>prop,704,8</v>
      </c>
      <c r="Z491" s="50">
        <f>随机目标!CW130</f>
        <v>100</v>
      </c>
      <c r="AA491" s="50">
        <v>2</v>
      </c>
      <c r="AB491" s="50" t="str">
        <f t="shared" si="334"/>
        <v>prop_704</v>
      </c>
      <c r="AC491" s="50" t="str">
        <f t="shared" si="335"/>
        <v>prop</v>
      </c>
      <c r="AH491" s="53">
        <f>宝箱产出!H92</f>
        <v>10489</v>
      </c>
      <c r="AI491" s="53">
        <v>1</v>
      </c>
      <c r="AJ491" s="50" t="str">
        <f>价值设定!V91</f>
        <v>prop,104|1058;prop,105|8942</v>
      </c>
    </row>
    <row r="492" spans="1:36">
      <c r="A492" s="51" t="s">
        <v>805</v>
      </c>
      <c r="B492" s="52">
        <v>1090</v>
      </c>
      <c r="C492" s="52">
        <v>1</v>
      </c>
      <c r="D492" s="50" t="str">
        <f>怪物产出!X93</f>
        <v>item,200;stage_token,1</v>
      </c>
      <c r="E492" s="50">
        <f>产出设定!$C$21</f>
        <v>75</v>
      </c>
      <c r="F492" s="50">
        <f>怪物产出!H93</f>
        <v>342</v>
      </c>
      <c r="G492" s="50">
        <f>怪物产出!I93</f>
        <v>570</v>
      </c>
      <c r="H492" s="50" t="str">
        <f>怪物产出!U93</f>
        <v>pack,10190;stage_token,170;dice,1</v>
      </c>
      <c r="K492" s="50">
        <v>5</v>
      </c>
      <c r="L492" s="50">
        <f t="shared" si="218"/>
        <v>51090</v>
      </c>
      <c r="M492" s="50">
        <v>90</v>
      </c>
      <c r="N492" s="50" t="str">
        <f>随机目标!CL131</f>
        <v>prop,205,5;pack,1114;pack,1129;pack,1144;pack,1159</v>
      </c>
      <c r="O492" s="50" t="str">
        <f>随机目标!CM131</f>
        <v>prop,205,5</v>
      </c>
      <c r="P492" s="50">
        <f>随机目标!CN131</f>
        <v>50</v>
      </c>
      <c r="Q492" s="50">
        <v>1</v>
      </c>
      <c r="R492" s="50" t="str">
        <f t="shared" si="219"/>
        <v>prop_205</v>
      </c>
      <c r="S492" s="50" t="str">
        <f t="shared" si="220"/>
        <v>prop</v>
      </c>
      <c r="U492" s="50">
        <v>8</v>
      </c>
      <c r="V492" s="50">
        <f t="shared" si="333"/>
        <v>82090</v>
      </c>
      <c r="W492" s="50">
        <v>90</v>
      </c>
      <c r="X492" s="50" t="str">
        <f>随机目标!CU131</f>
        <v>prop,704,8</v>
      </c>
      <c r="Y492" s="50" t="str">
        <f>随机目标!CV131</f>
        <v>prop,704,8</v>
      </c>
      <c r="Z492" s="50">
        <f>随机目标!CW131</f>
        <v>100</v>
      </c>
      <c r="AA492" s="50">
        <v>2</v>
      </c>
      <c r="AB492" s="50" t="str">
        <f t="shared" si="334"/>
        <v>prop_704</v>
      </c>
      <c r="AC492" s="50" t="str">
        <f t="shared" si="335"/>
        <v>prop</v>
      </c>
      <c r="AH492" s="53">
        <f>宝箱产出!H93</f>
        <v>10490</v>
      </c>
      <c r="AI492" s="53">
        <v>1</v>
      </c>
      <c r="AJ492" s="50" t="str">
        <f>价值设定!V92</f>
        <v>prop,104|972;prop,105|9028</v>
      </c>
    </row>
    <row r="493" spans="1:36">
      <c r="A493" s="51" t="s">
        <v>806</v>
      </c>
      <c r="B493" s="52">
        <v>1091</v>
      </c>
      <c r="C493" s="52">
        <v>1</v>
      </c>
      <c r="D493" s="50" t="str">
        <f>怪物产出!X94</f>
        <v>item,200;stage_token,1</v>
      </c>
      <c r="E493" s="50">
        <f>产出设定!$C$21</f>
        <v>75</v>
      </c>
      <c r="F493" s="50">
        <f>怪物产出!H94</f>
        <v>342</v>
      </c>
      <c r="G493" s="50">
        <f>怪物产出!I94</f>
        <v>570</v>
      </c>
      <c r="H493" s="50" t="str">
        <f>怪物产出!U94</f>
        <v>pack,10191;stage_token,170;dice,1</v>
      </c>
      <c r="K493" s="50">
        <v>5</v>
      </c>
      <c r="L493" s="50">
        <f t="shared" si="218"/>
        <v>51091</v>
      </c>
      <c r="M493" s="50">
        <v>91</v>
      </c>
      <c r="N493" s="50" t="str">
        <f>随机目标!CL132</f>
        <v>prop,205,5;pack,1114;pack,1129;pack,1144;pack,1159</v>
      </c>
      <c r="O493" s="50" t="str">
        <f>随机目标!CM132</f>
        <v>prop,205,5</v>
      </c>
      <c r="P493" s="50">
        <f>随机目标!CN132</f>
        <v>50</v>
      </c>
      <c r="Q493" s="50">
        <v>1</v>
      </c>
      <c r="R493" s="50" t="str">
        <f t="shared" si="219"/>
        <v>prop_205</v>
      </c>
      <c r="S493" s="50" t="str">
        <f t="shared" si="220"/>
        <v>prop</v>
      </c>
      <c r="U493" s="50">
        <v>8</v>
      </c>
      <c r="V493" s="50">
        <f t="shared" si="333"/>
        <v>82091</v>
      </c>
      <c r="W493" s="50">
        <v>91</v>
      </c>
      <c r="X493" s="50" t="str">
        <f>随机目标!CU132</f>
        <v>prop,704,8</v>
      </c>
      <c r="Y493" s="50" t="str">
        <f>随机目标!CV132</f>
        <v>prop,704,8</v>
      </c>
      <c r="Z493" s="50">
        <f>随机目标!CW132</f>
        <v>100</v>
      </c>
      <c r="AA493" s="50">
        <v>2</v>
      </c>
      <c r="AB493" s="50" t="str">
        <f t="shared" si="334"/>
        <v>prop_704</v>
      </c>
      <c r="AC493" s="50" t="str">
        <f t="shared" si="335"/>
        <v>prop</v>
      </c>
      <c r="AH493" s="53">
        <f>宝箱产出!H94</f>
        <v>10491</v>
      </c>
      <c r="AI493" s="53">
        <v>1</v>
      </c>
      <c r="AJ493" s="50" t="str">
        <f>价值设定!V93</f>
        <v>prop,104|858;prop,105|9142</v>
      </c>
    </row>
    <row r="494" spans="1:36">
      <c r="A494" s="51" t="s">
        <v>807</v>
      </c>
      <c r="B494" s="52">
        <v>1092</v>
      </c>
      <c r="C494" s="52">
        <v>1</v>
      </c>
      <c r="D494" s="50" t="str">
        <f>怪物产出!X95</f>
        <v>item,200;stage_token,1</v>
      </c>
      <c r="E494" s="50">
        <f>产出设定!$C$21</f>
        <v>75</v>
      </c>
      <c r="F494" s="50">
        <f>怪物产出!H95</f>
        <v>342</v>
      </c>
      <c r="G494" s="50">
        <f>怪物产出!I95</f>
        <v>570</v>
      </c>
      <c r="H494" s="50" t="str">
        <f>怪物产出!U95</f>
        <v>pack,10192;stage_token,170;dice,1</v>
      </c>
      <c r="K494" s="50">
        <v>5</v>
      </c>
      <c r="L494" s="50">
        <f t="shared" ref="L494:L502" si="336">K494*10000+1000+M494</f>
        <v>51092</v>
      </c>
      <c r="M494" s="50">
        <v>92</v>
      </c>
      <c r="N494" s="50" t="str">
        <f>随机目标!CL133</f>
        <v>prop,205,5;pack,1114;pack,1129;pack,1144;pack,1159</v>
      </c>
      <c r="O494" s="50" t="str">
        <f>随机目标!CM133</f>
        <v>prop,205,5</v>
      </c>
      <c r="P494" s="50">
        <f>随机目标!CN133</f>
        <v>50</v>
      </c>
      <c r="Q494" s="50">
        <v>1</v>
      </c>
      <c r="R494" s="50" t="str">
        <f t="shared" ref="R494:R502" si="337">IF(OR(S494="coin",S494="stage_token"),VLOOKUP(S494,$AE$3:$AF$6,2,0),IF(S494="item",VLOOKUP(O494,$AE$3:$AF$6,2,0),S494&amp;"_"&amp;MID(O494,6,3)))</f>
        <v>prop_205</v>
      </c>
      <c r="S494" s="50" t="str">
        <f t="shared" ref="S494:S502" si="338">LEFT(O494,FIND(",",O494)-1)</f>
        <v>prop</v>
      </c>
      <c r="U494" s="50">
        <v>8</v>
      </c>
      <c r="V494" s="50">
        <f t="shared" si="333"/>
        <v>82092</v>
      </c>
      <c r="W494" s="50">
        <v>92</v>
      </c>
      <c r="X494" s="50" t="str">
        <f>随机目标!CU133</f>
        <v>prop,704,8</v>
      </c>
      <c r="Y494" s="50" t="str">
        <f>随机目标!CV133</f>
        <v>prop,704,8</v>
      </c>
      <c r="Z494" s="50">
        <f>随机目标!CW133</f>
        <v>100</v>
      </c>
      <c r="AA494" s="50">
        <v>2</v>
      </c>
      <c r="AB494" s="50" t="str">
        <f t="shared" si="334"/>
        <v>prop_704</v>
      </c>
      <c r="AC494" s="50" t="str">
        <f t="shared" si="335"/>
        <v>prop</v>
      </c>
      <c r="AH494" s="53">
        <f>宝箱产出!H95</f>
        <v>10492</v>
      </c>
      <c r="AI494" s="53">
        <v>1</v>
      </c>
      <c r="AJ494" s="50" t="str">
        <f>价值设定!V94</f>
        <v>prop,104|772;prop,105|9228</v>
      </c>
    </row>
    <row r="495" spans="1:36">
      <c r="A495" s="51" t="s">
        <v>808</v>
      </c>
      <c r="B495" s="52">
        <v>1093</v>
      </c>
      <c r="C495" s="52">
        <v>1</v>
      </c>
      <c r="D495" s="50" t="str">
        <f>怪物产出!X96</f>
        <v>item,200;stage_token,1</v>
      </c>
      <c r="E495" s="50">
        <f>产出设定!$C$21</f>
        <v>75</v>
      </c>
      <c r="F495" s="50">
        <f>怪物产出!H96</f>
        <v>342</v>
      </c>
      <c r="G495" s="50">
        <f>怪物产出!I96</f>
        <v>570</v>
      </c>
      <c r="H495" s="50" t="str">
        <f>怪物产出!U96</f>
        <v>pack,10193;stage_token,170;dice,1</v>
      </c>
      <c r="K495" s="50">
        <v>5</v>
      </c>
      <c r="L495" s="50">
        <f t="shared" si="336"/>
        <v>51093</v>
      </c>
      <c r="M495" s="50">
        <v>93</v>
      </c>
      <c r="N495" s="50" t="str">
        <f>随机目标!CL134</f>
        <v>prop,205,5;pack,1114;pack,1129;pack,1144;pack,1159</v>
      </c>
      <c r="O495" s="50" t="str">
        <f>随机目标!CM134</f>
        <v>prop,205,5</v>
      </c>
      <c r="P495" s="50">
        <f>随机目标!CN134</f>
        <v>50</v>
      </c>
      <c r="Q495" s="50">
        <v>1</v>
      </c>
      <c r="R495" s="50" t="str">
        <f t="shared" si="337"/>
        <v>prop_205</v>
      </c>
      <c r="S495" s="50" t="str">
        <f t="shared" si="338"/>
        <v>prop</v>
      </c>
      <c r="U495" s="50">
        <v>8</v>
      </c>
      <c r="V495" s="50">
        <f t="shared" si="333"/>
        <v>82093</v>
      </c>
      <c r="W495" s="50">
        <v>93</v>
      </c>
      <c r="X495" s="50" t="str">
        <f>随机目标!CU134</f>
        <v>prop,704,8</v>
      </c>
      <c r="Y495" s="50" t="str">
        <f>随机目标!CV134</f>
        <v>prop,704,8</v>
      </c>
      <c r="Z495" s="50">
        <f>随机目标!CW134</f>
        <v>100</v>
      </c>
      <c r="AA495" s="50">
        <v>2</v>
      </c>
      <c r="AB495" s="50" t="str">
        <f t="shared" si="334"/>
        <v>prop_704</v>
      </c>
      <c r="AC495" s="50" t="str">
        <f t="shared" si="335"/>
        <v>prop</v>
      </c>
      <c r="AH495" s="53">
        <f>宝箱产出!H96</f>
        <v>10493</v>
      </c>
      <c r="AI495" s="53">
        <v>1</v>
      </c>
      <c r="AJ495" s="50" t="str">
        <f>价值设定!V95</f>
        <v>prop,104|686;prop,105|9314</v>
      </c>
    </row>
    <row r="496" spans="1:36">
      <c r="A496" s="51" t="s">
        <v>809</v>
      </c>
      <c r="B496" s="52">
        <v>1094</v>
      </c>
      <c r="C496" s="52">
        <v>1</v>
      </c>
      <c r="D496" s="50" t="str">
        <f>怪物产出!X97</f>
        <v>item,200;stage_token,1</v>
      </c>
      <c r="E496" s="50">
        <f>产出设定!$C$21</f>
        <v>75</v>
      </c>
      <c r="F496" s="50">
        <f>怪物产出!H97</f>
        <v>342</v>
      </c>
      <c r="G496" s="50">
        <f>怪物产出!I97</f>
        <v>570</v>
      </c>
      <c r="H496" s="50" t="str">
        <f>怪物产出!U97</f>
        <v>pack,10194;stage_token,175;dice,1</v>
      </c>
      <c r="K496" s="50">
        <v>5</v>
      </c>
      <c r="L496" s="50">
        <f t="shared" si="336"/>
        <v>51094</v>
      </c>
      <c r="M496" s="50">
        <v>94</v>
      </c>
      <c r="N496" s="50" t="str">
        <f>随机目标!CL135</f>
        <v>prop,205,5;pack,1114;pack,1129;pack,1144;pack,1159</v>
      </c>
      <c r="O496" s="50" t="str">
        <f>随机目标!CM135</f>
        <v>prop,205,5</v>
      </c>
      <c r="P496" s="50">
        <f>随机目标!CN135</f>
        <v>50</v>
      </c>
      <c r="Q496" s="50">
        <v>1</v>
      </c>
      <c r="R496" s="50" t="str">
        <f t="shared" si="337"/>
        <v>prop_205</v>
      </c>
      <c r="S496" s="50" t="str">
        <f t="shared" si="338"/>
        <v>prop</v>
      </c>
      <c r="U496" s="50">
        <v>8</v>
      </c>
      <c r="V496" s="50">
        <f t="shared" si="333"/>
        <v>82094</v>
      </c>
      <c r="W496" s="50">
        <v>94</v>
      </c>
      <c r="X496" s="50" t="str">
        <f>随机目标!CU135</f>
        <v>prop,704,8</v>
      </c>
      <c r="Y496" s="50" t="str">
        <f>随机目标!CV135</f>
        <v>prop,704,8</v>
      </c>
      <c r="Z496" s="50">
        <f>随机目标!CW135</f>
        <v>100</v>
      </c>
      <c r="AA496" s="50">
        <v>2</v>
      </c>
      <c r="AB496" s="50" t="str">
        <f t="shared" si="334"/>
        <v>prop_704</v>
      </c>
      <c r="AC496" s="50" t="str">
        <f t="shared" si="335"/>
        <v>prop</v>
      </c>
      <c r="AH496" s="53">
        <f>宝箱产出!H97</f>
        <v>10494</v>
      </c>
      <c r="AI496" s="53">
        <v>1</v>
      </c>
      <c r="AJ496" s="50" t="str">
        <f>价值设定!V96</f>
        <v>prop,104|572;prop,105|9428</v>
      </c>
    </row>
    <row r="497" spans="1:36">
      <c r="A497" s="51" t="s">
        <v>810</v>
      </c>
      <c r="B497" s="52">
        <v>1095</v>
      </c>
      <c r="C497" s="52">
        <v>1</v>
      </c>
      <c r="D497" s="50" t="str">
        <f>怪物产出!X98</f>
        <v>item,200;stage_token,1</v>
      </c>
      <c r="E497" s="50">
        <f>产出设定!$C$21</f>
        <v>75</v>
      </c>
      <c r="F497" s="50">
        <f>怪物产出!H98</f>
        <v>342</v>
      </c>
      <c r="G497" s="50">
        <f>怪物产出!I98</f>
        <v>570</v>
      </c>
      <c r="H497" s="50" t="str">
        <f>怪物产出!U98</f>
        <v>pack,10195;stage_token,175;dice,1</v>
      </c>
      <c r="K497" s="50">
        <v>5</v>
      </c>
      <c r="L497" s="50">
        <f t="shared" si="336"/>
        <v>51095</v>
      </c>
      <c r="M497" s="50">
        <v>95</v>
      </c>
      <c r="N497" s="50" t="str">
        <f>随机目标!CL136</f>
        <v>prop,205,5;pack,1114;pack,1129;pack,1144;pack,1159</v>
      </c>
      <c r="O497" s="50" t="str">
        <f>随机目标!CM136</f>
        <v>prop,205,5</v>
      </c>
      <c r="P497" s="50">
        <f>随机目标!CN136</f>
        <v>50</v>
      </c>
      <c r="Q497" s="50">
        <v>1</v>
      </c>
      <c r="R497" s="50" t="str">
        <f t="shared" si="337"/>
        <v>prop_205</v>
      </c>
      <c r="S497" s="50" t="str">
        <f t="shared" si="338"/>
        <v>prop</v>
      </c>
      <c r="U497" s="50">
        <v>8</v>
      </c>
      <c r="V497" s="50">
        <f t="shared" si="333"/>
        <v>82095</v>
      </c>
      <c r="W497" s="50">
        <v>95</v>
      </c>
      <c r="X497" s="50" t="str">
        <f>随机目标!CU136</f>
        <v>prop,704,8</v>
      </c>
      <c r="Y497" s="50" t="str">
        <f>随机目标!CV136</f>
        <v>prop,704,8</v>
      </c>
      <c r="Z497" s="50">
        <f>随机目标!CW136</f>
        <v>100</v>
      </c>
      <c r="AA497" s="50">
        <v>2</v>
      </c>
      <c r="AB497" s="50" t="str">
        <f t="shared" si="334"/>
        <v>prop_704</v>
      </c>
      <c r="AC497" s="50" t="str">
        <f t="shared" si="335"/>
        <v>prop</v>
      </c>
      <c r="AH497" s="53">
        <f>宝箱产出!H98</f>
        <v>10495</v>
      </c>
      <c r="AI497" s="53">
        <v>1</v>
      </c>
      <c r="AJ497" s="50" t="str">
        <f>价值设定!V97</f>
        <v>prop,104|486;prop,105|9514</v>
      </c>
    </row>
    <row r="498" spans="1:36">
      <c r="A498" s="51" t="s">
        <v>811</v>
      </c>
      <c r="B498" s="52">
        <v>1096</v>
      </c>
      <c r="C498" s="52">
        <v>1</v>
      </c>
      <c r="D498" s="50" t="str">
        <f>怪物产出!X99</f>
        <v>item,200;stage_token,1</v>
      </c>
      <c r="E498" s="50">
        <f>产出设定!$C$21</f>
        <v>75</v>
      </c>
      <c r="F498" s="50">
        <f>怪物产出!H99</f>
        <v>342</v>
      </c>
      <c r="G498" s="50">
        <f>怪物产出!I99</f>
        <v>570</v>
      </c>
      <c r="H498" s="50" t="str">
        <f>怪物产出!U99</f>
        <v>pack,10196;stage_token,175;dice,1</v>
      </c>
      <c r="K498" s="50">
        <v>5</v>
      </c>
      <c r="L498" s="50">
        <f t="shared" si="336"/>
        <v>51096</v>
      </c>
      <c r="M498" s="50">
        <v>96</v>
      </c>
      <c r="N498" s="50" t="str">
        <f>随机目标!CL137</f>
        <v>prop,205,5;pack,1114;pack,1129;pack,1144;pack,1159</v>
      </c>
      <c r="O498" s="50" t="str">
        <f>随机目标!CM137</f>
        <v>prop,205,5</v>
      </c>
      <c r="P498" s="50">
        <f>随机目标!CN137</f>
        <v>50</v>
      </c>
      <c r="Q498" s="50">
        <v>1</v>
      </c>
      <c r="R498" s="50" t="str">
        <f t="shared" si="337"/>
        <v>prop_205</v>
      </c>
      <c r="S498" s="50" t="str">
        <f t="shared" si="338"/>
        <v>prop</v>
      </c>
      <c r="U498" s="50">
        <v>8</v>
      </c>
      <c r="V498" s="50">
        <f t="shared" si="333"/>
        <v>82096</v>
      </c>
      <c r="W498" s="50">
        <v>96</v>
      </c>
      <c r="X498" s="50" t="str">
        <f>随机目标!CU137</f>
        <v>prop,704,8</v>
      </c>
      <c r="Y498" s="50" t="str">
        <f>随机目标!CV137</f>
        <v>prop,704,8</v>
      </c>
      <c r="Z498" s="50">
        <f>随机目标!CW137</f>
        <v>100</v>
      </c>
      <c r="AA498" s="50">
        <v>2</v>
      </c>
      <c r="AB498" s="50" t="str">
        <f t="shared" si="334"/>
        <v>prop_704</v>
      </c>
      <c r="AC498" s="50" t="str">
        <f t="shared" si="335"/>
        <v>prop</v>
      </c>
      <c r="AH498" s="53">
        <f>宝箱产出!H99</f>
        <v>10496</v>
      </c>
      <c r="AI498" s="53">
        <v>1</v>
      </c>
      <c r="AJ498" s="50" t="str">
        <f>价值设定!V98</f>
        <v>prop,104|400;prop,105|9600</v>
      </c>
    </row>
    <row r="499" spans="1:36">
      <c r="A499" s="51" t="s">
        <v>812</v>
      </c>
      <c r="B499" s="52">
        <v>1097</v>
      </c>
      <c r="C499" s="52">
        <v>1</v>
      </c>
      <c r="D499" s="50" t="str">
        <f>怪物产出!X100</f>
        <v>item,200;stage_token,1</v>
      </c>
      <c r="E499" s="50">
        <f>产出设定!$C$21</f>
        <v>75</v>
      </c>
      <c r="F499" s="50">
        <f>怪物产出!H100</f>
        <v>342</v>
      </c>
      <c r="G499" s="50">
        <f>怪物产出!I100</f>
        <v>570</v>
      </c>
      <c r="H499" s="50" t="str">
        <f>怪物产出!U100</f>
        <v>pack,10197;stage_token,175;dice,1</v>
      </c>
      <c r="K499" s="50">
        <v>5</v>
      </c>
      <c r="L499" s="50">
        <f t="shared" si="336"/>
        <v>51097</v>
      </c>
      <c r="M499" s="50">
        <v>97</v>
      </c>
      <c r="N499" s="50" t="str">
        <f>随机目标!CL138</f>
        <v>prop,205,5;pack,1114;pack,1129;pack,1144;pack,1159</v>
      </c>
      <c r="O499" s="50" t="str">
        <f>随机目标!CM138</f>
        <v>prop,205,5</v>
      </c>
      <c r="P499" s="50">
        <f>随机目标!CN138</f>
        <v>50</v>
      </c>
      <c r="Q499" s="50">
        <v>1</v>
      </c>
      <c r="R499" s="50" t="str">
        <f t="shared" si="337"/>
        <v>prop_205</v>
      </c>
      <c r="S499" s="50" t="str">
        <f t="shared" si="338"/>
        <v>prop</v>
      </c>
      <c r="U499" s="50">
        <v>8</v>
      </c>
      <c r="V499" s="50">
        <f t="shared" si="333"/>
        <v>82097</v>
      </c>
      <c r="W499" s="50">
        <v>97</v>
      </c>
      <c r="X499" s="50" t="str">
        <f>随机目标!CU138</f>
        <v>prop,704,8</v>
      </c>
      <c r="Y499" s="50" t="str">
        <f>随机目标!CV138</f>
        <v>prop,704,8</v>
      </c>
      <c r="Z499" s="50">
        <f>随机目标!CW138</f>
        <v>100</v>
      </c>
      <c r="AA499" s="50">
        <v>2</v>
      </c>
      <c r="AB499" s="50" t="str">
        <f t="shared" si="334"/>
        <v>prop_704</v>
      </c>
      <c r="AC499" s="50" t="str">
        <f t="shared" si="335"/>
        <v>prop</v>
      </c>
      <c r="AH499" s="53">
        <f>宝箱产出!H100</f>
        <v>10497</v>
      </c>
      <c r="AI499" s="53">
        <v>1</v>
      </c>
      <c r="AJ499" s="50" t="str">
        <f>价值设定!V99</f>
        <v>prop,104|286;prop,105|9714</v>
      </c>
    </row>
    <row r="500" spans="1:36">
      <c r="A500" s="51" t="s">
        <v>813</v>
      </c>
      <c r="B500" s="52">
        <v>1098</v>
      </c>
      <c r="C500" s="52">
        <v>1</v>
      </c>
      <c r="D500" s="50" t="str">
        <f>怪物产出!X101</f>
        <v>item,200;stage_token,1</v>
      </c>
      <c r="E500" s="50">
        <f>产出设定!$C$21</f>
        <v>75</v>
      </c>
      <c r="F500" s="50">
        <f>怪物产出!H101</f>
        <v>342</v>
      </c>
      <c r="G500" s="50">
        <f>怪物产出!I101</f>
        <v>570</v>
      </c>
      <c r="H500" s="50" t="str">
        <f>怪物产出!U101</f>
        <v>pack,10198;stage_token,175;dice,1</v>
      </c>
      <c r="K500" s="50">
        <v>5</v>
      </c>
      <c r="L500" s="50">
        <f t="shared" si="336"/>
        <v>51098</v>
      </c>
      <c r="M500" s="50">
        <v>98</v>
      </c>
      <c r="N500" s="50" t="str">
        <f>随机目标!CL139</f>
        <v>prop,205,5;pack,1114;pack,1129;pack,1144;pack,1159</v>
      </c>
      <c r="O500" s="50" t="str">
        <f>随机目标!CM139</f>
        <v>prop,205,5</v>
      </c>
      <c r="P500" s="50">
        <f>随机目标!CN139</f>
        <v>50</v>
      </c>
      <c r="Q500" s="50">
        <v>1</v>
      </c>
      <c r="R500" s="50" t="str">
        <f t="shared" si="337"/>
        <v>prop_205</v>
      </c>
      <c r="S500" s="50" t="str">
        <f t="shared" si="338"/>
        <v>prop</v>
      </c>
      <c r="U500" s="50">
        <v>8</v>
      </c>
      <c r="V500" s="50">
        <f t="shared" si="333"/>
        <v>82098</v>
      </c>
      <c r="W500" s="50">
        <v>98</v>
      </c>
      <c r="X500" s="50" t="str">
        <f>随机目标!CU139</f>
        <v>prop,704,8</v>
      </c>
      <c r="Y500" s="50" t="str">
        <f>随机目标!CV139</f>
        <v>prop,704,8</v>
      </c>
      <c r="Z500" s="50">
        <f>随机目标!CW139</f>
        <v>100</v>
      </c>
      <c r="AA500" s="50">
        <v>2</v>
      </c>
      <c r="AB500" s="50" t="str">
        <f t="shared" si="334"/>
        <v>prop_704</v>
      </c>
      <c r="AC500" s="50" t="str">
        <f t="shared" si="335"/>
        <v>prop</v>
      </c>
      <c r="AH500" s="53">
        <f>宝箱产出!H101</f>
        <v>10498</v>
      </c>
      <c r="AI500" s="53">
        <v>1</v>
      </c>
      <c r="AJ500" s="50" t="str">
        <f>价值设定!V100</f>
        <v>prop,104|200;prop,105|9800</v>
      </c>
    </row>
    <row r="501" spans="1:36">
      <c r="A501" s="51" t="s">
        <v>814</v>
      </c>
      <c r="B501" s="52">
        <v>1099</v>
      </c>
      <c r="C501" s="52">
        <v>1</v>
      </c>
      <c r="D501" s="50" t="str">
        <f>怪物产出!X102</f>
        <v>item,200;stage_token,1</v>
      </c>
      <c r="E501" s="50">
        <f>产出设定!$C$21</f>
        <v>75</v>
      </c>
      <c r="F501" s="50">
        <f>怪物产出!H102</f>
        <v>342</v>
      </c>
      <c r="G501" s="50">
        <f>怪物产出!I102</f>
        <v>570</v>
      </c>
      <c r="H501" s="50" t="str">
        <f>怪物产出!U102</f>
        <v>pack,10199;stage_token,175;dice,1</v>
      </c>
      <c r="K501" s="50">
        <v>5</v>
      </c>
      <c r="L501" s="50">
        <f t="shared" si="336"/>
        <v>51099</v>
      </c>
      <c r="M501" s="50">
        <v>99</v>
      </c>
      <c r="N501" s="50" t="str">
        <f>随机目标!CL140</f>
        <v>prop,205,5;pack,1114;pack,1129;pack,1144;pack,1159</v>
      </c>
      <c r="O501" s="50" t="str">
        <f>随机目标!CM140</f>
        <v>prop,205,5</v>
      </c>
      <c r="P501" s="50">
        <f>随机目标!CN140</f>
        <v>50</v>
      </c>
      <c r="Q501" s="50">
        <v>1</v>
      </c>
      <c r="R501" s="50" t="str">
        <f t="shared" si="337"/>
        <v>prop_205</v>
      </c>
      <c r="S501" s="50" t="str">
        <f t="shared" si="338"/>
        <v>prop</v>
      </c>
      <c r="U501" s="50">
        <v>8</v>
      </c>
      <c r="V501" s="50">
        <f t="shared" si="333"/>
        <v>82099</v>
      </c>
      <c r="W501" s="50">
        <v>99</v>
      </c>
      <c r="X501" s="50" t="str">
        <f>随机目标!CU140</f>
        <v>prop,704,8</v>
      </c>
      <c r="Y501" s="50" t="str">
        <f>随机目标!CV140</f>
        <v>prop,704,8</v>
      </c>
      <c r="Z501" s="50">
        <f>随机目标!CW140</f>
        <v>100</v>
      </c>
      <c r="AA501" s="50">
        <v>2</v>
      </c>
      <c r="AB501" s="50" t="str">
        <f t="shared" si="334"/>
        <v>prop_704</v>
      </c>
      <c r="AC501" s="50" t="str">
        <f t="shared" si="335"/>
        <v>prop</v>
      </c>
      <c r="AH501" s="53">
        <f>宝箱产出!H102</f>
        <v>10499</v>
      </c>
      <c r="AI501" s="53">
        <v>1</v>
      </c>
      <c r="AJ501" s="50" t="str">
        <f>价值设定!V101</f>
        <v>prop,104|115;prop,105|9885</v>
      </c>
    </row>
    <row r="502" spans="1:36">
      <c r="A502" s="51" t="s">
        <v>815</v>
      </c>
      <c r="B502" s="52">
        <v>1100</v>
      </c>
      <c r="C502" s="52">
        <v>1</v>
      </c>
      <c r="D502" s="50" t="str">
        <f>怪物产出!X103</f>
        <v>item,200;stage_token,1</v>
      </c>
      <c r="E502" s="50">
        <f>产出设定!$C$21</f>
        <v>75</v>
      </c>
      <c r="F502" s="50">
        <f>怪物产出!H103</f>
        <v>342</v>
      </c>
      <c r="G502" s="50">
        <f>怪物产出!I103</f>
        <v>570</v>
      </c>
      <c r="H502" s="50" t="str">
        <f>怪物产出!U103</f>
        <v>pack,10200;stage_token,180;dice,1</v>
      </c>
      <c r="K502" s="50">
        <v>5</v>
      </c>
      <c r="L502" s="50">
        <f t="shared" si="336"/>
        <v>51100</v>
      </c>
      <c r="M502" s="50">
        <v>100</v>
      </c>
      <c r="N502" s="50" t="str">
        <f>随机目标!CL141</f>
        <v>prop,205,5;pack,1114;pack,1129;pack,1144;pack,1159</v>
      </c>
      <c r="O502" s="50" t="str">
        <f>随机目标!CM141</f>
        <v>prop,205,5</v>
      </c>
      <c r="P502" s="50">
        <f>随机目标!CN141</f>
        <v>50</v>
      </c>
      <c r="Q502" s="50">
        <v>1</v>
      </c>
      <c r="R502" s="50" t="str">
        <f t="shared" si="337"/>
        <v>prop_205</v>
      </c>
      <c r="S502" s="50" t="str">
        <f t="shared" si="338"/>
        <v>prop</v>
      </c>
      <c r="U502" s="50">
        <v>8</v>
      </c>
      <c r="V502" s="50">
        <f t="shared" si="333"/>
        <v>82100</v>
      </c>
      <c r="W502" s="50">
        <v>100</v>
      </c>
      <c r="X502" s="50" t="str">
        <f>随机目标!CU141</f>
        <v>prop,704,8</v>
      </c>
      <c r="Y502" s="50" t="str">
        <f>随机目标!CV141</f>
        <v>prop,704,8</v>
      </c>
      <c r="Z502" s="50">
        <f>随机目标!CW141</f>
        <v>100</v>
      </c>
      <c r="AA502" s="50">
        <v>2</v>
      </c>
      <c r="AB502" s="50" t="str">
        <f t="shared" si="334"/>
        <v>prop_704</v>
      </c>
      <c r="AC502" s="50" t="str">
        <f t="shared" si="335"/>
        <v>prop</v>
      </c>
      <c r="AH502" s="53">
        <f>宝箱产出!H103</f>
        <v>10500</v>
      </c>
      <c r="AI502" s="53">
        <v>1</v>
      </c>
      <c r="AJ502" s="50" t="str">
        <f>价值设定!V102</f>
        <v>prop,104|0;prop,105|10000</v>
      </c>
    </row>
    <row r="503" spans="1:36">
      <c r="A503" s="51" t="s">
        <v>816</v>
      </c>
      <c r="B503" s="52">
        <v>1001</v>
      </c>
      <c r="C503" s="52">
        <v>2</v>
      </c>
      <c r="D503" s="50" t="str">
        <f>D403</f>
        <v>item,200;stage_token,1</v>
      </c>
      <c r="E503" s="50">
        <f>产出设定!$C$21</f>
        <v>75</v>
      </c>
      <c r="F503" s="50">
        <f t="shared" ref="F503:H503" si="339">F403</f>
        <v>90</v>
      </c>
      <c r="G503" s="50">
        <f t="shared" si="339"/>
        <v>150</v>
      </c>
      <c r="H503" s="50" t="str">
        <f t="shared" si="339"/>
        <v>pack,10101;stage_token,105;dice,1</v>
      </c>
      <c r="K503" s="50">
        <v>10</v>
      </c>
      <c r="L503" s="50">
        <f t="shared" si="218"/>
        <v>101001</v>
      </c>
      <c r="M503" s="50">
        <v>1</v>
      </c>
      <c r="N503" s="50" t="str">
        <f ca="1">OFFSET(随机目标!$C$42,M503-1,MATCH(K503,随机目标!$C$41:$CH$41,0)-1)</f>
        <v>prop,207,2;pack,1101;pack,1116;pack,1131;pack,1146</v>
      </c>
      <c r="O503" s="50" t="str">
        <f ca="1">OFFSET(随机目标!$C$42,M503-1,MATCH(K503,随机目标!$C$41:$CH$41,0))</f>
        <v>prop,207,2</v>
      </c>
      <c r="P503" s="50">
        <f ca="1">OFFSET(随机目标!$C$42,M503-1,MATCH(K503,随机目标!$C$41:$CH$41,0)+1)</f>
        <v>10</v>
      </c>
      <c r="Q503" s="50">
        <v>1</v>
      </c>
      <c r="R503" s="50" t="str">
        <f t="shared" ca="1" si="219"/>
        <v>prop_207</v>
      </c>
      <c r="S503" s="50" t="str">
        <f t="shared" ca="1" si="220"/>
        <v>prop</v>
      </c>
      <c r="U503" s="50">
        <v>11</v>
      </c>
      <c r="V503" s="50">
        <f t="shared" si="333"/>
        <v>112001</v>
      </c>
      <c r="W503" s="50">
        <v>1</v>
      </c>
      <c r="X503" s="50" t="str">
        <f>随机目标!BZ42</f>
        <v>prop,314,1</v>
      </c>
      <c r="Y503" s="50" t="str">
        <f>随机目标!CA42</f>
        <v>prop,314,1</v>
      </c>
      <c r="Z503" s="50">
        <f>随机目标!CB42</f>
        <v>0</v>
      </c>
      <c r="AA503" s="50">
        <v>2</v>
      </c>
      <c r="AB503" s="50" t="str">
        <f t="shared" si="334"/>
        <v>prop_314</v>
      </c>
      <c r="AC503" s="50" t="str">
        <f t="shared" si="335"/>
        <v>prop</v>
      </c>
      <c r="AH503" s="53">
        <f>宝箱产出!J4</f>
        <v>10501</v>
      </c>
      <c r="AI503" s="53">
        <v>1</v>
      </c>
      <c r="AJ503" s="50" t="str">
        <f>宝箱产出!I4</f>
        <v>prop,202,1</v>
      </c>
    </row>
    <row r="504" spans="1:36">
      <c r="A504" s="51" t="s">
        <v>817</v>
      </c>
      <c r="B504" s="52">
        <v>1002</v>
      </c>
      <c r="C504" s="52">
        <v>2</v>
      </c>
      <c r="D504" s="50" t="str">
        <f t="shared" ref="D504:H504" si="340">D404</f>
        <v>item,200;stage_token,1</v>
      </c>
      <c r="E504" s="50">
        <f>产出设定!$C$21</f>
        <v>75</v>
      </c>
      <c r="F504" s="50">
        <f t="shared" si="340"/>
        <v>96</v>
      </c>
      <c r="G504" s="50">
        <f t="shared" si="340"/>
        <v>160</v>
      </c>
      <c r="H504" s="50" t="str">
        <f t="shared" si="340"/>
        <v>pack,10102;stage_token,105;dice,1</v>
      </c>
      <c r="K504" s="50">
        <v>10</v>
      </c>
      <c r="L504" s="50">
        <f t="shared" si="218"/>
        <v>101002</v>
      </c>
      <c r="M504" s="50">
        <v>2</v>
      </c>
      <c r="N504" s="50" t="str">
        <f ca="1">OFFSET(随机目标!$C$42,M504-1,MATCH(K504,随机目标!$C$41:$CH$41,0)-1)</f>
        <v>prop,207,2;pack,1101;pack,1116;pack,1131;pack,1146</v>
      </c>
      <c r="O504" s="50" t="str">
        <f ca="1">OFFSET(随机目标!$C$42,M504-1,MATCH(K504,随机目标!$C$41:$CH$41,0))</f>
        <v>prop,207,2</v>
      </c>
      <c r="P504" s="50">
        <f ca="1">OFFSET(随机目标!$C$42,M504-1,MATCH(K504,随机目标!$C$41:$CH$41,0)+1)</f>
        <v>10</v>
      </c>
      <c r="Q504" s="50">
        <v>1</v>
      </c>
      <c r="R504" s="50" t="str">
        <f t="shared" ca="1" si="219"/>
        <v>prop_207</v>
      </c>
      <c r="S504" s="50" t="str">
        <f t="shared" ca="1" si="220"/>
        <v>prop</v>
      </c>
      <c r="U504" s="50">
        <v>11</v>
      </c>
      <c r="V504" s="50">
        <f t="shared" si="333"/>
        <v>112002</v>
      </c>
      <c r="W504" s="50">
        <v>2</v>
      </c>
      <c r="X504" s="50" t="str">
        <f>随机目标!BZ43</f>
        <v>prop,314,1</v>
      </c>
      <c r="Y504" s="50" t="str">
        <f>随机目标!CA43</f>
        <v>prop,314,1</v>
      </c>
      <c r="Z504" s="50">
        <f>随机目标!CB43</f>
        <v>0</v>
      </c>
      <c r="AA504" s="50">
        <v>2</v>
      </c>
      <c r="AB504" s="50" t="str">
        <f t="shared" si="334"/>
        <v>prop_314</v>
      </c>
      <c r="AC504" s="50" t="str">
        <f t="shared" si="335"/>
        <v>prop</v>
      </c>
      <c r="AH504" s="53">
        <f>宝箱产出!J5</f>
        <v>10502</v>
      </c>
      <c r="AI504" s="53">
        <v>1</v>
      </c>
      <c r="AJ504" s="50" t="str">
        <f>宝箱产出!I5</f>
        <v>prop,202,1</v>
      </c>
    </row>
    <row r="505" spans="1:36">
      <c r="A505" s="51" t="s">
        <v>818</v>
      </c>
      <c r="B505" s="52">
        <v>1003</v>
      </c>
      <c r="C505" s="52">
        <v>2</v>
      </c>
      <c r="D505" s="50" t="str">
        <f t="shared" ref="D505:H505" si="341">D405</f>
        <v>item,200;stage_token,1</v>
      </c>
      <c r="E505" s="50">
        <f>产出设定!$C$21</f>
        <v>75</v>
      </c>
      <c r="F505" s="50">
        <f t="shared" si="341"/>
        <v>102</v>
      </c>
      <c r="G505" s="50">
        <f t="shared" si="341"/>
        <v>169</v>
      </c>
      <c r="H505" s="50" t="str">
        <f t="shared" si="341"/>
        <v>pack,10103;stage_token,105;dice,1</v>
      </c>
      <c r="K505" s="50">
        <v>10</v>
      </c>
      <c r="L505" s="50">
        <f t="shared" si="218"/>
        <v>101003</v>
      </c>
      <c r="M505" s="50">
        <v>3</v>
      </c>
      <c r="N505" s="50" t="str">
        <f ca="1">OFFSET(随机目标!$C$42,M505-1,MATCH(K505,随机目标!$C$41:$CH$41,0)-1)</f>
        <v>prop,207,2;pack,1101;pack,1116;pack,1131;pack,1146</v>
      </c>
      <c r="O505" s="50" t="str">
        <f ca="1">OFFSET(随机目标!$C$42,M505-1,MATCH(K505,随机目标!$C$41:$CH$41,0))</f>
        <v>prop,207,2</v>
      </c>
      <c r="P505" s="50">
        <f ca="1">OFFSET(随机目标!$C$42,M505-1,MATCH(K505,随机目标!$C$41:$CH$41,0)+1)</f>
        <v>10</v>
      </c>
      <c r="Q505" s="50">
        <v>1</v>
      </c>
      <c r="R505" s="50" t="str">
        <f t="shared" ca="1" si="219"/>
        <v>prop_207</v>
      </c>
      <c r="S505" s="50" t="str">
        <f t="shared" ca="1" si="220"/>
        <v>prop</v>
      </c>
      <c r="U505" s="50">
        <v>11</v>
      </c>
      <c r="V505" s="50">
        <f t="shared" si="333"/>
        <v>112003</v>
      </c>
      <c r="W505" s="50">
        <v>3</v>
      </c>
      <c r="X505" s="50" t="str">
        <f>随机目标!BZ44</f>
        <v>prop,314,1</v>
      </c>
      <c r="Y505" s="50" t="str">
        <f>随机目标!CA44</f>
        <v>prop,314,1</v>
      </c>
      <c r="Z505" s="50">
        <f>随机目标!CB44</f>
        <v>0</v>
      </c>
      <c r="AA505" s="50">
        <v>2</v>
      </c>
      <c r="AB505" s="50" t="str">
        <f t="shared" si="334"/>
        <v>prop_314</v>
      </c>
      <c r="AC505" s="50" t="str">
        <f t="shared" si="335"/>
        <v>prop</v>
      </c>
      <c r="AH505" s="53">
        <f>宝箱产出!J6</f>
        <v>10503</v>
      </c>
      <c r="AI505" s="53">
        <v>1</v>
      </c>
      <c r="AJ505" s="50" t="str">
        <f>宝箱产出!I6</f>
        <v>prop,202,1</v>
      </c>
    </row>
    <row r="506" spans="1:36">
      <c r="A506" s="51" t="s">
        <v>819</v>
      </c>
      <c r="B506" s="52">
        <v>1004</v>
      </c>
      <c r="C506" s="52">
        <v>2</v>
      </c>
      <c r="D506" s="50" t="str">
        <f t="shared" ref="D506:H506" si="342">D406</f>
        <v>item,200;stage_token,1</v>
      </c>
      <c r="E506" s="50">
        <f>产出设定!$C$21</f>
        <v>75</v>
      </c>
      <c r="F506" s="50">
        <f t="shared" si="342"/>
        <v>108</v>
      </c>
      <c r="G506" s="50">
        <f t="shared" si="342"/>
        <v>180</v>
      </c>
      <c r="H506" s="50" t="str">
        <f t="shared" si="342"/>
        <v>pack,10104;stage_token,105;dice,1</v>
      </c>
      <c r="K506" s="50">
        <v>10</v>
      </c>
      <c r="L506" s="50">
        <f t="shared" si="218"/>
        <v>101004</v>
      </c>
      <c r="M506" s="50">
        <v>4</v>
      </c>
      <c r="N506" s="50" t="str">
        <f ca="1">OFFSET(随机目标!$C$42,M506-1,MATCH(K506,随机目标!$C$41:$CH$41,0)-1)</f>
        <v>prop,207,2;pack,1101;pack,1116;pack,1131;pack,1146</v>
      </c>
      <c r="O506" s="50" t="str">
        <f ca="1">OFFSET(随机目标!$C$42,M506-1,MATCH(K506,随机目标!$C$41:$CH$41,0))</f>
        <v>prop,207,2</v>
      </c>
      <c r="P506" s="50">
        <f ca="1">OFFSET(随机目标!$C$42,M506-1,MATCH(K506,随机目标!$C$41:$CH$41,0)+1)</f>
        <v>10</v>
      </c>
      <c r="Q506" s="50">
        <v>1</v>
      </c>
      <c r="R506" s="50" t="str">
        <f t="shared" ca="1" si="219"/>
        <v>prop_207</v>
      </c>
      <c r="S506" s="50" t="str">
        <f t="shared" ca="1" si="220"/>
        <v>prop</v>
      </c>
      <c r="U506" s="50">
        <v>11</v>
      </c>
      <c r="V506" s="50">
        <f t="shared" si="333"/>
        <v>112004</v>
      </c>
      <c r="W506" s="50">
        <v>4</v>
      </c>
      <c r="X506" s="50" t="str">
        <f>随机目标!BZ45</f>
        <v>prop,314,1</v>
      </c>
      <c r="Y506" s="50" t="str">
        <f>随机目标!CA45</f>
        <v>prop,314,1</v>
      </c>
      <c r="Z506" s="50">
        <f>随机目标!CB45</f>
        <v>0</v>
      </c>
      <c r="AA506" s="50">
        <v>2</v>
      </c>
      <c r="AB506" s="50" t="str">
        <f t="shared" si="334"/>
        <v>prop_314</v>
      </c>
      <c r="AC506" s="50" t="str">
        <f t="shared" si="335"/>
        <v>prop</v>
      </c>
      <c r="AH506" s="53">
        <f>宝箱产出!J7</f>
        <v>10504</v>
      </c>
      <c r="AI506" s="53">
        <v>1</v>
      </c>
      <c r="AJ506" s="50" t="str">
        <f>宝箱产出!I7</f>
        <v>prop,202,1</v>
      </c>
    </row>
    <row r="507" spans="1:36">
      <c r="A507" s="51" t="s">
        <v>820</v>
      </c>
      <c r="B507" s="52">
        <v>1005</v>
      </c>
      <c r="C507" s="52">
        <v>2</v>
      </c>
      <c r="D507" s="50" t="str">
        <f t="shared" ref="D507:H507" si="343">D407</f>
        <v>item,200;stage_token,1</v>
      </c>
      <c r="E507" s="50">
        <f>产出设定!$C$21</f>
        <v>75</v>
      </c>
      <c r="F507" s="50">
        <f t="shared" si="343"/>
        <v>114</v>
      </c>
      <c r="G507" s="50">
        <f t="shared" si="343"/>
        <v>190</v>
      </c>
      <c r="H507" s="50" t="str">
        <f t="shared" si="343"/>
        <v>pack,10105;stage_token,105;dice,1</v>
      </c>
      <c r="K507" s="50">
        <v>10</v>
      </c>
      <c r="L507" s="50">
        <f t="shared" si="218"/>
        <v>101005</v>
      </c>
      <c r="M507" s="50">
        <v>5</v>
      </c>
      <c r="N507" s="50" t="str">
        <f ca="1">OFFSET(随机目标!$C$42,M507-1,MATCH(K507,随机目标!$C$41:$CH$41,0)-1)</f>
        <v>prop,207,2;pack,1102;pack,1117;pack,1132;pack,1147</v>
      </c>
      <c r="O507" s="50" t="str">
        <f ca="1">OFFSET(随机目标!$C$42,M507-1,MATCH(K507,随机目标!$C$41:$CH$41,0))</f>
        <v>prop,207,2</v>
      </c>
      <c r="P507" s="50">
        <f ca="1">OFFSET(随机目标!$C$42,M507-1,MATCH(K507,随机目标!$C$41:$CH$41,0)+1)</f>
        <v>10</v>
      </c>
      <c r="Q507" s="50">
        <v>1</v>
      </c>
      <c r="R507" s="50" t="str">
        <f t="shared" ca="1" si="219"/>
        <v>prop_207</v>
      </c>
      <c r="S507" s="50" t="str">
        <f t="shared" ca="1" si="220"/>
        <v>prop</v>
      </c>
      <c r="U507" s="50">
        <v>11</v>
      </c>
      <c r="V507" s="50">
        <f t="shared" si="333"/>
        <v>112005</v>
      </c>
      <c r="W507" s="50">
        <v>5</v>
      </c>
      <c r="X507" s="50" t="str">
        <f>随机目标!BZ46</f>
        <v>prop,314,1</v>
      </c>
      <c r="Y507" s="50" t="str">
        <f>随机目标!CA46</f>
        <v>prop,314,1</v>
      </c>
      <c r="Z507" s="50">
        <f>随机目标!CB46</f>
        <v>0</v>
      </c>
      <c r="AA507" s="50">
        <v>2</v>
      </c>
      <c r="AB507" s="50" t="str">
        <f t="shared" si="334"/>
        <v>prop_314</v>
      </c>
      <c r="AC507" s="50" t="str">
        <f t="shared" si="335"/>
        <v>prop</v>
      </c>
      <c r="AH507" s="53">
        <f>宝箱产出!J8</f>
        <v>10505</v>
      </c>
      <c r="AI507" s="53">
        <v>1</v>
      </c>
      <c r="AJ507" s="50" t="str">
        <f>宝箱产出!I8</f>
        <v>prop,202,1</v>
      </c>
    </row>
    <row r="508" spans="1:36">
      <c r="A508" s="51" t="s">
        <v>821</v>
      </c>
      <c r="B508" s="52">
        <v>1006</v>
      </c>
      <c r="C508" s="52">
        <v>2</v>
      </c>
      <c r="D508" s="50" t="str">
        <f t="shared" ref="D508:H508" si="344">D408</f>
        <v>item,200;stage_token,1</v>
      </c>
      <c r="E508" s="50">
        <f>产出设定!$C$21</f>
        <v>75</v>
      </c>
      <c r="F508" s="50">
        <f t="shared" si="344"/>
        <v>114</v>
      </c>
      <c r="G508" s="50">
        <f t="shared" si="344"/>
        <v>190</v>
      </c>
      <c r="H508" s="50" t="str">
        <f t="shared" si="344"/>
        <v>pack,10106;stage_token,105;dice,1</v>
      </c>
      <c r="K508" s="50">
        <v>10</v>
      </c>
      <c r="L508" s="50">
        <f t="shared" si="218"/>
        <v>101006</v>
      </c>
      <c r="M508" s="50">
        <v>6</v>
      </c>
      <c r="N508" s="50" t="str">
        <f ca="1">OFFSET(随机目标!$C$42,M508-1,MATCH(K508,随机目标!$C$41:$CH$41,0)-1)</f>
        <v>prop,207,2;pack,1102;pack,1117;pack,1132;pack,1147</v>
      </c>
      <c r="O508" s="50" t="str">
        <f ca="1">OFFSET(随机目标!$C$42,M508-1,MATCH(K508,随机目标!$C$41:$CH$41,0))</f>
        <v>prop,207,2</v>
      </c>
      <c r="P508" s="50">
        <f ca="1">OFFSET(随机目标!$C$42,M508-1,MATCH(K508,随机目标!$C$41:$CH$41,0)+1)</f>
        <v>10</v>
      </c>
      <c r="Q508" s="50">
        <v>1</v>
      </c>
      <c r="R508" s="50" t="str">
        <f t="shared" ca="1" si="219"/>
        <v>prop_207</v>
      </c>
      <c r="S508" s="50" t="str">
        <f t="shared" ca="1" si="220"/>
        <v>prop</v>
      </c>
      <c r="U508" s="50">
        <v>11</v>
      </c>
      <c r="V508" s="50">
        <f t="shared" si="333"/>
        <v>112006</v>
      </c>
      <c r="W508" s="50">
        <v>6</v>
      </c>
      <c r="X508" s="50" t="str">
        <f>随机目标!BZ47</f>
        <v>prop,314,1</v>
      </c>
      <c r="Y508" s="50" t="str">
        <f>随机目标!CA47</f>
        <v>prop,314,1</v>
      </c>
      <c r="Z508" s="50">
        <f>随机目标!CB47</f>
        <v>0</v>
      </c>
      <c r="AA508" s="50">
        <v>2</v>
      </c>
      <c r="AB508" s="50" t="str">
        <f t="shared" si="334"/>
        <v>prop_314</v>
      </c>
      <c r="AC508" s="50" t="str">
        <f t="shared" si="335"/>
        <v>prop</v>
      </c>
      <c r="AH508" s="53">
        <f>宝箱产出!J9</f>
        <v>10506</v>
      </c>
      <c r="AI508" s="53">
        <v>1</v>
      </c>
      <c r="AJ508" s="50" t="str">
        <f>宝箱产出!I9</f>
        <v>prop,202,1</v>
      </c>
    </row>
    <row r="509" spans="1:36">
      <c r="A509" s="51" t="s">
        <v>822</v>
      </c>
      <c r="B509" s="52">
        <v>1007</v>
      </c>
      <c r="C509" s="52">
        <v>2</v>
      </c>
      <c r="D509" s="50" t="str">
        <f t="shared" ref="D509:H509" si="345">D409</f>
        <v>item,200;stage_token,1</v>
      </c>
      <c r="E509" s="50">
        <f>产出设定!$C$21</f>
        <v>75</v>
      </c>
      <c r="F509" s="50">
        <f t="shared" si="345"/>
        <v>120</v>
      </c>
      <c r="G509" s="50">
        <f t="shared" si="345"/>
        <v>199</v>
      </c>
      <c r="H509" s="50" t="str">
        <f t="shared" si="345"/>
        <v>pack,10107;stage_token,110;dice,1</v>
      </c>
      <c r="K509" s="50">
        <v>10</v>
      </c>
      <c r="L509" s="50">
        <f t="shared" si="218"/>
        <v>101007</v>
      </c>
      <c r="M509" s="50">
        <v>7</v>
      </c>
      <c r="N509" s="50" t="str">
        <f ca="1">OFFSET(随机目标!$C$42,M509-1,MATCH(K509,随机目标!$C$41:$CH$41,0)-1)</f>
        <v>prop,207,2;pack,1102;pack,1117;pack,1132;pack,1147</v>
      </c>
      <c r="O509" s="50" t="str">
        <f ca="1">OFFSET(随机目标!$C$42,M509-1,MATCH(K509,随机目标!$C$41:$CH$41,0))</f>
        <v>prop,207,2</v>
      </c>
      <c r="P509" s="50">
        <f ca="1">OFFSET(随机目标!$C$42,M509-1,MATCH(K509,随机目标!$C$41:$CH$41,0)+1)</f>
        <v>10</v>
      </c>
      <c r="Q509" s="50">
        <v>1</v>
      </c>
      <c r="R509" s="50" t="str">
        <f t="shared" ca="1" si="219"/>
        <v>prop_207</v>
      </c>
      <c r="S509" s="50" t="str">
        <f t="shared" ca="1" si="220"/>
        <v>prop</v>
      </c>
      <c r="U509" s="50">
        <v>11</v>
      </c>
      <c r="V509" s="50">
        <f t="shared" si="333"/>
        <v>112007</v>
      </c>
      <c r="W509" s="50">
        <v>7</v>
      </c>
      <c r="X509" s="50" t="str">
        <f>随机目标!BZ48</f>
        <v>prop,314,1</v>
      </c>
      <c r="Y509" s="50" t="str">
        <f>随机目标!CA48</f>
        <v>prop,314,1</v>
      </c>
      <c r="Z509" s="50">
        <f>随机目标!CB48</f>
        <v>0</v>
      </c>
      <c r="AA509" s="50">
        <v>2</v>
      </c>
      <c r="AB509" s="50" t="str">
        <f t="shared" si="334"/>
        <v>prop_314</v>
      </c>
      <c r="AC509" s="50" t="str">
        <f t="shared" si="335"/>
        <v>prop</v>
      </c>
      <c r="AH509" s="53">
        <f>宝箱产出!J10</f>
        <v>10507</v>
      </c>
      <c r="AI509" s="53">
        <v>1</v>
      </c>
      <c r="AJ509" s="50" t="str">
        <f>宝箱产出!I10</f>
        <v>prop,202,1</v>
      </c>
    </row>
    <row r="510" spans="1:36">
      <c r="A510" s="51" t="s">
        <v>823</v>
      </c>
      <c r="B510" s="52">
        <v>1008</v>
      </c>
      <c r="C510" s="52">
        <v>2</v>
      </c>
      <c r="D510" s="50" t="str">
        <f t="shared" ref="D510:H510" si="346">D410</f>
        <v>item,200;stage_token,1</v>
      </c>
      <c r="E510" s="50">
        <f>产出设定!$C$21</f>
        <v>75</v>
      </c>
      <c r="F510" s="50">
        <f t="shared" si="346"/>
        <v>120</v>
      </c>
      <c r="G510" s="50">
        <f t="shared" si="346"/>
        <v>199</v>
      </c>
      <c r="H510" s="50" t="str">
        <f t="shared" si="346"/>
        <v>pack,10108;stage_token,110;dice,1</v>
      </c>
      <c r="K510" s="50">
        <v>10</v>
      </c>
      <c r="L510" s="50">
        <f t="shared" si="218"/>
        <v>101008</v>
      </c>
      <c r="M510" s="50">
        <v>8</v>
      </c>
      <c r="N510" s="50" t="str">
        <f ca="1">OFFSET(随机目标!$C$42,M510-1,MATCH(K510,随机目标!$C$41:$CH$41,0)-1)</f>
        <v>prop,207,2;pack,1102;pack,1117;pack,1132;pack,1147</v>
      </c>
      <c r="O510" s="50" t="str">
        <f ca="1">OFFSET(随机目标!$C$42,M510-1,MATCH(K510,随机目标!$C$41:$CH$41,0))</f>
        <v>prop,207,2</v>
      </c>
      <c r="P510" s="50">
        <f ca="1">OFFSET(随机目标!$C$42,M510-1,MATCH(K510,随机目标!$C$41:$CH$41,0)+1)</f>
        <v>10</v>
      </c>
      <c r="Q510" s="50">
        <v>1</v>
      </c>
      <c r="R510" s="50" t="str">
        <f t="shared" ca="1" si="219"/>
        <v>prop_207</v>
      </c>
      <c r="S510" s="50" t="str">
        <f t="shared" ca="1" si="220"/>
        <v>prop</v>
      </c>
      <c r="U510" s="50">
        <v>11</v>
      </c>
      <c r="V510" s="50">
        <f t="shared" si="333"/>
        <v>112008</v>
      </c>
      <c r="W510" s="50">
        <v>8</v>
      </c>
      <c r="X510" s="50" t="str">
        <f>随机目标!BZ49</f>
        <v>prop,314,1</v>
      </c>
      <c r="Y510" s="50" t="str">
        <f>随机目标!CA49</f>
        <v>prop,314,1</v>
      </c>
      <c r="Z510" s="50">
        <f>随机目标!CB49</f>
        <v>0</v>
      </c>
      <c r="AA510" s="50">
        <v>2</v>
      </c>
      <c r="AB510" s="50" t="str">
        <f t="shared" si="334"/>
        <v>prop_314</v>
      </c>
      <c r="AC510" s="50" t="str">
        <f t="shared" si="335"/>
        <v>prop</v>
      </c>
      <c r="AH510" s="53">
        <f>宝箱产出!J11</f>
        <v>10508</v>
      </c>
      <c r="AI510" s="53">
        <v>1</v>
      </c>
      <c r="AJ510" s="50" t="str">
        <f>宝箱产出!I11</f>
        <v>prop,202,1</v>
      </c>
    </row>
    <row r="511" spans="1:36">
      <c r="A511" s="51" t="s">
        <v>824</v>
      </c>
      <c r="B511" s="52">
        <v>1009</v>
      </c>
      <c r="C511" s="52">
        <v>2</v>
      </c>
      <c r="D511" s="50" t="str">
        <f t="shared" ref="D511:H511" si="347">D411</f>
        <v>item,200;stage_token,1</v>
      </c>
      <c r="E511" s="50">
        <f>产出设定!$C$21</f>
        <v>75</v>
      </c>
      <c r="F511" s="50">
        <f t="shared" si="347"/>
        <v>126</v>
      </c>
      <c r="G511" s="50">
        <f t="shared" si="347"/>
        <v>210</v>
      </c>
      <c r="H511" s="50" t="str">
        <f t="shared" si="347"/>
        <v>pack,10109;stage_token,110;dice,1</v>
      </c>
      <c r="K511" s="50">
        <v>10</v>
      </c>
      <c r="L511" s="50">
        <f t="shared" si="218"/>
        <v>101009</v>
      </c>
      <c r="M511" s="50">
        <v>9</v>
      </c>
      <c r="N511" s="50" t="str">
        <f ca="1">OFFSET(随机目标!$C$42,M511-1,MATCH(K511,随机目标!$C$41:$CH$41,0)-1)</f>
        <v>prop,207,2;pack,1102;pack,1117;pack,1132;pack,1147</v>
      </c>
      <c r="O511" s="50" t="str">
        <f ca="1">OFFSET(随机目标!$C$42,M511-1,MATCH(K511,随机目标!$C$41:$CH$41,0))</f>
        <v>prop,207,2</v>
      </c>
      <c r="P511" s="50">
        <f ca="1">OFFSET(随机目标!$C$42,M511-1,MATCH(K511,随机目标!$C$41:$CH$41,0)+1)</f>
        <v>10</v>
      </c>
      <c r="Q511" s="50">
        <v>1</v>
      </c>
      <c r="R511" s="50" t="str">
        <f t="shared" ca="1" si="219"/>
        <v>prop_207</v>
      </c>
      <c r="S511" s="50" t="str">
        <f t="shared" ca="1" si="220"/>
        <v>prop</v>
      </c>
      <c r="U511" s="50">
        <v>11</v>
      </c>
      <c r="V511" s="50">
        <f t="shared" si="333"/>
        <v>112009</v>
      </c>
      <c r="W511" s="50">
        <v>9</v>
      </c>
      <c r="X511" s="50" t="str">
        <f>随机目标!BZ50</f>
        <v>prop,314,1</v>
      </c>
      <c r="Y511" s="50" t="str">
        <f>随机目标!CA50</f>
        <v>prop,314,1</v>
      </c>
      <c r="Z511" s="50">
        <f>随机目标!CB50</f>
        <v>0</v>
      </c>
      <c r="AA511" s="50">
        <v>2</v>
      </c>
      <c r="AB511" s="50" t="str">
        <f t="shared" si="334"/>
        <v>prop_314</v>
      </c>
      <c r="AC511" s="50" t="str">
        <f t="shared" si="335"/>
        <v>prop</v>
      </c>
      <c r="AH511" s="53">
        <f>宝箱产出!J12</f>
        <v>10509</v>
      </c>
      <c r="AI511" s="53">
        <v>1</v>
      </c>
      <c r="AJ511" s="50" t="str">
        <f>宝箱产出!I12</f>
        <v>prop,202,1</v>
      </c>
    </row>
    <row r="512" spans="1:36">
      <c r="A512" s="51" t="s">
        <v>825</v>
      </c>
      <c r="B512" s="52">
        <v>1010</v>
      </c>
      <c r="C512" s="52">
        <v>2</v>
      </c>
      <c r="D512" s="50" t="str">
        <f t="shared" ref="D512:H512" si="348">D412</f>
        <v>item,200;stage_token,1</v>
      </c>
      <c r="E512" s="50">
        <f>产出设定!$C$21</f>
        <v>75</v>
      </c>
      <c r="F512" s="50">
        <f t="shared" si="348"/>
        <v>130</v>
      </c>
      <c r="G512" s="50">
        <f t="shared" si="348"/>
        <v>217</v>
      </c>
      <c r="H512" s="50" t="str">
        <f t="shared" si="348"/>
        <v>pack,10110;stage_token,110;dice,1</v>
      </c>
      <c r="K512" s="50">
        <v>10</v>
      </c>
      <c r="L512" s="50">
        <f t="shared" si="218"/>
        <v>101010</v>
      </c>
      <c r="M512" s="50">
        <v>10</v>
      </c>
      <c r="N512" s="50" t="str">
        <f ca="1">OFFSET(随机目标!$C$42,M512-1,MATCH(K512,随机目标!$C$41:$CH$41,0)-1)</f>
        <v>prop,207,2;pack,1103;pack,1118;pack,1133;pack,1148</v>
      </c>
      <c r="O512" s="50" t="str">
        <f ca="1">OFFSET(随机目标!$C$42,M512-1,MATCH(K512,随机目标!$C$41:$CH$41,0))</f>
        <v>prop,207,2</v>
      </c>
      <c r="P512" s="50">
        <f ca="1">OFFSET(随机目标!$C$42,M512-1,MATCH(K512,随机目标!$C$41:$CH$41,0)+1)</f>
        <v>8</v>
      </c>
      <c r="Q512" s="50">
        <v>1</v>
      </c>
      <c r="R512" s="50" t="str">
        <f t="shared" ca="1" si="219"/>
        <v>prop_207</v>
      </c>
      <c r="S512" s="50" t="str">
        <f t="shared" ca="1" si="220"/>
        <v>prop</v>
      </c>
      <c r="U512" s="50">
        <v>11</v>
      </c>
      <c r="V512" s="50">
        <f t="shared" si="333"/>
        <v>112010</v>
      </c>
      <c r="W512" s="50">
        <v>10</v>
      </c>
      <c r="X512" s="50" t="str">
        <f>随机目标!BZ51</f>
        <v>prop,314,1</v>
      </c>
      <c r="Y512" s="50" t="str">
        <f>随机目标!CA51</f>
        <v>prop,314,1</v>
      </c>
      <c r="Z512" s="50">
        <f>随机目标!CB51</f>
        <v>0</v>
      </c>
      <c r="AA512" s="50">
        <v>2</v>
      </c>
      <c r="AB512" s="50" t="str">
        <f t="shared" si="334"/>
        <v>prop_314</v>
      </c>
      <c r="AC512" s="50" t="str">
        <f t="shared" si="335"/>
        <v>prop</v>
      </c>
      <c r="AH512" s="53">
        <f>宝箱产出!J13</f>
        <v>10510</v>
      </c>
      <c r="AI512" s="53">
        <v>1</v>
      </c>
      <c r="AJ512" s="50" t="str">
        <f>宝箱产出!I13</f>
        <v>prop,202,1|80;prop,203,1|20</v>
      </c>
    </row>
    <row r="513" spans="1:36">
      <c r="A513" s="51" t="s">
        <v>826</v>
      </c>
      <c r="B513" s="52">
        <v>1011</v>
      </c>
      <c r="C513" s="52">
        <v>2</v>
      </c>
      <c r="D513" s="50" t="str">
        <f t="shared" ref="D513:H513" si="349">D413</f>
        <v>item,200;stage_token,1</v>
      </c>
      <c r="E513" s="50">
        <f>产出设定!$C$21</f>
        <v>75</v>
      </c>
      <c r="F513" s="50">
        <f t="shared" si="349"/>
        <v>130</v>
      </c>
      <c r="G513" s="50">
        <f t="shared" si="349"/>
        <v>217</v>
      </c>
      <c r="H513" s="50" t="str">
        <f t="shared" si="349"/>
        <v>pack,10111;stage_token,110;dice,1</v>
      </c>
      <c r="K513" s="50">
        <v>10</v>
      </c>
      <c r="L513" s="50">
        <f t="shared" si="218"/>
        <v>101011</v>
      </c>
      <c r="M513" s="50">
        <v>11</v>
      </c>
      <c r="N513" s="50" t="str">
        <f ca="1">OFFSET(随机目标!$C$42,M513-1,MATCH(K513,随机目标!$C$41:$CH$41,0)-1)</f>
        <v>prop,207,2;pack,1103;pack,1118;pack,1133;pack,1148</v>
      </c>
      <c r="O513" s="50" t="str">
        <f ca="1">OFFSET(随机目标!$C$42,M513-1,MATCH(K513,随机目标!$C$41:$CH$41,0))</f>
        <v>prop,207,2</v>
      </c>
      <c r="P513" s="50">
        <f ca="1">OFFSET(随机目标!$C$42,M513-1,MATCH(K513,随机目标!$C$41:$CH$41,0)+1)</f>
        <v>8</v>
      </c>
      <c r="Q513" s="50">
        <v>1</v>
      </c>
      <c r="R513" s="50" t="str">
        <f t="shared" ca="1" si="219"/>
        <v>prop_207</v>
      </c>
      <c r="S513" s="50" t="str">
        <f t="shared" ca="1" si="220"/>
        <v>prop</v>
      </c>
      <c r="U513" s="50">
        <v>11</v>
      </c>
      <c r="V513" s="50">
        <f t="shared" si="333"/>
        <v>112011</v>
      </c>
      <c r="W513" s="50">
        <v>11</v>
      </c>
      <c r="X513" s="50" t="str">
        <f>随机目标!BZ52</f>
        <v>prop,314,1</v>
      </c>
      <c r="Y513" s="50" t="str">
        <f>随机目标!CA52</f>
        <v>prop,314,1</v>
      </c>
      <c r="Z513" s="50">
        <f>随机目标!CB52</f>
        <v>0</v>
      </c>
      <c r="AA513" s="50">
        <v>2</v>
      </c>
      <c r="AB513" s="50" t="str">
        <f t="shared" si="334"/>
        <v>prop_314</v>
      </c>
      <c r="AC513" s="50" t="str">
        <f t="shared" si="335"/>
        <v>prop</v>
      </c>
      <c r="AH513" s="53">
        <f>宝箱产出!J14</f>
        <v>10511</v>
      </c>
      <c r="AI513" s="53">
        <v>1</v>
      </c>
      <c r="AJ513" s="50" t="str">
        <f>宝箱产出!I14</f>
        <v>prop,202,1|80;prop,203,1|20</v>
      </c>
    </row>
    <row r="514" spans="1:36">
      <c r="A514" s="51" t="s">
        <v>827</v>
      </c>
      <c r="B514" s="52">
        <v>1012</v>
      </c>
      <c r="C514" s="52">
        <v>2</v>
      </c>
      <c r="D514" s="50" t="str">
        <f t="shared" ref="D514:H514" si="350">D414</f>
        <v>item,200;stage_token,1</v>
      </c>
      <c r="E514" s="50">
        <f>产出设定!$C$21</f>
        <v>75</v>
      </c>
      <c r="F514" s="50">
        <f t="shared" si="350"/>
        <v>130</v>
      </c>
      <c r="G514" s="50">
        <f t="shared" si="350"/>
        <v>217</v>
      </c>
      <c r="H514" s="50" t="str">
        <f t="shared" si="350"/>
        <v>pack,10112;stage_token,110;dice,1</v>
      </c>
      <c r="K514" s="50">
        <v>10</v>
      </c>
      <c r="L514" s="50">
        <f t="shared" si="218"/>
        <v>101012</v>
      </c>
      <c r="M514" s="50">
        <v>12</v>
      </c>
      <c r="N514" s="50" t="str">
        <f ca="1">OFFSET(随机目标!$C$42,M514-1,MATCH(K514,随机目标!$C$41:$CH$41,0)-1)</f>
        <v>prop,207,2;pack,1103;pack,1118;pack,1133;pack,1148</v>
      </c>
      <c r="O514" s="50" t="str">
        <f ca="1">OFFSET(随机目标!$C$42,M514-1,MATCH(K514,随机目标!$C$41:$CH$41,0))</f>
        <v>prop,207,2</v>
      </c>
      <c r="P514" s="50">
        <f ca="1">OFFSET(随机目标!$C$42,M514-1,MATCH(K514,随机目标!$C$41:$CH$41,0)+1)</f>
        <v>8</v>
      </c>
      <c r="Q514" s="50">
        <v>1</v>
      </c>
      <c r="R514" s="50" t="str">
        <f t="shared" ca="1" si="219"/>
        <v>prop_207</v>
      </c>
      <c r="S514" s="50" t="str">
        <f t="shared" ca="1" si="220"/>
        <v>prop</v>
      </c>
      <c r="U514" s="50">
        <v>11</v>
      </c>
      <c r="V514" s="50">
        <f t="shared" si="333"/>
        <v>112012</v>
      </c>
      <c r="W514" s="50">
        <v>12</v>
      </c>
      <c r="X514" s="50" t="str">
        <f>随机目标!BZ53</f>
        <v>prop,314,1</v>
      </c>
      <c r="Y514" s="50" t="str">
        <f>随机目标!CA53</f>
        <v>prop,314,1</v>
      </c>
      <c r="Z514" s="50">
        <f>随机目标!CB53</f>
        <v>0</v>
      </c>
      <c r="AA514" s="50">
        <v>2</v>
      </c>
      <c r="AB514" s="50" t="str">
        <f t="shared" si="334"/>
        <v>prop_314</v>
      </c>
      <c r="AC514" s="50" t="str">
        <f t="shared" si="335"/>
        <v>prop</v>
      </c>
      <c r="AH514" s="53">
        <f>宝箱产出!J15</f>
        <v>10512</v>
      </c>
      <c r="AI514" s="53">
        <v>1</v>
      </c>
      <c r="AJ514" s="50" t="str">
        <f>宝箱产出!I15</f>
        <v>prop,202,1|80;prop,203,1|20</v>
      </c>
    </row>
    <row r="515" spans="1:36">
      <c r="A515" s="51" t="s">
        <v>828</v>
      </c>
      <c r="B515" s="52">
        <v>1013</v>
      </c>
      <c r="C515" s="52">
        <v>2</v>
      </c>
      <c r="D515" s="50" t="str">
        <f t="shared" ref="D515:H515" si="351">D415</f>
        <v>item,200;stage_token,1</v>
      </c>
      <c r="E515" s="50">
        <f>产出设定!$C$21</f>
        <v>75</v>
      </c>
      <c r="F515" s="50">
        <f t="shared" si="351"/>
        <v>135</v>
      </c>
      <c r="G515" s="50">
        <f t="shared" si="351"/>
        <v>225</v>
      </c>
      <c r="H515" s="50" t="str">
        <f t="shared" si="351"/>
        <v>pack,10113;stage_token,110;dice,1</v>
      </c>
      <c r="K515" s="50">
        <v>10</v>
      </c>
      <c r="L515" s="50">
        <f t="shared" si="218"/>
        <v>101013</v>
      </c>
      <c r="M515" s="50">
        <v>13</v>
      </c>
      <c r="N515" s="50" t="str">
        <f ca="1">OFFSET(随机目标!$C$42,M515-1,MATCH(K515,随机目标!$C$41:$CH$41,0)-1)</f>
        <v>prop,207,2;pack,1103;pack,1118;pack,1133;pack,1148</v>
      </c>
      <c r="O515" s="50" t="str">
        <f ca="1">OFFSET(随机目标!$C$42,M515-1,MATCH(K515,随机目标!$C$41:$CH$41,0))</f>
        <v>prop,207,2</v>
      </c>
      <c r="P515" s="50">
        <f ca="1">OFFSET(随机目标!$C$42,M515-1,MATCH(K515,随机目标!$C$41:$CH$41,0)+1)</f>
        <v>8</v>
      </c>
      <c r="Q515" s="50">
        <v>1</v>
      </c>
      <c r="R515" s="50" t="str">
        <f t="shared" ca="1" si="219"/>
        <v>prop_207</v>
      </c>
      <c r="S515" s="50" t="str">
        <f t="shared" ca="1" si="220"/>
        <v>prop</v>
      </c>
      <c r="U515" s="50">
        <v>11</v>
      </c>
      <c r="V515" s="50">
        <f t="shared" si="333"/>
        <v>112013</v>
      </c>
      <c r="W515" s="50">
        <v>13</v>
      </c>
      <c r="X515" s="50" t="str">
        <f>随机目标!BZ54</f>
        <v>prop,314,1</v>
      </c>
      <c r="Y515" s="50" t="str">
        <f>随机目标!CA54</f>
        <v>prop,314,1</v>
      </c>
      <c r="Z515" s="50">
        <f>随机目标!CB54</f>
        <v>0</v>
      </c>
      <c r="AA515" s="50">
        <v>2</v>
      </c>
      <c r="AB515" s="50" t="str">
        <f t="shared" si="334"/>
        <v>prop_314</v>
      </c>
      <c r="AC515" s="50" t="str">
        <f t="shared" si="335"/>
        <v>prop</v>
      </c>
      <c r="AH515" s="53">
        <f>宝箱产出!J16</f>
        <v>10513</v>
      </c>
      <c r="AI515" s="53">
        <v>1</v>
      </c>
      <c r="AJ515" s="50" t="str">
        <f>宝箱产出!I16</f>
        <v>prop,202,1|80;prop,203,1|20</v>
      </c>
    </row>
    <row r="516" spans="1:36">
      <c r="A516" s="51" t="s">
        <v>829</v>
      </c>
      <c r="B516" s="52">
        <v>1014</v>
      </c>
      <c r="C516" s="52">
        <v>2</v>
      </c>
      <c r="D516" s="50" t="str">
        <f t="shared" ref="D516:H516" si="352">D416</f>
        <v>item,200;stage_token,1</v>
      </c>
      <c r="E516" s="50">
        <f>产出设定!$C$21</f>
        <v>75</v>
      </c>
      <c r="F516" s="50">
        <f t="shared" si="352"/>
        <v>135</v>
      </c>
      <c r="G516" s="50">
        <f t="shared" si="352"/>
        <v>225</v>
      </c>
      <c r="H516" s="50" t="str">
        <f t="shared" si="352"/>
        <v>pack,10114;stage_token,115;dice,1</v>
      </c>
      <c r="K516" s="50">
        <v>10</v>
      </c>
      <c r="L516" s="50">
        <f t="shared" si="218"/>
        <v>101014</v>
      </c>
      <c r="M516" s="50">
        <v>14</v>
      </c>
      <c r="N516" s="50" t="str">
        <f ca="1">OFFSET(随机目标!$C$42,M516-1,MATCH(K516,随机目标!$C$41:$CH$41,0)-1)</f>
        <v>prop,207,2;pack,1103;pack,1118;pack,1133;pack,1148</v>
      </c>
      <c r="O516" s="50" t="str">
        <f ca="1">OFFSET(随机目标!$C$42,M516-1,MATCH(K516,随机目标!$C$41:$CH$41,0))</f>
        <v>prop,207,2</v>
      </c>
      <c r="P516" s="50">
        <f ca="1">OFFSET(随机目标!$C$42,M516-1,MATCH(K516,随机目标!$C$41:$CH$41,0)+1)</f>
        <v>8</v>
      </c>
      <c r="Q516" s="50">
        <v>1</v>
      </c>
      <c r="R516" s="50" t="str">
        <f t="shared" ca="1" si="219"/>
        <v>prop_207</v>
      </c>
      <c r="S516" s="50" t="str">
        <f t="shared" ca="1" si="220"/>
        <v>prop</v>
      </c>
      <c r="U516" s="50">
        <v>11</v>
      </c>
      <c r="V516" s="50">
        <f t="shared" ref="V516:V579" si="353">U516*10000+2000+W516</f>
        <v>112014</v>
      </c>
      <c r="W516" s="50">
        <v>14</v>
      </c>
      <c r="X516" s="50" t="str">
        <f>随机目标!BZ55</f>
        <v>prop,314,1</v>
      </c>
      <c r="Y516" s="50" t="str">
        <f>随机目标!CA55</f>
        <v>prop,314,1</v>
      </c>
      <c r="Z516" s="50">
        <f>随机目标!CB55</f>
        <v>0</v>
      </c>
      <c r="AA516" s="50">
        <v>2</v>
      </c>
      <c r="AB516" s="50" t="str">
        <f t="shared" ref="AB516:AB579" si="354">IF(OR(AC516="coin",AC516="stage_token"),VLOOKUP(AC516,$AE$3:$AF$6,2,0),IF(AC516="item",VLOOKUP(Y516,$AE$3:$AF$6,2,0),AC516&amp;"_"&amp;MID(Y516,6,3)))</f>
        <v>prop_314</v>
      </c>
      <c r="AC516" s="50" t="str">
        <f t="shared" ref="AC516:AC579" si="355">LEFT(Y516,FIND(",",Y516)-1)</f>
        <v>prop</v>
      </c>
      <c r="AH516" s="53">
        <f>宝箱产出!J17</f>
        <v>10514</v>
      </c>
      <c r="AI516" s="53">
        <v>1</v>
      </c>
      <c r="AJ516" s="50" t="str">
        <f>宝箱产出!I17</f>
        <v>prop,202,1|80;prop,203,1|20</v>
      </c>
    </row>
    <row r="517" spans="1:36">
      <c r="A517" s="51" t="s">
        <v>830</v>
      </c>
      <c r="B517" s="52">
        <v>1015</v>
      </c>
      <c r="C517" s="52">
        <v>2</v>
      </c>
      <c r="D517" s="50" t="str">
        <f t="shared" ref="D517:H517" si="356">D417</f>
        <v>item,200;stage_token,1</v>
      </c>
      <c r="E517" s="50">
        <f>产出设定!$C$21</f>
        <v>75</v>
      </c>
      <c r="F517" s="50">
        <f t="shared" si="356"/>
        <v>135</v>
      </c>
      <c r="G517" s="50">
        <f t="shared" si="356"/>
        <v>225</v>
      </c>
      <c r="H517" s="50" t="str">
        <f t="shared" si="356"/>
        <v>pack,10115;stage_token,115;dice,1</v>
      </c>
      <c r="K517" s="50">
        <v>10</v>
      </c>
      <c r="L517" s="50">
        <f t="shared" si="218"/>
        <v>101015</v>
      </c>
      <c r="M517" s="50">
        <v>15</v>
      </c>
      <c r="N517" s="50" t="str">
        <f ca="1">OFFSET(随机目标!$C$42,M517-1,MATCH(K517,随机目标!$C$41:$CH$41,0)-1)</f>
        <v>prop,207,2;pack,1103;pack,1118;pack,1133;pack,1148</v>
      </c>
      <c r="O517" s="50" t="str">
        <f ca="1">OFFSET(随机目标!$C$42,M517-1,MATCH(K517,随机目标!$C$41:$CH$41,0))</f>
        <v>prop,207,2</v>
      </c>
      <c r="P517" s="50">
        <f ca="1">OFFSET(随机目标!$C$42,M517-1,MATCH(K517,随机目标!$C$41:$CH$41,0)+1)</f>
        <v>8</v>
      </c>
      <c r="Q517" s="50">
        <v>1</v>
      </c>
      <c r="R517" s="50" t="str">
        <f t="shared" ca="1" si="219"/>
        <v>prop_207</v>
      </c>
      <c r="S517" s="50" t="str">
        <f t="shared" ca="1" si="220"/>
        <v>prop</v>
      </c>
      <c r="U517" s="50">
        <v>11</v>
      </c>
      <c r="V517" s="50">
        <f t="shared" si="353"/>
        <v>112015</v>
      </c>
      <c r="W517" s="50">
        <v>15</v>
      </c>
      <c r="X517" s="50" t="str">
        <f>随机目标!BZ56</f>
        <v>prop,314,1</v>
      </c>
      <c r="Y517" s="50" t="str">
        <f>随机目标!CA56</f>
        <v>prop,314,1</v>
      </c>
      <c r="Z517" s="50">
        <f>随机目标!CB56</f>
        <v>0</v>
      </c>
      <c r="AA517" s="50">
        <v>2</v>
      </c>
      <c r="AB517" s="50" t="str">
        <f t="shared" si="354"/>
        <v>prop_314</v>
      </c>
      <c r="AC517" s="50" t="str">
        <f t="shared" si="355"/>
        <v>prop</v>
      </c>
      <c r="AH517" s="53">
        <f>宝箱产出!J18</f>
        <v>10515</v>
      </c>
      <c r="AI517" s="53">
        <v>1</v>
      </c>
      <c r="AJ517" s="50" t="str">
        <f>宝箱产出!I18</f>
        <v>prop,202,1|80;prop,203,1|20</v>
      </c>
    </row>
    <row r="518" spans="1:36">
      <c r="A518" s="51" t="s">
        <v>831</v>
      </c>
      <c r="B518" s="52">
        <v>1016</v>
      </c>
      <c r="C518" s="52">
        <v>2</v>
      </c>
      <c r="D518" s="50" t="str">
        <f t="shared" ref="D518:H518" si="357">D418</f>
        <v>item,200;stage_token,1</v>
      </c>
      <c r="E518" s="50">
        <f>产出设定!$C$21</f>
        <v>75</v>
      </c>
      <c r="F518" s="50">
        <f t="shared" si="357"/>
        <v>139</v>
      </c>
      <c r="G518" s="50">
        <f t="shared" si="357"/>
        <v>232</v>
      </c>
      <c r="H518" s="50" t="str">
        <f t="shared" si="357"/>
        <v>pack,10116;stage_token,115;dice,1</v>
      </c>
      <c r="K518" s="50">
        <v>10</v>
      </c>
      <c r="L518" s="50">
        <f t="shared" si="218"/>
        <v>101016</v>
      </c>
      <c r="M518" s="50">
        <v>16</v>
      </c>
      <c r="N518" s="50" t="str">
        <f ca="1">OFFSET(随机目标!$C$42,M518-1,MATCH(K518,随机目标!$C$41:$CH$41,0)-1)</f>
        <v>prop,207,2;pack,1103;pack,1118;pack,1133;pack,1148</v>
      </c>
      <c r="O518" s="50" t="str">
        <f ca="1">OFFSET(随机目标!$C$42,M518-1,MATCH(K518,随机目标!$C$41:$CH$41,0))</f>
        <v>prop,207,2</v>
      </c>
      <c r="P518" s="50">
        <f ca="1">OFFSET(随机目标!$C$42,M518-1,MATCH(K518,随机目标!$C$41:$CH$41,0)+1)</f>
        <v>8</v>
      </c>
      <c r="Q518" s="50">
        <v>1</v>
      </c>
      <c r="R518" s="50" t="str">
        <f t="shared" ca="1" si="219"/>
        <v>prop_207</v>
      </c>
      <c r="S518" s="50" t="str">
        <f t="shared" ca="1" si="220"/>
        <v>prop</v>
      </c>
      <c r="U518" s="50">
        <v>11</v>
      </c>
      <c r="V518" s="50">
        <f t="shared" si="353"/>
        <v>112016</v>
      </c>
      <c r="W518" s="50">
        <v>16</v>
      </c>
      <c r="X518" s="50" t="str">
        <f>随机目标!BZ57</f>
        <v>prop,314,1</v>
      </c>
      <c r="Y518" s="50" t="str">
        <f>随机目标!CA57</f>
        <v>prop,314,1</v>
      </c>
      <c r="Z518" s="50">
        <f>随机目标!CB57</f>
        <v>0</v>
      </c>
      <c r="AA518" s="50">
        <v>2</v>
      </c>
      <c r="AB518" s="50" t="str">
        <f t="shared" si="354"/>
        <v>prop_314</v>
      </c>
      <c r="AC518" s="50" t="str">
        <f t="shared" si="355"/>
        <v>prop</v>
      </c>
      <c r="AH518" s="53">
        <f>宝箱产出!J19</f>
        <v>10516</v>
      </c>
      <c r="AI518" s="53">
        <v>1</v>
      </c>
      <c r="AJ518" s="50" t="str">
        <f>宝箱产出!I19</f>
        <v>prop,202,1|80;prop,203,1|20</v>
      </c>
    </row>
    <row r="519" spans="1:36">
      <c r="A519" s="51" t="s">
        <v>832</v>
      </c>
      <c r="B519" s="52">
        <v>1017</v>
      </c>
      <c r="C519" s="52">
        <v>2</v>
      </c>
      <c r="D519" s="50" t="str">
        <f t="shared" ref="D519:H519" si="358">D419</f>
        <v>item,200;stage_token,1</v>
      </c>
      <c r="E519" s="50">
        <f>产出设定!$C$21</f>
        <v>75</v>
      </c>
      <c r="F519" s="50">
        <f t="shared" si="358"/>
        <v>144</v>
      </c>
      <c r="G519" s="50">
        <f t="shared" si="358"/>
        <v>240</v>
      </c>
      <c r="H519" s="50" t="str">
        <f t="shared" si="358"/>
        <v>pack,10117;stage_token,115;dice,1</v>
      </c>
      <c r="K519" s="50">
        <v>10</v>
      </c>
      <c r="L519" s="50">
        <f t="shared" si="218"/>
        <v>101017</v>
      </c>
      <c r="M519" s="50">
        <v>17</v>
      </c>
      <c r="N519" s="50" t="str">
        <f ca="1">OFFSET(随机目标!$C$42,M519-1,MATCH(K519,随机目标!$C$41:$CH$41,0)-1)</f>
        <v>prop,207,2;pack,1103;pack,1118;pack,1133;pack,1148</v>
      </c>
      <c r="O519" s="50" t="str">
        <f ca="1">OFFSET(随机目标!$C$42,M519-1,MATCH(K519,随机目标!$C$41:$CH$41,0))</f>
        <v>prop,207,2</v>
      </c>
      <c r="P519" s="50">
        <f ca="1">OFFSET(随机目标!$C$42,M519-1,MATCH(K519,随机目标!$C$41:$CH$41,0)+1)</f>
        <v>8</v>
      </c>
      <c r="Q519" s="50">
        <v>1</v>
      </c>
      <c r="R519" s="50" t="str">
        <f t="shared" ca="1" si="219"/>
        <v>prop_207</v>
      </c>
      <c r="S519" s="50" t="str">
        <f t="shared" ca="1" si="220"/>
        <v>prop</v>
      </c>
      <c r="U519" s="50">
        <v>11</v>
      </c>
      <c r="V519" s="50">
        <f t="shared" si="353"/>
        <v>112017</v>
      </c>
      <c r="W519" s="50">
        <v>17</v>
      </c>
      <c r="X519" s="50" t="str">
        <f>随机目标!BZ58</f>
        <v>prop,314,1</v>
      </c>
      <c r="Y519" s="50" t="str">
        <f>随机目标!CA58</f>
        <v>prop,314,1</v>
      </c>
      <c r="Z519" s="50">
        <f>随机目标!CB58</f>
        <v>0</v>
      </c>
      <c r="AA519" s="50">
        <v>2</v>
      </c>
      <c r="AB519" s="50" t="str">
        <f t="shared" si="354"/>
        <v>prop_314</v>
      </c>
      <c r="AC519" s="50" t="str">
        <f t="shared" si="355"/>
        <v>prop</v>
      </c>
      <c r="AH519" s="53">
        <f>宝箱产出!J20</f>
        <v>10517</v>
      </c>
      <c r="AI519" s="53">
        <v>1</v>
      </c>
      <c r="AJ519" s="50" t="str">
        <f>宝箱产出!I20</f>
        <v>prop,202,1|80;prop,203,1|20</v>
      </c>
    </row>
    <row r="520" spans="1:36">
      <c r="A520" s="51" t="s">
        <v>833</v>
      </c>
      <c r="B520" s="52">
        <v>1018</v>
      </c>
      <c r="C520" s="52">
        <v>2</v>
      </c>
      <c r="D520" s="50" t="str">
        <f t="shared" ref="D520:H520" si="359">D420</f>
        <v>item,200;stage_token,1</v>
      </c>
      <c r="E520" s="50">
        <f>产出设定!$C$21</f>
        <v>75</v>
      </c>
      <c r="F520" s="50">
        <f t="shared" si="359"/>
        <v>144</v>
      </c>
      <c r="G520" s="50">
        <f t="shared" si="359"/>
        <v>240</v>
      </c>
      <c r="H520" s="50" t="str">
        <f t="shared" si="359"/>
        <v>pack,10118;stage_token,115;dice,1</v>
      </c>
      <c r="K520" s="50">
        <v>10</v>
      </c>
      <c r="L520" s="50">
        <f t="shared" si="218"/>
        <v>101018</v>
      </c>
      <c r="M520" s="50">
        <v>18</v>
      </c>
      <c r="N520" s="50" t="str">
        <f ca="1">OFFSET(随机目标!$C$42,M520-1,MATCH(K520,随机目标!$C$41:$CH$41,0)-1)</f>
        <v>prop,207,2;pack,1103;pack,1118;pack,1133;pack,1148</v>
      </c>
      <c r="O520" s="50" t="str">
        <f ca="1">OFFSET(随机目标!$C$42,M520-1,MATCH(K520,随机目标!$C$41:$CH$41,0))</f>
        <v>prop,207,2</v>
      </c>
      <c r="P520" s="50">
        <f ca="1">OFFSET(随机目标!$C$42,M520-1,MATCH(K520,随机目标!$C$41:$CH$41,0)+1)</f>
        <v>8</v>
      </c>
      <c r="Q520" s="50">
        <v>1</v>
      </c>
      <c r="R520" s="50" t="str">
        <f t="shared" ca="1" si="219"/>
        <v>prop_207</v>
      </c>
      <c r="S520" s="50" t="str">
        <f t="shared" ca="1" si="220"/>
        <v>prop</v>
      </c>
      <c r="U520" s="50">
        <v>11</v>
      </c>
      <c r="V520" s="50">
        <f t="shared" si="353"/>
        <v>112018</v>
      </c>
      <c r="W520" s="50">
        <v>18</v>
      </c>
      <c r="X520" s="50" t="str">
        <f>随机目标!BZ59</f>
        <v>prop,314,1</v>
      </c>
      <c r="Y520" s="50" t="str">
        <f>随机目标!CA59</f>
        <v>prop,314,1</v>
      </c>
      <c r="Z520" s="50">
        <f>随机目标!CB59</f>
        <v>0</v>
      </c>
      <c r="AA520" s="50">
        <v>2</v>
      </c>
      <c r="AB520" s="50" t="str">
        <f t="shared" si="354"/>
        <v>prop_314</v>
      </c>
      <c r="AC520" s="50" t="str">
        <f t="shared" si="355"/>
        <v>prop</v>
      </c>
      <c r="AH520" s="53">
        <f>宝箱产出!J21</f>
        <v>10518</v>
      </c>
      <c r="AI520" s="53">
        <v>1</v>
      </c>
      <c r="AJ520" s="50" t="str">
        <f>宝箱产出!I21</f>
        <v>prop,202,1|80;prop,203,1|20</v>
      </c>
    </row>
    <row r="521" spans="1:36">
      <c r="A521" s="51" t="s">
        <v>834</v>
      </c>
      <c r="B521" s="52">
        <v>1019</v>
      </c>
      <c r="C521" s="52">
        <v>2</v>
      </c>
      <c r="D521" s="50" t="str">
        <f t="shared" ref="D521:H521" si="360">D421</f>
        <v>item,200;stage_token,1</v>
      </c>
      <c r="E521" s="50">
        <f>产出设定!$C$21</f>
        <v>75</v>
      </c>
      <c r="F521" s="50">
        <f t="shared" si="360"/>
        <v>144</v>
      </c>
      <c r="G521" s="50">
        <f t="shared" si="360"/>
        <v>240</v>
      </c>
      <c r="H521" s="50" t="str">
        <f t="shared" si="360"/>
        <v>pack,10119;stage_token,115;dice,1</v>
      </c>
      <c r="K521" s="50">
        <v>10</v>
      </c>
      <c r="L521" s="50">
        <f t="shared" si="218"/>
        <v>101019</v>
      </c>
      <c r="M521" s="50">
        <v>19</v>
      </c>
      <c r="N521" s="50" t="str">
        <f ca="1">OFFSET(随机目标!$C$42,M521-1,MATCH(K521,随机目标!$C$41:$CH$41,0)-1)</f>
        <v>prop,207,2;pack,1103;pack,1118;pack,1133;pack,1148</v>
      </c>
      <c r="O521" s="50" t="str">
        <f ca="1">OFFSET(随机目标!$C$42,M521-1,MATCH(K521,随机目标!$C$41:$CH$41,0))</f>
        <v>prop,207,2</v>
      </c>
      <c r="P521" s="50">
        <f ca="1">OFFSET(随机目标!$C$42,M521-1,MATCH(K521,随机目标!$C$41:$CH$41,0)+1)</f>
        <v>8</v>
      </c>
      <c r="Q521" s="50">
        <v>1</v>
      </c>
      <c r="R521" s="50" t="str">
        <f t="shared" ca="1" si="219"/>
        <v>prop_207</v>
      </c>
      <c r="S521" s="50" t="str">
        <f t="shared" ca="1" si="220"/>
        <v>prop</v>
      </c>
      <c r="U521" s="50">
        <v>11</v>
      </c>
      <c r="V521" s="50">
        <f t="shared" si="353"/>
        <v>112019</v>
      </c>
      <c r="W521" s="50">
        <v>19</v>
      </c>
      <c r="X521" s="50" t="str">
        <f>随机目标!BZ60</f>
        <v>prop,314,1</v>
      </c>
      <c r="Y521" s="50" t="str">
        <f>随机目标!CA60</f>
        <v>prop,314,1</v>
      </c>
      <c r="Z521" s="50">
        <f>随机目标!CB60</f>
        <v>0</v>
      </c>
      <c r="AA521" s="50">
        <v>2</v>
      </c>
      <c r="AB521" s="50" t="str">
        <f t="shared" si="354"/>
        <v>prop_314</v>
      </c>
      <c r="AC521" s="50" t="str">
        <f t="shared" si="355"/>
        <v>prop</v>
      </c>
      <c r="AH521" s="53">
        <f>宝箱产出!J22</f>
        <v>10519</v>
      </c>
      <c r="AI521" s="53">
        <v>1</v>
      </c>
      <c r="AJ521" s="50" t="str">
        <f>宝箱产出!I22</f>
        <v>prop,202,1|80;prop,203,1|20</v>
      </c>
    </row>
    <row r="522" spans="1:36">
      <c r="A522" s="51" t="s">
        <v>835</v>
      </c>
      <c r="B522" s="52">
        <v>1020</v>
      </c>
      <c r="C522" s="52">
        <v>2</v>
      </c>
      <c r="D522" s="50" t="str">
        <f t="shared" ref="D522:H522" si="361">D422</f>
        <v>item,200;stage_token,1</v>
      </c>
      <c r="E522" s="50">
        <f>产出设定!$C$21</f>
        <v>75</v>
      </c>
      <c r="F522" s="50">
        <f t="shared" si="361"/>
        <v>144</v>
      </c>
      <c r="G522" s="50">
        <f t="shared" si="361"/>
        <v>240</v>
      </c>
      <c r="H522" s="50" t="str">
        <f t="shared" si="361"/>
        <v>pack,10120;stage_token,120;dice,1</v>
      </c>
      <c r="K522" s="50">
        <v>10</v>
      </c>
      <c r="L522" s="50">
        <f t="shared" si="218"/>
        <v>101020</v>
      </c>
      <c r="M522" s="50">
        <v>20</v>
      </c>
      <c r="N522" s="50" t="str">
        <f ca="1">OFFSET(随机目标!$C$42,M522-1,MATCH(K522,随机目标!$C$41:$CH$41,0)-1)</f>
        <v>prop,207,2;pack,1103;pack,1118;pack,1133;pack,1148</v>
      </c>
      <c r="O522" s="50" t="str">
        <f ca="1">OFFSET(随机目标!$C$42,M522-1,MATCH(K522,随机目标!$C$41:$CH$41,0))</f>
        <v>prop,207,2</v>
      </c>
      <c r="P522" s="50">
        <f ca="1">OFFSET(随机目标!$C$42,M522-1,MATCH(K522,随机目标!$C$41:$CH$41,0)+1)</f>
        <v>8</v>
      </c>
      <c r="Q522" s="50">
        <v>1</v>
      </c>
      <c r="R522" s="50" t="str">
        <f t="shared" ca="1" si="219"/>
        <v>prop_207</v>
      </c>
      <c r="S522" s="50" t="str">
        <f t="shared" ca="1" si="220"/>
        <v>prop</v>
      </c>
      <c r="U522" s="50">
        <v>11</v>
      </c>
      <c r="V522" s="50">
        <f t="shared" si="353"/>
        <v>112020</v>
      </c>
      <c r="W522" s="50">
        <v>20</v>
      </c>
      <c r="X522" s="50" t="str">
        <f>随机目标!BZ61</f>
        <v>prop,314,1</v>
      </c>
      <c r="Y522" s="50" t="str">
        <f>随机目标!CA61</f>
        <v>prop,314,1</v>
      </c>
      <c r="Z522" s="50">
        <f>随机目标!CB61</f>
        <v>0</v>
      </c>
      <c r="AA522" s="50">
        <v>2</v>
      </c>
      <c r="AB522" s="50" t="str">
        <f t="shared" si="354"/>
        <v>prop_314</v>
      </c>
      <c r="AC522" s="50" t="str">
        <f t="shared" si="355"/>
        <v>prop</v>
      </c>
      <c r="AH522" s="53">
        <f>宝箱产出!J23</f>
        <v>10520</v>
      </c>
      <c r="AI522" s="53">
        <v>1</v>
      </c>
      <c r="AJ522" s="50" t="str">
        <f>宝箱产出!I23</f>
        <v>prop,202,1|80;prop,203,1|20</v>
      </c>
    </row>
    <row r="523" spans="1:36">
      <c r="A523" s="51" t="s">
        <v>836</v>
      </c>
      <c r="B523" s="52">
        <v>1021</v>
      </c>
      <c r="C523" s="52">
        <v>2</v>
      </c>
      <c r="D523" s="50" t="str">
        <f t="shared" ref="D523:H523" si="362">D423</f>
        <v>item,200;stage_token,1</v>
      </c>
      <c r="E523" s="50">
        <f>产出设定!$C$21</f>
        <v>75</v>
      </c>
      <c r="F523" s="50">
        <f t="shared" si="362"/>
        <v>144</v>
      </c>
      <c r="G523" s="50">
        <f t="shared" si="362"/>
        <v>240</v>
      </c>
      <c r="H523" s="50" t="str">
        <f t="shared" si="362"/>
        <v>pack,10121;stage_token,120;dice,1</v>
      </c>
      <c r="K523" s="50">
        <v>10</v>
      </c>
      <c r="L523" s="50">
        <f t="shared" si="218"/>
        <v>101021</v>
      </c>
      <c r="M523" s="50">
        <v>21</v>
      </c>
      <c r="N523" s="50" t="str">
        <f ca="1">OFFSET(随机目标!$C$42,M523-1,MATCH(K523,随机目标!$C$41:$CH$41,0)-1)</f>
        <v>prop,207,2;pack,1103;pack,1118;pack,1133;pack,1148</v>
      </c>
      <c r="O523" s="50" t="str">
        <f ca="1">OFFSET(随机目标!$C$42,M523-1,MATCH(K523,随机目标!$C$41:$CH$41,0))</f>
        <v>prop,207,2</v>
      </c>
      <c r="P523" s="50">
        <f ca="1">OFFSET(随机目标!$C$42,M523-1,MATCH(K523,随机目标!$C$41:$CH$41,0)+1)</f>
        <v>8</v>
      </c>
      <c r="Q523" s="50">
        <v>1</v>
      </c>
      <c r="R523" s="50" t="str">
        <f t="shared" ca="1" si="219"/>
        <v>prop_207</v>
      </c>
      <c r="S523" s="50" t="str">
        <f t="shared" ca="1" si="220"/>
        <v>prop</v>
      </c>
      <c r="U523" s="50">
        <v>11</v>
      </c>
      <c r="V523" s="50">
        <f t="shared" si="353"/>
        <v>112021</v>
      </c>
      <c r="W523" s="50">
        <v>21</v>
      </c>
      <c r="X523" s="50" t="str">
        <f>随机目标!BZ62</f>
        <v>prop,314,1</v>
      </c>
      <c r="Y523" s="50" t="str">
        <f>随机目标!CA62</f>
        <v>prop,314,1</v>
      </c>
      <c r="Z523" s="50">
        <f>随机目标!CB62</f>
        <v>0</v>
      </c>
      <c r="AA523" s="50">
        <v>2</v>
      </c>
      <c r="AB523" s="50" t="str">
        <f t="shared" si="354"/>
        <v>prop_314</v>
      </c>
      <c r="AC523" s="50" t="str">
        <f t="shared" si="355"/>
        <v>prop</v>
      </c>
      <c r="AH523" s="53">
        <f>宝箱产出!J24</f>
        <v>10521</v>
      </c>
      <c r="AI523" s="53">
        <v>1</v>
      </c>
      <c r="AJ523" s="50" t="str">
        <f>宝箱产出!I24</f>
        <v>prop,202,1|80;prop,203,1|20</v>
      </c>
    </row>
    <row r="524" spans="1:36">
      <c r="A524" s="51" t="s">
        <v>837</v>
      </c>
      <c r="B524" s="52">
        <v>1022</v>
      </c>
      <c r="C524" s="52">
        <v>2</v>
      </c>
      <c r="D524" s="50" t="str">
        <f t="shared" ref="D524:H524" si="363">D424</f>
        <v>item,200;stage_token,1</v>
      </c>
      <c r="E524" s="50">
        <f>产出设定!$C$21</f>
        <v>75</v>
      </c>
      <c r="F524" s="50">
        <f t="shared" si="363"/>
        <v>148</v>
      </c>
      <c r="G524" s="50">
        <f t="shared" si="363"/>
        <v>247</v>
      </c>
      <c r="H524" s="50" t="str">
        <f t="shared" si="363"/>
        <v>pack,10122;stage_token,120;dice,1</v>
      </c>
      <c r="K524" s="50">
        <v>10</v>
      </c>
      <c r="L524" s="50">
        <f t="shared" si="218"/>
        <v>101022</v>
      </c>
      <c r="M524" s="50">
        <v>22</v>
      </c>
      <c r="N524" s="50" t="str">
        <f ca="1">OFFSET(随机目标!$C$42,M524-1,MATCH(K524,随机目标!$C$41:$CH$41,0)-1)</f>
        <v>prop,207,2;pack,1104;pack,1119;pack,1134;pack,1149</v>
      </c>
      <c r="O524" s="50" t="str">
        <f ca="1">OFFSET(随机目标!$C$42,M524-1,MATCH(K524,随机目标!$C$41:$CH$41,0))</f>
        <v>prop,207,2</v>
      </c>
      <c r="P524" s="50">
        <f ca="1">OFFSET(随机目标!$C$42,M524-1,MATCH(K524,随机目标!$C$41:$CH$41,0)+1)</f>
        <v>7</v>
      </c>
      <c r="Q524" s="50">
        <v>1</v>
      </c>
      <c r="R524" s="50" t="str">
        <f t="shared" ca="1" si="219"/>
        <v>prop_207</v>
      </c>
      <c r="S524" s="50" t="str">
        <f t="shared" ca="1" si="220"/>
        <v>prop</v>
      </c>
      <c r="U524" s="50">
        <v>11</v>
      </c>
      <c r="V524" s="50">
        <f t="shared" si="353"/>
        <v>112022</v>
      </c>
      <c r="W524" s="50">
        <v>22</v>
      </c>
      <c r="X524" s="50" t="str">
        <f>随机目标!BZ63</f>
        <v>prop,314,1</v>
      </c>
      <c r="Y524" s="50" t="str">
        <f>随机目标!CA63</f>
        <v>prop,314,1</v>
      </c>
      <c r="Z524" s="50">
        <f>随机目标!CB63</f>
        <v>0</v>
      </c>
      <c r="AA524" s="50">
        <v>2</v>
      </c>
      <c r="AB524" s="50" t="str">
        <f t="shared" si="354"/>
        <v>prop_314</v>
      </c>
      <c r="AC524" s="50" t="str">
        <f t="shared" si="355"/>
        <v>prop</v>
      </c>
      <c r="AH524" s="53">
        <f>宝箱产出!J25</f>
        <v>10522</v>
      </c>
      <c r="AI524" s="53">
        <v>1</v>
      </c>
      <c r="AJ524" s="50" t="str">
        <f>宝箱产出!I25</f>
        <v>prop,202,1|80;prop,203,1|20</v>
      </c>
    </row>
    <row r="525" spans="1:36">
      <c r="A525" s="51" t="s">
        <v>838</v>
      </c>
      <c r="B525" s="52">
        <v>1023</v>
      </c>
      <c r="C525" s="52">
        <v>2</v>
      </c>
      <c r="D525" s="50" t="str">
        <f t="shared" ref="D525:H525" si="364">D425</f>
        <v>item,200;stage_token,1</v>
      </c>
      <c r="E525" s="50">
        <f>产出设定!$C$21</f>
        <v>75</v>
      </c>
      <c r="F525" s="50">
        <f t="shared" si="364"/>
        <v>148</v>
      </c>
      <c r="G525" s="50">
        <f t="shared" si="364"/>
        <v>247</v>
      </c>
      <c r="H525" s="50" t="str">
        <f t="shared" si="364"/>
        <v>pack,10123;stage_token,120;dice,1</v>
      </c>
      <c r="K525" s="50">
        <v>10</v>
      </c>
      <c r="L525" s="50">
        <f t="shared" si="218"/>
        <v>101023</v>
      </c>
      <c r="M525" s="50">
        <v>23</v>
      </c>
      <c r="N525" s="50" t="str">
        <f ca="1">OFFSET(随机目标!$C$42,M525-1,MATCH(K525,随机目标!$C$41:$CH$41,0)-1)</f>
        <v>prop,207,2;pack,1104;pack,1119;pack,1134;pack,1149</v>
      </c>
      <c r="O525" s="50" t="str">
        <f ca="1">OFFSET(随机目标!$C$42,M525-1,MATCH(K525,随机目标!$C$41:$CH$41,0))</f>
        <v>prop,207,2</v>
      </c>
      <c r="P525" s="50">
        <f ca="1">OFFSET(随机目标!$C$42,M525-1,MATCH(K525,随机目标!$C$41:$CH$41,0)+1)</f>
        <v>7</v>
      </c>
      <c r="Q525" s="50">
        <v>1</v>
      </c>
      <c r="R525" s="50" t="str">
        <f t="shared" ca="1" si="219"/>
        <v>prop_207</v>
      </c>
      <c r="S525" s="50" t="str">
        <f t="shared" ca="1" si="220"/>
        <v>prop</v>
      </c>
      <c r="U525" s="50">
        <v>11</v>
      </c>
      <c r="V525" s="50">
        <f t="shared" si="353"/>
        <v>112023</v>
      </c>
      <c r="W525" s="50">
        <v>23</v>
      </c>
      <c r="X525" s="50" t="str">
        <f>随机目标!BZ64</f>
        <v>prop,314,1</v>
      </c>
      <c r="Y525" s="50" t="str">
        <f>随机目标!CA64</f>
        <v>prop,314,1</v>
      </c>
      <c r="Z525" s="50">
        <f>随机目标!CB64</f>
        <v>0</v>
      </c>
      <c r="AA525" s="50">
        <v>2</v>
      </c>
      <c r="AB525" s="50" t="str">
        <f t="shared" si="354"/>
        <v>prop_314</v>
      </c>
      <c r="AC525" s="50" t="str">
        <f t="shared" si="355"/>
        <v>prop</v>
      </c>
      <c r="AH525" s="53">
        <f>宝箱产出!J26</f>
        <v>10523</v>
      </c>
      <c r="AI525" s="53">
        <v>1</v>
      </c>
      <c r="AJ525" s="50" t="str">
        <f>宝箱产出!I26</f>
        <v>prop,202,1|80;prop,203,1|20</v>
      </c>
    </row>
    <row r="526" spans="1:36">
      <c r="A526" s="51" t="s">
        <v>839</v>
      </c>
      <c r="B526" s="52">
        <v>1024</v>
      </c>
      <c r="C526" s="52">
        <v>2</v>
      </c>
      <c r="D526" s="50" t="str">
        <f t="shared" ref="D526:H526" si="365">D426</f>
        <v>item,200;stage_token,1</v>
      </c>
      <c r="E526" s="50">
        <f>产出设定!$C$21</f>
        <v>75</v>
      </c>
      <c r="F526" s="50">
        <f t="shared" si="365"/>
        <v>153</v>
      </c>
      <c r="G526" s="50">
        <f t="shared" si="365"/>
        <v>255</v>
      </c>
      <c r="H526" s="50" t="str">
        <f t="shared" si="365"/>
        <v>pack,10124;stage_token,120;dice,1</v>
      </c>
      <c r="K526" s="50">
        <v>10</v>
      </c>
      <c r="L526" s="50">
        <f t="shared" si="218"/>
        <v>101024</v>
      </c>
      <c r="M526" s="50">
        <v>24</v>
      </c>
      <c r="N526" s="50" t="str">
        <f ca="1">OFFSET(随机目标!$C$42,M526-1,MATCH(K526,随机目标!$C$41:$CH$41,0)-1)</f>
        <v>prop,207,2;pack,1104;pack,1119;pack,1134;pack,1149</v>
      </c>
      <c r="O526" s="50" t="str">
        <f ca="1">OFFSET(随机目标!$C$42,M526-1,MATCH(K526,随机目标!$C$41:$CH$41,0))</f>
        <v>prop,207,2</v>
      </c>
      <c r="P526" s="50">
        <f ca="1">OFFSET(随机目标!$C$42,M526-1,MATCH(K526,随机目标!$C$41:$CH$41,0)+1)</f>
        <v>7</v>
      </c>
      <c r="Q526" s="50">
        <v>1</v>
      </c>
      <c r="R526" s="50" t="str">
        <f t="shared" ca="1" si="219"/>
        <v>prop_207</v>
      </c>
      <c r="S526" s="50" t="str">
        <f t="shared" ca="1" si="220"/>
        <v>prop</v>
      </c>
      <c r="U526" s="50">
        <v>11</v>
      </c>
      <c r="V526" s="50">
        <f t="shared" si="353"/>
        <v>112024</v>
      </c>
      <c r="W526" s="50">
        <v>24</v>
      </c>
      <c r="X526" s="50" t="str">
        <f>随机目标!BZ65</f>
        <v>prop,314,1</v>
      </c>
      <c r="Y526" s="50" t="str">
        <f>随机目标!CA65</f>
        <v>prop,314,1</v>
      </c>
      <c r="Z526" s="50">
        <f>随机目标!CB65</f>
        <v>0</v>
      </c>
      <c r="AA526" s="50">
        <v>2</v>
      </c>
      <c r="AB526" s="50" t="str">
        <f t="shared" si="354"/>
        <v>prop_314</v>
      </c>
      <c r="AC526" s="50" t="str">
        <f t="shared" si="355"/>
        <v>prop</v>
      </c>
      <c r="AH526" s="53">
        <f>宝箱产出!J27</f>
        <v>10524</v>
      </c>
      <c r="AI526" s="53">
        <v>1</v>
      </c>
      <c r="AJ526" s="50" t="str">
        <f>宝箱产出!I27</f>
        <v>prop,202,1|80;prop,203,1|20</v>
      </c>
    </row>
    <row r="527" spans="1:36">
      <c r="A527" s="51" t="s">
        <v>840</v>
      </c>
      <c r="B527" s="52">
        <v>1025</v>
      </c>
      <c r="C527" s="52">
        <v>2</v>
      </c>
      <c r="D527" s="50" t="str">
        <f t="shared" ref="D527:H527" si="366">D427</f>
        <v>item,200;stage_token,1</v>
      </c>
      <c r="E527" s="50">
        <f>产出设定!$C$21</f>
        <v>75</v>
      </c>
      <c r="F527" s="50">
        <f t="shared" si="366"/>
        <v>153</v>
      </c>
      <c r="G527" s="50">
        <f t="shared" si="366"/>
        <v>255</v>
      </c>
      <c r="H527" s="50" t="str">
        <f t="shared" si="366"/>
        <v>pack,10125;stage_token,120;dice,1</v>
      </c>
      <c r="K527" s="50">
        <v>10</v>
      </c>
      <c r="L527" s="50">
        <f t="shared" si="218"/>
        <v>101025</v>
      </c>
      <c r="M527" s="50">
        <v>25</v>
      </c>
      <c r="N527" s="50" t="str">
        <f ca="1">OFFSET(随机目标!$C$42,M527-1,MATCH(K527,随机目标!$C$41:$CH$41,0)-1)</f>
        <v>prop,207,2;pack,1104;pack,1119;pack,1134;pack,1149</v>
      </c>
      <c r="O527" s="50" t="str">
        <f ca="1">OFFSET(随机目标!$C$42,M527-1,MATCH(K527,随机目标!$C$41:$CH$41,0))</f>
        <v>prop,207,2</v>
      </c>
      <c r="P527" s="50">
        <f ca="1">OFFSET(随机目标!$C$42,M527-1,MATCH(K527,随机目标!$C$41:$CH$41,0)+1)</f>
        <v>7</v>
      </c>
      <c r="Q527" s="50">
        <v>1</v>
      </c>
      <c r="R527" s="50" t="str">
        <f t="shared" ca="1" si="219"/>
        <v>prop_207</v>
      </c>
      <c r="S527" s="50" t="str">
        <f t="shared" ca="1" si="220"/>
        <v>prop</v>
      </c>
      <c r="U527" s="50">
        <v>11</v>
      </c>
      <c r="V527" s="50">
        <f t="shared" si="353"/>
        <v>112025</v>
      </c>
      <c r="W527" s="50">
        <v>25</v>
      </c>
      <c r="X527" s="50" t="str">
        <f>随机目标!BZ66</f>
        <v>prop,314,1</v>
      </c>
      <c r="Y527" s="50" t="str">
        <f>随机目标!CA66</f>
        <v>prop,314,1</v>
      </c>
      <c r="Z527" s="50">
        <f>随机目标!CB66</f>
        <v>0</v>
      </c>
      <c r="AA527" s="50">
        <v>2</v>
      </c>
      <c r="AB527" s="50" t="str">
        <f t="shared" si="354"/>
        <v>prop_314</v>
      </c>
      <c r="AC527" s="50" t="str">
        <f t="shared" si="355"/>
        <v>prop</v>
      </c>
      <c r="AH527" s="53">
        <f>宝箱产出!J28</f>
        <v>10525</v>
      </c>
      <c r="AI527" s="53">
        <v>1</v>
      </c>
      <c r="AJ527" s="50" t="str">
        <f>宝箱产出!I28</f>
        <v>prop,202,1|80;prop,203,1|20</v>
      </c>
    </row>
    <row r="528" spans="1:36">
      <c r="A528" s="51" t="s">
        <v>841</v>
      </c>
      <c r="B528" s="52">
        <v>1026</v>
      </c>
      <c r="C528" s="52">
        <v>2</v>
      </c>
      <c r="D528" s="50" t="str">
        <f t="shared" ref="D528:H528" si="367">D428</f>
        <v>item,200;stage_token,1</v>
      </c>
      <c r="E528" s="50">
        <f>产出设定!$C$21</f>
        <v>75</v>
      </c>
      <c r="F528" s="50">
        <f t="shared" si="367"/>
        <v>153</v>
      </c>
      <c r="G528" s="50">
        <f t="shared" si="367"/>
        <v>255</v>
      </c>
      <c r="H528" s="50" t="str">
        <f t="shared" si="367"/>
        <v>pack,10126;stage_token,120;dice,1</v>
      </c>
      <c r="K528" s="50">
        <v>10</v>
      </c>
      <c r="L528" s="50">
        <f t="shared" si="218"/>
        <v>101026</v>
      </c>
      <c r="M528" s="50">
        <v>26</v>
      </c>
      <c r="N528" s="50" t="str">
        <f ca="1">OFFSET(随机目标!$C$42,M528-1,MATCH(K528,随机目标!$C$41:$CH$41,0)-1)</f>
        <v>prop,207,2;pack,1104;pack,1119;pack,1134;pack,1149</v>
      </c>
      <c r="O528" s="50" t="str">
        <f ca="1">OFFSET(随机目标!$C$42,M528-1,MATCH(K528,随机目标!$C$41:$CH$41,0))</f>
        <v>prop,207,2</v>
      </c>
      <c r="P528" s="50">
        <f ca="1">OFFSET(随机目标!$C$42,M528-1,MATCH(K528,随机目标!$C$41:$CH$41,0)+1)</f>
        <v>7</v>
      </c>
      <c r="Q528" s="50">
        <v>1</v>
      </c>
      <c r="R528" s="50" t="str">
        <f t="shared" ca="1" si="219"/>
        <v>prop_207</v>
      </c>
      <c r="S528" s="50" t="str">
        <f t="shared" ca="1" si="220"/>
        <v>prop</v>
      </c>
      <c r="U528" s="50">
        <v>11</v>
      </c>
      <c r="V528" s="50">
        <f t="shared" si="353"/>
        <v>112026</v>
      </c>
      <c r="W528" s="50">
        <v>26</v>
      </c>
      <c r="X528" s="50" t="str">
        <f>随机目标!BZ67</f>
        <v>prop,314,1</v>
      </c>
      <c r="Y528" s="50" t="str">
        <f>随机目标!CA67</f>
        <v>prop,314,1</v>
      </c>
      <c r="Z528" s="50">
        <f>随机目标!CB67</f>
        <v>0</v>
      </c>
      <c r="AA528" s="50">
        <v>2</v>
      </c>
      <c r="AB528" s="50" t="str">
        <f t="shared" si="354"/>
        <v>prop_314</v>
      </c>
      <c r="AC528" s="50" t="str">
        <f t="shared" si="355"/>
        <v>prop</v>
      </c>
      <c r="AH528" s="53">
        <f>宝箱产出!J29</f>
        <v>10526</v>
      </c>
      <c r="AI528" s="53">
        <v>1</v>
      </c>
      <c r="AJ528" s="50" t="str">
        <f>宝箱产出!I29</f>
        <v>prop,202,1|80;prop,203,1|20</v>
      </c>
    </row>
    <row r="529" spans="1:36">
      <c r="A529" s="51" t="s">
        <v>842</v>
      </c>
      <c r="B529" s="52">
        <v>1027</v>
      </c>
      <c r="C529" s="52">
        <v>2</v>
      </c>
      <c r="D529" s="50" t="str">
        <f t="shared" ref="D529:H529" si="368">D429</f>
        <v>item,200;stage_token,1</v>
      </c>
      <c r="E529" s="50">
        <f>产出设定!$C$21</f>
        <v>75</v>
      </c>
      <c r="F529" s="50">
        <f t="shared" si="368"/>
        <v>157</v>
      </c>
      <c r="G529" s="50">
        <f t="shared" si="368"/>
        <v>262</v>
      </c>
      <c r="H529" s="50" t="str">
        <f t="shared" si="368"/>
        <v>pack,10127;stage_token,125;dice,1</v>
      </c>
      <c r="K529" s="50">
        <v>10</v>
      </c>
      <c r="L529" s="50">
        <f t="shared" si="218"/>
        <v>101027</v>
      </c>
      <c r="M529" s="50">
        <v>27</v>
      </c>
      <c r="N529" s="50" t="str">
        <f ca="1">OFFSET(随机目标!$C$42,M529-1,MATCH(K529,随机目标!$C$41:$CH$41,0)-1)</f>
        <v>prop,207,2;pack,1104;pack,1119;pack,1134;pack,1149</v>
      </c>
      <c r="O529" s="50" t="str">
        <f ca="1">OFFSET(随机目标!$C$42,M529-1,MATCH(K529,随机目标!$C$41:$CH$41,0))</f>
        <v>prop,207,2</v>
      </c>
      <c r="P529" s="50">
        <f ca="1">OFFSET(随机目标!$C$42,M529-1,MATCH(K529,随机目标!$C$41:$CH$41,0)+1)</f>
        <v>7</v>
      </c>
      <c r="Q529" s="50">
        <v>1</v>
      </c>
      <c r="R529" s="50" t="str">
        <f t="shared" ca="1" si="219"/>
        <v>prop_207</v>
      </c>
      <c r="S529" s="50" t="str">
        <f t="shared" ca="1" si="220"/>
        <v>prop</v>
      </c>
      <c r="U529" s="50">
        <v>11</v>
      </c>
      <c r="V529" s="50">
        <f t="shared" si="353"/>
        <v>112027</v>
      </c>
      <c r="W529" s="50">
        <v>27</v>
      </c>
      <c r="X529" s="50" t="str">
        <f>随机目标!BZ68</f>
        <v>prop,314,1</v>
      </c>
      <c r="Y529" s="50" t="str">
        <f>随机目标!CA68</f>
        <v>prop,314,1</v>
      </c>
      <c r="Z529" s="50">
        <f>随机目标!CB68</f>
        <v>0</v>
      </c>
      <c r="AA529" s="50">
        <v>2</v>
      </c>
      <c r="AB529" s="50" t="str">
        <f t="shared" si="354"/>
        <v>prop_314</v>
      </c>
      <c r="AC529" s="50" t="str">
        <f t="shared" si="355"/>
        <v>prop</v>
      </c>
      <c r="AH529" s="53">
        <f>宝箱产出!J30</f>
        <v>10527</v>
      </c>
      <c r="AI529" s="53">
        <v>1</v>
      </c>
      <c r="AJ529" s="50" t="str">
        <f>宝箱产出!I30</f>
        <v>prop,202,1|80;prop,203,1|20</v>
      </c>
    </row>
    <row r="530" spans="1:36">
      <c r="A530" s="51" t="s">
        <v>843</v>
      </c>
      <c r="B530" s="52">
        <v>1028</v>
      </c>
      <c r="C530" s="52">
        <v>2</v>
      </c>
      <c r="D530" s="50" t="str">
        <f t="shared" ref="D530:H530" si="369">D430</f>
        <v>item,200;stage_token,1</v>
      </c>
      <c r="E530" s="50">
        <f>产出设定!$C$21</f>
        <v>75</v>
      </c>
      <c r="F530" s="50">
        <f t="shared" si="369"/>
        <v>157</v>
      </c>
      <c r="G530" s="50">
        <f t="shared" si="369"/>
        <v>262</v>
      </c>
      <c r="H530" s="50" t="str">
        <f t="shared" si="369"/>
        <v>pack,10128;stage_token,125;dice,1</v>
      </c>
      <c r="K530" s="50">
        <v>10</v>
      </c>
      <c r="L530" s="50">
        <f t="shared" si="218"/>
        <v>101028</v>
      </c>
      <c r="M530" s="50">
        <v>28</v>
      </c>
      <c r="N530" s="50" t="str">
        <f ca="1">OFFSET(随机目标!$C$42,M530-1,MATCH(K530,随机目标!$C$41:$CH$41,0)-1)</f>
        <v>prop,207,2;pack,1104;pack,1119;pack,1134;pack,1149</v>
      </c>
      <c r="O530" s="50" t="str">
        <f ca="1">OFFSET(随机目标!$C$42,M530-1,MATCH(K530,随机目标!$C$41:$CH$41,0))</f>
        <v>prop,207,2</v>
      </c>
      <c r="P530" s="50">
        <f ca="1">OFFSET(随机目标!$C$42,M530-1,MATCH(K530,随机目标!$C$41:$CH$41,0)+1)</f>
        <v>7</v>
      </c>
      <c r="Q530" s="50">
        <v>1</v>
      </c>
      <c r="R530" s="50" t="str">
        <f t="shared" ca="1" si="219"/>
        <v>prop_207</v>
      </c>
      <c r="S530" s="50" t="str">
        <f t="shared" ca="1" si="220"/>
        <v>prop</v>
      </c>
      <c r="U530" s="50">
        <v>11</v>
      </c>
      <c r="V530" s="50">
        <f t="shared" si="353"/>
        <v>112028</v>
      </c>
      <c r="W530" s="50">
        <v>28</v>
      </c>
      <c r="X530" s="50" t="str">
        <f>随机目标!BZ69</f>
        <v>prop,314,1</v>
      </c>
      <c r="Y530" s="50" t="str">
        <f>随机目标!CA69</f>
        <v>prop,314,1</v>
      </c>
      <c r="Z530" s="50">
        <f>随机目标!CB69</f>
        <v>0</v>
      </c>
      <c r="AA530" s="50">
        <v>2</v>
      </c>
      <c r="AB530" s="50" t="str">
        <f t="shared" si="354"/>
        <v>prop_314</v>
      </c>
      <c r="AC530" s="50" t="str">
        <f t="shared" si="355"/>
        <v>prop</v>
      </c>
      <c r="AH530" s="53">
        <f>宝箱产出!J31</f>
        <v>10528</v>
      </c>
      <c r="AI530" s="53">
        <v>1</v>
      </c>
      <c r="AJ530" s="50" t="str">
        <f>宝箱产出!I31</f>
        <v>prop,202,1|80;prop,203,1|20</v>
      </c>
    </row>
    <row r="531" spans="1:36">
      <c r="A531" s="51" t="s">
        <v>844</v>
      </c>
      <c r="B531" s="52">
        <v>1029</v>
      </c>
      <c r="C531" s="52">
        <v>2</v>
      </c>
      <c r="D531" s="50" t="str">
        <f t="shared" ref="D531:H531" si="370">D431</f>
        <v>item,200;stage_token,1</v>
      </c>
      <c r="E531" s="50">
        <f>产出设定!$C$21</f>
        <v>75</v>
      </c>
      <c r="F531" s="50">
        <f t="shared" si="370"/>
        <v>157</v>
      </c>
      <c r="G531" s="50">
        <f t="shared" si="370"/>
        <v>262</v>
      </c>
      <c r="H531" s="50" t="str">
        <f t="shared" si="370"/>
        <v>pack,10129;stage_token,125;dice,1</v>
      </c>
      <c r="K531" s="50">
        <v>10</v>
      </c>
      <c r="L531" s="50">
        <f t="shared" si="218"/>
        <v>101029</v>
      </c>
      <c r="M531" s="50">
        <v>29</v>
      </c>
      <c r="N531" s="50" t="str">
        <f ca="1">OFFSET(随机目标!$C$42,M531-1,MATCH(K531,随机目标!$C$41:$CH$41,0)-1)</f>
        <v>prop,207,2;pack,1104;pack,1119;pack,1134;pack,1149</v>
      </c>
      <c r="O531" s="50" t="str">
        <f ca="1">OFFSET(随机目标!$C$42,M531-1,MATCH(K531,随机目标!$C$41:$CH$41,0))</f>
        <v>prop,207,2</v>
      </c>
      <c r="P531" s="50">
        <f ca="1">OFFSET(随机目标!$C$42,M531-1,MATCH(K531,随机目标!$C$41:$CH$41,0)+1)</f>
        <v>7</v>
      </c>
      <c r="Q531" s="50">
        <v>1</v>
      </c>
      <c r="R531" s="50" t="str">
        <f t="shared" ca="1" si="219"/>
        <v>prop_207</v>
      </c>
      <c r="S531" s="50" t="str">
        <f t="shared" ca="1" si="220"/>
        <v>prop</v>
      </c>
      <c r="U531" s="50">
        <v>11</v>
      </c>
      <c r="V531" s="50">
        <f t="shared" si="353"/>
        <v>112029</v>
      </c>
      <c r="W531" s="50">
        <v>29</v>
      </c>
      <c r="X531" s="50" t="str">
        <f>随机目标!BZ70</f>
        <v>prop,314,1</v>
      </c>
      <c r="Y531" s="50" t="str">
        <f>随机目标!CA70</f>
        <v>prop,314,1</v>
      </c>
      <c r="Z531" s="50">
        <f>随机目标!CB70</f>
        <v>0</v>
      </c>
      <c r="AA531" s="50">
        <v>2</v>
      </c>
      <c r="AB531" s="50" t="str">
        <f t="shared" si="354"/>
        <v>prop_314</v>
      </c>
      <c r="AC531" s="50" t="str">
        <f t="shared" si="355"/>
        <v>prop</v>
      </c>
      <c r="AH531" s="53">
        <f>宝箱产出!J32</f>
        <v>10529</v>
      </c>
      <c r="AI531" s="53">
        <v>1</v>
      </c>
      <c r="AJ531" s="50" t="str">
        <f>宝箱产出!I32</f>
        <v>prop,202,1|80;prop,203,1|20</v>
      </c>
    </row>
    <row r="532" spans="1:36">
      <c r="A532" s="51" t="s">
        <v>845</v>
      </c>
      <c r="B532" s="52">
        <v>1030</v>
      </c>
      <c r="C532" s="52">
        <v>2</v>
      </c>
      <c r="D532" s="50" t="str">
        <f t="shared" ref="D532:H532" si="371">D432</f>
        <v>item,200;stage_token,1</v>
      </c>
      <c r="E532" s="50">
        <f>产出设定!$C$21</f>
        <v>75</v>
      </c>
      <c r="F532" s="50">
        <f t="shared" si="371"/>
        <v>157</v>
      </c>
      <c r="G532" s="50">
        <f t="shared" si="371"/>
        <v>262</v>
      </c>
      <c r="H532" s="50" t="str">
        <f t="shared" si="371"/>
        <v>pack,10130;stage_token,125;dice,1</v>
      </c>
      <c r="K532" s="50">
        <v>10</v>
      </c>
      <c r="L532" s="50">
        <f t="shared" si="218"/>
        <v>101030</v>
      </c>
      <c r="M532" s="50">
        <v>30</v>
      </c>
      <c r="N532" s="50" t="str">
        <f ca="1">OFFSET(随机目标!$C$42,M532-1,MATCH(K532,随机目标!$C$41:$CH$41,0)-1)</f>
        <v>prop,207,2;pack,1104;pack,1119;pack,1134;pack,1149</v>
      </c>
      <c r="O532" s="50" t="str">
        <f ca="1">OFFSET(随机目标!$C$42,M532-1,MATCH(K532,随机目标!$C$41:$CH$41,0))</f>
        <v>prop,207,2</v>
      </c>
      <c r="P532" s="50">
        <f ca="1">OFFSET(随机目标!$C$42,M532-1,MATCH(K532,随机目标!$C$41:$CH$41,0)+1)</f>
        <v>7</v>
      </c>
      <c r="Q532" s="50">
        <v>1</v>
      </c>
      <c r="R532" s="50" t="str">
        <f t="shared" ca="1" si="219"/>
        <v>prop_207</v>
      </c>
      <c r="S532" s="50" t="str">
        <f t="shared" ca="1" si="220"/>
        <v>prop</v>
      </c>
      <c r="U532" s="50">
        <v>11</v>
      </c>
      <c r="V532" s="50">
        <f t="shared" si="353"/>
        <v>112030</v>
      </c>
      <c r="W532" s="50">
        <v>30</v>
      </c>
      <c r="X532" s="50" t="str">
        <f>随机目标!BZ71</f>
        <v>prop,314,1</v>
      </c>
      <c r="Y532" s="50" t="str">
        <f>随机目标!CA71</f>
        <v>prop,314,1</v>
      </c>
      <c r="Z532" s="50">
        <f>随机目标!CB71</f>
        <v>0</v>
      </c>
      <c r="AA532" s="50">
        <v>2</v>
      </c>
      <c r="AB532" s="50" t="str">
        <f t="shared" si="354"/>
        <v>prop_314</v>
      </c>
      <c r="AC532" s="50" t="str">
        <f t="shared" si="355"/>
        <v>prop</v>
      </c>
      <c r="AH532" s="53">
        <f>宝箱产出!J33</f>
        <v>10530</v>
      </c>
      <c r="AI532" s="53">
        <v>1</v>
      </c>
      <c r="AJ532" s="50" t="str">
        <f>宝箱产出!I33</f>
        <v>prop,202,1|80;prop,203,1|20</v>
      </c>
    </row>
    <row r="533" spans="1:36">
      <c r="A533" s="51" t="s">
        <v>846</v>
      </c>
      <c r="B533" s="52">
        <v>1031</v>
      </c>
      <c r="C533" s="52">
        <v>2</v>
      </c>
      <c r="D533" s="50" t="str">
        <f t="shared" ref="D533:H533" si="372">D433</f>
        <v>item,200;stage_token,1</v>
      </c>
      <c r="E533" s="50">
        <f>产出设定!$C$21</f>
        <v>75</v>
      </c>
      <c r="F533" s="50">
        <f t="shared" si="372"/>
        <v>162</v>
      </c>
      <c r="G533" s="50">
        <f t="shared" si="372"/>
        <v>270</v>
      </c>
      <c r="H533" s="50" t="str">
        <f t="shared" si="372"/>
        <v>pack,10131;stage_token,125;dice,1</v>
      </c>
      <c r="K533" s="50">
        <v>10</v>
      </c>
      <c r="L533" s="50">
        <f t="shared" si="218"/>
        <v>101031</v>
      </c>
      <c r="M533" s="50">
        <v>31</v>
      </c>
      <c r="N533" s="50" t="str">
        <f ca="1">OFFSET(随机目标!$C$42,M533-1,MATCH(K533,随机目标!$C$41:$CH$41,0)-1)</f>
        <v>prop,207,2;pack,1104;pack,1119;pack,1134;pack,1149</v>
      </c>
      <c r="O533" s="50" t="str">
        <f ca="1">OFFSET(随机目标!$C$42,M533-1,MATCH(K533,随机目标!$C$41:$CH$41,0))</f>
        <v>prop,207,2</v>
      </c>
      <c r="P533" s="50">
        <f ca="1">OFFSET(随机目标!$C$42,M533-1,MATCH(K533,随机目标!$C$41:$CH$41,0)+1)</f>
        <v>7</v>
      </c>
      <c r="Q533" s="50">
        <v>1</v>
      </c>
      <c r="R533" s="50" t="str">
        <f t="shared" ca="1" si="219"/>
        <v>prop_207</v>
      </c>
      <c r="S533" s="50" t="str">
        <f t="shared" ca="1" si="220"/>
        <v>prop</v>
      </c>
      <c r="U533" s="50">
        <v>11</v>
      </c>
      <c r="V533" s="50">
        <f t="shared" si="353"/>
        <v>112031</v>
      </c>
      <c r="W533" s="50">
        <v>31</v>
      </c>
      <c r="X533" s="50" t="str">
        <f>随机目标!BZ72</f>
        <v>prop,314,1</v>
      </c>
      <c r="Y533" s="50" t="str">
        <f>随机目标!CA72</f>
        <v>prop,314,1</v>
      </c>
      <c r="Z533" s="50">
        <f>随机目标!CB72</f>
        <v>0</v>
      </c>
      <c r="AA533" s="50">
        <v>2</v>
      </c>
      <c r="AB533" s="50" t="str">
        <f t="shared" si="354"/>
        <v>prop_314</v>
      </c>
      <c r="AC533" s="50" t="str">
        <f t="shared" si="355"/>
        <v>prop</v>
      </c>
      <c r="AH533" s="53">
        <f>宝箱产出!J34</f>
        <v>10531</v>
      </c>
      <c r="AI533" s="53">
        <v>1</v>
      </c>
      <c r="AJ533" s="50" t="str">
        <f>宝箱产出!I34</f>
        <v>prop,202,1|80;prop,203,1|20</v>
      </c>
    </row>
    <row r="534" spans="1:36">
      <c r="A534" s="51" t="s">
        <v>847</v>
      </c>
      <c r="B534" s="52">
        <v>1032</v>
      </c>
      <c r="C534" s="52">
        <v>2</v>
      </c>
      <c r="D534" s="50" t="str">
        <f t="shared" ref="D534:H534" si="373">D434</f>
        <v>item,200;stage_token,1</v>
      </c>
      <c r="E534" s="50">
        <f>产出设定!$C$21</f>
        <v>75</v>
      </c>
      <c r="F534" s="50">
        <f t="shared" si="373"/>
        <v>162</v>
      </c>
      <c r="G534" s="50">
        <f t="shared" si="373"/>
        <v>270</v>
      </c>
      <c r="H534" s="50" t="str">
        <f t="shared" si="373"/>
        <v>pack,10132;stage_token,125;dice,1</v>
      </c>
      <c r="K534" s="50">
        <v>10</v>
      </c>
      <c r="L534" s="50">
        <f t="shared" si="218"/>
        <v>101032</v>
      </c>
      <c r="M534" s="50">
        <v>32</v>
      </c>
      <c r="N534" s="50" t="str">
        <f ca="1">OFFSET(随机目标!$C$42,M534-1,MATCH(K534,随机目标!$C$41:$CH$41,0)-1)</f>
        <v>prop,207,2;pack,1104;pack,1119;pack,1134;pack,1149</v>
      </c>
      <c r="O534" s="50" t="str">
        <f ca="1">OFFSET(随机目标!$C$42,M534-1,MATCH(K534,随机目标!$C$41:$CH$41,0))</f>
        <v>prop,207,2</v>
      </c>
      <c r="P534" s="50">
        <f ca="1">OFFSET(随机目标!$C$42,M534-1,MATCH(K534,随机目标!$C$41:$CH$41,0)+1)</f>
        <v>7</v>
      </c>
      <c r="Q534" s="50">
        <v>1</v>
      </c>
      <c r="R534" s="50" t="str">
        <f t="shared" ca="1" si="219"/>
        <v>prop_207</v>
      </c>
      <c r="S534" s="50" t="str">
        <f t="shared" ca="1" si="220"/>
        <v>prop</v>
      </c>
      <c r="U534" s="50">
        <v>11</v>
      </c>
      <c r="V534" s="50">
        <f t="shared" si="353"/>
        <v>112032</v>
      </c>
      <c r="W534" s="50">
        <v>32</v>
      </c>
      <c r="X534" s="50" t="str">
        <f>随机目标!BZ73</f>
        <v>prop,314,1</v>
      </c>
      <c r="Y534" s="50" t="str">
        <f>随机目标!CA73</f>
        <v>prop,314,1</v>
      </c>
      <c r="Z534" s="50">
        <f>随机目标!CB73</f>
        <v>0</v>
      </c>
      <c r="AA534" s="50">
        <v>2</v>
      </c>
      <c r="AB534" s="50" t="str">
        <f t="shared" si="354"/>
        <v>prop_314</v>
      </c>
      <c r="AC534" s="50" t="str">
        <f t="shared" si="355"/>
        <v>prop</v>
      </c>
      <c r="AH534" s="53">
        <f>宝箱产出!J35</f>
        <v>10532</v>
      </c>
      <c r="AI534" s="53">
        <v>1</v>
      </c>
      <c r="AJ534" s="50" t="str">
        <f>宝箱产出!I35</f>
        <v>prop,202,1|80;prop,203,1|20</v>
      </c>
    </row>
    <row r="535" spans="1:36">
      <c r="A535" s="51" t="s">
        <v>848</v>
      </c>
      <c r="B535" s="52">
        <v>1033</v>
      </c>
      <c r="C535" s="52">
        <v>2</v>
      </c>
      <c r="D535" s="50" t="str">
        <f t="shared" ref="D535:H535" si="374">D435</f>
        <v>item,200;stage_token,1</v>
      </c>
      <c r="E535" s="50">
        <f>产出设定!$C$21</f>
        <v>75</v>
      </c>
      <c r="F535" s="50">
        <f t="shared" si="374"/>
        <v>162</v>
      </c>
      <c r="G535" s="50">
        <f t="shared" si="374"/>
        <v>270</v>
      </c>
      <c r="H535" s="50" t="str">
        <f t="shared" si="374"/>
        <v>pack,10133;stage_token,125;dice,1</v>
      </c>
      <c r="K535" s="50">
        <v>10</v>
      </c>
      <c r="L535" s="50">
        <f t="shared" si="218"/>
        <v>101033</v>
      </c>
      <c r="M535" s="50">
        <v>33</v>
      </c>
      <c r="N535" s="50" t="str">
        <f ca="1">OFFSET(随机目标!$C$42,M535-1,MATCH(K535,随机目标!$C$41:$CH$41,0)-1)</f>
        <v>prop,207,2;pack,1104;pack,1119;pack,1134;pack,1149</v>
      </c>
      <c r="O535" s="50" t="str">
        <f ca="1">OFFSET(随机目标!$C$42,M535-1,MATCH(K535,随机目标!$C$41:$CH$41,0))</f>
        <v>prop,207,2</v>
      </c>
      <c r="P535" s="50">
        <f ca="1">OFFSET(随机目标!$C$42,M535-1,MATCH(K535,随机目标!$C$41:$CH$41,0)+1)</f>
        <v>7</v>
      </c>
      <c r="Q535" s="50">
        <v>1</v>
      </c>
      <c r="R535" s="50" t="str">
        <f t="shared" ca="1" si="219"/>
        <v>prop_207</v>
      </c>
      <c r="S535" s="50" t="str">
        <f t="shared" ca="1" si="220"/>
        <v>prop</v>
      </c>
      <c r="U535" s="50">
        <v>11</v>
      </c>
      <c r="V535" s="50">
        <f t="shared" si="353"/>
        <v>112033</v>
      </c>
      <c r="W535" s="50">
        <v>33</v>
      </c>
      <c r="X535" s="50" t="str">
        <f>随机目标!BZ74</f>
        <v>prop,314,1</v>
      </c>
      <c r="Y535" s="50" t="str">
        <f>随机目标!CA74</f>
        <v>prop,314,1</v>
      </c>
      <c r="Z535" s="50">
        <f>随机目标!CB74</f>
        <v>0</v>
      </c>
      <c r="AA535" s="50">
        <v>2</v>
      </c>
      <c r="AB535" s="50" t="str">
        <f t="shared" si="354"/>
        <v>prop_314</v>
      </c>
      <c r="AC535" s="50" t="str">
        <f t="shared" si="355"/>
        <v>prop</v>
      </c>
      <c r="AH535" s="53">
        <f>宝箱产出!J36</f>
        <v>10533</v>
      </c>
      <c r="AI535" s="53">
        <v>1</v>
      </c>
      <c r="AJ535" s="50" t="str">
        <f>宝箱产出!I36</f>
        <v>prop,202,1|80;prop,203,1|20</v>
      </c>
    </row>
    <row r="536" spans="1:36">
      <c r="A536" s="51" t="s">
        <v>849</v>
      </c>
      <c r="B536" s="52">
        <v>1034</v>
      </c>
      <c r="C536" s="52">
        <v>2</v>
      </c>
      <c r="D536" s="50" t="str">
        <f t="shared" ref="D536:H536" si="375">D436</f>
        <v>item,200;stage_token,1</v>
      </c>
      <c r="E536" s="50">
        <f>产出设定!$C$21</f>
        <v>75</v>
      </c>
      <c r="F536" s="50">
        <f t="shared" si="375"/>
        <v>166</v>
      </c>
      <c r="G536" s="50">
        <f t="shared" si="375"/>
        <v>277</v>
      </c>
      <c r="H536" s="50" t="str">
        <f t="shared" si="375"/>
        <v>pack,10134;stage_token,130;dice,1</v>
      </c>
      <c r="K536" s="50">
        <v>10</v>
      </c>
      <c r="L536" s="50">
        <f t="shared" si="218"/>
        <v>101034</v>
      </c>
      <c r="M536" s="50">
        <v>34</v>
      </c>
      <c r="N536" s="50" t="str">
        <f ca="1">OFFSET(随机目标!$C$42,M536-1,MATCH(K536,随机目标!$C$41:$CH$41,0)-1)</f>
        <v>prop,207,2;pack,1105;pack,1120;pack,1135;pack,1150</v>
      </c>
      <c r="O536" s="50" t="str">
        <f ca="1">OFFSET(随机目标!$C$42,M536-1,MATCH(K536,随机目标!$C$41:$CH$41,0))</f>
        <v>prop,207,2</v>
      </c>
      <c r="P536" s="50">
        <f ca="1">OFFSET(随机目标!$C$42,M536-1,MATCH(K536,随机目标!$C$41:$CH$41,0)+1)</f>
        <v>5</v>
      </c>
      <c r="Q536" s="50">
        <v>1</v>
      </c>
      <c r="R536" s="50" t="str">
        <f t="shared" ca="1" si="219"/>
        <v>prop_207</v>
      </c>
      <c r="S536" s="50" t="str">
        <f t="shared" ca="1" si="220"/>
        <v>prop</v>
      </c>
      <c r="U536" s="50">
        <v>11</v>
      </c>
      <c r="V536" s="50">
        <f t="shared" si="353"/>
        <v>112034</v>
      </c>
      <c r="W536" s="50">
        <v>34</v>
      </c>
      <c r="X536" s="50" t="str">
        <f>随机目标!BZ75</f>
        <v>prop,314,1</v>
      </c>
      <c r="Y536" s="50" t="str">
        <f>随机目标!CA75</f>
        <v>prop,314,1</v>
      </c>
      <c r="Z536" s="50">
        <f>随机目标!CB75</f>
        <v>0</v>
      </c>
      <c r="AA536" s="50">
        <v>2</v>
      </c>
      <c r="AB536" s="50" t="str">
        <f t="shared" si="354"/>
        <v>prop_314</v>
      </c>
      <c r="AC536" s="50" t="str">
        <f t="shared" si="355"/>
        <v>prop</v>
      </c>
      <c r="AH536" s="53">
        <f>宝箱产出!J37</f>
        <v>10534</v>
      </c>
      <c r="AI536" s="53">
        <v>1</v>
      </c>
      <c r="AJ536" s="50" t="str">
        <f>宝箱产出!I37</f>
        <v>prop,202,2|50;prop,203,1|45;prop,204,1|5</v>
      </c>
    </row>
    <row r="537" spans="1:36">
      <c r="A537" s="51" t="s">
        <v>850</v>
      </c>
      <c r="B537" s="52">
        <v>1035</v>
      </c>
      <c r="C537" s="52">
        <v>2</v>
      </c>
      <c r="D537" s="50" t="str">
        <f t="shared" ref="D537:H537" si="376">D437</f>
        <v>item,200;stage_token,1</v>
      </c>
      <c r="E537" s="50">
        <f>产出设定!$C$21</f>
        <v>75</v>
      </c>
      <c r="F537" s="50">
        <f t="shared" si="376"/>
        <v>166</v>
      </c>
      <c r="G537" s="50">
        <f t="shared" si="376"/>
        <v>277</v>
      </c>
      <c r="H537" s="50" t="str">
        <f t="shared" si="376"/>
        <v>pack,10135;stage_token,130;dice,1</v>
      </c>
      <c r="K537" s="50">
        <v>10</v>
      </c>
      <c r="L537" s="50">
        <f t="shared" si="218"/>
        <v>101035</v>
      </c>
      <c r="M537" s="50">
        <v>35</v>
      </c>
      <c r="N537" s="50" t="str">
        <f ca="1">OFFSET(随机目标!$C$42,M537-1,MATCH(K537,随机目标!$C$41:$CH$41,0)-1)</f>
        <v>prop,207,2;pack,1105;pack,1120;pack,1135;pack,1150</v>
      </c>
      <c r="O537" s="50" t="str">
        <f ca="1">OFFSET(随机目标!$C$42,M537-1,MATCH(K537,随机目标!$C$41:$CH$41,0))</f>
        <v>prop,207,2</v>
      </c>
      <c r="P537" s="50">
        <f ca="1">OFFSET(随机目标!$C$42,M537-1,MATCH(K537,随机目标!$C$41:$CH$41,0)+1)</f>
        <v>5</v>
      </c>
      <c r="Q537" s="50">
        <v>1</v>
      </c>
      <c r="R537" s="50" t="str">
        <f t="shared" ca="1" si="219"/>
        <v>prop_207</v>
      </c>
      <c r="S537" s="50" t="str">
        <f t="shared" ca="1" si="220"/>
        <v>prop</v>
      </c>
      <c r="U537" s="50">
        <v>11</v>
      </c>
      <c r="V537" s="50">
        <f t="shared" si="353"/>
        <v>112035</v>
      </c>
      <c r="W537" s="50">
        <v>35</v>
      </c>
      <c r="X537" s="50" t="str">
        <f>随机目标!BZ76</f>
        <v>prop,314,1</v>
      </c>
      <c r="Y537" s="50" t="str">
        <f>随机目标!CA76</f>
        <v>prop,314,1</v>
      </c>
      <c r="Z537" s="50">
        <f>随机目标!CB76</f>
        <v>0</v>
      </c>
      <c r="AA537" s="50">
        <v>2</v>
      </c>
      <c r="AB537" s="50" t="str">
        <f t="shared" si="354"/>
        <v>prop_314</v>
      </c>
      <c r="AC537" s="50" t="str">
        <f t="shared" si="355"/>
        <v>prop</v>
      </c>
      <c r="AH537" s="53">
        <f>宝箱产出!J38</f>
        <v>10535</v>
      </c>
      <c r="AI537" s="53">
        <v>1</v>
      </c>
      <c r="AJ537" s="50" t="str">
        <f>宝箱产出!I38</f>
        <v>prop,202,2|50;prop,203,1|45;prop,204,1|5</v>
      </c>
    </row>
    <row r="538" spans="1:36">
      <c r="A538" s="51" t="s">
        <v>851</v>
      </c>
      <c r="B538" s="52">
        <v>1036</v>
      </c>
      <c r="C538" s="52">
        <v>2</v>
      </c>
      <c r="D538" s="50" t="str">
        <f t="shared" ref="D538:H538" si="377">D438</f>
        <v>item,200;stage_token,1</v>
      </c>
      <c r="E538" s="50">
        <f>产出设定!$C$21</f>
        <v>75</v>
      </c>
      <c r="F538" s="50">
        <f t="shared" si="377"/>
        <v>166</v>
      </c>
      <c r="G538" s="50">
        <f t="shared" si="377"/>
        <v>277</v>
      </c>
      <c r="H538" s="50" t="str">
        <f t="shared" si="377"/>
        <v>pack,10136;stage_token,130;dice,1</v>
      </c>
      <c r="K538" s="50">
        <v>10</v>
      </c>
      <c r="L538" s="50">
        <f t="shared" si="218"/>
        <v>101036</v>
      </c>
      <c r="M538" s="50">
        <v>36</v>
      </c>
      <c r="N538" s="50" t="str">
        <f ca="1">OFFSET(随机目标!$C$42,M538-1,MATCH(K538,随机目标!$C$41:$CH$41,0)-1)</f>
        <v>prop,207,2;pack,1105;pack,1120;pack,1135;pack,1150</v>
      </c>
      <c r="O538" s="50" t="str">
        <f ca="1">OFFSET(随机目标!$C$42,M538-1,MATCH(K538,随机目标!$C$41:$CH$41,0))</f>
        <v>prop,207,2</v>
      </c>
      <c r="P538" s="50">
        <f ca="1">OFFSET(随机目标!$C$42,M538-1,MATCH(K538,随机目标!$C$41:$CH$41,0)+1)</f>
        <v>5</v>
      </c>
      <c r="Q538" s="50">
        <v>1</v>
      </c>
      <c r="R538" s="50" t="str">
        <f t="shared" ca="1" si="219"/>
        <v>prop_207</v>
      </c>
      <c r="S538" s="50" t="str">
        <f t="shared" ca="1" si="220"/>
        <v>prop</v>
      </c>
      <c r="U538" s="50">
        <v>11</v>
      </c>
      <c r="V538" s="50">
        <f t="shared" si="353"/>
        <v>112036</v>
      </c>
      <c r="W538" s="50">
        <v>36</v>
      </c>
      <c r="X538" s="50" t="str">
        <f>随机目标!BZ77</f>
        <v>prop,314,1</v>
      </c>
      <c r="Y538" s="50" t="str">
        <f>随机目标!CA77</f>
        <v>prop,314,1</v>
      </c>
      <c r="Z538" s="50">
        <f>随机目标!CB77</f>
        <v>0</v>
      </c>
      <c r="AA538" s="50">
        <v>2</v>
      </c>
      <c r="AB538" s="50" t="str">
        <f t="shared" si="354"/>
        <v>prop_314</v>
      </c>
      <c r="AC538" s="50" t="str">
        <f t="shared" si="355"/>
        <v>prop</v>
      </c>
      <c r="AH538" s="53">
        <f>宝箱产出!J39</f>
        <v>10536</v>
      </c>
      <c r="AI538" s="53">
        <v>1</v>
      </c>
      <c r="AJ538" s="50" t="str">
        <f>宝箱产出!I39</f>
        <v>prop,202,2|50;prop,203,1|45;prop,204,1|5</v>
      </c>
    </row>
    <row r="539" spans="1:36">
      <c r="A539" s="51" t="s">
        <v>852</v>
      </c>
      <c r="B539" s="52">
        <v>1037</v>
      </c>
      <c r="C539" s="52">
        <v>2</v>
      </c>
      <c r="D539" s="50" t="str">
        <f t="shared" ref="D539:H539" si="378">D439</f>
        <v>item,200;stage_token,1</v>
      </c>
      <c r="E539" s="50">
        <f>产出设定!$C$21</f>
        <v>75</v>
      </c>
      <c r="F539" s="50">
        <f t="shared" si="378"/>
        <v>171</v>
      </c>
      <c r="G539" s="50">
        <f t="shared" si="378"/>
        <v>285</v>
      </c>
      <c r="H539" s="50" t="str">
        <f t="shared" si="378"/>
        <v>pack,10137;stage_token,130;dice,1</v>
      </c>
      <c r="K539" s="50">
        <v>10</v>
      </c>
      <c r="L539" s="50">
        <f t="shared" si="218"/>
        <v>101037</v>
      </c>
      <c r="M539" s="50">
        <v>37</v>
      </c>
      <c r="N539" s="50" t="str">
        <f ca="1">OFFSET(随机目标!$C$42,M539-1,MATCH(K539,随机目标!$C$41:$CH$41,0)-1)</f>
        <v>prop,207,2;pack,1105;pack,1120;pack,1135;pack,1150</v>
      </c>
      <c r="O539" s="50" t="str">
        <f ca="1">OFFSET(随机目标!$C$42,M539-1,MATCH(K539,随机目标!$C$41:$CH$41,0))</f>
        <v>prop,207,2</v>
      </c>
      <c r="P539" s="50">
        <f ca="1">OFFSET(随机目标!$C$42,M539-1,MATCH(K539,随机目标!$C$41:$CH$41,0)+1)</f>
        <v>5</v>
      </c>
      <c r="Q539" s="50">
        <v>1</v>
      </c>
      <c r="R539" s="50" t="str">
        <f t="shared" ca="1" si="219"/>
        <v>prop_207</v>
      </c>
      <c r="S539" s="50" t="str">
        <f t="shared" ca="1" si="220"/>
        <v>prop</v>
      </c>
      <c r="U539" s="50">
        <v>11</v>
      </c>
      <c r="V539" s="50">
        <f t="shared" si="353"/>
        <v>112037</v>
      </c>
      <c r="W539" s="50">
        <v>37</v>
      </c>
      <c r="X539" s="50" t="str">
        <f>随机目标!BZ78</f>
        <v>prop,314,1</v>
      </c>
      <c r="Y539" s="50" t="str">
        <f>随机目标!CA78</f>
        <v>prop,314,1</v>
      </c>
      <c r="Z539" s="50">
        <f>随机目标!CB78</f>
        <v>0</v>
      </c>
      <c r="AA539" s="50">
        <v>2</v>
      </c>
      <c r="AB539" s="50" t="str">
        <f t="shared" si="354"/>
        <v>prop_314</v>
      </c>
      <c r="AC539" s="50" t="str">
        <f t="shared" si="355"/>
        <v>prop</v>
      </c>
      <c r="AH539" s="53">
        <f>宝箱产出!J40</f>
        <v>10537</v>
      </c>
      <c r="AI539" s="53">
        <v>1</v>
      </c>
      <c r="AJ539" s="50" t="str">
        <f>宝箱产出!I40</f>
        <v>prop,202,2|50;prop,203,1|45;prop,204,1|5</v>
      </c>
    </row>
    <row r="540" spans="1:36">
      <c r="A540" s="51" t="s">
        <v>853</v>
      </c>
      <c r="B540" s="52">
        <v>1038</v>
      </c>
      <c r="C540" s="52">
        <v>2</v>
      </c>
      <c r="D540" s="50" t="str">
        <f t="shared" ref="D540:H540" si="379">D440</f>
        <v>item,200;stage_token,1</v>
      </c>
      <c r="E540" s="50">
        <f>产出设定!$C$21</f>
        <v>75</v>
      </c>
      <c r="F540" s="50">
        <f t="shared" si="379"/>
        <v>175</v>
      </c>
      <c r="G540" s="50">
        <f t="shared" si="379"/>
        <v>292</v>
      </c>
      <c r="H540" s="50" t="str">
        <f t="shared" si="379"/>
        <v>pack,10138;stage_token,130;dice,1</v>
      </c>
      <c r="K540" s="50">
        <v>10</v>
      </c>
      <c r="L540" s="50">
        <f t="shared" si="218"/>
        <v>101038</v>
      </c>
      <c r="M540" s="50">
        <v>38</v>
      </c>
      <c r="N540" s="50" t="str">
        <f ca="1">OFFSET(随机目标!$C$42,M540-1,MATCH(K540,随机目标!$C$41:$CH$41,0)-1)</f>
        <v>prop,207,2;pack,1105;pack,1120;pack,1135;pack,1150</v>
      </c>
      <c r="O540" s="50" t="str">
        <f ca="1">OFFSET(随机目标!$C$42,M540-1,MATCH(K540,随机目标!$C$41:$CH$41,0))</f>
        <v>prop,207,2</v>
      </c>
      <c r="P540" s="50">
        <f ca="1">OFFSET(随机目标!$C$42,M540-1,MATCH(K540,随机目标!$C$41:$CH$41,0)+1)</f>
        <v>5</v>
      </c>
      <c r="Q540" s="50">
        <v>1</v>
      </c>
      <c r="R540" s="50" t="str">
        <f t="shared" ca="1" si="219"/>
        <v>prop_207</v>
      </c>
      <c r="S540" s="50" t="str">
        <f t="shared" ca="1" si="220"/>
        <v>prop</v>
      </c>
      <c r="U540" s="50">
        <v>11</v>
      </c>
      <c r="V540" s="50">
        <f t="shared" si="353"/>
        <v>112038</v>
      </c>
      <c r="W540" s="50">
        <v>38</v>
      </c>
      <c r="X540" s="50" t="str">
        <f>随机目标!BZ79</f>
        <v>prop,314,1</v>
      </c>
      <c r="Y540" s="50" t="str">
        <f>随机目标!CA79</f>
        <v>prop,314,1</v>
      </c>
      <c r="Z540" s="50">
        <f>随机目标!CB79</f>
        <v>0</v>
      </c>
      <c r="AA540" s="50">
        <v>2</v>
      </c>
      <c r="AB540" s="50" t="str">
        <f t="shared" si="354"/>
        <v>prop_314</v>
      </c>
      <c r="AC540" s="50" t="str">
        <f t="shared" si="355"/>
        <v>prop</v>
      </c>
      <c r="AH540" s="53">
        <f>宝箱产出!J41</f>
        <v>10538</v>
      </c>
      <c r="AI540" s="53">
        <v>1</v>
      </c>
      <c r="AJ540" s="50" t="str">
        <f>宝箱产出!I41</f>
        <v>prop,202,2|50;prop,203,1|45;prop,204,1|5</v>
      </c>
    </row>
    <row r="541" spans="1:36">
      <c r="A541" s="51" t="s">
        <v>854</v>
      </c>
      <c r="B541" s="52">
        <v>1039</v>
      </c>
      <c r="C541" s="52">
        <v>2</v>
      </c>
      <c r="D541" s="50" t="str">
        <f t="shared" ref="D541:H541" si="380">D441</f>
        <v>item,200;stage_token,1</v>
      </c>
      <c r="E541" s="50">
        <f>产出设定!$C$21</f>
        <v>75</v>
      </c>
      <c r="F541" s="50">
        <f t="shared" si="380"/>
        <v>180</v>
      </c>
      <c r="G541" s="50">
        <f t="shared" si="380"/>
        <v>300</v>
      </c>
      <c r="H541" s="50" t="str">
        <f t="shared" si="380"/>
        <v>pack,10139;stage_token,130;dice,1</v>
      </c>
      <c r="K541" s="50">
        <v>10</v>
      </c>
      <c r="L541" s="50">
        <f t="shared" si="218"/>
        <v>101039</v>
      </c>
      <c r="M541" s="50">
        <v>39</v>
      </c>
      <c r="N541" s="50" t="str">
        <f ca="1">OFFSET(随机目标!$C$42,M541-1,MATCH(K541,随机目标!$C$41:$CH$41,0)-1)</f>
        <v>prop,207,2;pack,1105;pack,1120;pack,1135;pack,1150</v>
      </c>
      <c r="O541" s="50" t="str">
        <f ca="1">OFFSET(随机目标!$C$42,M541-1,MATCH(K541,随机目标!$C$41:$CH$41,0))</f>
        <v>prop,207,2</v>
      </c>
      <c r="P541" s="50">
        <f ca="1">OFFSET(随机目标!$C$42,M541-1,MATCH(K541,随机目标!$C$41:$CH$41,0)+1)</f>
        <v>5</v>
      </c>
      <c r="Q541" s="50">
        <v>1</v>
      </c>
      <c r="R541" s="50" t="str">
        <f t="shared" ca="1" si="219"/>
        <v>prop_207</v>
      </c>
      <c r="S541" s="50" t="str">
        <f t="shared" ca="1" si="220"/>
        <v>prop</v>
      </c>
      <c r="U541" s="50">
        <v>11</v>
      </c>
      <c r="V541" s="50">
        <f t="shared" si="353"/>
        <v>112039</v>
      </c>
      <c r="W541" s="50">
        <v>39</v>
      </c>
      <c r="X541" s="50" t="str">
        <f>随机目标!BZ80</f>
        <v>prop,314,1</v>
      </c>
      <c r="Y541" s="50" t="str">
        <f>随机目标!CA80</f>
        <v>prop,314,1</v>
      </c>
      <c r="Z541" s="50">
        <f>随机目标!CB80</f>
        <v>0</v>
      </c>
      <c r="AA541" s="50">
        <v>2</v>
      </c>
      <c r="AB541" s="50" t="str">
        <f t="shared" si="354"/>
        <v>prop_314</v>
      </c>
      <c r="AC541" s="50" t="str">
        <f t="shared" si="355"/>
        <v>prop</v>
      </c>
      <c r="AH541" s="53">
        <f>宝箱产出!J42</f>
        <v>10539</v>
      </c>
      <c r="AI541" s="53">
        <v>1</v>
      </c>
      <c r="AJ541" s="50" t="str">
        <f>宝箱产出!I42</f>
        <v>prop,202,2|50;prop,203,1|45;prop,204,1|5</v>
      </c>
    </row>
    <row r="542" spans="1:36">
      <c r="A542" s="51" t="s">
        <v>855</v>
      </c>
      <c r="B542" s="52">
        <v>1040</v>
      </c>
      <c r="C542" s="52">
        <v>2</v>
      </c>
      <c r="D542" s="50" t="str">
        <f t="shared" ref="D542:H542" si="381">D442</f>
        <v>item,200;stage_token,1</v>
      </c>
      <c r="E542" s="50">
        <f>产出设定!$C$21</f>
        <v>75</v>
      </c>
      <c r="F542" s="50">
        <f t="shared" si="381"/>
        <v>180</v>
      </c>
      <c r="G542" s="50">
        <f t="shared" si="381"/>
        <v>300</v>
      </c>
      <c r="H542" s="50" t="str">
        <f t="shared" si="381"/>
        <v>pack,10140;stage_token,135;dice,1</v>
      </c>
      <c r="K542" s="50">
        <v>10</v>
      </c>
      <c r="L542" s="50">
        <f t="shared" si="218"/>
        <v>101040</v>
      </c>
      <c r="M542" s="50">
        <v>40</v>
      </c>
      <c r="N542" s="50" t="str">
        <f ca="1">OFFSET(随机目标!$C$42,M542-1,MATCH(K542,随机目标!$C$41:$CH$41,0)-1)</f>
        <v>prop,207,2;pack,1105;pack,1120;pack,1135;pack,1150</v>
      </c>
      <c r="O542" s="50" t="str">
        <f ca="1">OFFSET(随机目标!$C$42,M542-1,MATCH(K542,随机目标!$C$41:$CH$41,0))</f>
        <v>prop,207,2</v>
      </c>
      <c r="P542" s="50">
        <f ca="1">OFFSET(随机目标!$C$42,M542-1,MATCH(K542,随机目标!$C$41:$CH$41,0)+1)</f>
        <v>5</v>
      </c>
      <c r="Q542" s="50">
        <v>1</v>
      </c>
      <c r="R542" s="50" t="str">
        <f t="shared" ca="1" si="219"/>
        <v>prop_207</v>
      </c>
      <c r="S542" s="50" t="str">
        <f t="shared" ca="1" si="220"/>
        <v>prop</v>
      </c>
      <c r="U542" s="50">
        <v>11</v>
      </c>
      <c r="V542" s="50">
        <f t="shared" si="353"/>
        <v>112040</v>
      </c>
      <c r="W542" s="50">
        <v>40</v>
      </c>
      <c r="X542" s="50" t="str">
        <f>随机目标!BZ81</f>
        <v>prop,314,1</v>
      </c>
      <c r="Y542" s="50" t="str">
        <f>随机目标!CA81</f>
        <v>prop,314,1</v>
      </c>
      <c r="Z542" s="50">
        <f>随机目标!CB81</f>
        <v>0</v>
      </c>
      <c r="AA542" s="50">
        <v>2</v>
      </c>
      <c r="AB542" s="50" t="str">
        <f t="shared" si="354"/>
        <v>prop_314</v>
      </c>
      <c r="AC542" s="50" t="str">
        <f t="shared" si="355"/>
        <v>prop</v>
      </c>
      <c r="AH542" s="53">
        <f>宝箱产出!J43</f>
        <v>10540</v>
      </c>
      <c r="AI542" s="53">
        <v>1</v>
      </c>
      <c r="AJ542" s="50" t="str">
        <f>宝箱产出!I43</f>
        <v>prop,202,2|50;prop,203,1|45;prop,204,1|5</v>
      </c>
    </row>
    <row r="543" spans="1:36">
      <c r="A543" s="51" t="s">
        <v>856</v>
      </c>
      <c r="B543" s="52">
        <v>1041</v>
      </c>
      <c r="C543" s="52">
        <v>2</v>
      </c>
      <c r="D543" s="50" t="str">
        <f t="shared" ref="D543:H543" si="382">D443</f>
        <v>item,200;stage_token,1</v>
      </c>
      <c r="E543" s="50">
        <f>产出设定!$C$21</f>
        <v>75</v>
      </c>
      <c r="F543" s="50">
        <f t="shared" si="382"/>
        <v>184</v>
      </c>
      <c r="G543" s="50">
        <f t="shared" si="382"/>
        <v>307</v>
      </c>
      <c r="H543" s="50" t="str">
        <f t="shared" si="382"/>
        <v>pack,10141;stage_token,135;dice,1</v>
      </c>
      <c r="K543" s="50">
        <v>10</v>
      </c>
      <c r="L543" s="50">
        <f t="shared" si="218"/>
        <v>101041</v>
      </c>
      <c r="M543" s="50">
        <v>41</v>
      </c>
      <c r="N543" s="50" t="str">
        <f ca="1">OFFSET(随机目标!$C$42,M543-1,MATCH(K543,随机目标!$C$41:$CH$41,0)-1)</f>
        <v>prop,207,2;pack,1106;pack,1121;pack,1136;pack,1151</v>
      </c>
      <c r="O543" s="50" t="str">
        <f ca="1">OFFSET(随机目标!$C$42,M543-1,MATCH(K543,随机目标!$C$41:$CH$41,0))</f>
        <v>prop,207,2</v>
      </c>
      <c r="P543" s="50">
        <f ca="1">OFFSET(随机目标!$C$42,M543-1,MATCH(K543,随机目标!$C$41:$CH$41,0)+1)</f>
        <v>3</v>
      </c>
      <c r="Q543" s="50">
        <v>1</v>
      </c>
      <c r="R543" s="50" t="str">
        <f t="shared" ca="1" si="219"/>
        <v>prop_207</v>
      </c>
      <c r="S543" s="50" t="str">
        <f t="shared" ca="1" si="220"/>
        <v>prop</v>
      </c>
      <c r="U543" s="50">
        <v>11</v>
      </c>
      <c r="V543" s="50">
        <f t="shared" si="353"/>
        <v>112041</v>
      </c>
      <c r="W543" s="50">
        <v>41</v>
      </c>
      <c r="X543" s="50" t="str">
        <f>随机目标!BZ82</f>
        <v>prop,314,1</v>
      </c>
      <c r="Y543" s="50" t="str">
        <f>随机目标!CA82</f>
        <v>prop,314,1</v>
      </c>
      <c r="Z543" s="50">
        <f>随机目标!CB82</f>
        <v>5</v>
      </c>
      <c r="AA543" s="50">
        <v>2</v>
      </c>
      <c r="AB543" s="50" t="str">
        <f t="shared" si="354"/>
        <v>prop_314</v>
      </c>
      <c r="AC543" s="50" t="str">
        <f t="shared" si="355"/>
        <v>prop</v>
      </c>
      <c r="AH543" s="53">
        <f>宝箱产出!J44</f>
        <v>10541</v>
      </c>
      <c r="AI543" s="53">
        <v>1</v>
      </c>
      <c r="AJ543" s="50" t="str">
        <f>宝箱产出!I44</f>
        <v>prop,202,2|50;prop,203,1|45;prop,204,1|5</v>
      </c>
    </row>
    <row r="544" spans="1:36">
      <c r="A544" s="51" t="s">
        <v>857</v>
      </c>
      <c r="B544" s="52">
        <v>1042</v>
      </c>
      <c r="C544" s="52">
        <v>2</v>
      </c>
      <c r="D544" s="50" t="str">
        <f t="shared" ref="D544:H544" si="383">D444</f>
        <v>item,200;stage_token,1</v>
      </c>
      <c r="E544" s="50">
        <f>产出设定!$C$21</f>
        <v>75</v>
      </c>
      <c r="F544" s="50">
        <f t="shared" si="383"/>
        <v>189</v>
      </c>
      <c r="G544" s="50">
        <f t="shared" si="383"/>
        <v>315</v>
      </c>
      <c r="H544" s="50" t="str">
        <f t="shared" si="383"/>
        <v>pack,10142;stage_token,135;dice,1</v>
      </c>
      <c r="K544" s="50">
        <v>10</v>
      </c>
      <c r="L544" s="50">
        <f t="shared" si="218"/>
        <v>101042</v>
      </c>
      <c r="M544" s="50">
        <v>42</v>
      </c>
      <c r="N544" s="50" t="str">
        <f ca="1">OFFSET(随机目标!$C$42,M544-1,MATCH(K544,随机目标!$C$41:$CH$41,0)-1)</f>
        <v>prop,207,2;pack,1106;pack,1121;pack,1136;pack,1151</v>
      </c>
      <c r="O544" s="50" t="str">
        <f ca="1">OFFSET(随机目标!$C$42,M544-1,MATCH(K544,随机目标!$C$41:$CH$41,0))</f>
        <v>prop,207,2</v>
      </c>
      <c r="P544" s="50">
        <f ca="1">OFFSET(随机目标!$C$42,M544-1,MATCH(K544,随机目标!$C$41:$CH$41,0)+1)</f>
        <v>3</v>
      </c>
      <c r="Q544" s="50">
        <v>1</v>
      </c>
      <c r="R544" s="50" t="str">
        <f t="shared" ca="1" si="219"/>
        <v>prop_207</v>
      </c>
      <c r="S544" s="50" t="str">
        <f t="shared" ca="1" si="220"/>
        <v>prop</v>
      </c>
      <c r="U544" s="50">
        <v>11</v>
      </c>
      <c r="V544" s="50">
        <f t="shared" si="353"/>
        <v>112042</v>
      </c>
      <c r="W544" s="50">
        <v>42</v>
      </c>
      <c r="X544" s="50" t="str">
        <f>随机目标!BZ83</f>
        <v>prop,314,1</v>
      </c>
      <c r="Y544" s="50" t="str">
        <f>随机目标!CA83</f>
        <v>prop,314,1</v>
      </c>
      <c r="Z544" s="50">
        <f>随机目标!CB83</f>
        <v>5</v>
      </c>
      <c r="AA544" s="50">
        <v>2</v>
      </c>
      <c r="AB544" s="50" t="str">
        <f t="shared" si="354"/>
        <v>prop_314</v>
      </c>
      <c r="AC544" s="50" t="str">
        <f t="shared" si="355"/>
        <v>prop</v>
      </c>
      <c r="AH544" s="53">
        <f>宝箱产出!J45</f>
        <v>10542</v>
      </c>
      <c r="AI544" s="53">
        <v>1</v>
      </c>
      <c r="AJ544" s="50" t="str">
        <f>宝箱产出!I45</f>
        <v>prop,202,2|50;prop,203,1|45;prop,204,1|5</v>
      </c>
    </row>
    <row r="545" spans="1:36">
      <c r="A545" s="51" t="s">
        <v>858</v>
      </c>
      <c r="B545" s="52">
        <v>1043</v>
      </c>
      <c r="C545" s="52">
        <v>2</v>
      </c>
      <c r="D545" s="50" t="str">
        <f t="shared" ref="D545:H545" si="384">D445</f>
        <v>item,200;stage_token,1</v>
      </c>
      <c r="E545" s="50">
        <f>产出设定!$C$21</f>
        <v>75</v>
      </c>
      <c r="F545" s="50">
        <f t="shared" si="384"/>
        <v>193</v>
      </c>
      <c r="G545" s="50">
        <f t="shared" si="384"/>
        <v>322</v>
      </c>
      <c r="H545" s="50" t="str">
        <f t="shared" si="384"/>
        <v>pack,10143;stage_token,135;dice,1</v>
      </c>
      <c r="K545" s="50">
        <v>10</v>
      </c>
      <c r="L545" s="50">
        <f t="shared" si="218"/>
        <v>101043</v>
      </c>
      <c r="M545" s="50">
        <v>43</v>
      </c>
      <c r="N545" s="50" t="str">
        <f ca="1">OFFSET(随机目标!$C$42,M545-1,MATCH(K545,随机目标!$C$41:$CH$41,0)-1)</f>
        <v>prop,207,2;pack,1106;pack,1121;pack,1136;pack,1151</v>
      </c>
      <c r="O545" s="50" t="str">
        <f ca="1">OFFSET(随机目标!$C$42,M545-1,MATCH(K545,随机目标!$C$41:$CH$41,0))</f>
        <v>prop,207,2</v>
      </c>
      <c r="P545" s="50">
        <f ca="1">OFFSET(随机目标!$C$42,M545-1,MATCH(K545,随机目标!$C$41:$CH$41,0)+1)</f>
        <v>3</v>
      </c>
      <c r="Q545" s="50">
        <v>1</v>
      </c>
      <c r="R545" s="50" t="str">
        <f t="shared" ca="1" si="219"/>
        <v>prop_207</v>
      </c>
      <c r="S545" s="50" t="str">
        <f t="shared" ca="1" si="220"/>
        <v>prop</v>
      </c>
      <c r="U545" s="50">
        <v>11</v>
      </c>
      <c r="V545" s="50">
        <f t="shared" si="353"/>
        <v>112043</v>
      </c>
      <c r="W545" s="50">
        <v>43</v>
      </c>
      <c r="X545" s="50" t="str">
        <f>随机目标!BZ84</f>
        <v>prop,314,1</v>
      </c>
      <c r="Y545" s="50" t="str">
        <f>随机目标!CA84</f>
        <v>prop,314,1</v>
      </c>
      <c r="Z545" s="50">
        <f>随机目标!CB84</f>
        <v>5</v>
      </c>
      <c r="AA545" s="50">
        <v>2</v>
      </c>
      <c r="AB545" s="50" t="str">
        <f t="shared" si="354"/>
        <v>prop_314</v>
      </c>
      <c r="AC545" s="50" t="str">
        <f t="shared" si="355"/>
        <v>prop</v>
      </c>
      <c r="AH545" s="53">
        <f>宝箱产出!J46</f>
        <v>10543</v>
      </c>
      <c r="AI545" s="53">
        <v>1</v>
      </c>
      <c r="AJ545" s="50" t="str">
        <f>宝箱产出!I46</f>
        <v>prop,202,2|50;prop,203,1|45;prop,204,1|5</v>
      </c>
    </row>
    <row r="546" spans="1:36">
      <c r="A546" s="51" t="s">
        <v>859</v>
      </c>
      <c r="B546" s="52">
        <v>1044</v>
      </c>
      <c r="C546" s="52">
        <v>2</v>
      </c>
      <c r="D546" s="50" t="str">
        <f t="shared" ref="D546:H546" si="385">D446</f>
        <v>item,200;stage_token,1</v>
      </c>
      <c r="E546" s="50">
        <f>产出设定!$C$21</f>
        <v>75</v>
      </c>
      <c r="F546" s="50">
        <f t="shared" si="385"/>
        <v>198</v>
      </c>
      <c r="G546" s="50">
        <f t="shared" si="385"/>
        <v>330</v>
      </c>
      <c r="H546" s="50" t="str">
        <f t="shared" si="385"/>
        <v>pack,10144;stage_token,135;dice,1</v>
      </c>
      <c r="K546" s="50">
        <v>10</v>
      </c>
      <c r="L546" s="50">
        <f t="shared" si="218"/>
        <v>101044</v>
      </c>
      <c r="M546" s="50">
        <v>44</v>
      </c>
      <c r="N546" s="50" t="str">
        <f ca="1">OFFSET(随机目标!$C$42,M546-1,MATCH(K546,随机目标!$C$41:$CH$41,0)-1)</f>
        <v>prop,207,2;pack,1106;pack,1121;pack,1136;pack,1151</v>
      </c>
      <c r="O546" s="50" t="str">
        <f ca="1">OFFSET(随机目标!$C$42,M546-1,MATCH(K546,随机目标!$C$41:$CH$41,0))</f>
        <v>prop,207,2</v>
      </c>
      <c r="P546" s="50">
        <f ca="1">OFFSET(随机目标!$C$42,M546-1,MATCH(K546,随机目标!$C$41:$CH$41,0)+1)</f>
        <v>3</v>
      </c>
      <c r="Q546" s="50">
        <v>1</v>
      </c>
      <c r="R546" s="50" t="str">
        <f t="shared" ca="1" si="219"/>
        <v>prop_207</v>
      </c>
      <c r="S546" s="50" t="str">
        <f t="shared" ca="1" si="220"/>
        <v>prop</v>
      </c>
      <c r="U546" s="50">
        <v>11</v>
      </c>
      <c r="V546" s="50">
        <f t="shared" si="353"/>
        <v>112044</v>
      </c>
      <c r="W546" s="50">
        <v>44</v>
      </c>
      <c r="X546" s="50" t="str">
        <f>随机目标!BZ85</f>
        <v>prop,314,1</v>
      </c>
      <c r="Y546" s="50" t="str">
        <f>随机目标!CA85</f>
        <v>prop,314,1</v>
      </c>
      <c r="Z546" s="50">
        <f>随机目标!CB85</f>
        <v>5</v>
      </c>
      <c r="AA546" s="50">
        <v>2</v>
      </c>
      <c r="AB546" s="50" t="str">
        <f t="shared" si="354"/>
        <v>prop_314</v>
      </c>
      <c r="AC546" s="50" t="str">
        <f t="shared" si="355"/>
        <v>prop</v>
      </c>
      <c r="AH546" s="53">
        <f>宝箱产出!J47</f>
        <v>10544</v>
      </c>
      <c r="AI546" s="53">
        <v>1</v>
      </c>
      <c r="AJ546" s="50" t="str">
        <f>宝箱产出!I47</f>
        <v>prop,202,2|50;prop,203,1|45;prop,204,1|5</v>
      </c>
    </row>
    <row r="547" spans="1:36">
      <c r="A547" s="51" t="s">
        <v>860</v>
      </c>
      <c r="B547" s="52">
        <v>1045</v>
      </c>
      <c r="C547" s="52">
        <v>2</v>
      </c>
      <c r="D547" s="50" t="str">
        <f t="shared" ref="D547:H547" si="386">D447</f>
        <v>item,200;stage_token,1</v>
      </c>
      <c r="E547" s="50">
        <f>产出设定!$C$21</f>
        <v>75</v>
      </c>
      <c r="F547" s="50">
        <f t="shared" si="386"/>
        <v>204</v>
      </c>
      <c r="G547" s="50">
        <f t="shared" si="386"/>
        <v>340</v>
      </c>
      <c r="H547" s="50" t="str">
        <f t="shared" si="386"/>
        <v>pack,10145;stage_token,135;dice,1</v>
      </c>
      <c r="K547" s="50">
        <v>10</v>
      </c>
      <c r="L547" s="50">
        <f t="shared" si="218"/>
        <v>101045</v>
      </c>
      <c r="M547" s="50">
        <v>45</v>
      </c>
      <c r="N547" s="50" t="str">
        <f ca="1">OFFSET(随机目标!$C$42,M547-1,MATCH(K547,随机目标!$C$41:$CH$41,0)-1)</f>
        <v>prop,207,2;pack,1107;pack,1122;pack,1137;pack,1152</v>
      </c>
      <c r="O547" s="50" t="str">
        <f ca="1">OFFSET(随机目标!$C$42,M547-1,MATCH(K547,随机目标!$C$41:$CH$41,0))</f>
        <v>prop,207,2</v>
      </c>
      <c r="P547" s="50">
        <f ca="1">OFFSET(随机目标!$C$42,M547-1,MATCH(K547,随机目标!$C$41:$CH$41,0)+1)</f>
        <v>3</v>
      </c>
      <c r="Q547" s="50">
        <v>1</v>
      </c>
      <c r="R547" s="50" t="str">
        <f t="shared" ca="1" si="219"/>
        <v>prop_207</v>
      </c>
      <c r="S547" s="50" t="str">
        <f t="shared" ca="1" si="220"/>
        <v>prop</v>
      </c>
      <c r="U547" s="50">
        <v>11</v>
      </c>
      <c r="V547" s="50">
        <f t="shared" si="353"/>
        <v>112045</v>
      </c>
      <c r="W547" s="50">
        <v>45</v>
      </c>
      <c r="X547" s="50" t="str">
        <f>随机目标!BZ86</f>
        <v>prop,314,1</v>
      </c>
      <c r="Y547" s="50" t="str">
        <f>随机目标!CA86</f>
        <v>prop,314,1</v>
      </c>
      <c r="Z547" s="50">
        <f>随机目标!CB86</f>
        <v>10</v>
      </c>
      <c r="AA547" s="50">
        <v>2</v>
      </c>
      <c r="AB547" s="50" t="str">
        <f t="shared" si="354"/>
        <v>prop_314</v>
      </c>
      <c r="AC547" s="50" t="str">
        <f t="shared" si="355"/>
        <v>prop</v>
      </c>
      <c r="AH547" s="53">
        <f>宝箱产出!J48</f>
        <v>10545</v>
      </c>
      <c r="AI547" s="53">
        <v>1</v>
      </c>
      <c r="AJ547" s="50" t="str">
        <f>宝箱产出!I48</f>
        <v>prop,202,2|25;prop,203,2|45;prop,204,1|15;prop,205,1|5</v>
      </c>
    </row>
    <row r="548" spans="1:36">
      <c r="A548" s="51" t="s">
        <v>861</v>
      </c>
      <c r="B548" s="52">
        <v>1046</v>
      </c>
      <c r="C548" s="52">
        <v>2</v>
      </c>
      <c r="D548" s="50" t="str">
        <f>D448</f>
        <v>item,200;stage_token,1</v>
      </c>
      <c r="E548" s="50">
        <f>产出设定!$C$21</f>
        <v>75</v>
      </c>
      <c r="F548" s="50">
        <f t="shared" ref="F548:H548" si="387">F448</f>
        <v>210</v>
      </c>
      <c r="G548" s="50">
        <f t="shared" si="387"/>
        <v>349</v>
      </c>
      <c r="H548" s="50" t="str">
        <f t="shared" si="387"/>
        <v>pack,10146;stage_token,135;dice,1</v>
      </c>
      <c r="K548" s="50">
        <v>10</v>
      </c>
      <c r="L548" s="50">
        <f t="shared" si="218"/>
        <v>101046</v>
      </c>
      <c r="M548" s="50">
        <v>46</v>
      </c>
      <c r="N548" s="50" t="str">
        <f ca="1">OFFSET(随机目标!$C$42,M548-1,MATCH(K548,随机目标!$C$41:$CH$41,0)-1)</f>
        <v>prop,207,2;pack,1107;pack,1122;pack,1137;pack,1152</v>
      </c>
      <c r="O548" s="50" t="str">
        <f ca="1">OFFSET(随机目标!$C$42,M548-1,MATCH(K548,随机目标!$C$41:$CH$41,0))</f>
        <v>prop,207,2</v>
      </c>
      <c r="P548" s="50">
        <f ca="1">OFFSET(随机目标!$C$42,M548-1,MATCH(K548,随机目标!$C$41:$CH$41,0)+1)</f>
        <v>3</v>
      </c>
      <c r="Q548" s="50">
        <v>1</v>
      </c>
      <c r="R548" s="50" t="str">
        <f t="shared" ca="1" si="219"/>
        <v>prop_207</v>
      </c>
      <c r="S548" s="50" t="str">
        <f t="shared" ca="1" si="220"/>
        <v>prop</v>
      </c>
      <c r="U548" s="50">
        <v>11</v>
      </c>
      <c r="V548" s="50">
        <f t="shared" si="353"/>
        <v>112046</v>
      </c>
      <c r="W548" s="50">
        <v>46</v>
      </c>
      <c r="X548" s="50" t="str">
        <f>随机目标!BZ87</f>
        <v>prop,314,1</v>
      </c>
      <c r="Y548" s="50" t="str">
        <f>随机目标!CA87</f>
        <v>prop,314,1</v>
      </c>
      <c r="Z548" s="50">
        <f>随机目标!CB87</f>
        <v>10</v>
      </c>
      <c r="AA548" s="50">
        <v>2</v>
      </c>
      <c r="AB548" s="50" t="str">
        <f t="shared" si="354"/>
        <v>prop_314</v>
      </c>
      <c r="AC548" s="50" t="str">
        <f t="shared" si="355"/>
        <v>prop</v>
      </c>
      <c r="AH548" s="53">
        <f>宝箱产出!J49</f>
        <v>10546</v>
      </c>
      <c r="AI548" s="53">
        <v>1</v>
      </c>
      <c r="AJ548" s="50" t="str">
        <f>宝箱产出!I49</f>
        <v>prop,202,2|25;prop,203,2|45;prop,204,1|15;prop,205,1|5</v>
      </c>
    </row>
    <row r="549" spans="1:36">
      <c r="A549" s="51" t="s">
        <v>862</v>
      </c>
      <c r="B549" s="52">
        <v>1047</v>
      </c>
      <c r="C549" s="52">
        <v>2</v>
      </c>
      <c r="D549" s="50" t="str">
        <f t="shared" ref="D549:H549" si="388">D449</f>
        <v>item,200;stage_token,1</v>
      </c>
      <c r="E549" s="50">
        <f>产出设定!$C$21</f>
        <v>75</v>
      </c>
      <c r="F549" s="50">
        <f t="shared" si="388"/>
        <v>210</v>
      </c>
      <c r="G549" s="50">
        <f t="shared" si="388"/>
        <v>349</v>
      </c>
      <c r="H549" s="50" t="str">
        <f t="shared" si="388"/>
        <v>pack,10147;stage_token,140;dice,1</v>
      </c>
      <c r="K549" s="50">
        <v>10</v>
      </c>
      <c r="L549" s="50">
        <f t="shared" si="218"/>
        <v>101047</v>
      </c>
      <c r="M549" s="50">
        <v>47</v>
      </c>
      <c r="N549" s="50" t="str">
        <f ca="1">OFFSET(随机目标!$C$42,M549-1,MATCH(K549,随机目标!$C$41:$CH$41,0)-1)</f>
        <v>prop,207,2;pack,1107;pack,1122;pack,1137;pack,1152</v>
      </c>
      <c r="O549" s="50" t="str">
        <f ca="1">OFFSET(随机目标!$C$42,M549-1,MATCH(K549,随机目标!$C$41:$CH$41,0))</f>
        <v>prop,207,2</v>
      </c>
      <c r="P549" s="50">
        <f ca="1">OFFSET(随机目标!$C$42,M549-1,MATCH(K549,随机目标!$C$41:$CH$41,0)+1)</f>
        <v>3</v>
      </c>
      <c r="Q549" s="50">
        <v>1</v>
      </c>
      <c r="R549" s="50" t="str">
        <f t="shared" ca="1" si="219"/>
        <v>prop_207</v>
      </c>
      <c r="S549" s="50" t="str">
        <f t="shared" ca="1" si="220"/>
        <v>prop</v>
      </c>
      <c r="U549" s="50">
        <v>11</v>
      </c>
      <c r="V549" s="50">
        <f t="shared" si="353"/>
        <v>112047</v>
      </c>
      <c r="W549" s="50">
        <v>47</v>
      </c>
      <c r="X549" s="50" t="str">
        <f>随机目标!BZ88</f>
        <v>prop,314,1</v>
      </c>
      <c r="Y549" s="50" t="str">
        <f>随机目标!CA88</f>
        <v>prop,314,1</v>
      </c>
      <c r="Z549" s="50">
        <f>随机目标!CB88</f>
        <v>10</v>
      </c>
      <c r="AA549" s="50">
        <v>2</v>
      </c>
      <c r="AB549" s="50" t="str">
        <f t="shared" si="354"/>
        <v>prop_314</v>
      </c>
      <c r="AC549" s="50" t="str">
        <f t="shared" si="355"/>
        <v>prop</v>
      </c>
      <c r="AH549" s="53">
        <f>宝箱产出!J50</f>
        <v>10547</v>
      </c>
      <c r="AI549" s="53">
        <v>1</v>
      </c>
      <c r="AJ549" s="50" t="str">
        <f>宝箱产出!I50</f>
        <v>prop,202,2|25;prop,203,2|45;prop,204,1|15;prop,205,1|5</v>
      </c>
    </row>
    <row r="550" spans="1:36">
      <c r="A550" s="51" t="s">
        <v>863</v>
      </c>
      <c r="B550" s="52">
        <v>1048</v>
      </c>
      <c r="C550" s="52">
        <v>2</v>
      </c>
      <c r="D550" s="50" t="str">
        <f t="shared" ref="D550:H550" si="389">D450</f>
        <v>item,200;stage_token,1</v>
      </c>
      <c r="E550" s="50">
        <f>产出设定!$C$21</f>
        <v>75</v>
      </c>
      <c r="F550" s="50">
        <f t="shared" si="389"/>
        <v>216</v>
      </c>
      <c r="G550" s="50">
        <f t="shared" si="389"/>
        <v>360</v>
      </c>
      <c r="H550" s="50" t="str">
        <f t="shared" si="389"/>
        <v>pack,10148;stage_token,140;dice,1</v>
      </c>
      <c r="K550" s="50">
        <v>10</v>
      </c>
      <c r="L550" s="50">
        <f t="shared" si="218"/>
        <v>101048</v>
      </c>
      <c r="M550" s="50">
        <v>48</v>
      </c>
      <c r="N550" s="50" t="str">
        <f ca="1">OFFSET(随机目标!$C$42,M550-1,MATCH(K550,随机目标!$C$41:$CH$41,0)-1)</f>
        <v>prop,207,2;pack,1107;pack,1122;pack,1137;pack,1152</v>
      </c>
      <c r="O550" s="50" t="str">
        <f ca="1">OFFSET(随机目标!$C$42,M550-1,MATCH(K550,随机目标!$C$41:$CH$41,0))</f>
        <v>prop,207,2</v>
      </c>
      <c r="P550" s="50">
        <f ca="1">OFFSET(随机目标!$C$42,M550-1,MATCH(K550,随机目标!$C$41:$CH$41,0)+1)</f>
        <v>3</v>
      </c>
      <c r="Q550" s="50">
        <v>1</v>
      </c>
      <c r="R550" s="50" t="str">
        <f t="shared" ca="1" si="219"/>
        <v>prop_207</v>
      </c>
      <c r="S550" s="50" t="str">
        <f t="shared" ca="1" si="220"/>
        <v>prop</v>
      </c>
      <c r="U550" s="50">
        <v>11</v>
      </c>
      <c r="V550" s="50">
        <f t="shared" si="353"/>
        <v>112048</v>
      </c>
      <c r="W550" s="50">
        <v>48</v>
      </c>
      <c r="X550" s="50" t="str">
        <f>随机目标!BZ89</f>
        <v>prop,314,1</v>
      </c>
      <c r="Y550" s="50" t="str">
        <f>随机目标!CA89</f>
        <v>prop,314,1</v>
      </c>
      <c r="Z550" s="50">
        <f>随机目标!CB89</f>
        <v>10</v>
      </c>
      <c r="AA550" s="50">
        <v>2</v>
      </c>
      <c r="AB550" s="50" t="str">
        <f t="shared" si="354"/>
        <v>prop_314</v>
      </c>
      <c r="AC550" s="50" t="str">
        <f t="shared" si="355"/>
        <v>prop</v>
      </c>
      <c r="AH550" s="53">
        <f>宝箱产出!J51</f>
        <v>10548</v>
      </c>
      <c r="AI550" s="53">
        <v>1</v>
      </c>
      <c r="AJ550" s="50" t="str">
        <f>宝箱产出!I51</f>
        <v>prop,202,2|25;prop,203,2|45;prop,204,1|15;prop,205,1|5</v>
      </c>
    </row>
    <row r="551" spans="1:36">
      <c r="A551" s="51" t="s">
        <v>864</v>
      </c>
      <c r="B551" s="52">
        <v>1049</v>
      </c>
      <c r="C551" s="52">
        <v>2</v>
      </c>
      <c r="D551" s="50" t="str">
        <f t="shared" ref="D551:H551" si="390">D451</f>
        <v>item,200;stage_token,1</v>
      </c>
      <c r="E551" s="50">
        <f>产出设定!$C$21</f>
        <v>75</v>
      </c>
      <c r="F551" s="50">
        <f t="shared" si="390"/>
        <v>216</v>
      </c>
      <c r="G551" s="50">
        <f t="shared" si="390"/>
        <v>360</v>
      </c>
      <c r="H551" s="50" t="str">
        <f t="shared" si="390"/>
        <v>pack,10149;stage_token,140;dice,1</v>
      </c>
      <c r="K551" s="50">
        <v>10</v>
      </c>
      <c r="L551" s="50">
        <f t="shared" si="218"/>
        <v>101049</v>
      </c>
      <c r="M551" s="50">
        <v>49</v>
      </c>
      <c r="N551" s="50" t="str">
        <f ca="1">OFFSET(随机目标!$C$42,M551-1,MATCH(K551,随机目标!$C$41:$CH$41,0)-1)</f>
        <v>prop,207,2;pack,1107;pack,1122;pack,1137;pack,1152</v>
      </c>
      <c r="O551" s="50" t="str">
        <f ca="1">OFFSET(随机目标!$C$42,M551-1,MATCH(K551,随机目标!$C$41:$CH$41,0))</f>
        <v>prop,207,2</v>
      </c>
      <c r="P551" s="50">
        <f ca="1">OFFSET(随机目标!$C$42,M551-1,MATCH(K551,随机目标!$C$41:$CH$41,0)+1)</f>
        <v>3</v>
      </c>
      <c r="Q551" s="50">
        <v>1</v>
      </c>
      <c r="R551" s="50" t="str">
        <f t="shared" ca="1" si="219"/>
        <v>prop_207</v>
      </c>
      <c r="S551" s="50" t="str">
        <f t="shared" ca="1" si="220"/>
        <v>prop</v>
      </c>
      <c r="U551" s="50">
        <v>11</v>
      </c>
      <c r="V551" s="50">
        <f t="shared" si="353"/>
        <v>112049</v>
      </c>
      <c r="W551" s="50">
        <v>49</v>
      </c>
      <c r="X551" s="50" t="str">
        <f>随机目标!BZ90</f>
        <v>prop,314,1</v>
      </c>
      <c r="Y551" s="50" t="str">
        <f>随机目标!CA90</f>
        <v>prop,314,1</v>
      </c>
      <c r="Z551" s="50">
        <f>随机目标!CB90</f>
        <v>10</v>
      </c>
      <c r="AA551" s="50">
        <v>2</v>
      </c>
      <c r="AB551" s="50" t="str">
        <f t="shared" si="354"/>
        <v>prop_314</v>
      </c>
      <c r="AC551" s="50" t="str">
        <f t="shared" si="355"/>
        <v>prop</v>
      </c>
      <c r="AH551" s="53">
        <f>宝箱产出!J52</f>
        <v>10549</v>
      </c>
      <c r="AI551" s="53">
        <v>1</v>
      </c>
      <c r="AJ551" s="50" t="str">
        <f>宝箱产出!I52</f>
        <v>prop,202,2|25;prop,203,2|45;prop,204,1|15;prop,205,1|5</v>
      </c>
    </row>
    <row r="552" spans="1:36">
      <c r="A552" s="51" t="s">
        <v>865</v>
      </c>
      <c r="B552" s="52">
        <v>1050</v>
      </c>
      <c r="C552" s="52">
        <v>2</v>
      </c>
      <c r="D552" s="50" t="str">
        <f t="shared" ref="D552:H552" si="391">D452</f>
        <v>item,200;stage_token,1</v>
      </c>
      <c r="E552" s="50">
        <f>产出设定!$C$21</f>
        <v>75</v>
      </c>
      <c r="F552" s="50">
        <f t="shared" si="391"/>
        <v>222</v>
      </c>
      <c r="G552" s="50">
        <f t="shared" si="391"/>
        <v>370</v>
      </c>
      <c r="H552" s="50" t="str">
        <f t="shared" si="391"/>
        <v>pack,10150;stage_token,140;dice,1</v>
      </c>
      <c r="K552" s="50">
        <v>10</v>
      </c>
      <c r="L552" s="50">
        <f t="shared" si="218"/>
        <v>101050</v>
      </c>
      <c r="M552" s="50">
        <v>50</v>
      </c>
      <c r="N552" s="50" t="str">
        <f ca="1">OFFSET(随机目标!$C$42,M552-1,MATCH(K552,随机目标!$C$41:$CH$41,0)-1)</f>
        <v>prop,207,2;pack,1108;pack,1123;pack,1138;pack,1153</v>
      </c>
      <c r="O552" s="50" t="str">
        <f ca="1">OFFSET(随机目标!$C$42,M552-1,MATCH(K552,随机目标!$C$41:$CH$41,0))</f>
        <v>prop,207,2</v>
      </c>
      <c r="P552" s="50">
        <f ca="1">OFFSET(随机目标!$C$42,M552-1,MATCH(K552,随机目标!$C$41:$CH$41,0)+1)</f>
        <v>2</v>
      </c>
      <c r="Q552" s="50">
        <v>1</v>
      </c>
      <c r="R552" s="50" t="str">
        <f t="shared" ca="1" si="219"/>
        <v>prop_207</v>
      </c>
      <c r="S552" s="50" t="str">
        <f t="shared" ca="1" si="220"/>
        <v>prop</v>
      </c>
      <c r="U552" s="50">
        <v>11</v>
      </c>
      <c r="V552" s="50">
        <f t="shared" si="353"/>
        <v>112050</v>
      </c>
      <c r="W552" s="50">
        <v>50</v>
      </c>
      <c r="X552" s="50" t="str">
        <f>随机目标!BZ91</f>
        <v>prop,314,1</v>
      </c>
      <c r="Y552" s="50" t="str">
        <f>随机目标!CA91</f>
        <v>prop,314,1</v>
      </c>
      <c r="Z552" s="50">
        <f>随机目标!CB91</f>
        <v>15</v>
      </c>
      <c r="AA552" s="50">
        <v>2</v>
      </c>
      <c r="AB552" s="50" t="str">
        <f t="shared" si="354"/>
        <v>prop_314</v>
      </c>
      <c r="AC552" s="50" t="str">
        <f t="shared" si="355"/>
        <v>prop</v>
      </c>
      <c r="AH552" s="53">
        <f>宝箱产出!J53</f>
        <v>10550</v>
      </c>
      <c r="AI552" s="53">
        <v>1</v>
      </c>
      <c r="AJ552" s="50" t="str">
        <f>宝箱产出!I53</f>
        <v>prop,202,2|25;prop,203,2|45;prop,204,1|15;prop,205,1|5</v>
      </c>
    </row>
    <row r="553" spans="1:36">
      <c r="A553" s="51" t="s">
        <v>866</v>
      </c>
      <c r="B553" s="52">
        <v>1051</v>
      </c>
      <c r="C553" s="52">
        <v>2</v>
      </c>
      <c r="D553" s="50" t="str">
        <f t="shared" ref="D553:H553" si="392">D453</f>
        <v>item,200;stage_token,1</v>
      </c>
      <c r="E553" s="50">
        <f>产出设定!$C$21</f>
        <v>75</v>
      </c>
      <c r="F553" s="50">
        <f t="shared" si="392"/>
        <v>228</v>
      </c>
      <c r="G553" s="50">
        <f t="shared" si="392"/>
        <v>379</v>
      </c>
      <c r="H553" s="50" t="str">
        <f t="shared" si="392"/>
        <v>pack,10151;stage_token,140;dice,1</v>
      </c>
      <c r="K553" s="50">
        <v>10</v>
      </c>
      <c r="L553" s="50">
        <f t="shared" si="218"/>
        <v>101051</v>
      </c>
      <c r="M553" s="50">
        <v>51</v>
      </c>
      <c r="N553" s="50" t="str">
        <f ca="1">OFFSET(随机目标!$C$42,M553-1,MATCH(K553,随机目标!$C$41:$CH$41,0)-1)</f>
        <v>prop,207,2;pack,1108;pack,1123;pack,1138;pack,1153</v>
      </c>
      <c r="O553" s="50" t="str">
        <f ca="1">OFFSET(随机目标!$C$42,M553-1,MATCH(K553,随机目标!$C$41:$CH$41,0))</f>
        <v>prop,207,2</v>
      </c>
      <c r="P553" s="50">
        <f ca="1">OFFSET(随机目标!$C$42,M553-1,MATCH(K553,随机目标!$C$41:$CH$41,0)+1)</f>
        <v>2</v>
      </c>
      <c r="Q553" s="50">
        <v>1</v>
      </c>
      <c r="R553" s="50" t="str">
        <f t="shared" ca="1" si="219"/>
        <v>prop_207</v>
      </c>
      <c r="S553" s="50" t="str">
        <f t="shared" ca="1" si="220"/>
        <v>prop</v>
      </c>
      <c r="U553" s="50">
        <v>11</v>
      </c>
      <c r="V553" s="50">
        <f t="shared" si="353"/>
        <v>112051</v>
      </c>
      <c r="W553" s="50">
        <v>51</v>
      </c>
      <c r="X553" s="50" t="str">
        <f>随机目标!BZ92</f>
        <v>prop,314,1</v>
      </c>
      <c r="Y553" s="50" t="str">
        <f>随机目标!CA92</f>
        <v>prop,314,1</v>
      </c>
      <c r="Z553" s="50">
        <f>随机目标!CB92</f>
        <v>15</v>
      </c>
      <c r="AA553" s="50">
        <v>2</v>
      </c>
      <c r="AB553" s="50" t="str">
        <f t="shared" si="354"/>
        <v>prop_314</v>
      </c>
      <c r="AC553" s="50" t="str">
        <f t="shared" si="355"/>
        <v>prop</v>
      </c>
      <c r="AH553" s="53">
        <f>宝箱产出!J54</f>
        <v>10551</v>
      </c>
      <c r="AI553" s="53">
        <v>1</v>
      </c>
      <c r="AJ553" s="50" t="str">
        <f>宝箱产出!I54</f>
        <v>prop,202,2|25;prop,203,2|45;prop,204,1|15;prop,205,1|5</v>
      </c>
    </row>
    <row r="554" spans="1:36">
      <c r="A554" s="51" t="s">
        <v>867</v>
      </c>
      <c r="B554" s="52">
        <v>1052</v>
      </c>
      <c r="C554" s="52">
        <v>2</v>
      </c>
      <c r="D554" s="50" t="str">
        <f t="shared" ref="D554:H554" si="393">D454</f>
        <v>item,200;stage_token,1</v>
      </c>
      <c r="E554" s="50">
        <f>产出设定!$C$21</f>
        <v>75</v>
      </c>
      <c r="F554" s="50">
        <f t="shared" si="393"/>
        <v>228</v>
      </c>
      <c r="G554" s="50">
        <f t="shared" si="393"/>
        <v>379</v>
      </c>
      <c r="H554" s="50" t="str">
        <f t="shared" si="393"/>
        <v>pack,10152;stage_token,140;dice,1</v>
      </c>
      <c r="K554" s="50">
        <v>10</v>
      </c>
      <c r="L554" s="50">
        <f t="shared" si="218"/>
        <v>101052</v>
      </c>
      <c r="M554" s="50">
        <v>52</v>
      </c>
      <c r="N554" s="50" t="str">
        <f ca="1">OFFSET(随机目标!$C$42,M554-1,MATCH(K554,随机目标!$C$41:$CH$41,0)-1)</f>
        <v>prop,207,2;pack,1108;pack,1123;pack,1138;pack,1153</v>
      </c>
      <c r="O554" s="50" t="str">
        <f ca="1">OFFSET(随机目标!$C$42,M554-1,MATCH(K554,随机目标!$C$41:$CH$41,0))</f>
        <v>prop,207,2</v>
      </c>
      <c r="P554" s="50">
        <f ca="1">OFFSET(随机目标!$C$42,M554-1,MATCH(K554,随机目标!$C$41:$CH$41,0)+1)</f>
        <v>2</v>
      </c>
      <c r="Q554" s="50">
        <v>1</v>
      </c>
      <c r="R554" s="50" t="str">
        <f t="shared" ca="1" si="219"/>
        <v>prop_207</v>
      </c>
      <c r="S554" s="50" t="str">
        <f t="shared" ca="1" si="220"/>
        <v>prop</v>
      </c>
      <c r="U554" s="50">
        <v>11</v>
      </c>
      <c r="V554" s="50">
        <f t="shared" si="353"/>
        <v>112052</v>
      </c>
      <c r="W554" s="50">
        <v>52</v>
      </c>
      <c r="X554" s="50" t="str">
        <f>随机目标!BZ93</f>
        <v>prop,314,1</v>
      </c>
      <c r="Y554" s="50" t="str">
        <f>随机目标!CA93</f>
        <v>prop,314,1</v>
      </c>
      <c r="Z554" s="50">
        <f>随机目标!CB93</f>
        <v>15</v>
      </c>
      <c r="AA554" s="50">
        <v>2</v>
      </c>
      <c r="AB554" s="50" t="str">
        <f t="shared" si="354"/>
        <v>prop_314</v>
      </c>
      <c r="AC554" s="50" t="str">
        <f t="shared" si="355"/>
        <v>prop</v>
      </c>
      <c r="AH554" s="53">
        <f>宝箱产出!J55</f>
        <v>10552</v>
      </c>
      <c r="AI554" s="53">
        <v>1</v>
      </c>
      <c r="AJ554" s="50" t="str">
        <f>宝箱产出!I55</f>
        <v>prop,202,2|25;prop,203,2|45;prop,204,1|15;prop,205,1|5</v>
      </c>
    </row>
    <row r="555" spans="1:36">
      <c r="A555" s="51" t="s">
        <v>868</v>
      </c>
      <c r="B555" s="52">
        <v>1053</v>
      </c>
      <c r="C555" s="52">
        <v>2</v>
      </c>
      <c r="D555" s="50" t="str">
        <f t="shared" ref="D555:H555" si="394">D455</f>
        <v>item,200;stage_token,1</v>
      </c>
      <c r="E555" s="50">
        <f>产出设定!$C$21</f>
        <v>75</v>
      </c>
      <c r="F555" s="50">
        <f t="shared" si="394"/>
        <v>234</v>
      </c>
      <c r="G555" s="50">
        <f t="shared" si="394"/>
        <v>390</v>
      </c>
      <c r="H555" s="50" t="str">
        <f t="shared" si="394"/>
        <v>pack,10153;stage_token,140;dice,1</v>
      </c>
      <c r="K555" s="50">
        <v>10</v>
      </c>
      <c r="L555" s="50">
        <f t="shared" si="218"/>
        <v>101053</v>
      </c>
      <c r="M555" s="50">
        <v>53</v>
      </c>
      <c r="N555" s="50" t="str">
        <f ca="1">OFFSET(随机目标!$C$42,M555-1,MATCH(K555,随机目标!$C$41:$CH$41,0)-1)</f>
        <v>prop,207,2;pack,1108;pack,1123;pack,1138;pack,1153</v>
      </c>
      <c r="O555" s="50" t="str">
        <f ca="1">OFFSET(随机目标!$C$42,M555-1,MATCH(K555,随机目标!$C$41:$CH$41,0))</f>
        <v>prop,207,2</v>
      </c>
      <c r="P555" s="50">
        <f ca="1">OFFSET(随机目标!$C$42,M555-1,MATCH(K555,随机目标!$C$41:$CH$41,0)+1)</f>
        <v>2</v>
      </c>
      <c r="Q555" s="50">
        <v>1</v>
      </c>
      <c r="R555" s="50" t="str">
        <f t="shared" ca="1" si="219"/>
        <v>prop_207</v>
      </c>
      <c r="S555" s="50" t="str">
        <f t="shared" ca="1" si="220"/>
        <v>prop</v>
      </c>
      <c r="U555" s="50">
        <v>11</v>
      </c>
      <c r="V555" s="50">
        <f t="shared" si="353"/>
        <v>112053</v>
      </c>
      <c r="W555" s="50">
        <v>53</v>
      </c>
      <c r="X555" s="50" t="str">
        <f>随机目标!BZ94</f>
        <v>prop,314,1</v>
      </c>
      <c r="Y555" s="50" t="str">
        <f>随机目标!CA94</f>
        <v>prop,314,1</v>
      </c>
      <c r="Z555" s="50">
        <f>随机目标!CB94</f>
        <v>15</v>
      </c>
      <c r="AA555" s="50">
        <v>2</v>
      </c>
      <c r="AB555" s="50" t="str">
        <f t="shared" si="354"/>
        <v>prop_314</v>
      </c>
      <c r="AC555" s="50" t="str">
        <f t="shared" si="355"/>
        <v>prop</v>
      </c>
      <c r="AH555" s="53">
        <f>宝箱产出!J56</f>
        <v>10553</v>
      </c>
      <c r="AI555" s="53">
        <v>1</v>
      </c>
      <c r="AJ555" s="50" t="str">
        <f>宝箱产出!I56</f>
        <v>prop,202,2|25;prop,203,2|45;prop,204,1|15;prop,205,1|5</v>
      </c>
    </row>
    <row r="556" spans="1:36">
      <c r="A556" s="51" t="s">
        <v>869</v>
      </c>
      <c r="B556" s="52">
        <v>1054</v>
      </c>
      <c r="C556" s="52">
        <v>2</v>
      </c>
      <c r="D556" s="50" t="str">
        <f t="shared" ref="D556:H556" si="395">D456</f>
        <v>item,200;stage_token,1</v>
      </c>
      <c r="E556" s="50">
        <f>产出设定!$C$21</f>
        <v>75</v>
      </c>
      <c r="F556" s="50">
        <f t="shared" si="395"/>
        <v>240</v>
      </c>
      <c r="G556" s="50">
        <f t="shared" si="395"/>
        <v>400</v>
      </c>
      <c r="H556" s="50" t="str">
        <f t="shared" si="395"/>
        <v>pack,10154;stage_token,145;dice,1</v>
      </c>
      <c r="K556" s="50">
        <v>10</v>
      </c>
      <c r="L556" s="50">
        <f t="shared" si="218"/>
        <v>101054</v>
      </c>
      <c r="M556" s="50">
        <v>54</v>
      </c>
      <c r="N556" s="50" t="str">
        <f ca="1">OFFSET(随机目标!$C$42,M556-1,MATCH(K556,随机目标!$C$41:$CH$41,0)-1)</f>
        <v>prop,207,2;pack,1109;pack,1124;pack,1139;pack,1154</v>
      </c>
      <c r="O556" s="50" t="str">
        <f ca="1">OFFSET(随机目标!$C$42,M556-1,MATCH(K556,随机目标!$C$41:$CH$41,0))</f>
        <v>prop,207,2</v>
      </c>
      <c r="P556" s="50">
        <f ca="1">OFFSET(随机目标!$C$42,M556-1,MATCH(K556,随机目标!$C$41:$CH$41,0)+1)</f>
        <v>2</v>
      </c>
      <c r="Q556" s="50">
        <v>1</v>
      </c>
      <c r="R556" s="50" t="str">
        <f t="shared" ca="1" si="219"/>
        <v>prop_207</v>
      </c>
      <c r="S556" s="50" t="str">
        <f t="shared" ca="1" si="220"/>
        <v>prop</v>
      </c>
      <c r="U556" s="50">
        <v>11</v>
      </c>
      <c r="V556" s="50">
        <f t="shared" si="353"/>
        <v>112054</v>
      </c>
      <c r="W556" s="50">
        <v>54</v>
      </c>
      <c r="X556" s="50" t="str">
        <f>随机目标!BZ95</f>
        <v>prop,314,1</v>
      </c>
      <c r="Y556" s="50" t="str">
        <f>随机目标!CA95</f>
        <v>prop,314,1</v>
      </c>
      <c r="Z556" s="50">
        <f>随机目标!CB95</f>
        <v>20</v>
      </c>
      <c r="AA556" s="50">
        <v>2</v>
      </c>
      <c r="AB556" s="50" t="str">
        <f t="shared" si="354"/>
        <v>prop_314</v>
      </c>
      <c r="AC556" s="50" t="str">
        <f t="shared" si="355"/>
        <v>prop</v>
      </c>
      <c r="AH556" s="53">
        <f>宝箱产出!J57</f>
        <v>10554</v>
      </c>
      <c r="AI556" s="53">
        <v>1</v>
      </c>
      <c r="AJ556" s="50" t="str">
        <f>宝箱产出!I57</f>
        <v>prop,202,2|20;prop,203,2|35;prop,204,1|30;prop,205,1|10;prop,206,1|5</v>
      </c>
    </row>
    <row r="557" spans="1:36">
      <c r="A557" s="51" t="s">
        <v>870</v>
      </c>
      <c r="B557" s="52">
        <v>1055</v>
      </c>
      <c r="C557" s="52">
        <v>2</v>
      </c>
      <c r="D557" s="50" t="str">
        <f t="shared" ref="D557:H557" si="396">D457</f>
        <v>item,200;stage_token,1</v>
      </c>
      <c r="E557" s="50">
        <f>产出设定!$C$21</f>
        <v>75</v>
      </c>
      <c r="F557" s="50">
        <f t="shared" si="396"/>
        <v>246</v>
      </c>
      <c r="G557" s="50">
        <f t="shared" si="396"/>
        <v>409</v>
      </c>
      <c r="H557" s="50" t="str">
        <f t="shared" si="396"/>
        <v>pack,10155;stage_token,145;dice,1</v>
      </c>
      <c r="K557" s="50">
        <v>10</v>
      </c>
      <c r="L557" s="50">
        <f t="shared" si="218"/>
        <v>101055</v>
      </c>
      <c r="M557" s="50">
        <v>55</v>
      </c>
      <c r="N557" s="50" t="str">
        <f ca="1">OFFSET(随机目标!$C$42,M557-1,MATCH(K557,随机目标!$C$41:$CH$41,0)-1)</f>
        <v>prop,207,2;pack,1109;pack,1124;pack,1139;pack,1154</v>
      </c>
      <c r="O557" s="50" t="str">
        <f ca="1">OFFSET(随机目标!$C$42,M557-1,MATCH(K557,随机目标!$C$41:$CH$41,0))</f>
        <v>prop,207,2</v>
      </c>
      <c r="P557" s="50">
        <f ca="1">OFFSET(随机目标!$C$42,M557-1,MATCH(K557,随机目标!$C$41:$CH$41,0)+1)</f>
        <v>2</v>
      </c>
      <c r="Q557" s="50">
        <v>1</v>
      </c>
      <c r="R557" s="50" t="str">
        <f t="shared" ca="1" si="219"/>
        <v>prop_207</v>
      </c>
      <c r="S557" s="50" t="str">
        <f t="shared" ca="1" si="220"/>
        <v>prop</v>
      </c>
      <c r="U557" s="50">
        <v>11</v>
      </c>
      <c r="V557" s="50">
        <f t="shared" si="353"/>
        <v>112055</v>
      </c>
      <c r="W557" s="50">
        <v>55</v>
      </c>
      <c r="X557" s="50" t="str">
        <f>随机目标!BZ96</f>
        <v>prop,314,1</v>
      </c>
      <c r="Y557" s="50" t="str">
        <f>随机目标!CA96</f>
        <v>prop,314,1</v>
      </c>
      <c r="Z557" s="50">
        <f>随机目标!CB96</f>
        <v>20</v>
      </c>
      <c r="AA557" s="50">
        <v>2</v>
      </c>
      <c r="AB557" s="50" t="str">
        <f t="shared" si="354"/>
        <v>prop_314</v>
      </c>
      <c r="AC557" s="50" t="str">
        <f t="shared" si="355"/>
        <v>prop</v>
      </c>
      <c r="AH557" s="53">
        <f>宝箱产出!J58</f>
        <v>10555</v>
      </c>
      <c r="AI557" s="53">
        <v>1</v>
      </c>
      <c r="AJ557" s="50" t="str">
        <f>宝箱产出!I58</f>
        <v>prop,202,2|20;prop,203,2|35;prop,204,1|30;prop,205,1|10;prop,206,1|5</v>
      </c>
    </row>
    <row r="558" spans="1:36">
      <c r="A558" s="51" t="s">
        <v>871</v>
      </c>
      <c r="B558" s="52">
        <v>1056</v>
      </c>
      <c r="C558" s="52">
        <v>2</v>
      </c>
      <c r="D558" s="50" t="str">
        <f t="shared" ref="D558:H558" si="397">D458</f>
        <v>item,200;stage_token,1</v>
      </c>
      <c r="E558" s="50">
        <f>产出设定!$C$21</f>
        <v>75</v>
      </c>
      <c r="F558" s="50">
        <f t="shared" si="397"/>
        <v>246</v>
      </c>
      <c r="G558" s="50">
        <f t="shared" si="397"/>
        <v>409</v>
      </c>
      <c r="H558" s="50" t="str">
        <f t="shared" si="397"/>
        <v>pack,10156;stage_token,145;dice,1</v>
      </c>
      <c r="K558" s="50">
        <v>10</v>
      </c>
      <c r="L558" s="50">
        <f t="shared" si="218"/>
        <v>101056</v>
      </c>
      <c r="M558" s="50">
        <v>56</v>
      </c>
      <c r="N558" s="50" t="str">
        <f ca="1">OFFSET(随机目标!$C$42,M558-1,MATCH(K558,随机目标!$C$41:$CH$41,0)-1)</f>
        <v>prop,207,2;pack,1109;pack,1124;pack,1139;pack,1154</v>
      </c>
      <c r="O558" s="50" t="str">
        <f ca="1">OFFSET(随机目标!$C$42,M558-1,MATCH(K558,随机目标!$C$41:$CH$41,0))</f>
        <v>prop,207,2</v>
      </c>
      <c r="P558" s="50">
        <f ca="1">OFFSET(随机目标!$C$42,M558-1,MATCH(K558,随机目标!$C$41:$CH$41,0)+1)</f>
        <v>2</v>
      </c>
      <c r="Q558" s="50">
        <v>1</v>
      </c>
      <c r="R558" s="50" t="str">
        <f t="shared" ca="1" si="219"/>
        <v>prop_207</v>
      </c>
      <c r="S558" s="50" t="str">
        <f t="shared" ca="1" si="220"/>
        <v>prop</v>
      </c>
      <c r="U558" s="50">
        <v>11</v>
      </c>
      <c r="V558" s="50">
        <f t="shared" si="353"/>
        <v>112056</v>
      </c>
      <c r="W558" s="50">
        <v>56</v>
      </c>
      <c r="X558" s="50" t="str">
        <f>随机目标!BZ97</f>
        <v>prop,314,1</v>
      </c>
      <c r="Y558" s="50" t="str">
        <f>随机目标!CA97</f>
        <v>prop,314,1</v>
      </c>
      <c r="Z558" s="50">
        <f>随机目标!CB97</f>
        <v>20</v>
      </c>
      <c r="AA558" s="50">
        <v>2</v>
      </c>
      <c r="AB558" s="50" t="str">
        <f t="shared" si="354"/>
        <v>prop_314</v>
      </c>
      <c r="AC558" s="50" t="str">
        <f t="shared" si="355"/>
        <v>prop</v>
      </c>
      <c r="AH558" s="53">
        <f>宝箱产出!J59</f>
        <v>10556</v>
      </c>
      <c r="AI558" s="53">
        <v>1</v>
      </c>
      <c r="AJ558" s="50" t="str">
        <f>宝箱产出!I59</f>
        <v>prop,202,2|20;prop,203,2|35;prop,204,1|30;prop,205,1|10;prop,206,1|5</v>
      </c>
    </row>
    <row r="559" spans="1:36">
      <c r="A559" s="51" t="s">
        <v>872</v>
      </c>
      <c r="B559" s="52">
        <v>1057</v>
      </c>
      <c r="C559" s="52">
        <v>2</v>
      </c>
      <c r="D559" s="50" t="str">
        <f t="shared" ref="D559:H559" si="398">D459</f>
        <v>item,200;stage_token,1</v>
      </c>
      <c r="E559" s="50">
        <f>产出设定!$C$21</f>
        <v>75</v>
      </c>
      <c r="F559" s="50">
        <f t="shared" si="398"/>
        <v>252</v>
      </c>
      <c r="G559" s="50">
        <f t="shared" si="398"/>
        <v>420</v>
      </c>
      <c r="H559" s="50" t="str">
        <f t="shared" si="398"/>
        <v>pack,10157;stage_token,145;dice,1</v>
      </c>
      <c r="K559" s="50">
        <v>10</v>
      </c>
      <c r="L559" s="50">
        <f t="shared" si="218"/>
        <v>101057</v>
      </c>
      <c r="M559" s="50">
        <v>57</v>
      </c>
      <c r="N559" s="50" t="str">
        <f ca="1">OFFSET(随机目标!$C$42,M559-1,MATCH(K559,随机目标!$C$41:$CH$41,0)-1)</f>
        <v>prop,207,2;pack,1109;pack,1124;pack,1139;pack,1154</v>
      </c>
      <c r="O559" s="50" t="str">
        <f ca="1">OFFSET(随机目标!$C$42,M559-1,MATCH(K559,随机目标!$C$41:$CH$41,0))</f>
        <v>prop,207,2</v>
      </c>
      <c r="P559" s="50">
        <f ca="1">OFFSET(随机目标!$C$42,M559-1,MATCH(K559,随机目标!$C$41:$CH$41,0)+1)</f>
        <v>2</v>
      </c>
      <c r="Q559" s="50">
        <v>1</v>
      </c>
      <c r="R559" s="50" t="str">
        <f t="shared" ca="1" si="219"/>
        <v>prop_207</v>
      </c>
      <c r="S559" s="50" t="str">
        <f t="shared" ca="1" si="220"/>
        <v>prop</v>
      </c>
      <c r="U559" s="50">
        <v>11</v>
      </c>
      <c r="V559" s="50">
        <f t="shared" si="353"/>
        <v>112057</v>
      </c>
      <c r="W559" s="50">
        <v>57</v>
      </c>
      <c r="X559" s="50" t="str">
        <f>随机目标!BZ98</f>
        <v>prop,314,1</v>
      </c>
      <c r="Y559" s="50" t="str">
        <f>随机目标!CA98</f>
        <v>prop,314,1</v>
      </c>
      <c r="Z559" s="50">
        <f>随机目标!CB98</f>
        <v>20</v>
      </c>
      <c r="AA559" s="50">
        <v>2</v>
      </c>
      <c r="AB559" s="50" t="str">
        <f t="shared" si="354"/>
        <v>prop_314</v>
      </c>
      <c r="AC559" s="50" t="str">
        <f t="shared" si="355"/>
        <v>prop</v>
      </c>
      <c r="AH559" s="53">
        <f>宝箱产出!J60</f>
        <v>10557</v>
      </c>
      <c r="AI559" s="53">
        <v>1</v>
      </c>
      <c r="AJ559" s="50" t="str">
        <f>宝箱产出!I60</f>
        <v>prop,202,2|20;prop,203,2|35;prop,204,1|30;prop,205,1|10;prop,206,1|5</v>
      </c>
    </row>
    <row r="560" spans="1:36">
      <c r="A560" s="51" t="s">
        <v>873</v>
      </c>
      <c r="B560" s="52">
        <v>1058</v>
      </c>
      <c r="C560" s="52">
        <v>2</v>
      </c>
      <c r="D560" s="50" t="str">
        <f t="shared" ref="D560:H560" si="399">D460</f>
        <v>item,200;stage_token,1</v>
      </c>
      <c r="E560" s="50">
        <f>产出设定!$C$21</f>
        <v>75</v>
      </c>
      <c r="F560" s="50">
        <f t="shared" si="399"/>
        <v>252</v>
      </c>
      <c r="G560" s="50">
        <f t="shared" si="399"/>
        <v>420</v>
      </c>
      <c r="H560" s="50" t="str">
        <f t="shared" si="399"/>
        <v>pack,10158;stage_token,145;dice,1</v>
      </c>
      <c r="K560" s="50">
        <v>10</v>
      </c>
      <c r="L560" s="50">
        <f t="shared" ref="L560:L623" si="400">K560*10000+1000+M560</f>
        <v>101058</v>
      </c>
      <c r="M560" s="50">
        <v>58</v>
      </c>
      <c r="N560" s="50" t="str">
        <f ca="1">OFFSET(随机目标!$C$42,M560-1,MATCH(K560,随机目标!$C$41:$CH$41,0)-1)</f>
        <v>prop,207,2;pack,1109;pack,1124;pack,1139;pack,1154</v>
      </c>
      <c r="O560" s="50" t="str">
        <f ca="1">OFFSET(随机目标!$C$42,M560-1,MATCH(K560,随机目标!$C$41:$CH$41,0))</f>
        <v>prop,207,2</v>
      </c>
      <c r="P560" s="50">
        <f ca="1">OFFSET(随机目标!$C$42,M560-1,MATCH(K560,随机目标!$C$41:$CH$41,0)+1)</f>
        <v>2</v>
      </c>
      <c r="Q560" s="50">
        <v>1</v>
      </c>
      <c r="R560" s="50" t="str">
        <f t="shared" ref="R560:R623" ca="1" si="401">IF(OR(S560="coin",S560="stage_token"),VLOOKUP(S560,$AE$3:$AF$6,2,0),IF(S560="item",VLOOKUP(O560,$AE$3:$AF$6,2,0),S560&amp;"_"&amp;MID(O560,6,3)))</f>
        <v>prop_207</v>
      </c>
      <c r="S560" s="50" t="str">
        <f t="shared" ref="S560:S623" ca="1" si="402">LEFT(O560,FIND(",",O560)-1)</f>
        <v>prop</v>
      </c>
      <c r="U560" s="50">
        <v>11</v>
      </c>
      <c r="V560" s="50">
        <f t="shared" si="353"/>
        <v>112058</v>
      </c>
      <c r="W560" s="50">
        <v>58</v>
      </c>
      <c r="X560" s="50" t="str">
        <f>随机目标!BZ99</f>
        <v>prop,314,1</v>
      </c>
      <c r="Y560" s="50" t="str">
        <f>随机目标!CA99</f>
        <v>prop,314,1</v>
      </c>
      <c r="Z560" s="50">
        <f>随机目标!CB99</f>
        <v>20</v>
      </c>
      <c r="AA560" s="50">
        <v>2</v>
      </c>
      <c r="AB560" s="50" t="str">
        <f t="shared" si="354"/>
        <v>prop_314</v>
      </c>
      <c r="AC560" s="50" t="str">
        <f t="shared" si="355"/>
        <v>prop</v>
      </c>
      <c r="AH560" s="53">
        <f>宝箱产出!J61</f>
        <v>10558</v>
      </c>
      <c r="AI560" s="53">
        <v>1</v>
      </c>
      <c r="AJ560" s="50" t="str">
        <f>宝箱产出!I61</f>
        <v>prop,202,2|20;prop,203,2|35;prop,204,1|30;prop,205,1|10;prop,206,1|5</v>
      </c>
    </row>
    <row r="561" spans="1:36">
      <c r="A561" s="51" t="s">
        <v>874</v>
      </c>
      <c r="B561" s="52">
        <v>1059</v>
      </c>
      <c r="C561" s="52">
        <v>2</v>
      </c>
      <c r="D561" s="50" t="str">
        <f t="shared" ref="D561:H561" si="403">D461</f>
        <v>item,200;stage_token,1</v>
      </c>
      <c r="E561" s="50">
        <f>产出设定!$C$21</f>
        <v>75</v>
      </c>
      <c r="F561" s="50">
        <f t="shared" si="403"/>
        <v>258</v>
      </c>
      <c r="G561" s="50">
        <f t="shared" si="403"/>
        <v>430</v>
      </c>
      <c r="H561" s="50" t="str">
        <f t="shared" si="403"/>
        <v>pack,10159;stage_token,145;dice,1</v>
      </c>
      <c r="K561" s="50">
        <v>10</v>
      </c>
      <c r="L561" s="50">
        <f t="shared" si="400"/>
        <v>101059</v>
      </c>
      <c r="M561" s="50">
        <v>59</v>
      </c>
      <c r="N561" s="50" t="str">
        <f ca="1">OFFSET(随机目标!$C$42,M561-1,MATCH(K561,随机目标!$C$41:$CH$41,0)-1)</f>
        <v>prop,207,2;pack,1110;pack,1125;pack,1140;pack,1155</v>
      </c>
      <c r="O561" s="50" t="str">
        <f ca="1">OFFSET(随机目标!$C$42,M561-1,MATCH(K561,随机目标!$C$41:$CH$41,0))</f>
        <v>prop,207,2</v>
      </c>
      <c r="P561" s="50">
        <f ca="1">OFFSET(随机目标!$C$42,M561-1,MATCH(K561,随机目标!$C$41:$CH$41,0)+1)</f>
        <v>2</v>
      </c>
      <c r="Q561" s="50">
        <v>1</v>
      </c>
      <c r="R561" s="50" t="str">
        <f t="shared" ca="1" si="401"/>
        <v>prop_207</v>
      </c>
      <c r="S561" s="50" t="str">
        <f t="shared" ca="1" si="402"/>
        <v>prop</v>
      </c>
      <c r="U561" s="50">
        <v>11</v>
      </c>
      <c r="V561" s="50">
        <f t="shared" si="353"/>
        <v>112059</v>
      </c>
      <c r="W561" s="50">
        <v>59</v>
      </c>
      <c r="X561" s="50" t="str">
        <f>随机目标!BZ100</f>
        <v>prop,314,1</v>
      </c>
      <c r="Y561" s="50" t="str">
        <f>随机目标!CA100</f>
        <v>prop,314,1</v>
      </c>
      <c r="Z561" s="50">
        <f>随机目标!CB100</f>
        <v>25</v>
      </c>
      <c r="AA561" s="50">
        <v>2</v>
      </c>
      <c r="AB561" s="50" t="str">
        <f t="shared" si="354"/>
        <v>prop_314</v>
      </c>
      <c r="AC561" s="50" t="str">
        <f t="shared" si="355"/>
        <v>prop</v>
      </c>
      <c r="AH561" s="53">
        <f>宝箱产出!J62</f>
        <v>10559</v>
      </c>
      <c r="AI561" s="53">
        <v>1</v>
      </c>
      <c r="AJ561" s="50" t="str">
        <f>宝箱产出!I62</f>
        <v>prop,202,2|20;prop,203,2|35;prop,204,1|30;prop,205,1|10;prop,206,1|5</v>
      </c>
    </row>
    <row r="562" spans="1:36">
      <c r="A562" s="51" t="s">
        <v>875</v>
      </c>
      <c r="B562" s="52">
        <v>1060</v>
      </c>
      <c r="C562" s="52">
        <v>2</v>
      </c>
      <c r="D562" s="50" t="str">
        <f t="shared" ref="D562:H562" si="404">D462</f>
        <v>item,200;stage_token,1</v>
      </c>
      <c r="E562" s="50">
        <f>产出设定!$C$21</f>
        <v>75</v>
      </c>
      <c r="F562" s="50">
        <f t="shared" si="404"/>
        <v>258</v>
      </c>
      <c r="G562" s="50">
        <f t="shared" si="404"/>
        <v>430</v>
      </c>
      <c r="H562" s="50" t="str">
        <f t="shared" si="404"/>
        <v>pack,10160;stage_token,150;dice,1</v>
      </c>
      <c r="K562" s="50">
        <v>10</v>
      </c>
      <c r="L562" s="50">
        <f t="shared" si="400"/>
        <v>101060</v>
      </c>
      <c r="M562" s="50">
        <v>60</v>
      </c>
      <c r="N562" s="50" t="str">
        <f ca="1">OFFSET(随机目标!$C$42,M562-1,MATCH(K562,随机目标!$C$41:$CH$41,0)-1)</f>
        <v>prop,207,2;pack,1110;pack,1125;pack,1140;pack,1155</v>
      </c>
      <c r="O562" s="50" t="str">
        <f ca="1">OFFSET(随机目标!$C$42,M562-1,MATCH(K562,随机目标!$C$41:$CH$41,0))</f>
        <v>prop,207,2</v>
      </c>
      <c r="P562" s="50">
        <f ca="1">OFFSET(随机目标!$C$42,M562-1,MATCH(K562,随机目标!$C$41:$CH$41,0)+1)</f>
        <v>2</v>
      </c>
      <c r="Q562" s="50">
        <v>1</v>
      </c>
      <c r="R562" s="50" t="str">
        <f t="shared" ca="1" si="401"/>
        <v>prop_207</v>
      </c>
      <c r="S562" s="50" t="str">
        <f t="shared" ca="1" si="402"/>
        <v>prop</v>
      </c>
      <c r="U562" s="50">
        <v>11</v>
      </c>
      <c r="V562" s="50">
        <f t="shared" si="353"/>
        <v>112060</v>
      </c>
      <c r="W562" s="50">
        <v>60</v>
      </c>
      <c r="X562" s="50" t="str">
        <f>随机目标!BZ101</f>
        <v>prop,314,1</v>
      </c>
      <c r="Y562" s="50" t="str">
        <f>随机目标!CA101</f>
        <v>prop,314,1</v>
      </c>
      <c r="Z562" s="50">
        <f>随机目标!CB101</f>
        <v>25</v>
      </c>
      <c r="AA562" s="50">
        <v>2</v>
      </c>
      <c r="AB562" s="50" t="str">
        <f t="shared" si="354"/>
        <v>prop_314</v>
      </c>
      <c r="AC562" s="50" t="str">
        <f t="shared" si="355"/>
        <v>prop</v>
      </c>
      <c r="AH562" s="53">
        <f>宝箱产出!J63</f>
        <v>10560</v>
      </c>
      <c r="AI562" s="53">
        <v>1</v>
      </c>
      <c r="AJ562" s="50" t="str">
        <f>宝箱产出!I63</f>
        <v>prop,202,2|20;prop,203,2|35;prop,204,1|30;prop,205,1|10;prop,206,1|5</v>
      </c>
    </row>
    <row r="563" spans="1:36">
      <c r="A563" s="51" t="s">
        <v>876</v>
      </c>
      <c r="B563" s="52">
        <v>1061</v>
      </c>
      <c r="C563" s="52">
        <v>2</v>
      </c>
      <c r="D563" s="50" t="str">
        <f t="shared" ref="D563:H563" si="405">D463</f>
        <v>item,200;stage_token,1</v>
      </c>
      <c r="E563" s="50">
        <f>产出设定!$C$21</f>
        <v>75</v>
      </c>
      <c r="F563" s="50">
        <f t="shared" si="405"/>
        <v>264</v>
      </c>
      <c r="G563" s="50">
        <f t="shared" si="405"/>
        <v>439</v>
      </c>
      <c r="H563" s="50" t="str">
        <f t="shared" si="405"/>
        <v>pack,10161;stage_token,150;dice,1</v>
      </c>
      <c r="K563" s="50">
        <v>10</v>
      </c>
      <c r="L563" s="50">
        <f t="shared" si="400"/>
        <v>101061</v>
      </c>
      <c r="M563" s="50">
        <v>61</v>
      </c>
      <c r="N563" s="50" t="str">
        <f ca="1">OFFSET(随机目标!$C$42,M563-1,MATCH(K563,随机目标!$C$41:$CH$41,0)-1)</f>
        <v>prop,207,2;pack,1110;pack,1125;pack,1140;pack,1155</v>
      </c>
      <c r="O563" s="50" t="str">
        <f ca="1">OFFSET(随机目标!$C$42,M563-1,MATCH(K563,随机目标!$C$41:$CH$41,0))</f>
        <v>prop,207,2</v>
      </c>
      <c r="P563" s="50">
        <f ca="1">OFFSET(随机目标!$C$42,M563-1,MATCH(K563,随机目标!$C$41:$CH$41,0)+1)</f>
        <v>2</v>
      </c>
      <c r="Q563" s="50">
        <v>1</v>
      </c>
      <c r="R563" s="50" t="str">
        <f t="shared" ca="1" si="401"/>
        <v>prop_207</v>
      </c>
      <c r="S563" s="50" t="str">
        <f t="shared" ca="1" si="402"/>
        <v>prop</v>
      </c>
      <c r="U563" s="50">
        <v>11</v>
      </c>
      <c r="V563" s="50">
        <f t="shared" si="353"/>
        <v>112061</v>
      </c>
      <c r="W563" s="50">
        <v>61</v>
      </c>
      <c r="X563" s="50" t="str">
        <f>随机目标!BZ102</f>
        <v>prop,314,1</v>
      </c>
      <c r="Y563" s="50" t="str">
        <f>随机目标!CA102</f>
        <v>prop,314,1</v>
      </c>
      <c r="Z563" s="50">
        <f>随机目标!CB102</f>
        <v>25</v>
      </c>
      <c r="AA563" s="50">
        <v>2</v>
      </c>
      <c r="AB563" s="50" t="str">
        <f t="shared" si="354"/>
        <v>prop_314</v>
      </c>
      <c r="AC563" s="50" t="str">
        <f t="shared" si="355"/>
        <v>prop</v>
      </c>
      <c r="AH563" s="53">
        <f>宝箱产出!J64</f>
        <v>10561</v>
      </c>
      <c r="AI563" s="53">
        <v>1</v>
      </c>
      <c r="AJ563" s="50" t="str">
        <f>宝箱产出!I64</f>
        <v>prop,202,2|20;prop,203,2|35;prop,204,1|30;prop,205,1|10;prop,206,1|5</v>
      </c>
    </row>
    <row r="564" spans="1:36">
      <c r="A564" s="51" t="s">
        <v>877</v>
      </c>
      <c r="B564" s="52">
        <v>1062</v>
      </c>
      <c r="C564" s="52">
        <v>2</v>
      </c>
      <c r="D564" s="50" t="str">
        <f t="shared" ref="D564:H564" si="406">D464</f>
        <v>item,200;stage_token,1</v>
      </c>
      <c r="E564" s="50">
        <f>产出设定!$C$21</f>
        <v>75</v>
      </c>
      <c r="F564" s="50">
        <f t="shared" si="406"/>
        <v>264</v>
      </c>
      <c r="G564" s="50">
        <f t="shared" si="406"/>
        <v>439</v>
      </c>
      <c r="H564" s="50" t="str">
        <f t="shared" si="406"/>
        <v>pack,10162;stage_token,150;dice,1</v>
      </c>
      <c r="K564" s="50">
        <v>10</v>
      </c>
      <c r="L564" s="50">
        <f t="shared" si="400"/>
        <v>101062</v>
      </c>
      <c r="M564" s="50">
        <v>62</v>
      </c>
      <c r="N564" s="50" t="str">
        <f ca="1">OFFSET(随机目标!$C$42,M564-1,MATCH(K564,随机目标!$C$41:$CH$41,0)-1)</f>
        <v>prop,207,2;pack,1110;pack,1125;pack,1140;pack,1155</v>
      </c>
      <c r="O564" s="50" t="str">
        <f ca="1">OFFSET(随机目标!$C$42,M564-1,MATCH(K564,随机目标!$C$41:$CH$41,0))</f>
        <v>prop,207,2</v>
      </c>
      <c r="P564" s="50">
        <f ca="1">OFFSET(随机目标!$C$42,M564-1,MATCH(K564,随机目标!$C$41:$CH$41,0)+1)</f>
        <v>2</v>
      </c>
      <c r="Q564" s="50">
        <v>1</v>
      </c>
      <c r="R564" s="50" t="str">
        <f t="shared" ca="1" si="401"/>
        <v>prop_207</v>
      </c>
      <c r="S564" s="50" t="str">
        <f t="shared" ca="1" si="402"/>
        <v>prop</v>
      </c>
      <c r="U564" s="50">
        <v>11</v>
      </c>
      <c r="V564" s="50">
        <f t="shared" si="353"/>
        <v>112062</v>
      </c>
      <c r="W564" s="50">
        <v>62</v>
      </c>
      <c r="X564" s="50" t="str">
        <f>随机目标!BZ103</f>
        <v>prop,314,1</v>
      </c>
      <c r="Y564" s="50" t="str">
        <f>随机目标!CA103</f>
        <v>prop,314,1</v>
      </c>
      <c r="Z564" s="50">
        <f>随机目标!CB103</f>
        <v>25</v>
      </c>
      <c r="AA564" s="50">
        <v>2</v>
      </c>
      <c r="AB564" s="50" t="str">
        <f t="shared" si="354"/>
        <v>prop_314</v>
      </c>
      <c r="AC564" s="50" t="str">
        <f t="shared" si="355"/>
        <v>prop</v>
      </c>
      <c r="AH564" s="53">
        <f>宝箱产出!J65</f>
        <v>10562</v>
      </c>
      <c r="AI564" s="53">
        <v>1</v>
      </c>
      <c r="AJ564" s="50" t="str">
        <f>宝箱产出!I65</f>
        <v>prop,202,2|20;prop,203,2|35;prop,204,1|30;prop,205,1|10;prop,206,1|5</v>
      </c>
    </row>
    <row r="565" spans="1:36">
      <c r="A565" s="51" t="s">
        <v>878</v>
      </c>
      <c r="B565" s="52">
        <v>1063</v>
      </c>
      <c r="C565" s="52">
        <v>2</v>
      </c>
      <c r="D565" s="50" t="str">
        <f t="shared" ref="D565:H565" si="407">D465</f>
        <v>item,200;stage_token,1</v>
      </c>
      <c r="E565" s="50">
        <f>产出设定!$C$21</f>
        <v>75</v>
      </c>
      <c r="F565" s="50">
        <f t="shared" si="407"/>
        <v>264</v>
      </c>
      <c r="G565" s="50">
        <f t="shared" si="407"/>
        <v>439</v>
      </c>
      <c r="H565" s="50" t="str">
        <f t="shared" si="407"/>
        <v>pack,10163;stage_token,150;dice,1</v>
      </c>
      <c r="K565" s="50">
        <v>10</v>
      </c>
      <c r="L565" s="50">
        <f t="shared" si="400"/>
        <v>101063</v>
      </c>
      <c r="M565" s="50">
        <v>63</v>
      </c>
      <c r="N565" s="50" t="str">
        <f ca="1">OFFSET(随机目标!$C$42,M565-1,MATCH(K565,随机目标!$C$41:$CH$41,0)-1)</f>
        <v>prop,207,2;pack,1110;pack,1125;pack,1140;pack,1155</v>
      </c>
      <c r="O565" s="50" t="str">
        <f ca="1">OFFSET(随机目标!$C$42,M565-1,MATCH(K565,随机目标!$C$41:$CH$41,0))</f>
        <v>prop,207,2</v>
      </c>
      <c r="P565" s="50">
        <f ca="1">OFFSET(随机目标!$C$42,M565-1,MATCH(K565,随机目标!$C$41:$CH$41,0)+1)</f>
        <v>2</v>
      </c>
      <c r="Q565" s="50">
        <v>1</v>
      </c>
      <c r="R565" s="50" t="str">
        <f t="shared" ca="1" si="401"/>
        <v>prop_207</v>
      </c>
      <c r="S565" s="50" t="str">
        <f t="shared" ca="1" si="402"/>
        <v>prop</v>
      </c>
      <c r="U565" s="50">
        <v>11</v>
      </c>
      <c r="V565" s="50">
        <f t="shared" si="353"/>
        <v>112063</v>
      </c>
      <c r="W565" s="50">
        <v>63</v>
      </c>
      <c r="X565" s="50" t="str">
        <f>随机目标!BZ104</f>
        <v>prop,314,1</v>
      </c>
      <c r="Y565" s="50" t="str">
        <f>随机目标!CA104</f>
        <v>prop,314,1</v>
      </c>
      <c r="Z565" s="50">
        <f>随机目标!CB104</f>
        <v>25</v>
      </c>
      <c r="AA565" s="50">
        <v>2</v>
      </c>
      <c r="AB565" s="50" t="str">
        <f t="shared" si="354"/>
        <v>prop_314</v>
      </c>
      <c r="AC565" s="50" t="str">
        <f t="shared" si="355"/>
        <v>prop</v>
      </c>
      <c r="AH565" s="53">
        <f>宝箱产出!J66</f>
        <v>10563</v>
      </c>
      <c r="AI565" s="53">
        <v>1</v>
      </c>
      <c r="AJ565" s="50" t="str">
        <f>宝箱产出!I66</f>
        <v>prop,202,2|20;prop,203,2|35;prop,204,1|30;prop,205,1|10;prop,206,1|5</v>
      </c>
    </row>
    <row r="566" spans="1:36">
      <c r="A566" s="51" t="s">
        <v>879</v>
      </c>
      <c r="B566" s="52">
        <v>1064</v>
      </c>
      <c r="C566" s="52">
        <v>2</v>
      </c>
      <c r="D566" s="50" t="str">
        <f t="shared" ref="D566:H566" si="408">D466</f>
        <v>item,200;stage_token,1</v>
      </c>
      <c r="E566" s="50">
        <f>产出设定!$C$21</f>
        <v>75</v>
      </c>
      <c r="F566" s="50">
        <f t="shared" si="408"/>
        <v>270</v>
      </c>
      <c r="G566" s="50">
        <f t="shared" si="408"/>
        <v>450</v>
      </c>
      <c r="H566" s="50" t="str">
        <f t="shared" si="408"/>
        <v>pack,10164;stage_token,150;dice,1</v>
      </c>
      <c r="K566" s="50">
        <v>10</v>
      </c>
      <c r="L566" s="50">
        <f t="shared" si="400"/>
        <v>101064</v>
      </c>
      <c r="M566" s="50">
        <v>64</v>
      </c>
      <c r="N566" s="50" t="str">
        <f ca="1">OFFSET(随机目标!$C$42,M566-1,MATCH(K566,随机目标!$C$41:$CH$41,0)-1)</f>
        <v>prop,207,2;pack,1110;pack,1125;pack,1140;pack,1155</v>
      </c>
      <c r="O566" s="50" t="str">
        <f ca="1">OFFSET(随机目标!$C$42,M566-1,MATCH(K566,随机目标!$C$41:$CH$41,0))</f>
        <v>prop,207,2</v>
      </c>
      <c r="P566" s="50">
        <f ca="1">OFFSET(随机目标!$C$42,M566-1,MATCH(K566,随机目标!$C$41:$CH$41,0)+1)</f>
        <v>2</v>
      </c>
      <c r="Q566" s="50">
        <v>1</v>
      </c>
      <c r="R566" s="50" t="str">
        <f t="shared" ca="1" si="401"/>
        <v>prop_207</v>
      </c>
      <c r="S566" s="50" t="str">
        <f t="shared" ca="1" si="402"/>
        <v>prop</v>
      </c>
      <c r="U566" s="50">
        <v>11</v>
      </c>
      <c r="V566" s="50">
        <f t="shared" si="353"/>
        <v>112064</v>
      </c>
      <c r="W566" s="50">
        <v>64</v>
      </c>
      <c r="X566" s="50" t="str">
        <f>随机目标!BZ105</f>
        <v>prop,314,1</v>
      </c>
      <c r="Y566" s="50" t="str">
        <f>随机目标!CA105</f>
        <v>prop,314,1</v>
      </c>
      <c r="Z566" s="50">
        <f>随机目标!CB105</f>
        <v>25</v>
      </c>
      <c r="AA566" s="50">
        <v>2</v>
      </c>
      <c r="AB566" s="50" t="str">
        <f t="shared" si="354"/>
        <v>prop_314</v>
      </c>
      <c r="AC566" s="50" t="str">
        <f t="shared" si="355"/>
        <v>prop</v>
      </c>
      <c r="AH566" s="53">
        <f>宝箱产出!J67</f>
        <v>10564</v>
      </c>
      <c r="AI566" s="53">
        <v>1</v>
      </c>
      <c r="AJ566" s="50" t="str">
        <f>宝箱产出!I67</f>
        <v>prop,202,2|20;prop,203,2|35;prop,204,1|30;prop,205,1|10;prop,206,1|5</v>
      </c>
    </row>
    <row r="567" spans="1:36">
      <c r="A567" s="51" t="s">
        <v>880</v>
      </c>
      <c r="B567" s="52">
        <v>1065</v>
      </c>
      <c r="C567" s="52">
        <v>2</v>
      </c>
      <c r="D567" s="50" t="str">
        <f t="shared" ref="D567:H567" si="409">D467</f>
        <v>item,200;stage_token,1</v>
      </c>
      <c r="E567" s="50">
        <f>产出设定!$C$21</f>
        <v>75</v>
      </c>
      <c r="F567" s="50">
        <f t="shared" si="409"/>
        <v>270</v>
      </c>
      <c r="G567" s="50">
        <f t="shared" si="409"/>
        <v>450</v>
      </c>
      <c r="H567" s="50" t="str">
        <f t="shared" si="409"/>
        <v>pack,10165;stage_token,150;dice,1</v>
      </c>
      <c r="K567" s="50">
        <v>10</v>
      </c>
      <c r="L567" s="50">
        <f t="shared" si="400"/>
        <v>101065</v>
      </c>
      <c r="M567" s="50">
        <v>65</v>
      </c>
      <c r="N567" s="50" t="str">
        <f ca="1">OFFSET(随机目标!$C$42,M567-1,MATCH(K567,随机目标!$C$41:$CH$41,0)-1)</f>
        <v>prop,207,2;pack,1110;pack,1125;pack,1140;pack,1155</v>
      </c>
      <c r="O567" s="50" t="str">
        <f ca="1">OFFSET(随机目标!$C$42,M567-1,MATCH(K567,随机目标!$C$41:$CH$41,0))</f>
        <v>prop,207,2</v>
      </c>
      <c r="P567" s="50">
        <f ca="1">OFFSET(随机目标!$C$42,M567-1,MATCH(K567,随机目标!$C$41:$CH$41,0)+1)</f>
        <v>2</v>
      </c>
      <c r="Q567" s="50">
        <v>1</v>
      </c>
      <c r="R567" s="50" t="str">
        <f t="shared" ca="1" si="401"/>
        <v>prop_207</v>
      </c>
      <c r="S567" s="50" t="str">
        <f t="shared" ca="1" si="402"/>
        <v>prop</v>
      </c>
      <c r="U567" s="50">
        <v>11</v>
      </c>
      <c r="V567" s="50">
        <f t="shared" si="353"/>
        <v>112065</v>
      </c>
      <c r="W567" s="50">
        <v>65</v>
      </c>
      <c r="X567" s="50" t="str">
        <f>随机目标!BZ106</f>
        <v>prop,314,1</v>
      </c>
      <c r="Y567" s="50" t="str">
        <f>随机目标!CA106</f>
        <v>prop,314,1</v>
      </c>
      <c r="Z567" s="50">
        <f>随机目标!CB106</f>
        <v>25</v>
      </c>
      <c r="AA567" s="50">
        <v>2</v>
      </c>
      <c r="AB567" s="50" t="str">
        <f t="shared" si="354"/>
        <v>prop_314</v>
      </c>
      <c r="AC567" s="50" t="str">
        <f t="shared" si="355"/>
        <v>prop</v>
      </c>
      <c r="AH567" s="53">
        <f>宝箱产出!J68</f>
        <v>10565</v>
      </c>
      <c r="AI567" s="53">
        <v>1</v>
      </c>
      <c r="AJ567" s="50" t="str">
        <f>宝箱产出!I68</f>
        <v>prop,202,2|20;prop,203,2|35;prop,204,1|30;prop,205,1|10;prop,206,1|5</v>
      </c>
    </row>
    <row r="568" spans="1:36">
      <c r="A568" s="51" t="s">
        <v>881</v>
      </c>
      <c r="B568" s="52">
        <v>1066</v>
      </c>
      <c r="C568" s="52">
        <v>2</v>
      </c>
      <c r="D568" s="50" t="str">
        <f t="shared" ref="D568:H568" si="410">D468</f>
        <v>item,200;stage_token,1</v>
      </c>
      <c r="E568" s="50">
        <f>产出设定!$C$21</f>
        <v>75</v>
      </c>
      <c r="F568" s="50">
        <f t="shared" si="410"/>
        <v>279</v>
      </c>
      <c r="G568" s="50">
        <f t="shared" si="410"/>
        <v>465</v>
      </c>
      <c r="H568" s="50" t="str">
        <f t="shared" si="410"/>
        <v>pack,10166;stage_token,150;dice,1</v>
      </c>
      <c r="K568" s="50">
        <v>10</v>
      </c>
      <c r="L568" s="50">
        <f t="shared" si="400"/>
        <v>101066</v>
      </c>
      <c r="M568" s="50">
        <v>66</v>
      </c>
      <c r="N568" s="50" t="str">
        <f ca="1">OFFSET(随机目标!$C$42,M568-1,MATCH(K568,随机目标!$C$41:$CH$41,0)-1)</f>
        <v>prop,207,2;pack,1111;pack,1126;pack,1141;pack,1156</v>
      </c>
      <c r="O568" s="50" t="str">
        <f ca="1">OFFSET(随机目标!$C$42,M568-1,MATCH(K568,随机目标!$C$41:$CH$41,0))</f>
        <v>prop,207,2</v>
      </c>
      <c r="P568" s="50">
        <f ca="1">OFFSET(随机目标!$C$42,M568-1,MATCH(K568,随机目标!$C$41:$CH$41,0)+1)</f>
        <v>2</v>
      </c>
      <c r="Q568" s="50">
        <v>1</v>
      </c>
      <c r="R568" s="50" t="str">
        <f t="shared" ca="1" si="401"/>
        <v>prop_207</v>
      </c>
      <c r="S568" s="50" t="str">
        <f t="shared" ca="1" si="402"/>
        <v>prop</v>
      </c>
      <c r="U568" s="50">
        <v>11</v>
      </c>
      <c r="V568" s="50">
        <f t="shared" si="353"/>
        <v>112066</v>
      </c>
      <c r="W568" s="50">
        <v>66</v>
      </c>
      <c r="X568" s="50" t="str">
        <f>随机目标!BZ107</f>
        <v>prop,314,1</v>
      </c>
      <c r="Y568" s="50" t="str">
        <f>随机目标!CA107</f>
        <v>prop,314,1</v>
      </c>
      <c r="Z568" s="50">
        <f>随机目标!CB107</f>
        <v>30</v>
      </c>
      <c r="AA568" s="50">
        <v>2</v>
      </c>
      <c r="AB568" s="50" t="str">
        <f t="shared" si="354"/>
        <v>prop_314</v>
      </c>
      <c r="AC568" s="50" t="str">
        <f t="shared" si="355"/>
        <v>prop</v>
      </c>
      <c r="AH568" s="53">
        <f>宝箱产出!J69</f>
        <v>10566</v>
      </c>
      <c r="AI568" s="53">
        <v>1</v>
      </c>
      <c r="AJ568" s="50" t="str">
        <f>宝箱产出!I69</f>
        <v>prop,202,2|20;prop,203,2|35;prop,204,1|30;prop,205,1|10;prop,206,1|5</v>
      </c>
    </row>
    <row r="569" spans="1:36">
      <c r="A569" s="51" t="s">
        <v>882</v>
      </c>
      <c r="B569" s="52">
        <v>1067</v>
      </c>
      <c r="C569" s="52">
        <v>2</v>
      </c>
      <c r="D569" s="50" t="str">
        <f t="shared" ref="D569:H569" si="411">D469</f>
        <v>item,200;stage_token,1</v>
      </c>
      <c r="E569" s="50">
        <f>产出设定!$C$21</f>
        <v>75</v>
      </c>
      <c r="F569" s="50">
        <f t="shared" si="411"/>
        <v>279</v>
      </c>
      <c r="G569" s="50">
        <f t="shared" si="411"/>
        <v>465</v>
      </c>
      <c r="H569" s="50" t="str">
        <f t="shared" si="411"/>
        <v>pack,10167;stage_token,155;dice,1</v>
      </c>
      <c r="K569" s="50">
        <v>10</v>
      </c>
      <c r="L569" s="50">
        <f t="shared" si="400"/>
        <v>101067</v>
      </c>
      <c r="M569" s="50">
        <v>67</v>
      </c>
      <c r="N569" s="50" t="str">
        <f ca="1">OFFSET(随机目标!$C$42,M569-1,MATCH(K569,随机目标!$C$41:$CH$41,0)-1)</f>
        <v>prop,207,2;pack,1111;pack,1126;pack,1141;pack,1156</v>
      </c>
      <c r="O569" s="50" t="str">
        <f ca="1">OFFSET(随机目标!$C$42,M569-1,MATCH(K569,随机目标!$C$41:$CH$41,0))</f>
        <v>prop,207,2</v>
      </c>
      <c r="P569" s="50">
        <f ca="1">OFFSET(随机目标!$C$42,M569-1,MATCH(K569,随机目标!$C$41:$CH$41,0)+1)</f>
        <v>2</v>
      </c>
      <c r="Q569" s="50">
        <v>1</v>
      </c>
      <c r="R569" s="50" t="str">
        <f t="shared" ca="1" si="401"/>
        <v>prop_207</v>
      </c>
      <c r="S569" s="50" t="str">
        <f t="shared" ca="1" si="402"/>
        <v>prop</v>
      </c>
      <c r="U569" s="50">
        <v>11</v>
      </c>
      <c r="V569" s="50">
        <f t="shared" si="353"/>
        <v>112067</v>
      </c>
      <c r="W569" s="50">
        <v>67</v>
      </c>
      <c r="X569" s="50" t="str">
        <f>随机目标!BZ108</f>
        <v>prop,314,1</v>
      </c>
      <c r="Y569" s="50" t="str">
        <f>随机目标!CA108</f>
        <v>prop,314,1</v>
      </c>
      <c r="Z569" s="50">
        <f>随机目标!CB108</f>
        <v>30</v>
      </c>
      <c r="AA569" s="50">
        <v>2</v>
      </c>
      <c r="AB569" s="50" t="str">
        <f t="shared" si="354"/>
        <v>prop_314</v>
      </c>
      <c r="AC569" s="50" t="str">
        <f t="shared" si="355"/>
        <v>prop</v>
      </c>
      <c r="AH569" s="53">
        <f>宝箱产出!J70</f>
        <v>10567</v>
      </c>
      <c r="AI569" s="53">
        <v>1</v>
      </c>
      <c r="AJ569" s="50" t="str">
        <f>宝箱产出!I70</f>
        <v>prop,202,2|20;prop,203,2|35;prop,204,1|30;prop,205,1|10;prop,206,1|5</v>
      </c>
    </row>
    <row r="570" spans="1:36">
      <c r="A570" s="51" t="s">
        <v>883</v>
      </c>
      <c r="B570" s="52">
        <v>1068</v>
      </c>
      <c r="C570" s="52">
        <v>2</v>
      </c>
      <c r="D570" s="50" t="str">
        <f t="shared" ref="D570:H570" si="412">D470</f>
        <v>item,200;stage_token,1</v>
      </c>
      <c r="E570" s="50">
        <f>产出设定!$C$21</f>
        <v>75</v>
      </c>
      <c r="F570" s="50">
        <f t="shared" si="412"/>
        <v>288</v>
      </c>
      <c r="G570" s="50">
        <f t="shared" si="412"/>
        <v>480</v>
      </c>
      <c r="H570" s="50" t="str">
        <f t="shared" si="412"/>
        <v>pack,10168;stage_token,155;dice,1</v>
      </c>
      <c r="K570" s="50">
        <v>10</v>
      </c>
      <c r="L570" s="50">
        <f t="shared" si="400"/>
        <v>101068</v>
      </c>
      <c r="M570" s="50">
        <v>68</v>
      </c>
      <c r="N570" s="50" t="str">
        <f ca="1">OFFSET(随机目标!$C$42,M570-1,MATCH(K570,随机目标!$C$41:$CH$41,0)-1)</f>
        <v>prop,207,2;pack,1111;pack,1126;pack,1141;pack,1156</v>
      </c>
      <c r="O570" s="50" t="str">
        <f ca="1">OFFSET(随机目标!$C$42,M570-1,MATCH(K570,随机目标!$C$41:$CH$41,0))</f>
        <v>prop,207,2</v>
      </c>
      <c r="P570" s="50">
        <f ca="1">OFFSET(随机目标!$C$42,M570-1,MATCH(K570,随机目标!$C$41:$CH$41,0)+1)</f>
        <v>2</v>
      </c>
      <c r="Q570" s="50">
        <v>1</v>
      </c>
      <c r="R570" s="50" t="str">
        <f t="shared" ca="1" si="401"/>
        <v>prop_207</v>
      </c>
      <c r="S570" s="50" t="str">
        <f t="shared" ca="1" si="402"/>
        <v>prop</v>
      </c>
      <c r="U570" s="50">
        <v>11</v>
      </c>
      <c r="V570" s="50">
        <f t="shared" si="353"/>
        <v>112068</v>
      </c>
      <c r="W570" s="50">
        <v>68</v>
      </c>
      <c r="X570" s="50" t="str">
        <f>随机目标!BZ109</f>
        <v>prop,314,1</v>
      </c>
      <c r="Y570" s="50" t="str">
        <f>随机目标!CA109</f>
        <v>prop,314,1</v>
      </c>
      <c r="Z570" s="50">
        <f>随机目标!CB109</f>
        <v>30</v>
      </c>
      <c r="AA570" s="50">
        <v>2</v>
      </c>
      <c r="AB570" s="50" t="str">
        <f t="shared" si="354"/>
        <v>prop_314</v>
      </c>
      <c r="AC570" s="50" t="str">
        <f t="shared" si="355"/>
        <v>prop</v>
      </c>
      <c r="AH570" s="53">
        <f>宝箱产出!J71</f>
        <v>10568</v>
      </c>
      <c r="AI570" s="53">
        <v>1</v>
      </c>
      <c r="AJ570" s="50" t="str">
        <f>宝箱产出!I71</f>
        <v>prop,202,2|20;prop,203,2|35;prop,204,1|30;prop,205,1|10;prop,206,1|5</v>
      </c>
    </row>
    <row r="571" spans="1:36">
      <c r="A571" s="51" t="s">
        <v>884</v>
      </c>
      <c r="B571" s="52">
        <v>1069</v>
      </c>
      <c r="C571" s="52">
        <v>2</v>
      </c>
      <c r="D571" s="50" t="str">
        <f t="shared" ref="D571:H571" si="413">D471</f>
        <v>item,200;stage_token,1</v>
      </c>
      <c r="E571" s="50">
        <f>产出设定!$C$21</f>
        <v>75</v>
      </c>
      <c r="F571" s="50">
        <f t="shared" si="413"/>
        <v>288</v>
      </c>
      <c r="G571" s="50">
        <f t="shared" si="413"/>
        <v>480</v>
      </c>
      <c r="H571" s="50" t="str">
        <f t="shared" si="413"/>
        <v>pack,10169;stage_token,155;dice,1</v>
      </c>
      <c r="K571" s="50">
        <v>10</v>
      </c>
      <c r="L571" s="50">
        <f t="shared" si="400"/>
        <v>101069</v>
      </c>
      <c r="M571" s="50">
        <v>69</v>
      </c>
      <c r="N571" s="50" t="str">
        <f ca="1">OFFSET(随机目标!$C$42,M571-1,MATCH(K571,随机目标!$C$41:$CH$41,0)-1)</f>
        <v>prop,207,2;pack,1111;pack,1126;pack,1141;pack,1156</v>
      </c>
      <c r="O571" s="50" t="str">
        <f ca="1">OFFSET(随机目标!$C$42,M571-1,MATCH(K571,随机目标!$C$41:$CH$41,0))</f>
        <v>prop,207,2</v>
      </c>
      <c r="P571" s="50">
        <f ca="1">OFFSET(随机目标!$C$42,M571-1,MATCH(K571,随机目标!$C$41:$CH$41,0)+1)</f>
        <v>2</v>
      </c>
      <c r="Q571" s="50">
        <v>1</v>
      </c>
      <c r="R571" s="50" t="str">
        <f t="shared" ca="1" si="401"/>
        <v>prop_207</v>
      </c>
      <c r="S571" s="50" t="str">
        <f t="shared" ca="1" si="402"/>
        <v>prop</v>
      </c>
      <c r="U571" s="50">
        <v>11</v>
      </c>
      <c r="V571" s="50">
        <f t="shared" si="353"/>
        <v>112069</v>
      </c>
      <c r="W571" s="50">
        <v>69</v>
      </c>
      <c r="X571" s="50" t="str">
        <f>随机目标!BZ110</f>
        <v>prop,314,1</v>
      </c>
      <c r="Y571" s="50" t="str">
        <f>随机目标!CA110</f>
        <v>prop,314,1</v>
      </c>
      <c r="Z571" s="50">
        <f>随机目标!CB110</f>
        <v>30</v>
      </c>
      <c r="AA571" s="50">
        <v>2</v>
      </c>
      <c r="AB571" s="50" t="str">
        <f t="shared" si="354"/>
        <v>prop_314</v>
      </c>
      <c r="AC571" s="50" t="str">
        <f t="shared" si="355"/>
        <v>prop</v>
      </c>
      <c r="AH571" s="53">
        <f>宝箱产出!J72</f>
        <v>10569</v>
      </c>
      <c r="AI571" s="53">
        <v>1</v>
      </c>
      <c r="AJ571" s="50" t="str">
        <f>宝箱产出!I72</f>
        <v>prop,202,2|20;prop,203,2|35;prop,204,1|30;prop,205,1|10;prop,206,1|5</v>
      </c>
    </row>
    <row r="572" spans="1:36">
      <c r="A572" s="51" t="s">
        <v>885</v>
      </c>
      <c r="B572" s="52">
        <v>1070</v>
      </c>
      <c r="C572" s="52">
        <v>2</v>
      </c>
      <c r="D572" s="50" t="str">
        <f t="shared" ref="D572:H572" si="414">D472</f>
        <v>item,200;stage_token,1</v>
      </c>
      <c r="E572" s="50">
        <f>产出设定!$C$21</f>
        <v>75</v>
      </c>
      <c r="F572" s="50">
        <f t="shared" si="414"/>
        <v>292</v>
      </c>
      <c r="G572" s="50">
        <f t="shared" si="414"/>
        <v>487</v>
      </c>
      <c r="H572" s="50" t="str">
        <f t="shared" si="414"/>
        <v>pack,10170;stage_token,155;dice,1</v>
      </c>
      <c r="K572" s="50">
        <v>10</v>
      </c>
      <c r="L572" s="50">
        <f t="shared" si="400"/>
        <v>101070</v>
      </c>
      <c r="M572" s="50">
        <v>70</v>
      </c>
      <c r="N572" s="50" t="str">
        <f ca="1">OFFSET(随机目标!$C$42,M572-1,MATCH(K572,随机目标!$C$41:$CH$41,0)-1)</f>
        <v>prop,207,2;pack,1112;pack,1127;pack,1142;pack,1157</v>
      </c>
      <c r="O572" s="50" t="str">
        <f ca="1">OFFSET(随机目标!$C$42,M572-1,MATCH(K572,随机目标!$C$41:$CH$41,0))</f>
        <v>prop,207,2</v>
      </c>
      <c r="P572" s="50">
        <f ca="1">OFFSET(随机目标!$C$42,M572-1,MATCH(K572,随机目标!$C$41:$CH$41,0)+1)</f>
        <v>2</v>
      </c>
      <c r="Q572" s="50">
        <v>1</v>
      </c>
      <c r="R572" s="50" t="str">
        <f t="shared" ca="1" si="401"/>
        <v>prop_207</v>
      </c>
      <c r="S572" s="50" t="str">
        <f t="shared" ca="1" si="402"/>
        <v>prop</v>
      </c>
      <c r="U572" s="50">
        <v>11</v>
      </c>
      <c r="V572" s="50">
        <f t="shared" si="353"/>
        <v>112070</v>
      </c>
      <c r="W572" s="50">
        <v>70</v>
      </c>
      <c r="X572" s="50" t="str">
        <f>随机目标!BZ111</f>
        <v>prop,314,1</v>
      </c>
      <c r="Y572" s="50" t="str">
        <f>随机目标!CA111</f>
        <v>prop,314,1</v>
      </c>
      <c r="Z572" s="50">
        <f>随机目标!CB111</f>
        <v>30</v>
      </c>
      <c r="AA572" s="50">
        <v>2</v>
      </c>
      <c r="AB572" s="50" t="str">
        <f t="shared" si="354"/>
        <v>prop_314</v>
      </c>
      <c r="AC572" s="50" t="str">
        <f t="shared" si="355"/>
        <v>prop</v>
      </c>
      <c r="AH572" s="53">
        <f>宝箱产出!J73</f>
        <v>10570</v>
      </c>
      <c r="AI572" s="53">
        <v>1</v>
      </c>
      <c r="AJ572" s="50" t="str">
        <f>宝箱产出!I73</f>
        <v>prop,202,2|20;prop,203,2|35;prop,204,1|30;prop,205,1|10;prop,206,1|5</v>
      </c>
    </row>
    <row r="573" spans="1:36">
      <c r="A573" s="51" t="s">
        <v>886</v>
      </c>
      <c r="B573" s="52">
        <v>1071</v>
      </c>
      <c r="C573" s="52">
        <v>2</v>
      </c>
      <c r="D573" s="50" t="str">
        <f t="shared" ref="D573:H573" si="415">D473</f>
        <v>item,200;stage_token,1</v>
      </c>
      <c r="E573" s="50">
        <f>产出设定!$C$21</f>
        <v>75</v>
      </c>
      <c r="F573" s="50">
        <f t="shared" si="415"/>
        <v>292</v>
      </c>
      <c r="G573" s="50">
        <f t="shared" si="415"/>
        <v>487</v>
      </c>
      <c r="H573" s="50" t="str">
        <f t="shared" si="415"/>
        <v>pack,10171;stage_token,155;dice,1</v>
      </c>
      <c r="K573" s="50">
        <v>10</v>
      </c>
      <c r="L573" s="50">
        <f t="shared" si="400"/>
        <v>101071</v>
      </c>
      <c r="M573" s="50">
        <v>71</v>
      </c>
      <c r="N573" s="50" t="str">
        <f ca="1">OFFSET(随机目标!$C$42,M573-1,MATCH(K573,随机目标!$C$41:$CH$41,0)-1)</f>
        <v>prop,207,2;pack,1112;pack,1127;pack,1142;pack,1157</v>
      </c>
      <c r="O573" s="50" t="str">
        <f ca="1">OFFSET(随机目标!$C$42,M573-1,MATCH(K573,随机目标!$C$41:$CH$41,0))</f>
        <v>prop,207,2</v>
      </c>
      <c r="P573" s="50">
        <f ca="1">OFFSET(随机目标!$C$42,M573-1,MATCH(K573,随机目标!$C$41:$CH$41,0)+1)</f>
        <v>2</v>
      </c>
      <c r="Q573" s="50">
        <v>1</v>
      </c>
      <c r="R573" s="50" t="str">
        <f t="shared" ca="1" si="401"/>
        <v>prop_207</v>
      </c>
      <c r="S573" s="50" t="str">
        <f t="shared" ca="1" si="402"/>
        <v>prop</v>
      </c>
      <c r="U573" s="50">
        <v>11</v>
      </c>
      <c r="V573" s="50">
        <f t="shared" si="353"/>
        <v>112071</v>
      </c>
      <c r="W573" s="50">
        <v>71</v>
      </c>
      <c r="X573" s="50" t="str">
        <f>随机目标!BZ112</f>
        <v>prop,314,1</v>
      </c>
      <c r="Y573" s="50" t="str">
        <f>随机目标!CA112</f>
        <v>prop,314,1</v>
      </c>
      <c r="Z573" s="50">
        <f>随机目标!CB112</f>
        <v>30</v>
      </c>
      <c r="AA573" s="50">
        <v>2</v>
      </c>
      <c r="AB573" s="50" t="str">
        <f t="shared" si="354"/>
        <v>prop_314</v>
      </c>
      <c r="AC573" s="50" t="str">
        <f t="shared" si="355"/>
        <v>prop</v>
      </c>
      <c r="AH573" s="53">
        <f>宝箱产出!J74</f>
        <v>10571</v>
      </c>
      <c r="AI573" s="53">
        <v>1</v>
      </c>
      <c r="AJ573" s="50" t="str">
        <f>宝箱产出!I74</f>
        <v>prop,202,2|20;prop,203,2|35;prop,204,1|30;prop,205,1|10;prop,206,1|5</v>
      </c>
    </row>
    <row r="574" spans="1:36">
      <c r="A574" s="51" t="s">
        <v>887</v>
      </c>
      <c r="B574" s="52">
        <v>1072</v>
      </c>
      <c r="C574" s="52">
        <v>2</v>
      </c>
      <c r="D574" s="50" t="str">
        <f t="shared" ref="D574:H574" si="416">D474</f>
        <v>item,200;stage_token,1</v>
      </c>
      <c r="E574" s="50">
        <f>产出设定!$C$21</f>
        <v>75</v>
      </c>
      <c r="F574" s="50">
        <f t="shared" si="416"/>
        <v>297</v>
      </c>
      <c r="G574" s="50">
        <f t="shared" si="416"/>
        <v>495</v>
      </c>
      <c r="H574" s="50" t="str">
        <f t="shared" si="416"/>
        <v>pack,10172;stage_token,155;dice,1</v>
      </c>
      <c r="K574" s="50">
        <v>10</v>
      </c>
      <c r="L574" s="50">
        <f t="shared" si="400"/>
        <v>101072</v>
      </c>
      <c r="M574" s="50">
        <v>72</v>
      </c>
      <c r="N574" s="50" t="str">
        <f ca="1">OFFSET(随机目标!$C$42,M574-1,MATCH(K574,随机目标!$C$41:$CH$41,0)-1)</f>
        <v>prop,207,2;pack,1112;pack,1127;pack,1142;pack,1157</v>
      </c>
      <c r="O574" s="50" t="str">
        <f ca="1">OFFSET(随机目标!$C$42,M574-1,MATCH(K574,随机目标!$C$41:$CH$41,0))</f>
        <v>prop,207,2</v>
      </c>
      <c r="P574" s="50">
        <f ca="1">OFFSET(随机目标!$C$42,M574-1,MATCH(K574,随机目标!$C$41:$CH$41,0)+1)</f>
        <v>2</v>
      </c>
      <c r="Q574" s="50">
        <v>1</v>
      </c>
      <c r="R574" s="50" t="str">
        <f t="shared" ca="1" si="401"/>
        <v>prop_207</v>
      </c>
      <c r="S574" s="50" t="str">
        <f t="shared" ca="1" si="402"/>
        <v>prop</v>
      </c>
      <c r="U574" s="50">
        <v>11</v>
      </c>
      <c r="V574" s="50">
        <f t="shared" si="353"/>
        <v>112072</v>
      </c>
      <c r="W574" s="50">
        <v>72</v>
      </c>
      <c r="X574" s="50" t="str">
        <f>随机目标!BZ113</f>
        <v>prop,314,1</v>
      </c>
      <c r="Y574" s="50" t="str">
        <f>随机目标!CA113</f>
        <v>prop,314,1</v>
      </c>
      <c r="Z574" s="50">
        <f>随机目标!CB113</f>
        <v>30</v>
      </c>
      <c r="AA574" s="50">
        <v>2</v>
      </c>
      <c r="AB574" s="50" t="str">
        <f t="shared" si="354"/>
        <v>prop_314</v>
      </c>
      <c r="AC574" s="50" t="str">
        <f t="shared" si="355"/>
        <v>prop</v>
      </c>
      <c r="AH574" s="53">
        <f>宝箱产出!J75</f>
        <v>10572</v>
      </c>
      <c r="AI574" s="53">
        <v>1</v>
      </c>
      <c r="AJ574" s="50" t="str">
        <f>宝箱产出!I75</f>
        <v>prop,202,2|20;prop,203,2|35;prop,204,1|30;prop,205,1|10;prop,206,1|5</v>
      </c>
    </row>
    <row r="575" spans="1:36">
      <c r="A575" s="51" t="s">
        <v>888</v>
      </c>
      <c r="B575" s="52">
        <v>1073</v>
      </c>
      <c r="C575" s="52">
        <v>2</v>
      </c>
      <c r="D575" s="50" t="str">
        <f t="shared" ref="D575:H575" si="417">D475</f>
        <v>item,200;stage_token,1</v>
      </c>
      <c r="E575" s="50">
        <f>产出设定!$C$21</f>
        <v>75</v>
      </c>
      <c r="F575" s="50">
        <f t="shared" si="417"/>
        <v>297</v>
      </c>
      <c r="G575" s="50">
        <f t="shared" si="417"/>
        <v>495</v>
      </c>
      <c r="H575" s="50" t="str">
        <f t="shared" si="417"/>
        <v>pack,10173;stage_token,155;dice,1</v>
      </c>
      <c r="K575" s="50">
        <v>10</v>
      </c>
      <c r="L575" s="50">
        <f t="shared" si="400"/>
        <v>101073</v>
      </c>
      <c r="M575" s="50">
        <v>73</v>
      </c>
      <c r="N575" s="50" t="str">
        <f ca="1">OFFSET(随机目标!$C$42,M575-1,MATCH(K575,随机目标!$C$41:$CH$41,0)-1)</f>
        <v>prop,207,2;pack,1112;pack,1127;pack,1142;pack,1157</v>
      </c>
      <c r="O575" s="50" t="str">
        <f ca="1">OFFSET(随机目标!$C$42,M575-1,MATCH(K575,随机目标!$C$41:$CH$41,0))</f>
        <v>prop,207,2</v>
      </c>
      <c r="P575" s="50">
        <f ca="1">OFFSET(随机目标!$C$42,M575-1,MATCH(K575,随机目标!$C$41:$CH$41,0)+1)</f>
        <v>2</v>
      </c>
      <c r="Q575" s="50">
        <v>1</v>
      </c>
      <c r="R575" s="50" t="str">
        <f t="shared" ca="1" si="401"/>
        <v>prop_207</v>
      </c>
      <c r="S575" s="50" t="str">
        <f t="shared" ca="1" si="402"/>
        <v>prop</v>
      </c>
      <c r="U575" s="50">
        <v>11</v>
      </c>
      <c r="V575" s="50">
        <f t="shared" si="353"/>
        <v>112073</v>
      </c>
      <c r="W575" s="50">
        <v>73</v>
      </c>
      <c r="X575" s="50" t="str">
        <f>随机目标!BZ114</f>
        <v>prop,314,1</v>
      </c>
      <c r="Y575" s="50" t="str">
        <f>随机目标!CA114</f>
        <v>prop,314,1</v>
      </c>
      <c r="Z575" s="50">
        <f>随机目标!CB114</f>
        <v>30</v>
      </c>
      <c r="AA575" s="50">
        <v>2</v>
      </c>
      <c r="AB575" s="50" t="str">
        <f t="shared" si="354"/>
        <v>prop_314</v>
      </c>
      <c r="AC575" s="50" t="str">
        <f t="shared" si="355"/>
        <v>prop</v>
      </c>
      <c r="AH575" s="53">
        <f>宝箱产出!J76</f>
        <v>10573</v>
      </c>
      <c r="AI575" s="53">
        <v>1</v>
      </c>
      <c r="AJ575" s="50" t="str">
        <f>宝箱产出!I76</f>
        <v>prop,202,2|20;prop,203,2|35;prop,204,1|30;prop,205,1|10;prop,206,1|5</v>
      </c>
    </row>
    <row r="576" spans="1:36">
      <c r="A576" s="51" t="s">
        <v>889</v>
      </c>
      <c r="B576" s="52">
        <v>1074</v>
      </c>
      <c r="C576" s="52">
        <v>2</v>
      </c>
      <c r="D576" s="50" t="str">
        <f t="shared" ref="D576:H576" si="418">D476</f>
        <v>item,200;stage_token,1</v>
      </c>
      <c r="E576" s="50">
        <f>产出设定!$C$21</f>
        <v>75</v>
      </c>
      <c r="F576" s="50">
        <f t="shared" si="418"/>
        <v>301</v>
      </c>
      <c r="G576" s="50">
        <f t="shared" si="418"/>
        <v>502</v>
      </c>
      <c r="H576" s="50" t="str">
        <f t="shared" si="418"/>
        <v>pack,10174;stage_token,160;dice,1</v>
      </c>
      <c r="K576" s="50">
        <v>10</v>
      </c>
      <c r="L576" s="50">
        <f t="shared" si="400"/>
        <v>101074</v>
      </c>
      <c r="M576" s="50">
        <v>74</v>
      </c>
      <c r="N576" s="50" t="str">
        <f ca="1">OFFSET(随机目标!$C$42,M576-1,MATCH(K576,随机目标!$C$41:$CH$41,0)-1)</f>
        <v>prop,207,2;pack,1112;pack,1127;pack,1142;pack,1157</v>
      </c>
      <c r="O576" s="50" t="str">
        <f ca="1">OFFSET(随机目标!$C$42,M576-1,MATCH(K576,随机目标!$C$41:$CH$41,0))</f>
        <v>prop,207,2</v>
      </c>
      <c r="P576" s="50">
        <f ca="1">OFFSET(随机目标!$C$42,M576-1,MATCH(K576,随机目标!$C$41:$CH$41,0)+1)</f>
        <v>2</v>
      </c>
      <c r="Q576" s="50">
        <v>1</v>
      </c>
      <c r="R576" s="50" t="str">
        <f t="shared" ca="1" si="401"/>
        <v>prop_207</v>
      </c>
      <c r="S576" s="50" t="str">
        <f t="shared" ca="1" si="402"/>
        <v>prop</v>
      </c>
      <c r="U576" s="50">
        <v>11</v>
      </c>
      <c r="V576" s="50">
        <f t="shared" si="353"/>
        <v>112074</v>
      </c>
      <c r="W576" s="50">
        <v>74</v>
      </c>
      <c r="X576" s="50" t="str">
        <f>随机目标!BZ115</f>
        <v>prop,314,1</v>
      </c>
      <c r="Y576" s="50" t="str">
        <f>随机目标!CA115</f>
        <v>prop,314,1</v>
      </c>
      <c r="Z576" s="50">
        <f>随机目标!CB115</f>
        <v>30</v>
      </c>
      <c r="AA576" s="50">
        <v>2</v>
      </c>
      <c r="AB576" s="50" t="str">
        <f t="shared" si="354"/>
        <v>prop_314</v>
      </c>
      <c r="AC576" s="50" t="str">
        <f t="shared" si="355"/>
        <v>prop</v>
      </c>
      <c r="AH576" s="53">
        <f>宝箱产出!J77</f>
        <v>10574</v>
      </c>
      <c r="AI576" s="53">
        <v>1</v>
      </c>
      <c r="AJ576" s="50" t="str">
        <f>宝箱产出!I77</f>
        <v>prop,202,2|20;prop,203,2|35;prop,204,1|30;prop,205,1|10;prop,206,1|5</v>
      </c>
    </row>
    <row r="577" spans="1:36">
      <c r="A577" s="51" t="s">
        <v>890</v>
      </c>
      <c r="B577" s="52">
        <v>1075</v>
      </c>
      <c r="C577" s="52">
        <v>2</v>
      </c>
      <c r="D577" s="50" t="str">
        <f t="shared" ref="D577:H577" si="419">D477</f>
        <v>item,200;stage_token,1</v>
      </c>
      <c r="E577" s="50">
        <f>产出设定!$C$21</f>
        <v>75</v>
      </c>
      <c r="F577" s="50">
        <f t="shared" si="419"/>
        <v>301</v>
      </c>
      <c r="G577" s="50">
        <f t="shared" si="419"/>
        <v>502</v>
      </c>
      <c r="H577" s="50" t="str">
        <f t="shared" si="419"/>
        <v>pack,10175;stage_token,160;dice,1</v>
      </c>
      <c r="K577" s="50">
        <v>10</v>
      </c>
      <c r="L577" s="50">
        <f t="shared" si="400"/>
        <v>101075</v>
      </c>
      <c r="M577" s="50">
        <v>75</v>
      </c>
      <c r="N577" s="50" t="str">
        <f ca="1">OFFSET(随机目标!$C$42,M577-1,MATCH(K577,随机目标!$C$41:$CH$41,0)-1)</f>
        <v>prop,207,2;pack,1112;pack,1127;pack,1142;pack,1157</v>
      </c>
      <c r="O577" s="50" t="str">
        <f ca="1">OFFSET(随机目标!$C$42,M577-1,MATCH(K577,随机目标!$C$41:$CH$41,0))</f>
        <v>prop,207,2</v>
      </c>
      <c r="P577" s="50">
        <f ca="1">OFFSET(随机目标!$C$42,M577-1,MATCH(K577,随机目标!$C$41:$CH$41,0)+1)</f>
        <v>2</v>
      </c>
      <c r="Q577" s="50">
        <v>1</v>
      </c>
      <c r="R577" s="50" t="str">
        <f t="shared" ca="1" si="401"/>
        <v>prop_207</v>
      </c>
      <c r="S577" s="50" t="str">
        <f t="shared" ca="1" si="402"/>
        <v>prop</v>
      </c>
      <c r="U577" s="50">
        <v>11</v>
      </c>
      <c r="V577" s="50">
        <f t="shared" si="353"/>
        <v>112075</v>
      </c>
      <c r="W577" s="50">
        <v>75</v>
      </c>
      <c r="X577" s="50" t="str">
        <f>随机目标!BZ116</f>
        <v>prop,314,1</v>
      </c>
      <c r="Y577" s="50" t="str">
        <f>随机目标!CA116</f>
        <v>prop,314,1</v>
      </c>
      <c r="Z577" s="50">
        <f>随机目标!CB116</f>
        <v>30</v>
      </c>
      <c r="AA577" s="50">
        <v>2</v>
      </c>
      <c r="AB577" s="50" t="str">
        <f t="shared" si="354"/>
        <v>prop_314</v>
      </c>
      <c r="AC577" s="50" t="str">
        <f t="shared" si="355"/>
        <v>prop</v>
      </c>
      <c r="AH577" s="53">
        <f>宝箱产出!J78</f>
        <v>10575</v>
      </c>
      <c r="AI577" s="53">
        <v>1</v>
      </c>
      <c r="AJ577" s="50" t="str">
        <f>宝箱产出!I78</f>
        <v>prop,202,2|20;prop,203,2|35;prop,204,1|30;prop,205,1|10;prop,206,1|5</v>
      </c>
    </row>
    <row r="578" spans="1:36">
      <c r="A578" s="51" t="s">
        <v>891</v>
      </c>
      <c r="B578" s="52">
        <v>1076</v>
      </c>
      <c r="C578" s="52">
        <v>2</v>
      </c>
      <c r="D578" s="50" t="str">
        <f t="shared" ref="D578:H578" si="420">D478</f>
        <v>item,200;stage_token,1</v>
      </c>
      <c r="E578" s="50">
        <f>产出设定!$C$21</f>
        <v>75</v>
      </c>
      <c r="F578" s="50">
        <f t="shared" si="420"/>
        <v>306</v>
      </c>
      <c r="G578" s="50">
        <f t="shared" si="420"/>
        <v>510</v>
      </c>
      <c r="H578" s="50" t="str">
        <f t="shared" si="420"/>
        <v>pack,10176;stage_token,160;dice,1</v>
      </c>
      <c r="K578" s="50">
        <v>10</v>
      </c>
      <c r="L578" s="50">
        <f t="shared" si="400"/>
        <v>101076</v>
      </c>
      <c r="M578" s="50">
        <v>76</v>
      </c>
      <c r="N578" s="50" t="str">
        <f ca="1">OFFSET(随机目标!$C$42,M578-1,MATCH(K578,随机目标!$C$41:$CH$41,0)-1)</f>
        <v>prop,207,2;pack,1112;pack,1127;pack,1142;pack,1157</v>
      </c>
      <c r="O578" s="50" t="str">
        <f ca="1">OFFSET(随机目标!$C$42,M578-1,MATCH(K578,随机目标!$C$41:$CH$41,0))</f>
        <v>prop,207,2</v>
      </c>
      <c r="P578" s="50">
        <f ca="1">OFFSET(随机目标!$C$42,M578-1,MATCH(K578,随机目标!$C$41:$CH$41,0)+1)</f>
        <v>2</v>
      </c>
      <c r="Q578" s="50">
        <v>1</v>
      </c>
      <c r="R578" s="50" t="str">
        <f t="shared" ca="1" si="401"/>
        <v>prop_207</v>
      </c>
      <c r="S578" s="50" t="str">
        <f t="shared" ca="1" si="402"/>
        <v>prop</v>
      </c>
      <c r="U578" s="50">
        <v>11</v>
      </c>
      <c r="V578" s="50">
        <f t="shared" si="353"/>
        <v>112076</v>
      </c>
      <c r="W578" s="50">
        <v>76</v>
      </c>
      <c r="X578" s="50" t="str">
        <f>随机目标!BZ117</f>
        <v>prop,314,1</v>
      </c>
      <c r="Y578" s="50" t="str">
        <f>随机目标!CA117</f>
        <v>prop,314,1</v>
      </c>
      <c r="Z578" s="50">
        <f>随机目标!CB117</f>
        <v>30</v>
      </c>
      <c r="AA578" s="50">
        <v>2</v>
      </c>
      <c r="AB578" s="50" t="str">
        <f t="shared" si="354"/>
        <v>prop_314</v>
      </c>
      <c r="AC578" s="50" t="str">
        <f t="shared" si="355"/>
        <v>prop</v>
      </c>
      <c r="AH578" s="53">
        <f>宝箱产出!J79</f>
        <v>10576</v>
      </c>
      <c r="AI578" s="53">
        <v>1</v>
      </c>
      <c r="AJ578" s="50" t="str">
        <f>宝箱产出!I79</f>
        <v>prop,202,2|20;prop,203,2|35;prop,204,1|30;prop,205,1|10;prop,206,1|5</v>
      </c>
    </row>
    <row r="579" spans="1:36">
      <c r="A579" s="51" t="s">
        <v>892</v>
      </c>
      <c r="B579" s="52">
        <v>1077</v>
      </c>
      <c r="C579" s="52">
        <v>2</v>
      </c>
      <c r="D579" s="50" t="str">
        <f t="shared" ref="D579:H579" si="421">D479</f>
        <v>item,200;stage_token,1</v>
      </c>
      <c r="E579" s="50">
        <f>产出设定!$C$21</f>
        <v>75</v>
      </c>
      <c r="F579" s="50">
        <f t="shared" si="421"/>
        <v>306</v>
      </c>
      <c r="G579" s="50">
        <f t="shared" si="421"/>
        <v>510</v>
      </c>
      <c r="H579" s="50" t="str">
        <f t="shared" si="421"/>
        <v>pack,10177;stage_token,160;dice,1</v>
      </c>
      <c r="K579" s="50">
        <v>10</v>
      </c>
      <c r="L579" s="50">
        <f t="shared" si="400"/>
        <v>101077</v>
      </c>
      <c r="M579" s="50">
        <v>77</v>
      </c>
      <c r="N579" s="50" t="str">
        <f ca="1">OFFSET(随机目标!$C$42,M579-1,MATCH(K579,随机目标!$C$41:$CH$41,0)-1)</f>
        <v>prop,207,2;pack,1112;pack,1127;pack,1142;pack,1157</v>
      </c>
      <c r="O579" s="50" t="str">
        <f ca="1">OFFSET(随机目标!$C$42,M579-1,MATCH(K579,随机目标!$C$41:$CH$41,0))</f>
        <v>prop,207,2</v>
      </c>
      <c r="P579" s="50">
        <f ca="1">OFFSET(随机目标!$C$42,M579-1,MATCH(K579,随机目标!$C$41:$CH$41,0)+1)</f>
        <v>2</v>
      </c>
      <c r="Q579" s="50">
        <v>1</v>
      </c>
      <c r="R579" s="50" t="str">
        <f t="shared" ca="1" si="401"/>
        <v>prop_207</v>
      </c>
      <c r="S579" s="50" t="str">
        <f t="shared" ca="1" si="402"/>
        <v>prop</v>
      </c>
      <c r="U579" s="50">
        <v>11</v>
      </c>
      <c r="V579" s="50">
        <f t="shared" si="353"/>
        <v>112077</v>
      </c>
      <c r="W579" s="50">
        <v>77</v>
      </c>
      <c r="X579" s="50" t="str">
        <f>随机目标!BZ118</f>
        <v>prop,314,1</v>
      </c>
      <c r="Y579" s="50" t="str">
        <f>随机目标!CA118</f>
        <v>prop,314,1</v>
      </c>
      <c r="Z579" s="50">
        <f>随机目标!CB118</f>
        <v>30</v>
      </c>
      <c r="AA579" s="50">
        <v>2</v>
      </c>
      <c r="AB579" s="50" t="str">
        <f t="shared" si="354"/>
        <v>prop_314</v>
      </c>
      <c r="AC579" s="50" t="str">
        <f t="shared" si="355"/>
        <v>prop</v>
      </c>
      <c r="AH579" s="53">
        <f>宝箱产出!J80</f>
        <v>10577</v>
      </c>
      <c r="AI579" s="53">
        <v>1</v>
      </c>
      <c r="AJ579" s="50" t="str">
        <f>宝箱产出!I80</f>
        <v>prop,202,2|20;prop,203,2|35;prop,204,1|30;prop,205,1|10;prop,206,1|5</v>
      </c>
    </row>
    <row r="580" spans="1:36">
      <c r="A580" s="51" t="s">
        <v>893</v>
      </c>
      <c r="B580" s="52">
        <v>1078</v>
      </c>
      <c r="C580" s="52">
        <v>2</v>
      </c>
      <c r="D580" s="50" t="str">
        <f t="shared" ref="D580:H580" si="422">D480</f>
        <v>item,200;stage_token,1</v>
      </c>
      <c r="E580" s="50">
        <f>产出设定!$C$21</f>
        <v>75</v>
      </c>
      <c r="F580" s="50">
        <f t="shared" si="422"/>
        <v>310</v>
      </c>
      <c r="G580" s="50">
        <f t="shared" si="422"/>
        <v>517</v>
      </c>
      <c r="H580" s="50" t="str">
        <f t="shared" si="422"/>
        <v>pack,10178;stage_token,160;dice,1</v>
      </c>
      <c r="K580" s="50">
        <v>10</v>
      </c>
      <c r="L580" s="50">
        <f t="shared" si="400"/>
        <v>101078</v>
      </c>
      <c r="M580" s="50">
        <v>78</v>
      </c>
      <c r="N580" s="50" t="str">
        <f ca="1">OFFSET(随机目标!$C$42,M580-1,MATCH(K580,随机目标!$C$41:$CH$41,0)-1)</f>
        <v>prop,207,2;pack,1113;pack,1128;pack,1143;pack,1158</v>
      </c>
      <c r="O580" s="50" t="str">
        <f ca="1">OFFSET(随机目标!$C$42,M580-1,MATCH(K580,随机目标!$C$41:$CH$41,0))</f>
        <v>prop,207,2</v>
      </c>
      <c r="P580" s="50">
        <f ca="1">OFFSET(随机目标!$C$42,M580-1,MATCH(K580,随机目标!$C$41:$CH$41,0)+1)</f>
        <v>2</v>
      </c>
      <c r="Q580" s="50">
        <v>1</v>
      </c>
      <c r="R580" s="50" t="str">
        <f t="shared" ca="1" si="401"/>
        <v>prop_207</v>
      </c>
      <c r="S580" s="50" t="str">
        <f t="shared" ca="1" si="402"/>
        <v>prop</v>
      </c>
      <c r="U580" s="50">
        <v>11</v>
      </c>
      <c r="V580" s="50">
        <f t="shared" ref="V580:V643" si="423">U580*10000+2000+W580</f>
        <v>112078</v>
      </c>
      <c r="W580" s="50">
        <v>78</v>
      </c>
      <c r="X580" s="50" t="str">
        <f>随机目标!BZ119</f>
        <v>prop,314,1</v>
      </c>
      <c r="Y580" s="50" t="str">
        <f>随机目标!CA119</f>
        <v>prop,314,1</v>
      </c>
      <c r="Z580" s="50">
        <f>随机目标!CB119</f>
        <v>30</v>
      </c>
      <c r="AA580" s="50">
        <v>2</v>
      </c>
      <c r="AB580" s="50" t="str">
        <f t="shared" ref="AB580:AB643" si="424">IF(OR(AC580="coin",AC580="stage_token"),VLOOKUP(AC580,$AE$3:$AF$6,2,0),IF(AC580="item",VLOOKUP(Y580,$AE$3:$AF$6,2,0),AC580&amp;"_"&amp;MID(Y580,6,3)))</f>
        <v>prop_314</v>
      </c>
      <c r="AC580" s="50" t="str">
        <f t="shared" ref="AC580:AC643" si="425">LEFT(Y580,FIND(",",Y580)-1)</f>
        <v>prop</v>
      </c>
      <c r="AH580" s="53">
        <f>宝箱产出!J81</f>
        <v>10578</v>
      </c>
      <c r="AI580" s="53">
        <v>1</v>
      </c>
      <c r="AJ580" s="50" t="str">
        <f>宝箱产出!I81</f>
        <v>prop,202,2|20;prop,203,2|35;prop,204,1|30;prop,205,1|10;prop,206,1|5</v>
      </c>
    </row>
    <row r="581" spans="1:36">
      <c r="A581" s="51" t="s">
        <v>894</v>
      </c>
      <c r="B581" s="52">
        <v>1079</v>
      </c>
      <c r="C581" s="52">
        <v>2</v>
      </c>
      <c r="D581" s="50" t="str">
        <f>D481</f>
        <v>item,200;stage_token,1</v>
      </c>
      <c r="E581" s="50">
        <f>产出设定!$C$21</f>
        <v>75</v>
      </c>
      <c r="F581" s="50">
        <f t="shared" ref="F581:H581" si="426">F481</f>
        <v>310</v>
      </c>
      <c r="G581" s="50">
        <f t="shared" si="426"/>
        <v>517</v>
      </c>
      <c r="H581" s="50" t="str">
        <f t="shared" si="426"/>
        <v>pack,10179;stage_token,160;dice,1</v>
      </c>
      <c r="K581" s="50">
        <v>10</v>
      </c>
      <c r="L581" s="50">
        <f t="shared" si="400"/>
        <v>101079</v>
      </c>
      <c r="M581" s="50">
        <v>79</v>
      </c>
      <c r="N581" s="50" t="str">
        <f ca="1">OFFSET(随机目标!$C$42,M581-1,MATCH(K581,随机目标!$C$41:$CH$41,0)-1)</f>
        <v>prop,207,2;pack,1113;pack,1128;pack,1143;pack,1158</v>
      </c>
      <c r="O581" s="50" t="str">
        <f ca="1">OFFSET(随机目标!$C$42,M581-1,MATCH(K581,随机目标!$C$41:$CH$41,0))</f>
        <v>prop,207,2</v>
      </c>
      <c r="P581" s="50">
        <f ca="1">OFFSET(随机目标!$C$42,M581-1,MATCH(K581,随机目标!$C$41:$CH$41,0)+1)</f>
        <v>2</v>
      </c>
      <c r="Q581" s="50">
        <v>1</v>
      </c>
      <c r="R581" s="50" t="str">
        <f t="shared" ca="1" si="401"/>
        <v>prop_207</v>
      </c>
      <c r="S581" s="50" t="str">
        <f t="shared" ca="1" si="402"/>
        <v>prop</v>
      </c>
      <c r="U581" s="50">
        <v>11</v>
      </c>
      <c r="V581" s="50">
        <f t="shared" si="423"/>
        <v>112079</v>
      </c>
      <c r="W581" s="50">
        <v>79</v>
      </c>
      <c r="X581" s="50" t="str">
        <f>随机目标!BZ120</f>
        <v>prop,314,1</v>
      </c>
      <c r="Y581" s="50" t="str">
        <f>随机目标!CA120</f>
        <v>prop,314,1</v>
      </c>
      <c r="Z581" s="50">
        <f>随机目标!CB120</f>
        <v>30</v>
      </c>
      <c r="AA581" s="50">
        <v>2</v>
      </c>
      <c r="AB581" s="50" t="str">
        <f t="shared" si="424"/>
        <v>prop_314</v>
      </c>
      <c r="AC581" s="50" t="str">
        <f t="shared" si="425"/>
        <v>prop</v>
      </c>
      <c r="AH581" s="53">
        <f>宝箱产出!J82</f>
        <v>10579</v>
      </c>
      <c r="AI581" s="53">
        <v>1</v>
      </c>
      <c r="AJ581" s="50" t="str">
        <f>宝箱产出!I82</f>
        <v>prop,202,2|20;prop,203,2|35;prop,204,1|30;prop,205,1|10;prop,206,1|5</v>
      </c>
    </row>
    <row r="582" spans="1:36">
      <c r="A582" s="51" t="s">
        <v>895</v>
      </c>
      <c r="B582" s="52">
        <v>1080</v>
      </c>
      <c r="C582" s="52">
        <v>2</v>
      </c>
      <c r="D582" s="50" t="str">
        <f t="shared" ref="D582:H582" si="427">D482</f>
        <v>item,200;stage_token,1</v>
      </c>
      <c r="E582" s="50">
        <f>产出设定!$C$21</f>
        <v>75</v>
      </c>
      <c r="F582" s="50">
        <f t="shared" si="427"/>
        <v>315</v>
      </c>
      <c r="G582" s="50">
        <f t="shared" si="427"/>
        <v>525</v>
      </c>
      <c r="H582" s="50" t="str">
        <f t="shared" si="427"/>
        <v>pack,10180;stage_token,165;dice,1</v>
      </c>
      <c r="K582" s="50">
        <v>10</v>
      </c>
      <c r="L582" s="50">
        <f t="shared" si="400"/>
        <v>101080</v>
      </c>
      <c r="M582" s="50">
        <v>80</v>
      </c>
      <c r="N582" s="50" t="str">
        <f ca="1">OFFSET(随机目标!$C$42,M582-1,MATCH(K582,随机目标!$C$41:$CH$41,0)-1)</f>
        <v>prop,207,2;pack,1113;pack,1128;pack,1143;pack,1158</v>
      </c>
      <c r="O582" s="50" t="str">
        <f ca="1">OFFSET(随机目标!$C$42,M582-1,MATCH(K582,随机目标!$C$41:$CH$41,0))</f>
        <v>prop,207,2</v>
      </c>
      <c r="P582" s="50">
        <f ca="1">OFFSET(随机目标!$C$42,M582-1,MATCH(K582,随机目标!$C$41:$CH$41,0)+1)</f>
        <v>2</v>
      </c>
      <c r="Q582" s="50">
        <v>1</v>
      </c>
      <c r="R582" s="50" t="str">
        <f t="shared" ca="1" si="401"/>
        <v>prop_207</v>
      </c>
      <c r="S582" s="50" t="str">
        <f t="shared" ca="1" si="402"/>
        <v>prop</v>
      </c>
      <c r="U582" s="50">
        <v>11</v>
      </c>
      <c r="V582" s="50">
        <f t="shared" si="423"/>
        <v>112080</v>
      </c>
      <c r="W582" s="50">
        <v>80</v>
      </c>
      <c r="X582" s="50" t="str">
        <f>随机目标!BZ121</f>
        <v>prop,314,1</v>
      </c>
      <c r="Y582" s="50" t="str">
        <f>随机目标!CA121</f>
        <v>prop,314,1</v>
      </c>
      <c r="Z582" s="50">
        <f>随机目标!CB121</f>
        <v>30</v>
      </c>
      <c r="AA582" s="50">
        <v>2</v>
      </c>
      <c r="AB582" s="50" t="str">
        <f t="shared" si="424"/>
        <v>prop_314</v>
      </c>
      <c r="AC582" s="50" t="str">
        <f t="shared" si="425"/>
        <v>prop</v>
      </c>
      <c r="AH582" s="53">
        <f>宝箱产出!J83</f>
        <v>10580</v>
      </c>
      <c r="AI582" s="53">
        <v>1</v>
      </c>
      <c r="AJ582" s="50" t="str">
        <f>宝箱产出!I83</f>
        <v>prop,202,2|20;prop,203,2|35;prop,204,1|30;prop,205,1|10;prop,206,1|5</v>
      </c>
    </row>
    <row r="583" spans="1:36">
      <c r="A583" s="51" t="s">
        <v>896</v>
      </c>
      <c r="B583" s="52">
        <v>1081</v>
      </c>
      <c r="C583" s="52">
        <v>2</v>
      </c>
      <c r="D583" s="50" t="str">
        <f t="shared" ref="D583:H583" si="428">D483</f>
        <v>item,200;stage_token,1</v>
      </c>
      <c r="E583" s="50">
        <f>产出设定!$C$21</f>
        <v>75</v>
      </c>
      <c r="F583" s="50">
        <f t="shared" si="428"/>
        <v>315</v>
      </c>
      <c r="G583" s="50">
        <f t="shared" si="428"/>
        <v>525</v>
      </c>
      <c r="H583" s="50" t="str">
        <f t="shared" si="428"/>
        <v>pack,10181;stage_token,165;dice,1</v>
      </c>
      <c r="K583" s="50">
        <v>10</v>
      </c>
      <c r="L583" s="50">
        <f t="shared" si="400"/>
        <v>101081</v>
      </c>
      <c r="M583" s="50">
        <v>81</v>
      </c>
      <c r="N583" s="50" t="str">
        <f ca="1">OFFSET(随机目标!$C$42,M583-1,MATCH(K583,随机目标!$C$41:$CH$41,0)-1)</f>
        <v>prop,207,2;pack,1113;pack,1128;pack,1143;pack,1158</v>
      </c>
      <c r="O583" s="50" t="str">
        <f ca="1">OFFSET(随机目标!$C$42,M583-1,MATCH(K583,随机目标!$C$41:$CH$41,0))</f>
        <v>prop,207,2</v>
      </c>
      <c r="P583" s="50">
        <f ca="1">OFFSET(随机目标!$C$42,M583-1,MATCH(K583,随机目标!$C$41:$CH$41,0)+1)</f>
        <v>2</v>
      </c>
      <c r="Q583" s="50">
        <v>1</v>
      </c>
      <c r="R583" s="50" t="str">
        <f t="shared" ca="1" si="401"/>
        <v>prop_207</v>
      </c>
      <c r="S583" s="50" t="str">
        <f t="shared" ca="1" si="402"/>
        <v>prop</v>
      </c>
      <c r="U583" s="50">
        <v>11</v>
      </c>
      <c r="V583" s="50">
        <f t="shared" si="423"/>
        <v>112081</v>
      </c>
      <c r="W583" s="50">
        <v>81</v>
      </c>
      <c r="X583" s="50" t="str">
        <f>随机目标!BZ122</f>
        <v>prop,314,1</v>
      </c>
      <c r="Y583" s="50" t="str">
        <f>随机目标!CA122</f>
        <v>prop,314,1</v>
      </c>
      <c r="Z583" s="50">
        <f>随机目标!CB122</f>
        <v>30</v>
      </c>
      <c r="AA583" s="50">
        <v>2</v>
      </c>
      <c r="AB583" s="50" t="str">
        <f t="shared" si="424"/>
        <v>prop_314</v>
      </c>
      <c r="AC583" s="50" t="str">
        <f t="shared" si="425"/>
        <v>prop</v>
      </c>
      <c r="AH583" s="53">
        <f>宝箱产出!J84</f>
        <v>10581</v>
      </c>
      <c r="AI583" s="53">
        <v>1</v>
      </c>
      <c r="AJ583" s="50" t="str">
        <f>宝箱产出!I84</f>
        <v>prop,202,2|20;prop,203,2|35;prop,204,1|30;prop,205,1|10;prop,206,1|5</v>
      </c>
    </row>
    <row r="584" spans="1:36">
      <c r="A584" s="51" t="s">
        <v>897</v>
      </c>
      <c r="B584" s="52">
        <v>1082</v>
      </c>
      <c r="C584" s="52">
        <v>2</v>
      </c>
      <c r="D584" s="50" t="str">
        <f t="shared" ref="D584:H584" si="429">D484</f>
        <v>item,200;stage_token,1</v>
      </c>
      <c r="E584" s="50">
        <f>产出设定!$C$21</f>
        <v>75</v>
      </c>
      <c r="F584" s="50">
        <f t="shared" si="429"/>
        <v>319</v>
      </c>
      <c r="G584" s="50">
        <f t="shared" si="429"/>
        <v>532</v>
      </c>
      <c r="H584" s="50" t="str">
        <f t="shared" si="429"/>
        <v>pack,10182;stage_token,165;dice,1</v>
      </c>
      <c r="K584" s="50">
        <v>10</v>
      </c>
      <c r="L584" s="50">
        <f t="shared" si="400"/>
        <v>101082</v>
      </c>
      <c r="M584" s="50">
        <v>82</v>
      </c>
      <c r="N584" s="50" t="str">
        <f ca="1">OFFSET(随机目标!$C$42,M584-1,MATCH(K584,随机目标!$C$41:$CH$41,0)-1)</f>
        <v>prop,207,2;pack,1113;pack,1128;pack,1143;pack,1158</v>
      </c>
      <c r="O584" s="50" t="str">
        <f ca="1">OFFSET(随机目标!$C$42,M584-1,MATCH(K584,随机目标!$C$41:$CH$41,0))</f>
        <v>prop,207,2</v>
      </c>
      <c r="P584" s="50">
        <f ca="1">OFFSET(随机目标!$C$42,M584-1,MATCH(K584,随机目标!$C$41:$CH$41,0)+1)</f>
        <v>2</v>
      </c>
      <c r="Q584" s="50">
        <v>1</v>
      </c>
      <c r="R584" s="50" t="str">
        <f t="shared" ca="1" si="401"/>
        <v>prop_207</v>
      </c>
      <c r="S584" s="50" t="str">
        <f t="shared" ca="1" si="402"/>
        <v>prop</v>
      </c>
      <c r="U584" s="50">
        <v>11</v>
      </c>
      <c r="V584" s="50">
        <f t="shared" si="423"/>
        <v>112082</v>
      </c>
      <c r="W584" s="50">
        <v>82</v>
      </c>
      <c r="X584" s="50" t="str">
        <f>随机目标!BZ123</f>
        <v>prop,314,1</v>
      </c>
      <c r="Y584" s="50" t="str">
        <f>随机目标!CA123</f>
        <v>prop,314,1</v>
      </c>
      <c r="Z584" s="50">
        <f>随机目标!CB123</f>
        <v>30</v>
      </c>
      <c r="AA584" s="50">
        <v>2</v>
      </c>
      <c r="AB584" s="50" t="str">
        <f t="shared" si="424"/>
        <v>prop_314</v>
      </c>
      <c r="AC584" s="50" t="str">
        <f t="shared" si="425"/>
        <v>prop</v>
      </c>
      <c r="AH584" s="53">
        <f>宝箱产出!J85</f>
        <v>10582</v>
      </c>
      <c r="AI584" s="53">
        <v>1</v>
      </c>
      <c r="AJ584" s="50" t="str">
        <f>宝箱产出!I85</f>
        <v>prop,202,2|20;prop,203,2|35;prop,204,1|30;prop,205,1|10;prop,206,1|5</v>
      </c>
    </row>
    <row r="585" spans="1:36">
      <c r="A585" s="51" t="s">
        <v>898</v>
      </c>
      <c r="B585" s="52">
        <v>1083</v>
      </c>
      <c r="C585" s="52">
        <v>2</v>
      </c>
      <c r="D585" s="50" t="str">
        <f t="shared" ref="D585:H585" si="430">D485</f>
        <v>item,200;stage_token,1</v>
      </c>
      <c r="E585" s="50">
        <f>产出设定!$C$21</f>
        <v>75</v>
      </c>
      <c r="F585" s="50">
        <f t="shared" si="430"/>
        <v>319</v>
      </c>
      <c r="G585" s="50">
        <f t="shared" si="430"/>
        <v>532</v>
      </c>
      <c r="H585" s="50" t="str">
        <f t="shared" si="430"/>
        <v>pack,10183;stage_token,165;dice,1</v>
      </c>
      <c r="K585" s="50">
        <v>10</v>
      </c>
      <c r="L585" s="50">
        <f t="shared" si="400"/>
        <v>101083</v>
      </c>
      <c r="M585" s="50">
        <v>83</v>
      </c>
      <c r="N585" s="50" t="str">
        <f ca="1">OFFSET(随机目标!$C$42,M585-1,MATCH(K585,随机目标!$C$41:$CH$41,0)-1)</f>
        <v>prop,207,2;pack,1113;pack,1128;pack,1143;pack,1158</v>
      </c>
      <c r="O585" s="50" t="str">
        <f ca="1">OFFSET(随机目标!$C$42,M585-1,MATCH(K585,随机目标!$C$41:$CH$41,0))</f>
        <v>prop,207,2</v>
      </c>
      <c r="P585" s="50">
        <f ca="1">OFFSET(随机目标!$C$42,M585-1,MATCH(K585,随机目标!$C$41:$CH$41,0)+1)</f>
        <v>2</v>
      </c>
      <c r="Q585" s="50">
        <v>1</v>
      </c>
      <c r="R585" s="50" t="str">
        <f t="shared" ca="1" si="401"/>
        <v>prop_207</v>
      </c>
      <c r="S585" s="50" t="str">
        <f t="shared" ca="1" si="402"/>
        <v>prop</v>
      </c>
      <c r="U585" s="50">
        <v>11</v>
      </c>
      <c r="V585" s="50">
        <f t="shared" si="423"/>
        <v>112083</v>
      </c>
      <c r="W585" s="50">
        <v>83</v>
      </c>
      <c r="X585" s="50" t="str">
        <f>随机目标!BZ124</f>
        <v>prop,314,1</v>
      </c>
      <c r="Y585" s="50" t="str">
        <f>随机目标!CA124</f>
        <v>prop,314,1</v>
      </c>
      <c r="Z585" s="50">
        <f>随机目标!CB124</f>
        <v>30</v>
      </c>
      <c r="AA585" s="50">
        <v>2</v>
      </c>
      <c r="AB585" s="50" t="str">
        <f t="shared" si="424"/>
        <v>prop_314</v>
      </c>
      <c r="AC585" s="50" t="str">
        <f t="shared" si="425"/>
        <v>prop</v>
      </c>
      <c r="AH585" s="53">
        <f>宝箱产出!J86</f>
        <v>10583</v>
      </c>
      <c r="AI585" s="53">
        <v>1</v>
      </c>
      <c r="AJ585" s="50" t="str">
        <f>宝箱产出!I86</f>
        <v>prop,202,2|20;prop,203,2|35;prop,204,1|30;prop,205,1|10;prop,206,1|5</v>
      </c>
    </row>
    <row r="586" spans="1:36">
      <c r="A586" s="51" t="s">
        <v>899</v>
      </c>
      <c r="B586" s="52">
        <v>1084</v>
      </c>
      <c r="C586" s="52">
        <v>2</v>
      </c>
      <c r="D586" s="50" t="str">
        <f t="shared" ref="D586:H586" si="431">D486</f>
        <v>item,200;stage_token,1</v>
      </c>
      <c r="E586" s="50">
        <f>产出设定!$C$21</f>
        <v>75</v>
      </c>
      <c r="F586" s="50">
        <f t="shared" si="431"/>
        <v>324</v>
      </c>
      <c r="G586" s="50">
        <f t="shared" si="431"/>
        <v>540</v>
      </c>
      <c r="H586" s="50" t="str">
        <f t="shared" si="431"/>
        <v>pack,10184;stage_token,165;dice,1</v>
      </c>
      <c r="K586" s="50">
        <v>10</v>
      </c>
      <c r="L586" s="50">
        <f t="shared" si="400"/>
        <v>101084</v>
      </c>
      <c r="M586" s="50">
        <v>84</v>
      </c>
      <c r="N586" s="50" t="str">
        <f ca="1">OFFSET(随机目标!$C$42,M586-1,MATCH(K586,随机目标!$C$41:$CH$41,0)-1)</f>
        <v>prop,207,2;pack,1113;pack,1128;pack,1143;pack,1158</v>
      </c>
      <c r="O586" s="50" t="str">
        <f ca="1">OFFSET(随机目标!$C$42,M586-1,MATCH(K586,随机目标!$C$41:$CH$41,0))</f>
        <v>prop,207,2</v>
      </c>
      <c r="P586" s="50">
        <f ca="1">OFFSET(随机目标!$C$42,M586-1,MATCH(K586,随机目标!$C$41:$CH$41,0)+1)</f>
        <v>2</v>
      </c>
      <c r="Q586" s="50">
        <v>1</v>
      </c>
      <c r="R586" s="50" t="str">
        <f t="shared" ca="1" si="401"/>
        <v>prop_207</v>
      </c>
      <c r="S586" s="50" t="str">
        <f t="shared" ca="1" si="402"/>
        <v>prop</v>
      </c>
      <c r="U586" s="50">
        <v>11</v>
      </c>
      <c r="V586" s="50">
        <f t="shared" si="423"/>
        <v>112084</v>
      </c>
      <c r="W586" s="50">
        <v>84</v>
      </c>
      <c r="X586" s="50" t="str">
        <f>随机目标!BZ125</f>
        <v>prop,314,1</v>
      </c>
      <c r="Y586" s="50" t="str">
        <f>随机目标!CA125</f>
        <v>prop,314,1</v>
      </c>
      <c r="Z586" s="50">
        <f>随机目标!CB125</f>
        <v>30</v>
      </c>
      <c r="AA586" s="50">
        <v>2</v>
      </c>
      <c r="AB586" s="50" t="str">
        <f t="shared" si="424"/>
        <v>prop_314</v>
      </c>
      <c r="AC586" s="50" t="str">
        <f t="shared" si="425"/>
        <v>prop</v>
      </c>
      <c r="AH586" s="53">
        <f>宝箱产出!J87</f>
        <v>10584</v>
      </c>
      <c r="AI586" s="53">
        <v>1</v>
      </c>
      <c r="AJ586" s="50" t="str">
        <f>宝箱产出!I87</f>
        <v>prop,202,2|20;prop,203,2|35;prop,204,1|30;prop,205,1|10;prop,206,1|5</v>
      </c>
    </row>
    <row r="587" spans="1:36">
      <c r="A587" s="51" t="s">
        <v>900</v>
      </c>
      <c r="B587" s="52">
        <v>1085</v>
      </c>
      <c r="C587" s="52">
        <v>2</v>
      </c>
      <c r="D587" s="50" t="str">
        <f t="shared" ref="D587:H587" si="432">D487</f>
        <v>item,200;stage_token,1</v>
      </c>
      <c r="E587" s="50">
        <f>产出设定!$C$21</f>
        <v>75</v>
      </c>
      <c r="F587" s="50">
        <f t="shared" si="432"/>
        <v>324</v>
      </c>
      <c r="G587" s="50">
        <f t="shared" si="432"/>
        <v>540</v>
      </c>
      <c r="H587" s="50" t="str">
        <f t="shared" si="432"/>
        <v>pack,10185;stage_token,165;dice,1</v>
      </c>
      <c r="K587" s="50">
        <v>10</v>
      </c>
      <c r="L587" s="50">
        <f t="shared" si="400"/>
        <v>101085</v>
      </c>
      <c r="M587" s="50">
        <v>85</v>
      </c>
      <c r="N587" s="50" t="str">
        <f ca="1">OFFSET(随机目标!$C$42,M587-1,MATCH(K587,随机目标!$C$41:$CH$41,0)-1)</f>
        <v>prop,207,2;pack,1113;pack,1128;pack,1143;pack,1158</v>
      </c>
      <c r="O587" s="50" t="str">
        <f ca="1">OFFSET(随机目标!$C$42,M587-1,MATCH(K587,随机目标!$C$41:$CH$41,0))</f>
        <v>prop,207,2</v>
      </c>
      <c r="P587" s="50">
        <f ca="1">OFFSET(随机目标!$C$42,M587-1,MATCH(K587,随机目标!$C$41:$CH$41,0)+1)</f>
        <v>2</v>
      </c>
      <c r="Q587" s="50">
        <v>1</v>
      </c>
      <c r="R587" s="50" t="str">
        <f t="shared" ca="1" si="401"/>
        <v>prop_207</v>
      </c>
      <c r="S587" s="50" t="str">
        <f t="shared" ca="1" si="402"/>
        <v>prop</v>
      </c>
      <c r="U587" s="50">
        <v>11</v>
      </c>
      <c r="V587" s="50">
        <f t="shared" si="423"/>
        <v>112085</v>
      </c>
      <c r="W587" s="50">
        <v>85</v>
      </c>
      <c r="X587" s="50" t="str">
        <f>随机目标!BZ126</f>
        <v>prop,314,1</v>
      </c>
      <c r="Y587" s="50" t="str">
        <f>随机目标!CA126</f>
        <v>prop,314,1</v>
      </c>
      <c r="Z587" s="50">
        <f>随机目标!CB126</f>
        <v>30</v>
      </c>
      <c r="AA587" s="50">
        <v>2</v>
      </c>
      <c r="AB587" s="50" t="str">
        <f t="shared" si="424"/>
        <v>prop_314</v>
      </c>
      <c r="AC587" s="50" t="str">
        <f t="shared" si="425"/>
        <v>prop</v>
      </c>
      <c r="AH587" s="53">
        <f>宝箱产出!J88</f>
        <v>10585</v>
      </c>
      <c r="AI587" s="53">
        <v>1</v>
      </c>
      <c r="AJ587" s="50" t="str">
        <f>宝箱产出!I88</f>
        <v>prop,202,2|20;prop,203,2|35;prop,204,1|30;prop,205,1|10;prop,206,1|5</v>
      </c>
    </row>
    <row r="588" spans="1:36">
      <c r="A588" s="51" t="s">
        <v>901</v>
      </c>
      <c r="B588" s="52">
        <v>1086</v>
      </c>
      <c r="C588" s="52">
        <v>2</v>
      </c>
      <c r="D588" s="50" t="str">
        <f t="shared" ref="D588:H588" si="433">D488</f>
        <v>item,200;stage_token,1</v>
      </c>
      <c r="E588" s="50">
        <f>产出设定!$C$21</f>
        <v>75</v>
      </c>
      <c r="F588" s="50">
        <f t="shared" si="433"/>
        <v>330</v>
      </c>
      <c r="G588" s="50">
        <f t="shared" si="433"/>
        <v>550</v>
      </c>
      <c r="H588" s="50" t="str">
        <f t="shared" si="433"/>
        <v>pack,10186;stage_token,165;dice,1</v>
      </c>
      <c r="K588" s="50">
        <v>10</v>
      </c>
      <c r="L588" s="50">
        <f t="shared" si="400"/>
        <v>101086</v>
      </c>
      <c r="M588" s="50">
        <v>86</v>
      </c>
      <c r="N588" s="50" t="str">
        <f ca="1">OFFSET(随机目标!$C$42,M588-1,MATCH(K588,随机目标!$C$41:$CH$41,0)-1)</f>
        <v>prop,207,2;pack,1114;pack,1129;pack,1144;pack,1159</v>
      </c>
      <c r="O588" s="50" t="str">
        <f ca="1">OFFSET(随机目标!$C$42,M588-1,MATCH(K588,随机目标!$C$41:$CH$41,0))</f>
        <v>prop,207,2</v>
      </c>
      <c r="P588" s="50">
        <f ca="1">OFFSET(随机目标!$C$42,M588-1,MATCH(K588,随机目标!$C$41:$CH$41,0)+1)</f>
        <v>2</v>
      </c>
      <c r="Q588" s="50">
        <v>1</v>
      </c>
      <c r="R588" s="50" t="str">
        <f t="shared" ca="1" si="401"/>
        <v>prop_207</v>
      </c>
      <c r="S588" s="50" t="str">
        <f t="shared" ca="1" si="402"/>
        <v>prop</v>
      </c>
      <c r="U588" s="50">
        <v>11</v>
      </c>
      <c r="V588" s="50">
        <f t="shared" si="423"/>
        <v>112086</v>
      </c>
      <c r="W588" s="50">
        <v>86</v>
      </c>
      <c r="X588" s="50" t="str">
        <f>随机目标!BZ127</f>
        <v>prop,314,1</v>
      </c>
      <c r="Y588" s="50" t="str">
        <f>随机目标!CA127</f>
        <v>prop,314,1</v>
      </c>
      <c r="Z588" s="50">
        <f>随机目标!CB127</f>
        <v>30</v>
      </c>
      <c r="AA588" s="50">
        <v>2</v>
      </c>
      <c r="AB588" s="50" t="str">
        <f t="shared" si="424"/>
        <v>prop_314</v>
      </c>
      <c r="AC588" s="50" t="str">
        <f t="shared" si="425"/>
        <v>prop</v>
      </c>
      <c r="AH588" s="53">
        <f>宝箱产出!J89</f>
        <v>10586</v>
      </c>
      <c r="AI588" s="53">
        <v>1</v>
      </c>
      <c r="AJ588" s="50" t="str">
        <f>宝箱产出!I89</f>
        <v>prop,202,2|20;prop,203,2|35;prop,204,1|30;prop,205,1|10;prop,206,1|5</v>
      </c>
    </row>
    <row r="589" spans="1:36">
      <c r="A589" s="51" t="s">
        <v>902</v>
      </c>
      <c r="B589" s="52">
        <v>1087</v>
      </c>
      <c r="C589" s="52">
        <v>2</v>
      </c>
      <c r="D589" s="50" t="str">
        <f t="shared" ref="D589:H589" si="434">D489</f>
        <v>item,200;stage_token,1</v>
      </c>
      <c r="E589" s="50">
        <f>产出设定!$C$21</f>
        <v>75</v>
      </c>
      <c r="F589" s="50">
        <f t="shared" si="434"/>
        <v>330</v>
      </c>
      <c r="G589" s="50">
        <f t="shared" si="434"/>
        <v>550</v>
      </c>
      <c r="H589" s="50" t="str">
        <f t="shared" si="434"/>
        <v>pack,10187;stage_token,170;dice,1</v>
      </c>
      <c r="K589" s="50">
        <v>10</v>
      </c>
      <c r="L589" s="50">
        <f t="shared" si="400"/>
        <v>101087</v>
      </c>
      <c r="M589" s="50">
        <v>87</v>
      </c>
      <c r="N589" s="50" t="str">
        <f ca="1">OFFSET(随机目标!$C$42,M589-1,MATCH(K589,随机目标!$C$41:$CH$41,0)-1)</f>
        <v>prop,207,2;pack,1114;pack,1129;pack,1144;pack,1159</v>
      </c>
      <c r="O589" s="50" t="str">
        <f ca="1">OFFSET(随机目标!$C$42,M589-1,MATCH(K589,随机目标!$C$41:$CH$41,0))</f>
        <v>prop,207,2</v>
      </c>
      <c r="P589" s="50">
        <f ca="1">OFFSET(随机目标!$C$42,M589-1,MATCH(K589,随机目标!$C$41:$CH$41,0)+1)</f>
        <v>2</v>
      </c>
      <c r="Q589" s="50">
        <v>1</v>
      </c>
      <c r="R589" s="50" t="str">
        <f t="shared" ca="1" si="401"/>
        <v>prop_207</v>
      </c>
      <c r="S589" s="50" t="str">
        <f t="shared" ca="1" si="402"/>
        <v>prop</v>
      </c>
      <c r="U589" s="50">
        <v>11</v>
      </c>
      <c r="V589" s="50">
        <f t="shared" si="423"/>
        <v>112087</v>
      </c>
      <c r="W589" s="50">
        <v>87</v>
      </c>
      <c r="X589" s="50" t="str">
        <f>随机目标!BZ128</f>
        <v>prop,314,1</v>
      </c>
      <c r="Y589" s="50" t="str">
        <f>随机目标!CA128</f>
        <v>prop,314,1</v>
      </c>
      <c r="Z589" s="50">
        <f>随机目标!CB128</f>
        <v>30</v>
      </c>
      <c r="AA589" s="50">
        <v>2</v>
      </c>
      <c r="AB589" s="50" t="str">
        <f t="shared" si="424"/>
        <v>prop_314</v>
      </c>
      <c r="AC589" s="50" t="str">
        <f t="shared" si="425"/>
        <v>prop</v>
      </c>
      <c r="AH589" s="53">
        <f>宝箱产出!J90</f>
        <v>10587</v>
      </c>
      <c r="AI589" s="53">
        <v>1</v>
      </c>
      <c r="AJ589" s="50" t="str">
        <f>宝箱产出!I90</f>
        <v>prop,202,2|20;prop,203,2|35;prop,204,1|30;prop,205,1|10;prop,206,1|5</v>
      </c>
    </row>
    <row r="590" spans="1:36">
      <c r="A590" s="51" t="s">
        <v>903</v>
      </c>
      <c r="B590" s="52">
        <v>1088</v>
      </c>
      <c r="C590" s="52">
        <v>2</v>
      </c>
      <c r="D590" s="50" t="str">
        <f t="shared" ref="D590:H590" si="435">D490</f>
        <v>item,200;stage_token,1</v>
      </c>
      <c r="E590" s="50">
        <f>产出设定!$C$21</f>
        <v>75</v>
      </c>
      <c r="F590" s="50">
        <f t="shared" si="435"/>
        <v>336</v>
      </c>
      <c r="G590" s="50">
        <f t="shared" si="435"/>
        <v>559</v>
      </c>
      <c r="H590" s="50" t="str">
        <f t="shared" si="435"/>
        <v>pack,10188;stage_token,170;dice,1</v>
      </c>
      <c r="K590" s="50">
        <v>10</v>
      </c>
      <c r="L590" s="50">
        <f t="shared" si="400"/>
        <v>101088</v>
      </c>
      <c r="M590" s="50">
        <v>88</v>
      </c>
      <c r="N590" s="50" t="str">
        <f ca="1">OFFSET(随机目标!$C$42,M590-1,MATCH(K590,随机目标!$C$41:$CH$41,0)-1)</f>
        <v>prop,207,2;pack,1114;pack,1129;pack,1144;pack,1159</v>
      </c>
      <c r="O590" s="50" t="str">
        <f ca="1">OFFSET(随机目标!$C$42,M590-1,MATCH(K590,随机目标!$C$41:$CH$41,0))</f>
        <v>prop,207,2</v>
      </c>
      <c r="P590" s="50">
        <f ca="1">OFFSET(随机目标!$C$42,M590-1,MATCH(K590,随机目标!$C$41:$CH$41,0)+1)</f>
        <v>2</v>
      </c>
      <c r="Q590" s="50">
        <v>1</v>
      </c>
      <c r="R590" s="50" t="str">
        <f t="shared" ca="1" si="401"/>
        <v>prop_207</v>
      </c>
      <c r="S590" s="50" t="str">
        <f t="shared" ca="1" si="402"/>
        <v>prop</v>
      </c>
      <c r="U590" s="50">
        <v>11</v>
      </c>
      <c r="V590" s="50">
        <f t="shared" si="423"/>
        <v>112088</v>
      </c>
      <c r="W590" s="50">
        <v>88</v>
      </c>
      <c r="X590" s="50" t="str">
        <f>随机目标!BZ129</f>
        <v>prop,314,1</v>
      </c>
      <c r="Y590" s="50" t="str">
        <f>随机目标!CA129</f>
        <v>prop,314,1</v>
      </c>
      <c r="Z590" s="50">
        <f>随机目标!CB129</f>
        <v>30</v>
      </c>
      <c r="AA590" s="50">
        <v>2</v>
      </c>
      <c r="AB590" s="50" t="str">
        <f t="shared" si="424"/>
        <v>prop_314</v>
      </c>
      <c r="AC590" s="50" t="str">
        <f t="shared" si="425"/>
        <v>prop</v>
      </c>
      <c r="AH590" s="53">
        <f>宝箱产出!J91</f>
        <v>10588</v>
      </c>
      <c r="AI590" s="53">
        <v>1</v>
      </c>
      <c r="AJ590" s="50" t="str">
        <f>宝箱产出!I91</f>
        <v>prop,202,2|20;prop,203,2|35;prop,204,1|30;prop,205,1|10;prop,206,1|5</v>
      </c>
    </row>
    <row r="591" spans="1:36">
      <c r="A591" s="51" t="s">
        <v>904</v>
      </c>
      <c r="B591" s="52">
        <v>1089</v>
      </c>
      <c r="C591" s="52">
        <v>2</v>
      </c>
      <c r="D591" s="50" t="str">
        <f t="shared" ref="D591:H591" si="436">D491</f>
        <v>item,200;stage_token,1</v>
      </c>
      <c r="E591" s="50">
        <f>产出设定!$C$21</f>
        <v>75</v>
      </c>
      <c r="F591" s="50">
        <f t="shared" si="436"/>
        <v>336</v>
      </c>
      <c r="G591" s="50">
        <f t="shared" si="436"/>
        <v>559</v>
      </c>
      <c r="H591" s="50" t="str">
        <f t="shared" si="436"/>
        <v>pack,10189;stage_token,170;dice,1</v>
      </c>
      <c r="K591" s="50">
        <v>10</v>
      </c>
      <c r="L591" s="50">
        <f t="shared" si="400"/>
        <v>101089</v>
      </c>
      <c r="M591" s="50">
        <v>89</v>
      </c>
      <c r="N591" s="50" t="str">
        <f ca="1">OFFSET(随机目标!$C$42,M591-1,MATCH(K591,随机目标!$C$41:$CH$41,0)-1)</f>
        <v>prop,207,2;pack,1114;pack,1129;pack,1144;pack,1159</v>
      </c>
      <c r="O591" s="50" t="str">
        <f ca="1">OFFSET(随机目标!$C$42,M591-1,MATCH(K591,随机目标!$C$41:$CH$41,0))</f>
        <v>prop,207,2</v>
      </c>
      <c r="P591" s="50">
        <f ca="1">OFFSET(随机目标!$C$42,M591-1,MATCH(K591,随机目标!$C$41:$CH$41,0)+1)</f>
        <v>2</v>
      </c>
      <c r="Q591" s="50">
        <v>1</v>
      </c>
      <c r="R591" s="50" t="str">
        <f t="shared" ca="1" si="401"/>
        <v>prop_207</v>
      </c>
      <c r="S591" s="50" t="str">
        <f t="shared" ca="1" si="402"/>
        <v>prop</v>
      </c>
      <c r="U591" s="50">
        <v>11</v>
      </c>
      <c r="V591" s="50">
        <f t="shared" si="423"/>
        <v>112089</v>
      </c>
      <c r="W591" s="50">
        <v>89</v>
      </c>
      <c r="X591" s="50" t="str">
        <f>随机目标!BZ130</f>
        <v>prop,314,1</v>
      </c>
      <c r="Y591" s="50" t="str">
        <f>随机目标!CA130</f>
        <v>prop,314,1</v>
      </c>
      <c r="Z591" s="50">
        <f>随机目标!CB130</f>
        <v>30</v>
      </c>
      <c r="AA591" s="50">
        <v>2</v>
      </c>
      <c r="AB591" s="50" t="str">
        <f t="shared" si="424"/>
        <v>prop_314</v>
      </c>
      <c r="AC591" s="50" t="str">
        <f t="shared" si="425"/>
        <v>prop</v>
      </c>
      <c r="AH591" s="53">
        <f>宝箱产出!J92</f>
        <v>10589</v>
      </c>
      <c r="AI591" s="53">
        <v>1</v>
      </c>
      <c r="AJ591" s="50" t="str">
        <f>宝箱产出!I92</f>
        <v>prop,202,2|20;prop,203,2|35;prop,204,1|30;prop,205,1|10;prop,206,1|5</v>
      </c>
    </row>
    <row r="592" spans="1:36">
      <c r="A592" s="51" t="s">
        <v>905</v>
      </c>
      <c r="B592" s="52">
        <v>1090</v>
      </c>
      <c r="C592" s="52">
        <v>2</v>
      </c>
      <c r="D592" s="50" t="str">
        <f t="shared" ref="D592:H592" si="437">D492</f>
        <v>item,200;stage_token,1</v>
      </c>
      <c r="E592" s="50">
        <f>产出设定!$C$21</f>
        <v>75</v>
      </c>
      <c r="F592" s="50">
        <f t="shared" si="437"/>
        <v>342</v>
      </c>
      <c r="G592" s="50">
        <f t="shared" si="437"/>
        <v>570</v>
      </c>
      <c r="H592" s="50" t="str">
        <f t="shared" si="437"/>
        <v>pack,10190;stage_token,170;dice,1</v>
      </c>
      <c r="K592" s="50">
        <v>10</v>
      </c>
      <c r="L592" s="50">
        <f t="shared" si="400"/>
        <v>101090</v>
      </c>
      <c r="M592" s="50">
        <v>90</v>
      </c>
      <c r="N592" s="50" t="str">
        <f ca="1">OFFSET(随机目标!$C$42,M592-1,MATCH(K592,随机目标!$C$41:$CH$41,0)-1)</f>
        <v>prop,207,2;pack,1114;pack,1129;pack,1144;pack,1159</v>
      </c>
      <c r="O592" s="50" t="str">
        <f ca="1">OFFSET(随机目标!$C$42,M592-1,MATCH(K592,随机目标!$C$41:$CH$41,0))</f>
        <v>prop,207,2</v>
      </c>
      <c r="P592" s="50">
        <f ca="1">OFFSET(随机目标!$C$42,M592-1,MATCH(K592,随机目标!$C$41:$CH$41,0)+1)</f>
        <v>2</v>
      </c>
      <c r="Q592" s="50">
        <v>1</v>
      </c>
      <c r="R592" s="50" t="str">
        <f t="shared" ca="1" si="401"/>
        <v>prop_207</v>
      </c>
      <c r="S592" s="50" t="str">
        <f t="shared" ca="1" si="402"/>
        <v>prop</v>
      </c>
      <c r="U592" s="50">
        <v>11</v>
      </c>
      <c r="V592" s="50">
        <f t="shared" si="423"/>
        <v>112090</v>
      </c>
      <c r="W592" s="50">
        <v>90</v>
      </c>
      <c r="X592" s="50" t="str">
        <f>随机目标!BZ131</f>
        <v>prop,314,1</v>
      </c>
      <c r="Y592" s="50" t="str">
        <f>随机目标!CA131</f>
        <v>prop,314,1</v>
      </c>
      <c r="Z592" s="50">
        <f>随机目标!CB131</f>
        <v>30</v>
      </c>
      <c r="AA592" s="50">
        <v>2</v>
      </c>
      <c r="AB592" s="50" t="str">
        <f t="shared" si="424"/>
        <v>prop_314</v>
      </c>
      <c r="AC592" s="50" t="str">
        <f t="shared" si="425"/>
        <v>prop</v>
      </c>
      <c r="AH592" s="53">
        <f>宝箱产出!J93</f>
        <v>10590</v>
      </c>
      <c r="AI592" s="53">
        <v>1</v>
      </c>
      <c r="AJ592" s="50" t="str">
        <f>宝箱产出!I93</f>
        <v>prop,202,2|20;prop,203,2|35;prop,204,1|30;prop,205,1|10;prop,206,1|5</v>
      </c>
    </row>
    <row r="593" spans="1:36">
      <c r="A593" s="51" t="s">
        <v>906</v>
      </c>
      <c r="B593" s="52">
        <v>1091</v>
      </c>
      <c r="C593" s="52">
        <v>2</v>
      </c>
      <c r="D593" s="50" t="str">
        <f t="shared" ref="D593:H593" si="438">D493</f>
        <v>item,200;stage_token,1</v>
      </c>
      <c r="E593" s="50">
        <f>产出设定!$C$21</f>
        <v>75</v>
      </c>
      <c r="F593" s="50">
        <f t="shared" si="438"/>
        <v>342</v>
      </c>
      <c r="G593" s="50">
        <f t="shared" si="438"/>
        <v>570</v>
      </c>
      <c r="H593" s="50" t="str">
        <f t="shared" si="438"/>
        <v>pack,10191;stage_token,170;dice,1</v>
      </c>
      <c r="K593" s="50">
        <v>10</v>
      </c>
      <c r="L593" s="50">
        <f t="shared" si="400"/>
        <v>101091</v>
      </c>
      <c r="M593" s="50">
        <v>91</v>
      </c>
      <c r="N593" s="50" t="str">
        <f ca="1">OFFSET(随机目标!$C$42,M593-1,MATCH(K593,随机目标!$C$41:$CH$41,0)-1)</f>
        <v>prop,207,2;pack,1114;pack,1129;pack,1144;pack,1159</v>
      </c>
      <c r="O593" s="50" t="str">
        <f ca="1">OFFSET(随机目标!$C$42,M593-1,MATCH(K593,随机目标!$C$41:$CH$41,0))</f>
        <v>prop,207,2</v>
      </c>
      <c r="P593" s="50">
        <f ca="1">OFFSET(随机目标!$C$42,M593-1,MATCH(K593,随机目标!$C$41:$CH$41,0)+1)</f>
        <v>2</v>
      </c>
      <c r="Q593" s="50">
        <v>1</v>
      </c>
      <c r="R593" s="50" t="str">
        <f t="shared" ca="1" si="401"/>
        <v>prop_207</v>
      </c>
      <c r="S593" s="50" t="str">
        <f t="shared" ca="1" si="402"/>
        <v>prop</v>
      </c>
      <c r="U593" s="50">
        <v>11</v>
      </c>
      <c r="V593" s="50">
        <f t="shared" si="423"/>
        <v>112091</v>
      </c>
      <c r="W593" s="50">
        <v>91</v>
      </c>
      <c r="X593" s="50" t="str">
        <f>随机目标!BZ132</f>
        <v>prop,314,1</v>
      </c>
      <c r="Y593" s="50" t="str">
        <f>随机目标!CA132</f>
        <v>prop,314,1</v>
      </c>
      <c r="Z593" s="50">
        <f>随机目标!CB132</f>
        <v>30</v>
      </c>
      <c r="AA593" s="50">
        <v>2</v>
      </c>
      <c r="AB593" s="50" t="str">
        <f t="shared" si="424"/>
        <v>prop_314</v>
      </c>
      <c r="AC593" s="50" t="str">
        <f t="shared" si="425"/>
        <v>prop</v>
      </c>
      <c r="AH593" s="53">
        <f>宝箱产出!J94</f>
        <v>10591</v>
      </c>
      <c r="AI593" s="53">
        <v>1</v>
      </c>
      <c r="AJ593" s="50" t="str">
        <f>宝箱产出!I94</f>
        <v>prop,202,2|20;prop,203,2|35;prop,204,1|30;prop,205,1|10;prop,206,1|5</v>
      </c>
    </row>
    <row r="594" spans="1:36">
      <c r="A594" s="51" t="s">
        <v>907</v>
      </c>
      <c r="B594" s="52">
        <v>1092</v>
      </c>
      <c r="C594" s="52">
        <v>2</v>
      </c>
      <c r="D594" s="50" t="str">
        <f t="shared" ref="D594:H594" si="439">D494</f>
        <v>item,200;stage_token,1</v>
      </c>
      <c r="E594" s="50">
        <f>产出设定!$C$21</f>
        <v>75</v>
      </c>
      <c r="F594" s="50">
        <f t="shared" si="439"/>
        <v>342</v>
      </c>
      <c r="G594" s="50">
        <f t="shared" si="439"/>
        <v>570</v>
      </c>
      <c r="H594" s="50" t="str">
        <f t="shared" si="439"/>
        <v>pack,10192;stage_token,170;dice,1</v>
      </c>
      <c r="K594" s="50">
        <v>10</v>
      </c>
      <c r="L594" s="50">
        <f t="shared" si="400"/>
        <v>101092</v>
      </c>
      <c r="M594" s="50">
        <v>92</v>
      </c>
      <c r="N594" s="50" t="str">
        <f ca="1">OFFSET(随机目标!$C$42,M594-1,MATCH(K594,随机目标!$C$41:$CH$41,0)-1)</f>
        <v>prop,207,2;pack,1114;pack,1129;pack,1144;pack,1159</v>
      </c>
      <c r="O594" s="50" t="str">
        <f ca="1">OFFSET(随机目标!$C$42,M594-1,MATCH(K594,随机目标!$C$41:$CH$41,0))</f>
        <v>prop,207,2</v>
      </c>
      <c r="P594" s="50">
        <f ca="1">OFFSET(随机目标!$C$42,M594-1,MATCH(K594,随机目标!$C$41:$CH$41,0)+1)</f>
        <v>2</v>
      </c>
      <c r="Q594" s="50">
        <v>1</v>
      </c>
      <c r="R594" s="50" t="str">
        <f t="shared" ca="1" si="401"/>
        <v>prop_207</v>
      </c>
      <c r="S594" s="50" t="str">
        <f t="shared" ca="1" si="402"/>
        <v>prop</v>
      </c>
      <c r="U594" s="50">
        <v>11</v>
      </c>
      <c r="V594" s="50">
        <f t="shared" si="423"/>
        <v>112092</v>
      </c>
      <c r="W594" s="50">
        <v>92</v>
      </c>
      <c r="X594" s="50" t="str">
        <f>随机目标!BZ133</f>
        <v>prop,314,1</v>
      </c>
      <c r="Y594" s="50" t="str">
        <f>随机目标!CA133</f>
        <v>prop,314,1</v>
      </c>
      <c r="Z594" s="50">
        <f>随机目标!CB133</f>
        <v>30</v>
      </c>
      <c r="AA594" s="50">
        <v>2</v>
      </c>
      <c r="AB594" s="50" t="str">
        <f t="shared" si="424"/>
        <v>prop_314</v>
      </c>
      <c r="AC594" s="50" t="str">
        <f t="shared" si="425"/>
        <v>prop</v>
      </c>
      <c r="AH594" s="53">
        <f>宝箱产出!J95</f>
        <v>10592</v>
      </c>
      <c r="AI594" s="53">
        <v>1</v>
      </c>
      <c r="AJ594" s="50" t="str">
        <f>宝箱产出!I95</f>
        <v>prop,202,2|20;prop,203,2|35;prop,204,1|30;prop,205,1|10;prop,206,1|5</v>
      </c>
    </row>
    <row r="595" spans="1:36">
      <c r="A595" s="51" t="s">
        <v>908</v>
      </c>
      <c r="B595" s="52">
        <v>1093</v>
      </c>
      <c r="C595" s="52">
        <v>2</v>
      </c>
      <c r="D595" s="50" t="str">
        <f t="shared" ref="D595:H595" si="440">D495</f>
        <v>item,200;stage_token,1</v>
      </c>
      <c r="E595" s="50">
        <f>产出设定!$C$21</f>
        <v>75</v>
      </c>
      <c r="F595" s="50">
        <f t="shared" si="440"/>
        <v>342</v>
      </c>
      <c r="G595" s="50">
        <f t="shared" si="440"/>
        <v>570</v>
      </c>
      <c r="H595" s="50" t="str">
        <f t="shared" si="440"/>
        <v>pack,10193;stage_token,170;dice,1</v>
      </c>
      <c r="K595" s="50">
        <v>10</v>
      </c>
      <c r="L595" s="50">
        <f t="shared" si="400"/>
        <v>101093</v>
      </c>
      <c r="M595" s="50">
        <v>93</v>
      </c>
      <c r="N595" s="50" t="str">
        <f ca="1">OFFSET(随机目标!$C$42,M595-1,MATCH(K595,随机目标!$C$41:$CH$41,0)-1)</f>
        <v>prop,207,2;pack,1114;pack,1129;pack,1144;pack,1159</v>
      </c>
      <c r="O595" s="50" t="str">
        <f ca="1">OFFSET(随机目标!$C$42,M595-1,MATCH(K595,随机目标!$C$41:$CH$41,0))</f>
        <v>prop,207,2</v>
      </c>
      <c r="P595" s="50">
        <f ca="1">OFFSET(随机目标!$C$42,M595-1,MATCH(K595,随机目标!$C$41:$CH$41,0)+1)</f>
        <v>2</v>
      </c>
      <c r="Q595" s="50">
        <v>1</v>
      </c>
      <c r="R595" s="50" t="str">
        <f t="shared" ca="1" si="401"/>
        <v>prop_207</v>
      </c>
      <c r="S595" s="50" t="str">
        <f t="shared" ca="1" si="402"/>
        <v>prop</v>
      </c>
      <c r="U595" s="50">
        <v>11</v>
      </c>
      <c r="V595" s="50">
        <f t="shared" si="423"/>
        <v>112093</v>
      </c>
      <c r="W595" s="50">
        <v>93</v>
      </c>
      <c r="X595" s="50" t="str">
        <f>随机目标!BZ134</f>
        <v>prop,314,1</v>
      </c>
      <c r="Y595" s="50" t="str">
        <f>随机目标!CA134</f>
        <v>prop,314,1</v>
      </c>
      <c r="Z595" s="50">
        <f>随机目标!CB134</f>
        <v>30</v>
      </c>
      <c r="AA595" s="50">
        <v>2</v>
      </c>
      <c r="AB595" s="50" t="str">
        <f t="shared" si="424"/>
        <v>prop_314</v>
      </c>
      <c r="AC595" s="50" t="str">
        <f t="shared" si="425"/>
        <v>prop</v>
      </c>
      <c r="AH595" s="53">
        <f>宝箱产出!J96</f>
        <v>10593</v>
      </c>
      <c r="AI595" s="53">
        <v>1</v>
      </c>
      <c r="AJ595" s="50" t="str">
        <f>宝箱产出!I96</f>
        <v>prop,202,2|20;prop,203,2|35;prop,204,1|30;prop,205,1|10;prop,206,1|5</v>
      </c>
    </row>
    <row r="596" spans="1:36">
      <c r="A596" s="51" t="s">
        <v>909</v>
      </c>
      <c r="B596" s="52">
        <v>1094</v>
      </c>
      <c r="C596" s="52">
        <v>2</v>
      </c>
      <c r="D596" s="50" t="str">
        <f t="shared" ref="D596:H596" si="441">D496</f>
        <v>item,200;stage_token,1</v>
      </c>
      <c r="E596" s="50">
        <f>产出设定!$C$21</f>
        <v>75</v>
      </c>
      <c r="F596" s="50">
        <f t="shared" si="441"/>
        <v>342</v>
      </c>
      <c r="G596" s="50">
        <f t="shared" si="441"/>
        <v>570</v>
      </c>
      <c r="H596" s="50" t="str">
        <f t="shared" si="441"/>
        <v>pack,10194;stage_token,175;dice,1</v>
      </c>
      <c r="K596" s="50">
        <v>10</v>
      </c>
      <c r="L596" s="50">
        <f t="shared" si="400"/>
        <v>101094</v>
      </c>
      <c r="M596" s="50">
        <v>94</v>
      </c>
      <c r="N596" s="50" t="str">
        <f ca="1">OFFSET(随机目标!$C$42,M596-1,MATCH(K596,随机目标!$C$41:$CH$41,0)-1)</f>
        <v>prop,207,2;pack,1114;pack,1129;pack,1144;pack,1159</v>
      </c>
      <c r="O596" s="50" t="str">
        <f ca="1">OFFSET(随机目标!$C$42,M596-1,MATCH(K596,随机目标!$C$41:$CH$41,0))</f>
        <v>prop,207,2</v>
      </c>
      <c r="P596" s="50">
        <f ca="1">OFFSET(随机目标!$C$42,M596-1,MATCH(K596,随机目标!$C$41:$CH$41,0)+1)</f>
        <v>2</v>
      </c>
      <c r="Q596" s="50">
        <v>1</v>
      </c>
      <c r="R596" s="50" t="str">
        <f t="shared" ca="1" si="401"/>
        <v>prop_207</v>
      </c>
      <c r="S596" s="50" t="str">
        <f t="shared" ca="1" si="402"/>
        <v>prop</v>
      </c>
      <c r="U596" s="50">
        <v>11</v>
      </c>
      <c r="V596" s="50">
        <f t="shared" si="423"/>
        <v>112094</v>
      </c>
      <c r="W596" s="50">
        <v>94</v>
      </c>
      <c r="X596" s="50" t="str">
        <f>随机目标!BZ135</f>
        <v>prop,314,1</v>
      </c>
      <c r="Y596" s="50" t="str">
        <f>随机目标!CA135</f>
        <v>prop,314,1</v>
      </c>
      <c r="Z596" s="50">
        <f>随机目标!CB135</f>
        <v>30</v>
      </c>
      <c r="AA596" s="50">
        <v>2</v>
      </c>
      <c r="AB596" s="50" t="str">
        <f t="shared" si="424"/>
        <v>prop_314</v>
      </c>
      <c r="AC596" s="50" t="str">
        <f t="shared" si="425"/>
        <v>prop</v>
      </c>
      <c r="AH596" s="53">
        <f>宝箱产出!J97</f>
        <v>10594</v>
      </c>
      <c r="AI596" s="53">
        <v>1</v>
      </c>
      <c r="AJ596" s="50" t="str">
        <f>宝箱产出!I97</f>
        <v>prop,202,2|20;prop,203,2|35;prop,204,1|30;prop,205,1|10;prop,206,1|5</v>
      </c>
    </row>
    <row r="597" spans="1:36">
      <c r="A597" s="51" t="s">
        <v>910</v>
      </c>
      <c r="B597" s="52">
        <v>1095</v>
      </c>
      <c r="C597" s="52">
        <v>2</v>
      </c>
      <c r="D597" s="50" t="str">
        <f t="shared" ref="D597:H597" si="442">D497</f>
        <v>item,200;stage_token,1</v>
      </c>
      <c r="E597" s="50">
        <f>产出设定!$C$21</f>
        <v>75</v>
      </c>
      <c r="F597" s="50">
        <f t="shared" si="442"/>
        <v>342</v>
      </c>
      <c r="G597" s="50">
        <f t="shared" si="442"/>
        <v>570</v>
      </c>
      <c r="H597" s="50" t="str">
        <f t="shared" si="442"/>
        <v>pack,10195;stage_token,175;dice,1</v>
      </c>
      <c r="K597" s="50">
        <v>10</v>
      </c>
      <c r="L597" s="50">
        <f t="shared" si="400"/>
        <v>101095</v>
      </c>
      <c r="M597" s="50">
        <v>95</v>
      </c>
      <c r="N597" s="50" t="str">
        <f ca="1">OFFSET(随机目标!$C$42,M597-1,MATCH(K597,随机目标!$C$41:$CH$41,0)-1)</f>
        <v>prop,207,2;pack,1114;pack,1129;pack,1144;pack,1159</v>
      </c>
      <c r="O597" s="50" t="str">
        <f ca="1">OFFSET(随机目标!$C$42,M597-1,MATCH(K597,随机目标!$C$41:$CH$41,0))</f>
        <v>prop,207,2</v>
      </c>
      <c r="P597" s="50">
        <f ca="1">OFFSET(随机目标!$C$42,M597-1,MATCH(K597,随机目标!$C$41:$CH$41,0)+1)</f>
        <v>2</v>
      </c>
      <c r="Q597" s="50">
        <v>1</v>
      </c>
      <c r="R597" s="50" t="str">
        <f t="shared" ca="1" si="401"/>
        <v>prop_207</v>
      </c>
      <c r="S597" s="50" t="str">
        <f t="shared" ca="1" si="402"/>
        <v>prop</v>
      </c>
      <c r="U597" s="50">
        <v>11</v>
      </c>
      <c r="V597" s="50">
        <f t="shared" si="423"/>
        <v>112095</v>
      </c>
      <c r="W597" s="50">
        <v>95</v>
      </c>
      <c r="X597" s="50" t="str">
        <f>随机目标!BZ136</f>
        <v>prop,314,1</v>
      </c>
      <c r="Y597" s="50" t="str">
        <f>随机目标!CA136</f>
        <v>prop,314,1</v>
      </c>
      <c r="Z597" s="50">
        <f>随机目标!CB136</f>
        <v>30</v>
      </c>
      <c r="AA597" s="50">
        <v>2</v>
      </c>
      <c r="AB597" s="50" t="str">
        <f t="shared" si="424"/>
        <v>prop_314</v>
      </c>
      <c r="AC597" s="50" t="str">
        <f t="shared" si="425"/>
        <v>prop</v>
      </c>
      <c r="AH597" s="53">
        <f>宝箱产出!J98</f>
        <v>10595</v>
      </c>
      <c r="AI597" s="53">
        <v>1</v>
      </c>
      <c r="AJ597" s="50" t="str">
        <f>宝箱产出!I98</f>
        <v>prop,202,2|20;prop,203,2|35;prop,204,1|30;prop,205,1|10;prop,206,1|5</v>
      </c>
    </row>
    <row r="598" spans="1:36">
      <c r="A598" s="51" t="s">
        <v>911</v>
      </c>
      <c r="B598" s="52">
        <v>1096</v>
      </c>
      <c r="C598" s="52">
        <v>2</v>
      </c>
      <c r="D598" s="50" t="str">
        <f t="shared" ref="D598:H598" si="443">D498</f>
        <v>item,200;stage_token,1</v>
      </c>
      <c r="E598" s="50">
        <f>产出设定!$C$21</f>
        <v>75</v>
      </c>
      <c r="F598" s="50">
        <f t="shared" si="443"/>
        <v>342</v>
      </c>
      <c r="G598" s="50">
        <f t="shared" si="443"/>
        <v>570</v>
      </c>
      <c r="H598" s="50" t="str">
        <f t="shared" si="443"/>
        <v>pack,10196;stage_token,175;dice,1</v>
      </c>
      <c r="K598" s="50">
        <v>10</v>
      </c>
      <c r="L598" s="50">
        <f t="shared" si="400"/>
        <v>101096</v>
      </c>
      <c r="M598" s="50">
        <v>96</v>
      </c>
      <c r="N598" s="50" t="str">
        <f ca="1">OFFSET(随机目标!$C$42,M598-1,MATCH(K598,随机目标!$C$41:$CH$41,0)-1)</f>
        <v>prop,207,2;pack,1114;pack,1129;pack,1144;pack,1159</v>
      </c>
      <c r="O598" s="50" t="str">
        <f ca="1">OFFSET(随机目标!$C$42,M598-1,MATCH(K598,随机目标!$C$41:$CH$41,0))</f>
        <v>prop,207,2</v>
      </c>
      <c r="P598" s="50">
        <f ca="1">OFFSET(随机目标!$C$42,M598-1,MATCH(K598,随机目标!$C$41:$CH$41,0)+1)</f>
        <v>2</v>
      </c>
      <c r="Q598" s="50">
        <v>1</v>
      </c>
      <c r="R598" s="50" t="str">
        <f t="shared" ca="1" si="401"/>
        <v>prop_207</v>
      </c>
      <c r="S598" s="50" t="str">
        <f t="shared" ca="1" si="402"/>
        <v>prop</v>
      </c>
      <c r="U598" s="50">
        <v>11</v>
      </c>
      <c r="V598" s="50">
        <f t="shared" si="423"/>
        <v>112096</v>
      </c>
      <c r="W598" s="50">
        <v>96</v>
      </c>
      <c r="X598" s="50" t="str">
        <f>随机目标!BZ137</f>
        <v>prop,314,1</v>
      </c>
      <c r="Y598" s="50" t="str">
        <f>随机目标!CA137</f>
        <v>prop,314,1</v>
      </c>
      <c r="Z598" s="50">
        <f>随机目标!CB137</f>
        <v>30</v>
      </c>
      <c r="AA598" s="50">
        <v>2</v>
      </c>
      <c r="AB598" s="50" t="str">
        <f t="shared" si="424"/>
        <v>prop_314</v>
      </c>
      <c r="AC598" s="50" t="str">
        <f t="shared" si="425"/>
        <v>prop</v>
      </c>
      <c r="AH598" s="53">
        <f>宝箱产出!J99</f>
        <v>10596</v>
      </c>
      <c r="AI598" s="53">
        <v>1</v>
      </c>
      <c r="AJ598" s="50" t="str">
        <f>宝箱产出!I99</f>
        <v>prop,202,2|20;prop,203,2|35;prop,204,1|30;prop,205,1|10;prop,206,1|5</v>
      </c>
    </row>
    <row r="599" spans="1:36">
      <c r="A599" s="51" t="s">
        <v>912</v>
      </c>
      <c r="B599" s="52">
        <v>1097</v>
      </c>
      <c r="C599" s="52">
        <v>2</v>
      </c>
      <c r="D599" s="50" t="str">
        <f t="shared" ref="D599:H599" si="444">D499</f>
        <v>item,200;stage_token,1</v>
      </c>
      <c r="E599" s="50">
        <f>产出设定!$C$21</f>
        <v>75</v>
      </c>
      <c r="F599" s="50">
        <f t="shared" si="444"/>
        <v>342</v>
      </c>
      <c r="G599" s="50">
        <f t="shared" si="444"/>
        <v>570</v>
      </c>
      <c r="H599" s="50" t="str">
        <f t="shared" si="444"/>
        <v>pack,10197;stage_token,175;dice,1</v>
      </c>
      <c r="K599" s="50">
        <v>10</v>
      </c>
      <c r="L599" s="50">
        <f t="shared" si="400"/>
        <v>101097</v>
      </c>
      <c r="M599" s="50">
        <v>97</v>
      </c>
      <c r="N599" s="50" t="str">
        <f ca="1">OFFSET(随机目标!$C$42,M599-1,MATCH(K599,随机目标!$C$41:$CH$41,0)-1)</f>
        <v>prop,207,2;pack,1114;pack,1129;pack,1144;pack,1159</v>
      </c>
      <c r="O599" s="50" t="str">
        <f ca="1">OFFSET(随机目标!$C$42,M599-1,MATCH(K599,随机目标!$C$41:$CH$41,0))</f>
        <v>prop,207,2</v>
      </c>
      <c r="P599" s="50">
        <f ca="1">OFFSET(随机目标!$C$42,M599-1,MATCH(K599,随机目标!$C$41:$CH$41,0)+1)</f>
        <v>2</v>
      </c>
      <c r="Q599" s="50">
        <v>1</v>
      </c>
      <c r="R599" s="50" t="str">
        <f t="shared" ca="1" si="401"/>
        <v>prop_207</v>
      </c>
      <c r="S599" s="50" t="str">
        <f t="shared" ca="1" si="402"/>
        <v>prop</v>
      </c>
      <c r="U599" s="50">
        <v>11</v>
      </c>
      <c r="V599" s="50">
        <f t="shared" si="423"/>
        <v>112097</v>
      </c>
      <c r="W599" s="50">
        <v>97</v>
      </c>
      <c r="X599" s="50" t="str">
        <f>随机目标!BZ138</f>
        <v>prop,314,1</v>
      </c>
      <c r="Y599" s="50" t="str">
        <f>随机目标!CA138</f>
        <v>prop,314,1</v>
      </c>
      <c r="Z599" s="50">
        <f>随机目标!CB138</f>
        <v>30</v>
      </c>
      <c r="AA599" s="50">
        <v>2</v>
      </c>
      <c r="AB599" s="50" t="str">
        <f t="shared" si="424"/>
        <v>prop_314</v>
      </c>
      <c r="AC599" s="50" t="str">
        <f t="shared" si="425"/>
        <v>prop</v>
      </c>
      <c r="AH599" s="53">
        <f>宝箱产出!J100</f>
        <v>10597</v>
      </c>
      <c r="AI599" s="53">
        <v>1</v>
      </c>
      <c r="AJ599" s="50" t="str">
        <f>宝箱产出!I100</f>
        <v>prop,202,2|20;prop,203,2|35;prop,204,1|30;prop,205,1|10;prop,206,1|5</v>
      </c>
    </row>
    <row r="600" spans="1:36">
      <c r="A600" s="51" t="s">
        <v>913</v>
      </c>
      <c r="B600" s="52">
        <v>1098</v>
      </c>
      <c r="C600" s="52">
        <v>2</v>
      </c>
      <c r="D600" s="50" t="str">
        <f t="shared" ref="D600:H600" si="445">D500</f>
        <v>item,200;stage_token,1</v>
      </c>
      <c r="E600" s="50">
        <f>产出设定!$C$21</f>
        <v>75</v>
      </c>
      <c r="F600" s="50">
        <f t="shared" si="445"/>
        <v>342</v>
      </c>
      <c r="G600" s="50">
        <f t="shared" si="445"/>
        <v>570</v>
      </c>
      <c r="H600" s="50" t="str">
        <f t="shared" si="445"/>
        <v>pack,10198;stage_token,175;dice,1</v>
      </c>
      <c r="K600" s="50">
        <v>10</v>
      </c>
      <c r="L600" s="50">
        <f t="shared" si="400"/>
        <v>101098</v>
      </c>
      <c r="M600" s="50">
        <v>98</v>
      </c>
      <c r="N600" s="50" t="str">
        <f ca="1">OFFSET(随机目标!$C$42,M600-1,MATCH(K600,随机目标!$C$41:$CH$41,0)-1)</f>
        <v>prop,207,2;pack,1114;pack,1129;pack,1144;pack,1159</v>
      </c>
      <c r="O600" s="50" t="str">
        <f ca="1">OFFSET(随机目标!$C$42,M600-1,MATCH(K600,随机目标!$C$41:$CH$41,0))</f>
        <v>prop,207,2</v>
      </c>
      <c r="P600" s="50">
        <f ca="1">OFFSET(随机目标!$C$42,M600-1,MATCH(K600,随机目标!$C$41:$CH$41,0)+1)</f>
        <v>2</v>
      </c>
      <c r="Q600" s="50">
        <v>1</v>
      </c>
      <c r="R600" s="50" t="str">
        <f t="shared" ca="1" si="401"/>
        <v>prop_207</v>
      </c>
      <c r="S600" s="50" t="str">
        <f t="shared" ca="1" si="402"/>
        <v>prop</v>
      </c>
      <c r="U600" s="50">
        <v>11</v>
      </c>
      <c r="V600" s="50">
        <f t="shared" si="423"/>
        <v>112098</v>
      </c>
      <c r="W600" s="50">
        <v>98</v>
      </c>
      <c r="X600" s="50" t="str">
        <f>随机目标!BZ139</f>
        <v>prop,314,1</v>
      </c>
      <c r="Y600" s="50" t="str">
        <f>随机目标!CA139</f>
        <v>prop,314,1</v>
      </c>
      <c r="Z600" s="50">
        <f>随机目标!CB139</f>
        <v>30</v>
      </c>
      <c r="AA600" s="50">
        <v>2</v>
      </c>
      <c r="AB600" s="50" t="str">
        <f t="shared" si="424"/>
        <v>prop_314</v>
      </c>
      <c r="AC600" s="50" t="str">
        <f t="shared" si="425"/>
        <v>prop</v>
      </c>
      <c r="AH600" s="53">
        <f>宝箱产出!J101</f>
        <v>10598</v>
      </c>
      <c r="AI600" s="53">
        <v>1</v>
      </c>
      <c r="AJ600" s="50" t="str">
        <f>宝箱产出!I101</f>
        <v>prop,202,2|20;prop,203,2|35;prop,204,1|30;prop,205,1|10;prop,206,1|5</v>
      </c>
    </row>
    <row r="601" spans="1:36">
      <c r="A601" s="51" t="s">
        <v>914</v>
      </c>
      <c r="B601" s="52">
        <v>1099</v>
      </c>
      <c r="C601" s="52">
        <v>2</v>
      </c>
      <c r="D601" s="50" t="str">
        <f t="shared" ref="D601:H601" si="446">D501</f>
        <v>item,200;stage_token,1</v>
      </c>
      <c r="E601" s="50">
        <f>产出设定!$C$21</f>
        <v>75</v>
      </c>
      <c r="F601" s="50">
        <f t="shared" si="446"/>
        <v>342</v>
      </c>
      <c r="G601" s="50">
        <f t="shared" si="446"/>
        <v>570</v>
      </c>
      <c r="H601" s="50" t="str">
        <f t="shared" si="446"/>
        <v>pack,10199;stage_token,175;dice,1</v>
      </c>
      <c r="K601" s="50">
        <v>10</v>
      </c>
      <c r="L601" s="50">
        <f t="shared" si="400"/>
        <v>101099</v>
      </c>
      <c r="M601" s="50">
        <v>99</v>
      </c>
      <c r="N601" s="50" t="str">
        <f ca="1">OFFSET(随机目标!$C$42,M601-1,MATCH(K601,随机目标!$C$41:$CH$41,0)-1)</f>
        <v>prop,207,2;pack,1114;pack,1129;pack,1144;pack,1159</v>
      </c>
      <c r="O601" s="50" t="str">
        <f ca="1">OFFSET(随机目标!$C$42,M601-1,MATCH(K601,随机目标!$C$41:$CH$41,0))</f>
        <v>prop,207,2</v>
      </c>
      <c r="P601" s="50">
        <f ca="1">OFFSET(随机目标!$C$42,M601-1,MATCH(K601,随机目标!$C$41:$CH$41,0)+1)</f>
        <v>2</v>
      </c>
      <c r="Q601" s="50">
        <v>1</v>
      </c>
      <c r="R601" s="50" t="str">
        <f t="shared" ca="1" si="401"/>
        <v>prop_207</v>
      </c>
      <c r="S601" s="50" t="str">
        <f t="shared" ca="1" si="402"/>
        <v>prop</v>
      </c>
      <c r="U601" s="50">
        <v>11</v>
      </c>
      <c r="V601" s="50">
        <f t="shared" si="423"/>
        <v>112099</v>
      </c>
      <c r="W601" s="50">
        <v>99</v>
      </c>
      <c r="X601" s="50" t="str">
        <f>随机目标!BZ140</f>
        <v>prop,314,1</v>
      </c>
      <c r="Y601" s="50" t="str">
        <f>随机目标!CA140</f>
        <v>prop,314,1</v>
      </c>
      <c r="Z601" s="50">
        <f>随机目标!CB140</f>
        <v>30</v>
      </c>
      <c r="AA601" s="50">
        <v>2</v>
      </c>
      <c r="AB601" s="50" t="str">
        <f t="shared" si="424"/>
        <v>prop_314</v>
      </c>
      <c r="AC601" s="50" t="str">
        <f t="shared" si="425"/>
        <v>prop</v>
      </c>
      <c r="AH601" s="53">
        <f>宝箱产出!J102</f>
        <v>10599</v>
      </c>
      <c r="AI601" s="53">
        <v>1</v>
      </c>
      <c r="AJ601" s="50" t="str">
        <f>宝箱产出!I102</f>
        <v>prop,202,2|20;prop,203,2|35;prop,204,1|30;prop,205,1|10;prop,206,1|5</v>
      </c>
    </row>
    <row r="602" spans="1:36">
      <c r="A602" s="51" t="s">
        <v>915</v>
      </c>
      <c r="B602" s="52">
        <v>1100</v>
      </c>
      <c r="C602" s="52">
        <v>2</v>
      </c>
      <c r="D602" s="50" t="str">
        <f t="shared" ref="D602:H602" si="447">D502</f>
        <v>item,200;stage_token,1</v>
      </c>
      <c r="E602" s="50">
        <f>产出设定!$C$21</f>
        <v>75</v>
      </c>
      <c r="F602" s="50">
        <f t="shared" si="447"/>
        <v>342</v>
      </c>
      <c r="G602" s="50">
        <f t="shared" si="447"/>
        <v>570</v>
      </c>
      <c r="H602" s="50" t="str">
        <f t="shared" si="447"/>
        <v>pack,10200;stage_token,180;dice,1</v>
      </c>
      <c r="K602" s="50">
        <v>10</v>
      </c>
      <c r="L602" s="50">
        <f t="shared" si="400"/>
        <v>101100</v>
      </c>
      <c r="M602" s="50">
        <v>100</v>
      </c>
      <c r="N602" s="50" t="str">
        <f ca="1">OFFSET(随机目标!$C$42,M602-1,MATCH(K602,随机目标!$C$41:$CH$41,0)-1)</f>
        <v>prop,207,2;pack,1114;pack,1129;pack,1144;pack,1159</v>
      </c>
      <c r="O602" s="50" t="str">
        <f ca="1">OFFSET(随机目标!$C$42,M602-1,MATCH(K602,随机目标!$C$41:$CH$41,0))</f>
        <v>prop,207,2</v>
      </c>
      <c r="P602" s="50">
        <f ca="1">OFFSET(随机目标!$C$42,M602-1,MATCH(K602,随机目标!$C$41:$CH$41,0)+1)</f>
        <v>2</v>
      </c>
      <c r="Q602" s="50">
        <v>1</v>
      </c>
      <c r="R602" s="50" t="str">
        <f t="shared" ca="1" si="401"/>
        <v>prop_207</v>
      </c>
      <c r="S602" s="50" t="str">
        <f t="shared" ca="1" si="402"/>
        <v>prop</v>
      </c>
      <c r="U602" s="50">
        <v>11</v>
      </c>
      <c r="V602" s="50">
        <f t="shared" si="423"/>
        <v>112100</v>
      </c>
      <c r="W602" s="50">
        <v>100</v>
      </c>
      <c r="X602" s="50" t="str">
        <f>随机目标!BZ141</f>
        <v>prop,314,1</v>
      </c>
      <c r="Y602" s="50" t="str">
        <f>随机目标!CA141</f>
        <v>prop,314,1</v>
      </c>
      <c r="Z602" s="50">
        <f>随机目标!CB141</f>
        <v>30</v>
      </c>
      <c r="AA602" s="50">
        <v>2</v>
      </c>
      <c r="AB602" s="50" t="str">
        <f t="shared" si="424"/>
        <v>prop_314</v>
      </c>
      <c r="AC602" s="50" t="str">
        <f t="shared" si="425"/>
        <v>prop</v>
      </c>
      <c r="AH602" s="53">
        <f>宝箱产出!J103</f>
        <v>10600</v>
      </c>
      <c r="AI602" s="53">
        <v>1</v>
      </c>
      <c r="AJ602" s="50" t="str">
        <f>宝箱产出!I103</f>
        <v>prop,202,2|20;prop,203,2|35;prop,204,1|30;prop,205,1|10;prop,206,1|5</v>
      </c>
    </row>
    <row r="603" spans="1:36">
      <c r="A603" s="51" t="s">
        <v>916</v>
      </c>
      <c r="B603" s="52">
        <v>1001</v>
      </c>
      <c r="C603" s="52">
        <v>3</v>
      </c>
      <c r="D603" s="50" t="str">
        <f t="shared" ref="D603:H603" si="448">D503</f>
        <v>item,200;stage_token,1</v>
      </c>
      <c r="E603" s="50">
        <f>产出设定!$C$21</f>
        <v>75</v>
      </c>
      <c r="F603" s="50">
        <f t="shared" si="448"/>
        <v>90</v>
      </c>
      <c r="G603" s="50">
        <f t="shared" si="448"/>
        <v>150</v>
      </c>
      <c r="H603" s="50" t="str">
        <f t="shared" si="448"/>
        <v>pack,10101;stage_token,105;dice,1</v>
      </c>
      <c r="K603" s="50">
        <v>11</v>
      </c>
      <c r="L603" s="50">
        <f t="shared" si="400"/>
        <v>111001</v>
      </c>
      <c r="M603" s="50">
        <v>1</v>
      </c>
      <c r="N603" s="50" t="str">
        <f ca="1">OFFSET(随机目标!$C$42,M603-1,MATCH(K603,随机目标!$C$41:$CH$41,0)-1)</f>
        <v>prop,211,1;pack,1101;pack,1116;pack,1131;pack,1146</v>
      </c>
      <c r="O603" s="50" t="str">
        <f ca="1">OFFSET(随机目标!$C$42,M603-1,MATCH(K603,随机目标!$C$41:$CH$41,0))</f>
        <v>prop,211,1</v>
      </c>
      <c r="P603" s="50">
        <f ca="1">OFFSET(随机目标!$C$42,M603-1,MATCH(K603,随机目标!$C$41:$CH$41,0)+1)</f>
        <v>0</v>
      </c>
      <c r="Q603" s="50">
        <v>1</v>
      </c>
      <c r="R603" s="50" t="str">
        <f t="shared" ca="1" si="401"/>
        <v>prop_211</v>
      </c>
      <c r="S603" s="50" t="str">
        <f t="shared" ca="1" si="402"/>
        <v>prop</v>
      </c>
      <c r="U603" s="50">
        <v>12</v>
      </c>
      <c r="V603" s="50">
        <f t="shared" si="423"/>
        <v>122001</v>
      </c>
      <c r="W603" s="50">
        <v>1</v>
      </c>
      <c r="X603" s="50" t="str">
        <f>随机目标!CF42</f>
        <v>prop,317,1</v>
      </c>
      <c r="Y603" s="50" t="str">
        <f>随机目标!CG42</f>
        <v>prop,317,1</v>
      </c>
      <c r="Z603" s="50">
        <f>随机目标!CH42</f>
        <v>0</v>
      </c>
      <c r="AA603" s="50">
        <v>2</v>
      </c>
      <c r="AB603" s="50" t="str">
        <f t="shared" si="424"/>
        <v>prop_317</v>
      </c>
      <c r="AC603" s="50" t="str">
        <f t="shared" si="425"/>
        <v>prop</v>
      </c>
    </row>
    <row r="604" spans="1:36">
      <c r="A604" s="51" t="s">
        <v>917</v>
      </c>
      <c r="B604" s="52">
        <v>1002</v>
      </c>
      <c r="C604" s="52">
        <v>3</v>
      </c>
      <c r="D604" s="50" t="str">
        <f t="shared" ref="D604:H604" si="449">D504</f>
        <v>item,200;stage_token,1</v>
      </c>
      <c r="E604" s="50">
        <f>产出设定!$C$21</f>
        <v>75</v>
      </c>
      <c r="F604" s="50">
        <f t="shared" si="449"/>
        <v>96</v>
      </c>
      <c r="G604" s="50">
        <f t="shared" si="449"/>
        <v>160</v>
      </c>
      <c r="H604" s="50" t="str">
        <f t="shared" si="449"/>
        <v>pack,10102;stage_token,105;dice,1</v>
      </c>
      <c r="K604" s="50">
        <v>11</v>
      </c>
      <c r="L604" s="50">
        <f t="shared" si="400"/>
        <v>111002</v>
      </c>
      <c r="M604" s="50">
        <v>2</v>
      </c>
      <c r="N604" s="50" t="str">
        <f ca="1">OFFSET(随机目标!$C$42,M604-1,MATCH(K604,随机目标!$C$41:$CH$41,0)-1)</f>
        <v>prop,211,1;pack,1101;pack,1116;pack,1131;pack,1146</v>
      </c>
      <c r="O604" s="50" t="str">
        <f ca="1">OFFSET(随机目标!$C$42,M604-1,MATCH(K604,随机目标!$C$41:$CH$41,0))</f>
        <v>prop,211,1</v>
      </c>
      <c r="P604" s="50">
        <f ca="1">OFFSET(随机目标!$C$42,M604-1,MATCH(K604,随机目标!$C$41:$CH$41,0)+1)</f>
        <v>0</v>
      </c>
      <c r="Q604" s="50">
        <v>1</v>
      </c>
      <c r="R604" s="50" t="str">
        <f t="shared" ca="1" si="401"/>
        <v>prop_211</v>
      </c>
      <c r="S604" s="50" t="str">
        <f t="shared" ca="1" si="402"/>
        <v>prop</v>
      </c>
      <c r="U604" s="50">
        <v>12</v>
      </c>
      <c r="V604" s="50">
        <f t="shared" si="423"/>
        <v>122002</v>
      </c>
      <c r="W604" s="50">
        <v>2</v>
      </c>
      <c r="X604" s="50" t="str">
        <f>随机目标!CF43</f>
        <v>prop,317,1</v>
      </c>
      <c r="Y604" s="50" t="str">
        <f>随机目标!CG43</f>
        <v>prop,317,1</v>
      </c>
      <c r="Z604" s="50">
        <f>随机目标!CH43</f>
        <v>0</v>
      </c>
      <c r="AA604" s="50">
        <v>2</v>
      </c>
      <c r="AB604" s="50" t="str">
        <f t="shared" si="424"/>
        <v>prop_317</v>
      </c>
      <c r="AC604" s="50" t="str">
        <f t="shared" si="425"/>
        <v>prop</v>
      </c>
    </row>
    <row r="605" spans="1:36">
      <c r="A605" s="51" t="s">
        <v>918</v>
      </c>
      <c r="B605" s="52">
        <v>1003</v>
      </c>
      <c r="C605" s="52">
        <v>3</v>
      </c>
      <c r="D605" s="50" t="str">
        <f t="shared" ref="D605:H605" si="450">D505</f>
        <v>item,200;stage_token,1</v>
      </c>
      <c r="E605" s="50">
        <f>产出设定!$C$21</f>
        <v>75</v>
      </c>
      <c r="F605" s="50">
        <f t="shared" si="450"/>
        <v>102</v>
      </c>
      <c r="G605" s="50">
        <f t="shared" si="450"/>
        <v>169</v>
      </c>
      <c r="H605" s="50" t="str">
        <f t="shared" si="450"/>
        <v>pack,10103;stage_token,105;dice,1</v>
      </c>
      <c r="K605" s="50">
        <v>11</v>
      </c>
      <c r="L605" s="50">
        <f t="shared" si="400"/>
        <v>111003</v>
      </c>
      <c r="M605" s="50">
        <v>3</v>
      </c>
      <c r="N605" s="50" t="str">
        <f ca="1">OFFSET(随机目标!$C$42,M605-1,MATCH(K605,随机目标!$C$41:$CH$41,0)-1)</f>
        <v>prop,211,1;pack,1101;pack,1116;pack,1131;pack,1146</v>
      </c>
      <c r="O605" s="50" t="str">
        <f ca="1">OFFSET(随机目标!$C$42,M605-1,MATCH(K605,随机目标!$C$41:$CH$41,0))</f>
        <v>prop,211,1</v>
      </c>
      <c r="P605" s="50">
        <f ca="1">OFFSET(随机目标!$C$42,M605-1,MATCH(K605,随机目标!$C$41:$CH$41,0)+1)</f>
        <v>0</v>
      </c>
      <c r="Q605" s="50">
        <v>1</v>
      </c>
      <c r="R605" s="50" t="str">
        <f t="shared" ca="1" si="401"/>
        <v>prop_211</v>
      </c>
      <c r="S605" s="50" t="str">
        <f t="shared" ca="1" si="402"/>
        <v>prop</v>
      </c>
      <c r="U605" s="50">
        <v>12</v>
      </c>
      <c r="V605" s="50">
        <f t="shared" si="423"/>
        <v>122003</v>
      </c>
      <c r="W605" s="50">
        <v>3</v>
      </c>
      <c r="X605" s="50" t="str">
        <f>随机目标!CF44</f>
        <v>prop,317,1</v>
      </c>
      <c r="Y605" s="50" t="str">
        <f>随机目标!CG44</f>
        <v>prop,317,1</v>
      </c>
      <c r="Z605" s="50">
        <f>随机目标!CH44</f>
        <v>0</v>
      </c>
      <c r="AA605" s="50">
        <v>2</v>
      </c>
      <c r="AB605" s="50" t="str">
        <f t="shared" si="424"/>
        <v>prop_317</v>
      </c>
      <c r="AC605" s="50" t="str">
        <f t="shared" si="425"/>
        <v>prop</v>
      </c>
    </row>
    <row r="606" spans="1:36">
      <c r="A606" s="51" t="s">
        <v>919</v>
      </c>
      <c r="B606" s="52">
        <v>1004</v>
      </c>
      <c r="C606" s="52">
        <v>3</v>
      </c>
      <c r="D606" s="50" t="str">
        <f t="shared" ref="D606:H606" si="451">D506</f>
        <v>item,200;stage_token,1</v>
      </c>
      <c r="E606" s="50">
        <f>产出设定!$C$21</f>
        <v>75</v>
      </c>
      <c r="F606" s="50">
        <f t="shared" si="451"/>
        <v>108</v>
      </c>
      <c r="G606" s="50">
        <f t="shared" si="451"/>
        <v>180</v>
      </c>
      <c r="H606" s="50" t="str">
        <f t="shared" si="451"/>
        <v>pack,10104;stage_token,105;dice,1</v>
      </c>
      <c r="K606" s="50">
        <v>11</v>
      </c>
      <c r="L606" s="50">
        <f t="shared" si="400"/>
        <v>111004</v>
      </c>
      <c r="M606" s="50">
        <v>4</v>
      </c>
      <c r="N606" s="50" t="str">
        <f ca="1">OFFSET(随机目标!$C$42,M606-1,MATCH(K606,随机目标!$C$41:$CH$41,0)-1)</f>
        <v>prop,211,1;pack,1101;pack,1116;pack,1131;pack,1146</v>
      </c>
      <c r="O606" s="50" t="str">
        <f ca="1">OFFSET(随机目标!$C$42,M606-1,MATCH(K606,随机目标!$C$41:$CH$41,0))</f>
        <v>prop,211,1</v>
      </c>
      <c r="P606" s="50">
        <f ca="1">OFFSET(随机目标!$C$42,M606-1,MATCH(K606,随机目标!$C$41:$CH$41,0)+1)</f>
        <v>0</v>
      </c>
      <c r="Q606" s="50">
        <v>1</v>
      </c>
      <c r="R606" s="50" t="str">
        <f t="shared" ca="1" si="401"/>
        <v>prop_211</v>
      </c>
      <c r="S606" s="50" t="str">
        <f t="shared" ca="1" si="402"/>
        <v>prop</v>
      </c>
      <c r="U606" s="50">
        <v>12</v>
      </c>
      <c r="V606" s="50">
        <f t="shared" si="423"/>
        <v>122004</v>
      </c>
      <c r="W606" s="50">
        <v>4</v>
      </c>
      <c r="X606" s="50" t="str">
        <f>随机目标!CF45</f>
        <v>prop,317,1</v>
      </c>
      <c r="Y606" s="50" t="str">
        <f>随机目标!CG45</f>
        <v>prop,317,1</v>
      </c>
      <c r="Z606" s="50">
        <f>随机目标!CH45</f>
        <v>0</v>
      </c>
      <c r="AA606" s="50">
        <v>2</v>
      </c>
      <c r="AB606" s="50" t="str">
        <f t="shared" si="424"/>
        <v>prop_317</v>
      </c>
      <c r="AC606" s="50" t="str">
        <f t="shared" si="425"/>
        <v>prop</v>
      </c>
    </row>
    <row r="607" spans="1:36">
      <c r="A607" s="51" t="s">
        <v>920</v>
      </c>
      <c r="B607" s="52">
        <v>1005</v>
      </c>
      <c r="C607" s="52">
        <v>3</v>
      </c>
      <c r="D607" s="50" t="str">
        <f t="shared" ref="D607:H607" si="452">D507</f>
        <v>item,200;stage_token,1</v>
      </c>
      <c r="E607" s="50">
        <f>产出设定!$C$21</f>
        <v>75</v>
      </c>
      <c r="F607" s="50">
        <f t="shared" si="452"/>
        <v>114</v>
      </c>
      <c r="G607" s="50">
        <f t="shared" si="452"/>
        <v>190</v>
      </c>
      <c r="H607" s="50" t="str">
        <f t="shared" si="452"/>
        <v>pack,10105;stage_token,105;dice,1</v>
      </c>
      <c r="K607" s="50">
        <v>11</v>
      </c>
      <c r="L607" s="50">
        <f t="shared" si="400"/>
        <v>111005</v>
      </c>
      <c r="M607" s="50">
        <v>5</v>
      </c>
      <c r="N607" s="50" t="str">
        <f ca="1">OFFSET(随机目标!$C$42,M607-1,MATCH(K607,随机目标!$C$41:$CH$41,0)-1)</f>
        <v>prop,211,1;pack,1102;pack,1117;pack,1132;pack,1147</v>
      </c>
      <c r="O607" s="50" t="str">
        <f ca="1">OFFSET(随机目标!$C$42,M607-1,MATCH(K607,随机目标!$C$41:$CH$41,0))</f>
        <v>prop,211,1</v>
      </c>
      <c r="P607" s="50">
        <f ca="1">OFFSET(随机目标!$C$42,M607-1,MATCH(K607,随机目标!$C$41:$CH$41,0)+1)</f>
        <v>0</v>
      </c>
      <c r="Q607" s="50">
        <v>1</v>
      </c>
      <c r="R607" s="50" t="str">
        <f t="shared" ca="1" si="401"/>
        <v>prop_211</v>
      </c>
      <c r="S607" s="50" t="str">
        <f t="shared" ca="1" si="402"/>
        <v>prop</v>
      </c>
      <c r="U607" s="50">
        <v>12</v>
      </c>
      <c r="V607" s="50">
        <f t="shared" si="423"/>
        <v>122005</v>
      </c>
      <c r="W607" s="50">
        <v>5</v>
      </c>
      <c r="X607" s="50" t="str">
        <f>随机目标!CF46</f>
        <v>prop,317,1</v>
      </c>
      <c r="Y607" s="50" t="str">
        <f>随机目标!CG46</f>
        <v>prop,317,1</v>
      </c>
      <c r="Z607" s="50">
        <f>随机目标!CH46</f>
        <v>0</v>
      </c>
      <c r="AA607" s="50">
        <v>2</v>
      </c>
      <c r="AB607" s="50" t="str">
        <f t="shared" si="424"/>
        <v>prop_317</v>
      </c>
      <c r="AC607" s="50" t="str">
        <f t="shared" si="425"/>
        <v>prop</v>
      </c>
    </row>
    <row r="608" spans="1:36">
      <c r="A608" s="51" t="s">
        <v>921</v>
      </c>
      <c r="B608" s="52">
        <v>1006</v>
      </c>
      <c r="C608" s="52">
        <v>3</v>
      </c>
      <c r="D608" s="50" t="str">
        <f t="shared" ref="D608:H608" si="453">D508</f>
        <v>item,200;stage_token,1</v>
      </c>
      <c r="E608" s="50">
        <f>产出设定!$C$21</f>
        <v>75</v>
      </c>
      <c r="F608" s="50">
        <f t="shared" si="453"/>
        <v>114</v>
      </c>
      <c r="G608" s="50">
        <f t="shared" si="453"/>
        <v>190</v>
      </c>
      <c r="H608" s="50" t="str">
        <f t="shared" si="453"/>
        <v>pack,10106;stage_token,105;dice,1</v>
      </c>
      <c r="K608" s="50">
        <v>11</v>
      </c>
      <c r="L608" s="50">
        <f t="shared" si="400"/>
        <v>111006</v>
      </c>
      <c r="M608" s="50">
        <v>6</v>
      </c>
      <c r="N608" s="50" t="str">
        <f ca="1">OFFSET(随机目标!$C$42,M608-1,MATCH(K608,随机目标!$C$41:$CH$41,0)-1)</f>
        <v>prop,211,1;pack,1102;pack,1117;pack,1132;pack,1147</v>
      </c>
      <c r="O608" s="50" t="str">
        <f ca="1">OFFSET(随机目标!$C$42,M608-1,MATCH(K608,随机目标!$C$41:$CH$41,0))</f>
        <v>prop,211,1</v>
      </c>
      <c r="P608" s="50">
        <f ca="1">OFFSET(随机目标!$C$42,M608-1,MATCH(K608,随机目标!$C$41:$CH$41,0)+1)</f>
        <v>0</v>
      </c>
      <c r="Q608" s="50">
        <v>1</v>
      </c>
      <c r="R608" s="50" t="str">
        <f t="shared" ca="1" si="401"/>
        <v>prop_211</v>
      </c>
      <c r="S608" s="50" t="str">
        <f t="shared" ca="1" si="402"/>
        <v>prop</v>
      </c>
      <c r="U608" s="50">
        <v>12</v>
      </c>
      <c r="V608" s="50">
        <f t="shared" si="423"/>
        <v>122006</v>
      </c>
      <c r="W608" s="50">
        <v>6</v>
      </c>
      <c r="X608" s="50" t="str">
        <f>随机目标!CF47</f>
        <v>prop,317,1</v>
      </c>
      <c r="Y608" s="50" t="str">
        <f>随机目标!CG47</f>
        <v>prop,317,1</v>
      </c>
      <c r="Z608" s="50">
        <f>随机目标!CH47</f>
        <v>0</v>
      </c>
      <c r="AA608" s="50">
        <v>2</v>
      </c>
      <c r="AB608" s="50" t="str">
        <f t="shared" si="424"/>
        <v>prop_317</v>
      </c>
      <c r="AC608" s="50" t="str">
        <f t="shared" si="425"/>
        <v>prop</v>
      </c>
    </row>
    <row r="609" spans="1:29">
      <c r="A609" s="51" t="s">
        <v>922</v>
      </c>
      <c r="B609" s="52">
        <v>1007</v>
      </c>
      <c r="C609" s="52">
        <v>3</v>
      </c>
      <c r="D609" s="50" t="str">
        <f t="shared" ref="D609:H609" si="454">D509</f>
        <v>item,200;stage_token,1</v>
      </c>
      <c r="E609" s="50">
        <f>产出设定!$C$21</f>
        <v>75</v>
      </c>
      <c r="F609" s="50">
        <f t="shared" si="454"/>
        <v>120</v>
      </c>
      <c r="G609" s="50">
        <f t="shared" si="454"/>
        <v>199</v>
      </c>
      <c r="H609" s="50" t="str">
        <f t="shared" si="454"/>
        <v>pack,10107;stage_token,110;dice,1</v>
      </c>
      <c r="K609" s="50">
        <v>11</v>
      </c>
      <c r="L609" s="50">
        <f t="shared" si="400"/>
        <v>111007</v>
      </c>
      <c r="M609" s="50">
        <v>7</v>
      </c>
      <c r="N609" s="50" t="str">
        <f ca="1">OFFSET(随机目标!$C$42,M609-1,MATCH(K609,随机目标!$C$41:$CH$41,0)-1)</f>
        <v>prop,211,1;pack,1102;pack,1117;pack,1132;pack,1147</v>
      </c>
      <c r="O609" s="50" t="str">
        <f ca="1">OFFSET(随机目标!$C$42,M609-1,MATCH(K609,随机目标!$C$41:$CH$41,0))</f>
        <v>prop,211,1</v>
      </c>
      <c r="P609" s="50">
        <f ca="1">OFFSET(随机目标!$C$42,M609-1,MATCH(K609,随机目标!$C$41:$CH$41,0)+1)</f>
        <v>0</v>
      </c>
      <c r="Q609" s="50">
        <v>1</v>
      </c>
      <c r="R609" s="50" t="str">
        <f t="shared" ca="1" si="401"/>
        <v>prop_211</v>
      </c>
      <c r="S609" s="50" t="str">
        <f t="shared" ca="1" si="402"/>
        <v>prop</v>
      </c>
      <c r="U609" s="50">
        <v>12</v>
      </c>
      <c r="V609" s="50">
        <f t="shared" si="423"/>
        <v>122007</v>
      </c>
      <c r="W609" s="50">
        <v>7</v>
      </c>
      <c r="X609" s="50" t="str">
        <f>随机目标!CF48</f>
        <v>prop,317,1</v>
      </c>
      <c r="Y609" s="50" t="str">
        <f>随机目标!CG48</f>
        <v>prop,317,1</v>
      </c>
      <c r="Z609" s="50">
        <f>随机目标!CH48</f>
        <v>0</v>
      </c>
      <c r="AA609" s="50">
        <v>2</v>
      </c>
      <c r="AB609" s="50" t="str">
        <f t="shared" si="424"/>
        <v>prop_317</v>
      </c>
      <c r="AC609" s="50" t="str">
        <f t="shared" si="425"/>
        <v>prop</v>
      </c>
    </row>
    <row r="610" spans="1:29">
      <c r="A610" s="51" t="s">
        <v>923</v>
      </c>
      <c r="B610" s="52">
        <v>1008</v>
      </c>
      <c r="C610" s="52">
        <v>3</v>
      </c>
      <c r="D610" s="50" t="str">
        <f t="shared" ref="D610:H610" si="455">D510</f>
        <v>item,200;stage_token,1</v>
      </c>
      <c r="E610" s="50">
        <f>产出设定!$C$21</f>
        <v>75</v>
      </c>
      <c r="F610" s="50">
        <f t="shared" si="455"/>
        <v>120</v>
      </c>
      <c r="G610" s="50">
        <f t="shared" si="455"/>
        <v>199</v>
      </c>
      <c r="H610" s="50" t="str">
        <f t="shared" si="455"/>
        <v>pack,10108;stage_token,110;dice,1</v>
      </c>
      <c r="K610" s="50">
        <v>11</v>
      </c>
      <c r="L610" s="50">
        <f t="shared" si="400"/>
        <v>111008</v>
      </c>
      <c r="M610" s="50">
        <v>8</v>
      </c>
      <c r="N610" s="50" t="str">
        <f ca="1">OFFSET(随机目标!$C$42,M610-1,MATCH(K610,随机目标!$C$41:$CH$41,0)-1)</f>
        <v>prop,211,1;pack,1102;pack,1117;pack,1132;pack,1147</v>
      </c>
      <c r="O610" s="50" t="str">
        <f ca="1">OFFSET(随机目标!$C$42,M610-1,MATCH(K610,随机目标!$C$41:$CH$41,0))</f>
        <v>prop,211,1</v>
      </c>
      <c r="P610" s="50">
        <f ca="1">OFFSET(随机目标!$C$42,M610-1,MATCH(K610,随机目标!$C$41:$CH$41,0)+1)</f>
        <v>0</v>
      </c>
      <c r="Q610" s="50">
        <v>1</v>
      </c>
      <c r="R610" s="50" t="str">
        <f t="shared" ca="1" si="401"/>
        <v>prop_211</v>
      </c>
      <c r="S610" s="50" t="str">
        <f t="shared" ca="1" si="402"/>
        <v>prop</v>
      </c>
      <c r="U610" s="50">
        <v>12</v>
      </c>
      <c r="V610" s="50">
        <f t="shared" si="423"/>
        <v>122008</v>
      </c>
      <c r="W610" s="50">
        <v>8</v>
      </c>
      <c r="X610" s="50" t="str">
        <f>随机目标!CF49</f>
        <v>prop,317,1</v>
      </c>
      <c r="Y610" s="50" t="str">
        <f>随机目标!CG49</f>
        <v>prop,317,1</v>
      </c>
      <c r="Z610" s="50">
        <f>随机目标!CH49</f>
        <v>0</v>
      </c>
      <c r="AA610" s="50">
        <v>2</v>
      </c>
      <c r="AB610" s="50" t="str">
        <f t="shared" si="424"/>
        <v>prop_317</v>
      </c>
      <c r="AC610" s="50" t="str">
        <f t="shared" si="425"/>
        <v>prop</v>
      </c>
    </row>
    <row r="611" spans="1:29">
      <c r="A611" s="51" t="s">
        <v>924</v>
      </c>
      <c r="B611" s="52">
        <v>1009</v>
      </c>
      <c r="C611" s="52">
        <v>3</v>
      </c>
      <c r="D611" s="50" t="str">
        <f t="shared" ref="D611:H611" si="456">D511</f>
        <v>item,200;stage_token,1</v>
      </c>
      <c r="E611" s="50">
        <f>产出设定!$C$21</f>
        <v>75</v>
      </c>
      <c r="F611" s="50">
        <f t="shared" si="456"/>
        <v>126</v>
      </c>
      <c r="G611" s="50">
        <f t="shared" si="456"/>
        <v>210</v>
      </c>
      <c r="H611" s="50" t="str">
        <f t="shared" si="456"/>
        <v>pack,10109;stage_token,110;dice,1</v>
      </c>
      <c r="K611" s="50">
        <v>11</v>
      </c>
      <c r="L611" s="50">
        <f t="shared" si="400"/>
        <v>111009</v>
      </c>
      <c r="M611" s="50">
        <v>9</v>
      </c>
      <c r="N611" s="50" t="str">
        <f ca="1">OFFSET(随机目标!$C$42,M611-1,MATCH(K611,随机目标!$C$41:$CH$41,0)-1)</f>
        <v>prop,211,1;pack,1102;pack,1117;pack,1132;pack,1147</v>
      </c>
      <c r="O611" s="50" t="str">
        <f ca="1">OFFSET(随机目标!$C$42,M611-1,MATCH(K611,随机目标!$C$41:$CH$41,0))</f>
        <v>prop,211,1</v>
      </c>
      <c r="P611" s="50">
        <f ca="1">OFFSET(随机目标!$C$42,M611-1,MATCH(K611,随机目标!$C$41:$CH$41,0)+1)</f>
        <v>0</v>
      </c>
      <c r="Q611" s="50">
        <v>1</v>
      </c>
      <c r="R611" s="50" t="str">
        <f t="shared" ca="1" si="401"/>
        <v>prop_211</v>
      </c>
      <c r="S611" s="50" t="str">
        <f t="shared" ca="1" si="402"/>
        <v>prop</v>
      </c>
      <c r="U611" s="50">
        <v>12</v>
      </c>
      <c r="V611" s="50">
        <f t="shared" si="423"/>
        <v>122009</v>
      </c>
      <c r="W611" s="50">
        <v>9</v>
      </c>
      <c r="X611" s="50" t="str">
        <f>随机目标!CF50</f>
        <v>prop,317,1</v>
      </c>
      <c r="Y611" s="50" t="str">
        <f>随机目标!CG50</f>
        <v>prop,317,1</v>
      </c>
      <c r="Z611" s="50">
        <f>随机目标!CH50</f>
        <v>0</v>
      </c>
      <c r="AA611" s="50">
        <v>2</v>
      </c>
      <c r="AB611" s="50" t="str">
        <f t="shared" si="424"/>
        <v>prop_317</v>
      </c>
      <c r="AC611" s="50" t="str">
        <f t="shared" si="425"/>
        <v>prop</v>
      </c>
    </row>
    <row r="612" spans="1:29">
      <c r="A612" s="51" t="s">
        <v>925</v>
      </c>
      <c r="B612" s="52">
        <v>1010</v>
      </c>
      <c r="C612" s="52">
        <v>3</v>
      </c>
      <c r="D612" s="50" t="str">
        <f t="shared" ref="D612:H612" si="457">D512</f>
        <v>item,200;stage_token,1</v>
      </c>
      <c r="E612" s="50">
        <f>产出设定!$C$21</f>
        <v>75</v>
      </c>
      <c r="F612" s="50">
        <f t="shared" si="457"/>
        <v>130</v>
      </c>
      <c r="G612" s="50">
        <f t="shared" si="457"/>
        <v>217</v>
      </c>
      <c r="H612" s="50" t="str">
        <f t="shared" si="457"/>
        <v>pack,10110;stage_token,110;dice,1</v>
      </c>
      <c r="K612" s="50">
        <v>11</v>
      </c>
      <c r="L612" s="50">
        <f t="shared" si="400"/>
        <v>111010</v>
      </c>
      <c r="M612" s="50">
        <v>10</v>
      </c>
      <c r="N612" s="50" t="str">
        <f ca="1">OFFSET(随机目标!$C$42,M612-1,MATCH(K612,随机目标!$C$41:$CH$41,0)-1)</f>
        <v>prop,211,1;pack,1103;pack,1118;pack,1133;pack,1148</v>
      </c>
      <c r="O612" s="50" t="str">
        <f ca="1">OFFSET(随机目标!$C$42,M612-1,MATCH(K612,随机目标!$C$41:$CH$41,0))</f>
        <v>prop,211,1</v>
      </c>
      <c r="P612" s="50">
        <f ca="1">OFFSET(随机目标!$C$42,M612-1,MATCH(K612,随机目标!$C$41:$CH$41,0)+1)</f>
        <v>2</v>
      </c>
      <c r="Q612" s="50">
        <v>1</v>
      </c>
      <c r="R612" s="50" t="str">
        <f t="shared" ca="1" si="401"/>
        <v>prop_211</v>
      </c>
      <c r="S612" s="50" t="str">
        <f t="shared" ca="1" si="402"/>
        <v>prop</v>
      </c>
      <c r="U612" s="50">
        <v>12</v>
      </c>
      <c r="V612" s="50">
        <f t="shared" si="423"/>
        <v>122010</v>
      </c>
      <c r="W612" s="50">
        <v>10</v>
      </c>
      <c r="X612" s="50" t="str">
        <f>随机目标!CF51</f>
        <v>prop,317,1</v>
      </c>
      <c r="Y612" s="50" t="str">
        <f>随机目标!CG51</f>
        <v>prop,317,1</v>
      </c>
      <c r="Z612" s="50">
        <f>随机目标!CH51</f>
        <v>0</v>
      </c>
      <c r="AA612" s="50">
        <v>2</v>
      </c>
      <c r="AB612" s="50" t="str">
        <f t="shared" si="424"/>
        <v>prop_317</v>
      </c>
      <c r="AC612" s="50" t="str">
        <f t="shared" si="425"/>
        <v>prop</v>
      </c>
    </row>
    <row r="613" spans="1:29">
      <c r="A613" s="51" t="s">
        <v>926</v>
      </c>
      <c r="B613" s="52">
        <v>1011</v>
      </c>
      <c r="C613" s="52">
        <v>3</v>
      </c>
      <c r="D613" s="50" t="str">
        <f t="shared" ref="D613:H613" si="458">D513</f>
        <v>item,200;stage_token,1</v>
      </c>
      <c r="E613" s="50">
        <f>产出设定!$C$21</f>
        <v>75</v>
      </c>
      <c r="F613" s="50">
        <f t="shared" si="458"/>
        <v>130</v>
      </c>
      <c r="G613" s="50">
        <f t="shared" si="458"/>
        <v>217</v>
      </c>
      <c r="H613" s="50" t="str">
        <f t="shared" si="458"/>
        <v>pack,10111;stage_token,110;dice,1</v>
      </c>
      <c r="K613" s="50">
        <v>11</v>
      </c>
      <c r="L613" s="50">
        <f t="shared" si="400"/>
        <v>111011</v>
      </c>
      <c r="M613" s="50">
        <v>11</v>
      </c>
      <c r="N613" s="50" t="str">
        <f ca="1">OFFSET(随机目标!$C$42,M613-1,MATCH(K613,随机目标!$C$41:$CH$41,0)-1)</f>
        <v>prop,211,1;pack,1103;pack,1118;pack,1133;pack,1148</v>
      </c>
      <c r="O613" s="50" t="str">
        <f ca="1">OFFSET(随机目标!$C$42,M613-1,MATCH(K613,随机目标!$C$41:$CH$41,0))</f>
        <v>prop,211,1</v>
      </c>
      <c r="P613" s="50">
        <f ca="1">OFFSET(随机目标!$C$42,M613-1,MATCH(K613,随机目标!$C$41:$CH$41,0)+1)</f>
        <v>2</v>
      </c>
      <c r="Q613" s="50">
        <v>1</v>
      </c>
      <c r="R613" s="50" t="str">
        <f t="shared" ca="1" si="401"/>
        <v>prop_211</v>
      </c>
      <c r="S613" s="50" t="str">
        <f t="shared" ca="1" si="402"/>
        <v>prop</v>
      </c>
      <c r="U613" s="50">
        <v>12</v>
      </c>
      <c r="V613" s="50">
        <f t="shared" si="423"/>
        <v>122011</v>
      </c>
      <c r="W613" s="50">
        <v>11</v>
      </c>
      <c r="X613" s="50" t="str">
        <f>随机目标!CF52</f>
        <v>prop,317,1</v>
      </c>
      <c r="Y613" s="50" t="str">
        <f>随机目标!CG52</f>
        <v>prop,317,1</v>
      </c>
      <c r="Z613" s="50">
        <f>随机目标!CH52</f>
        <v>0</v>
      </c>
      <c r="AA613" s="50">
        <v>2</v>
      </c>
      <c r="AB613" s="50" t="str">
        <f t="shared" si="424"/>
        <v>prop_317</v>
      </c>
      <c r="AC613" s="50" t="str">
        <f t="shared" si="425"/>
        <v>prop</v>
      </c>
    </row>
    <row r="614" spans="1:29">
      <c r="A614" s="51" t="s">
        <v>927</v>
      </c>
      <c r="B614" s="52">
        <v>1012</v>
      </c>
      <c r="C614" s="52">
        <v>3</v>
      </c>
      <c r="D614" s="50" t="str">
        <f t="shared" ref="D614:H614" si="459">D514</f>
        <v>item,200;stage_token,1</v>
      </c>
      <c r="E614" s="50">
        <f>产出设定!$C$21</f>
        <v>75</v>
      </c>
      <c r="F614" s="50">
        <f t="shared" si="459"/>
        <v>130</v>
      </c>
      <c r="G614" s="50">
        <f t="shared" si="459"/>
        <v>217</v>
      </c>
      <c r="H614" s="50" t="str">
        <f t="shared" si="459"/>
        <v>pack,10112;stage_token,110;dice,1</v>
      </c>
      <c r="K614" s="50">
        <v>11</v>
      </c>
      <c r="L614" s="50">
        <f t="shared" si="400"/>
        <v>111012</v>
      </c>
      <c r="M614" s="50">
        <v>12</v>
      </c>
      <c r="N614" s="50" t="str">
        <f ca="1">OFFSET(随机目标!$C$42,M614-1,MATCH(K614,随机目标!$C$41:$CH$41,0)-1)</f>
        <v>prop,211,1;pack,1103;pack,1118;pack,1133;pack,1148</v>
      </c>
      <c r="O614" s="50" t="str">
        <f ca="1">OFFSET(随机目标!$C$42,M614-1,MATCH(K614,随机目标!$C$41:$CH$41,0))</f>
        <v>prop,211,1</v>
      </c>
      <c r="P614" s="50">
        <f ca="1">OFFSET(随机目标!$C$42,M614-1,MATCH(K614,随机目标!$C$41:$CH$41,0)+1)</f>
        <v>2</v>
      </c>
      <c r="Q614" s="50">
        <v>1</v>
      </c>
      <c r="R614" s="50" t="str">
        <f t="shared" ca="1" si="401"/>
        <v>prop_211</v>
      </c>
      <c r="S614" s="50" t="str">
        <f t="shared" ca="1" si="402"/>
        <v>prop</v>
      </c>
      <c r="U614" s="50">
        <v>12</v>
      </c>
      <c r="V614" s="50">
        <f t="shared" si="423"/>
        <v>122012</v>
      </c>
      <c r="W614" s="50">
        <v>12</v>
      </c>
      <c r="X614" s="50" t="str">
        <f>随机目标!CF53</f>
        <v>prop,317,1</v>
      </c>
      <c r="Y614" s="50" t="str">
        <f>随机目标!CG53</f>
        <v>prop,317,1</v>
      </c>
      <c r="Z614" s="50">
        <f>随机目标!CH53</f>
        <v>0</v>
      </c>
      <c r="AA614" s="50">
        <v>2</v>
      </c>
      <c r="AB614" s="50" t="str">
        <f t="shared" si="424"/>
        <v>prop_317</v>
      </c>
      <c r="AC614" s="50" t="str">
        <f t="shared" si="425"/>
        <v>prop</v>
      </c>
    </row>
    <row r="615" spans="1:29">
      <c r="A615" s="51" t="s">
        <v>928</v>
      </c>
      <c r="B615" s="52">
        <v>1013</v>
      </c>
      <c r="C615" s="52">
        <v>3</v>
      </c>
      <c r="D615" s="50" t="str">
        <f t="shared" ref="D615:H615" si="460">D515</f>
        <v>item,200;stage_token,1</v>
      </c>
      <c r="E615" s="50">
        <f>产出设定!$C$21</f>
        <v>75</v>
      </c>
      <c r="F615" s="50">
        <f t="shared" si="460"/>
        <v>135</v>
      </c>
      <c r="G615" s="50">
        <f t="shared" si="460"/>
        <v>225</v>
      </c>
      <c r="H615" s="50" t="str">
        <f t="shared" si="460"/>
        <v>pack,10113;stage_token,110;dice,1</v>
      </c>
      <c r="K615" s="50">
        <v>11</v>
      </c>
      <c r="L615" s="50">
        <f t="shared" si="400"/>
        <v>111013</v>
      </c>
      <c r="M615" s="50">
        <v>13</v>
      </c>
      <c r="N615" s="50" t="str">
        <f ca="1">OFFSET(随机目标!$C$42,M615-1,MATCH(K615,随机目标!$C$41:$CH$41,0)-1)</f>
        <v>prop,211,1;pack,1103;pack,1118;pack,1133;pack,1148</v>
      </c>
      <c r="O615" s="50" t="str">
        <f ca="1">OFFSET(随机目标!$C$42,M615-1,MATCH(K615,随机目标!$C$41:$CH$41,0))</f>
        <v>prop,211,1</v>
      </c>
      <c r="P615" s="50">
        <f ca="1">OFFSET(随机目标!$C$42,M615-1,MATCH(K615,随机目标!$C$41:$CH$41,0)+1)</f>
        <v>2</v>
      </c>
      <c r="Q615" s="50">
        <v>1</v>
      </c>
      <c r="R615" s="50" t="str">
        <f t="shared" ca="1" si="401"/>
        <v>prop_211</v>
      </c>
      <c r="S615" s="50" t="str">
        <f t="shared" ca="1" si="402"/>
        <v>prop</v>
      </c>
      <c r="U615" s="50">
        <v>12</v>
      </c>
      <c r="V615" s="50">
        <f t="shared" si="423"/>
        <v>122013</v>
      </c>
      <c r="W615" s="50">
        <v>13</v>
      </c>
      <c r="X615" s="50" t="str">
        <f>随机目标!CF54</f>
        <v>prop,317,1</v>
      </c>
      <c r="Y615" s="50" t="str">
        <f>随机目标!CG54</f>
        <v>prop,317,1</v>
      </c>
      <c r="Z615" s="50">
        <f>随机目标!CH54</f>
        <v>0</v>
      </c>
      <c r="AA615" s="50">
        <v>2</v>
      </c>
      <c r="AB615" s="50" t="str">
        <f t="shared" si="424"/>
        <v>prop_317</v>
      </c>
      <c r="AC615" s="50" t="str">
        <f t="shared" si="425"/>
        <v>prop</v>
      </c>
    </row>
    <row r="616" spans="1:29">
      <c r="A616" s="51" t="s">
        <v>929</v>
      </c>
      <c r="B616" s="52">
        <v>1014</v>
      </c>
      <c r="C616" s="52">
        <v>3</v>
      </c>
      <c r="D616" s="50" t="str">
        <f t="shared" ref="D616:H616" si="461">D516</f>
        <v>item,200;stage_token,1</v>
      </c>
      <c r="E616" s="50">
        <f>产出设定!$C$21</f>
        <v>75</v>
      </c>
      <c r="F616" s="50">
        <f t="shared" si="461"/>
        <v>135</v>
      </c>
      <c r="G616" s="50">
        <f t="shared" si="461"/>
        <v>225</v>
      </c>
      <c r="H616" s="50" t="str">
        <f t="shared" si="461"/>
        <v>pack,10114;stage_token,115;dice,1</v>
      </c>
      <c r="K616" s="50">
        <v>11</v>
      </c>
      <c r="L616" s="50">
        <f t="shared" si="400"/>
        <v>111014</v>
      </c>
      <c r="M616" s="50">
        <v>14</v>
      </c>
      <c r="N616" s="50" t="str">
        <f ca="1">OFFSET(随机目标!$C$42,M616-1,MATCH(K616,随机目标!$C$41:$CH$41,0)-1)</f>
        <v>prop,211,1;pack,1103;pack,1118;pack,1133;pack,1148</v>
      </c>
      <c r="O616" s="50" t="str">
        <f ca="1">OFFSET(随机目标!$C$42,M616-1,MATCH(K616,随机目标!$C$41:$CH$41,0))</f>
        <v>prop,211,1</v>
      </c>
      <c r="P616" s="50">
        <f ca="1">OFFSET(随机目标!$C$42,M616-1,MATCH(K616,随机目标!$C$41:$CH$41,0)+1)</f>
        <v>2</v>
      </c>
      <c r="Q616" s="50">
        <v>1</v>
      </c>
      <c r="R616" s="50" t="str">
        <f t="shared" ca="1" si="401"/>
        <v>prop_211</v>
      </c>
      <c r="S616" s="50" t="str">
        <f t="shared" ca="1" si="402"/>
        <v>prop</v>
      </c>
      <c r="U616" s="50">
        <v>12</v>
      </c>
      <c r="V616" s="50">
        <f t="shared" si="423"/>
        <v>122014</v>
      </c>
      <c r="W616" s="50">
        <v>14</v>
      </c>
      <c r="X616" s="50" t="str">
        <f>随机目标!CF55</f>
        <v>prop,317,1</v>
      </c>
      <c r="Y616" s="50" t="str">
        <f>随机目标!CG55</f>
        <v>prop,317,1</v>
      </c>
      <c r="Z616" s="50">
        <f>随机目标!CH55</f>
        <v>0</v>
      </c>
      <c r="AA616" s="50">
        <v>2</v>
      </c>
      <c r="AB616" s="50" t="str">
        <f t="shared" si="424"/>
        <v>prop_317</v>
      </c>
      <c r="AC616" s="50" t="str">
        <f t="shared" si="425"/>
        <v>prop</v>
      </c>
    </row>
    <row r="617" spans="1:29">
      <c r="A617" s="51" t="s">
        <v>930</v>
      </c>
      <c r="B617" s="52">
        <v>1015</v>
      </c>
      <c r="C617" s="52">
        <v>3</v>
      </c>
      <c r="D617" s="50" t="str">
        <f t="shared" ref="D617:H617" si="462">D517</f>
        <v>item,200;stage_token,1</v>
      </c>
      <c r="E617" s="50">
        <f>产出设定!$C$21</f>
        <v>75</v>
      </c>
      <c r="F617" s="50">
        <f t="shared" si="462"/>
        <v>135</v>
      </c>
      <c r="G617" s="50">
        <f t="shared" si="462"/>
        <v>225</v>
      </c>
      <c r="H617" s="50" t="str">
        <f t="shared" si="462"/>
        <v>pack,10115;stage_token,115;dice,1</v>
      </c>
      <c r="K617" s="50">
        <v>11</v>
      </c>
      <c r="L617" s="50">
        <f t="shared" si="400"/>
        <v>111015</v>
      </c>
      <c r="M617" s="50">
        <v>15</v>
      </c>
      <c r="N617" s="50" t="str">
        <f ca="1">OFFSET(随机目标!$C$42,M617-1,MATCH(K617,随机目标!$C$41:$CH$41,0)-1)</f>
        <v>prop,211,1;pack,1103;pack,1118;pack,1133;pack,1148</v>
      </c>
      <c r="O617" s="50" t="str">
        <f ca="1">OFFSET(随机目标!$C$42,M617-1,MATCH(K617,随机目标!$C$41:$CH$41,0))</f>
        <v>prop,211,1</v>
      </c>
      <c r="P617" s="50">
        <f ca="1">OFFSET(随机目标!$C$42,M617-1,MATCH(K617,随机目标!$C$41:$CH$41,0)+1)</f>
        <v>2</v>
      </c>
      <c r="Q617" s="50">
        <v>1</v>
      </c>
      <c r="R617" s="50" t="str">
        <f t="shared" ca="1" si="401"/>
        <v>prop_211</v>
      </c>
      <c r="S617" s="50" t="str">
        <f t="shared" ca="1" si="402"/>
        <v>prop</v>
      </c>
      <c r="U617" s="50">
        <v>12</v>
      </c>
      <c r="V617" s="50">
        <f t="shared" si="423"/>
        <v>122015</v>
      </c>
      <c r="W617" s="50">
        <v>15</v>
      </c>
      <c r="X617" s="50" t="str">
        <f>随机目标!CF56</f>
        <v>prop,317,1</v>
      </c>
      <c r="Y617" s="50" t="str">
        <f>随机目标!CG56</f>
        <v>prop,317,1</v>
      </c>
      <c r="Z617" s="50">
        <f>随机目标!CH56</f>
        <v>0</v>
      </c>
      <c r="AA617" s="50">
        <v>2</v>
      </c>
      <c r="AB617" s="50" t="str">
        <f t="shared" si="424"/>
        <v>prop_317</v>
      </c>
      <c r="AC617" s="50" t="str">
        <f t="shared" si="425"/>
        <v>prop</v>
      </c>
    </row>
    <row r="618" spans="1:29">
      <c r="A618" s="51" t="s">
        <v>931</v>
      </c>
      <c r="B618" s="52">
        <v>1016</v>
      </c>
      <c r="C618" s="52">
        <v>3</v>
      </c>
      <c r="D618" s="50" t="str">
        <f t="shared" ref="D618:H618" si="463">D518</f>
        <v>item,200;stage_token,1</v>
      </c>
      <c r="E618" s="50">
        <f>产出设定!$C$21</f>
        <v>75</v>
      </c>
      <c r="F618" s="50">
        <f t="shared" si="463"/>
        <v>139</v>
      </c>
      <c r="G618" s="50">
        <f t="shared" si="463"/>
        <v>232</v>
      </c>
      <c r="H618" s="50" t="str">
        <f t="shared" si="463"/>
        <v>pack,10116;stage_token,115;dice,1</v>
      </c>
      <c r="K618" s="50">
        <v>11</v>
      </c>
      <c r="L618" s="50">
        <f t="shared" si="400"/>
        <v>111016</v>
      </c>
      <c r="M618" s="50">
        <v>16</v>
      </c>
      <c r="N618" s="50" t="str">
        <f ca="1">OFFSET(随机目标!$C$42,M618-1,MATCH(K618,随机目标!$C$41:$CH$41,0)-1)</f>
        <v>prop,211,1;pack,1103;pack,1118;pack,1133;pack,1148</v>
      </c>
      <c r="O618" s="50" t="str">
        <f ca="1">OFFSET(随机目标!$C$42,M618-1,MATCH(K618,随机目标!$C$41:$CH$41,0))</f>
        <v>prop,211,1</v>
      </c>
      <c r="P618" s="50">
        <f ca="1">OFFSET(随机目标!$C$42,M618-1,MATCH(K618,随机目标!$C$41:$CH$41,0)+1)</f>
        <v>2</v>
      </c>
      <c r="Q618" s="50">
        <v>1</v>
      </c>
      <c r="R618" s="50" t="str">
        <f t="shared" ca="1" si="401"/>
        <v>prop_211</v>
      </c>
      <c r="S618" s="50" t="str">
        <f t="shared" ca="1" si="402"/>
        <v>prop</v>
      </c>
      <c r="U618" s="50">
        <v>12</v>
      </c>
      <c r="V618" s="50">
        <f t="shared" si="423"/>
        <v>122016</v>
      </c>
      <c r="W618" s="50">
        <v>16</v>
      </c>
      <c r="X618" s="50" t="str">
        <f>随机目标!CF57</f>
        <v>prop,317,1</v>
      </c>
      <c r="Y618" s="50" t="str">
        <f>随机目标!CG57</f>
        <v>prop,317,1</v>
      </c>
      <c r="Z618" s="50">
        <f>随机目标!CH57</f>
        <v>0</v>
      </c>
      <c r="AA618" s="50">
        <v>2</v>
      </c>
      <c r="AB618" s="50" t="str">
        <f t="shared" si="424"/>
        <v>prop_317</v>
      </c>
      <c r="AC618" s="50" t="str">
        <f t="shared" si="425"/>
        <v>prop</v>
      </c>
    </row>
    <row r="619" spans="1:29">
      <c r="A619" s="51" t="s">
        <v>932</v>
      </c>
      <c r="B619" s="52">
        <v>1017</v>
      </c>
      <c r="C619" s="52">
        <v>3</v>
      </c>
      <c r="D619" s="50" t="str">
        <f t="shared" ref="D619:H619" si="464">D519</f>
        <v>item,200;stage_token,1</v>
      </c>
      <c r="E619" s="50">
        <f>产出设定!$C$21</f>
        <v>75</v>
      </c>
      <c r="F619" s="50">
        <f t="shared" si="464"/>
        <v>144</v>
      </c>
      <c r="G619" s="50">
        <f t="shared" si="464"/>
        <v>240</v>
      </c>
      <c r="H619" s="50" t="str">
        <f t="shared" si="464"/>
        <v>pack,10117;stage_token,115;dice,1</v>
      </c>
      <c r="K619" s="50">
        <v>11</v>
      </c>
      <c r="L619" s="50">
        <f t="shared" si="400"/>
        <v>111017</v>
      </c>
      <c r="M619" s="50">
        <v>17</v>
      </c>
      <c r="N619" s="50" t="str">
        <f ca="1">OFFSET(随机目标!$C$42,M619-1,MATCH(K619,随机目标!$C$41:$CH$41,0)-1)</f>
        <v>prop,211,1;pack,1103;pack,1118;pack,1133;pack,1148</v>
      </c>
      <c r="O619" s="50" t="str">
        <f ca="1">OFFSET(随机目标!$C$42,M619-1,MATCH(K619,随机目标!$C$41:$CH$41,0))</f>
        <v>prop,211,1</v>
      </c>
      <c r="P619" s="50">
        <f ca="1">OFFSET(随机目标!$C$42,M619-1,MATCH(K619,随机目标!$C$41:$CH$41,0)+1)</f>
        <v>2</v>
      </c>
      <c r="Q619" s="50">
        <v>1</v>
      </c>
      <c r="R619" s="50" t="str">
        <f t="shared" ca="1" si="401"/>
        <v>prop_211</v>
      </c>
      <c r="S619" s="50" t="str">
        <f t="shared" ca="1" si="402"/>
        <v>prop</v>
      </c>
      <c r="U619" s="50">
        <v>12</v>
      </c>
      <c r="V619" s="50">
        <f t="shared" si="423"/>
        <v>122017</v>
      </c>
      <c r="W619" s="50">
        <v>17</v>
      </c>
      <c r="X619" s="50" t="str">
        <f>随机目标!CF58</f>
        <v>prop,317,1</v>
      </c>
      <c r="Y619" s="50" t="str">
        <f>随机目标!CG58</f>
        <v>prop,317,1</v>
      </c>
      <c r="Z619" s="50">
        <f>随机目标!CH58</f>
        <v>0</v>
      </c>
      <c r="AA619" s="50">
        <v>2</v>
      </c>
      <c r="AB619" s="50" t="str">
        <f t="shared" si="424"/>
        <v>prop_317</v>
      </c>
      <c r="AC619" s="50" t="str">
        <f t="shared" si="425"/>
        <v>prop</v>
      </c>
    </row>
    <row r="620" spans="1:29">
      <c r="A620" s="51" t="s">
        <v>933</v>
      </c>
      <c r="B620" s="52">
        <v>1018</v>
      </c>
      <c r="C620" s="52">
        <v>3</v>
      </c>
      <c r="D620" s="50" t="str">
        <f t="shared" ref="D620:H620" si="465">D520</f>
        <v>item,200;stage_token,1</v>
      </c>
      <c r="E620" s="50">
        <f>产出设定!$C$21</f>
        <v>75</v>
      </c>
      <c r="F620" s="50">
        <f t="shared" si="465"/>
        <v>144</v>
      </c>
      <c r="G620" s="50">
        <f t="shared" si="465"/>
        <v>240</v>
      </c>
      <c r="H620" s="50" t="str">
        <f t="shared" si="465"/>
        <v>pack,10118;stage_token,115;dice,1</v>
      </c>
      <c r="K620" s="50">
        <v>11</v>
      </c>
      <c r="L620" s="50">
        <f t="shared" si="400"/>
        <v>111018</v>
      </c>
      <c r="M620" s="50">
        <v>18</v>
      </c>
      <c r="N620" s="50" t="str">
        <f ca="1">OFFSET(随机目标!$C$42,M620-1,MATCH(K620,随机目标!$C$41:$CH$41,0)-1)</f>
        <v>prop,211,1;pack,1103;pack,1118;pack,1133;pack,1148</v>
      </c>
      <c r="O620" s="50" t="str">
        <f ca="1">OFFSET(随机目标!$C$42,M620-1,MATCH(K620,随机目标!$C$41:$CH$41,0))</f>
        <v>prop,211,1</v>
      </c>
      <c r="P620" s="50">
        <f ca="1">OFFSET(随机目标!$C$42,M620-1,MATCH(K620,随机目标!$C$41:$CH$41,0)+1)</f>
        <v>2</v>
      </c>
      <c r="Q620" s="50">
        <v>1</v>
      </c>
      <c r="R620" s="50" t="str">
        <f t="shared" ca="1" si="401"/>
        <v>prop_211</v>
      </c>
      <c r="S620" s="50" t="str">
        <f t="shared" ca="1" si="402"/>
        <v>prop</v>
      </c>
      <c r="U620" s="50">
        <v>12</v>
      </c>
      <c r="V620" s="50">
        <f t="shared" si="423"/>
        <v>122018</v>
      </c>
      <c r="W620" s="50">
        <v>18</v>
      </c>
      <c r="X620" s="50" t="str">
        <f>随机目标!CF59</f>
        <v>prop,317,1</v>
      </c>
      <c r="Y620" s="50" t="str">
        <f>随机目标!CG59</f>
        <v>prop,317,1</v>
      </c>
      <c r="Z620" s="50">
        <f>随机目标!CH59</f>
        <v>0</v>
      </c>
      <c r="AA620" s="50">
        <v>2</v>
      </c>
      <c r="AB620" s="50" t="str">
        <f t="shared" si="424"/>
        <v>prop_317</v>
      </c>
      <c r="AC620" s="50" t="str">
        <f t="shared" si="425"/>
        <v>prop</v>
      </c>
    </row>
    <row r="621" spans="1:29">
      <c r="A621" s="51" t="s">
        <v>934</v>
      </c>
      <c r="B621" s="52">
        <v>1019</v>
      </c>
      <c r="C621" s="52">
        <v>3</v>
      </c>
      <c r="D621" s="50" t="str">
        <f>D521</f>
        <v>item,200;stage_token,1</v>
      </c>
      <c r="E621" s="50">
        <f>产出设定!$C$21</f>
        <v>75</v>
      </c>
      <c r="F621" s="50">
        <f t="shared" ref="F621:H621" si="466">F521</f>
        <v>144</v>
      </c>
      <c r="G621" s="50">
        <f t="shared" si="466"/>
        <v>240</v>
      </c>
      <c r="H621" s="50" t="str">
        <f t="shared" si="466"/>
        <v>pack,10119;stage_token,115;dice,1</v>
      </c>
      <c r="K621" s="50">
        <v>11</v>
      </c>
      <c r="L621" s="50">
        <f t="shared" si="400"/>
        <v>111019</v>
      </c>
      <c r="M621" s="50">
        <v>19</v>
      </c>
      <c r="N621" s="50" t="str">
        <f ca="1">OFFSET(随机目标!$C$42,M621-1,MATCH(K621,随机目标!$C$41:$CH$41,0)-1)</f>
        <v>prop,211,1;pack,1103;pack,1118;pack,1133;pack,1148</v>
      </c>
      <c r="O621" s="50" t="str">
        <f ca="1">OFFSET(随机目标!$C$42,M621-1,MATCH(K621,随机目标!$C$41:$CH$41,0))</f>
        <v>prop,211,1</v>
      </c>
      <c r="P621" s="50">
        <f ca="1">OFFSET(随机目标!$C$42,M621-1,MATCH(K621,随机目标!$C$41:$CH$41,0)+1)</f>
        <v>2</v>
      </c>
      <c r="Q621" s="50">
        <v>1</v>
      </c>
      <c r="R621" s="50" t="str">
        <f t="shared" ca="1" si="401"/>
        <v>prop_211</v>
      </c>
      <c r="S621" s="50" t="str">
        <f t="shared" ca="1" si="402"/>
        <v>prop</v>
      </c>
      <c r="U621" s="50">
        <v>12</v>
      </c>
      <c r="V621" s="50">
        <f t="shared" si="423"/>
        <v>122019</v>
      </c>
      <c r="W621" s="50">
        <v>19</v>
      </c>
      <c r="X621" s="50" t="str">
        <f>随机目标!CF60</f>
        <v>prop,317,1</v>
      </c>
      <c r="Y621" s="50" t="str">
        <f>随机目标!CG60</f>
        <v>prop,317,1</v>
      </c>
      <c r="Z621" s="50">
        <f>随机目标!CH60</f>
        <v>0</v>
      </c>
      <c r="AA621" s="50">
        <v>2</v>
      </c>
      <c r="AB621" s="50" t="str">
        <f t="shared" si="424"/>
        <v>prop_317</v>
      </c>
      <c r="AC621" s="50" t="str">
        <f t="shared" si="425"/>
        <v>prop</v>
      </c>
    </row>
    <row r="622" spans="1:29">
      <c r="A622" s="51" t="s">
        <v>935</v>
      </c>
      <c r="B622" s="52">
        <v>1020</v>
      </c>
      <c r="C622" s="52">
        <v>3</v>
      </c>
      <c r="D622" s="50" t="str">
        <f t="shared" ref="D622:H622" si="467">D522</f>
        <v>item,200;stage_token,1</v>
      </c>
      <c r="E622" s="50">
        <f>产出设定!$C$21</f>
        <v>75</v>
      </c>
      <c r="F622" s="50">
        <f t="shared" si="467"/>
        <v>144</v>
      </c>
      <c r="G622" s="50">
        <f t="shared" si="467"/>
        <v>240</v>
      </c>
      <c r="H622" s="50" t="str">
        <f t="shared" si="467"/>
        <v>pack,10120;stage_token,120;dice,1</v>
      </c>
      <c r="K622" s="50">
        <v>11</v>
      </c>
      <c r="L622" s="50">
        <f t="shared" si="400"/>
        <v>111020</v>
      </c>
      <c r="M622" s="50">
        <v>20</v>
      </c>
      <c r="N622" s="50" t="str">
        <f ca="1">OFFSET(随机目标!$C$42,M622-1,MATCH(K622,随机目标!$C$41:$CH$41,0)-1)</f>
        <v>prop,211,1;pack,1103;pack,1118;pack,1133;pack,1148</v>
      </c>
      <c r="O622" s="50" t="str">
        <f ca="1">OFFSET(随机目标!$C$42,M622-1,MATCH(K622,随机目标!$C$41:$CH$41,0))</f>
        <v>prop,211,1</v>
      </c>
      <c r="P622" s="50">
        <f ca="1">OFFSET(随机目标!$C$42,M622-1,MATCH(K622,随机目标!$C$41:$CH$41,0)+1)</f>
        <v>2</v>
      </c>
      <c r="Q622" s="50">
        <v>1</v>
      </c>
      <c r="R622" s="50" t="str">
        <f t="shared" ca="1" si="401"/>
        <v>prop_211</v>
      </c>
      <c r="S622" s="50" t="str">
        <f t="shared" ca="1" si="402"/>
        <v>prop</v>
      </c>
      <c r="U622" s="50">
        <v>12</v>
      </c>
      <c r="V622" s="50">
        <f t="shared" si="423"/>
        <v>122020</v>
      </c>
      <c r="W622" s="50">
        <v>20</v>
      </c>
      <c r="X622" s="50" t="str">
        <f>随机目标!CF61</f>
        <v>prop,317,1</v>
      </c>
      <c r="Y622" s="50" t="str">
        <f>随机目标!CG61</f>
        <v>prop,317,1</v>
      </c>
      <c r="Z622" s="50">
        <f>随机目标!CH61</f>
        <v>0</v>
      </c>
      <c r="AA622" s="50">
        <v>2</v>
      </c>
      <c r="AB622" s="50" t="str">
        <f t="shared" si="424"/>
        <v>prop_317</v>
      </c>
      <c r="AC622" s="50" t="str">
        <f t="shared" si="425"/>
        <v>prop</v>
      </c>
    </row>
    <row r="623" spans="1:29">
      <c r="A623" s="51" t="s">
        <v>936</v>
      </c>
      <c r="B623" s="52">
        <v>1021</v>
      </c>
      <c r="C623" s="52">
        <v>3</v>
      </c>
      <c r="D623" s="50" t="str">
        <f t="shared" ref="D623:H623" si="468">D523</f>
        <v>item,200;stage_token,1</v>
      </c>
      <c r="E623" s="50">
        <f>产出设定!$C$21</f>
        <v>75</v>
      </c>
      <c r="F623" s="50">
        <f t="shared" si="468"/>
        <v>144</v>
      </c>
      <c r="G623" s="50">
        <f t="shared" si="468"/>
        <v>240</v>
      </c>
      <c r="H623" s="50" t="str">
        <f t="shared" si="468"/>
        <v>pack,10121;stage_token,120;dice,1</v>
      </c>
      <c r="K623" s="50">
        <v>11</v>
      </c>
      <c r="L623" s="50">
        <f t="shared" si="400"/>
        <v>111021</v>
      </c>
      <c r="M623" s="50">
        <v>21</v>
      </c>
      <c r="N623" s="50" t="str">
        <f ca="1">OFFSET(随机目标!$C$42,M623-1,MATCH(K623,随机目标!$C$41:$CH$41,0)-1)</f>
        <v>prop,211,1;pack,1103;pack,1118;pack,1133;pack,1148</v>
      </c>
      <c r="O623" s="50" t="str">
        <f ca="1">OFFSET(随机目标!$C$42,M623-1,MATCH(K623,随机目标!$C$41:$CH$41,0))</f>
        <v>prop,211,1</v>
      </c>
      <c r="P623" s="50">
        <f ca="1">OFFSET(随机目标!$C$42,M623-1,MATCH(K623,随机目标!$C$41:$CH$41,0)+1)</f>
        <v>2</v>
      </c>
      <c r="Q623" s="50">
        <v>1</v>
      </c>
      <c r="R623" s="50" t="str">
        <f t="shared" ca="1" si="401"/>
        <v>prop_211</v>
      </c>
      <c r="S623" s="50" t="str">
        <f t="shared" ca="1" si="402"/>
        <v>prop</v>
      </c>
      <c r="U623" s="50">
        <v>12</v>
      </c>
      <c r="V623" s="50">
        <f t="shared" si="423"/>
        <v>122021</v>
      </c>
      <c r="W623" s="50">
        <v>21</v>
      </c>
      <c r="X623" s="50" t="str">
        <f>随机目标!CF62</f>
        <v>prop,317,1</v>
      </c>
      <c r="Y623" s="50" t="str">
        <f>随机目标!CG62</f>
        <v>prop,317,1</v>
      </c>
      <c r="Z623" s="50">
        <f>随机目标!CH62</f>
        <v>0</v>
      </c>
      <c r="AA623" s="50">
        <v>2</v>
      </c>
      <c r="AB623" s="50" t="str">
        <f t="shared" si="424"/>
        <v>prop_317</v>
      </c>
      <c r="AC623" s="50" t="str">
        <f t="shared" si="425"/>
        <v>prop</v>
      </c>
    </row>
    <row r="624" spans="1:29">
      <c r="A624" s="51" t="s">
        <v>937</v>
      </c>
      <c r="B624" s="52">
        <v>1022</v>
      </c>
      <c r="C624" s="52">
        <v>3</v>
      </c>
      <c r="D624" s="50" t="str">
        <f t="shared" ref="D624:H624" si="469">D524</f>
        <v>item,200;stage_token,1</v>
      </c>
      <c r="E624" s="50">
        <f>产出设定!$C$21</f>
        <v>75</v>
      </c>
      <c r="F624" s="50">
        <f t="shared" si="469"/>
        <v>148</v>
      </c>
      <c r="G624" s="50">
        <f t="shared" si="469"/>
        <v>247</v>
      </c>
      <c r="H624" s="50" t="str">
        <f t="shared" si="469"/>
        <v>pack,10122;stage_token,120;dice,1</v>
      </c>
      <c r="K624" s="50">
        <v>11</v>
      </c>
      <c r="L624" s="50">
        <f t="shared" ref="L624:L687" si="470">K624*10000+1000+M624</f>
        <v>111022</v>
      </c>
      <c r="M624" s="50">
        <v>22</v>
      </c>
      <c r="N624" s="50" t="str">
        <f ca="1">OFFSET(随机目标!$C$42,M624-1,MATCH(K624,随机目标!$C$41:$CH$41,0)-1)</f>
        <v>prop,211,1;pack,1104;pack,1119;pack,1134;pack,1149</v>
      </c>
      <c r="O624" s="50" t="str">
        <f ca="1">OFFSET(随机目标!$C$42,M624-1,MATCH(K624,随机目标!$C$41:$CH$41,0))</f>
        <v>prop,211,1</v>
      </c>
      <c r="P624" s="50">
        <f ca="1">OFFSET(随机目标!$C$42,M624-1,MATCH(K624,随机目标!$C$41:$CH$41,0)+1)</f>
        <v>3</v>
      </c>
      <c r="Q624" s="50">
        <v>1</v>
      </c>
      <c r="R624" s="50" t="str">
        <f t="shared" ref="R624:R687" ca="1" si="471">IF(OR(S624="coin",S624="stage_token"),VLOOKUP(S624,$AE$3:$AF$6,2,0),IF(S624="item",VLOOKUP(O624,$AE$3:$AF$6,2,0),S624&amp;"_"&amp;MID(O624,6,3)))</f>
        <v>prop_211</v>
      </c>
      <c r="S624" s="50" t="str">
        <f t="shared" ref="S624:S687" ca="1" si="472">LEFT(O624,FIND(",",O624)-1)</f>
        <v>prop</v>
      </c>
      <c r="U624" s="50">
        <v>12</v>
      </c>
      <c r="V624" s="50">
        <f t="shared" si="423"/>
        <v>122022</v>
      </c>
      <c r="W624" s="50">
        <v>22</v>
      </c>
      <c r="X624" s="50" t="str">
        <f>随机目标!CF63</f>
        <v>prop,317,1</v>
      </c>
      <c r="Y624" s="50" t="str">
        <f>随机目标!CG63</f>
        <v>prop,317,1</v>
      </c>
      <c r="Z624" s="50">
        <f>随机目标!CH63</f>
        <v>0</v>
      </c>
      <c r="AA624" s="50">
        <v>2</v>
      </c>
      <c r="AB624" s="50" t="str">
        <f t="shared" si="424"/>
        <v>prop_317</v>
      </c>
      <c r="AC624" s="50" t="str">
        <f t="shared" si="425"/>
        <v>prop</v>
      </c>
    </row>
    <row r="625" spans="1:29">
      <c r="A625" s="51" t="s">
        <v>938</v>
      </c>
      <c r="B625" s="52">
        <v>1023</v>
      </c>
      <c r="C625" s="52">
        <v>3</v>
      </c>
      <c r="D625" s="50" t="str">
        <f t="shared" ref="D625:H625" si="473">D525</f>
        <v>item,200;stage_token,1</v>
      </c>
      <c r="E625" s="50">
        <f>产出设定!$C$21</f>
        <v>75</v>
      </c>
      <c r="F625" s="50">
        <f t="shared" si="473"/>
        <v>148</v>
      </c>
      <c r="G625" s="50">
        <f t="shared" si="473"/>
        <v>247</v>
      </c>
      <c r="H625" s="50" t="str">
        <f t="shared" si="473"/>
        <v>pack,10123;stage_token,120;dice,1</v>
      </c>
      <c r="K625" s="50">
        <v>11</v>
      </c>
      <c r="L625" s="50">
        <f t="shared" si="470"/>
        <v>111023</v>
      </c>
      <c r="M625" s="50">
        <v>23</v>
      </c>
      <c r="N625" s="50" t="str">
        <f ca="1">OFFSET(随机目标!$C$42,M625-1,MATCH(K625,随机目标!$C$41:$CH$41,0)-1)</f>
        <v>prop,211,1;pack,1104;pack,1119;pack,1134;pack,1149</v>
      </c>
      <c r="O625" s="50" t="str">
        <f ca="1">OFFSET(随机目标!$C$42,M625-1,MATCH(K625,随机目标!$C$41:$CH$41,0))</f>
        <v>prop,211,1</v>
      </c>
      <c r="P625" s="50">
        <f ca="1">OFFSET(随机目标!$C$42,M625-1,MATCH(K625,随机目标!$C$41:$CH$41,0)+1)</f>
        <v>3</v>
      </c>
      <c r="Q625" s="50">
        <v>1</v>
      </c>
      <c r="R625" s="50" t="str">
        <f t="shared" ca="1" si="471"/>
        <v>prop_211</v>
      </c>
      <c r="S625" s="50" t="str">
        <f t="shared" ca="1" si="472"/>
        <v>prop</v>
      </c>
      <c r="U625" s="50">
        <v>12</v>
      </c>
      <c r="V625" s="50">
        <f t="shared" si="423"/>
        <v>122023</v>
      </c>
      <c r="W625" s="50">
        <v>23</v>
      </c>
      <c r="X625" s="50" t="str">
        <f>随机目标!CF64</f>
        <v>prop,317,1</v>
      </c>
      <c r="Y625" s="50" t="str">
        <f>随机目标!CG64</f>
        <v>prop,317,1</v>
      </c>
      <c r="Z625" s="50">
        <f>随机目标!CH64</f>
        <v>0</v>
      </c>
      <c r="AA625" s="50">
        <v>2</v>
      </c>
      <c r="AB625" s="50" t="str">
        <f t="shared" si="424"/>
        <v>prop_317</v>
      </c>
      <c r="AC625" s="50" t="str">
        <f t="shared" si="425"/>
        <v>prop</v>
      </c>
    </row>
    <row r="626" spans="1:29">
      <c r="A626" s="51" t="s">
        <v>939</v>
      </c>
      <c r="B626" s="52">
        <v>1024</v>
      </c>
      <c r="C626" s="52">
        <v>3</v>
      </c>
      <c r="D626" s="50" t="str">
        <f t="shared" ref="D626:H626" si="474">D526</f>
        <v>item,200;stage_token,1</v>
      </c>
      <c r="E626" s="50">
        <f>产出设定!$C$21</f>
        <v>75</v>
      </c>
      <c r="F626" s="50">
        <f t="shared" si="474"/>
        <v>153</v>
      </c>
      <c r="G626" s="50">
        <f t="shared" si="474"/>
        <v>255</v>
      </c>
      <c r="H626" s="50" t="str">
        <f t="shared" si="474"/>
        <v>pack,10124;stage_token,120;dice,1</v>
      </c>
      <c r="K626" s="50">
        <v>11</v>
      </c>
      <c r="L626" s="50">
        <f t="shared" si="470"/>
        <v>111024</v>
      </c>
      <c r="M626" s="50">
        <v>24</v>
      </c>
      <c r="N626" s="50" t="str">
        <f ca="1">OFFSET(随机目标!$C$42,M626-1,MATCH(K626,随机目标!$C$41:$CH$41,0)-1)</f>
        <v>prop,211,1;pack,1104;pack,1119;pack,1134;pack,1149</v>
      </c>
      <c r="O626" s="50" t="str">
        <f ca="1">OFFSET(随机目标!$C$42,M626-1,MATCH(K626,随机目标!$C$41:$CH$41,0))</f>
        <v>prop,211,1</v>
      </c>
      <c r="P626" s="50">
        <f ca="1">OFFSET(随机目标!$C$42,M626-1,MATCH(K626,随机目标!$C$41:$CH$41,0)+1)</f>
        <v>3</v>
      </c>
      <c r="Q626" s="50">
        <v>1</v>
      </c>
      <c r="R626" s="50" t="str">
        <f t="shared" ca="1" si="471"/>
        <v>prop_211</v>
      </c>
      <c r="S626" s="50" t="str">
        <f t="shared" ca="1" si="472"/>
        <v>prop</v>
      </c>
      <c r="U626" s="50">
        <v>12</v>
      </c>
      <c r="V626" s="50">
        <f t="shared" si="423"/>
        <v>122024</v>
      </c>
      <c r="W626" s="50">
        <v>24</v>
      </c>
      <c r="X626" s="50" t="str">
        <f>随机目标!CF65</f>
        <v>prop,317,1</v>
      </c>
      <c r="Y626" s="50" t="str">
        <f>随机目标!CG65</f>
        <v>prop,317,1</v>
      </c>
      <c r="Z626" s="50">
        <f>随机目标!CH65</f>
        <v>0</v>
      </c>
      <c r="AA626" s="50">
        <v>2</v>
      </c>
      <c r="AB626" s="50" t="str">
        <f t="shared" si="424"/>
        <v>prop_317</v>
      </c>
      <c r="AC626" s="50" t="str">
        <f t="shared" si="425"/>
        <v>prop</v>
      </c>
    </row>
    <row r="627" spans="1:29">
      <c r="A627" s="51" t="s">
        <v>940</v>
      </c>
      <c r="B627" s="52">
        <v>1025</v>
      </c>
      <c r="C627" s="52">
        <v>3</v>
      </c>
      <c r="D627" s="50" t="str">
        <f t="shared" ref="D627:H627" si="475">D527</f>
        <v>item,200;stage_token,1</v>
      </c>
      <c r="E627" s="50">
        <f>产出设定!$C$21</f>
        <v>75</v>
      </c>
      <c r="F627" s="50">
        <f t="shared" si="475"/>
        <v>153</v>
      </c>
      <c r="G627" s="50">
        <f t="shared" si="475"/>
        <v>255</v>
      </c>
      <c r="H627" s="50" t="str">
        <f t="shared" si="475"/>
        <v>pack,10125;stage_token,120;dice,1</v>
      </c>
      <c r="K627" s="50">
        <v>11</v>
      </c>
      <c r="L627" s="50">
        <f t="shared" si="470"/>
        <v>111025</v>
      </c>
      <c r="M627" s="50">
        <v>25</v>
      </c>
      <c r="N627" s="50" t="str">
        <f ca="1">OFFSET(随机目标!$C$42,M627-1,MATCH(K627,随机目标!$C$41:$CH$41,0)-1)</f>
        <v>prop,211,1;pack,1104;pack,1119;pack,1134;pack,1149</v>
      </c>
      <c r="O627" s="50" t="str">
        <f ca="1">OFFSET(随机目标!$C$42,M627-1,MATCH(K627,随机目标!$C$41:$CH$41,0))</f>
        <v>prop,211,1</v>
      </c>
      <c r="P627" s="50">
        <f ca="1">OFFSET(随机目标!$C$42,M627-1,MATCH(K627,随机目标!$C$41:$CH$41,0)+1)</f>
        <v>3</v>
      </c>
      <c r="Q627" s="50">
        <v>1</v>
      </c>
      <c r="R627" s="50" t="str">
        <f t="shared" ca="1" si="471"/>
        <v>prop_211</v>
      </c>
      <c r="S627" s="50" t="str">
        <f t="shared" ca="1" si="472"/>
        <v>prop</v>
      </c>
      <c r="U627" s="50">
        <v>12</v>
      </c>
      <c r="V627" s="50">
        <f t="shared" si="423"/>
        <v>122025</v>
      </c>
      <c r="W627" s="50">
        <v>25</v>
      </c>
      <c r="X627" s="50" t="str">
        <f>随机目标!CF66</f>
        <v>prop,317,1</v>
      </c>
      <c r="Y627" s="50" t="str">
        <f>随机目标!CG66</f>
        <v>prop,317,1</v>
      </c>
      <c r="Z627" s="50">
        <f>随机目标!CH66</f>
        <v>0</v>
      </c>
      <c r="AA627" s="50">
        <v>2</v>
      </c>
      <c r="AB627" s="50" t="str">
        <f t="shared" si="424"/>
        <v>prop_317</v>
      </c>
      <c r="AC627" s="50" t="str">
        <f t="shared" si="425"/>
        <v>prop</v>
      </c>
    </row>
    <row r="628" spans="1:29">
      <c r="A628" s="51" t="s">
        <v>941</v>
      </c>
      <c r="B628" s="52">
        <v>1026</v>
      </c>
      <c r="C628" s="52">
        <v>3</v>
      </c>
      <c r="D628" s="50" t="str">
        <f t="shared" ref="D628:H628" si="476">D528</f>
        <v>item,200;stage_token,1</v>
      </c>
      <c r="E628" s="50">
        <f>产出设定!$C$21</f>
        <v>75</v>
      </c>
      <c r="F628" s="50">
        <f t="shared" si="476"/>
        <v>153</v>
      </c>
      <c r="G628" s="50">
        <f t="shared" si="476"/>
        <v>255</v>
      </c>
      <c r="H628" s="50" t="str">
        <f t="shared" si="476"/>
        <v>pack,10126;stage_token,120;dice,1</v>
      </c>
      <c r="K628" s="50">
        <v>11</v>
      </c>
      <c r="L628" s="50">
        <f t="shared" si="470"/>
        <v>111026</v>
      </c>
      <c r="M628" s="50">
        <v>26</v>
      </c>
      <c r="N628" s="50" t="str">
        <f ca="1">OFFSET(随机目标!$C$42,M628-1,MATCH(K628,随机目标!$C$41:$CH$41,0)-1)</f>
        <v>prop,211,1;pack,1104;pack,1119;pack,1134;pack,1149</v>
      </c>
      <c r="O628" s="50" t="str">
        <f ca="1">OFFSET(随机目标!$C$42,M628-1,MATCH(K628,随机目标!$C$41:$CH$41,0))</f>
        <v>prop,211,1</v>
      </c>
      <c r="P628" s="50">
        <f ca="1">OFFSET(随机目标!$C$42,M628-1,MATCH(K628,随机目标!$C$41:$CH$41,0)+1)</f>
        <v>3</v>
      </c>
      <c r="Q628" s="50">
        <v>1</v>
      </c>
      <c r="R628" s="50" t="str">
        <f t="shared" ca="1" si="471"/>
        <v>prop_211</v>
      </c>
      <c r="S628" s="50" t="str">
        <f t="shared" ca="1" si="472"/>
        <v>prop</v>
      </c>
      <c r="U628" s="50">
        <v>12</v>
      </c>
      <c r="V628" s="50">
        <f t="shared" si="423"/>
        <v>122026</v>
      </c>
      <c r="W628" s="50">
        <v>26</v>
      </c>
      <c r="X628" s="50" t="str">
        <f>随机目标!CF67</f>
        <v>prop,317,1</v>
      </c>
      <c r="Y628" s="50" t="str">
        <f>随机目标!CG67</f>
        <v>prop,317,1</v>
      </c>
      <c r="Z628" s="50">
        <f>随机目标!CH67</f>
        <v>0</v>
      </c>
      <c r="AA628" s="50">
        <v>2</v>
      </c>
      <c r="AB628" s="50" t="str">
        <f t="shared" si="424"/>
        <v>prop_317</v>
      </c>
      <c r="AC628" s="50" t="str">
        <f t="shared" si="425"/>
        <v>prop</v>
      </c>
    </row>
    <row r="629" spans="1:29">
      <c r="A629" s="51" t="s">
        <v>942</v>
      </c>
      <c r="B629" s="52">
        <v>1027</v>
      </c>
      <c r="C629" s="52">
        <v>3</v>
      </c>
      <c r="D629" s="50" t="str">
        <f t="shared" ref="D629:H629" si="477">D529</f>
        <v>item,200;stage_token,1</v>
      </c>
      <c r="E629" s="50">
        <f>产出设定!$C$21</f>
        <v>75</v>
      </c>
      <c r="F629" s="50">
        <f t="shared" si="477"/>
        <v>157</v>
      </c>
      <c r="G629" s="50">
        <f t="shared" si="477"/>
        <v>262</v>
      </c>
      <c r="H629" s="50" t="str">
        <f t="shared" si="477"/>
        <v>pack,10127;stage_token,125;dice,1</v>
      </c>
      <c r="K629" s="50">
        <v>11</v>
      </c>
      <c r="L629" s="50">
        <f t="shared" si="470"/>
        <v>111027</v>
      </c>
      <c r="M629" s="50">
        <v>27</v>
      </c>
      <c r="N629" s="50" t="str">
        <f ca="1">OFFSET(随机目标!$C$42,M629-1,MATCH(K629,随机目标!$C$41:$CH$41,0)-1)</f>
        <v>prop,211,1;pack,1104;pack,1119;pack,1134;pack,1149</v>
      </c>
      <c r="O629" s="50" t="str">
        <f ca="1">OFFSET(随机目标!$C$42,M629-1,MATCH(K629,随机目标!$C$41:$CH$41,0))</f>
        <v>prop,211,1</v>
      </c>
      <c r="P629" s="50">
        <f ca="1">OFFSET(随机目标!$C$42,M629-1,MATCH(K629,随机目标!$C$41:$CH$41,0)+1)</f>
        <v>3</v>
      </c>
      <c r="Q629" s="50">
        <v>1</v>
      </c>
      <c r="R629" s="50" t="str">
        <f t="shared" ca="1" si="471"/>
        <v>prop_211</v>
      </c>
      <c r="S629" s="50" t="str">
        <f t="shared" ca="1" si="472"/>
        <v>prop</v>
      </c>
      <c r="U629" s="50">
        <v>12</v>
      </c>
      <c r="V629" s="50">
        <f t="shared" si="423"/>
        <v>122027</v>
      </c>
      <c r="W629" s="50">
        <v>27</v>
      </c>
      <c r="X629" s="50" t="str">
        <f>随机目标!CF68</f>
        <v>prop,317,1</v>
      </c>
      <c r="Y629" s="50" t="str">
        <f>随机目标!CG68</f>
        <v>prop,317,1</v>
      </c>
      <c r="Z629" s="50">
        <f>随机目标!CH68</f>
        <v>0</v>
      </c>
      <c r="AA629" s="50">
        <v>2</v>
      </c>
      <c r="AB629" s="50" t="str">
        <f t="shared" si="424"/>
        <v>prop_317</v>
      </c>
      <c r="AC629" s="50" t="str">
        <f t="shared" si="425"/>
        <v>prop</v>
      </c>
    </row>
    <row r="630" spans="1:29">
      <c r="A630" s="51" t="s">
        <v>943</v>
      </c>
      <c r="B630" s="52">
        <v>1028</v>
      </c>
      <c r="C630" s="52">
        <v>3</v>
      </c>
      <c r="D630" s="50" t="str">
        <f t="shared" ref="D630:H630" si="478">D530</f>
        <v>item,200;stage_token,1</v>
      </c>
      <c r="E630" s="50">
        <f>产出设定!$C$21</f>
        <v>75</v>
      </c>
      <c r="F630" s="50">
        <f t="shared" si="478"/>
        <v>157</v>
      </c>
      <c r="G630" s="50">
        <f t="shared" si="478"/>
        <v>262</v>
      </c>
      <c r="H630" s="50" t="str">
        <f t="shared" si="478"/>
        <v>pack,10128;stage_token,125;dice,1</v>
      </c>
      <c r="K630" s="50">
        <v>11</v>
      </c>
      <c r="L630" s="50">
        <f t="shared" si="470"/>
        <v>111028</v>
      </c>
      <c r="M630" s="50">
        <v>28</v>
      </c>
      <c r="N630" s="50" t="str">
        <f ca="1">OFFSET(随机目标!$C$42,M630-1,MATCH(K630,随机目标!$C$41:$CH$41,0)-1)</f>
        <v>prop,211,1;pack,1104;pack,1119;pack,1134;pack,1149</v>
      </c>
      <c r="O630" s="50" t="str">
        <f ca="1">OFFSET(随机目标!$C$42,M630-1,MATCH(K630,随机目标!$C$41:$CH$41,0))</f>
        <v>prop,211,1</v>
      </c>
      <c r="P630" s="50">
        <f ca="1">OFFSET(随机目标!$C$42,M630-1,MATCH(K630,随机目标!$C$41:$CH$41,0)+1)</f>
        <v>3</v>
      </c>
      <c r="Q630" s="50">
        <v>1</v>
      </c>
      <c r="R630" s="50" t="str">
        <f t="shared" ca="1" si="471"/>
        <v>prop_211</v>
      </c>
      <c r="S630" s="50" t="str">
        <f t="shared" ca="1" si="472"/>
        <v>prop</v>
      </c>
      <c r="U630" s="50">
        <v>12</v>
      </c>
      <c r="V630" s="50">
        <f t="shared" si="423"/>
        <v>122028</v>
      </c>
      <c r="W630" s="50">
        <v>28</v>
      </c>
      <c r="X630" s="50" t="str">
        <f>随机目标!CF69</f>
        <v>prop,317,1</v>
      </c>
      <c r="Y630" s="50" t="str">
        <f>随机目标!CG69</f>
        <v>prop,317,1</v>
      </c>
      <c r="Z630" s="50">
        <f>随机目标!CH69</f>
        <v>0</v>
      </c>
      <c r="AA630" s="50">
        <v>2</v>
      </c>
      <c r="AB630" s="50" t="str">
        <f t="shared" si="424"/>
        <v>prop_317</v>
      </c>
      <c r="AC630" s="50" t="str">
        <f t="shared" si="425"/>
        <v>prop</v>
      </c>
    </row>
    <row r="631" spans="1:29">
      <c r="A631" s="51" t="s">
        <v>944</v>
      </c>
      <c r="B631" s="52">
        <v>1029</v>
      </c>
      <c r="C631" s="52">
        <v>3</v>
      </c>
      <c r="D631" s="50" t="str">
        <f t="shared" ref="D631:H631" si="479">D531</f>
        <v>item,200;stage_token,1</v>
      </c>
      <c r="E631" s="50">
        <f>产出设定!$C$21</f>
        <v>75</v>
      </c>
      <c r="F631" s="50">
        <f t="shared" si="479"/>
        <v>157</v>
      </c>
      <c r="G631" s="50">
        <f t="shared" si="479"/>
        <v>262</v>
      </c>
      <c r="H631" s="50" t="str">
        <f t="shared" si="479"/>
        <v>pack,10129;stage_token,125;dice,1</v>
      </c>
      <c r="K631" s="50">
        <v>11</v>
      </c>
      <c r="L631" s="50">
        <f t="shared" si="470"/>
        <v>111029</v>
      </c>
      <c r="M631" s="50">
        <v>29</v>
      </c>
      <c r="N631" s="50" t="str">
        <f ca="1">OFFSET(随机目标!$C$42,M631-1,MATCH(K631,随机目标!$C$41:$CH$41,0)-1)</f>
        <v>prop,211,1;pack,1104;pack,1119;pack,1134;pack,1149</v>
      </c>
      <c r="O631" s="50" t="str">
        <f ca="1">OFFSET(随机目标!$C$42,M631-1,MATCH(K631,随机目标!$C$41:$CH$41,0))</f>
        <v>prop,211,1</v>
      </c>
      <c r="P631" s="50">
        <f ca="1">OFFSET(随机目标!$C$42,M631-1,MATCH(K631,随机目标!$C$41:$CH$41,0)+1)</f>
        <v>3</v>
      </c>
      <c r="Q631" s="50">
        <v>1</v>
      </c>
      <c r="R631" s="50" t="str">
        <f t="shared" ca="1" si="471"/>
        <v>prop_211</v>
      </c>
      <c r="S631" s="50" t="str">
        <f t="shared" ca="1" si="472"/>
        <v>prop</v>
      </c>
      <c r="U631" s="50">
        <v>12</v>
      </c>
      <c r="V631" s="50">
        <f t="shared" si="423"/>
        <v>122029</v>
      </c>
      <c r="W631" s="50">
        <v>29</v>
      </c>
      <c r="X631" s="50" t="str">
        <f>随机目标!CF70</f>
        <v>prop,317,1</v>
      </c>
      <c r="Y631" s="50" t="str">
        <f>随机目标!CG70</f>
        <v>prop,317,1</v>
      </c>
      <c r="Z631" s="50">
        <f>随机目标!CH70</f>
        <v>0</v>
      </c>
      <c r="AA631" s="50">
        <v>2</v>
      </c>
      <c r="AB631" s="50" t="str">
        <f t="shared" si="424"/>
        <v>prop_317</v>
      </c>
      <c r="AC631" s="50" t="str">
        <f t="shared" si="425"/>
        <v>prop</v>
      </c>
    </row>
    <row r="632" spans="1:29">
      <c r="A632" s="51" t="s">
        <v>945</v>
      </c>
      <c r="B632" s="52">
        <v>1030</v>
      </c>
      <c r="C632" s="52">
        <v>3</v>
      </c>
      <c r="D632" s="50" t="str">
        <f t="shared" ref="D632:H632" si="480">D532</f>
        <v>item,200;stage_token,1</v>
      </c>
      <c r="E632" s="50">
        <f>产出设定!$C$21</f>
        <v>75</v>
      </c>
      <c r="F632" s="50">
        <f t="shared" si="480"/>
        <v>157</v>
      </c>
      <c r="G632" s="50">
        <f t="shared" si="480"/>
        <v>262</v>
      </c>
      <c r="H632" s="50" t="str">
        <f t="shared" si="480"/>
        <v>pack,10130;stage_token,125;dice,1</v>
      </c>
      <c r="K632" s="50">
        <v>11</v>
      </c>
      <c r="L632" s="50">
        <f t="shared" si="470"/>
        <v>111030</v>
      </c>
      <c r="M632" s="50">
        <v>30</v>
      </c>
      <c r="N632" s="50" t="str">
        <f ca="1">OFFSET(随机目标!$C$42,M632-1,MATCH(K632,随机目标!$C$41:$CH$41,0)-1)</f>
        <v>prop,211,1;pack,1104;pack,1119;pack,1134;pack,1149</v>
      </c>
      <c r="O632" s="50" t="str">
        <f ca="1">OFFSET(随机目标!$C$42,M632-1,MATCH(K632,随机目标!$C$41:$CH$41,0))</f>
        <v>prop,211,1</v>
      </c>
      <c r="P632" s="50">
        <f ca="1">OFFSET(随机目标!$C$42,M632-1,MATCH(K632,随机目标!$C$41:$CH$41,0)+1)</f>
        <v>3</v>
      </c>
      <c r="Q632" s="50">
        <v>1</v>
      </c>
      <c r="R632" s="50" t="str">
        <f t="shared" ca="1" si="471"/>
        <v>prop_211</v>
      </c>
      <c r="S632" s="50" t="str">
        <f t="shared" ca="1" si="472"/>
        <v>prop</v>
      </c>
      <c r="U632" s="50">
        <v>12</v>
      </c>
      <c r="V632" s="50">
        <f t="shared" si="423"/>
        <v>122030</v>
      </c>
      <c r="W632" s="50">
        <v>30</v>
      </c>
      <c r="X632" s="50" t="str">
        <f>随机目标!CF71</f>
        <v>prop,317,1</v>
      </c>
      <c r="Y632" s="50" t="str">
        <f>随机目标!CG71</f>
        <v>prop,317,1</v>
      </c>
      <c r="Z632" s="50">
        <f>随机目标!CH71</f>
        <v>0</v>
      </c>
      <c r="AA632" s="50">
        <v>2</v>
      </c>
      <c r="AB632" s="50" t="str">
        <f t="shared" si="424"/>
        <v>prop_317</v>
      </c>
      <c r="AC632" s="50" t="str">
        <f t="shared" si="425"/>
        <v>prop</v>
      </c>
    </row>
    <row r="633" spans="1:29">
      <c r="A633" s="51" t="s">
        <v>946</v>
      </c>
      <c r="B633" s="52">
        <v>1031</v>
      </c>
      <c r="C633" s="52">
        <v>3</v>
      </c>
      <c r="D633" s="50" t="str">
        <f t="shared" ref="D633:H633" si="481">D533</f>
        <v>item,200;stage_token,1</v>
      </c>
      <c r="E633" s="50">
        <f>产出设定!$C$21</f>
        <v>75</v>
      </c>
      <c r="F633" s="50">
        <f t="shared" si="481"/>
        <v>162</v>
      </c>
      <c r="G633" s="50">
        <f t="shared" si="481"/>
        <v>270</v>
      </c>
      <c r="H633" s="50" t="str">
        <f t="shared" si="481"/>
        <v>pack,10131;stage_token,125;dice,1</v>
      </c>
      <c r="K633" s="50">
        <v>11</v>
      </c>
      <c r="L633" s="50">
        <f t="shared" si="470"/>
        <v>111031</v>
      </c>
      <c r="M633" s="50">
        <v>31</v>
      </c>
      <c r="N633" s="50" t="str">
        <f ca="1">OFFSET(随机目标!$C$42,M633-1,MATCH(K633,随机目标!$C$41:$CH$41,0)-1)</f>
        <v>prop,211,1;pack,1104;pack,1119;pack,1134;pack,1149</v>
      </c>
      <c r="O633" s="50" t="str">
        <f ca="1">OFFSET(随机目标!$C$42,M633-1,MATCH(K633,随机目标!$C$41:$CH$41,0))</f>
        <v>prop,211,1</v>
      </c>
      <c r="P633" s="50">
        <f ca="1">OFFSET(随机目标!$C$42,M633-1,MATCH(K633,随机目标!$C$41:$CH$41,0)+1)</f>
        <v>3</v>
      </c>
      <c r="Q633" s="50">
        <v>1</v>
      </c>
      <c r="R633" s="50" t="str">
        <f t="shared" ca="1" si="471"/>
        <v>prop_211</v>
      </c>
      <c r="S633" s="50" t="str">
        <f t="shared" ca="1" si="472"/>
        <v>prop</v>
      </c>
      <c r="U633" s="50">
        <v>12</v>
      </c>
      <c r="V633" s="50">
        <f t="shared" si="423"/>
        <v>122031</v>
      </c>
      <c r="W633" s="50">
        <v>31</v>
      </c>
      <c r="X633" s="50" t="str">
        <f>随机目标!CF72</f>
        <v>prop,317,1</v>
      </c>
      <c r="Y633" s="50" t="str">
        <f>随机目标!CG72</f>
        <v>prop,317,1</v>
      </c>
      <c r="Z633" s="50">
        <f>随机目标!CH72</f>
        <v>0</v>
      </c>
      <c r="AA633" s="50">
        <v>2</v>
      </c>
      <c r="AB633" s="50" t="str">
        <f t="shared" si="424"/>
        <v>prop_317</v>
      </c>
      <c r="AC633" s="50" t="str">
        <f t="shared" si="425"/>
        <v>prop</v>
      </c>
    </row>
    <row r="634" spans="1:29">
      <c r="A634" s="51" t="s">
        <v>947</v>
      </c>
      <c r="B634" s="52">
        <v>1032</v>
      </c>
      <c r="C634" s="52">
        <v>3</v>
      </c>
      <c r="D634" s="50" t="str">
        <f t="shared" ref="D634:H634" si="482">D534</f>
        <v>item,200;stage_token,1</v>
      </c>
      <c r="E634" s="50">
        <f>产出设定!$C$21</f>
        <v>75</v>
      </c>
      <c r="F634" s="50">
        <f t="shared" si="482"/>
        <v>162</v>
      </c>
      <c r="G634" s="50">
        <f t="shared" si="482"/>
        <v>270</v>
      </c>
      <c r="H634" s="50" t="str">
        <f t="shared" si="482"/>
        <v>pack,10132;stage_token,125;dice,1</v>
      </c>
      <c r="K634" s="50">
        <v>11</v>
      </c>
      <c r="L634" s="50">
        <f t="shared" si="470"/>
        <v>111032</v>
      </c>
      <c r="M634" s="50">
        <v>32</v>
      </c>
      <c r="N634" s="50" t="str">
        <f ca="1">OFFSET(随机目标!$C$42,M634-1,MATCH(K634,随机目标!$C$41:$CH$41,0)-1)</f>
        <v>prop,211,1;pack,1104;pack,1119;pack,1134;pack,1149</v>
      </c>
      <c r="O634" s="50" t="str">
        <f ca="1">OFFSET(随机目标!$C$42,M634-1,MATCH(K634,随机目标!$C$41:$CH$41,0))</f>
        <v>prop,211,1</v>
      </c>
      <c r="P634" s="50">
        <f ca="1">OFFSET(随机目标!$C$42,M634-1,MATCH(K634,随机目标!$C$41:$CH$41,0)+1)</f>
        <v>3</v>
      </c>
      <c r="Q634" s="50">
        <v>1</v>
      </c>
      <c r="R634" s="50" t="str">
        <f t="shared" ca="1" si="471"/>
        <v>prop_211</v>
      </c>
      <c r="S634" s="50" t="str">
        <f t="shared" ca="1" si="472"/>
        <v>prop</v>
      </c>
      <c r="U634" s="50">
        <v>12</v>
      </c>
      <c r="V634" s="50">
        <f t="shared" si="423"/>
        <v>122032</v>
      </c>
      <c r="W634" s="50">
        <v>32</v>
      </c>
      <c r="X634" s="50" t="str">
        <f>随机目标!CF73</f>
        <v>prop,317,1</v>
      </c>
      <c r="Y634" s="50" t="str">
        <f>随机目标!CG73</f>
        <v>prop,317,1</v>
      </c>
      <c r="Z634" s="50">
        <f>随机目标!CH73</f>
        <v>0</v>
      </c>
      <c r="AA634" s="50">
        <v>2</v>
      </c>
      <c r="AB634" s="50" t="str">
        <f t="shared" si="424"/>
        <v>prop_317</v>
      </c>
      <c r="AC634" s="50" t="str">
        <f t="shared" si="425"/>
        <v>prop</v>
      </c>
    </row>
    <row r="635" spans="1:29">
      <c r="A635" s="51" t="s">
        <v>948</v>
      </c>
      <c r="B635" s="52">
        <v>1033</v>
      </c>
      <c r="C635" s="52">
        <v>3</v>
      </c>
      <c r="D635" s="50" t="str">
        <f t="shared" ref="D635:H635" si="483">D535</f>
        <v>item,200;stage_token,1</v>
      </c>
      <c r="E635" s="50">
        <f>产出设定!$C$21</f>
        <v>75</v>
      </c>
      <c r="F635" s="50">
        <f t="shared" si="483"/>
        <v>162</v>
      </c>
      <c r="G635" s="50">
        <f t="shared" si="483"/>
        <v>270</v>
      </c>
      <c r="H635" s="50" t="str">
        <f t="shared" si="483"/>
        <v>pack,10133;stage_token,125;dice,1</v>
      </c>
      <c r="K635" s="50">
        <v>11</v>
      </c>
      <c r="L635" s="50">
        <f t="shared" si="470"/>
        <v>111033</v>
      </c>
      <c r="M635" s="50">
        <v>33</v>
      </c>
      <c r="N635" s="50" t="str">
        <f ca="1">OFFSET(随机目标!$C$42,M635-1,MATCH(K635,随机目标!$C$41:$CH$41,0)-1)</f>
        <v>prop,211,1;pack,1104;pack,1119;pack,1134;pack,1149</v>
      </c>
      <c r="O635" s="50" t="str">
        <f ca="1">OFFSET(随机目标!$C$42,M635-1,MATCH(K635,随机目标!$C$41:$CH$41,0))</f>
        <v>prop,211,1</v>
      </c>
      <c r="P635" s="50">
        <f ca="1">OFFSET(随机目标!$C$42,M635-1,MATCH(K635,随机目标!$C$41:$CH$41,0)+1)</f>
        <v>3</v>
      </c>
      <c r="Q635" s="50">
        <v>1</v>
      </c>
      <c r="R635" s="50" t="str">
        <f t="shared" ca="1" si="471"/>
        <v>prop_211</v>
      </c>
      <c r="S635" s="50" t="str">
        <f t="shared" ca="1" si="472"/>
        <v>prop</v>
      </c>
      <c r="U635" s="50">
        <v>12</v>
      </c>
      <c r="V635" s="50">
        <f t="shared" si="423"/>
        <v>122033</v>
      </c>
      <c r="W635" s="50">
        <v>33</v>
      </c>
      <c r="X635" s="50" t="str">
        <f>随机目标!CF74</f>
        <v>prop,317,1</v>
      </c>
      <c r="Y635" s="50" t="str">
        <f>随机目标!CG74</f>
        <v>prop,317,1</v>
      </c>
      <c r="Z635" s="50">
        <f>随机目标!CH74</f>
        <v>0</v>
      </c>
      <c r="AA635" s="50">
        <v>2</v>
      </c>
      <c r="AB635" s="50" t="str">
        <f t="shared" si="424"/>
        <v>prop_317</v>
      </c>
      <c r="AC635" s="50" t="str">
        <f t="shared" si="425"/>
        <v>prop</v>
      </c>
    </row>
    <row r="636" spans="1:29">
      <c r="A636" s="51" t="s">
        <v>949</v>
      </c>
      <c r="B636" s="52">
        <v>1034</v>
      </c>
      <c r="C636" s="52">
        <v>3</v>
      </c>
      <c r="D636" s="50" t="str">
        <f t="shared" ref="D636:H636" si="484">D536</f>
        <v>item,200;stage_token,1</v>
      </c>
      <c r="E636" s="50">
        <f>产出设定!$C$21</f>
        <v>75</v>
      </c>
      <c r="F636" s="50">
        <f t="shared" si="484"/>
        <v>166</v>
      </c>
      <c r="G636" s="50">
        <f t="shared" si="484"/>
        <v>277</v>
      </c>
      <c r="H636" s="50" t="str">
        <f t="shared" si="484"/>
        <v>pack,10134;stage_token,130;dice,1</v>
      </c>
      <c r="K636" s="50">
        <v>11</v>
      </c>
      <c r="L636" s="50">
        <f t="shared" si="470"/>
        <v>111034</v>
      </c>
      <c r="M636" s="50">
        <v>34</v>
      </c>
      <c r="N636" s="50" t="str">
        <f ca="1">OFFSET(随机目标!$C$42,M636-1,MATCH(K636,随机目标!$C$41:$CH$41,0)-1)</f>
        <v>prop,211,1;pack,1105;pack,1120;pack,1135;pack,1150</v>
      </c>
      <c r="O636" s="50" t="str">
        <f ca="1">OFFSET(随机目标!$C$42,M636-1,MATCH(K636,随机目标!$C$41:$CH$41,0))</f>
        <v>prop,211,1</v>
      </c>
      <c r="P636" s="50">
        <f ca="1">OFFSET(随机目标!$C$42,M636-1,MATCH(K636,随机目标!$C$41:$CH$41,0)+1)</f>
        <v>5</v>
      </c>
      <c r="Q636" s="50">
        <v>1</v>
      </c>
      <c r="R636" s="50" t="str">
        <f t="shared" ca="1" si="471"/>
        <v>prop_211</v>
      </c>
      <c r="S636" s="50" t="str">
        <f t="shared" ca="1" si="472"/>
        <v>prop</v>
      </c>
      <c r="U636" s="50">
        <v>12</v>
      </c>
      <c r="V636" s="50">
        <f t="shared" si="423"/>
        <v>122034</v>
      </c>
      <c r="W636" s="50">
        <v>34</v>
      </c>
      <c r="X636" s="50" t="str">
        <f>随机目标!CF75</f>
        <v>prop,317,1</v>
      </c>
      <c r="Y636" s="50" t="str">
        <f>随机目标!CG75</f>
        <v>prop,317,1</v>
      </c>
      <c r="Z636" s="50">
        <f>随机目标!CH75</f>
        <v>0</v>
      </c>
      <c r="AA636" s="50">
        <v>2</v>
      </c>
      <c r="AB636" s="50" t="str">
        <f t="shared" si="424"/>
        <v>prop_317</v>
      </c>
      <c r="AC636" s="50" t="str">
        <f t="shared" si="425"/>
        <v>prop</v>
      </c>
    </row>
    <row r="637" spans="1:29">
      <c r="A637" s="51" t="s">
        <v>950</v>
      </c>
      <c r="B637" s="52">
        <v>1035</v>
      </c>
      <c r="C637" s="52">
        <v>3</v>
      </c>
      <c r="D637" s="50" t="str">
        <f t="shared" ref="D637:H637" si="485">D537</f>
        <v>item,200;stage_token,1</v>
      </c>
      <c r="E637" s="50">
        <f>产出设定!$C$21</f>
        <v>75</v>
      </c>
      <c r="F637" s="50">
        <f t="shared" si="485"/>
        <v>166</v>
      </c>
      <c r="G637" s="50">
        <f t="shared" si="485"/>
        <v>277</v>
      </c>
      <c r="H637" s="50" t="str">
        <f t="shared" si="485"/>
        <v>pack,10135;stage_token,130;dice,1</v>
      </c>
      <c r="K637" s="50">
        <v>11</v>
      </c>
      <c r="L637" s="50">
        <f t="shared" si="470"/>
        <v>111035</v>
      </c>
      <c r="M637" s="50">
        <v>35</v>
      </c>
      <c r="N637" s="50" t="str">
        <f ca="1">OFFSET(随机目标!$C$42,M637-1,MATCH(K637,随机目标!$C$41:$CH$41,0)-1)</f>
        <v>prop,211,1;pack,1105;pack,1120;pack,1135;pack,1150</v>
      </c>
      <c r="O637" s="50" t="str">
        <f ca="1">OFFSET(随机目标!$C$42,M637-1,MATCH(K637,随机目标!$C$41:$CH$41,0))</f>
        <v>prop,211,1</v>
      </c>
      <c r="P637" s="50">
        <f ca="1">OFFSET(随机目标!$C$42,M637-1,MATCH(K637,随机目标!$C$41:$CH$41,0)+1)</f>
        <v>5</v>
      </c>
      <c r="Q637" s="50">
        <v>1</v>
      </c>
      <c r="R637" s="50" t="str">
        <f t="shared" ca="1" si="471"/>
        <v>prop_211</v>
      </c>
      <c r="S637" s="50" t="str">
        <f t="shared" ca="1" si="472"/>
        <v>prop</v>
      </c>
      <c r="U637" s="50">
        <v>12</v>
      </c>
      <c r="V637" s="50">
        <f t="shared" si="423"/>
        <v>122035</v>
      </c>
      <c r="W637" s="50">
        <v>35</v>
      </c>
      <c r="X637" s="50" t="str">
        <f>随机目标!CF76</f>
        <v>prop,317,1</v>
      </c>
      <c r="Y637" s="50" t="str">
        <f>随机目标!CG76</f>
        <v>prop,317,1</v>
      </c>
      <c r="Z637" s="50">
        <f>随机目标!CH76</f>
        <v>0</v>
      </c>
      <c r="AA637" s="50">
        <v>2</v>
      </c>
      <c r="AB637" s="50" t="str">
        <f t="shared" si="424"/>
        <v>prop_317</v>
      </c>
      <c r="AC637" s="50" t="str">
        <f t="shared" si="425"/>
        <v>prop</v>
      </c>
    </row>
    <row r="638" spans="1:29">
      <c r="A638" s="51" t="s">
        <v>951</v>
      </c>
      <c r="B638" s="52">
        <v>1036</v>
      </c>
      <c r="C638" s="52">
        <v>3</v>
      </c>
      <c r="D638" s="50" t="str">
        <f t="shared" ref="D638:H638" si="486">D538</f>
        <v>item,200;stage_token,1</v>
      </c>
      <c r="E638" s="50">
        <f>产出设定!$C$21</f>
        <v>75</v>
      </c>
      <c r="F638" s="50">
        <f t="shared" si="486"/>
        <v>166</v>
      </c>
      <c r="G638" s="50">
        <f t="shared" si="486"/>
        <v>277</v>
      </c>
      <c r="H638" s="50" t="str">
        <f t="shared" si="486"/>
        <v>pack,10136;stage_token,130;dice,1</v>
      </c>
      <c r="K638" s="50">
        <v>11</v>
      </c>
      <c r="L638" s="50">
        <f t="shared" si="470"/>
        <v>111036</v>
      </c>
      <c r="M638" s="50">
        <v>36</v>
      </c>
      <c r="N638" s="50" t="str">
        <f ca="1">OFFSET(随机目标!$C$42,M638-1,MATCH(K638,随机目标!$C$41:$CH$41,0)-1)</f>
        <v>prop,211,1;pack,1105;pack,1120;pack,1135;pack,1150</v>
      </c>
      <c r="O638" s="50" t="str">
        <f ca="1">OFFSET(随机目标!$C$42,M638-1,MATCH(K638,随机目标!$C$41:$CH$41,0))</f>
        <v>prop,211,1</v>
      </c>
      <c r="P638" s="50">
        <f ca="1">OFFSET(随机目标!$C$42,M638-1,MATCH(K638,随机目标!$C$41:$CH$41,0)+1)</f>
        <v>5</v>
      </c>
      <c r="Q638" s="50">
        <v>1</v>
      </c>
      <c r="R638" s="50" t="str">
        <f t="shared" ca="1" si="471"/>
        <v>prop_211</v>
      </c>
      <c r="S638" s="50" t="str">
        <f t="shared" ca="1" si="472"/>
        <v>prop</v>
      </c>
      <c r="U638" s="50">
        <v>12</v>
      </c>
      <c r="V638" s="50">
        <f t="shared" si="423"/>
        <v>122036</v>
      </c>
      <c r="W638" s="50">
        <v>36</v>
      </c>
      <c r="X638" s="50" t="str">
        <f>随机目标!CF77</f>
        <v>prop,317,1</v>
      </c>
      <c r="Y638" s="50" t="str">
        <f>随机目标!CG77</f>
        <v>prop,317,1</v>
      </c>
      <c r="Z638" s="50">
        <f>随机目标!CH77</f>
        <v>0</v>
      </c>
      <c r="AA638" s="50">
        <v>2</v>
      </c>
      <c r="AB638" s="50" t="str">
        <f t="shared" si="424"/>
        <v>prop_317</v>
      </c>
      <c r="AC638" s="50" t="str">
        <f t="shared" si="425"/>
        <v>prop</v>
      </c>
    </row>
    <row r="639" spans="1:29">
      <c r="A639" s="51" t="s">
        <v>952</v>
      </c>
      <c r="B639" s="52">
        <v>1037</v>
      </c>
      <c r="C639" s="52">
        <v>3</v>
      </c>
      <c r="D639" s="50" t="str">
        <f t="shared" ref="D639:H639" si="487">D539</f>
        <v>item,200;stage_token,1</v>
      </c>
      <c r="E639" s="50">
        <f>产出设定!$C$21</f>
        <v>75</v>
      </c>
      <c r="F639" s="50">
        <f t="shared" si="487"/>
        <v>171</v>
      </c>
      <c r="G639" s="50">
        <f t="shared" si="487"/>
        <v>285</v>
      </c>
      <c r="H639" s="50" t="str">
        <f t="shared" si="487"/>
        <v>pack,10137;stage_token,130;dice,1</v>
      </c>
      <c r="K639" s="50">
        <v>11</v>
      </c>
      <c r="L639" s="50">
        <f t="shared" si="470"/>
        <v>111037</v>
      </c>
      <c r="M639" s="50">
        <v>37</v>
      </c>
      <c r="N639" s="50" t="str">
        <f ca="1">OFFSET(随机目标!$C$42,M639-1,MATCH(K639,随机目标!$C$41:$CH$41,0)-1)</f>
        <v>prop,211,1;pack,1105;pack,1120;pack,1135;pack,1150</v>
      </c>
      <c r="O639" s="50" t="str">
        <f ca="1">OFFSET(随机目标!$C$42,M639-1,MATCH(K639,随机目标!$C$41:$CH$41,0))</f>
        <v>prop,211,1</v>
      </c>
      <c r="P639" s="50">
        <f ca="1">OFFSET(随机目标!$C$42,M639-1,MATCH(K639,随机目标!$C$41:$CH$41,0)+1)</f>
        <v>5</v>
      </c>
      <c r="Q639" s="50">
        <v>1</v>
      </c>
      <c r="R639" s="50" t="str">
        <f t="shared" ca="1" si="471"/>
        <v>prop_211</v>
      </c>
      <c r="S639" s="50" t="str">
        <f t="shared" ca="1" si="472"/>
        <v>prop</v>
      </c>
      <c r="U639" s="50">
        <v>12</v>
      </c>
      <c r="V639" s="50">
        <f t="shared" si="423"/>
        <v>122037</v>
      </c>
      <c r="W639" s="50">
        <v>37</v>
      </c>
      <c r="X639" s="50" t="str">
        <f>随机目标!CF78</f>
        <v>prop,317,1</v>
      </c>
      <c r="Y639" s="50" t="str">
        <f>随机目标!CG78</f>
        <v>prop,317,1</v>
      </c>
      <c r="Z639" s="50">
        <f>随机目标!CH78</f>
        <v>0</v>
      </c>
      <c r="AA639" s="50">
        <v>2</v>
      </c>
      <c r="AB639" s="50" t="str">
        <f t="shared" si="424"/>
        <v>prop_317</v>
      </c>
      <c r="AC639" s="50" t="str">
        <f t="shared" si="425"/>
        <v>prop</v>
      </c>
    </row>
    <row r="640" spans="1:29">
      <c r="A640" s="51" t="s">
        <v>953</v>
      </c>
      <c r="B640" s="52">
        <v>1038</v>
      </c>
      <c r="C640" s="52">
        <v>3</v>
      </c>
      <c r="D640" s="50" t="str">
        <f t="shared" ref="D640:H640" si="488">D540</f>
        <v>item,200;stage_token,1</v>
      </c>
      <c r="E640" s="50">
        <f>产出设定!$C$21</f>
        <v>75</v>
      </c>
      <c r="F640" s="50">
        <f t="shared" si="488"/>
        <v>175</v>
      </c>
      <c r="G640" s="50">
        <f t="shared" si="488"/>
        <v>292</v>
      </c>
      <c r="H640" s="50" t="str">
        <f t="shared" si="488"/>
        <v>pack,10138;stage_token,130;dice,1</v>
      </c>
      <c r="K640" s="50">
        <v>11</v>
      </c>
      <c r="L640" s="50">
        <f t="shared" si="470"/>
        <v>111038</v>
      </c>
      <c r="M640" s="50">
        <v>38</v>
      </c>
      <c r="N640" s="50" t="str">
        <f ca="1">OFFSET(随机目标!$C$42,M640-1,MATCH(K640,随机目标!$C$41:$CH$41,0)-1)</f>
        <v>prop,211,1;pack,1105;pack,1120;pack,1135;pack,1150</v>
      </c>
      <c r="O640" s="50" t="str">
        <f ca="1">OFFSET(随机目标!$C$42,M640-1,MATCH(K640,随机目标!$C$41:$CH$41,0))</f>
        <v>prop,211,1</v>
      </c>
      <c r="P640" s="50">
        <f ca="1">OFFSET(随机目标!$C$42,M640-1,MATCH(K640,随机目标!$C$41:$CH$41,0)+1)</f>
        <v>5</v>
      </c>
      <c r="Q640" s="50">
        <v>1</v>
      </c>
      <c r="R640" s="50" t="str">
        <f t="shared" ca="1" si="471"/>
        <v>prop_211</v>
      </c>
      <c r="S640" s="50" t="str">
        <f t="shared" ca="1" si="472"/>
        <v>prop</v>
      </c>
      <c r="U640" s="50">
        <v>12</v>
      </c>
      <c r="V640" s="50">
        <f t="shared" si="423"/>
        <v>122038</v>
      </c>
      <c r="W640" s="50">
        <v>38</v>
      </c>
      <c r="X640" s="50" t="str">
        <f>随机目标!CF79</f>
        <v>prop,317,1</v>
      </c>
      <c r="Y640" s="50" t="str">
        <f>随机目标!CG79</f>
        <v>prop,317,1</v>
      </c>
      <c r="Z640" s="50">
        <f>随机目标!CH79</f>
        <v>0</v>
      </c>
      <c r="AA640" s="50">
        <v>2</v>
      </c>
      <c r="AB640" s="50" t="str">
        <f t="shared" si="424"/>
        <v>prop_317</v>
      </c>
      <c r="AC640" s="50" t="str">
        <f t="shared" si="425"/>
        <v>prop</v>
      </c>
    </row>
    <row r="641" spans="1:29">
      <c r="A641" s="51" t="s">
        <v>954</v>
      </c>
      <c r="B641" s="52">
        <v>1039</v>
      </c>
      <c r="C641" s="52">
        <v>3</v>
      </c>
      <c r="D641" s="50" t="str">
        <f t="shared" ref="D641:H641" si="489">D541</f>
        <v>item,200;stage_token,1</v>
      </c>
      <c r="E641" s="50">
        <f>产出设定!$C$21</f>
        <v>75</v>
      </c>
      <c r="F641" s="50">
        <f t="shared" si="489"/>
        <v>180</v>
      </c>
      <c r="G641" s="50">
        <f t="shared" si="489"/>
        <v>300</v>
      </c>
      <c r="H641" s="50" t="str">
        <f t="shared" si="489"/>
        <v>pack,10139;stage_token,130;dice,1</v>
      </c>
      <c r="K641" s="50">
        <v>11</v>
      </c>
      <c r="L641" s="50">
        <f t="shared" si="470"/>
        <v>111039</v>
      </c>
      <c r="M641" s="50">
        <v>39</v>
      </c>
      <c r="N641" s="50" t="str">
        <f ca="1">OFFSET(随机目标!$C$42,M641-1,MATCH(K641,随机目标!$C$41:$CH$41,0)-1)</f>
        <v>prop,211,1;pack,1105;pack,1120;pack,1135;pack,1150</v>
      </c>
      <c r="O641" s="50" t="str">
        <f ca="1">OFFSET(随机目标!$C$42,M641-1,MATCH(K641,随机目标!$C$41:$CH$41,0))</f>
        <v>prop,211,1</v>
      </c>
      <c r="P641" s="50">
        <f ca="1">OFFSET(随机目标!$C$42,M641-1,MATCH(K641,随机目标!$C$41:$CH$41,0)+1)</f>
        <v>5</v>
      </c>
      <c r="Q641" s="50">
        <v>1</v>
      </c>
      <c r="R641" s="50" t="str">
        <f t="shared" ca="1" si="471"/>
        <v>prop_211</v>
      </c>
      <c r="S641" s="50" t="str">
        <f t="shared" ca="1" si="472"/>
        <v>prop</v>
      </c>
      <c r="U641" s="50">
        <v>12</v>
      </c>
      <c r="V641" s="50">
        <f t="shared" si="423"/>
        <v>122039</v>
      </c>
      <c r="W641" s="50">
        <v>39</v>
      </c>
      <c r="X641" s="50" t="str">
        <f>随机目标!CF80</f>
        <v>prop,317,1</v>
      </c>
      <c r="Y641" s="50" t="str">
        <f>随机目标!CG80</f>
        <v>prop,317,1</v>
      </c>
      <c r="Z641" s="50">
        <f>随机目标!CH80</f>
        <v>0</v>
      </c>
      <c r="AA641" s="50">
        <v>2</v>
      </c>
      <c r="AB641" s="50" t="str">
        <f t="shared" si="424"/>
        <v>prop_317</v>
      </c>
      <c r="AC641" s="50" t="str">
        <f t="shared" si="425"/>
        <v>prop</v>
      </c>
    </row>
    <row r="642" spans="1:29">
      <c r="A642" s="51" t="s">
        <v>955</v>
      </c>
      <c r="B642" s="52">
        <v>1040</v>
      </c>
      <c r="C642" s="52">
        <v>3</v>
      </c>
      <c r="D642" s="50" t="str">
        <f t="shared" ref="D642:H642" si="490">D542</f>
        <v>item,200;stage_token,1</v>
      </c>
      <c r="E642" s="50">
        <f>产出设定!$C$21</f>
        <v>75</v>
      </c>
      <c r="F642" s="50">
        <f t="shared" si="490"/>
        <v>180</v>
      </c>
      <c r="G642" s="50">
        <f t="shared" si="490"/>
        <v>300</v>
      </c>
      <c r="H642" s="50" t="str">
        <f t="shared" si="490"/>
        <v>pack,10140;stage_token,135;dice,1</v>
      </c>
      <c r="K642" s="50">
        <v>11</v>
      </c>
      <c r="L642" s="50">
        <f t="shared" si="470"/>
        <v>111040</v>
      </c>
      <c r="M642" s="50">
        <v>40</v>
      </c>
      <c r="N642" s="50" t="str">
        <f ca="1">OFFSET(随机目标!$C$42,M642-1,MATCH(K642,随机目标!$C$41:$CH$41,0)-1)</f>
        <v>prop,211,1;pack,1105;pack,1120;pack,1135;pack,1150</v>
      </c>
      <c r="O642" s="50" t="str">
        <f ca="1">OFFSET(随机目标!$C$42,M642-1,MATCH(K642,随机目标!$C$41:$CH$41,0))</f>
        <v>prop,211,1</v>
      </c>
      <c r="P642" s="50">
        <f ca="1">OFFSET(随机目标!$C$42,M642-1,MATCH(K642,随机目标!$C$41:$CH$41,0)+1)</f>
        <v>5</v>
      </c>
      <c r="Q642" s="50">
        <v>1</v>
      </c>
      <c r="R642" s="50" t="str">
        <f t="shared" ca="1" si="471"/>
        <v>prop_211</v>
      </c>
      <c r="S642" s="50" t="str">
        <f t="shared" ca="1" si="472"/>
        <v>prop</v>
      </c>
      <c r="U642" s="50">
        <v>12</v>
      </c>
      <c r="V642" s="50">
        <f t="shared" si="423"/>
        <v>122040</v>
      </c>
      <c r="W642" s="50">
        <v>40</v>
      </c>
      <c r="X642" s="50" t="str">
        <f>随机目标!CF81</f>
        <v>prop,317,1</v>
      </c>
      <c r="Y642" s="50" t="str">
        <f>随机目标!CG81</f>
        <v>prop,317,1</v>
      </c>
      <c r="Z642" s="50">
        <f>随机目标!CH81</f>
        <v>0</v>
      </c>
      <c r="AA642" s="50">
        <v>2</v>
      </c>
      <c r="AB642" s="50" t="str">
        <f t="shared" si="424"/>
        <v>prop_317</v>
      </c>
      <c r="AC642" s="50" t="str">
        <f t="shared" si="425"/>
        <v>prop</v>
      </c>
    </row>
    <row r="643" spans="1:29">
      <c r="A643" s="51" t="s">
        <v>956</v>
      </c>
      <c r="B643" s="52">
        <v>1041</v>
      </c>
      <c r="C643" s="52">
        <v>3</v>
      </c>
      <c r="D643" s="50" t="str">
        <f t="shared" ref="D643:H643" si="491">D543</f>
        <v>item,200;stage_token,1</v>
      </c>
      <c r="E643" s="50">
        <f>产出设定!$C$21</f>
        <v>75</v>
      </c>
      <c r="F643" s="50">
        <f t="shared" si="491"/>
        <v>184</v>
      </c>
      <c r="G643" s="50">
        <f t="shared" si="491"/>
        <v>307</v>
      </c>
      <c r="H643" s="50" t="str">
        <f t="shared" si="491"/>
        <v>pack,10141;stage_token,135;dice,1</v>
      </c>
      <c r="K643" s="50">
        <v>11</v>
      </c>
      <c r="L643" s="50">
        <f t="shared" si="470"/>
        <v>111041</v>
      </c>
      <c r="M643" s="50">
        <v>41</v>
      </c>
      <c r="N643" s="50" t="str">
        <f ca="1">OFFSET(随机目标!$C$42,M643-1,MATCH(K643,随机目标!$C$41:$CH$41,0)-1)</f>
        <v>prop,211,1;pack,1106;pack,1121;pack,1136;pack,1151</v>
      </c>
      <c r="O643" s="50" t="str">
        <f ca="1">OFFSET(随机目标!$C$42,M643-1,MATCH(K643,随机目标!$C$41:$CH$41,0))</f>
        <v>prop,211,1</v>
      </c>
      <c r="P643" s="50">
        <f ca="1">OFFSET(随机目标!$C$42,M643-1,MATCH(K643,随机目标!$C$41:$CH$41,0)+1)</f>
        <v>7</v>
      </c>
      <c r="Q643" s="50">
        <v>1</v>
      </c>
      <c r="R643" s="50" t="str">
        <f t="shared" ca="1" si="471"/>
        <v>prop_211</v>
      </c>
      <c r="S643" s="50" t="str">
        <f t="shared" ca="1" si="472"/>
        <v>prop</v>
      </c>
      <c r="U643" s="50">
        <v>12</v>
      </c>
      <c r="V643" s="50">
        <f t="shared" si="423"/>
        <v>122041</v>
      </c>
      <c r="W643" s="50">
        <v>41</v>
      </c>
      <c r="X643" s="50" t="str">
        <f>随机目标!CF82</f>
        <v>prop,317,1</v>
      </c>
      <c r="Y643" s="50" t="str">
        <f>随机目标!CG82</f>
        <v>prop,317,1</v>
      </c>
      <c r="Z643" s="50">
        <f>随机目标!CH82</f>
        <v>5</v>
      </c>
      <c r="AA643" s="50">
        <v>2</v>
      </c>
      <c r="AB643" s="50" t="str">
        <f t="shared" si="424"/>
        <v>prop_317</v>
      </c>
      <c r="AC643" s="50" t="str">
        <f t="shared" si="425"/>
        <v>prop</v>
      </c>
    </row>
    <row r="644" spans="1:29">
      <c r="A644" s="51" t="s">
        <v>957</v>
      </c>
      <c r="B644" s="52">
        <v>1042</v>
      </c>
      <c r="C644" s="52">
        <v>3</v>
      </c>
      <c r="D644" s="50" t="str">
        <f t="shared" ref="D644:H644" si="492">D544</f>
        <v>item,200;stage_token,1</v>
      </c>
      <c r="E644" s="50">
        <f>产出设定!$C$21</f>
        <v>75</v>
      </c>
      <c r="F644" s="50">
        <f t="shared" si="492"/>
        <v>189</v>
      </c>
      <c r="G644" s="50">
        <f t="shared" si="492"/>
        <v>315</v>
      </c>
      <c r="H644" s="50" t="str">
        <f t="shared" si="492"/>
        <v>pack,10142;stage_token,135;dice,1</v>
      </c>
      <c r="K644" s="50">
        <v>11</v>
      </c>
      <c r="L644" s="50">
        <f t="shared" si="470"/>
        <v>111042</v>
      </c>
      <c r="M644" s="50">
        <v>42</v>
      </c>
      <c r="N644" s="50" t="str">
        <f ca="1">OFFSET(随机目标!$C$42,M644-1,MATCH(K644,随机目标!$C$41:$CH$41,0)-1)</f>
        <v>prop,211,1;pack,1106;pack,1121;pack,1136;pack,1151</v>
      </c>
      <c r="O644" s="50" t="str">
        <f ca="1">OFFSET(随机目标!$C$42,M644-1,MATCH(K644,随机目标!$C$41:$CH$41,0))</f>
        <v>prop,211,1</v>
      </c>
      <c r="P644" s="50">
        <f ca="1">OFFSET(随机目标!$C$42,M644-1,MATCH(K644,随机目标!$C$41:$CH$41,0)+1)</f>
        <v>7</v>
      </c>
      <c r="Q644" s="50">
        <v>1</v>
      </c>
      <c r="R644" s="50" t="str">
        <f t="shared" ca="1" si="471"/>
        <v>prop_211</v>
      </c>
      <c r="S644" s="50" t="str">
        <f t="shared" ca="1" si="472"/>
        <v>prop</v>
      </c>
      <c r="U644" s="50">
        <v>12</v>
      </c>
      <c r="V644" s="50">
        <f t="shared" ref="V644:V707" si="493">U644*10000+2000+W644</f>
        <v>122042</v>
      </c>
      <c r="W644" s="50">
        <v>42</v>
      </c>
      <c r="X644" s="50" t="str">
        <f>随机目标!CF83</f>
        <v>prop,317,1</v>
      </c>
      <c r="Y644" s="50" t="str">
        <f>随机目标!CG83</f>
        <v>prop,317,1</v>
      </c>
      <c r="Z644" s="50">
        <f>随机目标!CH83</f>
        <v>5</v>
      </c>
      <c r="AA644" s="50">
        <v>2</v>
      </c>
      <c r="AB644" s="50" t="str">
        <f t="shared" ref="AB644:AB707" si="494">IF(OR(AC644="coin",AC644="stage_token"),VLOOKUP(AC644,$AE$3:$AF$6,2,0),IF(AC644="item",VLOOKUP(Y644,$AE$3:$AF$6,2,0),AC644&amp;"_"&amp;MID(Y644,6,3)))</f>
        <v>prop_317</v>
      </c>
      <c r="AC644" s="50" t="str">
        <f t="shared" ref="AC644:AC707" si="495">LEFT(Y644,FIND(",",Y644)-1)</f>
        <v>prop</v>
      </c>
    </row>
    <row r="645" spans="1:29">
      <c r="A645" s="51" t="s">
        <v>958</v>
      </c>
      <c r="B645" s="52">
        <v>1043</v>
      </c>
      <c r="C645" s="52">
        <v>3</v>
      </c>
      <c r="D645" s="50" t="str">
        <f t="shared" ref="D645:H645" si="496">D545</f>
        <v>item,200;stage_token,1</v>
      </c>
      <c r="E645" s="50">
        <f>产出设定!$C$21</f>
        <v>75</v>
      </c>
      <c r="F645" s="50">
        <f t="shared" si="496"/>
        <v>193</v>
      </c>
      <c r="G645" s="50">
        <f t="shared" si="496"/>
        <v>322</v>
      </c>
      <c r="H645" s="50" t="str">
        <f t="shared" si="496"/>
        <v>pack,10143;stage_token,135;dice,1</v>
      </c>
      <c r="K645" s="50">
        <v>11</v>
      </c>
      <c r="L645" s="50">
        <f t="shared" si="470"/>
        <v>111043</v>
      </c>
      <c r="M645" s="50">
        <v>43</v>
      </c>
      <c r="N645" s="50" t="str">
        <f ca="1">OFFSET(随机目标!$C$42,M645-1,MATCH(K645,随机目标!$C$41:$CH$41,0)-1)</f>
        <v>prop,211,1;pack,1106;pack,1121;pack,1136;pack,1151</v>
      </c>
      <c r="O645" s="50" t="str">
        <f ca="1">OFFSET(随机目标!$C$42,M645-1,MATCH(K645,随机目标!$C$41:$CH$41,0))</f>
        <v>prop,211,1</v>
      </c>
      <c r="P645" s="50">
        <f ca="1">OFFSET(随机目标!$C$42,M645-1,MATCH(K645,随机目标!$C$41:$CH$41,0)+1)</f>
        <v>7</v>
      </c>
      <c r="Q645" s="50">
        <v>1</v>
      </c>
      <c r="R645" s="50" t="str">
        <f t="shared" ca="1" si="471"/>
        <v>prop_211</v>
      </c>
      <c r="S645" s="50" t="str">
        <f t="shared" ca="1" si="472"/>
        <v>prop</v>
      </c>
      <c r="U645" s="50">
        <v>12</v>
      </c>
      <c r="V645" s="50">
        <f t="shared" si="493"/>
        <v>122043</v>
      </c>
      <c r="W645" s="50">
        <v>43</v>
      </c>
      <c r="X645" s="50" t="str">
        <f>随机目标!CF84</f>
        <v>prop,317,1</v>
      </c>
      <c r="Y645" s="50" t="str">
        <f>随机目标!CG84</f>
        <v>prop,317,1</v>
      </c>
      <c r="Z645" s="50">
        <f>随机目标!CH84</f>
        <v>5</v>
      </c>
      <c r="AA645" s="50">
        <v>2</v>
      </c>
      <c r="AB645" s="50" t="str">
        <f t="shared" si="494"/>
        <v>prop_317</v>
      </c>
      <c r="AC645" s="50" t="str">
        <f t="shared" si="495"/>
        <v>prop</v>
      </c>
    </row>
    <row r="646" spans="1:29">
      <c r="A646" s="51" t="s">
        <v>959</v>
      </c>
      <c r="B646" s="52">
        <v>1044</v>
      </c>
      <c r="C646" s="52">
        <v>3</v>
      </c>
      <c r="D646" s="50" t="str">
        <f t="shared" ref="D646:H646" si="497">D546</f>
        <v>item,200;stage_token,1</v>
      </c>
      <c r="E646" s="50">
        <f>产出设定!$C$21</f>
        <v>75</v>
      </c>
      <c r="F646" s="50">
        <f t="shared" si="497"/>
        <v>198</v>
      </c>
      <c r="G646" s="50">
        <f t="shared" si="497"/>
        <v>330</v>
      </c>
      <c r="H646" s="50" t="str">
        <f t="shared" si="497"/>
        <v>pack,10144;stage_token,135;dice,1</v>
      </c>
      <c r="K646" s="50">
        <v>11</v>
      </c>
      <c r="L646" s="50">
        <f t="shared" si="470"/>
        <v>111044</v>
      </c>
      <c r="M646" s="50">
        <v>44</v>
      </c>
      <c r="N646" s="50" t="str">
        <f ca="1">OFFSET(随机目标!$C$42,M646-1,MATCH(K646,随机目标!$C$41:$CH$41,0)-1)</f>
        <v>prop,211,1;pack,1106;pack,1121;pack,1136;pack,1151</v>
      </c>
      <c r="O646" s="50" t="str">
        <f ca="1">OFFSET(随机目标!$C$42,M646-1,MATCH(K646,随机目标!$C$41:$CH$41,0))</f>
        <v>prop,211,1</v>
      </c>
      <c r="P646" s="50">
        <f ca="1">OFFSET(随机目标!$C$42,M646-1,MATCH(K646,随机目标!$C$41:$CH$41,0)+1)</f>
        <v>7</v>
      </c>
      <c r="Q646" s="50">
        <v>1</v>
      </c>
      <c r="R646" s="50" t="str">
        <f t="shared" ca="1" si="471"/>
        <v>prop_211</v>
      </c>
      <c r="S646" s="50" t="str">
        <f t="shared" ca="1" si="472"/>
        <v>prop</v>
      </c>
      <c r="U646" s="50">
        <v>12</v>
      </c>
      <c r="V646" s="50">
        <f t="shared" si="493"/>
        <v>122044</v>
      </c>
      <c r="W646" s="50">
        <v>44</v>
      </c>
      <c r="X646" s="50" t="str">
        <f>随机目标!CF85</f>
        <v>prop,317,1</v>
      </c>
      <c r="Y646" s="50" t="str">
        <f>随机目标!CG85</f>
        <v>prop,317,1</v>
      </c>
      <c r="Z646" s="50">
        <f>随机目标!CH85</f>
        <v>5</v>
      </c>
      <c r="AA646" s="50">
        <v>2</v>
      </c>
      <c r="AB646" s="50" t="str">
        <f t="shared" si="494"/>
        <v>prop_317</v>
      </c>
      <c r="AC646" s="50" t="str">
        <f t="shared" si="495"/>
        <v>prop</v>
      </c>
    </row>
    <row r="647" spans="1:29">
      <c r="A647" s="51" t="s">
        <v>960</v>
      </c>
      <c r="B647" s="52">
        <v>1045</v>
      </c>
      <c r="C647" s="52">
        <v>3</v>
      </c>
      <c r="D647" s="50" t="str">
        <f t="shared" ref="D647:H647" si="498">D547</f>
        <v>item,200;stage_token,1</v>
      </c>
      <c r="E647" s="50">
        <f>产出设定!$C$21</f>
        <v>75</v>
      </c>
      <c r="F647" s="50">
        <f t="shared" si="498"/>
        <v>204</v>
      </c>
      <c r="G647" s="50">
        <f t="shared" si="498"/>
        <v>340</v>
      </c>
      <c r="H647" s="50" t="str">
        <f t="shared" si="498"/>
        <v>pack,10145;stage_token,135;dice,1</v>
      </c>
      <c r="K647" s="50">
        <v>11</v>
      </c>
      <c r="L647" s="50">
        <f t="shared" si="470"/>
        <v>111045</v>
      </c>
      <c r="M647" s="50">
        <v>45</v>
      </c>
      <c r="N647" s="50" t="str">
        <f ca="1">OFFSET(随机目标!$C$42,M647-1,MATCH(K647,随机目标!$C$41:$CH$41,0)-1)</f>
        <v>prop,211,1;pack,1107;pack,1122;pack,1137;pack,1152</v>
      </c>
      <c r="O647" s="50" t="str">
        <f ca="1">OFFSET(随机目标!$C$42,M647-1,MATCH(K647,随机目标!$C$41:$CH$41,0))</f>
        <v>prop,211,1</v>
      </c>
      <c r="P647" s="50">
        <f ca="1">OFFSET(随机目标!$C$42,M647-1,MATCH(K647,随机目标!$C$41:$CH$41,0)+1)</f>
        <v>7</v>
      </c>
      <c r="Q647" s="50">
        <v>1</v>
      </c>
      <c r="R647" s="50" t="str">
        <f t="shared" ca="1" si="471"/>
        <v>prop_211</v>
      </c>
      <c r="S647" s="50" t="str">
        <f t="shared" ca="1" si="472"/>
        <v>prop</v>
      </c>
      <c r="U647" s="50">
        <v>12</v>
      </c>
      <c r="V647" s="50">
        <f t="shared" si="493"/>
        <v>122045</v>
      </c>
      <c r="W647" s="50">
        <v>45</v>
      </c>
      <c r="X647" s="50" t="str">
        <f>随机目标!CF86</f>
        <v>prop,317,1</v>
      </c>
      <c r="Y647" s="50" t="str">
        <f>随机目标!CG86</f>
        <v>prop,317,1</v>
      </c>
      <c r="Z647" s="50">
        <f>随机目标!CH86</f>
        <v>10</v>
      </c>
      <c r="AA647" s="50">
        <v>2</v>
      </c>
      <c r="AB647" s="50" t="str">
        <f t="shared" si="494"/>
        <v>prop_317</v>
      </c>
      <c r="AC647" s="50" t="str">
        <f t="shared" si="495"/>
        <v>prop</v>
      </c>
    </row>
    <row r="648" spans="1:29">
      <c r="A648" s="51" t="s">
        <v>961</v>
      </c>
      <c r="B648" s="52">
        <v>1046</v>
      </c>
      <c r="C648" s="52">
        <v>3</v>
      </c>
      <c r="D648" s="50" t="str">
        <f t="shared" ref="D648:H648" si="499">D548</f>
        <v>item,200;stage_token,1</v>
      </c>
      <c r="E648" s="50">
        <f>产出设定!$C$21</f>
        <v>75</v>
      </c>
      <c r="F648" s="50">
        <f t="shared" si="499"/>
        <v>210</v>
      </c>
      <c r="G648" s="50">
        <f t="shared" si="499"/>
        <v>349</v>
      </c>
      <c r="H648" s="50" t="str">
        <f t="shared" si="499"/>
        <v>pack,10146;stage_token,135;dice,1</v>
      </c>
      <c r="K648" s="50">
        <v>11</v>
      </c>
      <c r="L648" s="50">
        <f t="shared" si="470"/>
        <v>111046</v>
      </c>
      <c r="M648" s="50">
        <v>46</v>
      </c>
      <c r="N648" s="50" t="str">
        <f ca="1">OFFSET(随机目标!$C$42,M648-1,MATCH(K648,随机目标!$C$41:$CH$41,0)-1)</f>
        <v>prop,211,1;pack,1107;pack,1122;pack,1137;pack,1152</v>
      </c>
      <c r="O648" s="50" t="str">
        <f ca="1">OFFSET(随机目标!$C$42,M648-1,MATCH(K648,随机目标!$C$41:$CH$41,0))</f>
        <v>prop,211,1</v>
      </c>
      <c r="P648" s="50">
        <f ca="1">OFFSET(随机目标!$C$42,M648-1,MATCH(K648,随机目标!$C$41:$CH$41,0)+1)</f>
        <v>7</v>
      </c>
      <c r="Q648" s="50">
        <v>1</v>
      </c>
      <c r="R648" s="50" t="str">
        <f t="shared" ca="1" si="471"/>
        <v>prop_211</v>
      </c>
      <c r="S648" s="50" t="str">
        <f t="shared" ca="1" si="472"/>
        <v>prop</v>
      </c>
      <c r="U648" s="50">
        <v>12</v>
      </c>
      <c r="V648" s="50">
        <f t="shared" si="493"/>
        <v>122046</v>
      </c>
      <c r="W648" s="50">
        <v>46</v>
      </c>
      <c r="X648" s="50" t="str">
        <f>随机目标!CF87</f>
        <v>prop,317,1</v>
      </c>
      <c r="Y648" s="50" t="str">
        <f>随机目标!CG87</f>
        <v>prop,317,1</v>
      </c>
      <c r="Z648" s="50">
        <f>随机目标!CH87</f>
        <v>10</v>
      </c>
      <c r="AA648" s="50">
        <v>2</v>
      </c>
      <c r="AB648" s="50" t="str">
        <f t="shared" si="494"/>
        <v>prop_317</v>
      </c>
      <c r="AC648" s="50" t="str">
        <f t="shared" si="495"/>
        <v>prop</v>
      </c>
    </row>
    <row r="649" spans="1:29">
      <c r="A649" s="51" t="s">
        <v>962</v>
      </c>
      <c r="B649" s="52">
        <v>1047</v>
      </c>
      <c r="C649" s="52">
        <v>3</v>
      </c>
      <c r="D649" s="50" t="str">
        <f t="shared" ref="D649:H649" si="500">D549</f>
        <v>item,200;stage_token,1</v>
      </c>
      <c r="E649" s="50">
        <f>产出设定!$C$21</f>
        <v>75</v>
      </c>
      <c r="F649" s="50">
        <f t="shared" si="500"/>
        <v>210</v>
      </c>
      <c r="G649" s="50">
        <f t="shared" si="500"/>
        <v>349</v>
      </c>
      <c r="H649" s="50" t="str">
        <f t="shared" si="500"/>
        <v>pack,10147;stage_token,140;dice,1</v>
      </c>
      <c r="K649" s="50">
        <v>11</v>
      </c>
      <c r="L649" s="50">
        <f t="shared" si="470"/>
        <v>111047</v>
      </c>
      <c r="M649" s="50">
        <v>47</v>
      </c>
      <c r="N649" s="50" t="str">
        <f ca="1">OFFSET(随机目标!$C$42,M649-1,MATCH(K649,随机目标!$C$41:$CH$41,0)-1)</f>
        <v>prop,211,1;pack,1107;pack,1122;pack,1137;pack,1152</v>
      </c>
      <c r="O649" s="50" t="str">
        <f ca="1">OFFSET(随机目标!$C$42,M649-1,MATCH(K649,随机目标!$C$41:$CH$41,0))</f>
        <v>prop,211,1</v>
      </c>
      <c r="P649" s="50">
        <f ca="1">OFFSET(随机目标!$C$42,M649-1,MATCH(K649,随机目标!$C$41:$CH$41,0)+1)</f>
        <v>7</v>
      </c>
      <c r="Q649" s="50">
        <v>1</v>
      </c>
      <c r="R649" s="50" t="str">
        <f t="shared" ca="1" si="471"/>
        <v>prop_211</v>
      </c>
      <c r="S649" s="50" t="str">
        <f t="shared" ca="1" si="472"/>
        <v>prop</v>
      </c>
      <c r="U649" s="50">
        <v>12</v>
      </c>
      <c r="V649" s="50">
        <f t="shared" si="493"/>
        <v>122047</v>
      </c>
      <c r="W649" s="50">
        <v>47</v>
      </c>
      <c r="X649" s="50" t="str">
        <f>随机目标!CF88</f>
        <v>prop,317,1</v>
      </c>
      <c r="Y649" s="50" t="str">
        <f>随机目标!CG88</f>
        <v>prop,317,1</v>
      </c>
      <c r="Z649" s="50">
        <f>随机目标!CH88</f>
        <v>10</v>
      </c>
      <c r="AA649" s="50">
        <v>2</v>
      </c>
      <c r="AB649" s="50" t="str">
        <f t="shared" si="494"/>
        <v>prop_317</v>
      </c>
      <c r="AC649" s="50" t="str">
        <f t="shared" si="495"/>
        <v>prop</v>
      </c>
    </row>
    <row r="650" spans="1:29">
      <c r="A650" s="51" t="s">
        <v>963</v>
      </c>
      <c r="B650" s="52">
        <v>1048</v>
      </c>
      <c r="C650" s="52">
        <v>3</v>
      </c>
      <c r="D650" s="50" t="str">
        <f t="shared" ref="D650:H650" si="501">D550</f>
        <v>item,200;stage_token,1</v>
      </c>
      <c r="E650" s="50">
        <f>产出设定!$C$21</f>
        <v>75</v>
      </c>
      <c r="F650" s="50">
        <f t="shared" si="501"/>
        <v>216</v>
      </c>
      <c r="G650" s="50">
        <f t="shared" si="501"/>
        <v>360</v>
      </c>
      <c r="H650" s="50" t="str">
        <f t="shared" si="501"/>
        <v>pack,10148;stage_token,140;dice,1</v>
      </c>
      <c r="K650" s="50">
        <v>11</v>
      </c>
      <c r="L650" s="50">
        <f t="shared" si="470"/>
        <v>111048</v>
      </c>
      <c r="M650" s="50">
        <v>48</v>
      </c>
      <c r="N650" s="50" t="str">
        <f ca="1">OFFSET(随机目标!$C$42,M650-1,MATCH(K650,随机目标!$C$41:$CH$41,0)-1)</f>
        <v>prop,211,1;pack,1107;pack,1122;pack,1137;pack,1152</v>
      </c>
      <c r="O650" s="50" t="str">
        <f ca="1">OFFSET(随机目标!$C$42,M650-1,MATCH(K650,随机目标!$C$41:$CH$41,0))</f>
        <v>prop,211,1</v>
      </c>
      <c r="P650" s="50">
        <f ca="1">OFFSET(随机目标!$C$42,M650-1,MATCH(K650,随机目标!$C$41:$CH$41,0)+1)</f>
        <v>7</v>
      </c>
      <c r="Q650" s="50">
        <v>1</v>
      </c>
      <c r="R650" s="50" t="str">
        <f t="shared" ca="1" si="471"/>
        <v>prop_211</v>
      </c>
      <c r="S650" s="50" t="str">
        <f t="shared" ca="1" si="472"/>
        <v>prop</v>
      </c>
      <c r="U650" s="50">
        <v>12</v>
      </c>
      <c r="V650" s="50">
        <f t="shared" si="493"/>
        <v>122048</v>
      </c>
      <c r="W650" s="50">
        <v>48</v>
      </c>
      <c r="X650" s="50" t="str">
        <f>随机目标!CF89</f>
        <v>prop,317,1</v>
      </c>
      <c r="Y650" s="50" t="str">
        <f>随机目标!CG89</f>
        <v>prop,317,1</v>
      </c>
      <c r="Z650" s="50">
        <f>随机目标!CH89</f>
        <v>10</v>
      </c>
      <c r="AA650" s="50">
        <v>2</v>
      </c>
      <c r="AB650" s="50" t="str">
        <f t="shared" si="494"/>
        <v>prop_317</v>
      </c>
      <c r="AC650" s="50" t="str">
        <f t="shared" si="495"/>
        <v>prop</v>
      </c>
    </row>
    <row r="651" spans="1:29">
      <c r="A651" s="51" t="s">
        <v>964</v>
      </c>
      <c r="B651" s="52">
        <v>1049</v>
      </c>
      <c r="C651" s="52">
        <v>3</v>
      </c>
      <c r="D651" s="50" t="str">
        <f t="shared" ref="D651:H651" si="502">D551</f>
        <v>item,200;stage_token,1</v>
      </c>
      <c r="E651" s="50">
        <f>产出设定!$C$21</f>
        <v>75</v>
      </c>
      <c r="F651" s="50">
        <f t="shared" si="502"/>
        <v>216</v>
      </c>
      <c r="G651" s="50">
        <f t="shared" si="502"/>
        <v>360</v>
      </c>
      <c r="H651" s="50" t="str">
        <f t="shared" si="502"/>
        <v>pack,10149;stage_token,140;dice,1</v>
      </c>
      <c r="K651" s="50">
        <v>11</v>
      </c>
      <c r="L651" s="50">
        <f t="shared" si="470"/>
        <v>111049</v>
      </c>
      <c r="M651" s="50">
        <v>49</v>
      </c>
      <c r="N651" s="50" t="str">
        <f ca="1">OFFSET(随机目标!$C$42,M651-1,MATCH(K651,随机目标!$C$41:$CH$41,0)-1)</f>
        <v>prop,211,1;pack,1107;pack,1122;pack,1137;pack,1152</v>
      </c>
      <c r="O651" s="50" t="str">
        <f ca="1">OFFSET(随机目标!$C$42,M651-1,MATCH(K651,随机目标!$C$41:$CH$41,0))</f>
        <v>prop,211,1</v>
      </c>
      <c r="P651" s="50">
        <f ca="1">OFFSET(随机目标!$C$42,M651-1,MATCH(K651,随机目标!$C$41:$CH$41,0)+1)</f>
        <v>7</v>
      </c>
      <c r="Q651" s="50">
        <v>1</v>
      </c>
      <c r="R651" s="50" t="str">
        <f t="shared" ca="1" si="471"/>
        <v>prop_211</v>
      </c>
      <c r="S651" s="50" t="str">
        <f t="shared" ca="1" si="472"/>
        <v>prop</v>
      </c>
      <c r="U651" s="50">
        <v>12</v>
      </c>
      <c r="V651" s="50">
        <f t="shared" si="493"/>
        <v>122049</v>
      </c>
      <c r="W651" s="50">
        <v>49</v>
      </c>
      <c r="X651" s="50" t="str">
        <f>随机目标!CF90</f>
        <v>prop,317,1</v>
      </c>
      <c r="Y651" s="50" t="str">
        <f>随机目标!CG90</f>
        <v>prop,317,1</v>
      </c>
      <c r="Z651" s="50">
        <f>随机目标!CH90</f>
        <v>10</v>
      </c>
      <c r="AA651" s="50">
        <v>2</v>
      </c>
      <c r="AB651" s="50" t="str">
        <f t="shared" si="494"/>
        <v>prop_317</v>
      </c>
      <c r="AC651" s="50" t="str">
        <f t="shared" si="495"/>
        <v>prop</v>
      </c>
    </row>
    <row r="652" spans="1:29">
      <c r="A652" s="51" t="s">
        <v>965</v>
      </c>
      <c r="B652" s="52">
        <v>1050</v>
      </c>
      <c r="C652" s="52">
        <v>3</v>
      </c>
      <c r="D652" s="50" t="str">
        <f t="shared" ref="D652:H652" si="503">D552</f>
        <v>item,200;stage_token,1</v>
      </c>
      <c r="E652" s="50">
        <f>产出设定!$C$21</f>
        <v>75</v>
      </c>
      <c r="F652" s="50">
        <f t="shared" si="503"/>
        <v>222</v>
      </c>
      <c r="G652" s="50">
        <f t="shared" si="503"/>
        <v>370</v>
      </c>
      <c r="H652" s="50" t="str">
        <f t="shared" si="503"/>
        <v>pack,10150;stage_token,140;dice,1</v>
      </c>
      <c r="K652" s="50">
        <v>11</v>
      </c>
      <c r="L652" s="50">
        <f t="shared" si="470"/>
        <v>111050</v>
      </c>
      <c r="M652" s="50">
        <v>50</v>
      </c>
      <c r="N652" s="50" t="str">
        <f ca="1">OFFSET(随机目标!$C$42,M652-1,MATCH(K652,随机目标!$C$41:$CH$41,0)-1)</f>
        <v>prop,211,1;pack,1108;pack,1123;pack,1138;pack,1153</v>
      </c>
      <c r="O652" s="50" t="str">
        <f ca="1">OFFSET(随机目标!$C$42,M652-1,MATCH(K652,随机目标!$C$41:$CH$41,0))</f>
        <v>prop,211,1</v>
      </c>
      <c r="P652" s="50">
        <f ca="1">OFFSET(随机目标!$C$42,M652-1,MATCH(K652,随机目标!$C$41:$CH$41,0)+1)</f>
        <v>8</v>
      </c>
      <c r="Q652" s="50">
        <v>1</v>
      </c>
      <c r="R652" s="50" t="str">
        <f t="shared" ca="1" si="471"/>
        <v>prop_211</v>
      </c>
      <c r="S652" s="50" t="str">
        <f t="shared" ca="1" si="472"/>
        <v>prop</v>
      </c>
      <c r="U652" s="50">
        <v>12</v>
      </c>
      <c r="V652" s="50">
        <f t="shared" si="493"/>
        <v>122050</v>
      </c>
      <c r="W652" s="50">
        <v>50</v>
      </c>
      <c r="X652" s="50" t="str">
        <f>随机目标!CF91</f>
        <v>prop,317,1</v>
      </c>
      <c r="Y652" s="50" t="str">
        <f>随机目标!CG91</f>
        <v>prop,317,1</v>
      </c>
      <c r="Z652" s="50">
        <f>随机目标!CH91</f>
        <v>15</v>
      </c>
      <c r="AA652" s="50">
        <v>2</v>
      </c>
      <c r="AB652" s="50" t="str">
        <f t="shared" si="494"/>
        <v>prop_317</v>
      </c>
      <c r="AC652" s="50" t="str">
        <f t="shared" si="495"/>
        <v>prop</v>
      </c>
    </row>
    <row r="653" spans="1:29">
      <c r="A653" s="51" t="s">
        <v>966</v>
      </c>
      <c r="B653" s="52">
        <v>1051</v>
      </c>
      <c r="C653" s="52">
        <v>3</v>
      </c>
      <c r="D653" s="50" t="str">
        <f t="shared" ref="D653:H653" si="504">D553</f>
        <v>item,200;stage_token,1</v>
      </c>
      <c r="E653" s="50">
        <f>产出设定!$C$21</f>
        <v>75</v>
      </c>
      <c r="F653" s="50">
        <f t="shared" si="504"/>
        <v>228</v>
      </c>
      <c r="G653" s="50">
        <f t="shared" si="504"/>
        <v>379</v>
      </c>
      <c r="H653" s="50" t="str">
        <f t="shared" si="504"/>
        <v>pack,10151;stage_token,140;dice,1</v>
      </c>
      <c r="K653" s="50">
        <v>11</v>
      </c>
      <c r="L653" s="50">
        <f t="shared" si="470"/>
        <v>111051</v>
      </c>
      <c r="M653" s="50">
        <v>51</v>
      </c>
      <c r="N653" s="50" t="str">
        <f ca="1">OFFSET(随机目标!$C$42,M653-1,MATCH(K653,随机目标!$C$41:$CH$41,0)-1)</f>
        <v>prop,211,1;pack,1108;pack,1123;pack,1138;pack,1153</v>
      </c>
      <c r="O653" s="50" t="str">
        <f ca="1">OFFSET(随机目标!$C$42,M653-1,MATCH(K653,随机目标!$C$41:$CH$41,0))</f>
        <v>prop,211,1</v>
      </c>
      <c r="P653" s="50">
        <f ca="1">OFFSET(随机目标!$C$42,M653-1,MATCH(K653,随机目标!$C$41:$CH$41,0)+1)</f>
        <v>8</v>
      </c>
      <c r="Q653" s="50">
        <v>1</v>
      </c>
      <c r="R653" s="50" t="str">
        <f t="shared" ca="1" si="471"/>
        <v>prop_211</v>
      </c>
      <c r="S653" s="50" t="str">
        <f t="shared" ca="1" si="472"/>
        <v>prop</v>
      </c>
      <c r="U653" s="50">
        <v>12</v>
      </c>
      <c r="V653" s="50">
        <f t="shared" si="493"/>
        <v>122051</v>
      </c>
      <c r="W653" s="50">
        <v>51</v>
      </c>
      <c r="X653" s="50" t="str">
        <f>随机目标!CF92</f>
        <v>prop,317,1</v>
      </c>
      <c r="Y653" s="50" t="str">
        <f>随机目标!CG92</f>
        <v>prop,317,1</v>
      </c>
      <c r="Z653" s="50">
        <f>随机目标!CH92</f>
        <v>15</v>
      </c>
      <c r="AA653" s="50">
        <v>2</v>
      </c>
      <c r="AB653" s="50" t="str">
        <f t="shared" si="494"/>
        <v>prop_317</v>
      </c>
      <c r="AC653" s="50" t="str">
        <f t="shared" si="495"/>
        <v>prop</v>
      </c>
    </row>
    <row r="654" spans="1:29">
      <c r="A654" s="51" t="s">
        <v>967</v>
      </c>
      <c r="B654" s="52">
        <v>1052</v>
      </c>
      <c r="C654" s="52">
        <v>3</v>
      </c>
      <c r="D654" s="50" t="str">
        <f t="shared" ref="D654:H654" si="505">D554</f>
        <v>item,200;stage_token,1</v>
      </c>
      <c r="E654" s="50">
        <f>产出设定!$C$21</f>
        <v>75</v>
      </c>
      <c r="F654" s="50">
        <f t="shared" si="505"/>
        <v>228</v>
      </c>
      <c r="G654" s="50">
        <f t="shared" si="505"/>
        <v>379</v>
      </c>
      <c r="H654" s="50" t="str">
        <f t="shared" si="505"/>
        <v>pack,10152;stage_token,140;dice,1</v>
      </c>
      <c r="K654" s="50">
        <v>11</v>
      </c>
      <c r="L654" s="50">
        <f t="shared" si="470"/>
        <v>111052</v>
      </c>
      <c r="M654" s="50">
        <v>52</v>
      </c>
      <c r="N654" s="50" t="str">
        <f ca="1">OFFSET(随机目标!$C$42,M654-1,MATCH(K654,随机目标!$C$41:$CH$41,0)-1)</f>
        <v>prop,211,1;pack,1108;pack,1123;pack,1138;pack,1153</v>
      </c>
      <c r="O654" s="50" t="str">
        <f ca="1">OFFSET(随机目标!$C$42,M654-1,MATCH(K654,随机目标!$C$41:$CH$41,0))</f>
        <v>prop,211,1</v>
      </c>
      <c r="P654" s="50">
        <f ca="1">OFFSET(随机目标!$C$42,M654-1,MATCH(K654,随机目标!$C$41:$CH$41,0)+1)</f>
        <v>8</v>
      </c>
      <c r="Q654" s="50">
        <v>1</v>
      </c>
      <c r="R654" s="50" t="str">
        <f t="shared" ca="1" si="471"/>
        <v>prop_211</v>
      </c>
      <c r="S654" s="50" t="str">
        <f t="shared" ca="1" si="472"/>
        <v>prop</v>
      </c>
      <c r="U654" s="50">
        <v>12</v>
      </c>
      <c r="V654" s="50">
        <f t="shared" si="493"/>
        <v>122052</v>
      </c>
      <c r="W654" s="50">
        <v>52</v>
      </c>
      <c r="X654" s="50" t="str">
        <f>随机目标!CF93</f>
        <v>prop,317,1</v>
      </c>
      <c r="Y654" s="50" t="str">
        <f>随机目标!CG93</f>
        <v>prop,317,1</v>
      </c>
      <c r="Z654" s="50">
        <f>随机目标!CH93</f>
        <v>15</v>
      </c>
      <c r="AA654" s="50">
        <v>2</v>
      </c>
      <c r="AB654" s="50" t="str">
        <f t="shared" si="494"/>
        <v>prop_317</v>
      </c>
      <c r="AC654" s="50" t="str">
        <f t="shared" si="495"/>
        <v>prop</v>
      </c>
    </row>
    <row r="655" spans="1:29">
      <c r="A655" s="51" t="s">
        <v>968</v>
      </c>
      <c r="B655" s="52">
        <v>1053</v>
      </c>
      <c r="C655" s="52">
        <v>3</v>
      </c>
      <c r="D655" s="50" t="str">
        <f t="shared" ref="D655:H655" si="506">D555</f>
        <v>item,200;stage_token,1</v>
      </c>
      <c r="E655" s="50">
        <f>产出设定!$C$21</f>
        <v>75</v>
      </c>
      <c r="F655" s="50">
        <f t="shared" si="506"/>
        <v>234</v>
      </c>
      <c r="G655" s="50">
        <f t="shared" si="506"/>
        <v>390</v>
      </c>
      <c r="H655" s="50" t="str">
        <f t="shared" si="506"/>
        <v>pack,10153;stage_token,140;dice,1</v>
      </c>
      <c r="K655" s="50">
        <v>11</v>
      </c>
      <c r="L655" s="50">
        <f t="shared" si="470"/>
        <v>111053</v>
      </c>
      <c r="M655" s="50">
        <v>53</v>
      </c>
      <c r="N655" s="50" t="str">
        <f ca="1">OFFSET(随机目标!$C$42,M655-1,MATCH(K655,随机目标!$C$41:$CH$41,0)-1)</f>
        <v>prop,211,1;pack,1108;pack,1123;pack,1138;pack,1153</v>
      </c>
      <c r="O655" s="50" t="str">
        <f ca="1">OFFSET(随机目标!$C$42,M655-1,MATCH(K655,随机目标!$C$41:$CH$41,0))</f>
        <v>prop,211,1</v>
      </c>
      <c r="P655" s="50">
        <f ca="1">OFFSET(随机目标!$C$42,M655-1,MATCH(K655,随机目标!$C$41:$CH$41,0)+1)</f>
        <v>8</v>
      </c>
      <c r="Q655" s="50">
        <v>1</v>
      </c>
      <c r="R655" s="50" t="str">
        <f t="shared" ca="1" si="471"/>
        <v>prop_211</v>
      </c>
      <c r="S655" s="50" t="str">
        <f t="shared" ca="1" si="472"/>
        <v>prop</v>
      </c>
      <c r="U655" s="50">
        <v>12</v>
      </c>
      <c r="V655" s="50">
        <f t="shared" si="493"/>
        <v>122053</v>
      </c>
      <c r="W655" s="50">
        <v>53</v>
      </c>
      <c r="X655" s="50" t="str">
        <f>随机目标!CF94</f>
        <v>prop,317,1</v>
      </c>
      <c r="Y655" s="50" t="str">
        <f>随机目标!CG94</f>
        <v>prop,317,1</v>
      </c>
      <c r="Z655" s="50">
        <f>随机目标!CH94</f>
        <v>15</v>
      </c>
      <c r="AA655" s="50">
        <v>2</v>
      </c>
      <c r="AB655" s="50" t="str">
        <f t="shared" si="494"/>
        <v>prop_317</v>
      </c>
      <c r="AC655" s="50" t="str">
        <f t="shared" si="495"/>
        <v>prop</v>
      </c>
    </row>
    <row r="656" spans="1:29">
      <c r="A656" s="51" t="s">
        <v>969</v>
      </c>
      <c r="B656" s="52">
        <v>1054</v>
      </c>
      <c r="C656" s="52">
        <v>3</v>
      </c>
      <c r="D656" s="50" t="str">
        <f t="shared" ref="D656:H656" si="507">D556</f>
        <v>item,200;stage_token,1</v>
      </c>
      <c r="E656" s="50">
        <f>产出设定!$C$21</f>
        <v>75</v>
      </c>
      <c r="F656" s="50">
        <f t="shared" si="507"/>
        <v>240</v>
      </c>
      <c r="G656" s="50">
        <f t="shared" si="507"/>
        <v>400</v>
      </c>
      <c r="H656" s="50" t="str">
        <f t="shared" si="507"/>
        <v>pack,10154;stage_token,145;dice,1</v>
      </c>
      <c r="K656" s="50">
        <v>11</v>
      </c>
      <c r="L656" s="50">
        <f t="shared" si="470"/>
        <v>111054</v>
      </c>
      <c r="M656" s="50">
        <v>54</v>
      </c>
      <c r="N656" s="50" t="str">
        <f ca="1">OFFSET(随机目标!$C$42,M656-1,MATCH(K656,随机目标!$C$41:$CH$41,0)-1)</f>
        <v>prop,211,1;pack,1109;pack,1124;pack,1139;pack,1154</v>
      </c>
      <c r="O656" s="50" t="str">
        <f ca="1">OFFSET(随机目标!$C$42,M656-1,MATCH(K656,随机目标!$C$41:$CH$41,0))</f>
        <v>prop,211,1</v>
      </c>
      <c r="P656" s="50">
        <f ca="1">OFFSET(随机目标!$C$42,M656-1,MATCH(K656,随机目标!$C$41:$CH$41,0)+1)</f>
        <v>8</v>
      </c>
      <c r="Q656" s="50">
        <v>1</v>
      </c>
      <c r="R656" s="50" t="str">
        <f t="shared" ca="1" si="471"/>
        <v>prop_211</v>
      </c>
      <c r="S656" s="50" t="str">
        <f t="shared" ca="1" si="472"/>
        <v>prop</v>
      </c>
      <c r="U656" s="50">
        <v>12</v>
      </c>
      <c r="V656" s="50">
        <f t="shared" si="493"/>
        <v>122054</v>
      </c>
      <c r="W656" s="50">
        <v>54</v>
      </c>
      <c r="X656" s="50" t="str">
        <f>随机目标!CF95</f>
        <v>prop,317,1</v>
      </c>
      <c r="Y656" s="50" t="str">
        <f>随机目标!CG95</f>
        <v>prop,317,1</v>
      </c>
      <c r="Z656" s="50">
        <f>随机目标!CH95</f>
        <v>20</v>
      </c>
      <c r="AA656" s="50">
        <v>2</v>
      </c>
      <c r="AB656" s="50" t="str">
        <f t="shared" si="494"/>
        <v>prop_317</v>
      </c>
      <c r="AC656" s="50" t="str">
        <f t="shared" si="495"/>
        <v>prop</v>
      </c>
    </row>
    <row r="657" spans="1:29">
      <c r="A657" s="51" t="s">
        <v>970</v>
      </c>
      <c r="B657" s="52">
        <v>1055</v>
      </c>
      <c r="C657" s="52">
        <v>3</v>
      </c>
      <c r="D657" s="50" t="str">
        <f t="shared" ref="D657:H657" si="508">D557</f>
        <v>item,200;stage_token,1</v>
      </c>
      <c r="E657" s="50">
        <f>产出设定!$C$21</f>
        <v>75</v>
      </c>
      <c r="F657" s="50">
        <f t="shared" si="508"/>
        <v>246</v>
      </c>
      <c r="G657" s="50">
        <f t="shared" si="508"/>
        <v>409</v>
      </c>
      <c r="H657" s="50" t="str">
        <f t="shared" si="508"/>
        <v>pack,10155;stage_token,145;dice,1</v>
      </c>
      <c r="K657" s="50">
        <v>11</v>
      </c>
      <c r="L657" s="50">
        <f t="shared" si="470"/>
        <v>111055</v>
      </c>
      <c r="M657" s="50">
        <v>55</v>
      </c>
      <c r="N657" s="50" t="str">
        <f ca="1">OFFSET(随机目标!$C$42,M657-1,MATCH(K657,随机目标!$C$41:$CH$41,0)-1)</f>
        <v>prop,211,1;pack,1109;pack,1124;pack,1139;pack,1154</v>
      </c>
      <c r="O657" s="50" t="str">
        <f ca="1">OFFSET(随机目标!$C$42,M657-1,MATCH(K657,随机目标!$C$41:$CH$41,0))</f>
        <v>prop,211,1</v>
      </c>
      <c r="P657" s="50">
        <f ca="1">OFFSET(随机目标!$C$42,M657-1,MATCH(K657,随机目标!$C$41:$CH$41,0)+1)</f>
        <v>8</v>
      </c>
      <c r="Q657" s="50">
        <v>1</v>
      </c>
      <c r="R657" s="50" t="str">
        <f t="shared" ca="1" si="471"/>
        <v>prop_211</v>
      </c>
      <c r="S657" s="50" t="str">
        <f t="shared" ca="1" si="472"/>
        <v>prop</v>
      </c>
      <c r="U657" s="50">
        <v>12</v>
      </c>
      <c r="V657" s="50">
        <f t="shared" si="493"/>
        <v>122055</v>
      </c>
      <c r="W657" s="50">
        <v>55</v>
      </c>
      <c r="X657" s="50" t="str">
        <f>随机目标!CF96</f>
        <v>prop,317,1</v>
      </c>
      <c r="Y657" s="50" t="str">
        <f>随机目标!CG96</f>
        <v>prop,317,1</v>
      </c>
      <c r="Z657" s="50">
        <f>随机目标!CH96</f>
        <v>20</v>
      </c>
      <c r="AA657" s="50">
        <v>2</v>
      </c>
      <c r="AB657" s="50" t="str">
        <f t="shared" si="494"/>
        <v>prop_317</v>
      </c>
      <c r="AC657" s="50" t="str">
        <f t="shared" si="495"/>
        <v>prop</v>
      </c>
    </row>
    <row r="658" spans="1:29">
      <c r="A658" s="51" t="s">
        <v>971</v>
      </c>
      <c r="B658" s="52">
        <v>1056</v>
      </c>
      <c r="C658" s="52">
        <v>3</v>
      </c>
      <c r="D658" s="50" t="str">
        <f t="shared" ref="D658:H658" si="509">D558</f>
        <v>item,200;stage_token,1</v>
      </c>
      <c r="E658" s="50">
        <f>产出设定!$C$21</f>
        <v>75</v>
      </c>
      <c r="F658" s="50">
        <f t="shared" si="509"/>
        <v>246</v>
      </c>
      <c r="G658" s="50">
        <f t="shared" si="509"/>
        <v>409</v>
      </c>
      <c r="H658" s="50" t="str">
        <f t="shared" si="509"/>
        <v>pack,10156;stage_token,145;dice,1</v>
      </c>
      <c r="K658" s="50">
        <v>11</v>
      </c>
      <c r="L658" s="50">
        <f t="shared" si="470"/>
        <v>111056</v>
      </c>
      <c r="M658" s="50">
        <v>56</v>
      </c>
      <c r="N658" s="50" t="str">
        <f ca="1">OFFSET(随机目标!$C$42,M658-1,MATCH(K658,随机目标!$C$41:$CH$41,0)-1)</f>
        <v>prop,211,1;pack,1109;pack,1124;pack,1139;pack,1154</v>
      </c>
      <c r="O658" s="50" t="str">
        <f ca="1">OFFSET(随机目标!$C$42,M658-1,MATCH(K658,随机目标!$C$41:$CH$41,0))</f>
        <v>prop,211,1</v>
      </c>
      <c r="P658" s="50">
        <f ca="1">OFFSET(随机目标!$C$42,M658-1,MATCH(K658,随机目标!$C$41:$CH$41,0)+1)</f>
        <v>8</v>
      </c>
      <c r="Q658" s="50">
        <v>1</v>
      </c>
      <c r="R658" s="50" t="str">
        <f t="shared" ca="1" si="471"/>
        <v>prop_211</v>
      </c>
      <c r="S658" s="50" t="str">
        <f t="shared" ca="1" si="472"/>
        <v>prop</v>
      </c>
      <c r="U658" s="50">
        <v>12</v>
      </c>
      <c r="V658" s="50">
        <f t="shared" si="493"/>
        <v>122056</v>
      </c>
      <c r="W658" s="50">
        <v>56</v>
      </c>
      <c r="X658" s="50" t="str">
        <f>随机目标!CF97</f>
        <v>prop,317,1</v>
      </c>
      <c r="Y658" s="50" t="str">
        <f>随机目标!CG97</f>
        <v>prop,317,1</v>
      </c>
      <c r="Z658" s="50">
        <f>随机目标!CH97</f>
        <v>20</v>
      </c>
      <c r="AA658" s="50">
        <v>2</v>
      </c>
      <c r="AB658" s="50" t="str">
        <f t="shared" si="494"/>
        <v>prop_317</v>
      </c>
      <c r="AC658" s="50" t="str">
        <f t="shared" si="495"/>
        <v>prop</v>
      </c>
    </row>
    <row r="659" spans="1:29">
      <c r="A659" s="51" t="s">
        <v>972</v>
      </c>
      <c r="B659" s="52">
        <v>1057</v>
      </c>
      <c r="C659" s="52">
        <v>3</v>
      </c>
      <c r="D659" s="50" t="str">
        <f t="shared" ref="D659:H659" si="510">D559</f>
        <v>item,200;stage_token,1</v>
      </c>
      <c r="E659" s="50">
        <f>产出设定!$C$21</f>
        <v>75</v>
      </c>
      <c r="F659" s="50">
        <f t="shared" si="510"/>
        <v>252</v>
      </c>
      <c r="G659" s="50">
        <f t="shared" si="510"/>
        <v>420</v>
      </c>
      <c r="H659" s="50" t="str">
        <f t="shared" si="510"/>
        <v>pack,10157;stage_token,145;dice,1</v>
      </c>
      <c r="K659" s="50">
        <v>11</v>
      </c>
      <c r="L659" s="50">
        <f t="shared" si="470"/>
        <v>111057</v>
      </c>
      <c r="M659" s="50">
        <v>57</v>
      </c>
      <c r="N659" s="50" t="str">
        <f ca="1">OFFSET(随机目标!$C$42,M659-1,MATCH(K659,随机目标!$C$41:$CH$41,0)-1)</f>
        <v>prop,211,1;pack,1109;pack,1124;pack,1139;pack,1154</v>
      </c>
      <c r="O659" s="50" t="str">
        <f ca="1">OFFSET(随机目标!$C$42,M659-1,MATCH(K659,随机目标!$C$41:$CH$41,0))</f>
        <v>prop,211,1</v>
      </c>
      <c r="P659" s="50">
        <f ca="1">OFFSET(随机目标!$C$42,M659-1,MATCH(K659,随机目标!$C$41:$CH$41,0)+1)</f>
        <v>8</v>
      </c>
      <c r="Q659" s="50">
        <v>1</v>
      </c>
      <c r="R659" s="50" t="str">
        <f t="shared" ca="1" si="471"/>
        <v>prop_211</v>
      </c>
      <c r="S659" s="50" t="str">
        <f t="shared" ca="1" si="472"/>
        <v>prop</v>
      </c>
      <c r="U659" s="50">
        <v>12</v>
      </c>
      <c r="V659" s="50">
        <f t="shared" si="493"/>
        <v>122057</v>
      </c>
      <c r="W659" s="50">
        <v>57</v>
      </c>
      <c r="X659" s="50" t="str">
        <f>随机目标!CF98</f>
        <v>prop,317,1</v>
      </c>
      <c r="Y659" s="50" t="str">
        <f>随机目标!CG98</f>
        <v>prop,317,1</v>
      </c>
      <c r="Z659" s="50">
        <f>随机目标!CH98</f>
        <v>20</v>
      </c>
      <c r="AA659" s="50">
        <v>2</v>
      </c>
      <c r="AB659" s="50" t="str">
        <f t="shared" si="494"/>
        <v>prop_317</v>
      </c>
      <c r="AC659" s="50" t="str">
        <f t="shared" si="495"/>
        <v>prop</v>
      </c>
    </row>
    <row r="660" spans="1:29">
      <c r="A660" s="51" t="s">
        <v>973</v>
      </c>
      <c r="B660" s="52">
        <v>1058</v>
      </c>
      <c r="C660" s="52">
        <v>3</v>
      </c>
      <c r="D660" s="50" t="str">
        <f t="shared" ref="D660:H660" si="511">D560</f>
        <v>item,200;stage_token,1</v>
      </c>
      <c r="E660" s="50">
        <f>产出设定!$C$21</f>
        <v>75</v>
      </c>
      <c r="F660" s="50">
        <f t="shared" si="511"/>
        <v>252</v>
      </c>
      <c r="G660" s="50">
        <f t="shared" si="511"/>
        <v>420</v>
      </c>
      <c r="H660" s="50" t="str">
        <f t="shared" si="511"/>
        <v>pack,10158;stage_token,145;dice,1</v>
      </c>
      <c r="K660" s="50">
        <v>11</v>
      </c>
      <c r="L660" s="50">
        <f t="shared" si="470"/>
        <v>111058</v>
      </c>
      <c r="M660" s="50">
        <v>58</v>
      </c>
      <c r="N660" s="50" t="str">
        <f ca="1">OFFSET(随机目标!$C$42,M660-1,MATCH(K660,随机目标!$C$41:$CH$41,0)-1)</f>
        <v>prop,211,1;pack,1109;pack,1124;pack,1139;pack,1154</v>
      </c>
      <c r="O660" s="50" t="str">
        <f ca="1">OFFSET(随机目标!$C$42,M660-1,MATCH(K660,随机目标!$C$41:$CH$41,0))</f>
        <v>prop,211,1</v>
      </c>
      <c r="P660" s="50">
        <f ca="1">OFFSET(随机目标!$C$42,M660-1,MATCH(K660,随机目标!$C$41:$CH$41,0)+1)</f>
        <v>8</v>
      </c>
      <c r="Q660" s="50">
        <v>1</v>
      </c>
      <c r="R660" s="50" t="str">
        <f t="shared" ca="1" si="471"/>
        <v>prop_211</v>
      </c>
      <c r="S660" s="50" t="str">
        <f t="shared" ca="1" si="472"/>
        <v>prop</v>
      </c>
      <c r="U660" s="50">
        <v>12</v>
      </c>
      <c r="V660" s="50">
        <f t="shared" si="493"/>
        <v>122058</v>
      </c>
      <c r="W660" s="50">
        <v>58</v>
      </c>
      <c r="X660" s="50" t="str">
        <f>随机目标!CF99</f>
        <v>prop,317,1</v>
      </c>
      <c r="Y660" s="50" t="str">
        <f>随机目标!CG99</f>
        <v>prop,317,1</v>
      </c>
      <c r="Z660" s="50">
        <f>随机目标!CH99</f>
        <v>20</v>
      </c>
      <c r="AA660" s="50">
        <v>2</v>
      </c>
      <c r="AB660" s="50" t="str">
        <f t="shared" si="494"/>
        <v>prop_317</v>
      </c>
      <c r="AC660" s="50" t="str">
        <f t="shared" si="495"/>
        <v>prop</v>
      </c>
    </row>
    <row r="661" spans="1:29">
      <c r="A661" s="51" t="s">
        <v>974</v>
      </c>
      <c r="B661" s="52">
        <v>1059</v>
      </c>
      <c r="C661" s="52">
        <v>3</v>
      </c>
      <c r="D661" s="50" t="str">
        <f t="shared" ref="D661:H661" si="512">D561</f>
        <v>item,200;stage_token,1</v>
      </c>
      <c r="E661" s="50">
        <f>产出设定!$C$21</f>
        <v>75</v>
      </c>
      <c r="F661" s="50">
        <f t="shared" si="512"/>
        <v>258</v>
      </c>
      <c r="G661" s="50">
        <f t="shared" si="512"/>
        <v>430</v>
      </c>
      <c r="H661" s="50" t="str">
        <f t="shared" si="512"/>
        <v>pack,10159;stage_token,145;dice,1</v>
      </c>
      <c r="K661" s="50">
        <v>11</v>
      </c>
      <c r="L661" s="50">
        <f t="shared" si="470"/>
        <v>111059</v>
      </c>
      <c r="M661" s="50">
        <v>59</v>
      </c>
      <c r="N661" s="50" t="str">
        <f ca="1">OFFSET(随机目标!$C$42,M661-1,MATCH(K661,随机目标!$C$41:$CH$41,0)-1)</f>
        <v>prop,211,1;pack,1110;pack,1125;pack,1140;pack,1155</v>
      </c>
      <c r="O661" s="50" t="str">
        <f ca="1">OFFSET(随机目标!$C$42,M661-1,MATCH(K661,随机目标!$C$41:$CH$41,0))</f>
        <v>prop,211,1</v>
      </c>
      <c r="P661" s="50">
        <f ca="1">OFFSET(随机目标!$C$42,M661-1,MATCH(K661,随机目标!$C$41:$CH$41,0)+1)</f>
        <v>8</v>
      </c>
      <c r="Q661" s="50">
        <v>1</v>
      </c>
      <c r="R661" s="50" t="str">
        <f t="shared" ca="1" si="471"/>
        <v>prop_211</v>
      </c>
      <c r="S661" s="50" t="str">
        <f t="shared" ca="1" si="472"/>
        <v>prop</v>
      </c>
      <c r="U661" s="50">
        <v>12</v>
      </c>
      <c r="V661" s="50">
        <f t="shared" si="493"/>
        <v>122059</v>
      </c>
      <c r="W661" s="50">
        <v>59</v>
      </c>
      <c r="X661" s="50" t="str">
        <f>随机目标!CF100</f>
        <v>prop,317,1</v>
      </c>
      <c r="Y661" s="50" t="str">
        <f>随机目标!CG100</f>
        <v>prop,317,1</v>
      </c>
      <c r="Z661" s="50">
        <f>随机目标!CH100</f>
        <v>25</v>
      </c>
      <c r="AA661" s="50">
        <v>2</v>
      </c>
      <c r="AB661" s="50" t="str">
        <f t="shared" si="494"/>
        <v>prop_317</v>
      </c>
      <c r="AC661" s="50" t="str">
        <f t="shared" si="495"/>
        <v>prop</v>
      </c>
    </row>
    <row r="662" spans="1:29">
      <c r="A662" s="51" t="s">
        <v>975</v>
      </c>
      <c r="B662" s="52">
        <v>1060</v>
      </c>
      <c r="C662" s="52">
        <v>3</v>
      </c>
      <c r="D662" s="50" t="str">
        <f t="shared" ref="D662:H662" si="513">D562</f>
        <v>item,200;stage_token,1</v>
      </c>
      <c r="E662" s="50">
        <f>产出设定!$C$21</f>
        <v>75</v>
      </c>
      <c r="F662" s="50">
        <f t="shared" si="513"/>
        <v>258</v>
      </c>
      <c r="G662" s="50">
        <f t="shared" si="513"/>
        <v>430</v>
      </c>
      <c r="H662" s="50" t="str">
        <f t="shared" si="513"/>
        <v>pack,10160;stage_token,150;dice,1</v>
      </c>
      <c r="K662" s="50">
        <v>11</v>
      </c>
      <c r="L662" s="50">
        <f t="shared" si="470"/>
        <v>111060</v>
      </c>
      <c r="M662" s="50">
        <v>60</v>
      </c>
      <c r="N662" s="50" t="str">
        <f ca="1">OFFSET(随机目标!$C$42,M662-1,MATCH(K662,随机目标!$C$41:$CH$41,0)-1)</f>
        <v>prop,211,1;pack,1110;pack,1125;pack,1140;pack,1155</v>
      </c>
      <c r="O662" s="50" t="str">
        <f ca="1">OFFSET(随机目标!$C$42,M662-1,MATCH(K662,随机目标!$C$41:$CH$41,0))</f>
        <v>prop,211,1</v>
      </c>
      <c r="P662" s="50">
        <f ca="1">OFFSET(随机目标!$C$42,M662-1,MATCH(K662,随机目标!$C$41:$CH$41,0)+1)</f>
        <v>8</v>
      </c>
      <c r="Q662" s="50">
        <v>1</v>
      </c>
      <c r="R662" s="50" t="str">
        <f t="shared" ca="1" si="471"/>
        <v>prop_211</v>
      </c>
      <c r="S662" s="50" t="str">
        <f t="shared" ca="1" si="472"/>
        <v>prop</v>
      </c>
      <c r="U662" s="50">
        <v>12</v>
      </c>
      <c r="V662" s="50">
        <f t="shared" si="493"/>
        <v>122060</v>
      </c>
      <c r="W662" s="50">
        <v>60</v>
      </c>
      <c r="X662" s="50" t="str">
        <f>随机目标!CF101</f>
        <v>prop,317,1</v>
      </c>
      <c r="Y662" s="50" t="str">
        <f>随机目标!CG101</f>
        <v>prop,317,1</v>
      </c>
      <c r="Z662" s="50">
        <f>随机目标!CH101</f>
        <v>25</v>
      </c>
      <c r="AA662" s="50">
        <v>2</v>
      </c>
      <c r="AB662" s="50" t="str">
        <f t="shared" si="494"/>
        <v>prop_317</v>
      </c>
      <c r="AC662" s="50" t="str">
        <f t="shared" si="495"/>
        <v>prop</v>
      </c>
    </row>
    <row r="663" spans="1:29">
      <c r="A663" s="51" t="s">
        <v>976</v>
      </c>
      <c r="B663" s="52">
        <v>1061</v>
      </c>
      <c r="C663" s="52">
        <v>3</v>
      </c>
      <c r="D663" s="50" t="str">
        <f t="shared" ref="D663:H663" si="514">D563</f>
        <v>item,200;stage_token,1</v>
      </c>
      <c r="E663" s="50">
        <f>产出设定!$C$21</f>
        <v>75</v>
      </c>
      <c r="F663" s="50">
        <f t="shared" si="514"/>
        <v>264</v>
      </c>
      <c r="G663" s="50">
        <f t="shared" si="514"/>
        <v>439</v>
      </c>
      <c r="H663" s="50" t="str">
        <f t="shared" si="514"/>
        <v>pack,10161;stage_token,150;dice,1</v>
      </c>
      <c r="K663" s="50">
        <v>11</v>
      </c>
      <c r="L663" s="50">
        <f t="shared" si="470"/>
        <v>111061</v>
      </c>
      <c r="M663" s="50">
        <v>61</v>
      </c>
      <c r="N663" s="50" t="str">
        <f ca="1">OFFSET(随机目标!$C$42,M663-1,MATCH(K663,随机目标!$C$41:$CH$41,0)-1)</f>
        <v>prop,211,1;pack,1110;pack,1125;pack,1140;pack,1155</v>
      </c>
      <c r="O663" s="50" t="str">
        <f ca="1">OFFSET(随机目标!$C$42,M663-1,MATCH(K663,随机目标!$C$41:$CH$41,0))</f>
        <v>prop,211,1</v>
      </c>
      <c r="P663" s="50">
        <f ca="1">OFFSET(随机目标!$C$42,M663-1,MATCH(K663,随机目标!$C$41:$CH$41,0)+1)</f>
        <v>8</v>
      </c>
      <c r="Q663" s="50">
        <v>1</v>
      </c>
      <c r="R663" s="50" t="str">
        <f t="shared" ca="1" si="471"/>
        <v>prop_211</v>
      </c>
      <c r="S663" s="50" t="str">
        <f t="shared" ca="1" si="472"/>
        <v>prop</v>
      </c>
      <c r="U663" s="50">
        <v>12</v>
      </c>
      <c r="V663" s="50">
        <f t="shared" si="493"/>
        <v>122061</v>
      </c>
      <c r="W663" s="50">
        <v>61</v>
      </c>
      <c r="X663" s="50" t="str">
        <f>随机目标!CF102</f>
        <v>prop,317,1</v>
      </c>
      <c r="Y663" s="50" t="str">
        <f>随机目标!CG102</f>
        <v>prop,317,1</v>
      </c>
      <c r="Z663" s="50">
        <f>随机目标!CH102</f>
        <v>25</v>
      </c>
      <c r="AA663" s="50">
        <v>2</v>
      </c>
      <c r="AB663" s="50" t="str">
        <f t="shared" si="494"/>
        <v>prop_317</v>
      </c>
      <c r="AC663" s="50" t="str">
        <f t="shared" si="495"/>
        <v>prop</v>
      </c>
    </row>
    <row r="664" spans="1:29">
      <c r="A664" s="51" t="s">
        <v>977</v>
      </c>
      <c r="B664" s="52">
        <v>1062</v>
      </c>
      <c r="C664" s="52">
        <v>3</v>
      </c>
      <c r="D664" s="50" t="str">
        <f>D564</f>
        <v>item,200;stage_token,1</v>
      </c>
      <c r="E664" s="50">
        <f>产出设定!$C$21</f>
        <v>75</v>
      </c>
      <c r="F664" s="50">
        <f t="shared" ref="F664:H664" si="515">F564</f>
        <v>264</v>
      </c>
      <c r="G664" s="50">
        <f t="shared" si="515"/>
        <v>439</v>
      </c>
      <c r="H664" s="50" t="str">
        <f t="shared" si="515"/>
        <v>pack,10162;stage_token,150;dice,1</v>
      </c>
      <c r="K664" s="50">
        <v>11</v>
      </c>
      <c r="L664" s="50">
        <f t="shared" si="470"/>
        <v>111062</v>
      </c>
      <c r="M664" s="50">
        <v>62</v>
      </c>
      <c r="N664" s="50" t="str">
        <f ca="1">OFFSET(随机目标!$C$42,M664-1,MATCH(K664,随机目标!$C$41:$CH$41,0)-1)</f>
        <v>prop,211,1;pack,1110;pack,1125;pack,1140;pack,1155</v>
      </c>
      <c r="O664" s="50" t="str">
        <f ca="1">OFFSET(随机目标!$C$42,M664-1,MATCH(K664,随机目标!$C$41:$CH$41,0))</f>
        <v>prop,211,1</v>
      </c>
      <c r="P664" s="50">
        <f ca="1">OFFSET(随机目标!$C$42,M664-1,MATCH(K664,随机目标!$C$41:$CH$41,0)+1)</f>
        <v>8</v>
      </c>
      <c r="Q664" s="50">
        <v>1</v>
      </c>
      <c r="R664" s="50" t="str">
        <f t="shared" ca="1" si="471"/>
        <v>prop_211</v>
      </c>
      <c r="S664" s="50" t="str">
        <f t="shared" ca="1" si="472"/>
        <v>prop</v>
      </c>
      <c r="U664" s="50">
        <v>12</v>
      </c>
      <c r="V664" s="50">
        <f t="shared" si="493"/>
        <v>122062</v>
      </c>
      <c r="W664" s="50">
        <v>62</v>
      </c>
      <c r="X664" s="50" t="str">
        <f>随机目标!CF103</f>
        <v>prop,317,1</v>
      </c>
      <c r="Y664" s="50" t="str">
        <f>随机目标!CG103</f>
        <v>prop,317,1</v>
      </c>
      <c r="Z664" s="50">
        <f>随机目标!CH103</f>
        <v>25</v>
      </c>
      <c r="AA664" s="50">
        <v>2</v>
      </c>
      <c r="AB664" s="50" t="str">
        <f t="shared" si="494"/>
        <v>prop_317</v>
      </c>
      <c r="AC664" s="50" t="str">
        <f t="shared" si="495"/>
        <v>prop</v>
      </c>
    </row>
    <row r="665" spans="1:29">
      <c r="A665" s="51" t="s">
        <v>978</v>
      </c>
      <c r="B665" s="52">
        <v>1063</v>
      </c>
      <c r="C665" s="52">
        <v>3</v>
      </c>
      <c r="D665" s="50" t="str">
        <f t="shared" ref="D665:H665" si="516">D565</f>
        <v>item,200;stage_token,1</v>
      </c>
      <c r="E665" s="50">
        <f>产出设定!$C$21</f>
        <v>75</v>
      </c>
      <c r="F665" s="50">
        <f t="shared" si="516"/>
        <v>264</v>
      </c>
      <c r="G665" s="50">
        <f t="shared" si="516"/>
        <v>439</v>
      </c>
      <c r="H665" s="50" t="str">
        <f t="shared" si="516"/>
        <v>pack,10163;stage_token,150;dice,1</v>
      </c>
      <c r="K665" s="50">
        <v>11</v>
      </c>
      <c r="L665" s="50">
        <f t="shared" si="470"/>
        <v>111063</v>
      </c>
      <c r="M665" s="50">
        <v>63</v>
      </c>
      <c r="N665" s="50" t="str">
        <f ca="1">OFFSET(随机目标!$C$42,M665-1,MATCH(K665,随机目标!$C$41:$CH$41,0)-1)</f>
        <v>prop,211,1;pack,1110;pack,1125;pack,1140;pack,1155</v>
      </c>
      <c r="O665" s="50" t="str">
        <f ca="1">OFFSET(随机目标!$C$42,M665-1,MATCH(K665,随机目标!$C$41:$CH$41,0))</f>
        <v>prop,211,1</v>
      </c>
      <c r="P665" s="50">
        <f ca="1">OFFSET(随机目标!$C$42,M665-1,MATCH(K665,随机目标!$C$41:$CH$41,0)+1)</f>
        <v>8</v>
      </c>
      <c r="Q665" s="50">
        <v>1</v>
      </c>
      <c r="R665" s="50" t="str">
        <f t="shared" ca="1" si="471"/>
        <v>prop_211</v>
      </c>
      <c r="S665" s="50" t="str">
        <f t="shared" ca="1" si="472"/>
        <v>prop</v>
      </c>
      <c r="U665" s="50">
        <v>12</v>
      </c>
      <c r="V665" s="50">
        <f t="shared" si="493"/>
        <v>122063</v>
      </c>
      <c r="W665" s="50">
        <v>63</v>
      </c>
      <c r="X665" s="50" t="str">
        <f>随机目标!CF104</f>
        <v>prop,317,1</v>
      </c>
      <c r="Y665" s="50" t="str">
        <f>随机目标!CG104</f>
        <v>prop,317,1</v>
      </c>
      <c r="Z665" s="50">
        <f>随机目标!CH104</f>
        <v>25</v>
      </c>
      <c r="AA665" s="50">
        <v>2</v>
      </c>
      <c r="AB665" s="50" t="str">
        <f t="shared" si="494"/>
        <v>prop_317</v>
      </c>
      <c r="AC665" s="50" t="str">
        <f t="shared" si="495"/>
        <v>prop</v>
      </c>
    </row>
    <row r="666" spans="1:29">
      <c r="A666" s="51" t="s">
        <v>979</v>
      </c>
      <c r="B666" s="52">
        <v>1064</v>
      </c>
      <c r="C666" s="52">
        <v>3</v>
      </c>
      <c r="D666" s="50" t="str">
        <f t="shared" ref="D666:H666" si="517">D566</f>
        <v>item,200;stage_token,1</v>
      </c>
      <c r="E666" s="50">
        <f>产出设定!$C$21</f>
        <v>75</v>
      </c>
      <c r="F666" s="50">
        <f t="shared" si="517"/>
        <v>270</v>
      </c>
      <c r="G666" s="50">
        <f t="shared" si="517"/>
        <v>450</v>
      </c>
      <c r="H666" s="50" t="str">
        <f t="shared" si="517"/>
        <v>pack,10164;stage_token,150;dice,1</v>
      </c>
      <c r="K666" s="50">
        <v>11</v>
      </c>
      <c r="L666" s="50">
        <f t="shared" si="470"/>
        <v>111064</v>
      </c>
      <c r="M666" s="50">
        <v>64</v>
      </c>
      <c r="N666" s="50" t="str">
        <f ca="1">OFFSET(随机目标!$C$42,M666-1,MATCH(K666,随机目标!$C$41:$CH$41,0)-1)</f>
        <v>prop,211,1;pack,1110;pack,1125;pack,1140;pack,1155</v>
      </c>
      <c r="O666" s="50" t="str">
        <f ca="1">OFFSET(随机目标!$C$42,M666-1,MATCH(K666,随机目标!$C$41:$CH$41,0))</f>
        <v>prop,211,1</v>
      </c>
      <c r="P666" s="50">
        <f ca="1">OFFSET(随机目标!$C$42,M666-1,MATCH(K666,随机目标!$C$41:$CH$41,0)+1)</f>
        <v>8</v>
      </c>
      <c r="Q666" s="50">
        <v>1</v>
      </c>
      <c r="R666" s="50" t="str">
        <f t="shared" ca="1" si="471"/>
        <v>prop_211</v>
      </c>
      <c r="S666" s="50" t="str">
        <f t="shared" ca="1" si="472"/>
        <v>prop</v>
      </c>
      <c r="U666" s="50">
        <v>12</v>
      </c>
      <c r="V666" s="50">
        <f t="shared" si="493"/>
        <v>122064</v>
      </c>
      <c r="W666" s="50">
        <v>64</v>
      </c>
      <c r="X666" s="50" t="str">
        <f>随机目标!CF105</f>
        <v>prop,317,1</v>
      </c>
      <c r="Y666" s="50" t="str">
        <f>随机目标!CG105</f>
        <v>prop,317,1</v>
      </c>
      <c r="Z666" s="50">
        <f>随机目标!CH105</f>
        <v>25</v>
      </c>
      <c r="AA666" s="50">
        <v>2</v>
      </c>
      <c r="AB666" s="50" t="str">
        <f t="shared" si="494"/>
        <v>prop_317</v>
      </c>
      <c r="AC666" s="50" t="str">
        <f t="shared" si="495"/>
        <v>prop</v>
      </c>
    </row>
    <row r="667" spans="1:29">
      <c r="A667" s="51" t="s">
        <v>980</v>
      </c>
      <c r="B667" s="52">
        <v>1065</v>
      </c>
      <c r="C667" s="52">
        <v>3</v>
      </c>
      <c r="D667" s="50" t="str">
        <f t="shared" ref="D667:H667" si="518">D567</f>
        <v>item,200;stage_token,1</v>
      </c>
      <c r="E667" s="50">
        <f>产出设定!$C$21</f>
        <v>75</v>
      </c>
      <c r="F667" s="50">
        <f t="shared" si="518"/>
        <v>270</v>
      </c>
      <c r="G667" s="50">
        <f t="shared" si="518"/>
        <v>450</v>
      </c>
      <c r="H667" s="50" t="str">
        <f t="shared" si="518"/>
        <v>pack,10165;stage_token,150;dice,1</v>
      </c>
      <c r="K667" s="50">
        <v>11</v>
      </c>
      <c r="L667" s="50">
        <f t="shared" si="470"/>
        <v>111065</v>
      </c>
      <c r="M667" s="50">
        <v>65</v>
      </c>
      <c r="N667" s="50" t="str">
        <f ca="1">OFFSET(随机目标!$C$42,M667-1,MATCH(K667,随机目标!$C$41:$CH$41,0)-1)</f>
        <v>prop,211,1;pack,1110;pack,1125;pack,1140;pack,1155</v>
      </c>
      <c r="O667" s="50" t="str">
        <f ca="1">OFFSET(随机目标!$C$42,M667-1,MATCH(K667,随机目标!$C$41:$CH$41,0))</f>
        <v>prop,211,1</v>
      </c>
      <c r="P667" s="50">
        <f ca="1">OFFSET(随机目标!$C$42,M667-1,MATCH(K667,随机目标!$C$41:$CH$41,0)+1)</f>
        <v>8</v>
      </c>
      <c r="Q667" s="50">
        <v>1</v>
      </c>
      <c r="R667" s="50" t="str">
        <f t="shared" ca="1" si="471"/>
        <v>prop_211</v>
      </c>
      <c r="S667" s="50" t="str">
        <f t="shared" ca="1" si="472"/>
        <v>prop</v>
      </c>
      <c r="U667" s="50">
        <v>12</v>
      </c>
      <c r="V667" s="50">
        <f t="shared" si="493"/>
        <v>122065</v>
      </c>
      <c r="W667" s="50">
        <v>65</v>
      </c>
      <c r="X667" s="50" t="str">
        <f>随机目标!CF106</f>
        <v>prop,317,1</v>
      </c>
      <c r="Y667" s="50" t="str">
        <f>随机目标!CG106</f>
        <v>prop,317,1</v>
      </c>
      <c r="Z667" s="50">
        <f>随机目标!CH106</f>
        <v>25</v>
      </c>
      <c r="AA667" s="50">
        <v>2</v>
      </c>
      <c r="AB667" s="50" t="str">
        <f t="shared" si="494"/>
        <v>prop_317</v>
      </c>
      <c r="AC667" s="50" t="str">
        <f t="shared" si="495"/>
        <v>prop</v>
      </c>
    </row>
    <row r="668" spans="1:29">
      <c r="A668" s="51" t="s">
        <v>981</v>
      </c>
      <c r="B668" s="52">
        <v>1066</v>
      </c>
      <c r="C668" s="52">
        <v>3</v>
      </c>
      <c r="D668" s="50" t="str">
        <f t="shared" ref="D668:H668" si="519">D568</f>
        <v>item,200;stage_token,1</v>
      </c>
      <c r="E668" s="50">
        <f>产出设定!$C$21</f>
        <v>75</v>
      </c>
      <c r="F668" s="50">
        <f t="shared" si="519"/>
        <v>279</v>
      </c>
      <c r="G668" s="50">
        <f t="shared" si="519"/>
        <v>465</v>
      </c>
      <c r="H668" s="50" t="str">
        <f t="shared" si="519"/>
        <v>pack,10166;stage_token,150;dice,1</v>
      </c>
      <c r="K668" s="50">
        <v>11</v>
      </c>
      <c r="L668" s="50">
        <f t="shared" si="470"/>
        <v>111066</v>
      </c>
      <c r="M668" s="50">
        <v>66</v>
      </c>
      <c r="N668" s="50" t="str">
        <f ca="1">OFFSET(随机目标!$C$42,M668-1,MATCH(K668,随机目标!$C$41:$CH$41,0)-1)</f>
        <v>prop,211,1;pack,1111;pack,1126;pack,1141;pack,1156</v>
      </c>
      <c r="O668" s="50" t="str">
        <f ca="1">OFFSET(随机目标!$C$42,M668-1,MATCH(K668,随机目标!$C$41:$CH$41,0))</f>
        <v>prop,211,1</v>
      </c>
      <c r="P668" s="50">
        <f ca="1">OFFSET(随机目标!$C$42,M668-1,MATCH(K668,随机目标!$C$41:$CH$41,0)+1)</f>
        <v>8</v>
      </c>
      <c r="Q668" s="50">
        <v>1</v>
      </c>
      <c r="R668" s="50" t="str">
        <f t="shared" ca="1" si="471"/>
        <v>prop_211</v>
      </c>
      <c r="S668" s="50" t="str">
        <f t="shared" ca="1" si="472"/>
        <v>prop</v>
      </c>
      <c r="U668" s="50">
        <v>12</v>
      </c>
      <c r="V668" s="50">
        <f t="shared" si="493"/>
        <v>122066</v>
      </c>
      <c r="W668" s="50">
        <v>66</v>
      </c>
      <c r="X668" s="50" t="str">
        <f>随机目标!CF107</f>
        <v>prop,317,1</v>
      </c>
      <c r="Y668" s="50" t="str">
        <f>随机目标!CG107</f>
        <v>prop,317,1</v>
      </c>
      <c r="Z668" s="50">
        <f>随机目标!CH107</f>
        <v>30</v>
      </c>
      <c r="AA668" s="50">
        <v>2</v>
      </c>
      <c r="AB668" s="50" t="str">
        <f t="shared" si="494"/>
        <v>prop_317</v>
      </c>
      <c r="AC668" s="50" t="str">
        <f t="shared" si="495"/>
        <v>prop</v>
      </c>
    </row>
    <row r="669" spans="1:29">
      <c r="A669" s="51" t="s">
        <v>982</v>
      </c>
      <c r="B669" s="52">
        <v>1067</v>
      </c>
      <c r="C669" s="52">
        <v>3</v>
      </c>
      <c r="D669" s="50" t="str">
        <f t="shared" ref="D669:H669" si="520">D569</f>
        <v>item,200;stage_token,1</v>
      </c>
      <c r="E669" s="50">
        <f>产出设定!$C$21</f>
        <v>75</v>
      </c>
      <c r="F669" s="50">
        <f t="shared" si="520"/>
        <v>279</v>
      </c>
      <c r="G669" s="50">
        <f t="shared" si="520"/>
        <v>465</v>
      </c>
      <c r="H669" s="50" t="str">
        <f t="shared" si="520"/>
        <v>pack,10167;stage_token,155;dice,1</v>
      </c>
      <c r="K669" s="50">
        <v>11</v>
      </c>
      <c r="L669" s="50">
        <f t="shared" si="470"/>
        <v>111067</v>
      </c>
      <c r="M669" s="50">
        <v>67</v>
      </c>
      <c r="N669" s="50" t="str">
        <f ca="1">OFFSET(随机目标!$C$42,M669-1,MATCH(K669,随机目标!$C$41:$CH$41,0)-1)</f>
        <v>prop,211,1;pack,1111;pack,1126;pack,1141;pack,1156</v>
      </c>
      <c r="O669" s="50" t="str">
        <f ca="1">OFFSET(随机目标!$C$42,M669-1,MATCH(K669,随机目标!$C$41:$CH$41,0))</f>
        <v>prop,211,1</v>
      </c>
      <c r="P669" s="50">
        <f ca="1">OFFSET(随机目标!$C$42,M669-1,MATCH(K669,随机目标!$C$41:$CH$41,0)+1)</f>
        <v>8</v>
      </c>
      <c r="Q669" s="50">
        <v>1</v>
      </c>
      <c r="R669" s="50" t="str">
        <f t="shared" ca="1" si="471"/>
        <v>prop_211</v>
      </c>
      <c r="S669" s="50" t="str">
        <f t="shared" ca="1" si="472"/>
        <v>prop</v>
      </c>
      <c r="U669" s="50">
        <v>12</v>
      </c>
      <c r="V669" s="50">
        <f t="shared" si="493"/>
        <v>122067</v>
      </c>
      <c r="W669" s="50">
        <v>67</v>
      </c>
      <c r="X669" s="50" t="str">
        <f>随机目标!CF108</f>
        <v>prop,317,1</v>
      </c>
      <c r="Y669" s="50" t="str">
        <f>随机目标!CG108</f>
        <v>prop,317,1</v>
      </c>
      <c r="Z669" s="50">
        <f>随机目标!CH108</f>
        <v>30</v>
      </c>
      <c r="AA669" s="50">
        <v>2</v>
      </c>
      <c r="AB669" s="50" t="str">
        <f t="shared" si="494"/>
        <v>prop_317</v>
      </c>
      <c r="AC669" s="50" t="str">
        <f t="shared" si="495"/>
        <v>prop</v>
      </c>
    </row>
    <row r="670" spans="1:29">
      <c r="A670" s="51" t="s">
        <v>983</v>
      </c>
      <c r="B670" s="52">
        <v>1068</v>
      </c>
      <c r="C670" s="52">
        <v>3</v>
      </c>
      <c r="D670" s="50" t="str">
        <f t="shared" ref="D670:H670" si="521">D570</f>
        <v>item,200;stage_token,1</v>
      </c>
      <c r="E670" s="50">
        <f>产出设定!$C$21</f>
        <v>75</v>
      </c>
      <c r="F670" s="50">
        <f t="shared" si="521"/>
        <v>288</v>
      </c>
      <c r="G670" s="50">
        <f t="shared" si="521"/>
        <v>480</v>
      </c>
      <c r="H670" s="50" t="str">
        <f t="shared" si="521"/>
        <v>pack,10168;stage_token,155;dice,1</v>
      </c>
      <c r="K670" s="50">
        <v>11</v>
      </c>
      <c r="L670" s="50">
        <f t="shared" si="470"/>
        <v>111068</v>
      </c>
      <c r="M670" s="50">
        <v>68</v>
      </c>
      <c r="N670" s="50" t="str">
        <f ca="1">OFFSET(随机目标!$C$42,M670-1,MATCH(K670,随机目标!$C$41:$CH$41,0)-1)</f>
        <v>prop,211,1;pack,1111;pack,1126;pack,1141;pack,1156</v>
      </c>
      <c r="O670" s="50" t="str">
        <f ca="1">OFFSET(随机目标!$C$42,M670-1,MATCH(K670,随机目标!$C$41:$CH$41,0))</f>
        <v>prop,211,1</v>
      </c>
      <c r="P670" s="50">
        <f ca="1">OFFSET(随机目标!$C$42,M670-1,MATCH(K670,随机目标!$C$41:$CH$41,0)+1)</f>
        <v>8</v>
      </c>
      <c r="Q670" s="50">
        <v>1</v>
      </c>
      <c r="R670" s="50" t="str">
        <f t="shared" ca="1" si="471"/>
        <v>prop_211</v>
      </c>
      <c r="S670" s="50" t="str">
        <f t="shared" ca="1" si="472"/>
        <v>prop</v>
      </c>
      <c r="U670" s="50">
        <v>12</v>
      </c>
      <c r="V670" s="50">
        <f t="shared" si="493"/>
        <v>122068</v>
      </c>
      <c r="W670" s="50">
        <v>68</v>
      </c>
      <c r="X670" s="50" t="str">
        <f>随机目标!CF109</f>
        <v>prop,317,1</v>
      </c>
      <c r="Y670" s="50" t="str">
        <f>随机目标!CG109</f>
        <v>prop,317,1</v>
      </c>
      <c r="Z670" s="50">
        <f>随机目标!CH109</f>
        <v>30</v>
      </c>
      <c r="AA670" s="50">
        <v>2</v>
      </c>
      <c r="AB670" s="50" t="str">
        <f t="shared" si="494"/>
        <v>prop_317</v>
      </c>
      <c r="AC670" s="50" t="str">
        <f t="shared" si="495"/>
        <v>prop</v>
      </c>
    </row>
    <row r="671" spans="1:29">
      <c r="A671" s="51" t="s">
        <v>984</v>
      </c>
      <c r="B671" s="52">
        <v>1069</v>
      </c>
      <c r="C671" s="52">
        <v>3</v>
      </c>
      <c r="D671" s="50" t="str">
        <f t="shared" ref="D671:H671" si="522">D571</f>
        <v>item,200;stage_token,1</v>
      </c>
      <c r="E671" s="50">
        <f>产出设定!$C$21</f>
        <v>75</v>
      </c>
      <c r="F671" s="50">
        <f t="shared" si="522"/>
        <v>288</v>
      </c>
      <c r="G671" s="50">
        <f t="shared" si="522"/>
        <v>480</v>
      </c>
      <c r="H671" s="50" t="str">
        <f t="shared" si="522"/>
        <v>pack,10169;stage_token,155;dice,1</v>
      </c>
      <c r="K671" s="50">
        <v>11</v>
      </c>
      <c r="L671" s="50">
        <f t="shared" si="470"/>
        <v>111069</v>
      </c>
      <c r="M671" s="50">
        <v>69</v>
      </c>
      <c r="N671" s="50" t="str">
        <f ca="1">OFFSET(随机目标!$C$42,M671-1,MATCH(K671,随机目标!$C$41:$CH$41,0)-1)</f>
        <v>prop,211,1;pack,1111;pack,1126;pack,1141;pack,1156</v>
      </c>
      <c r="O671" s="50" t="str">
        <f ca="1">OFFSET(随机目标!$C$42,M671-1,MATCH(K671,随机目标!$C$41:$CH$41,0))</f>
        <v>prop,211,1</v>
      </c>
      <c r="P671" s="50">
        <f ca="1">OFFSET(随机目标!$C$42,M671-1,MATCH(K671,随机目标!$C$41:$CH$41,0)+1)</f>
        <v>8</v>
      </c>
      <c r="Q671" s="50">
        <v>1</v>
      </c>
      <c r="R671" s="50" t="str">
        <f t="shared" ca="1" si="471"/>
        <v>prop_211</v>
      </c>
      <c r="S671" s="50" t="str">
        <f t="shared" ca="1" si="472"/>
        <v>prop</v>
      </c>
      <c r="U671" s="50">
        <v>12</v>
      </c>
      <c r="V671" s="50">
        <f t="shared" si="493"/>
        <v>122069</v>
      </c>
      <c r="W671" s="50">
        <v>69</v>
      </c>
      <c r="X671" s="50" t="str">
        <f>随机目标!CF110</f>
        <v>prop,317,1</v>
      </c>
      <c r="Y671" s="50" t="str">
        <f>随机目标!CG110</f>
        <v>prop,317,1</v>
      </c>
      <c r="Z671" s="50">
        <f>随机目标!CH110</f>
        <v>30</v>
      </c>
      <c r="AA671" s="50">
        <v>2</v>
      </c>
      <c r="AB671" s="50" t="str">
        <f t="shared" si="494"/>
        <v>prop_317</v>
      </c>
      <c r="AC671" s="50" t="str">
        <f t="shared" si="495"/>
        <v>prop</v>
      </c>
    </row>
    <row r="672" spans="1:29">
      <c r="A672" s="51" t="s">
        <v>985</v>
      </c>
      <c r="B672" s="52">
        <v>1070</v>
      </c>
      <c r="C672" s="52">
        <v>3</v>
      </c>
      <c r="D672" s="50" t="str">
        <f t="shared" ref="D672:H672" si="523">D572</f>
        <v>item,200;stage_token,1</v>
      </c>
      <c r="E672" s="50">
        <f>产出设定!$C$21</f>
        <v>75</v>
      </c>
      <c r="F672" s="50">
        <f t="shared" si="523"/>
        <v>292</v>
      </c>
      <c r="G672" s="50">
        <f t="shared" si="523"/>
        <v>487</v>
      </c>
      <c r="H672" s="50" t="str">
        <f t="shared" si="523"/>
        <v>pack,10170;stage_token,155;dice,1</v>
      </c>
      <c r="K672" s="50">
        <v>11</v>
      </c>
      <c r="L672" s="50">
        <f t="shared" si="470"/>
        <v>111070</v>
      </c>
      <c r="M672" s="50">
        <v>70</v>
      </c>
      <c r="N672" s="50" t="str">
        <f ca="1">OFFSET(随机目标!$C$42,M672-1,MATCH(K672,随机目标!$C$41:$CH$41,0)-1)</f>
        <v>prop,211,1;pack,1112;pack,1127;pack,1142;pack,1157</v>
      </c>
      <c r="O672" s="50" t="str">
        <f ca="1">OFFSET(随机目标!$C$42,M672-1,MATCH(K672,随机目标!$C$41:$CH$41,0))</f>
        <v>prop,211,1</v>
      </c>
      <c r="P672" s="50">
        <f ca="1">OFFSET(随机目标!$C$42,M672-1,MATCH(K672,随机目标!$C$41:$CH$41,0)+1)</f>
        <v>8</v>
      </c>
      <c r="Q672" s="50">
        <v>1</v>
      </c>
      <c r="R672" s="50" t="str">
        <f t="shared" ca="1" si="471"/>
        <v>prop_211</v>
      </c>
      <c r="S672" s="50" t="str">
        <f t="shared" ca="1" si="472"/>
        <v>prop</v>
      </c>
      <c r="U672" s="50">
        <v>12</v>
      </c>
      <c r="V672" s="50">
        <f t="shared" si="493"/>
        <v>122070</v>
      </c>
      <c r="W672" s="50">
        <v>70</v>
      </c>
      <c r="X672" s="50" t="str">
        <f>随机目标!CF111</f>
        <v>prop,317,1</v>
      </c>
      <c r="Y672" s="50" t="str">
        <f>随机目标!CG111</f>
        <v>prop,317,1</v>
      </c>
      <c r="Z672" s="50">
        <f>随机目标!CH111</f>
        <v>30</v>
      </c>
      <c r="AA672" s="50">
        <v>2</v>
      </c>
      <c r="AB672" s="50" t="str">
        <f t="shared" si="494"/>
        <v>prop_317</v>
      </c>
      <c r="AC672" s="50" t="str">
        <f t="shared" si="495"/>
        <v>prop</v>
      </c>
    </row>
    <row r="673" spans="1:29">
      <c r="A673" s="51" t="s">
        <v>986</v>
      </c>
      <c r="B673" s="52">
        <v>1071</v>
      </c>
      <c r="C673" s="52">
        <v>3</v>
      </c>
      <c r="D673" s="50" t="str">
        <f t="shared" ref="D673:H673" si="524">D573</f>
        <v>item,200;stage_token,1</v>
      </c>
      <c r="E673" s="50">
        <f>产出设定!$C$21</f>
        <v>75</v>
      </c>
      <c r="F673" s="50">
        <f t="shared" si="524"/>
        <v>292</v>
      </c>
      <c r="G673" s="50">
        <f t="shared" si="524"/>
        <v>487</v>
      </c>
      <c r="H673" s="50" t="str">
        <f t="shared" si="524"/>
        <v>pack,10171;stage_token,155;dice,1</v>
      </c>
      <c r="K673" s="50">
        <v>11</v>
      </c>
      <c r="L673" s="50">
        <f t="shared" si="470"/>
        <v>111071</v>
      </c>
      <c r="M673" s="50">
        <v>71</v>
      </c>
      <c r="N673" s="50" t="str">
        <f ca="1">OFFSET(随机目标!$C$42,M673-1,MATCH(K673,随机目标!$C$41:$CH$41,0)-1)</f>
        <v>prop,211,1;pack,1112;pack,1127;pack,1142;pack,1157</v>
      </c>
      <c r="O673" s="50" t="str">
        <f ca="1">OFFSET(随机目标!$C$42,M673-1,MATCH(K673,随机目标!$C$41:$CH$41,0))</f>
        <v>prop,211,1</v>
      </c>
      <c r="P673" s="50">
        <f ca="1">OFFSET(随机目标!$C$42,M673-1,MATCH(K673,随机目标!$C$41:$CH$41,0)+1)</f>
        <v>8</v>
      </c>
      <c r="Q673" s="50">
        <v>1</v>
      </c>
      <c r="R673" s="50" t="str">
        <f t="shared" ca="1" si="471"/>
        <v>prop_211</v>
      </c>
      <c r="S673" s="50" t="str">
        <f t="shared" ca="1" si="472"/>
        <v>prop</v>
      </c>
      <c r="U673" s="50">
        <v>12</v>
      </c>
      <c r="V673" s="50">
        <f t="shared" si="493"/>
        <v>122071</v>
      </c>
      <c r="W673" s="50">
        <v>71</v>
      </c>
      <c r="X673" s="50" t="str">
        <f>随机目标!CF112</f>
        <v>prop,317,1</v>
      </c>
      <c r="Y673" s="50" t="str">
        <f>随机目标!CG112</f>
        <v>prop,317,1</v>
      </c>
      <c r="Z673" s="50">
        <f>随机目标!CH112</f>
        <v>30</v>
      </c>
      <c r="AA673" s="50">
        <v>2</v>
      </c>
      <c r="AB673" s="50" t="str">
        <f t="shared" si="494"/>
        <v>prop_317</v>
      </c>
      <c r="AC673" s="50" t="str">
        <f t="shared" si="495"/>
        <v>prop</v>
      </c>
    </row>
    <row r="674" spans="1:29">
      <c r="A674" s="51" t="s">
        <v>987</v>
      </c>
      <c r="B674" s="52">
        <v>1072</v>
      </c>
      <c r="C674" s="52">
        <v>3</v>
      </c>
      <c r="D674" s="50" t="str">
        <f t="shared" ref="D674:H674" si="525">D574</f>
        <v>item,200;stage_token,1</v>
      </c>
      <c r="E674" s="50">
        <f>产出设定!$C$21</f>
        <v>75</v>
      </c>
      <c r="F674" s="50">
        <f t="shared" si="525"/>
        <v>297</v>
      </c>
      <c r="G674" s="50">
        <f t="shared" si="525"/>
        <v>495</v>
      </c>
      <c r="H674" s="50" t="str">
        <f t="shared" si="525"/>
        <v>pack,10172;stage_token,155;dice,1</v>
      </c>
      <c r="K674" s="50">
        <v>11</v>
      </c>
      <c r="L674" s="50">
        <f t="shared" si="470"/>
        <v>111072</v>
      </c>
      <c r="M674" s="50">
        <v>72</v>
      </c>
      <c r="N674" s="50" t="str">
        <f ca="1">OFFSET(随机目标!$C$42,M674-1,MATCH(K674,随机目标!$C$41:$CH$41,0)-1)</f>
        <v>prop,211,1;pack,1112;pack,1127;pack,1142;pack,1157</v>
      </c>
      <c r="O674" s="50" t="str">
        <f ca="1">OFFSET(随机目标!$C$42,M674-1,MATCH(K674,随机目标!$C$41:$CH$41,0))</f>
        <v>prop,211,1</v>
      </c>
      <c r="P674" s="50">
        <f ca="1">OFFSET(随机目标!$C$42,M674-1,MATCH(K674,随机目标!$C$41:$CH$41,0)+1)</f>
        <v>8</v>
      </c>
      <c r="Q674" s="50">
        <v>1</v>
      </c>
      <c r="R674" s="50" t="str">
        <f t="shared" ca="1" si="471"/>
        <v>prop_211</v>
      </c>
      <c r="S674" s="50" t="str">
        <f t="shared" ca="1" si="472"/>
        <v>prop</v>
      </c>
      <c r="U674" s="50">
        <v>12</v>
      </c>
      <c r="V674" s="50">
        <f t="shared" si="493"/>
        <v>122072</v>
      </c>
      <c r="W674" s="50">
        <v>72</v>
      </c>
      <c r="X674" s="50" t="str">
        <f>随机目标!CF113</f>
        <v>prop,317,1</v>
      </c>
      <c r="Y674" s="50" t="str">
        <f>随机目标!CG113</f>
        <v>prop,317,1</v>
      </c>
      <c r="Z674" s="50">
        <f>随机目标!CH113</f>
        <v>30</v>
      </c>
      <c r="AA674" s="50">
        <v>2</v>
      </c>
      <c r="AB674" s="50" t="str">
        <f t="shared" si="494"/>
        <v>prop_317</v>
      </c>
      <c r="AC674" s="50" t="str">
        <f t="shared" si="495"/>
        <v>prop</v>
      </c>
    </row>
    <row r="675" spans="1:29">
      <c r="A675" s="51" t="s">
        <v>988</v>
      </c>
      <c r="B675" s="52">
        <v>1073</v>
      </c>
      <c r="C675" s="52">
        <v>3</v>
      </c>
      <c r="D675" s="50" t="str">
        <f t="shared" ref="D675:H675" si="526">D575</f>
        <v>item,200;stage_token,1</v>
      </c>
      <c r="E675" s="50">
        <f>产出设定!$C$21</f>
        <v>75</v>
      </c>
      <c r="F675" s="50">
        <f t="shared" si="526"/>
        <v>297</v>
      </c>
      <c r="G675" s="50">
        <f t="shared" si="526"/>
        <v>495</v>
      </c>
      <c r="H675" s="50" t="str">
        <f t="shared" si="526"/>
        <v>pack,10173;stage_token,155;dice,1</v>
      </c>
      <c r="K675" s="50">
        <v>11</v>
      </c>
      <c r="L675" s="50">
        <f t="shared" si="470"/>
        <v>111073</v>
      </c>
      <c r="M675" s="50">
        <v>73</v>
      </c>
      <c r="N675" s="50" t="str">
        <f ca="1">OFFSET(随机目标!$C$42,M675-1,MATCH(K675,随机目标!$C$41:$CH$41,0)-1)</f>
        <v>prop,211,1;pack,1112;pack,1127;pack,1142;pack,1157</v>
      </c>
      <c r="O675" s="50" t="str">
        <f ca="1">OFFSET(随机目标!$C$42,M675-1,MATCH(K675,随机目标!$C$41:$CH$41,0))</f>
        <v>prop,211,1</v>
      </c>
      <c r="P675" s="50">
        <f ca="1">OFFSET(随机目标!$C$42,M675-1,MATCH(K675,随机目标!$C$41:$CH$41,0)+1)</f>
        <v>8</v>
      </c>
      <c r="Q675" s="50">
        <v>1</v>
      </c>
      <c r="R675" s="50" t="str">
        <f t="shared" ca="1" si="471"/>
        <v>prop_211</v>
      </c>
      <c r="S675" s="50" t="str">
        <f t="shared" ca="1" si="472"/>
        <v>prop</v>
      </c>
      <c r="U675" s="50">
        <v>12</v>
      </c>
      <c r="V675" s="50">
        <f t="shared" si="493"/>
        <v>122073</v>
      </c>
      <c r="W675" s="50">
        <v>73</v>
      </c>
      <c r="X675" s="50" t="str">
        <f>随机目标!CF114</f>
        <v>prop,317,1</v>
      </c>
      <c r="Y675" s="50" t="str">
        <f>随机目标!CG114</f>
        <v>prop,317,1</v>
      </c>
      <c r="Z675" s="50">
        <f>随机目标!CH114</f>
        <v>30</v>
      </c>
      <c r="AA675" s="50">
        <v>2</v>
      </c>
      <c r="AB675" s="50" t="str">
        <f t="shared" si="494"/>
        <v>prop_317</v>
      </c>
      <c r="AC675" s="50" t="str">
        <f t="shared" si="495"/>
        <v>prop</v>
      </c>
    </row>
    <row r="676" spans="1:29">
      <c r="A676" s="51" t="s">
        <v>989</v>
      </c>
      <c r="B676" s="52">
        <v>1074</v>
      </c>
      <c r="C676" s="52">
        <v>3</v>
      </c>
      <c r="D676" s="50" t="str">
        <f t="shared" ref="D676:H676" si="527">D576</f>
        <v>item,200;stage_token,1</v>
      </c>
      <c r="E676" s="50">
        <f>产出设定!$C$21</f>
        <v>75</v>
      </c>
      <c r="F676" s="50">
        <f t="shared" si="527"/>
        <v>301</v>
      </c>
      <c r="G676" s="50">
        <f t="shared" si="527"/>
        <v>502</v>
      </c>
      <c r="H676" s="50" t="str">
        <f t="shared" si="527"/>
        <v>pack,10174;stage_token,160;dice,1</v>
      </c>
      <c r="K676" s="50">
        <v>11</v>
      </c>
      <c r="L676" s="50">
        <f t="shared" si="470"/>
        <v>111074</v>
      </c>
      <c r="M676" s="50">
        <v>74</v>
      </c>
      <c r="N676" s="50" t="str">
        <f ca="1">OFFSET(随机目标!$C$42,M676-1,MATCH(K676,随机目标!$C$41:$CH$41,0)-1)</f>
        <v>prop,211,1;pack,1112;pack,1127;pack,1142;pack,1157</v>
      </c>
      <c r="O676" s="50" t="str">
        <f ca="1">OFFSET(随机目标!$C$42,M676-1,MATCH(K676,随机目标!$C$41:$CH$41,0))</f>
        <v>prop,211,1</v>
      </c>
      <c r="P676" s="50">
        <f ca="1">OFFSET(随机目标!$C$42,M676-1,MATCH(K676,随机目标!$C$41:$CH$41,0)+1)</f>
        <v>8</v>
      </c>
      <c r="Q676" s="50">
        <v>1</v>
      </c>
      <c r="R676" s="50" t="str">
        <f t="shared" ca="1" si="471"/>
        <v>prop_211</v>
      </c>
      <c r="S676" s="50" t="str">
        <f t="shared" ca="1" si="472"/>
        <v>prop</v>
      </c>
      <c r="U676" s="50">
        <v>12</v>
      </c>
      <c r="V676" s="50">
        <f t="shared" si="493"/>
        <v>122074</v>
      </c>
      <c r="W676" s="50">
        <v>74</v>
      </c>
      <c r="X676" s="50" t="str">
        <f>随机目标!CF115</f>
        <v>prop,317,1</v>
      </c>
      <c r="Y676" s="50" t="str">
        <f>随机目标!CG115</f>
        <v>prop,317,1</v>
      </c>
      <c r="Z676" s="50">
        <f>随机目标!CH115</f>
        <v>30</v>
      </c>
      <c r="AA676" s="50">
        <v>2</v>
      </c>
      <c r="AB676" s="50" t="str">
        <f t="shared" si="494"/>
        <v>prop_317</v>
      </c>
      <c r="AC676" s="50" t="str">
        <f t="shared" si="495"/>
        <v>prop</v>
      </c>
    </row>
    <row r="677" spans="1:29">
      <c r="A677" s="51" t="s">
        <v>990</v>
      </c>
      <c r="B677" s="52">
        <v>1075</v>
      </c>
      <c r="C677" s="52">
        <v>3</v>
      </c>
      <c r="D677" s="50" t="str">
        <f t="shared" ref="D677:H677" si="528">D577</f>
        <v>item,200;stage_token,1</v>
      </c>
      <c r="E677" s="50">
        <f>产出设定!$C$21</f>
        <v>75</v>
      </c>
      <c r="F677" s="50">
        <f t="shared" si="528"/>
        <v>301</v>
      </c>
      <c r="G677" s="50">
        <f t="shared" si="528"/>
        <v>502</v>
      </c>
      <c r="H677" s="50" t="str">
        <f t="shared" si="528"/>
        <v>pack,10175;stage_token,160;dice,1</v>
      </c>
      <c r="K677" s="50">
        <v>11</v>
      </c>
      <c r="L677" s="50">
        <f t="shared" si="470"/>
        <v>111075</v>
      </c>
      <c r="M677" s="50">
        <v>75</v>
      </c>
      <c r="N677" s="50" t="str">
        <f ca="1">OFFSET(随机目标!$C$42,M677-1,MATCH(K677,随机目标!$C$41:$CH$41,0)-1)</f>
        <v>prop,211,1;pack,1112;pack,1127;pack,1142;pack,1157</v>
      </c>
      <c r="O677" s="50" t="str">
        <f ca="1">OFFSET(随机目标!$C$42,M677-1,MATCH(K677,随机目标!$C$41:$CH$41,0))</f>
        <v>prop,211,1</v>
      </c>
      <c r="P677" s="50">
        <f ca="1">OFFSET(随机目标!$C$42,M677-1,MATCH(K677,随机目标!$C$41:$CH$41,0)+1)</f>
        <v>8</v>
      </c>
      <c r="Q677" s="50">
        <v>1</v>
      </c>
      <c r="R677" s="50" t="str">
        <f t="shared" ca="1" si="471"/>
        <v>prop_211</v>
      </c>
      <c r="S677" s="50" t="str">
        <f t="shared" ca="1" si="472"/>
        <v>prop</v>
      </c>
      <c r="U677" s="50">
        <v>12</v>
      </c>
      <c r="V677" s="50">
        <f t="shared" si="493"/>
        <v>122075</v>
      </c>
      <c r="W677" s="50">
        <v>75</v>
      </c>
      <c r="X677" s="50" t="str">
        <f>随机目标!CF116</f>
        <v>prop,317,1</v>
      </c>
      <c r="Y677" s="50" t="str">
        <f>随机目标!CG116</f>
        <v>prop,317,1</v>
      </c>
      <c r="Z677" s="50">
        <f>随机目标!CH116</f>
        <v>30</v>
      </c>
      <c r="AA677" s="50">
        <v>2</v>
      </c>
      <c r="AB677" s="50" t="str">
        <f t="shared" si="494"/>
        <v>prop_317</v>
      </c>
      <c r="AC677" s="50" t="str">
        <f t="shared" si="495"/>
        <v>prop</v>
      </c>
    </row>
    <row r="678" spans="1:29">
      <c r="A678" s="51" t="s">
        <v>991</v>
      </c>
      <c r="B678" s="52">
        <v>1076</v>
      </c>
      <c r="C678" s="52">
        <v>3</v>
      </c>
      <c r="D678" s="50" t="str">
        <f t="shared" ref="D678:H678" si="529">D578</f>
        <v>item,200;stage_token,1</v>
      </c>
      <c r="E678" s="50">
        <f>产出设定!$C$21</f>
        <v>75</v>
      </c>
      <c r="F678" s="50">
        <f t="shared" si="529"/>
        <v>306</v>
      </c>
      <c r="G678" s="50">
        <f t="shared" si="529"/>
        <v>510</v>
      </c>
      <c r="H678" s="50" t="str">
        <f t="shared" si="529"/>
        <v>pack,10176;stage_token,160;dice,1</v>
      </c>
      <c r="K678" s="50">
        <v>11</v>
      </c>
      <c r="L678" s="50">
        <f t="shared" si="470"/>
        <v>111076</v>
      </c>
      <c r="M678" s="50">
        <v>76</v>
      </c>
      <c r="N678" s="50" t="str">
        <f ca="1">OFFSET(随机目标!$C$42,M678-1,MATCH(K678,随机目标!$C$41:$CH$41,0)-1)</f>
        <v>prop,211,1;pack,1112;pack,1127;pack,1142;pack,1157</v>
      </c>
      <c r="O678" s="50" t="str">
        <f ca="1">OFFSET(随机目标!$C$42,M678-1,MATCH(K678,随机目标!$C$41:$CH$41,0))</f>
        <v>prop,211,1</v>
      </c>
      <c r="P678" s="50">
        <f ca="1">OFFSET(随机目标!$C$42,M678-1,MATCH(K678,随机目标!$C$41:$CH$41,0)+1)</f>
        <v>8</v>
      </c>
      <c r="Q678" s="50">
        <v>1</v>
      </c>
      <c r="R678" s="50" t="str">
        <f t="shared" ca="1" si="471"/>
        <v>prop_211</v>
      </c>
      <c r="S678" s="50" t="str">
        <f t="shared" ca="1" si="472"/>
        <v>prop</v>
      </c>
      <c r="U678" s="50">
        <v>12</v>
      </c>
      <c r="V678" s="50">
        <f t="shared" si="493"/>
        <v>122076</v>
      </c>
      <c r="W678" s="50">
        <v>76</v>
      </c>
      <c r="X678" s="50" t="str">
        <f>随机目标!CF117</f>
        <v>prop,317,1</v>
      </c>
      <c r="Y678" s="50" t="str">
        <f>随机目标!CG117</f>
        <v>prop,317,1</v>
      </c>
      <c r="Z678" s="50">
        <f>随机目标!CH117</f>
        <v>30</v>
      </c>
      <c r="AA678" s="50">
        <v>2</v>
      </c>
      <c r="AB678" s="50" t="str">
        <f t="shared" si="494"/>
        <v>prop_317</v>
      </c>
      <c r="AC678" s="50" t="str">
        <f t="shared" si="495"/>
        <v>prop</v>
      </c>
    </row>
    <row r="679" spans="1:29">
      <c r="A679" s="51" t="s">
        <v>992</v>
      </c>
      <c r="B679" s="52">
        <v>1077</v>
      </c>
      <c r="C679" s="52">
        <v>3</v>
      </c>
      <c r="D679" s="50" t="str">
        <f t="shared" ref="D679:H679" si="530">D579</f>
        <v>item,200;stage_token,1</v>
      </c>
      <c r="E679" s="50">
        <f>产出设定!$C$21</f>
        <v>75</v>
      </c>
      <c r="F679" s="50">
        <f t="shared" si="530"/>
        <v>306</v>
      </c>
      <c r="G679" s="50">
        <f t="shared" si="530"/>
        <v>510</v>
      </c>
      <c r="H679" s="50" t="str">
        <f t="shared" si="530"/>
        <v>pack,10177;stage_token,160;dice,1</v>
      </c>
      <c r="K679" s="50">
        <v>11</v>
      </c>
      <c r="L679" s="50">
        <f t="shared" si="470"/>
        <v>111077</v>
      </c>
      <c r="M679" s="50">
        <v>77</v>
      </c>
      <c r="N679" s="50" t="str">
        <f ca="1">OFFSET(随机目标!$C$42,M679-1,MATCH(K679,随机目标!$C$41:$CH$41,0)-1)</f>
        <v>prop,211,1;pack,1112;pack,1127;pack,1142;pack,1157</v>
      </c>
      <c r="O679" s="50" t="str">
        <f ca="1">OFFSET(随机目标!$C$42,M679-1,MATCH(K679,随机目标!$C$41:$CH$41,0))</f>
        <v>prop,211,1</v>
      </c>
      <c r="P679" s="50">
        <f ca="1">OFFSET(随机目标!$C$42,M679-1,MATCH(K679,随机目标!$C$41:$CH$41,0)+1)</f>
        <v>8</v>
      </c>
      <c r="Q679" s="50">
        <v>1</v>
      </c>
      <c r="R679" s="50" t="str">
        <f t="shared" ca="1" si="471"/>
        <v>prop_211</v>
      </c>
      <c r="S679" s="50" t="str">
        <f t="shared" ca="1" si="472"/>
        <v>prop</v>
      </c>
      <c r="U679" s="50">
        <v>12</v>
      </c>
      <c r="V679" s="50">
        <f t="shared" si="493"/>
        <v>122077</v>
      </c>
      <c r="W679" s="50">
        <v>77</v>
      </c>
      <c r="X679" s="50" t="str">
        <f>随机目标!CF118</f>
        <v>prop,317,1</v>
      </c>
      <c r="Y679" s="50" t="str">
        <f>随机目标!CG118</f>
        <v>prop,317,1</v>
      </c>
      <c r="Z679" s="50">
        <f>随机目标!CH118</f>
        <v>30</v>
      </c>
      <c r="AA679" s="50">
        <v>2</v>
      </c>
      <c r="AB679" s="50" t="str">
        <f t="shared" si="494"/>
        <v>prop_317</v>
      </c>
      <c r="AC679" s="50" t="str">
        <f t="shared" si="495"/>
        <v>prop</v>
      </c>
    </row>
    <row r="680" spans="1:29">
      <c r="A680" s="51" t="s">
        <v>993</v>
      </c>
      <c r="B680" s="52">
        <v>1078</v>
      </c>
      <c r="C680" s="52">
        <v>3</v>
      </c>
      <c r="D680" s="50" t="str">
        <f t="shared" ref="D680:H680" si="531">D580</f>
        <v>item,200;stage_token,1</v>
      </c>
      <c r="E680" s="50">
        <f>产出设定!$C$21</f>
        <v>75</v>
      </c>
      <c r="F680" s="50">
        <f t="shared" si="531"/>
        <v>310</v>
      </c>
      <c r="G680" s="50">
        <f t="shared" si="531"/>
        <v>517</v>
      </c>
      <c r="H680" s="50" t="str">
        <f t="shared" si="531"/>
        <v>pack,10178;stage_token,160;dice,1</v>
      </c>
      <c r="K680" s="50">
        <v>11</v>
      </c>
      <c r="L680" s="50">
        <f t="shared" si="470"/>
        <v>111078</v>
      </c>
      <c r="M680" s="50">
        <v>78</v>
      </c>
      <c r="N680" s="50" t="str">
        <f ca="1">OFFSET(随机目标!$C$42,M680-1,MATCH(K680,随机目标!$C$41:$CH$41,0)-1)</f>
        <v>prop,211,1;pack,1113;pack,1128;pack,1143;pack,1158</v>
      </c>
      <c r="O680" s="50" t="str">
        <f ca="1">OFFSET(随机目标!$C$42,M680-1,MATCH(K680,随机目标!$C$41:$CH$41,0))</f>
        <v>prop,211,1</v>
      </c>
      <c r="P680" s="50">
        <f ca="1">OFFSET(随机目标!$C$42,M680-1,MATCH(K680,随机目标!$C$41:$CH$41,0)+1)</f>
        <v>8</v>
      </c>
      <c r="Q680" s="50">
        <v>1</v>
      </c>
      <c r="R680" s="50" t="str">
        <f t="shared" ca="1" si="471"/>
        <v>prop_211</v>
      </c>
      <c r="S680" s="50" t="str">
        <f t="shared" ca="1" si="472"/>
        <v>prop</v>
      </c>
      <c r="U680" s="50">
        <v>12</v>
      </c>
      <c r="V680" s="50">
        <f t="shared" si="493"/>
        <v>122078</v>
      </c>
      <c r="W680" s="50">
        <v>78</v>
      </c>
      <c r="X680" s="50" t="str">
        <f>随机目标!CF119</f>
        <v>prop,317,1</v>
      </c>
      <c r="Y680" s="50" t="str">
        <f>随机目标!CG119</f>
        <v>prop,317,1</v>
      </c>
      <c r="Z680" s="50">
        <f>随机目标!CH119</f>
        <v>30</v>
      </c>
      <c r="AA680" s="50">
        <v>2</v>
      </c>
      <c r="AB680" s="50" t="str">
        <f t="shared" si="494"/>
        <v>prop_317</v>
      </c>
      <c r="AC680" s="50" t="str">
        <f t="shared" si="495"/>
        <v>prop</v>
      </c>
    </row>
    <row r="681" spans="1:29">
      <c r="A681" s="51" t="s">
        <v>994</v>
      </c>
      <c r="B681" s="52">
        <v>1079</v>
      </c>
      <c r="C681" s="52">
        <v>3</v>
      </c>
      <c r="D681" s="50" t="str">
        <f t="shared" ref="D681:H681" si="532">D581</f>
        <v>item,200;stage_token,1</v>
      </c>
      <c r="E681" s="50">
        <f>产出设定!$C$21</f>
        <v>75</v>
      </c>
      <c r="F681" s="50">
        <f t="shared" si="532"/>
        <v>310</v>
      </c>
      <c r="G681" s="50">
        <f t="shared" si="532"/>
        <v>517</v>
      </c>
      <c r="H681" s="50" t="str">
        <f t="shared" si="532"/>
        <v>pack,10179;stage_token,160;dice,1</v>
      </c>
      <c r="K681" s="50">
        <v>11</v>
      </c>
      <c r="L681" s="50">
        <f t="shared" si="470"/>
        <v>111079</v>
      </c>
      <c r="M681" s="50">
        <v>79</v>
      </c>
      <c r="N681" s="50" t="str">
        <f ca="1">OFFSET(随机目标!$C$42,M681-1,MATCH(K681,随机目标!$C$41:$CH$41,0)-1)</f>
        <v>prop,211,1;pack,1113;pack,1128;pack,1143;pack,1158</v>
      </c>
      <c r="O681" s="50" t="str">
        <f ca="1">OFFSET(随机目标!$C$42,M681-1,MATCH(K681,随机目标!$C$41:$CH$41,0))</f>
        <v>prop,211,1</v>
      </c>
      <c r="P681" s="50">
        <f ca="1">OFFSET(随机目标!$C$42,M681-1,MATCH(K681,随机目标!$C$41:$CH$41,0)+1)</f>
        <v>8</v>
      </c>
      <c r="Q681" s="50">
        <v>1</v>
      </c>
      <c r="R681" s="50" t="str">
        <f t="shared" ca="1" si="471"/>
        <v>prop_211</v>
      </c>
      <c r="S681" s="50" t="str">
        <f t="shared" ca="1" si="472"/>
        <v>prop</v>
      </c>
      <c r="U681" s="50">
        <v>12</v>
      </c>
      <c r="V681" s="50">
        <f t="shared" si="493"/>
        <v>122079</v>
      </c>
      <c r="W681" s="50">
        <v>79</v>
      </c>
      <c r="X681" s="50" t="str">
        <f>随机目标!CF120</f>
        <v>prop,317,1</v>
      </c>
      <c r="Y681" s="50" t="str">
        <f>随机目标!CG120</f>
        <v>prop,317,1</v>
      </c>
      <c r="Z681" s="50">
        <f>随机目标!CH120</f>
        <v>30</v>
      </c>
      <c r="AA681" s="50">
        <v>2</v>
      </c>
      <c r="AB681" s="50" t="str">
        <f t="shared" si="494"/>
        <v>prop_317</v>
      </c>
      <c r="AC681" s="50" t="str">
        <f t="shared" si="495"/>
        <v>prop</v>
      </c>
    </row>
    <row r="682" spans="1:29">
      <c r="A682" s="51" t="s">
        <v>995</v>
      </c>
      <c r="B682" s="52">
        <v>1080</v>
      </c>
      <c r="C682" s="52">
        <v>3</v>
      </c>
      <c r="D682" s="50" t="str">
        <f t="shared" ref="D682:H682" si="533">D582</f>
        <v>item,200;stage_token,1</v>
      </c>
      <c r="E682" s="50">
        <f>产出设定!$C$21</f>
        <v>75</v>
      </c>
      <c r="F682" s="50">
        <f t="shared" si="533"/>
        <v>315</v>
      </c>
      <c r="G682" s="50">
        <f t="shared" si="533"/>
        <v>525</v>
      </c>
      <c r="H682" s="50" t="str">
        <f t="shared" si="533"/>
        <v>pack,10180;stage_token,165;dice,1</v>
      </c>
      <c r="K682" s="50">
        <v>11</v>
      </c>
      <c r="L682" s="50">
        <f t="shared" si="470"/>
        <v>111080</v>
      </c>
      <c r="M682" s="50">
        <v>80</v>
      </c>
      <c r="N682" s="50" t="str">
        <f ca="1">OFFSET(随机目标!$C$42,M682-1,MATCH(K682,随机目标!$C$41:$CH$41,0)-1)</f>
        <v>prop,211,1;pack,1113;pack,1128;pack,1143;pack,1158</v>
      </c>
      <c r="O682" s="50" t="str">
        <f ca="1">OFFSET(随机目标!$C$42,M682-1,MATCH(K682,随机目标!$C$41:$CH$41,0))</f>
        <v>prop,211,1</v>
      </c>
      <c r="P682" s="50">
        <f ca="1">OFFSET(随机目标!$C$42,M682-1,MATCH(K682,随机目标!$C$41:$CH$41,0)+1)</f>
        <v>8</v>
      </c>
      <c r="Q682" s="50">
        <v>1</v>
      </c>
      <c r="R682" s="50" t="str">
        <f t="shared" ca="1" si="471"/>
        <v>prop_211</v>
      </c>
      <c r="S682" s="50" t="str">
        <f t="shared" ca="1" si="472"/>
        <v>prop</v>
      </c>
      <c r="U682" s="50">
        <v>12</v>
      </c>
      <c r="V682" s="50">
        <f t="shared" si="493"/>
        <v>122080</v>
      </c>
      <c r="W682" s="50">
        <v>80</v>
      </c>
      <c r="X682" s="50" t="str">
        <f>随机目标!CF121</f>
        <v>prop,317,1</v>
      </c>
      <c r="Y682" s="50" t="str">
        <f>随机目标!CG121</f>
        <v>prop,317,1</v>
      </c>
      <c r="Z682" s="50">
        <f>随机目标!CH121</f>
        <v>30</v>
      </c>
      <c r="AA682" s="50">
        <v>2</v>
      </c>
      <c r="AB682" s="50" t="str">
        <f t="shared" si="494"/>
        <v>prop_317</v>
      </c>
      <c r="AC682" s="50" t="str">
        <f t="shared" si="495"/>
        <v>prop</v>
      </c>
    </row>
    <row r="683" spans="1:29">
      <c r="A683" s="51" t="s">
        <v>996</v>
      </c>
      <c r="B683" s="52">
        <v>1081</v>
      </c>
      <c r="C683" s="52">
        <v>3</v>
      </c>
      <c r="D683" s="50" t="str">
        <f t="shared" ref="D683:H683" si="534">D583</f>
        <v>item,200;stage_token,1</v>
      </c>
      <c r="E683" s="50">
        <f>产出设定!$C$21</f>
        <v>75</v>
      </c>
      <c r="F683" s="50">
        <f t="shared" si="534"/>
        <v>315</v>
      </c>
      <c r="G683" s="50">
        <f t="shared" si="534"/>
        <v>525</v>
      </c>
      <c r="H683" s="50" t="str">
        <f t="shared" si="534"/>
        <v>pack,10181;stage_token,165;dice,1</v>
      </c>
      <c r="K683" s="50">
        <v>11</v>
      </c>
      <c r="L683" s="50">
        <f t="shared" si="470"/>
        <v>111081</v>
      </c>
      <c r="M683" s="50">
        <v>81</v>
      </c>
      <c r="N683" s="50" t="str">
        <f ca="1">OFFSET(随机目标!$C$42,M683-1,MATCH(K683,随机目标!$C$41:$CH$41,0)-1)</f>
        <v>prop,211,1;pack,1113;pack,1128;pack,1143;pack,1158</v>
      </c>
      <c r="O683" s="50" t="str">
        <f ca="1">OFFSET(随机目标!$C$42,M683-1,MATCH(K683,随机目标!$C$41:$CH$41,0))</f>
        <v>prop,211,1</v>
      </c>
      <c r="P683" s="50">
        <f ca="1">OFFSET(随机目标!$C$42,M683-1,MATCH(K683,随机目标!$C$41:$CH$41,0)+1)</f>
        <v>8</v>
      </c>
      <c r="Q683" s="50">
        <v>1</v>
      </c>
      <c r="R683" s="50" t="str">
        <f t="shared" ca="1" si="471"/>
        <v>prop_211</v>
      </c>
      <c r="S683" s="50" t="str">
        <f t="shared" ca="1" si="472"/>
        <v>prop</v>
      </c>
      <c r="U683" s="50">
        <v>12</v>
      </c>
      <c r="V683" s="50">
        <f t="shared" si="493"/>
        <v>122081</v>
      </c>
      <c r="W683" s="50">
        <v>81</v>
      </c>
      <c r="X683" s="50" t="str">
        <f>随机目标!CF122</f>
        <v>prop,317,1</v>
      </c>
      <c r="Y683" s="50" t="str">
        <f>随机目标!CG122</f>
        <v>prop,317,1</v>
      </c>
      <c r="Z683" s="50">
        <f>随机目标!CH122</f>
        <v>30</v>
      </c>
      <c r="AA683" s="50">
        <v>2</v>
      </c>
      <c r="AB683" s="50" t="str">
        <f t="shared" si="494"/>
        <v>prop_317</v>
      </c>
      <c r="AC683" s="50" t="str">
        <f t="shared" si="495"/>
        <v>prop</v>
      </c>
    </row>
    <row r="684" spans="1:29">
      <c r="A684" s="51" t="s">
        <v>997</v>
      </c>
      <c r="B684" s="52">
        <v>1082</v>
      </c>
      <c r="C684" s="52">
        <v>3</v>
      </c>
      <c r="D684" s="50" t="str">
        <f t="shared" ref="D684:H684" si="535">D584</f>
        <v>item,200;stage_token,1</v>
      </c>
      <c r="E684" s="50">
        <f>产出设定!$C$21</f>
        <v>75</v>
      </c>
      <c r="F684" s="50">
        <f t="shared" si="535"/>
        <v>319</v>
      </c>
      <c r="G684" s="50">
        <f t="shared" si="535"/>
        <v>532</v>
      </c>
      <c r="H684" s="50" t="str">
        <f t="shared" si="535"/>
        <v>pack,10182;stage_token,165;dice,1</v>
      </c>
      <c r="K684" s="50">
        <v>11</v>
      </c>
      <c r="L684" s="50">
        <f t="shared" si="470"/>
        <v>111082</v>
      </c>
      <c r="M684" s="50">
        <v>82</v>
      </c>
      <c r="N684" s="50" t="str">
        <f ca="1">OFFSET(随机目标!$C$42,M684-1,MATCH(K684,随机目标!$C$41:$CH$41,0)-1)</f>
        <v>prop,211,1;pack,1113;pack,1128;pack,1143;pack,1158</v>
      </c>
      <c r="O684" s="50" t="str">
        <f ca="1">OFFSET(随机目标!$C$42,M684-1,MATCH(K684,随机目标!$C$41:$CH$41,0))</f>
        <v>prop,211,1</v>
      </c>
      <c r="P684" s="50">
        <f ca="1">OFFSET(随机目标!$C$42,M684-1,MATCH(K684,随机目标!$C$41:$CH$41,0)+1)</f>
        <v>8</v>
      </c>
      <c r="Q684" s="50">
        <v>1</v>
      </c>
      <c r="R684" s="50" t="str">
        <f t="shared" ca="1" si="471"/>
        <v>prop_211</v>
      </c>
      <c r="S684" s="50" t="str">
        <f t="shared" ca="1" si="472"/>
        <v>prop</v>
      </c>
      <c r="U684" s="50">
        <v>12</v>
      </c>
      <c r="V684" s="50">
        <f t="shared" si="493"/>
        <v>122082</v>
      </c>
      <c r="W684" s="50">
        <v>82</v>
      </c>
      <c r="X684" s="50" t="str">
        <f>随机目标!CF123</f>
        <v>prop,317,1</v>
      </c>
      <c r="Y684" s="50" t="str">
        <f>随机目标!CG123</f>
        <v>prop,317,1</v>
      </c>
      <c r="Z684" s="50">
        <f>随机目标!CH123</f>
        <v>30</v>
      </c>
      <c r="AA684" s="50">
        <v>2</v>
      </c>
      <c r="AB684" s="50" t="str">
        <f t="shared" si="494"/>
        <v>prop_317</v>
      </c>
      <c r="AC684" s="50" t="str">
        <f t="shared" si="495"/>
        <v>prop</v>
      </c>
    </row>
    <row r="685" spans="1:29">
      <c r="A685" s="51" t="s">
        <v>998</v>
      </c>
      <c r="B685" s="52">
        <v>1083</v>
      </c>
      <c r="C685" s="52">
        <v>3</v>
      </c>
      <c r="D685" s="50" t="str">
        <f t="shared" ref="D685:H685" si="536">D585</f>
        <v>item,200;stage_token,1</v>
      </c>
      <c r="E685" s="50">
        <f>产出设定!$C$21</f>
        <v>75</v>
      </c>
      <c r="F685" s="50">
        <f t="shared" si="536"/>
        <v>319</v>
      </c>
      <c r="G685" s="50">
        <f t="shared" si="536"/>
        <v>532</v>
      </c>
      <c r="H685" s="50" t="str">
        <f t="shared" si="536"/>
        <v>pack,10183;stage_token,165;dice,1</v>
      </c>
      <c r="K685" s="50">
        <v>11</v>
      </c>
      <c r="L685" s="50">
        <f t="shared" si="470"/>
        <v>111083</v>
      </c>
      <c r="M685" s="50">
        <v>83</v>
      </c>
      <c r="N685" s="50" t="str">
        <f ca="1">OFFSET(随机目标!$C$42,M685-1,MATCH(K685,随机目标!$C$41:$CH$41,0)-1)</f>
        <v>prop,211,1;pack,1113;pack,1128;pack,1143;pack,1158</v>
      </c>
      <c r="O685" s="50" t="str">
        <f ca="1">OFFSET(随机目标!$C$42,M685-1,MATCH(K685,随机目标!$C$41:$CH$41,0))</f>
        <v>prop,211,1</v>
      </c>
      <c r="P685" s="50">
        <f ca="1">OFFSET(随机目标!$C$42,M685-1,MATCH(K685,随机目标!$C$41:$CH$41,0)+1)</f>
        <v>8</v>
      </c>
      <c r="Q685" s="50">
        <v>1</v>
      </c>
      <c r="R685" s="50" t="str">
        <f t="shared" ca="1" si="471"/>
        <v>prop_211</v>
      </c>
      <c r="S685" s="50" t="str">
        <f t="shared" ca="1" si="472"/>
        <v>prop</v>
      </c>
      <c r="U685" s="50">
        <v>12</v>
      </c>
      <c r="V685" s="50">
        <f t="shared" si="493"/>
        <v>122083</v>
      </c>
      <c r="W685" s="50">
        <v>83</v>
      </c>
      <c r="X685" s="50" t="str">
        <f>随机目标!CF124</f>
        <v>prop,317,1</v>
      </c>
      <c r="Y685" s="50" t="str">
        <f>随机目标!CG124</f>
        <v>prop,317,1</v>
      </c>
      <c r="Z685" s="50">
        <f>随机目标!CH124</f>
        <v>30</v>
      </c>
      <c r="AA685" s="50">
        <v>2</v>
      </c>
      <c r="AB685" s="50" t="str">
        <f t="shared" si="494"/>
        <v>prop_317</v>
      </c>
      <c r="AC685" s="50" t="str">
        <f t="shared" si="495"/>
        <v>prop</v>
      </c>
    </row>
    <row r="686" spans="1:29">
      <c r="A686" s="51" t="s">
        <v>999</v>
      </c>
      <c r="B686" s="52">
        <v>1084</v>
      </c>
      <c r="C686" s="52">
        <v>3</v>
      </c>
      <c r="D686" s="50" t="str">
        <f t="shared" ref="D686:H686" si="537">D586</f>
        <v>item,200;stage_token,1</v>
      </c>
      <c r="E686" s="50">
        <f>产出设定!$C$21</f>
        <v>75</v>
      </c>
      <c r="F686" s="50">
        <f t="shared" si="537"/>
        <v>324</v>
      </c>
      <c r="G686" s="50">
        <f t="shared" si="537"/>
        <v>540</v>
      </c>
      <c r="H686" s="50" t="str">
        <f t="shared" si="537"/>
        <v>pack,10184;stage_token,165;dice,1</v>
      </c>
      <c r="K686" s="50">
        <v>11</v>
      </c>
      <c r="L686" s="50">
        <f t="shared" si="470"/>
        <v>111084</v>
      </c>
      <c r="M686" s="50">
        <v>84</v>
      </c>
      <c r="N686" s="50" t="str">
        <f ca="1">OFFSET(随机目标!$C$42,M686-1,MATCH(K686,随机目标!$C$41:$CH$41,0)-1)</f>
        <v>prop,211,1;pack,1113;pack,1128;pack,1143;pack,1158</v>
      </c>
      <c r="O686" s="50" t="str">
        <f ca="1">OFFSET(随机目标!$C$42,M686-1,MATCH(K686,随机目标!$C$41:$CH$41,0))</f>
        <v>prop,211,1</v>
      </c>
      <c r="P686" s="50">
        <f ca="1">OFFSET(随机目标!$C$42,M686-1,MATCH(K686,随机目标!$C$41:$CH$41,0)+1)</f>
        <v>8</v>
      </c>
      <c r="Q686" s="50">
        <v>1</v>
      </c>
      <c r="R686" s="50" t="str">
        <f t="shared" ca="1" si="471"/>
        <v>prop_211</v>
      </c>
      <c r="S686" s="50" t="str">
        <f t="shared" ca="1" si="472"/>
        <v>prop</v>
      </c>
      <c r="U686" s="50">
        <v>12</v>
      </c>
      <c r="V686" s="50">
        <f t="shared" si="493"/>
        <v>122084</v>
      </c>
      <c r="W686" s="50">
        <v>84</v>
      </c>
      <c r="X686" s="50" t="str">
        <f>随机目标!CF125</f>
        <v>prop,317,1</v>
      </c>
      <c r="Y686" s="50" t="str">
        <f>随机目标!CG125</f>
        <v>prop,317,1</v>
      </c>
      <c r="Z686" s="50">
        <f>随机目标!CH125</f>
        <v>30</v>
      </c>
      <c r="AA686" s="50">
        <v>2</v>
      </c>
      <c r="AB686" s="50" t="str">
        <f t="shared" si="494"/>
        <v>prop_317</v>
      </c>
      <c r="AC686" s="50" t="str">
        <f t="shared" si="495"/>
        <v>prop</v>
      </c>
    </row>
    <row r="687" spans="1:29">
      <c r="A687" s="51" t="s">
        <v>1000</v>
      </c>
      <c r="B687" s="52">
        <v>1085</v>
      </c>
      <c r="C687" s="52">
        <v>3</v>
      </c>
      <c r="D687" s="50" t="str">
        <f t="shared" ref="D687:H687" si="538">D587</f>
        <v>item,200;stage_token,1</v>
      </c>
      <c r="E687" s="50">
        <f>产出设定!$C$21</f>
        <v>75</v>
      </c>
      <c r="F687" s="50">
        <f t="shared" si="538"/>
        <v>324</v>
      </c>
      <c r="G687" s="50">
        <f t="shared" si="538"/>
        <v>540</v>
      </c>
      <c r="H687" s="50" t="str">
        <f t="shared" si="538"/>
        <v>pack,10185;stage_token,165;dice,1</v>
      </c>
      <c r="K687" s="50">
        <v>11</v>
      </c>
      <c r="L687" s="50">
        <f t="shared" si="470"/>
        <v>111085</v>
      </c>
      <c r="M687" s="50">
        <v>85</v>
      </c>
      <c r="N687" s="50" t="str">
        <f ca="1">OFFSET(随机目标!$C$42,M687-1,MATCH(K687,随机目标!$C$41:$CH$41,0)-1)</f>
        <v>prop,211,1;pack,1113;pack,1128;pack,1143;pack,1158</v>
      </c>
      <c r="O687" s="50" t="str">
        <f ca="1">OFFSET(随机目标!$C$42,M687-1,MATCH(K687,随机目标!$C$41:$CH$41,0))</f>
        <v>prop,211,1</v>
      </c>
      <c r="P687" s="50">
        <f ca="1">OFFSET(随机目标!$C$42,M687-1,MATCH(K687,随机目标!$C$41:$CH$41,0)+1)</f>
        <v>8</v>
      </c>
      <c r="Q687" s="50">
        <v>1</v>
      </c>
      <c r="R687" s="50" t="str">
        <f t="shared" ca="1" si="471"/>
        <v>prop_211</v>
      </c>
      <c r="S687" s="50" t="str">
        <f t="shared" ca="1" si="472"/>
        <v>prop</v>
      </c>
      <c r="U687" s="50">
        <v>12</v>
      </c>
      <c r="V687" s="50">
        <f t="shared" si="493"/>
        <v>122085</v>
      </c>
      <c r="W687" s="50">
        <v>85</v>
      </c>
      <c r="X687" s="50" t="str">
        <f>随机目标!CF126</f>
        <v>prop,317,1</v>
      </c>
      <c r="Y687" s="50" t="str">
        <f>随机目标!CG126</f>
        <v>prop,317,1</v>
      </c>
      <c r="Z687" s="50">
        <f>随机目标!CH126</f>
        <v>30</v>
      </c>
      <c r="AA687" s="50">
        <v>2</v>
      </c>
      <c r="AB687" s="50" t="str">
        <f t="shared" si="494"/>
        <v>prop_317</v>
      </c>
      <c r="AC687" s="50" t="str">
        <f t="shared" si="495"/>
        <v>prop</v>
      </c>
    </row>
    <row r="688" spans="1:29">
      <c r="A688" s="51" t="s">
        <v>1001</v>
      </c>
      <c r="B688" s="52">
        <v>1086</v>
      </c>
      <c r="C688" s="52">
        <v>3</v>
      </c>
      <c r="D688" s="50" t="str">
        <f t="shared" ref="D688:H688" si="539">D588</f>
        <v>item,200;stage_token,1</v>
      </c>
      <c r="E688" s="50">
        <f>产出设定!$C$21</f>
        <v>75</v>
      </c>
      <c r="F688" s="50">
        <f t="shared" si="539"/>
        <v>330</v>
      </c>
      <c r="G688" s="50">
        <f t="shared" si="539"/>
        <v>550</v>
      </c>
      <c r="H688" s="50" t="str">
        <f t="shared" si="539"/>
        <v>pack,10186;stage_token,165;dice,1</v>
      </c>
      <c r="K688" s="50">
        <v>11</v>
      </c>
      <c r="L688" s="50">
        <f t="shared" ref="L688:L751" si="540">K688*10000+1000+M688</f>
        <v>111086</v>
      </c>
      <c r="M688" s="50">
        <v>86</v>
      </c>
      <c r="N688" s="50" t="str">
        <f ca="1">OFFSET(随机目标!$C$42,M688-1,MATCH(K688,随机目标!$C$41:$CH$41,0)-1)</f>
        <v>prop,211,1;pack,1114;pack,1129;pack,1144;pack,1159</v>
      </c>
      <c r="O688" s="50" t="str">
        <f ca="1">OFFSET(随机目标!$C$42,M688-1,MATCH(K688,随机目标!$C$41:$CH$41,0))</f>
        <v>prop,211,1</v>
      </c>
      <c r="P688" s="50">
        <f ca="1">OFFSET(随机目标!$C$42,M688-1,MATCH(K688,随机目标!$C$41:$CH$41,0)+1)</f>
        <v>8</v>
      </c>
      <c r="Q688" s="50">
        <v>1</v>
      </c>
      <c r="R688" s="50" t="str">
        <f t="shared" ref="R688:R751" ca="1" si="541">IF(OR(S688="coin",S688="stage_token"),VLOOKUP(S688,$AE$3:$AF$6,2,0),IF(S688="item",VLOOKUP(O688,$AE$3:$AF$6,2,0),S688&amp;"_"&amp;MID(O688,6,3)))</f>
        <v>prop_211</v>
      </c>
      <c r="S688" s="50" t="str">
        <f t="shared" ref="S688:S751" ca="1" si="542">LEFT(O688,FIND(",",O688)-1)</f>
        <v>prop</v>
      </c>
      <c r="U688" s="50">
        <v>12</v>
      </c>
      <c r="V688" s="50">
        <f t="shared" si="493"/>
        <v>122086</v>
      </c>
      <c r="W688" s="50">
        <v>86</v>
      </c>
      <c r="X688" s="50" t="str">
        <f>随机目标!CF127</f>
        <v>prop,317,1</v>
      </c>
      <c r="Y688" s="50" t="str">
        <f>随机目标!CG127</f>
        <v>prop,317,1</v>
      </c>
      <c r="Z688" s="50">
        <f>随机目标!CH127</f>
        <v>30</v>
      </c>
      <c r="AA688" s="50">
        <v>2</v>
      </c>
      <c r="AB688" s="50" t="str">
        <f t="shared" si="494"/>
        <v>prop_317</v>
      </c>
      <c r="AC688" s="50" t="str">
        <f t="shared" si="495"/>
        <v>prop</v>
      </c>
    </row>
    <row r="689" spans="1:29">
      <c r="A689" s="51" t="s">
        <v>1002</v>
      </c>
      <c r="B689" s="52">
        <v>1087</v>
      </c>
      <c r="C689" s="52">
        <v>3</v>
      </c>
      <c r="D689" s="50" t="str">
        <f t="shared" ref="D689:H689" si="543">D589</f>
        <v>item,200;stage_token,1</v>
      </c>
      <c r="E689" s="50">
        <f>产出设定!$C$21</f>
        <v>75</v>
      </c>
      <c r="F689" s="50">
        <f t="shared" si="543"/>
        <v>330</v>
      </c>
      <c r="G689" s="50">
        <f t="shared" si="543"/>
        <v>550</v>
      </c>
      <c r="H689" s="50" t="str">
        <f t="shared" si="543"/>
        <v>pack,10187;stage_token,170;dice,1</v>
      </c>
      <c r="K689" s="50">
        <v>11</v>
      </c>
      <c r="L689" s="50">
        <f t="shared" si="540"/>
        <v>111087</v>
      </c>
      <c r="M689" s="50">
        <v>87</v>
      </c>
      <c r="N689" s="50" t="str">
        <f ca="1">OFFSET(随机目标!$C$42,M689-1,MATCH(K689,随机目标!$C$41:$CH$41,0)-1)</f>
        <v>prop,211,1;pack,1114;pack,1129;pack,1144;pack,1159</v>
      </c>
      <c r="O689" s="50" t="str">
        <f ca="1">OFFSET(随机目标!$C$42,M689-1,MATCH(K689,随机目标!$C$41:$CH$41,0))</f>
        <v>prop,211,1</v>
      </c>
      <c r="P689" s="50">
        <f ca="1">OFFSET(随机目标!$C$42,M689-1,MATCH(K689,随机目标!$C$41:$CH$41,0)+1)</f>
        <v>8</v>
      </c>
      <c r="Q689" s="50">
        <v>1</v>
      </c>
      <c r="R689" s="50" t="str">
        <f t="shared" ca="1" si="541"/>
        <v>prop_211</v>
      </c>
      <c r="S689" s="50" t="str">
        <f t="shared" ca="1" si="542"/>
        <v>prop</v>
      </c>
      <c r="U689" s="50">
        <v>12</v>
      </c>
      <c r="V689" s="50">
        <f t="shared" si="493"/>
        <v>122087</v>
      </c>
      <c r="W689" s="50">
        <v>87</v>
      </c>
      <c r="X689" s="50" t="str">
        <f>随机目标!CF128</f>
        <v>prop,317,1</v>
      </c>
      <c r="Y689" s="50" t="str">
        <f>随机目标!CG128</f>
        <v>prop,317,1</v>
      </c>
      <c r="Z689" s="50">
        <f>随机目标!CH128</f>
        <v>30</v>
      </c>
      <c r="AA689" s="50">
        <v>2</v>
      </c>
      <c r="AB689" s="50" t="str">
        <f t="shared" si="494"/>
        <v>prop_317</v>
      </c>
      <c r="AC689" s="50" t="str">
        <f t="shared" si="495"/>
        <v>prop</v>
      </c>
    </row>
    <row r="690" spans="1:29">
      <c r="A690" s="51" t="s">
        <v>1003</v>
      </c>
      <c r="B690" s="52">
        <v>1088</v>
      </c>
      <c r="C690" s="52">
        <v>3</v>
      </c>
      <c r="D690" s="50" t="str">
        <f t="shared" ref="D690:H690" si="544">D590</f>
        <v>item,200;stage_token,1</v>
      </c>
      <c r="E690" s="50">
        <f>产出设定!$C$21</f>
        <v>75</v>
      </c>
      <c r="F690" s="50">
        <f t="shared" si="544"/>
        <v>336</v>
      </c>
      <c r="G690" s="50">
        <f t="shared" si="544"/>
        <v>559</v>
      </c>
      <c r="H690" s="50" t="str">
        <f t="shared" si="544"/>
        <v>pack,10188;stage_token,170;dice,1</v>
      </c>
      <c r="K690" s="50">
        <v>11</v>
      </c>
      <c r="L690" s="50">
        <f t="shared" si="540"/>
        <v>111088</v>
      </c>
      <c r="M690" s="50">
        <v>88</v>
      </c>
      <c r="N690" s="50" t="str">
        <f ca="1">OFFSET(随机目标!$C$42,M690-1,MATCH(K690,随机目标!$C$41:$CH$41,0)-1)</f>
        <v>prop,211,1;pack,1114;pack,1129;pack,1144;pack,1159</v>
      </c>
      <c r="O690" s="50" t="str">
        <f ca="1">OFFSET(随机目标!$C$42,M690-1,MATCH(K690,随机目标!$C$41:$CH$41,0))</f>
        <v>prop,211,1</v>
      </c>
      <c r="P690" s="50">
        <f ca="1">OFFSET(随机目标!$C$42,M690-1,MATCH(K690,随机目标!$C$41:$CH$41,0)+1)</f>
        <v>8</v>
      </c>
      <c r="Q690" s="50">
        <v>1</v>
      </c>
      <c r="R690" s="50" t="str">
        <f t="shared" ca="1" si="541"/>
        <v>prop_211</v>
      </c>
      <c r="S690" s="50" t="str">
        <f t="shared" ca="1" si="542"/>
        <v>prop</v>
      </c>
      <c r="U690" s="50">
        <v>12</v>
      </c>
      <c r="V690" s="50">
        <f t="shared" si="493"/>
        <v>122088</v>
      </c>
      <c r="W690" s="50">
        <v>88</v>
      </c>
      <c r="X690" s="50" t="str">
        <f>随机目标!CF129</f>
        <v>prop,317,1</v>
      </c>
      <c r="Y690" s="50" t="str">
        <f>随机目标!CG129</f>
        <v>prop,317,1</v>
      </c>
      <c r="Z690" s="50">
        <f>随机目标!CH129</f>
        <v>30</v>
      </c>
      <c r="AA690" s="50">
        <v>2</v>
      </c>
      <c r="AB690" s="50" t="str">
        <f t="shared" si="494"/>
        <v>prop_317</v>
      </c>
      <c r="AC690" s="50" t="str">
        <f t="shared" si="495"/>
        <v>prop</v>
      </c>
    </row>
    <row r="691" spans="1:29">
      <c r="A691" s="51" t="s">
        <v>1004</v>
      </c>
      <c r="B691" s="52">
        <v>1089</v>
      </c>
      <c r="C691" s="52">
        <v>3</v>
      </c>
      <c r="D691" s="50" t="str">
        <f t="shared" ref="D691:H691" si="545">D591</f>
        <v>item,200;stage_token,1</v>
      </c>
      <c r="E691" s="50">
        <f>产出设定!$C$21</f>
        <v>75</v>
      </c>
      <c r="F691" s="50">
        <f t="shared" si="545"/>
        <v>336</v>
      </c>
      <c r="G691" s="50">
        <f t="shared" si="545"/>
        <v>559</v>
      </c>
      <c r="H691" s="50" t="str">
        <f t="shared" si="545"/>
        <v>pack,10189;stage_token,170;dice,1</v>
      </c>
      <c r="K691" s="50">
        <v>11</v>
      </c>
      <c r="L691" s="50">
        <f t="shared" si="540"/>
        <v>111089</v>
      </c>
      <c r="M691" s="50">
        <v>89</v>
      </c>
      <c r="N691" s="50" t="str">
        <f ca="1">OFFSET(随机目标!$C$42,M691-1,MATCH(K691,随机目标!$C$41:$CH$41,0)-1)</f>
        <v>prop,211,1;pack,1114;pack,1129;pack,1144;pack,1159</v>
      </c>
      <c r="O691" s="50" t="str">
        <f ca="1">OFFSET(随机目标!$C$42,M691-1,MATCH(K691,随机目标!$C$41:$CH$41,0))</f>
        <v>prop,211,1</v>
      </c>
      <c r="P691" s="50">
        <f ca="1">OFFSET(随机目标!$C$42,M691-1,MATCH(K691,随机目标!$C$41:$CH$41,0)+1)</f>
        <v>8</v>
      </c>
      <c r="Q691" s="50">
        <v>1</v>
      </c>
      <c r="R691" s="50" t="str">
        <f t="shared" ca="1" si="541"/>
        <v>prop_211</v>
      </c>
      <c r="S691" s="50" t="str">
        <f t="shared" ca="1" si="542"/>
        <v>prop</v>
      </c>
      <c r="U691" s="50">
        <v>12</v>
      </c>
      <c r="V691" s="50">
        <f t="shared" si="493"/>
        <v>122089</v>
      </c>
      <c r="W691" s="50">
        <v>89</v>
      </c>
      <c r="X691" s="50" t="str">
        <f>随机目标!CF130</f>
        <v>prop,317,1</v>
      </c>
      <c r="Y691" s="50" t="str">
        <f>随机目标!CG130</f>
        <v>prop,317,1</v>
      </c>
      <c r="Z691" s="50">
        <f>随机目标!CH130</f>
        <v>30</v>
      </c>
      <c r="AA691" s="50">
        <v>2</v>
      </c>
      <c r="AB691" s="50" t="str">
        <f t="shared" si="494"/>
        <v>prop_317</v>
      </c>
      <c r="AC691" s="50" t="str">
        <f t="shared" si="495"/>
        <v>prop</v>
      </c>
    </row>
    <row r="692" spans="1:29">
      <c r="A692" s="51" t="s">
        <v>1005</v>
      </c>
      <c r="B692" s="52">
        <v>1090</v>
      </c>
      <c r="C692" s="52">
        <v>3</v>
      </c>
      <c r="D692" s="50" t="str">
        <f t="shared" ref="D692:H692" si="546">D592</f>
        <v>item,200;stage_token,1</v>
      </c>
      <c r="E692" s="50">
        <f>产出设定!$C$21</f>
        <v>75</v>
      </c>
      <c r="F692" s="50">
        <f t="shared" si="546"/>
        <v>342</v>
      </c>
      <c r="G692" s="50">
        <f t="shared" si="546"/>
        <v>570</v>
      </c>
      <c r="H692" s="50" t="str">
        <f t="shared" si="546"/>
        <v>pack,10190;stage_token,170;dice,1</v>
      </c>
      <c r="K692" s="50">
        <v>11</v>
      </c>
      <c r="L692" s="50">
        <f t="shared" si="540"/>
        <v>111090</v>
      </c>
      <c r="M692" s="50">
        <v>90</v>
      </c>
      <c r="N692" s="50" t="str">
        <f ca="1">OFFSET(随机目标!$C$42,M692-1,MATCH(K692,随机目标!$C$41:$CH$41,0)-1)</f>
        <v>prop,211,1;pack,1114;pack,1129;pack,1144;pack,1159</v>
      </c>
      <c r="O692" s="50" t="str">
        <f ca="1">OFFSET(随机目标!$C$42,M692-1,MATCH(K692,随机目标!$C$41:$CH$41,0))</f>
        <v>prop,211,1</v>
      </c>
      <c r="P692" s="50">
        <f ca="1">OFFSET(随机目标!$C$42,M692-1,MATCH(K692,随机目标!$C$41:$CH$41,0)+1)</f>
        <v>8</v>
      </c>
      <c r="Q692" s="50">
        <v>1</v>
      </c>
      <c r="R692" s="50" t="str">
        <f t="shared" ca="1" si="541"/>
        <v>prop_211</v>
      </c>
      <c r="S692" s="50" t="str">
        <f t="shared" ca="1" si="542"/>
        <v>prop</v>
      </c>
      <c r="U692" s="50">
        <v>12</v>
      </c>
      <c r="V692" s="50">
        <f t="shared" si="493"/>
        <v>122090</v>
      </c>
      <c r="W692" s="50">
        <v>90</v>
      </c>
      <c r="X692" s="50" t="str">
        <f>随机目标!CF131</f>
        <v>prop,317,1</v>
      </c>
      <c r="Y692" s="50" t="str">
        <f>随机目标!CG131</f>
        <v>prop,317,1</v>
      </c>
      <c r="Z692" s="50">
        <f>随机目标!CH131</f>
        <v>30</v>
      </c>
      <c r="AA692" s="50">
        <v>2</v>
      </c>
      <c r="AB692" s="50" t="str">
        <f t="shared" si="494"/>
        <v>prop_317</v>
      </c>
      <c r="AC692" s="50" t="str">
        <f t="shared" si="495"/>
        <v>prop</v>
      </c>
    </row>
    <row r="693" spans="1:29">
      <c r="A693" s="51" t="s">
        <v>1006</v>
      </c>
      <c r="B693" s="52">
        <v>1091</v>
      </c>
      <c r="C693" s="52">
        <v>3</v>
      </c>
      <c r="D693" s="50" t="str">
        <f t="shared" ref="D693:H693" si="547">D593</f>
        <v>item,200;stage_token,1</v>
      </c>
      <c r="E693" s="50">
        <f>产出设定!$C$21</f>
        <v>75</v>
      </c>
      <c r="F693" s="50">
        <f t="shared" si="547"/>
        <v>342</v>
      </c>
      <c r="G693" s="50">
        <f t="shared" si="547"/>
        <v>570</v>
      </c>
      <c r="H693" s="50" t="str">
        <f t="shared" si="547"/>
        <v>pack,10191;stage_token,170;dice,1</v>
      </c>
      <c r="K693" s="50">
        <v>11</v>
      </c>
      <c r="L693" s="50">
        <f t="shared" si="540"/>
        <v>111091</v>
      </c>
      <c r="M693" s="50">
        <v>91</v>
      </c>
      <c r="N693" s="50" t="str">
        <f ca="1">OFFSET(随机目标!$C$42,M693-1,MATCH(K693,随机目标!$C$41:$CH$41,0)-1)</f>
        <v>prop,211,1;pack,1114;pack,1129;pack,1144;pack,1159</v>
      </c>
      <c r="O693" s="50" t="str">
        <f ca="1">OFFSET(随机目标!$C$42,M693-1,MATCH(K693,随机目标!$C$41:$CH$41,0))</f>
        <v>prop,211,1</v>
      </c>
      <c r="P693" s="50">
        <f ca="1">OFFSET(随机目标!$C$42,M693-1,MATCH(K693,随机目标!$C$41:$CH$41,0)+1)</f>
        <v>8</v>
      </c>
      <c r="Q693" s="50">
        <v>1</v>
      </c>
      <c r="R693" s="50" t="str">
        <f t="shared" ca="1" si="541"/>
        <v>prop_211</v>
      </c>
      <c r="S693" s="50" t="str">
        <f t="shared" ca="1" si="542"/>
        <v>prop</v>
      </c>
      <c r="U693" s="50">
        <v>12</v>
      </c>
      <c r="V693" s="50">
        <f t="shared" si="493"/>
        <v>122091</v>
      </c>
      <c r="W693" s="50">
        <v>91</v>
      </c>
      <c r="X693" s="50" t="str">
        <f>随机目标!CF132</f>
        <v>prop,317,1</v>
      </c>
      <c r="Y693" s="50" t="str">
        <f>随机目标!CG132</f>
        <v>prop,317,1</v>
      </c>
      <c r="Z693" s="50">
        <f>随机目标!CH132</f>
        <v>30</v>
      </c>
      <c r="AA693" s="50">
        <v>2</v>
      </c>
      <c r="AB693" s="50" t="str">
        <f t="shared" si="494"/>
        <v>prop_317</v>
      </c>
      <c r="AC693" s="50" t="str">
        <f t="shared" si="495"/>
        <v>prop</v>
      </c>
    </row>
    <row r="694" spans="1:29">
      <c r="A694" s="51" t="s">
        <v>1007</v>
      </c>
      <c r="B694" s="52">
        <v>1092</v>
      </c>
      <c r="C694" s="52">
        <v>3</v>
      </c>
      <c r="D694" s="50" t="str">
        <f t="shared" ref="D694:H694" si="548">D594</f>
        <v>item,200;stage_token,1</v>
      </c>
      <c r="E694" s="50">
        <f>产出设定!$C$21</f>
        <v>75</v>
      </c>
      <c r="F694" s="50">
        <f t="shared" si="548"/>
        <v>342</v>
      </c>
      <c r="G694" s="50">
        <f t="shared" si="548"/>
        <v>570</v>
      </c>
      <c r="H694" s="50" t="str">
        <f t="shared" si="548"/>
        <v>pack,10192;stage_token,170;dice,1</v>
      </c>
      <c r="K694" s="50">
        <v>11</v>
      </c>
      <c r="L694" s="50">
        <f t="shared" si="540"/>
        <v>111092</v>
      </c>
      <c r="M694" s="50">
        <v>92</v>
      </c>
      <c r="N694" s="50" t="str">
        <f ca="1">OFFSET(随机目标!$C$42,M694-1,MATCH(K694,随机目标!$C$41:$CH$41,0)-1)</f>
        <v>prop,211,1;pack,1114;pack,1129;pack,1144;pack,1159</v>
      </c>
      <c r="O694" s="50" t="str">
        <f ca="1">OFFSET(随机目标!$C$42,M694-1,MATCH(K694,随机目标!$C$41:$CH$41,0))</f>
        <v>prop,211,1</v>
      </c>
      <c r="P694" s="50">
        <f ca="1">OFFSET(随机目标!$C$42,M694-1,MATCH(K694,随机目标!$C$41:$CH$41,0)+1)</f>
        <v>8</v>
      </c>
      <c r="Q694" s="50">
        <v>1</v>
      </c>
      <c r="R694" s="50" t="str">
        <f t="shared" ca="1" si="541"/>
        <v>prop_211</v>
      </c>
      <c r="S694" s="50" t="str">
        <f t="shared" ca="1" si="542"/>
        <v>prop</v>
      </c>
      <c r="U694" s="50">
        <v>12</v>
      </c>
      <c r="V694" s="50">
        <f t="shared" si="493"/>
        <v>122092</v>
      </c>
      <c r="W694" s="50">
        <v>92</v>
      </c>
      <c r="X694" s="50" t="str">
        <f>随机目标!CF133</f>
        <v>prop,317,1</v>
      </c>
      <c r="Y694" s="50" t="str">
        <f>随机目标!CG133</f>
        <v>prop,317,1</v>
      </c>
      <c r="Z694" s="50">
        <f>随机目标!CH133</f>
        <v>30</v>
      </c>
      <c r="AA694" s="50">
        <v>2</v>
      </c>
      <c r="AB694" s="50" t="str">
        <f t="shared" si="494"/>
        <v>prop_317</v>
      </c>
      <c r="AC694" s="50" t="str">
        <f t="shared" si="495"/>
        <v>prop</v>
      </c>
    </row>
    <row r="695" spans="1:29">
      <c r="A695" s="51" t="s">
        <v>1008</v>
      </c>
      <c r="B695" s="52">
        <v>1093</v>
      </c>
      <c r="C695" s="52">
        <v>3</v>
      </c>
      <c r="D695" s="50" t="str">
        <f t="shared" ref="D695:H695" si="549">D595</f>
        <v>item,200;stage_token,1</v>
      </c>
      <c r="E695" s="50">
        <f>产出设定!$C$21</f>
        <v>75</v>
      </c>
      <c r="F695" s="50">
        <f t="shared" si="549"/>
        <v>342</v>
      </c>
      <c r="G695" s="50">
        <f t="shared" si="549"/>
        <v>570</v>
      </c>
      <c r="H695" s="50" t="str">
        <f t="shared" si="549"/>
        <v>pack,10193;stage_token,170;dice,1</v>
      </c>
      <c r="K695" s="50">
        <v>11</v>
      </c>
      <c r="L695" s="50">
        <f t="shared" si="540"/>
        <v>111093</v>
      </c>
      <c r="M695" s="50">
        <v>93</v>
      </c>
      <c r="N695" s="50" t="str">
        <f ca="1">OFFSET(随机目标!$C$42,M695-1,MATCH(K695,随机目标!$C$41:$CH$41,0)-1)</f>
        <v>prop,211,1;pack,1114;pack,1129;pack,1144;pack,1159</v>
      </c>
      <c r="O695" s="50" t="str">
        <f ca="1">OFFSET(随机目标!$C$42,M695-1,MATCH(K695,随机目标!$C$41:$CH$41,0))</f>
        <v>prop,211,1</v>
      </c>
      <c r="P695" s="50">
        <f ca="1">OFFSET(随机目标!$C$42,M695-1,MATCH(K695,随机目标!$C$41:$CH$41,0)+1)</f>
        <v>8</v>
      </c>
      <c r="Q695" s="50">
        <v>1</v>
      </c>
      <c r="R695" s="50" t="str">
        <f t="shared" ca="1" si="541"/>
        <v>prop_211</v>
      </c>
      <c r="S695" s="50" t="str">
        <f t="shared" ca="1" si="542"/>
        <v>prop</v>
      </c>
      <c r="U695" s="50">
        <v>12</v>
      </c>
      <c r="V695" s="50">
        <f t="shared" si="493"/>
        <v>122093</v>
      </c>
      <c r="W695" s="50">
        <v>93</v>
      </c>
      <c r="X695" s="50" t="str">
        <f>随机目标!CF134</f>
        <v>prop,317,1</v>
      </c>
      <c r="Y695" s="50" t="str">
        <f>随机目标!CG134</f>
        <v>prop,317,1</v>
      </c>
      <c r="Z695" s="50">
        <f>随机目标!CH134</f>
        <v>30</v>
      </c>
      <c r="AA695" s="50">
        <v>2</v>
      </c>
      <c r="AB695" s="50" t="str">
        <f t="shared" si="494"/>
        <v>prop_317</v>
      </c>
      <c r="AC695" s="50" t="str">
        <f t="shared" si="495"/>
        <v>prop</v>
      </c>
    </row>
    <row r="696" spans="1:29">
      <c r="A696" s="51" t="s">
        <v>1009</v>
      </c>
      <c r="B696" s="52">
        <v>1094</v>
      </c>
      <c r="C696" s="52">
        <v>3</v>
      </c>
      <c r="D696" s="50" t="str">
        <f t="shared" ref="D696:H696" si="550">D596</f>
        <v>item,200;stage_token,1</v>
      </c>
      <c r="E696" s="50">
        <f>产出设定!$C$21</f>
        <v>75</v>
      </c>
      <c r="F696" s="50">
        <f t="shared" si="550"/>
        <v>342</v>
      </c>
      <c r="G696" s="50">
        <f t="shared" si="550"/>
        <v>570</v>
      </c>
      <c r="H696" s="50" t="str">
        <f t="shared" si="550"/>
        <v>pack,10194;stage_token,175;dice,1</v>
      </c>
      <c r="K696" s="50">
        <v>11</v>
      </c>
      <c r="L696" s="50">
        <f t="shared" si="540"/>
        <v>111094</v>
      </c>
      <c r="M696" s="50">
        <v>94</v>
      </c>
      <c r="N696" s="50" t="str">
        <f ca="1">OFFSET(随机目标!$C$42,M696-1,MATCH(K696,随机目标!$C$41:$CH$41,0)-1)</f>
        <v>prop,211,1;pack,1114;pack,1129;pack,1144;pack,1159</v>
      </c>
      <c r="O696" s="50" t="str">
        <f ca="1">OFFSET(随机目标!$C$42,M696-1,MATCH(K696,随机目标!$C$41:$CH$41,0))</f>
        <v>prop,211,1</v>
      </c>
      <c r="P696" s="50">
        <f ca="1">OFFSET(随机目标!$C$42,M696-1,MATCH(K696,随机目标!$C$41:$CH$41,0)+1)</f>
        <v>8</v>
      </c>
      <c r="Q696" s="50">
        <v>1</v>
      </c>
      <c r="R696" s="50" t="str">
        <f t="shared" ca="1" si="541"/>
        <v>prop_211</v>
      </c>
      <c r="S696" s="50" t="str">
        <f t="shared" ca="1" si="542"/>
        <v>prop</v>
      </c>
      <c r="U696" s="50">
        <v>12</v>
      </c>
      <c r="V696" s="50">
        <f t="shared" si="493"/>
        <v>122094</v>
      </c>
      <c r="W696" s="50">
        <v>94</v>
      </c>
      <c r="X696" s="50" t="str">
        <f>随机目标!CF135</f>
        <v>prop,317,1</v>
      </c>
      <c r="Y696" s="50" t="str">
        <f>随机目标!CG135</f>
        <v>prop,317,1</v>
      </c>
      <c r="Z696" s="50">
        <f>随机目标!CH135</f>
        <v>30</v>
      </c>
      <c r="AA696" s="50">
        <v>2</v>
      </c>
      <c r="AB696" s="50" t="str">
        <f t="shared" si="494"/>
        <v>prop_317</v>
      </c>
      <c r="AC696" s="50" t="str">
        <f t="shared" si="495"/>
        <v>prop</v>
      </c>
    </row>
    <row r="697" spans="1:29">
      <c r="A697" s="51" t="s">
        <v>1010</v>
      </c>
      <c r="B697" s="52">
        <v>1095</v>
      </c>
      <c r="C697" s="52">
        <v>3</v>
      </c>
      <c r="D697" s="50" t="str">
        <f t="shared" ref="D697:H697" si="551">D597</f>
        <v>item,200;stage_token,1</v>
      </c>
      <c r="E697" s="50">
        <f>产出设定!$C$21</f>
        <v>75</v>
      </c>
      <c r="F697" s="50">
        <f t="shared" si="551"/>
        <v>342</v>
      </c>
      <c r="G697" s="50">
        <f t="shared" si="551"/>
        <v>570</v>
      </c>
      <c r="H697" s="50" t="str">
        <f t="shared" si="551"/>
        <v>pack,10195;stage_token,175;dice,1</v>
      </c>
      <c r="K697" s="50">
        <v>11</v>
      </c>
      <c r="L697" s="50">
        <f t="shared" si="540"/>
        <v>111095</v>
      </c>
      <c r="M697" s="50">
        <v>95</v>
      </c>
      <c r="N697" s="50" t="str">
        <f ca="1">OFFSET(随机目标!$C$42,M697-1,MATCH(K697,随机目标!$C$41:$CH$41,0)-1)</f>
        <v>prop,211,1;pack,1114;pack,1129;pack,1144;pack,1159</v>
      </c>
      <c r="O697" s="50" t="str">
        <f ca="1">OFFSET(随机目标!$C$42,M697-1,MATCH(K697,随机目标!$C$41:$CH$41,0))</f>
        <v>prop,211,1</v>
      </c>
      <c r="P697" s="50">
        <f ca="1">OFFSET(随机目标!$C$42,M697-1,MATCH(K697,随机目标!$C$41:$CH$41,0)+1)</f>
        <v>8</v>
      </c>
      <c r="Q697" s="50">
        <v>1</v>
      </c>
      <c r="R697" s="50" t="str">
        <f t="shared" ca="1" si="541"/>
        <v>prop_211</v>
      </c>
      <c r="S697" s="50" t="str">
        <f t="shared" ca="1" si="542"/>
        <v>prop</v>
      </c>
      <c r="U697" s="50">
        <v>12</v>
      </c>
      <c r="V697" s="50">
        <f t="shared" si="493"/>
        <v>122095</v>
      </c>
      <c r="W697" s="50">
        <v>95</v>
      </c>
      <c r="X697" s="50" t="str">
        <f>随机目标!CF136</f>
        <v>prop,317,1</v>
      </c>
      <c r="Y697" s="50" t="str">
        <f>随机目标!CG136</f>
        <v>prop,317,1</v>
      </c>
      <c r="Z697" s="50">
        <f>随机目标!CH136</f>
        <v>30</v>
      </c>
      <c r="AA697" s="50">
        <v>2</v>
      </c>
      <c r="AB697" s="50" t="str">
        <f t="shared" si="494"/>
        <v>prop_317</v>
      </c>
      <c r="AC697" s="50" t="str">
        <f t="shared" si="495"/>
        <v>prop</v>
      </c>
    </row>
    <row r="698" spans="1:29">
      <c r="A698" s="51" t="s">
        <v>1011</v>
      </c>
      <c r="B698" s="52">
        <v>1096</v>
      </c>
      <c r="C698" s="52">
        <v>3</v>
      </c>
      <c r="D698" s="50" t="str">
        <f t="shared" ref="D698:H698" si="552">D598</f>
        <v>item,200;stage_token,1</v>
      </c>
      <c r="E698" s="50">
        <f>产出设定!$C$21</f>
        <v>75</v>
      </c>
      <c r="F698" s="50">
        <f t="shared" si="552"/>
        <v>342</v>
      </c>
      <c r="G698" s="50">
        <f t="shared" si="552"/>
        <v>570</v>
      </c>
      <c r="H698" s="50" t="str">
        <f t="shared" si="552"/>
        <v>pack,10196;stage_token,175;dice,1</v>
      </c>
      <c r="K698" s="50">
        <v>11</v>
      </c>
      <c r="L698" s="50">
        <f t="shared" si="540"/>
        <v>111096</v>
      </c>
      <c r="M698" s="50">
        <v>96</v>
      </c>
      <c r="N698" s="50" t="str">
        <f ca="1">OFFSET(随机目标!$C$42,M698-1,MATCH(K698,随机目标!$C$41:$CH$41,0)-1)</f>
        <v>prop,211,1;pack,1114;pack,1129;pack,1144;pack,1159</v>
      </c>
      <c r="O698" s="50" t="str">
        <f ca="1">OFFSET(随机目标!$C$42,M698-1,MATCH(K698,随机目标!$C$41:$CH$41,0))</f>
        <v>prop,211,1</v>
      </c>
      <c r="P698" s="50">
        <f ca="1">OFFSET(随机目标!$C$42,M698-1,MATCH(K698,随机目标!$C$41:$CH$41,0)+1)</f>
        <v>8</v>
      </c>
      <c r="Q698" s="50">
        <v>1</v>
      </c>
      <c r="R698" s="50" t="str">
        <f t="shared" ca="1" si="541"/>
        <v>prop_211</v>
      </c>
      <c r="S698" s="50" t="str">
        <f t="shared" ca="1" si="542"/>
        <v>prop</v>
      </c>
      <c r="U698" s="50">
        <v>12</v>
      </c>
      <c r="V698" s="50">
        <f t="shared" si="493"/>
        <v>122096</v>
      </c>
      <c r="W698" s="50">
        <v>96</v>
      </c>
      <c r="X698" s="50" t="str">
        <f>随机目标!CF137</f>
        <v>prop,317,1</v>
      </c>
      <c r="Y698" s="50" t="str">
        <f>随机目标!CG137</f>
        <v>prop,317,1</v>
      </c>
      <c r="Z698" s="50">
        <f>随机目标!CH137</f>
        <v>30</v>
      </c>
      <c r="AA698" s="50">
        <v>2</v>
      </c>
      <c r="AB698" s="50" t="str">
        <f t="shared" si="494"/>
        <v>prop_317</v>
      </c>
      <c r="AC698" s="50" t="str">
        <f t="shared" si="495"/>
        <v>prop</v>
      </c>
    </row>
    <row r="699" spans="1:29">
      <c r="A699" s="51" t="s">
        <v>1012</v>
      </c>
      <c r="B699" s="52">
        <v>1097</v>
      </c>
      <c r="C699" s="52">
        <v>3</v>
      </c>
      <c r="D699" s="50" t="str">
        <f t="shared" ref="D699:H699" si="553">D599</f>
        <v>item,200;stage_token,1</v>
      </c>
      <c r="E699" s="50">
        <f>产出设定!$C$21</f>
        <v>75</v>
      </c>
      <c r="F699" s="50">
        <f t="shared" si="553"/>
        <v>342</v>
      </c>
      <c r="G699" s="50">
        <f t="shared" si="553"/>
        <v>570</v>
      </c>
      <c r="H699" s="50" t="str">
        <f t="shared" si="553"/>
        <v>pack,10197;stage_token,175;dice,1</v>
      </c>
      <c r="K699" s="50">
        <v>11</v>
      </c>
      <c r="L699" s="50">
        <f t="shared" si="540"/>
        <v>111097</v>
      </c>
      <c r="M699" s="50">
        <v>97</v>
      </c>
      <c r="N699" s="50" t="str">
        <f ca="1">OFFSET(随机目标!$C$42,M699-1,MATCH(K699,随机目标!$C$41:$CH$41,0)-1)</f>
        <v>prop,211,1;pack,1114;pack,1129;pack,1144;pack,1159</v>
      </c>
      <c r="O699" s="50" t="str">
        <f ca="1">OFFSET(随机目标!$C$42,M699-1,MATCH(K699,随机目标!$C$41:$CH$41,0))</f>
        <v>prop,211,1</v>
      </c>
      <c r="P699" s="50">
        <f ca="1">OFFSET(随机目标!$C$42,M699-1,MATCH(K699,随机目标!$C$41:$CH$41,0)+1)</f>
        <v>8</v>
      </c>
      <c r="Q699" s="50">
        <v>1</v>
      </c>
      <c r="R699" s="50" t="str">
        <f t="shared" ca="1" si="541"/>
        <v>prop_211</v>
      </c>
      <c r="S699" s="50" t="str">
        <f t="shared" ca="1" si="542"/>
        <v>prop</v>
      </c>
      <c r="U699" s="50">
        <v>12</v>
      </c>
      <c r="V699" s="50">
        <f t="shared" si="493"/>
        <v>122097</v>
      </c>
      <c r="W699" s="50">
        <v>97</v>
      </c>
      <c r="X699" s="50" t="str">
        <f>随机目标!CF138</f>
        <v>prop,317,1</v>
      </c>
      <c r="Y699" s="50" t="str">
        <f>随机目标!CG138</f>
        <v>prop,317,1</v>
      </c>
      <c r="Z699" s="50">
        <f>随机目标!CH138</f>
        <v>30</v>
      </c>
      <c r="AA699" s="50">
        <v>2</v>
      </c>
      <c r="AB699" s="50" t="str">
        <f t="shared" si="494"/>
        <v>prop_317</v>
      </c>
      <c r="AC699" s="50" t="str">
        <f t="shared" si="495"/>
        <v>prop</v>
      </c>
    </row>
    <row r="700" spans="1:29">
      <c r="A700" s="51" t="s">
        <v>1013</v>
      </c>
      <c r="B700" s="52">
        <v>1098</v>
      </c>
      <c r="C700" s="52">
        <v>3</v>
      </c>
      <c r="D700" s="50" t="str">
        <f t="shared" ref="D700:H700" si="554">D600</f>
        <v>item,200;stage_token,1</v>
      </c>
      <c r="E700" s="50">
        <f>产出设定!$C$21</f>
        <v>75</v>
      </c>
      <c r="F700" s="50">
        <f t="shared" si="554"/>
        <v>342</v>
      </c>
      <c r="G700" s="50">
        <f t="shared" si="554"/>
        <v>570</v>
      </c>
      <c r="H700" s="50" t="str">
        <f t="shared" si="554"/>
        <v>pack,10198;stage_token,175;dice,1</v>
      </c>
      <c r="K700" s="50">
        <v>11</v>
      </c>
      <c r="L700" s="50">
        <f t="shared" si="540"/>
        <v>111098</v>
      </c>
      <c r="M700" s="50">
        <v>98</v>
      </c>
      <c r="N700" s="50" t="str">
        <f ca="1">OFFSET(随机目标!$C$42,M700-1,MATCH(K700,随机目标!$C$41:$CH$41,0)-1)</f>
        <v>prop,211,1;pack,1114;pack,1129;pack,1144;pack,1159</v>
      </c>
      <c r="O700" s="50" t="str">
        <f ca="1">OFFSET(随机目标!$C$42,M700-1,MATCH(K700,随机目标!$C$41:$CH$41,0))</f>
        <v>prop,211,1</v>
      </c>
      <c r="P700" s="50">
        <f ca="1">OFFSET(随机目标!$C$42,M700-1,MATCH(K700,随机目标!$C$41:$CH$41,0)+1)</f>
        <v>8</v>
      </c>
      <c r="Q700" s="50">
        <v>1</v>
      </c>
      <c r="R700" s="50" t="str">
        <f t="shared" ca="1" si="541"/>
        <v>prop_211</v>
      </c>
      <c r="S700" s="50" t="str">
        <f t="shared" ca="1" si="542"/>
        <v>prop</v>
      </c>
      <c r="U700" s="50">
        <v>12</v>
      </c>
      <c r="V700" s="50">
        <f t="shared" si="493"/>
        <v>122098</v>
      </c>
      <c r="W700" s="50">
        <v>98</v>
      </c>
      <c r="X700" s="50" t="str">
        <f>随机目标!CF139</f>
        <v>prop,317,1</v>
      </c>
      <c r="Y700" s="50" t="str">
        <f>随机目标!CG139</f>
        <v>prop,317,1</v>
      </c>
      <c r="Z700" s="50">
        <f>随机目标!CH139</f>
        <v>30</v>
      </c>
      <c r="AA700" s="50">
        <v>2</v>
      </c>
      <c r="AB700" s="50" t="str">
        <f t="shared" si="494"/>
        <v>prop_317</v>
      </c>
      <c r="AC700" s="50" t="str">
        <f t="shared" si="495"/>
        <v>prop</v>
      </c>
    </row>
    <row r="701" spans="1:29">
      <c r="A701" s="51" t="s">
        <v>1014</v>
      </c>
      <c r="B701" s="52">
        <v>1099</v>
      </c>
      <c r="C701" s="52">
        <v>3</v>
      </c>
      <c r="D701" s="50" t="str">
        <f>D601</f>
        <v>item,200;stage_token,1</v>
      </c>
      <c r="E701" s="50">
        <f>产出设定!$C$21</f>
        <v>75</v>
      </c>
      <c r="F701" s="50">
        <f t="shared" ref="F701:H701" si="555">F601</f>
        <v>342</v>
      </c>
      <c r="G701" s="50">
        <f t="shared" si="555"/>
        <v>570</v>
      </c>
      <c r="H701" s="50" t="str">
        <f t="shared" si="555"/>
        <v>pack,10199;stage_token,175;dice,1</v>
      </c>
      <c r="K701" s="50">
        <v>11</v>
      </c>
      <c r="L701" s="50">
        <f t="shared" si="540"/>
        <v>111099</v>
      </c>
      <c r="M701" s="50">
        <v>99</v>
      </c>
      <c r="N701" s="50" t="str">
        <f ca="1">OFFSET(随机目标!$C$42,M701-1,MATCH(K701,随机目标!$C$41:$CH$41,0)-1)</f>
        <v>prop,211,1;pack,1114;pack,1129;pack,1144;pack,1159</v>
      </c>
      <c r="O701" s="50" t="str">
        <f ca="1">OFFSET(随机目标!$C$42,M701-1,MATCH(K701,随机目标!$C$41:$CH$41,0))</f>
        <v>prop,211,1</v>
      </c>
      <c r="P701" s="50">
        <f ca="1">OFFSET(随机目标!$C$42,M701-1,MATCH(K701,随机目标!$C$41:$CH$41,0)+1)</f>
        <v>8</v>
      </c>
      <c r="Q701" s="50">
        <v>1</v>
      </c>
      <c r="R701" s="50" t="str">
        <f t="shared" ca="1" si="541"/>
        <v>prop_211</v>
      </c>
      <c r="S701" s="50" t="str">
        <f t="shared" ca="1" si="542"/>
        <v>prop</v>
      </c>
      <c r="U701" s="50">
        <v>12</v>
      </c>
      <c r="V701" s="50">
        <f t="shared" si="493"/>
        <v>122099</v>
      </c>
      <c r="W701" s="50">
        <v>99</v>
      </c>
      <c r="X701" s="50" t="str">
        <f>随机目标!CF140</f>
        <v>prop,317,1</v>
      </c>
      <c r="Y701" s="50" t="str">
        <f>随机目标!CG140</f>
        <v>prop,317,1</v>
      </c>
      <c r="Z701" s="50">
        <f>随机目标!CH140</f>
        <v>30</v>
      </c>
      <c r="AA701" s="50">
        <v>2</v>
      </c>
      <c r="AB701" s="50" t="str">
        <f t="shared" si="494"/>
        <v>prop_317</v>
      </c>
      <c r="AC701" s="50" t="str">
        <f t="shared" si="495"/>
        <v>prop</v>
      </c>
    </row>
    <row r="702" spans="1:29">
      <c r="A702" s="51" t="s">
        <v>1015</v>
      </c>
      <c r="B702" s="52">
        <v>1100</v>
      </c>
      <c r="C702" s="52">
        <v>3</v>
      </c>
      <c r="D702" s="50" t="str">
        <f t="shared" ref="D702:H702" si="556">D602</f>
        <v>item,200;stage_token,1</v>
      </c>
      <c r="E702" s="50">
        <f>产出设定!$C$21</f>
        <v>75</v>
      </c>
      <c r="F702" s="50">
        <f t="shared" si="556"/>
        <v>342</v>
      </c>
      <c r="G702" s="50">
        <f t="shared" si="556"/>
        <v>570</v>
      </c>
      <c r="H702" s="50" t="str">
        <f t="shared" si="556"/>
        <v>pack,10200;stage_token,180;dice,1</v>
      </c>
      <c r="K702" s="50">
        <v>11</v>
      </c>
      <c r="L702" s="50">
        <f t="shared" si="540"/>
        <v>111100</v>
      </c>
      <c r="M702" s="50">
        <v>100</v>
      </c>
      <c r="N702" s="50" t="str">
        <f ca="1">OFFSET(随机目标!$C$42,M702-1,MATCH(K702,随机目标!$C$41:$CH$41,0)-1)</f>
        <v>prop,211,1;pack,1114;pack,1129;pack,1144;pack,1159</v>
      </c>
      <c r="O702" s="50" t="str">
        <f ca="1">OFFSET(随机目标!$C$42,M702-1,MATCH(K702,随机目标!$C$41:$CH$41,0))</f>
        <v>prop,211,1</v>
      </c>
      <c r="P702" s="50">
        <f ca="1">OFFSET(随机目标!$C$42,M702-1,MATCH(K702,随机目标!$C$41:$CH$41,0)+1)</f>
        <v>8</v>
      </c>
      <c r="Q702" s="50">
        <v>1</v>
      </c>
      <c r="R702" s="50" t="str">
        <f t="shared" ca="1" si="541"/>
        <v>prop_211</v>
      </c>
      <c r="S702" s="50" t="str">
        <f t="shared" ca="1" si="542"/>
        <v>prop</v>
      </c>
      <c r="U702" s="50">
        <v>12</v>
      </c>
      <c r="V702" s="50">
        <f t="shared" si="493"/>
        <v>122100</v>
      </c>
      <c r="W702" s="50">
        <v>100</v>
      </c>
      <c r="X702" s="50" t="str">
        <f>随机目标!CF141</f>
        <v>prop,317,1</v>
      </c>
      <c r="Y702" s="50" t="str">
        <f>随机目标!CG141</f>
        <v>prop,317,1</v>
      </c>
      <c r="Z702" s="50">
        <f>随机目标!CH141</f>
        <v>30</v>
      </c>
      <c r="AA702" s="50">
        <v>2</v>
      </c>
      <c r="AB702" s="50" t="str">
        <f t="shared" si="494"/>
        <v>prop_317</v>
      </c>
      <c r="AC702" s="50" t="str">
        <f t="shared" si="495"/>
        <v>prop</v>
      </c>
    </row>
    <row r="703" spans="1:29">
      <c r="A703" s="51" t="s">
        <v>1016</v>
      </c>
      <c r="B703" s="52">
        <v>1001</v>
      </c>
      <c r="C703" s="52">
        <v>4</v>
      </c>
      <c r="D703" s="50" t="str">
        <f t="shared" ref="D703:H703" si="557">D603</f>
        <v>item,200;stage_token,1</v>
      </c>
      <c r="E703" s="50">
        <f>产出设定!$C$21</f>
        <v>75</v>
      </c>
      <c r="F703" s="50">
        <f t="shared" si="557"/>
        <v>90</v>
      </c>
      <c r="G703" s="50">
        <f t="shared" si="557"/>
        <v>150</v>
      </c>
      <c r="H703" s="50" t="str">
        <f t="shared" si="557"/>
        <v>pack,10101;stage_token,105;dice,1</v>
      </c>
      <c r="K703" s="50">
        <v>12</v>
      </c>
      <c r="L703" s="50">
        <f t="shared" si="540"/>
        <v>121001</v>
      </c>
      <c r="M703" s="50">
        <v>1</v>
      </c>
      <c r="N703" s="50" t="str">
        <f ca="1">OFFSET(随机目标!$C$42,M703-1,MATCH(K703,随机目标!$C$41:$CH$41,0)-1)</f>
        <v>prop,208,2;pack,1101;pack,1116;pack,1131;pack,1146</v>
      </c>
      <c r="O703" s="50" t="str">
        <f ca="1">OFFSET(随机目标!$C$42,M703-1,MATCH(K703,随机目标!$C$41:$CH$41,0))</f>
        <v>prop,208,2</v>
      </c>
      <c r="P703" s="50">
        <f ca="1">OFFSET(随机目标!$C$42,M703-1,MATCH(K703,随机目标!$C$41:$CH$41,0)+1)</f>
        <v>10</v>
      </c>
      <c r="Q703" s="50">
        <v>1</v>
      </c>
      <c r="R703" s="50" t="str">
        <f t="shared" ca="1" si="541"/>
        <v>prop_208</v>
      </c>
      <c r="S703" s="50" t="str">
        <f t="shared" ca="1" si="542"/>
        <v>prop</v>
      </c>
      <c r="U703" s="50">
        <v>13</v>
      </c>
      <c r="V703" s="50">
        <f t="shared" si="493"/>
        <v>132001</v>
      </c>
      <c r="W703" s="50">
        <v>1</v>
      </c>
      <c r="X703" s="50" t="s">
        <v>2201</v>
      </c>
      <c r="Y703" s="50" t="s">
        <v>2201</v>
      </c>
      <c r="Z703" s="50">
        <f>随机目标!CH142</f>
        <v>0</v>
      </c>
      <c r="AA703" s="50">
        <v>2</v>
      </c>
      <c r="AB703" s="50" t="str">
        <f t="shared" si="494"/>
        <v>itemicon_1</v>
      </c>
      <c r="AC703" s="50" t="str">
        <f t="shared" si="495"/>
        <v>coin</v>
      </c>
    </row>
    <row r="704" spans="1:29">
      <c r="A704" s="51" t="s">
        <v>1017</v>
      </c>
      <c r="B704" s="52">
        <v>1002</v>
      </c>
      <c r="C704" s="52">
        <v>4</v>
      </c>
      <c r="D704" s="50" t="str">
        <f t="shared" ref="D704:H704" si="558">D604</f>
        <v>item,200;stage_token,1</v>
      </c>
      <c r="E704" s="50">
        <f>产出设定!$C$21</f>
        <v>75</v>
      </c>
      <c r="F704" s="50">
        <f t="shared" si="558"/>
        <v>96</v>
      </c>
      <c r="G704" s="50">
        <f t="shared" si="558"/>
        <v>160</v>
      </c>
      <c r="H704" s="50" t="str">
        <f t="shared" si="558"/>
        <v>pack,10102;stage_token,105;dice,1</v>
      </c>
      <c r="K704" s="50">
        <v>12</v>
      </c>
      <c r="L704" s="50">
        <f t="shared" si="540"/>
        <v>121002</v>
      </c>
      <c r="M704" s="50">
        <v>2</v>
      </c>
      <c r="N704" s="50" t="str">
        <f ca="1">OFFSET(随机目标!$C$42,M704-1,MATCH(K704,随机目标!$C$41:$CH$41,0)-1)</f>
        <v>prop,208,2;pack,1101;pack,1116;pack,1131;pack,1146</v>
      </c>
      <c r="O704" s="50" t="str">
        <f ca="1">OFFSET(随机目标!$C$42,M704-1,MATCH(K704,随机目标!$C$41:$CH$41,0))</f>
        <v>prop,208,2</v>
      </c>
      <c r="P704" s="50">
        <f ca="1">OFFSET(随机目标!$C$42,M704-1,MATCH(K704,随机目标!$C$41:$CH$41,0)+1)</f>
        <v>10</v>
      </c>
      <c r="Q704" s="50">
        <v>1</v>
      </c>
      <c r="R704" s="50" t="str">
        <f t="shared" ca="1" si="541"/>
        <v>prop_208</v>
      </c>
      <c r="S704" s="50" t="str">
        <f t="shared" ca="1" si="542"/>
        <v>prop</v>
      </c>
      <c r="U704" s="50">
        <v>13</v>
      </c>
      <c r="V704" s="50">
        <f t="shared" si="493"/>
        <v>132002</v>
      </c>
      <c r="W704" s="50">
        <v>2</v>
      </c>
      <c r="X704" s="50" t="s">
        <v>2201</v>
      </c>
      <c r="Y704" s="50" t="s">
        <v>2201</v>
      </c>
      <c r="Z704" s="50">
        <f>随机目标!CH143</f>
        <v>0</v>
      </c>
      <c r="AA704" s="50">
        <v>2</v>
      </c>
      <c r="AB704" s="50" t="str">
        <f t="shared" si="494"/>
        <v>itemicon_1</v>
      </c>
      <c r="AC704" s="50" t="str">
        <f t="shared" si="495"/>
        <v>coin</v>
      </c>
    </row>
    <row r="705" spans="1:29">
      <c r="A705" s="51" t="s">
        <v>1018</v>
      </c>
      <c r="B705" s="52">
        <v>1003</v>
      </c>
      <c r="C705" s="52">
        <v>4</v>
      </c>
      <c r="D705" s="50" t="str">
        <f t="shared" ref="D705:H705" si="559">D605</f>
        <v>item,200;stage_token,1</v>
      </c>
      <c r="E705" s="50">
        <f>产出设定!$C$21</f>
        <v>75</v>
      </c>
      <c r="F705" s="50">
        <f t="shared" si="559"/>
        <v>102</v>
      </c>
      <c r="G705" s="50">
        <f t="shared" si="559"/>
        <v>169</v>
      </c>
      <c r="H705" s="50" t="str">
        <f t="shared" si="559"/>
        <v>pack,10103;stage_token,105;dice,1</v>
      </c>
      <c r="K705" s="50">
        <v>12</v>
      </c>
      <c r="L705" s="50">
        <f t="shared" si="540"/>
        <v>121003</v>
      </c>
      <c r="M705" s="50">
        <v>3</v>
      </c>
      <c r="N705" s="50" t="str">
        <f ca="1">OFFSET(随机目标!$C$42,M705-1,MATCH(K705,随机目标!$C$41:$CH$41,0)-1)</f>
        <v>prop,208,2;pack,1101;pack,1116;pack,1131;pack,1146</v>
      </c>
      <c r="O705" s="50" t="str">
        <f ca="1">OFFSET(随机目标!$C$42,M705-1,MATCH(K705,随机目标!$C$41:$CH$41,0))</f>
        <v>prop,208,2</v>
      </c>
      <c r="P705" s="50">
        <f ca="1">OFFSET(随机目标!$C$42,M705-1,MATCH(K705,随机目标!$C$41:$CH$41,0)+1)</f>
        <v>10</v>
      </c>
      <c r="Q705" s="50">
        <v>1</v>
      </c>
      <c r="R705" s="50" t="str">
        <f t="shared" ca="1" si="541"/>
        <v>prop_208</v>
      </c>
      <c r="S705" s="50" t="str">
        <f t="shared" ca="1" si="542"/>
        <v>prop</v>
      </c>
      <c r="U705" s="50">
        <v>13</v>
      </c>
      <c r="V705" s="50">
        <f t="shared" si="493"/>
        <v>132003</v>
      </c>
      <c r="W705" s="50">
        <v>3</v>
      </c>
      <c r="X705" s="50" t="s">
        <v>2200</v>
      </c>
      <c r="Y705" s="50" t="s">
        <v>2200</v>
      </c>
      <c r="Z705" s="50">
        <f>随机目标!CH144</f>
        <v>0</v>
      </c>
      <c r="AA705" s="50">
        <v>2</v>
      </c>
      <c r="AB705" s="50" t="str">
        <f t="shared" si="494"/>
        <v>itemicon_1</v>
      </c>
      <c r="AC705" s="50" t="str">
        <f t="shared" si="495"/>
        <v>coin</v>
      </c>
    </row>
    <row r="706" spans="1:29">
      <c r="A706" s="51" t="s">
        <v>1019</v>
      </c>
      <c r="B706" s="52">
        <v>1004</v>
      </c>
      <c r="C706" s="52">
        <v>4</v>
      </c>
      <c r="D706" s="50" t="str">
        <f t="shared" ref="D706:H706" si="560">D606</f>
        <v>item,200;stage_token,1</v>
      </c>
      <c r="E706" s="50">
        <f>产出设定!$C$21</f>
        <v>75</v>
      </c>
      <c r="F706" s="50">
        <f t="shared" si="560"/>
        <v>108</v>
      </c>
      <c r="G706" s="50">
        <f t="shared" si="560"/>
        <v>180</v>
      </c>
      <c r="H706" s="50" t="str">
        <f t="shared" si="560"/>
        <v>pack,10104;stage_token,105;dice,1</v>
      </c>
      <c r="K706" s="50">
        <v>12</v>
      </c>
      <c r="L706" s="50">
        <f t="shared" si="540"/>
        <v>121004</v>
      </c>
      <c r="M706" s="50">
        <v>4</v>
      </c>
      <c r="N706" s="50" t="str">
        <f ca="1">OFFSET(随机目标!$C$42,M706-1,MATCH(K706,随机目标!$C$41:$CH$41,0)-1)</f>
        <v>prop,208,2;pack,1101;pack,1116;pack,1131;pack,1146</v>
      </c>
      <c r="O706" s="50" t="str">
        <f ca="1">OFFSET(随机目标!$C$42,M706-1,MATCH(K706,随机目标!$C$41:$CH$41,0))</f>
        <v>prop,208,2</v>
      </c>
      <c r="P706" s="50">
        <f ca="1">OFFSET(随机目标!$C$42,M706-1,MATCH(K706,随机目标!$C$41:$CH$41,0)+1)</f>
        <v>10</v>
      </c>
      <c r="Q706" s="50">
        <v>1</v>
      </c>
      <c r="R706" s="50" t="str">
        <f t="shared" ca="1" si="541"/>
        <v>prop_208</v>
      </c>
      <c r="S706" s="50" t="str">
        <f t="shared" ca="1" si="542"/>
        <v>prop</v>
      </c>
      <c r="U706" s="50">
        <v>13</v>
      </c>
      <c r="V706" s="50">
        <f t="shared" si="493"/>
        <v>132004</v>
      </c>
      <c r="W706" s="50">
        <v>4</v>
      </c>
      <c r="X706" s="50" t="s">
        <v>2200</v>
      </c>
      <c r="Y706" s="50" t="s">
        <v>2200</v>
      </c>
      <c r="Z706" s="50">
        <f>随机目标!CH145</f>
        <v>0</v>
      </c>
      <c r="AA706" s="50">
        <v>2</v>
      </c>
      <c r="AB706" s="50" t="str">
        <f t="shared" si="494"/>
        <v>itemicon_1</v>
      </c>
      <c r="AC706" s="50" t="str">
        <f t="shared" si="495"/>
        <v>coin</v>
      </c>
    </row>
    <row r="707" spans="1:29">
      <c r="A707" s="51" t="s">
        <v>1020</v>
      </c>
      <c r="B707" s="52">
        <v>1005</v>
      </c>
      <c r="C707" s="52">
        <v>4</v>
      </c>
      <c r="D707" s="50" t="str">
        <f t="shared" ref="D707:H707" si="561">D607</f>
        <v>item,200;stage_token,1</v>
      </c>
      <c r="E707" s="50">
        <f>产出设定!$C$21</f>
        <v>75</v>
      </c>
      <c r="F707" s="50">
        <f t="shared" si="561"/>
        <v>114</v>
      </c>
      <c r="G707" s="50">
        <f t="shared" si="561"/>
        <v>190</v>
      </c>
      <c r="H707" s="50" t="str">
        <f t="shared" si="561"/>
        <v>pack,10105;stage_token,105;dice,1</v>
      </c>
      <c r="K707" s="50">
        <v>12</v>
      </c>
      <c r="L707" s="50">
        <f t="shared" si="540"/>
        <v>121005</v>
      </c>
      <c r="M707" s="50">
        <v>5</v>
      </c>
      <c r="N707" s="50" t="str">
        <f ca="1">OFFSET(随机目标!$C$42,M707-1,MATCH(K707,随机目标!$C$41:$CH$41,0)-1)</f>
        <v>prop,208,2;pack,1102;pack,1117;pack,1132;pack,1147</v>
      </c>
      <c r="O707" s="50" t="str">
        <f ca="1">OFFSET(随机目标!$C$42,M707-1,MATCH(K707,随机目标!$C$41:$CH$41,0))</f>
        <v>prop,208,2</v>
      </c>
      <c r="P707" s="50">
        <f ca="1">OFFSET(随机目标!$C$42,M707-1,MATCH(K707,随机目标!$C$41:$CH$41,0)+1)</f>
        <v>10</v>
      </c>
      <c r="Q707" s="50">
        <v>1</v>
      </c>
      <c r="R707" s="50" t="str">
        <f t="shared" ca="1" si="541"/>
        <v>prop_208</v>
      </c>
      <c r="S707" s="50" t="str">
        <f t="shared" ca="1" si="542"/>
        <v>prop</v>
      </c>
      <c r="U707" s="50">
        <v>13</v>
      </c>
      <c r="V707" s="50">
        <f t="shared" si="493"/>
        <v>132005</v>
      </c>
      <c r="W707" s="50">
        <v>5</v>
      </c>
      <c r="X707" s="50" t="s">
        <v>2200</v>
      </c>
      <c r="Y707" s="50" t="s">
        <v>2200</v>
      </c>
      <c r="Z707" s="50">
        <f>随机目标!CH146</f>
        <v>0</v>
      </c>
      <c r="AA707" s="50">
        <v>2</v>
      </c>
      <c r="AB707" s="50" t="str">
        <f t="shared" si="494"/>
        <v>itemicon_1</v>
      </c>
      <c r="AC707" s="50" t="str">
        <f t="shared" si="495"/>
        <v>coin</v>
      </c>
    </row>
    <row r="708" spans="1:29">
      <c r="A708" s="51" t="s">
        <v>1021</v>
      </c>
      <c r="B708" s="52">
        <v>1006</v>
      </c>
      <c r="C708" s="52">
        <v>4</v>
      </c>
      <c r="D708" s="50" t="str">
        <f t="shared" ref="D708:H708" si="562">D608</f>
        <v>item,200;stage_token,1</v>
      </c>
      <c r="E708" s="50">
        <f>产出设定!$C$21</f>
        <v>75</v>
      </c>
      <c r="F708" s="50">
        <f t="shared" si="562"/>
        <v>114</v>
      </c>
      <c r="G708" s="50">
        <f t="shared" si="562"/>
        <v>190</v>
      </c>
      <c r="H708" s="50" t="str">
        <f t="shared" si="562"/>
        <v>pack,10106;stage_token,105;dice,1</v>
      </c>
      <c r="K708" s="50">
        <v>12</v>
      </c>
      <c r="L708" s="50">
        <f t="shared" si="540"/>
        <v>121006</v>
      </c>
      <c r="M708" s="50">
        <v>6</v>
      </c>
      <c r="N708" s="50" t="str">
        <f ca="1">OFFSET(随机目标!$C$42,M708-1,MATCH(K708,随机目标!$C$41:$CH$41,0)-1)</f>
        <v>prop,208,2;pack,1102;pack,1117;pack,1132;pack,1147</v>
      </c>
      <c r="O708" s="50" t="str">
        <f ca="1">OFFSET(随机目标!$C$42,M708-1,MATCH(K708,随机目标!$C$41:$CH$41,0))</f>
        <v>prop,208,2</v>
      </c>
      <c r="P708" s="50">
        <f ca="1">OFFSET(随机目标!$C$42,M708-1,MATCH(K708,随机目标!$C$41:$CH$41,0)+1)</f>
        <v>10</v>
      </c>
      <c r="Q708" s="50">
        <v>1</v>
      </c>
      <c r="R708" s="50" t="str">
        <f t="shared" ca="1" si="541"/>
        <v>prop_208</v>
      </c>
      <c r="S708" s="50" t="str">
        <f t="shared" ca="1" si="542"/>
        <v>prop</v>
      </c>
      <c r="U708" s="50">
        <v>13</v>
      </c>
      <c r="V708" s="50">
        <f t="shared" ref="V708:V771" si="563">U708*10000+2000+W708</f>
        <v>132006</v>
      </c>
      <c r="W708" s="50">
        <v>6</v>
      </c>
      <c r="X708" s="50" t="s">
        <v>2200</v>
      </c>
      <c r="Y708" s="50" t="s">
        <v>2200</v>
      </c>
      <c r="Z708" s="50">
        <f>随机目标!CH147</f>
        <v>0</v>
      </c>
      <c r="AA708" s="50">
        <v>2</v>
      </c>
      <c r="AB708" s="50" t="str">
        <f t="shared" ref="AB708:AB771" si="564">IF(OR(AC708="coin",AC708="stage_token"),VLOOKUP(AC708,$AE$3:$AF$6,2,0),IF(AC708="item",VLOOKUP(Y708,$AE$3:$AF$6,2,0),AC708&amp;"_"&amp;MID(Y708,6,3)))</f>
        <v>itemicon_1</v>
      </c>
      <c r="AC708" s="50" t="str">
        <f t="shared" ref="AC708:AC771" si="565">LEFT(Y708,FIND(",",Y708)-1)</f>
        <v>coin</v>
      </c>
    </row>
    <row r="709" spans="1:29">
      <c r="A709" s="51" t="s">
        <v>1022</v>
      </c>
      <c r="B709" s="52">
        <v>1007</v>
      </c>
      <c r="C709" s="52">
        <v>4</v>
      </c>
      <c r="D709" s="50" t="str">
        <f t="shared" ref="D709:H709" si="566">D609</f>
        <v>item,200;stage_token,1</v>
      </c>
      <c r="E709" s="50">
        <f>产出设定!$C$21</f>
        <v>75</v>
      </c>
      <c r="F709" s="50">
        <f t="shared" si="566"/>
        <v>120</v>
      </c>
      <c r="G709" s="50">
        <f t="shared" si="566"/>
        <v>199</v>
      </c>
      <c r="H709" s="50" t="str">
        <f t="shared" si="566"/>
        <v>pack,10107;stage_token,110;dice,1</v>
      </c>
      <c r="K709" s="50">
        <v>12</v>
      </c>
      <c r="L709" s="50">
        <f t="shared" si="540"/>
        <v>121007</v>
      </c>
      <c r="M709" s="50">
        <v>7</v>
      </c>
      <c r="N709" s="50" t="str">
        <f ca="1">OFFSET(随机目标!$C$42,M709-1,MATCH(K709,随机目标!$C$41:$CH$41,0)-1)</f>
        <v>prop,208,2;pack,1102;pack,1117;pack,1132;pack,1147</v>
      </c>
      <c r="O709" s="50" t="str">
        <f ca="1">OFFSET(随机目标!$C$42,M709-1,MATCH(K709,随机目标!$C$41:$CH$41,0))</f>
        <v>prop,208,2</v>
      </c>
      <c r="P709" s="50">
        <f ca="1">OFFSET(随机目标!$C$42,M709-1,MATCH(K709,随机目标!$C$41:$CH$41,0)+1)</f>
        <v>10</v>
      </c>
      <c r="Q709" s="50">
        <v>1</v>
      </c>
      <c r="R709" s="50" t="str">
        <f t="shared" ca="1" si="541"/>
        <v>prop_208</v>
      </c>
      <c r="S709" s="50" t="str">
        <f t="shared" ca="1" si="542"/>
        <v>prop</v>
      </c>
      <c r="U709" s="50">
        <v>13</v>
      </c>
      <c r="V709" s="50">
        <f t="shared" si="563"/>
        <v>132007</v>
      </c>
      <c r="W709" s="50">
        <v>7</v>
      </c>
      <c r="X709" s="50" t="s">
        <v>2200</v>
      </c>
      <c r="Y709" s="50" t="s">
        <v>2200</v>
      </c>
      <c r="Z709" s="50">
        <f>随机目标!CH148</f>
        <v>0</v>
      </c>
      <c r="AA709" s="50">
        <v>2</v>
      </c>
      <c r="AB709" s="50" t="str">
        <f t="shared" si="564"/>
        <v>itemicon_1</v>
      </c>
      <c r="AC709" s="50" t="str">
        <f t="shared" si="565"/>
        <v>coin</v>
      </c>
    </row>
    <row r="710" spans="1:29">
      <c r="A710" s="51" t="s">
        <v>1023</v>
      </c>
      <c r="B710" s="52">
        <v>1008</v>
      </c>
      <c r="C710" s="52">
        <v>4</v>
      </c>
      <c r="D710" s="50" t="str">
        <f t="shared" ref="D710:H710" si="567">D610</f>
        <v>item,200;stage_token,1</v>
      </c>
      <c r="E710" s="50">
        <f>产出设定!$C$21</f>
        <v>75</v>
      </c>
      <c r="F710" s="50">
        <f t="shared" si="567"/>
        <v>120</v>
      </c>
      <c r="G710" s="50">
        <f t="shared" si="567"/>
        <v>199</v>
      </c>
      <c r="H710" s="50" t="str">
        <f t="shared" si="567"/>
        <v>pack,10108;stage_token,110;dice,1</v>
      </c>
      <c r="K710" s="50">
        <v>12</v>
      </c>
      <c r="L710" s="50">
        <f t="shared" si="540"/>
        <v>121008</v>
      </c>
      <c r="M710" s="50">
        <v>8</v>
      </c>
      <c r="N710" s="50" t="str">
        <f ca="1">OFFSET(随机目标!$C$42,M710-1,MATCH(K710,随机目标!$C$41:$CH$41,0)-1)</f>
        <v>prop,208,2;pack,1102;pack,1117;pack,1132;pack,1147</v>
      </c>
      <c r="O710" s="50" t="str">
        <f ca="1">OFFSET(随机目标!$C$42,M710-1,MATCH(K710,随机目标!$C$41:$CH$41,0))</f>
        <v>prop,208,2</v>
      </c>
      <c r="P710" s="50">
        <f ca="1">OFFSET(随机目标!$C$42,M710-1,MATCH(K710,随机目标!$C$41:$CH$41,0)+1)</f>
        <v>10</v>
      </c>
      <c r="Q710" s="50">
        <v>1</v>
      </c>
      <c r="R710" s="50" t="str">
        <f t="shared" ca="1" si="541"/>
        <v>prop_208</v>
      </c>
      <c r="S710" s="50" t="str">
        <f t="shared" ca="1" si="542"/>
        <v>prop</v>
      </c>
      <c r="U710" s="50">
        <v>13</v>
      </c>
      <c r="V710" s="50">
        <f t="shared" si="563"/>
        <v>132008</v>
      </c>
      <c r="W710" s="50">
        <v>8</v>
      </c>
      <c r="X710" s="50" t="s">
        <v>2200</v>
      </c>
      <c r="Y710" s="50" t="s">
        <v>2200</v>
      </c>
      <c r="Z710" s="50">
        <f>随机目标!CH149</f>
        <v>0</v>
      </c>
      <c r="AA710" s="50">
        <v>2</v>
      </c>
      <c r="AB710" s="50" t="str">
        <f t="shared" si="564"/>
        <v>itemicon_1</v>
      </c>
      <c r="AC710" s="50" t="str">
        <f t="shared" si="565"/>
        <v>coin</v>
      </c>
    </row>
    <row r="711" spans="1:29">
      <c r="A711" s="51" t="s">
        <v>1024</v>
      </c>
      <c r="B711" s="52">
        <v>1009</v>
      </c>
      <c r="C711" s="52">
        <v>4</v>
      </c>
      <c r="D711" s="50" t="str">
        <f t="shared" ref="D711:H711" si="568">D611</f>
        <v>item,200;stage_token,1</v>
      </c>
      <c r="E711" s="50">
        <f>产出设定!$C$21</f>
        <v>75</v>
      </c>
      <c r="F711" s="50">
        <f t="shared" si="568"/>
        <v>126</v>
      </c>
      <c r="G711" s="50">
        <f t="shared" si="568"/>
        <v>210</v>
      </c>
      <c r="H711" s="50" t="str">
        <f t="shared" si="568"/>
        <v>pack,10109;stage_token,110;dice,1</v>
      </c>
      <c r="K711" s="50">
        <v>12</v>
      </c>
      <c r="L711" s="50">
        <f t="shared" si="540"/>
        <v>121009</v>
      </c>
      <c r="M711" s="50">
        <v>9</v>
      </c>
      <c r="N711" s="50" t="str">
        <f ca="1">OFFSET(随机目标!$C$42,M711-1,MATCH(K711,随机目标!$C$41:$CH$41,0)-1)</f>
        <v>prop,208,2;pack,1102;pack,1117;pack,1132;pack,1147</v>
      </c>
      <c r="O711" s="50" t="str">
        <f ca="1">OFFSET(随机目标!$C$42,M711-1,MATCH(K711,随机目标!$C$41:$CH$41,0))</f>
        <v>prop,208,2</v>
      </c>
      <c r="P711" s="50">
        <f ca="1">OFFSET(随机目标!$C$42,M711-1,MATCH(K711,随机目标!$C$41:$CH$41,0)+1)</f>
        <v>10</v>
      </c>
      <c r="Q711" s="50">
        <v>1</v>
      </c>
      <c r="R711" s="50" t="str">
        <f t="shared" ca="1" si="541"/>
        <v>prop_208</v>
      </c>
      <c r="S711" s="50" t="str">
        <f t="shared" ca="1" si="542"/>
        <v>prop</v>
      </c>
      <c r="U711" s="50">
        <v>13</v>
      </c>
      <c r="V711" s="50">
        <f t="shared" si="563"/>
        <v>132009</v>
      </c>
      <c r="W711" s="50">
        <v>9</v>
      </c>
      <c r="X711" s="50" t="s">
        <v>2200</v>
      </c>
      <c r="Y711" s="50" t="s">
        <v>2200</v>
      </c>
      <c r="Z711" s="50">
        <f>随机目标!CH150</f>
        <v>0</v>
      </c>
      <c r="AA711" s="50">
        <v>2</v>
      </c>
      <c r="AB711" s="50" t="str">
        <f t="shared" si="564"/>
        <v>itemicon_1</v>
      </c>
      <c r="AC711" s="50" t="str">
        <f t="shared" si="565"/>
        <v>coin</v>
      </c>
    </row>
    <row r="712" spans="1:29">
      <c r="A712" s="51" t="s">
        <v>1025</v>
      </c>
      <c r="B712" s="52">
        <v>1010</v>
      </c>
      <c r="C712" s="52">
        <v>4</v>
      </c>
      <c r="D712" s="50" t="str">
        <f t="shared" ref="D712:H712" si="569">D612</f>
        <v>item,200;stage_token,1</v>
      </c>
      <c r="E712" s="50">
        <f>产出设定!$C$21</f>
        <v>75</v>
      </c>
      <c r="F712" s="50">
        <f t="shared" si="569"/>
        <v>130</v>
      </c>
      <c r="G712" s="50">
        <f t="shared" si="569"/>
        <v>217</v>
      </c>
      <c r="H712" s="50" t="str">
        <f t="shared" si="569"/>
        <v>pack,10110;stage_token,110;dice,1</v>
      </c>
      <c r="K712" s="50">
        <v>12</v>
      </c>
      <c r="L712" s="50">
        <f t="shared" si="540"/>
        <v>121010</v>
      </c>
      <c r="M712" s="50">
        <v>10</v>
      </c>
      <c r="N712" s="50" t="str">
        <f ca="1">OFFSET(随机目标!$C$42,M712-1,MATCH(K712,随机目标!$C$41:$CH$41,0)-1)</f>
        <v>prop,208,2;pack,1103;pack,1118;pack,1133;pack,1148</v>
      </c>
      <c r="O712" s="50" t="str">
        <f ca="1">OFFSET(随机目标!$C$42,M712-1,MATCH(K712,随机目标!$C$41:$CH$41,0))</f>
        <v>prop,208,2</v>
      </c>
      <c r="P712" s="50">
        <f ca="1">OFFSET(随机目标!$C$42,M712-1,MATCH(K712,随机目标!$C$41:$CH$41,0)+1)</f>
        <v>8</v>
      </c>
      <c r="Q712" s="50">
        <v>1</v>
      </c>
      <c r="R712" s="50" t="str">
        <f t="shared" ca="1" si="541"/>
        <v>prop_208</v>
      </c>
      <c r="S712" s="50" t="str">
        <f t="shared" ca="1" si="542"/>
        <v>prop</v>
      </c>
      <c r="U712" s="50">
        <v>13</v>
      </c>
      <c r="V712" s="50">
        <f t="shared" si="563"/>
        <v>132010</v>
      </c>
      <c r="W712" s="50">
        <v>10</v>
      </c>
      <c r="X712" s="50" t="s">
        <v>2200</v>
      </c>
      <c r="Y712" s="50" t="s">
        <v>2200</v>
      </c>
      <c r="Z712" s="50">
        <f>随机目标!CH151</f>
        <v>0</v>
      </c>
      <c r="AA712" s="50">
        <v>2</v>
      </c>
      <c r="AB712" s="50" t="str">
        <f t="shared" si="564"/>
        <v>itemicon_1</v>
      </c>
      <c r="AC712" s="50" t="str">
        <f t="shared" si="565"/>
        <v>coin</v>
      </c>
    </row>
    <row r="713" spans="1:29">
      <c r="A713" s="51" t="s">
        <v>1026</v>
      </c>
      <c r="B713" s="52">
        <v>1011</v>
      </c>
      <c r="C713" s="52">
        <v>4</v>
      </c>
      <c r="D713" s="50" t="str">
        <f t="shared" ref="D713:H713" si="570">D613</f>
        <v>item,200;stage_token,1</v>
      </c>
      <c r="E713" s="50">
        <f>产出设定!$C$21</f>
        <v>75</v>
      </c>
      <c r="F713" s="50">
        <f t="shared" si="570"/>
        <v>130</v>
      </c>
      <c r="G713" s="50">
        <f t="shared" si="570"/>
        <v>217</v>
      </c>
      <c r="H713" s="50" t="str">
        <f t="shared" si="570"/>
        <v>pack,10111;stage_token,110;dice,1</v>
      </c>
      <c r="K713" s="50">
        <v>12</v>
      </c>
      <c r="L713" s="50">
        <f t="shared" si="540"/>
        <v>121011</v>
      </c>
      <c r="M713" s="50">
        <v>11</v>
      </c>
      <c r="N713" s="50" t="str">
        <f ca="1">OFFSET(随机目标!$C$42,M713-1,MATCH(K713,随机目标!$C$41:$CH$41,0)-1)</f>
        <v>prop,208,2;pack,1103;pack,1118;pack,1133;pack,1148</v>
      </c>
      <c r="O713" s="50" t="str">
        <f ca="1">OFFSET(随机目标!$C$42,M713-1,MATCH(K713,随机目标!$C$41:$CH$41,0))</f>
        <v>prop,208,2</v>
      </c>
      <c r="P713" s="50">
        <f ca="1">OFFSET(随机目标!$C$42,M713-1,MATCH(K713,随机目标!$C$41:$CH$41,0)+1)</f>
        <v>8</v>
      </c>
      <c r="Q713" s="50">
        <v>1</v>
      </c>
      <c r="R713" s="50" t="str">
        <f t="shared" ca="1" si="541"/>
        <v>prop_208</v>
      </c>
      <c r="S713" s="50" t="str">
        <f t="shared" ca="1" si="542"/>
        <v>prop</v>
      </c>
      <c r="U713" s="50">
        <v>13</v>
      </c>
      <c r="V713" s="50">
        <f t="shared" si="563"/>
        <v>132011</v>
      </c>
      <c r="W713" s="50">
        <v>11</v>
      </c>
      <c r="X713" s="50" t="s">
        <v>2200</v>
      </c>
      <c r="Y713" s="50" t="s">
        <v>2200</v>
      </c>
      <c r="Z713" s="50">
        <f>随机目标!CH152</f>
        <v>0</v>
      </c>
      <c r="AA713" s="50">
        <v>2</v>
      </c>
      <c r="AB713" s="50" t="str">
        <f t="shared" si="564"/>
        <v>itemicon_1</v>
      </c>
      <c r="AC713" s="50" t="str">
        <f t="shared" si="565"/>
        <v>coin</v>
      </c>
    </row>
    <row r="714" spans="1:29">
      <c r="A714" s="51" t="s">
        <v>1027</v>
      </c>
      <c r="B714" s="52">
        <v>1012</v>
      </c>
      <c r="C714" s="52">
        <v>4</v>
      </c>
      <c r="D714" s="50" t="str">
        <f t="shared" ref="D714:H714" si="571">D614</f>
        <v>item,200;stage_token,1</v>
      </c>
      <c r="E714" s="50">
        <f>产出设定!$C$21</f>
        <v>75</v>
      </c>
      <c r="F714" s="50">
        <f t="shared" si="571"/>
        <v>130</v>
      </c>
      <c r="G714" s="50">
        <f t="shared" si="571"/>
        <v>217</v>
      </c>
      <c r="H714" s="50" t="str">
        <f t="shared" si="571"/>
        <v>pack,10112;stage_token,110;dice,1</v>
      </c>
      <c r="K714" s="50">
        <v>12</v>
      </c>
      <c r="L714" s="50">
        <f t="shared" si="540"/>
        <v>121012</v>
      </c>
      <c r="M714" s="50">
        <v>12</v>
      </c>
      <c r="N714" s="50" t="str">
        <f ca="1">OFFSET(随机目标!$C$42,M714-1,MATCH(K714,随机目标!$C$41:$CH$41,0)-1)</f>
        <v>prop,208,2;pack,1103;pack,1118;pack,1133;pack,1148</v>
      </c>
      <c r="O714" s="50" t="str">
        <f ca="1">OFFSET(随机目标!$C$42,M714-1,MATCH(K714,随机目标!$C$41:$CH$41,0))</f>
        <v>prop,208,2</v>
      </c>
      <c r="P714" s="50">
        <f ca="1">OFFSET(随机目标!$C$42,M714-1,MATCH(K714,随机目标!$C$41:$CH$41,0)+1)</f>
        <v>8</v>
      </c>
      <c r="Q714" s="50">
        <v>1</v>
      </c>
      <c r="R714" s="50" t="str">
        <f t="shared" ca="1" si="541"/>
        <v>prop_208</v>
      </c>
      <c r="S714" s="50" t="str">
        <f t="shared" ca="1" si="542"/>
        <v>prop</v>
      </c>
      <c r="U714" s="50">
        <v>13</v>
      </c>
      <c r="V714" s="50">
        <f t="shared" si="563"/>
        <v>132012</v>
      </c>
      <c r="W714" s="50">
        <v>12</v>
      </c>
      <c r="X714" s="50" t="s">
        <v>2200</v>
      </c>
      <c r="Y714" s="50" t="s">
        <v>2200</v>
      </c>
      <c r="Z714" s="50">
        <f>随机目标!CH153</f>
        <v>0</v>
      </c>
      <c r="AA714" s="50">
        <v>2</v>
      </c>
      <c r="AB714" s="50" t="str">
        <f t="shared" si="564"/>
        <v>itemicon_1</v>
      </c>
      <c r="AC714" s="50" t="str">
        <f t="shared" si="565"/>
        <v>coin</v>
      </c>
    </row>
    <row r="715" spans="1:29">
      <c r="A715" s="51" t="s">
        <v>1028</v>
      </c>
      <c r="B715" s="52">
        <v>1013</v>
      </c>
      <c r="C715" s="52">
        <v>4</v>
      </c>
      <c r="D715" s="50" t="str">
        <f t="shared" ref="D715:H715" si="572">D615</f>
        <v>item,200;stage_token,1</v>
      </c>
      <c r="E715" s="50">
        <f>产出设定!$C$21</f>
        <v>75</v>
      </c>
      <c r="F715" s="50">
        <f t="shared" si="572"/>
        <v>135</v>
      </c>
      <c r="G715" s="50">
        <f t="shared" si="572"/>
        <v>225</v>
      </c>
      <c r="H715" s="50" t="str">
        <f t="shared" si="572"/>
        <v>pack,10113;stage_token,110;dice,1</v>
      </c>
      <c r="K715" s="50">
        <v>12</v>
      </c>
      <c r="L715" s="50">
        <f t="shared" si="540"/>
        <v>121013</v>
      </c>
      <c r="M715" s="50">
        <v>13</v>
      </c>
      <c r="N715" s="50" t="str">
        <f ca="1">OFFSET(随机目标!$C$42,M715-1,MATCH(K715,随机目标!$C$41:$CH$41,0)-1)</f>
        <v>prop,208,2;pack,1103;pack,1118;pack,1133;pack,1148</v>
      </c>
      <c r="O715" s="50" t="str">
        <f ca="1">OFFSET(随机目标!$C$42,M715-1,MATCH(K715,随机目标!$C$41:$CH$41,0))</f>
        <v>prop,208,2</v>
      </c>
      <c r="P715" s="50">
        <f ca="1">OFFSET(随机目标!$C$42,M715-1,MATCH(K715,随机目标!$C$41:$CH$41,0)+1)</f>
        <v>8</v>
      </c>
      <c r="Q715" s="50">
        <v>1</v>
      </c>
      <c r="R715" s="50" t="str">
        <f t="shared" ca="1" si="541"/>
        <v>prop_208</v>
      </c>
      <c r="S715" s="50" t="str">
        <f t="shared" ca="1" si="542"/>
        <v>prop</v>
      </c>
      <c r="U715" s="50">
        <v>13</v>
      </c>
      <c r="V715" s="50">
        <f t="shared" si="563"/>
        <v>132013</v>
      </c>
      <c r="W715" s="50">
        <v>13</v>
      </c>
      <c r="X715" s="50" t="s">
        <v>2200</v>
      </c>
      <c r="Y715" s="50" t="s">
        <v>2200</v>
      </c>
      <c r="Z715" s="50">
        <f>随机目标!CH154</f>
        <v>0</v>
      </c>
      <c r="AA715" s="50">
        <v>2</v>
      </c>
      <c r="AB715" s="50" t="str">
        <f t="shared" si="564"/>
        <v>itemicon_1</v>
      </c>
      <c r="AC715" s="50" t="str">
        <f t="shared" si="565"/>
        <v>coin</v>
      </c>
    </row>
    <row r="716" spans="1:29">
      <c r="A716" s="51" t="s">
        <v>1029</v>
      </c>
      <c r="B716" s="52">
        <v>1014</v>
      </c>
      <c r="C716" s="52">
        <v>4</v>
      </c>
      <c r="D716" s="50" t="str">
        <f t="shared" ref="D716:H716" si="573">D616</f>
        <v>item,200;stage_token,1</v>
      </c>
      <c r="E716" s="50">
        <f>产出设定!$C$21</f>
        <v>75</v>
      </c>
      <c r="F716" s="50">
        <f t="shared" si="573"/>
        <v>135</v>
      </c>
      <c r="G716" s="50">
        <f t="shared" si="573"/>
        <v>225</v>
      </c>
      <c r="H716" s="50" t="str">
        <f t="shared" si="573"/>
        <v>pack,10114;stage_token,115;dice,1</v>
      </c>
      <c r="K716" s="50">
        <v>12</v>
      </c>
      <c r="L716" s="50">
        <f t="shared" si="540"/>
        <v>121014</v>
      </c>
      <c r="M716" s="50">
        <v>14</v>
      </c>
      <c r="N716" s="50" t="str">
        <f ca="1">OFFSET(随机目标!$C$42,M716-1,MATCH(K716,随机目标!$C$41:$CH$41,0)-1)</f>
        <v>prop,208,2;pack,1103;pack,1118;pack,1133;pack,1148</v>
      </c>
      <c r="O716" s="50" t="str">
        <f ca="1">OFFSET(随机目标!$C$42,M716-1,MATCH(K716,随机目标!$C$41:$CH$41,0))</f>
        <v>prop,208,2</v>
      </c>
      <c r="P716" s="50">
        <f ca="1">OFFSET(随机目标!$C$42,M716-1,MATCH(K716,随机目标!$C$41:$CH$41,0)+1)</f>
        <v>8</v>
      </c>
      <c r="Q716" s="50">
        <v>1</v>
      </c>
      <c r="R716" s="50" t="str">
        <f t="shared" ca="1" si="541"/>
        <v>prop_208</v>
      </c>
      <c r="S716" s="50" t="str">
        <f t="shared" ca="1" si="542"/>
        <v>prop</v>
      </c>
      <c r="U716" s="50">
        <v>13</v>
      </c>
      <c r="V716" s="50">
        <f t="shared" si="563"/>
        <v>132014</v>
      </c>
      <c r="W716" s="50">
        <v>14</v>
      </c>
      <c r="X716" s="50" t="s">
        <v>2200</v>
      </c>
      <c r="Y716" s="50" t="s">
        <v>2200</v>
      </c>
      <c r="Z716" s="50">
        <f>随机目标!CH155</f>
        <v>0</v>
      </c>
      <c r="AA716" s="50">
        <v>2</v>
      </c>
      <c r="AB716" s="50" t="str">
        <f t="shared" si="564"/>
        <v>itemicon_1</v>
      </c>
      <c r="AC716" s="50" t="str">
        <f t="shared" si="565"/>
        <v>coin</v>
      </c>
    </row>
    <row r="717" spans="1:29">
      <c r="A717" s="51" t="s">
        <v>1030</v>
      </c>
      <c r="B717" s="52">
        <v>1015</v>
      </c>
      <c r="C717" s="52">
        <v>4</v>
      </c>
      <c r="D717" s="50" t="str">
        <f t="shared" ref="D717:H717" si="574">D617</f>
        <v>item,200;stage_token,1</v>
      </c>
      <c r="E717" s="50">
        <f>产出设定!$C$21</f>
        <v>75</v>
      </c>
      <c r="F717" s="50">
        <f t="shared" si="574"/>
        <v>135</v>
      </c>
      <c r="G717" s="50">
        <f t="shared" si="574"/>
        <v>225</v>
      </c>
      <c r="H717" s="50" t="str">
        <f t="shared" si="574"/>
        <v>pack,10115;stage_token,115;dice,1</v>
      </c>
      <c r="K717" s="50">
        <v>12</v>
      </c>
      <c r="L717" s="50">
        <f t="shared" si="540"/>
        <v>121015</v>
      </c>
      <c r="M717" s="50">
        <v>15</v>
      </c>
      <c r="N717" s="50" t="str">
        <f ca="1">OFFSET(随机目标!$C$42,M717-1,MATCH(K717,随机目标!$C$41:$CH$41,0)-1)</f>
        <v>prop,208,2;pack,1103;pack,1118;pack,1133;pack,1148</v>
      </c>
      <c r="O717" s="50" t="str">
        <f ca="1">OFFSET(随机目标!$C$42,M717-1,MATCH(K717,随机目标!$C$41:$CH$41,0))</f>
        <v>prop,208,2</v>
      </c>
      <c r="P717" s="50">
        <f ca="1">OFFSET(随机目标!$C$42,M717-1,MATCH(K717,随机目标!$C$41:$CH$41,0)+1)</f>
        <v>8</v>
      </c>
      <c r="Q717" s="50">
        <v>1</v>
      </c>
      <c r="R717" s="50" t="str">
        <f t="shared" ca="1" si="541"/>
        <v>prop_208</v>
      </c>
      <c r="S717" s="50" t="str">
        <f t="shared" ca="1" si="542"/>
        <v>prop</v>
      </c>
      <c r="U717" s="50">
        <v>13</v>
      </c>
      <c r="V717" s="50">
        <f t="shared" si="563"/>
        <v>132015</v>
      </c>
      <c r="W717" s="50">
        <v>15</v>
      </c>
      <c r="X717" s="50" t="s">
        <v>2200</v>
      </c>
      <c r="Y717" s="50" t="s">
        <v>2200</v>
      </c>
      <c r="Z717" s="50">
        <f>随机目标!CH156</f>
        <v>0</v>
      </c>
      <c r="AA717" s="50">
        <v>2</v>
      </c>
      <c r="AB717" s="50" t="str">
        <f t="shared" si="564"/>
        <v>itemicon_1</v>
      </c>
      <c r="AC717" s="50" t="str">
        <f t="shared" si="565"/>
        <v>coin</v>
      </c>
    </row>
    <row r="718" spans="1:29">
      <c r="A718" s="51" t="s">
        <v>1031</v>
      </c>
      <c r="B718" s="52">
        <v>1016</v>
      </c>
      <c r="C718" s="52">
        <v>4</v>
      </c>
      <c r="D718" s="50" t="str">
        <f t="shared" ref="D718:H718" si="575">D618</f>
        <v>item,200;stage_token,1</v>
      </c>
      <c r="E718" s="50">
        <f>产出设定!$C$21</f>
        <v>75</v>
      </c>
      <c r="F718" s="50">
        <f t="shared" si="575"/>
        <v>139</v>
      </c>
      <c r="G718" s="50">
        <f t="shared" si="575"/>
        <v>232</v>
      </c>
      <c r="H718" s="50" t="str">
        <f t="shared" si="575"/>
        <v>pack,10116;stage_token,115;dice,1</v>
      </c>
      <c r="K718" s="50">
        <v>12</v>
      </c>
      <c r="L718" s="50">
        <f t="shared" si="540"/>
        <v>121016</v>
      </c>
      <c r="M718" s="50">
        <v>16</v>
      </c>
      <c r="N718" s="50" t="str">
        <f ca="1">OFFSET(随机目标!$C$42,M718-1,MATCH(K718,随机目标!$C$41:$CH$41,0)-1)</f>
        <v>prop,208,2;pack,1103;pack,1118;pack,1133;pack,1148</v>
      </c>
      <c r="O718" s="50" t="str">
        <f ca="1">OFFSET(随机目标!$C$42,M718-1,MATCH(K718,随机目标!$C$41:$CH$41,0))</f>
        <v>prop,208,2</v>
      </c>
      <c r="P718" s="50">
        <f ca="1">OFFSET(随机目标!$C$42,M718-1,MATCH(K718,随机目标!$C$41:$CH$41,0)+1)</f>
        <v>8</v>
      </c>
      <c r="Q718" s="50">
        <v>1</v>
      </c>
      <c r="R718" s="50" t="str">
        <f t="shared" ca="1" si="541"/>
        <v>prop_208</v>
      </c>
      <c r="S718" s="50" t="str">
        <f t="shared" ca="1" si="542"/>
        <v>prop</v>
      </c>
      <c r="U718" s="50">
        <v>13</v>
      </c>
      <c r="V718" s="50">
        <f t="shared" si="563"/>
        <v>132016</v>
      </c>
      <c r="W718" s="50">
        <v>16</v>
      </c>
      <c r="X718" s="50" t="s">
        <v>2200</v>
      </c>
      <c r="Y718" s="50" t="s">
        <v>2200</v>
      </c>
      <c r="Z718" s="50">
        <f>随机目标!CH157</f>
        <v>0</v>
      </c>
      <c r="AA718" s="50">
        <v>2</v>
      </c>
      <c r="AB718" s="50" t="str">
        <f t="shared" si="564"/>
        <v>itemicon_1</v>
      </c>
      <c r="AC718" s="50" t="str">
        <f t="shared" si="565"/>
        <v>coin</v>
      </c>
    </row>
    <row r="719" spans="1:29">
      <c r="A719" s="51" t="s">
        <v>1032</v>
      </c>
      <c r="B719" s="52">
        <v>1017</v>
      </c>
      <c r="C719" s="52">
        <v>4</v>
      </c>
      <c r="D719" s="50" t="str">
        <f t="shared" ref="D719:H719" si="576">D619</f>
        <v>item,200;stage_token,1</v>
      </c>
      <c r="E719" s="50">
        <f>产出设定!$C$21</f>
        <v>75</v>
      </c>
      <c r="F719" s="50">
        <f t="shared" si="576"/>
        <v>144</v>
      </c>
      <c r="G719" s="50">
        <f t="shared" si="576"/>
        <v>240</v>
      </c>
      <c r="H719" s="50" t="str">
        <f t="shared" si="576"/>
        <v>pack,10117;stage_token,115;dice,1</v>
      </c>
      <c r="K719" s="50">
        <v>12</v>
      </c>
      <c r="L719" s="50">
        <f t="shared" si="540"/>
        <v>121017</v>
      </c>
      <c r="M719" s="50">
        <v>17</v>
      </c>
      <c r="N719" s="50" t="str">
        <f ca="1">OFFSET(随机目标!$C$42,M719-1,MATCH(K719,随机目标!$C$41:$CH$41,0)-1)</f>
        <v>prop,208,2;pack,1103;pack,1118;pack,1133;pack,1148</v>
      </c>
      <c r="O719" s="50" t="str">
        <f ca="1">OFFSET(随机目标!$C$42,M719-1,MATCH(K719,随机目标!$C$41:$CH$41,0))</f>
        <v>prop,208,2</v>
      </c>
      <c r="P719" s="50">
        <f ca="1">OFFSET(随机目标!$C$42,M719-1,MATCH(K719,随机目标!$C$41:$CH$41,0)+1)</f>
        <v>8</v>
      </c>
      <c r="Q719" s="50">
        <v>1</v>
      </c>
      <c r="R719" s="50" t="str">
        <f t="shared" ca="1" si="541"/>
        <v>prop_208</v>
      </c>
      <c r="S719" s="50" t="str">
        <f t="shared" ca="1" si="542"/>
        <v>prop</v>
      </c>
      <c r="U719" s="50">
        <v>13</v>
      </c>
      <c r="V719" s="50">
        <f t="shared" si="563"/>
        <v>132017</v>
      </c>
      <c r="W719" s="50">
        <v>17</v>
      </c>
      <c r="X719" s="50" t="s">
        <v>2200</v>
      </c>
      <c r="Y719" s="50" t="s">
        <v>2200</v>
      </c>
      <c r="Z719" s="50">
        <f>随机目标!CH158</f>
        <v>0</v>
      </c>
      <c r="AA719" s="50">
        <v>2</v>
      </c>
      <c r="AB719" s="50" t="str">
        <f t="shared" si="564"/>
        <v>itemicon_1</v>
      </c>
      <c r="AC719" s="50" t="str">
        <f t="shared" si="565"/>
        <v>coin</v>
      </c>
    </row>
    <row r="720" spans="1:29">
      <c r="A720" s="51" t="s">
        <v>1033</v>
      </c>
      <c r="B720" s="52">
        <v>1018</v>
      </c>
      <c r="C720" s="52">
        <v>4</v>
      </c>
      <c r="D720" s="50" t="str">
        <f t="shared" ref="D720:H720" si="577">D620</f>
        <v>item,200;stage_token,1</v>
      </c>
      <c r="E720" s="50">
        <f>产出设定!$C$21</f>
        <v>75</v>
      </c>
      <c r="F720" s="50">
        <f t="shared" si="577"/>
        <v>144</v>
      </c>
      <c r="G720" s="50">
        <f t="shared" si="577"/>
        <v>240</v>
      </c>
      <c r="H720" s="50" t="str">
        <f t="shared" si="577"/>
        <v>pack,10118;stage_token,115;dice,1</v>
      </c>
      <c r="K720" s="50">
        <v>12</v>
      </c>
      <c r="L720" s="50">
        <f t="shared" si="540"/>
        <v>121018</v>
      </c>
      <c r="M720" s="50">
        <v>18</v>
      </c>
      <c r="N720" s="50" t="str">
        <f ca="1">OFFSET(随机目标!$C$42,M720-1,MATCH(K720,随机目标!$C$41:$CH$41,0)-1)</f>
        <v>prop,208,2;pack,1103;pack,1118;pack,1133;pack,1148</v>
      </c>
      <c r="O720" s="50" t="str">
        <f ca="1">OFFSET(随机目标!$C$42,M720-1,MATCH(K720,随机目标!$C$41:$CH$41,0))</f>
        <v>prop,208,2</v>
      </c>
      <c r="P720" s="50">
        <f ca="1">OFFSET(随机目标!$C$42,M720-1,MATCH(K720,随机目标!$C$41:$CH$41,0)+1)</f>
        <v>8</v>
      </c>
      <c r="Q720" s="50">
        <v>1</v>
      </c>
      <c r="R720" s="50" t="str">
        <f t="shared" ca="1" si="541"/>
        <v>prop_208</v>
      </c>
      <c r="S720" s="50" t="str">
        <f t="shared" ca="1" si="542"/>
        <v>prop</v>
      </c>
      <c r="U720" s="50">
        <v>13</v>
      </c>
      <c r="V720" s="50">
        <f t="shared" si="563"/>
        <v>132018</v>
      </c>
      <c r="W720" s="50">
        <v>18</v>
      </c>
      <c r="X720" s="50" t="s">
        <v>2200</v>
      </c>
      <c r="Y720" s="50" t="s">
        <v>2200</v>
      </c>
      <c r="Z720" s="50">
        <f>随机目标!CH159</f>
        <v>0</v>
      </c>
      <c r="AA720" s="50">
        <v>2</v>
      </c>
      <c r="AB720" s="50" t="str">
        <f t="shared" si="564"/>
        <v>itemicon_1</v>
      </c>
      <c r="AC720" s="50" t="str">
        <f t="shared" si="565"/>
        <v>coin</v>
      </c>
    </row>
    <row r="721" spans="1:29">
      <c r="A721" s="51" t="s">
        <v>1034</v>
      </c>
      <c r="B721" s="52">
        <v>1019</v>
      </c>
      <c r="C721" s="52">
        <v>4</v>
      </c>
      <c r="D721" s="50" t="str">
        <f t="shared" ref="D721:H721" si="578">D621</f>
        <v>item,200;stage_token,1</v>
      </c>
      <c r="E721" s="50">
        <f>产出设定!$C$21</f>
        <v>75</v>
      </c>
      <c r="F721" s="50">
        <f t="shared" si="578"/>
        <v>144</v>
      </c>
      <c r="G721" s="50">
        <f t="shared" si="578"/>
        <v>240</v>
      </c>
      <c r="H721" s="50" t="str">
        <f t="shared" si="578"/>
        <v>pack,10119;stage_token,115;dice,1</v>
      </c>
      <c r="K721" s="50">
        <v>12</v>
      </c>
      <c r="L721" s="50">
        <f t="shared" si="540"/>
        <v>121019</v>
      </c>
      <c r="M721" s="50">
        <v>19</v>
      </c>
      <c r="N721" s="50" t="str">
        <f ca="1">OFFSET(随机目标!$C$42,M721-1,MATCH(K721,随机目标!$C$41:$CH$41,0)-1)</f>
        <v>prop,208,2;pack,1103;pack,1118;pack,1133;pack,1148</v>
      </c>
      <c r="O721" s="50" t="str">
        <f ca="1">OFFSET(随机目标!$C$42,M721-1,MATCH(K721,随机目标!$C$41:$CH$41,0))</f>
        <v>prop,208,2</v>
      </c>
      <c r="P721" s="50">
        <f ca="1">OFFSET(随机目标!$C$42,M721-1,MATCH(K721,随机目标!$C$41:$CH$41,0)+1)</f>
        <v>8</v>
      </c>
      <c r="Q721" s="50">
        <v>1</v>
      </c>
      <c r="R721" s="50" t="str">
        <f t="shared" ca="1" si="541"/>
        <v>prop_208</v>
      </c>
      <c r="S721" s="50" t="str">
        <f t="shared" ca="1" si="542"/>
        <v>prop</v>
      </c>
      <c r="U721" s="50">
        <v>13</v>
      </c>
      <c r="V721" s="50">
        <f t="shared" si="563"/>
        <v>132019</v>
      </c>
      <c r="W721" s="50">
        <v>19</v>
      </c>
      <c r="X721" s="50" t="s">
        <v>2200</v>
      </c>
      <c r="Y721" s="50" t="s">
        <v>2200</v>
      </c>
      <c r="Z721" s="50">
        <f>随机目标!CH160</f>
        <v>0</v>
      </c>
      <c r="AA721" s="50">
        <v>2</v>
      </c>
      <c r="AB721" s="50" t="str">
        <f t="shared" si="564"/>
        <v>itemicon_1</v>
      </c>
      <c r="AC721" s="50" t="str">
        <f t="shared" si="565"/>
        <v>coin</v>
      </c>
    </row>
    <row r="722" spans="1:29">
      <c r="A722" s="51" t="s">
        <v>1035</v>
      </c>
      <c r="B722" s="52">
        <v>1020</v>
      </c>
      <c r="C722" s="52">
        <v>4</v>
      </c>
      <c r="D722" s="50" t="str">
        <f t="shared" ref="D722:H722" si="579">D622</f>
        <v>item,200;stage_token,1</v>
      </c>
      <c r="E722" s="50">
        <f>产出设定!$C$21</f>
        <v>75</v>
      </c>
      <c r="F722" s="50">
        <f t="shared" si="579"/>
        <v>144</v>
      </c>
      <c r="G722" s="50">
        <f t="shared" si="579"/>
        <v>240</v>
      </c>
      <c r="H722" s="50" t="str">
        <f t="shared" si="579"/>
        <v>pack,10120;stage_token,120;dice,1</v>
      </c>
      <c r="K722" s="50">
        <v>12</v>
      </c>
      <c r="L722" s="50">
        <f t="shared" si="540"/>
        <v>121020</v>
      </c>
      <c r="M722" s="50">
        <v>20</v>
      </c>
      <c r="N722" s="50" t="str">
        <f ca="1">OFFSET(随机目标!$C$42,M722-1,MATCH(K722,随机目标!$C$41:$CH$41,0)-1)</f>
        <v>prop,208,2;pack,1103;pack,1118;pack,1133;pack,1148</v>
      </c>
      <c r="O722" s="50" t="str">
        <f ca="1">OFFSET(随机目标!$C$42,M722-1,MATCH(K722,随机目标!$C$41:$CH$41,0))</f>
        <v>prop,208,2</v>
      </c>
      <c r="P722" s="50">
        <f ca="1">OFFSET(随机目标!$C$42,M722-1,MATCH(K722,随机目标!$C$41:$CH$41,0)+1)</f>
        <v>8</v>
      </c>
      <c r="Q722" s="50">
        <v>1</v>
      </c>
      <c r="R722" s="50" t="str">
        <f t="shared" ca="1" si="541"/>
        <v>prop_208</v>
      </c>
      <c r="S722" s="50" t="str">
        <f t="shared" ca="1" si="542"/>
        <v>prop</v>
      </c>
      <c r="U722" s="50">
        <v>13</v>
      </c>
      <c r="V722" s="50">
        <f t="shared" si="563"/>
        <v>132020</v>
      </c>
      <c r="W722" s="50">
        <v>20</v>
      </c>
      <c r="X722" s="50" t="s">
        <v>2200</v>
      </c>
      <c r="Y722" s="50" t="s">
        <v>2200</v>
      </c>
      <c r="Z722" s="50">
        <f>随机目标!CH161</f>
        <v>0</v>
      </c>
      <c r="AA722" s="50">
        <v>2</v>
      </c>
      <c r="AB722" s="50" t="str">
        <f t="shared" si="564"/>
        <v>itemicon_1</v>
      </c>
      <c r="AC722" s="50" t="str">
        <f t="shared" si="565"/>
        <v>coin</v>
      </c>
    </row>
    <row r="723" spans="1:29">
      <c r="A723" s="51" t="s">
        <v>1036</v>
      </c>
      <c r="B723" s="52">
        <v>1021</v>
      </c>
      <c r="C723" s="52">
        <v>4</v>
      </c>
      <c r="D723" s="50" t="str">
        <f t="shared" ref="D723:H723" si="580">D623</f>
        <v>item,200;stage_token,1</v>
      </c>
      <c r="E723" s="50">
        <f>产出设定!$C$21</f>
        <v>75</v>
      </c>
      <c r="F723" s="50">
        <f t="shared" si="580"/>
        <v>144</v>
      </c>
      <c r="G723" s="50">
        <f t="shared" si="580"/>
        <v>240</v>
      </c>
      <c r="H723" s="50" t="str">
        <f t="shared" si="580"/>
        <v>pack,10121;stage_token,120;dice,1</v>
      </c>
      <c r="K723" s="50">
        <v>12</v>
      </c>
      <c r="L723" s="50">
        <f t="shared" si="540"/>
        <v>121021</v>
      </c>
      <c r="M723" s="50">
        <v>21</v>
      </c>
      <c r="N723" s="50" t="str">
        <f ca="1">OFFSET(随机目标!$C$42,M723-1,MATCH(K723,随机目标!$C$41:$CH$41,0)-1)</f>
        <v>prop,208,2;pack,1103;pack,1118;pack,1133;pack,1148</v>
      </c>
      <c r="O723" s="50" t="str">
        <f ca="1">OFFSET(随机目标!$C$42,M723-1,MATCH(K723,随机目标!$C$41:$CH$41,0))</f>
        <v>prop,208,2</v>
      </c>
      <c r="P723" s="50">
        <f ca="1">OFFSET(随机目标!$C$42,M723-1,MATCH(K723,随机目标!$C$41:$CH$41,0)+1)</f>
        <v>8</v>
      </c>
      <c r="Q723" s="50">
        <v>1</v>
      </c>
      <c r="R723" s="50" t="str">
        <f t="shared" ca="1" si="541"/>
        <v>prop_208</v>
      </c>
      <c r="S723" s="50" t="str">
        <f t="shared" ca="1" si="542"/>
        <v>prop</v>
      </c>
      <c r="U723" s="50">
        <v>13</v>
      </c>
      <c r="V723" s="50">
        <f t="shared" si="563"/>
        <v>132021</v>
      </c>
      <c r="W723" s="50">
        <v>21</v>
      </c>
      <c r="X723" s="50" t="s">
        <v>2200</v>
      </c>
      <c r="Y723" s="50" t="s">
        <v>2200</v>
      </c>
      <c r="Z723" s="50">
        <f>随机目标!CH162</f>
        <v>0</v>
      </c>
      <c r="AA723" s="50">
        <v>2</v>
      </c>
      <c r="AB723" s="50" t="str">
        <f t="shared" si="564"/>
        <v>itemicon_1</v>
      </c>
      <c r="AC723" s="50" t="str">
        <f t="shared" si="565"/>
        <v>coin</v>
      </c>
    </row>
    <row r="724" spans="1:29">
      <c r="A724" s="51" t="s">
        <v>1037</v>
      </c>
      <c r="B724" s="52">
        <v>1022</v>
      </c>
      <c r="C724" s="52">
        <v>4</v>
      </c>
      <c r="D724" s="50" t="str">
        <f t="shared" ref="D724:H724" si="581">D624</f>
        <v>item,200;stage_token,1</v>
      </c>
      <c r="E724" s="50">
        <f>产出设定!$C$21</f>
        <v>75</v>
      </c>
      <c r="F724" s="50">
        <f t="shared" si="581"/>
        <v>148</v>
      </c>
      <c r="G724" s="50">
        <f t="shared" si="581"/>
        <v>247</v>
      </c>
      <c r="H724" s="50" t="str">
        <f t="shared" si="581"/>
        <v>pack,10122;stage_token,120;dice,1</v>
      </c>
      <c r="K724" s="50">
        <v>12</v>
      </c>
      <c r="L724" s="50">
        <f t="shared" si="540"/>
        <v>121022</v>
      </c>
      <c r="M724" s="50">
        <v>22</v>
      </c>
      <c r="N724" s="50" t="str">
        <f ca="1">OFFSET(随机目标!$C$42,M724-1,MATCH(K724,随机目标!$C$41:$CH$41,0)-1)</f>
        <v>prop,208,2;pack,1104;pack,1119;pack,1134;pack,1149</v>
      </c>
      <c r="O724" s="50" t="str">
        <f ca="1">OFFSET(随机目标!$C$42,M724-1,MATCH(K724,随机目标!$C$41:$CH$41,0))</f>
        <v>prop,208,2</v>
      </c>
      <c r="P724" s="50">
        <f ca="1">OFFSET(随机目标!$C$42,M724-1,MATCH(K724,随机目标!$C$41:$CH$41,0)+1)</f>
        <v>7</v>
      </c>
      <c r="Q724" s="50">
        <v>1</v>
      </c>
      <c r="R724" s="50" t="str">
        <f t="shared" ca="1" si="541"/>
        <v>prop_208</v>
      </c>
      <c r="S724" s="50" t="str">
        <f t="shared" ca="1" si="542"/>
        <v>prop</v>
      </c>
      <c r="U724" s="50">
        <v>13</v>
      </c>
      <c r="V724" s="50">
        <f t="shared" si="563"/>
        <v>132022</v>
      </c>
      <c r="W724" s="50">
        <v>22</v>
      </c>
      <c r="X724" s="50" t="s">
        <v>2200</v>
      </c>
      <c r="Y724" s="50" t="s">
        <v>2200</v>
      </c>
      <c r="Z724" s="50">
        <f>随机目标!CH163</f>
        <v>0</v>
      </c>
      <c r="AA724" s="50">
        <v>2</v>
      </c>
      <c r="AB724" s="50" t="str">
        <f t="shared" si="564"/>
        <v>itemicon_1</v>
      </c>
      <c r="AC724" s="50" t="str">
        <f t="shared" si="565"/>
        <v>coin</v>
      </c>
    </row>
    <row r="725" spans="1:29">
      <c r="A725" s="51" t="s">
        <v>1038</v>
      </c>
      <c r="B725" s="52">
        <v>1023</v>
      </c>
      <c r="C725" s="52">
        <v>4</v>
      </c>
      <c r="D725" s="50" t="str">
        <f t="shared" ref="D725:H725" si="582">D625</f>
        <v>item,200;stage_token,1</v>
      </c>
      <c r="E725" s="50">
        <f>产出设定!$C$21</f>
        <v>75</v>
      </c>
      <c r="F725" s="50">
        <f t="shared" si="582"/>
        <v>148</v>
      </c>
      <c r="G725" s="50">
        <f t="shared" si="582"/>
        <v>247</v>
      </c>
      <c r="H725" s="50" t="str">
        <f t="shared" si="582"/>
        <v>pack,10123;stage_token,120;dice,1</v>
      </c>
      <c r="K725" s="50">
        <v>12</v>
      </c>
      <c r="L725" s="50">
        <f t="shared" si="540"/>
        <v>121023</v>
      </c>
      <c r="M725" s="50">
        <v>23</v>
      </c>
      <c r="N725" s="50" t="str">
        <f ca="1">OFFSET(随机目标!$C$42,M725-1,MATCH(K725,随机目标!$C$41:$CH$41,0)-1)</f>
        <v>prop,208,2;pack,1104;pack,1119;pack,1134;pack,1149</v>
      </c>
      <c r="O725" s="50" t="str">
        <f ca="1">OFFSET(随机目标!$C$42,M725-1,MATCH(K725,随机目标!$C$41:$CH$41,0))</f>
        <v>prop,208,2</v>
      </c>
      <c r="P725" s="50">
        <f ca="1">OFFSET(随机目标!$C$42,M725-1,MATCH(K725,随机目标!$C$41:$CH$41,0)+1)</f>
        <v>7</v>
      </c>
      <c r="Q725" s="50">
        <v>1</v>
      </c>
      <c r="R725" s="50" t="str">
        <f t="shared" ca="1" si="541"/>
        <v>prop_208</v>
      </c>
      <c r="S725" s="50" t="str">
        <f t="shared" ca="1" si="542"/>
        <v>prop</v>
      </c>
      <c r="U725" s="50">
        <v>13</v>
      </c>
      <c r="V725" s="50">
        <f t="shared" si="563"/>
        <v>132023</v>
      </c>
      <c r="W725" s="50">
        <v>23</v>
      </c>
      <c r="X725" s="50" t="s">
        <v>2200</v>
      </c>
      <c r="Y725" s="50" t="s">
        <v>2200</v>
      </c>
      <c r="Z725" s="50">
        <f>随机目标!CH164</f>
        <v>0</v>
      </c>
      <c r="AA725" s="50">
        <v>2</v>
      </c>
      <c r="AB725" s="50" t="str">
        <f t="shared" si="564"/>
        <v>itemicon_1</v>
      </c>
      <c r="AC725" s="50" t="str">
        <f t="shared" si="565"/>
        <v>coin</v>
      </c>
    </row>
    <row r="726" spans="1:29">
      <c r="A726" s="51" t="s">
        <v>1039</v>
      </c>
      <c r="B726" s="52">
        <v>1024</v>
      </c>
      <c r="C726" s="52">
        <v>4</v>
      </c>
      <c r="D726" s="50" t="str">
        <f t="shared" ref="D726:H726" si="583">D626</f>
        <v>item,200;stage_token,1</v>
      </c>
      <c r="E726" s="50">
        <f>产出设定!$C$21</f>
        <v>75</v>
      </c>
      <c r="F726" s="50">
        <f t="shared" si="583"/>
        <v>153</v>
      </c>
      <c r="G726" s="50">
        <f t="shared" si="583"/>
        <v>255</v>
      </c>
      <c r="H726" s="50" t="str">
        <f t="shared" si="583"/>
        <v>pack,10124;stage_token,120;dice,1</v>
      </c>
      <c r="K726" s="50">
        <v>12</v>
      </c>
      <c r="L726" s="50">
        <f t="shared" si="540"/>
        <v>121024</v>
      </c>
      <c r="M726" s="50">
        <v>24</v>
      </c>
      <c r="N726" s="50" t="str">
        <f ca="1">OFFSET(随机目标!$C$42,M726-1,MATCH(K726,随机目标!$C$41:$CH$41,0)-1)</f>
        <v>prop,208,2;pack,1104;pack,1119;pack,1134;pack,1149</v>
      </c>
      <c r="O726" s="50" t="str">
        <f ca="1">OFFSET(随机目标!$C$42,M726-1,MATCH(K726,随机目标!$C$41:$CH$41,0))</f>
        <v>prop,208,2</v>
      </c>
      <c r="P726" s="50">
        <f ca="1">OFFSET(随机目标!$C$42,M726-1,MATCH(K726,随机目标!$C$41:$CH$41,0)+1)</f>
        <v>7</v>
      </c>
      <c r="Q726" s="50">
        <v>1</v>
      </c>
      <c r="R726" s="50" t="str">
        <f t="shared" ca="1" si="541"/>
        <v>prop_208</v>
      </c>
      <c r="S726" s="50" t="str">
        <f t="shared" ca="1" si="542"/>
        <v>prop</v>
      </c>
      <c r="U726" s="50">
        <v>13</v>
      </c>
      <c r="V726" s="50">
        <f t="shared" si="563"/>
        <v>132024</v>
      </c>
      <c r="W726" s="50">
        <v>24</v>
      </c>
      <c r="X726" s="50" t="s">
        <v>2200</v>
      </c>
      <c r="Y726" s="50" t="s">
        <v>2200</v>
      </c>
      <c r="Z726" s="50">
        <f>随机目标!CH165</f>
        <v>0</v>
      </c>
      <c r="AA726" s="50">
        <v>2</v>
      </c>
      <c r="AB726" s="50" t="str">
        <f t="shared" si="564"/>
        <v>itemicon_1</v>
      </c>
      <c r="AC726" s="50" t="str">
        <f t="shared" si="565"/>
        <v>coin</v>
      </c>
    </row>
    <row r="727" spans="1:29">
      <c r="A727" s="51" t="s">
        <v>1040</v>
      </c>
      <c r="B727" s="52">
        <v>1025</v>
      </c>
      <c r="C727" s="52">
        <v>4</v>
      </c>
      <c r="D727" s="50" t="str">
        <f t="shared" ref="D727:H727" si="584">D627</f>
        <v>item,200;stage_token,1</v>
      </c>
      <c r="E727" s="50">
        <f>产出设定!$C$21</f>
        <v>75</v>
      </c>
      <c r="F727" s="50">
        <f t="shared" si="584"/>
        <v>153</v>
      </c>
      <c r="G727" s="50">
        <f t="shared" si="584"/>
        <v>255</v>
      </c>
      <c r="H727" s="50" t="str">
        <f t="shared" si="584"/>
        <v>pack,10125;stage_token,120;dice,1</v>
      </c>
      <c r="K727" s="50">
        <v>12</v>
      </c>
      <c r="L727" s="50">
        <f t="shared" si="540"/>
        <v>121025</v>
      </c>
      <c r="M727" s="50">
        <v>25</v>
      </c>
      <c r="N727" s="50" t="str">
        <f ca="1">OFFSET(随机目标!$C$42,M727-1,MATCH(K727,随机目标!$C$41:$CH$41,0)-1)</f>
        <v>prop,208,2;pack,1104;pack,1119;pack,1134;pack,1149</v>
      </c>
      <c r="O727" s="50" t="str">
        <f ca="1">OFFSET(随机目标!$C$42,M727-1,MATCH(K727,随机目标!$C$41:$CH$41,0))</f>
        <v>prop,208,2</v>
      </c>
      <c r="P727" s="50">
        <f ca="1">OFFSET(随机目标!$C$42,M727-1,MATCH(K727,随机目标!$C$41:$CH$41,0)+1)</f>
        <v>7</v>
      </c>
      <c r="Q727" s="50">
        <v>1</v>
      </c>
      <c r="R727" s="50" t="str">
        <f t="shared" ca="1" si="541"/>
        <v>prop_208</v>
      </c>
      <c r="S727" s="50" t="str">
        <f t="shared" ca="1" si="542"/>
        <v>prop</v>
      </c>
      <c r="U727" s="50">
        <v>13</v>
      </c>
      <c r="V727" s="50">
        <f t="shared" si="563"/>
        <v>132025</v>
      </c>
      <c r="W727" s="50">
        <v>25</v>
      </c>
      <c r="X727" s="50" t="s">
        <v>2200</v>
      </c>
      <c r="Y727" s="50" t="s">
        <v>2200</v>
      </c>
      <c r="Z727" s="50">
        <f>随机目标!CH166</f>
        <v>0</v>
      </c>
      <c r="AA727" s="50">
        <v>2</v>
      </c>
      <c r="AB727" s="50" t="str">
        <f t="shared" si="564"/>
        <v>itemicon_1</v>
      </c>
      <c r="AC727" s="50" t="str">
        <f t="shared" si="565"/>
        <v>coin</v>
      </c>
    </row>
    <row r="728" spans="1:29">
      <c r="A728" s="51" t="s">
        <v>1041</v>
      </c>
      <c r="B728" s="52">
        <v>1026</v>
      </c>
      <c r="C728" s="52">
        <v>4</v>
      </c>
      <c r="D728" s="50" t="str">
        <f t="shared" ref="D728:H728" si="585">D628</f>
        <v>item,200;stage_token,1</v>
      </c>
      <c r="E728" s="50">
        <f>产出设定!$C$21</f>
        <v>75</v>
      </c>
      <c r="F728" s="50">
        <f t="shared" si="585"/>
        <v>153</v>
      </c>
      <c r="G728" s="50">
        <f t="shared" si="585"/>
        <v>255</v>
      </c>
      <c r="H728" s="50" t="str">
        <f t="shared" si="585"/>
        <v>pack,10126;stage_token,120;dice,1</v>
      </c>
      <c r="K728" s="50">
        <v>12</v>
      </c>
      <c r="L728" s="50">
        <f t="shared" si="540"/>
        <v>121026</v>
      </c>
      <c r="M728" s="50">
        <v>26</v>
      </c>
      <c r="N728" s="50" t="str">
        <f ca="1">OFFSET(随机目标!$C$42,M728-1,MATCH(K728,随机目标!$C$41:$CH$41,0)-1)</f>
        <v>prop,208,2;pack,1104;pack,1119;pack,1134;pack,1149</v>
      </c>
      <c r="O728" s="50" t="str">
        <f ca="1">OFFSET(随机目标!$C$42,M728-1,MATCH(K728,随机目标!$C$41:$CH$41,0))</f>
        <v>prop,208,2</v>
      </c>
      <c r="P728" s="50">
        <f ca="1">OFFSET(随机目标!$C$42,M728-1,MATCH(K728,随机目标!$C$41:$CH$41,0)+1)</f>
        <v>7</v>
      </c>
      <c r="Q728" s="50">
        <v>1</v>
      </c>
      <c r="R728" s="50" t="str">
        <f t="shared" ca="1" si="541"/>
        <v>prop_208</v>
      </c>
      <c r="S728" s="50" t="str">
        <f t="shared" ca="1" si="542"/>
        <v>prop</v>
      </c>
      <c r="U728" s="50">
        <v>13</v>
      </c>
      <c r="V728" s="50">
        <f t="shared" si="563"/>
        <v>132026</v>
      </c>
      <c r="W728" s="50">
        <v>26</v>
      </c>
      <c r="X728" s="50" t="s">
        <v>2200</v>
      </c>
      <c r="Y728" s="50" t="s">
        <v>2200</v>
      </c>
      <c r="Z728" s="50">
        <f>随机目标!CH167</f>
        <v>0</v>
      </c>
      <c r="AA728" s="50">
        <v>2</v>
      </c>
      <c r="AB728" s="50" t="str">
        <f t="shared" si="564"/>
        <v>itemicon_1</v>
      </c>
      <c r="AC728" s="50" t="str">
        <f t="shared" si="565"/>
        <v>coin</v>
      </c>
    </row>
    <row r="729" spans="1:29">
      <c r="A729" s="51" t="s">
        <v>1042</v>
      </c>
      <c r="B729" s="52">
        <v>1027</v>
      </c>
      <c r="C729" s="52">
        <v>4</v>
      </c>
      <c r="D729" s="50" t="str">
        <f t="shared" ref="D729:H729" si="586">D629</f>
        <v>item,200;stage_token,1</v>
      </c>
      <c r="E729" s="50">
        <f>产出设定!$C$21</f>
        <v>75</v>
      </c>
      <c r="F729" s="50">
        <f t="shared" si="586"/>
        <v>157</v>
      </c>
      <c r="G729" s="50">
        <f t="shared" si="586"/>
        <v>262</v>
      </c>
      <c r="H729" s="50" t="str">
        <f t="shared" si="586"/>
        <v>pack,10127;stage_token,125;dice,1</v>
      </c>
      <c r="K729" s="50">
        <v>12</v>
      </c>
      <c r="L729" s="50">
        <f t="shared" si="540"/>
        <v>121027</v>
      </c>
      <c r="M729" s="50">
        <v>27</v>
      </c>
      <c r="N729" s="50" t="str">
        <f ca="1">OFFSET(随机目标!$C$42,M729-1,MATCH(K729,随机目标!$C$41:$CH$41,0)-1)</f>
        <v>prop,208,2;pack,1104;pack,1119;pack,1134;pack,1149</v>
      </c>
      <c r="O729" s="50" t="str">
        <f ca="1">OFFSET(随机目标!$C$42,M729-1,MATCH(K729,随机目标!$C$41:$CH$41,0))</f>
        <v>prop,208,2</v>
      </c>
      <c r="P729" s="50">
        <f ca="1">OFFSET(随机目标!$C$42,M729-1,MATCH(K729,随机目标!$C$41:$CH$41,0)+1)</f>
        <v>7</v>
      </c>
      <c r="Q729" s="50">
        <v>1</v>
      </c>
      <c r="R729" s="50" t="str">
        <f t="shared" ca="1" si="541"/>
        <v>prop_208</v>
      </c>
      <c r="S729" s="50" t="str">
        <f t="shared" ca="1" si="542"/>
        <v>prop</v>
      </c>
      <c r="U729" s="50">
        <v>13</v>
      </c>
      <c r="V729" s="50">
        <f t="shared" si="563"/>
        <v>132027</v>
      </c>
      <c r="W729" s="50">
        <v>27</v>
      </c>
      <c r="X729" s="50" t="s">
        <v>2200</v>
      </c>
      <c r="Y729" s="50" t="s">
        <v>2200</v>
      </c>
      <c r="Z729" s="50">
        <f>随机目标!CH168</f>
        <v>0</v>
      </c>
      <c r="AA729" s="50">
        <v>2</v>
      </c>
      <c r="AB729" s="50" t="str">
        <f t="shared" si="564"/>
        <v>itemicon_1</v>
      </c>
      <c r="AC729" s="50" t="str">
        <f t="shared" si="565"/>
        <v>coin</v>
      </c>
    </row>
    <row r="730" spans="1:29">
      <c r="A730" s="51" t="s">
        <v>1043</v>
      </c>
      <c r="B730" s="52">
        <v>1028</v>
      </c>
      <c r="C730" s="52">
        <v>4</v>
      </c>
      <c r="D730" s="50" t="str">
        <f t="shared" ref="D730:H730" si="587">D630</f>
        <v>item,200;stage_token,1</v>
      </c>
      <c r="E730" s="50">
        <f>产出设定!$C$21</f>
        <v>75</v>
      </c>
      <c r="F730" s="50">
        <f t="shared" si="587"/>
        <v>157</v>
      </c>
      <c r="G730" s="50">
        <f t="shared" si="587"/>
        <v>262</v>
      </c>
      <c r="H730" s="50" t="str">
        <f t="shared" si="587"/>
        <v>pack,10128;stage_token,125;dice,1</v>
      </c>
      <c r="K730" s="50">
        <v>12</v>
      </c>
      <c r="L730" s="50">
        <f t="shared" si="540"/>
        <v>121028</v>
      </c>
      <c r="M730" s="50">
        <v>28</v>
      </c>
      <c r="N730" s="50" t="str">
        <f ca="1">OFFSET(随机目标!$C$42,M730-1,MATCH(K730,随机目标!$C$41:$CH$41,0)-1)</f>
        <v>prop,208,2;pack,1104;pack,1119;pack,1134;pack,1149</v>
      </c>
      <c r="O730" s="50" t="str">
        <f ca="1">OFFSET(随机目标!$C$42,M730-1,MATCH(K730,随机目标!$C$41:$CH$41,0))</f>
        <v>prop,208,2</v>
      </c>
      <c r="P730" s="50">
        <f ca="1">OFFSET(随机目标!$C$42,M730-1,MATCH(K730,随机目标!$C$41:$CH$41,0)+1)</f>
        <v>7</v>
      </c>
      <c r="Q730" s="50">
        <v>1</v>
      </c>
      <c r="R730" s="50" t="str">
        <f t="shared" ca="1" si="541"/>
        <v>prop_208</v>
      </c>
      <c r="S730" s="50" t="str">
        <f t="shared" ca="1" si="542"/>
        <v>prop</v>
      </c>
      <c r="U730" s="50">
        <v>13</v>
      </c>
      <c r="V730" s="50">
        <f t="shared" si="563"/>
        <v>132028</v>
      </c>
      <c r="W730" s="50">
        <v>28</v>
      </c>
      <c r="X730" s="50" t="s">
        <v>2200</v>
      </c>
      <c r="Y730" s="50" t="s">
        <v>2200</v>
      </c>
      <c r="Z730" s="50">
        <f>随机目标!CH169</f>
        <v>0</v>
      </c>
      <c r="AA730" s="50">
        <v>2</v>
      </c>
      <c r="AB730" s="50" t="str">
        <f t="shared" si="564"/>
        <v>itemicon_1</v>
      </c>
      <c r="AC730" s="50" t="str">
        <f t="shared" si="565"/>
        <v>coin</v>
      </c>
    </row>
    <row r="731" spans="1:29">
      <c r="A731" s="51" t="s">
        <v>1044</v>
      </c>
      <c r="B731" s="52">
        <v>1029</v>
      </c>
      <c r="C731" s="52">
        <v>4</v>
      </c>
      <c r="D731" s="50" t="str">
        <f t="shared" ref="D731:H731" si="588">D631</f>
        <v>item,200;stage_token,1</v>
      </c>
      <c r="E731" s="50">
        <f>产出设定!$C$21</f>
        <v>75</v>
      </c>
      <c r="F731" s="50">
        <f t="shared" si="588"/>
        <v>157</v>
      </c>
      <c r="G731" s="50">
        <f t="shared" si="588"/>
        <v>262</v>
      </c>
      <c r="H731" s="50" t="str">
        <f t="shared" si="588"/>
        <v>pack,10129;stage_token,125;dice,1</v>
      </c>
      <c r="K731" s="50">
        <v>12</v>
      </c>
      <c r="L731" s="50">
        <f t="shared" si="540"/>
        <v>121029</v>
      </c>
      <c r="M731" s="50">
        <v>29</v>
      </c>
      <c r="N731" s="50" t="str">
        <f ca="1">OFFSET(随机目标!$C$42,M731-1,MATCH(K731,随机目标!$C$41:$CH$41,0)-1)</f>
        <v>prop,208,2;pack,1104;pack,1119;pack,1134;pack,1149</v>
      </c>
      <c r="O731" s="50" t="str">
        <f ca="1">OFFSET(随机目标!$C$42,M731-1,MATCH(K731,随机目标!$C$41:$CH$41,0))</f>
        <v>prop,208,2</v>
      </c>
      <c r="P731" s="50">
        <f ca="1">OFFSET(随机目标!$C$42,M731-1,MATCH(K731,随机目标!$C$41:$CH$41,0)+1)</f>
        <v>7</v>
      </c>
      <c r="Q731" s="50">
        <v>1</v>
      </c>
      <c r="R731" s="50" t="str">
        <f t="shared" ca="1" si="541"/>
        <v>prop_208</v>
      </c>
      <c r="S731" s="50" t="str">
        <f t="shared" ca="1" si="542"/>
        <v>prop</v>
      </c>
      <c r="U731" s="50">
        <v>13</v>
      </c>
      <c r="V731" s="50">
        <f t="shared" si="563"/>
        <v>132029</v>
      </c>
      <c r="W731" s="50">
        <v>29</v>
      </c>
      <c r="X731" s="50" t="s">
        <v>2200</v>
      </c>
      <c r="Y731" s="50" t="s">
        <v>2200</v>
      </c>
      <c r="Z731" s="50">
        <f>随机目标!CH170</f>
        <v>0</v>
      </c>
      <c r="AA731" s="50">
        <v>2</v>
      </c>
      <c r="AB731" s="50" t="str">
        <f t="shared" si="564"/>
        <v>itemicon_1</v>
      </c>
      <c r="AC731" s="50" t="str">
        <f t="shared" si="565"/>
        <v>coin</v>
      </c>
    </row>
    <row r="732" spans="1:29">
      <c r="A732" s="51" t="s">
        <v>1045</v>
      </c>
      <c r="B732" s="52">
        <v>1030</v>
      </c>
      <c r="C732" s="52">
        <v>4</v>
      </c>
      <c r="D732" s="50" t="str">
        <f t="shared" ref="D732:H732" si="589">D632</f>
        <v>item,200;stage_token,1</v>
      </c>
      <c r="E732" s="50">
        <f>产出设定!$C$21</f>
        <v>75</v>
      </c>
      <c r="F732" s="50">
        <f t="shared" si="589"/>
        <v>157</v>
      </c>
      <c r="G732" s="50">
        <f t="shared" si="589"/>
        <v>262</v>
      </c>
      <c r="H732" s="50" t="str">
        <f t="shared" si="589"/>
        <v>pack,10130;stage_token,125;dice,1</v>
      </c>
      <c r="K732" s="50">
        <v>12</v>
      </c>
      <c r="L732" s="50">
        <f t="shared" si="540"/>
        <v>121030</v>
      </c>
      <c r="M732" s="50">
        <v>30</v>
      </c>
      <c r="N732" s="50" t="str">
        <f ca="1">OFFSET(随机目标!$C$42,M732-1,MATCH(K732,随机目标!$C$41:$CH$41,0)-1)</f>
        <v>prop,208,2;pack,1104;pack,1119;pack,1134;pack,1149</v>
      </c>
      <c r="O732" s="50" t="str">
        <f ca="1">OFFSET(随机目标!$C$42,M732-1,MATCH(K732,随机目标!$C$41:$CH$41,0))</f>
        <v>prop,208,2</v>
      </c>
      <c r="P732" s="50">
        <f ca="1">OFFSET(随机目标!$C$42,M732-1,MATCH(K732,随机目标!$C$41:$CH$41,0)+1)</f>
        <v>7</v>
      </c>
      <c r="Q732" s="50">
        <v>1</v>
      </c>
      <c r="R732" s="50" t="str">
        <f t="shared" ca="1" si="541"/>
        <v>prop_208</v>
      </c>
      <c r="S732" s="50" t="str">
        <f t="shared" ca="1" si="542"/>
        <v>prop</v>
      </c>
      <c r="U732" s="50">
        <v>13</v>
      </c>
      <c r="V732" s="50">
        <f t="shared" si="563"/>
        <v>132030</v>
      </c>
      <c r="W732" s="50">
        <v>30</v>
      </c>
      <c r="X732" s="50" t="s">
        <v>2200</v>
      </c>
      <c r="Y732" s="50" t="s">
        <v>2200</v>
      </c>
      <c r="Z732" s="50">
        <f>随机目标!CH171</f>
        <v>0</v>
      </c>
      <c r="AA732" s="50">
        <v>2</v>
      </c>
      <c r="AB732" s="50" t="str">
        <f t="shared" si="564"/>
        <v>itemicon_1</v>
      </c>
      <c r="AC732" s="50" t="str">
        <f t="shared" si="565"/>
        <v>coin</v>
      </c>
    </row>
    <row r="733" spans="1:29">
      <c r="A733" s="51" t="s">
        <v>1046</v>
      </c>
      <c r="B733" s="52">
        <v>1031</v>
      </c>
      <c r="C733" s="52">
        <v>4</v>
      </c>
      <c r="D733" s="50" t="str">
        <f>D633</f>
        <v>item,200;stage_token,1</v>
      </c>
      <c r="E733" s="50">
        <f>产出设定!$C$21</f>
        <v>75</v>
      </c>
      <c r="F733" s="50">
        <f t="shared" ref="F733:H733" si="590">F633</f>
        <v>162</v>
      </c>
      <c r="G733" s="50">
        <f t="shared" si="590"/>
        <v>270</v>
      </c>
      <c r="H733" s="50" t="str">
        <f t="shared" si="590"/>
        <v>pack,10131;stage_token,125;dice,1</v>
      </c>
      <c r="K733" s="50">
        <v>12</v>
      </c>
      <c r="L733" s="50">
        <f t="shared" si="540"/>
        <v>121031</v>
      </c>
      <c r="M733" s="50">
        <v>31</v>
      </c>
      <c r="N733" s="50" t="str">
        <f ca="1">OFFSET(随机目标!$C$42,M733-1,MATCH(K733,随机目标!$C$41:$CH$41,0)-1)</f>
        <v>prop,208,2;pack,1104;pack,1119;pack,1134;pack,1149</v>
      </c>
      <c r="O733" s="50" t="str">
        <f ca="1">OFFSET(随机目标!$C$42,M733-1,MATCH(K733,随机目标!$C$41:$CH$41,0))</f>
        <v>prop,208,2</v>
      </c>
      <c r="P733" s="50">
        <f ca="1">OFFSET(随机目标!$C$42,M733-1,MATCH(K733,随机目标!$C$41:$CH$41,0)+1)</f>
        <v>7</v>
      </c>
      <c r="Q733" s="50">
        <v>1</v>
      </c>
      <c r="R733" s="50" t="str">
        <f t="shared" ca="1" si="541"/>
        <v>prop_208</v>
      </c>
      <c r="S733" s="50" t="str">
        <f t="shared" ca="1" si="542"/>
        <v>prop</v>
      </c>
      <c r="U733" s="50">
        <v>13</v>
      </c>
      <c r="V733" s="50">
        <f t="shared" si="563"/>
        <v>132031</v>
      </c>
      <c r="W733" s="50">
        <v>31</v>
      </c>
      <c r="X733" s="50" t="s">
        <v>2200</v>
      </c>
      <c r="Y733" s="50" t="s">
        <v>2200</v>
      </c>
      <c r="Z733" s="50">
        <f>随机目标!CH172</f>
        <v>0</v>
      </c>
      <c r="AA733" s="50">
        <v>2</v>
      </c>
      <c r="AB733" s="50" t="str">
        <f t="shared" si="564"/>
        <v>itemicon_1</v>
      </c>
      <c r="AC733" s="50" t="str">
        <f t="shared" si="565"/>
        <v>coin</v>
      </c>
    </row>
    <row r="734" spans="1:29">
      <c r="A734" s="51" t="s">
        <v>1047</v>
      </c>
      <c r="B734" s="52">
        <v>1032</v>
      </c>
      <c r="C734" s="52">
        <v>4</v>
      </c>
      <c r="D734" s="50" t="str">
        <f t="shared" ref="D734:H734" si="591">D634</f>
        <v>item,200;stage_token,1</v>
      </c>
      <c r="E734" s="50">
        <f>产出设定!$C$21</f>
        <v>75</v>
      </c>
      <c r="F734" s="50">
        <f t="shared" si="591"/>
        <v>162</v>
      </c>
      <c r="G734" s="50">
        <f t="shared" si="591"/>
        <v>270</v>
      </c>
      <c r="H734" s="50" t="str">
        <f t="shared" si="591"/>
        <v>pack,10132;stage_token,125;dice,1</v>
      </c>
      <c r="K734" s="50">
        <v>12</v>
      </c>
      <c r="L734" s="50">
        <f t="shared" si="540"/>
        <v>121032</v>
      </c>
      <c r="M734" s="50">
        <v>32</v>
      </c>
      <c r="N734" s="50" t="str">
        <f ca="1">OFFSET(随机目标!$C$42,M734-1,MATCH(K734,随机目标!$C$41:$CH$41,0)-1)</f>
        <v>prop,208,2;pack,1104;pack,1119;pack,1134;pack,1149</v>
      </c>
      <c r="O734" s="50" t="str">
        <f ca="1">OFFSET(随机目标!$C$42,M734-1,MATCH(K734,随机目标!$C$41:$CH$41,0))</f>
        <v>prop,208,2</v>
      </c>
      <c r="P734" s="50">
        <f ca="1">OFFSET(随机目标!$C$42,M734-1,MATCH(K734,随机目标!$C$41:$CH$41,0)+1)</f>
        <v>7</v>
      </c>
      <c r="Q734" s="50">
        <v>1</v>
      </c>
      <c r="R734" s="50" t="str">
        <f t="shared" ca="1" si="541"/>
        <v>prop_208</v>
      </c>
      <c r="S734" s="50" t="str">
        <f t="shared" ca="1" si="542"/>
        <v>prop</v>
      </c>
      <c r="U734" s="50">
        <v>13</v>
      </c>
      <c r="V734" s="50">
        <f t="shared" si="563"/>
        <v>132032</v>
      </c>
      <c r="W734" s="50">
        <v>32</v>
      </c>
      <c r="X734" s="50" t="s">
        <v>2200</v>
      </c>
      <c r="Y734" s="50" t="s">
        <v>2200</v>
      </c>
      <c r="Z734" s="50">
        <f>随机目标!CH173</f>
        <v>0</v>
      </c>
      <c r="AA734" s="50">
        <v>2</v>
      </c>
      <c r="AB734" s="50" t="str">
        <f t="shared" si="564"/>
        <v>itemicon_1</v>
      </c>
      <c r="AC734" s="50" t="str">
        <f t="shared" si="565"/>
        <v>coin</v>
      </c>
    </row>
    <row r="735" spans="1:29">
      <c r="A735" s="51" t="s">
        <v>1048</v>
      </c>
      <c r="B735" s="52">
        <v>1033</v>
      </c>
      <c r="C735" s="52">
        <v>4</v>
      </c>
      <c r="D735" s="50" t="str">
        <f t="shared" ref="D735:H735" si="592">D635</f>
        <v>item,200;stage_token,1</v>
      </c>
      <c r="E735" s="50">
        <f>产出设定!$C$21</f>
        <v>75</v>
      </c>
      <c r="F735" s="50">
        <f t="shared" si="592"/>
        <v>162</v>
      </c>
      <c r="G735" s="50">
        <f t="shared" si="592"/>
        <v>270</v>
      </c>
      <c r="H735" s="50" t="str">
        <f t="shared" si="592"/>
        <v>pack,10133;stage_token,125;dice,1</v>
      </c>
      <c r="K735" s="50">
        <v>12</v>
      </c>
      <c r="L735" s="50">
        <f t="shared" si="540"/>
        <v>121033</v>
      </c>
      <c r="M735" s="50">
        <v>33</v>
      </c>
      <c r="N735" s="50" t="str">
        <f ca="1">OFFSET(随机目标!$C$42,M735-1,MATCH(K735,随机目标!$C$41:$CH$41,0)-1)</f>
        <v>prop,208,2;pack,1104;pack,1119;pack,1134;pack,1149</v>
      </c>
      <c r="O735" s="50" t="str">
        <f ca="1">OFFSET(随机目标!$C$42,M735-1,MATCH(K735,随机目标!$C$41:$CH$41,0))</f>
        <v>prop,208,2</v>
      </c>
      <c r="P735" s="50">
        <f ca="1">OFFSET(随机目标!$C$42,M735-1,MATCH(K735,随机目标!$C$41:$CH$41,0)+1)</f>
        <v>7</v>
      </c>
      <c r="Q735" s="50">
        <v>1</v>
      </c>
      <c r="R735" s="50" t="str">
        <f t="shared" ca="1" si="541"/>
        <v>prop_208</v>
      </c>
      <c r="S735" s="50" t="str">
        <f t="shared" ca="1" si="542"/>
        <v>prop</v>
      </c>
      <c r="U735" s="50">
        <v>13</v>
      </c>
      <c r="V735" s="50">
        <f t="shared" si="563"/>
        <v>132033</v>
      </c>
      <c r="W735" s="50">
        <v>33</v>
      </c>
      <c r="X735" s="50" t="s">
        <v>2200</v>
      </c>
      <c r="Y735" s="50" t="s">
        <v>2200</v>
      </c>
      <c r="Z735" s="50">
        <f>随机目标!CH174</f>
        <v>0</v>
      </c>
      <c r="AA735" s="50">
        <v>2</v>
      </c>
      <c r="AB735" s="50" t="str">
        <f t="shared" si="564"/>
        <v>itemicon_1</v>
      </c>
      <c r="AC735" s="50" t="str">
        <f t="shared" si="565"/>
        <v>coin</v>
      </c>
    </row>
    <row r="736" spans="1:29">
      <c r="A736" s="51" t="s">
        <v>1049</v>
      </c>
      <c r="B736" s="52">
        <v>1034</v>
      </c>
      <c r="C736" s="52">
        <v>4</v>
      </c>
      <c r="D736" s="50" t="str">
        <f t="shared" ref="D736:H736" si="593">D636</f>
        <v>item,200;stage_token,1</v>
      </c>
      <c r="E736" s="50">
        <f>产出设定!$C$21</f>
        <v>75</v>
      </c>
      <c r="F736" s="50">
        <f t="shared" si="593"/>
        <v>166</v>
      </c>
      <c r="G736" s="50">
        <f t="shared" si="593"/>
        <v>277</v>
      </c>
      <c r="H736" s="50" t="str">
        <f t="shared" si="593"/>
        <v>pack,10134;stage_token,130;dice,1</v>
      </c>
      <c r="K736" s="50">
        <v>12</v>
      </c>
      <c r="L736" s="50">
        <f t="shared" si="540"/>
        <v>121034</v>
      </c>
      <c r="M736" s="50">
        <v>34</v>
      </c>
      <c r="N736" s="50" t="str">
        <f ca="1">OFFSET(随机目标!$C$42,M736-1,MATCH(K736,随机目标!$C$41:$CH$41,0)-1)</f>
        <v>prop,208,2;pack,1105;pack,1120;pack,1135;pack,1150</v>
      </c>
      <c r="O736" s="50" t="str">
        <f ca="1">OFFSET(随机目标!$C$42,M736-1,MATCH(K736,随机目标!$C$41:$CH$41,0))</f>
        <v>prop,208,2</v>
      </c>
      <c r="P736" s="50">
        <f ca="1">OFFSET(随机目标!$C$42,M736-1,MATCH(K736,随机目标!$C$41:$CH$41,0)+1)</f>
        <v>5</v>
      </c>
      <c r="Q736" s="50">
        <v>1</v>
      </c>
      <c r="R736" s="50" t="str">
        <f t="shared" ca="1" si="541"/>
        <v>prop_208</v>
      </c>
      <c r="S736" s="50" t="str">
        <f t="shared" ca="1" si="542"/>
        <v>prop</v>
      </c>
      <c r="U736" s="50">
        <v>13</v>
      </c>
      <c r="V736" s="50">
        <f t="shared" si="563"/>
        <v>132034</v>
      </c>
      <c r="W736" s="50">
        <v>34</v>
      </c>
      <c r="X736" s="50" t="s">
        <v>2200</v>
      </c>
      <c r="Y736" s="50" t="s">
        <v>2200</v>
      </c>
      <c r="Z736" s="50">
        <f>随机目标!CH175</f>
        <v>0</v>
      </c>
      <c r="AA736" s="50">
        <v>2</v>
      </c>
      <c r="AB736" s="50" t="str">
        <f t="shared" si="564"/>
        <v>itemicon_1</v>
      </c>
      <c r="AC736" s="50" t="str">
        <f t="shared" si="565"/>
        <v>coin</v>
      </c>
    </row>
    <row r="737" spans="1:29">
      <c r="A737" s="51" t="s">
        <v>1050</v>
      </c>
      <c r="B737" s="52">
        <v>1035</v>
      </c>
      <c r="C737" s="52">
        <v>4</v>
      </c>
      <c r="D737" s="50" t="str">
        <f t="shared" ref="D737:H737" si="594">D637</f>
        <v>item,200;stage_token,1</v>
      </c>
      <c r="E737" s="50">
        <f>产出设定!$C$21</f>
        <v>75</v>
      </c>
      <c r="F737" s="50">
        <f t="shared" si="594"/>
        <v>166</v>
      </c>
      <c r="G737" s="50">
        <f t="shared" si="594"/>
        <v>277</v>
      </c>
      <c r="H737" s="50" t="str">
        <f t="shared" si="594"/>
        <v>pack,10135;stage_token,130;dice,1</v>
      </c>
      <c r="K737" s="50">
        <v>12</v>
      </c>
      <c r="L737" s="50">
        <f t="shared" si="540"/>
        <v>121035</v>
      </c>
      <c r="M737" s="50">
        <v>35</v>
      </c>
      <c r="N737" s="50" t="str">
        <f ca="1">OFFSET(随机目标!$C$42,M737-1,MATCH(K737,随机目标!$C$41:$CH$41,0)-1)</f>
        <v>prop,208,2;pack,1105;pack,1120;pack,1135;pack,1150</v>
      </c>
      <c r="O737" s="50" t="str">
        <f ca="1">OFFSET(随机目标!$C$42,M737-1,MATCH(K737,随机目标!$C$41:$CH$41,0))</f>
        <v>prop,208,2</v>
      </c>
      <c r="P737" s="50">
        <f ca="1">OFFSET(随机目标!$C$42,M737-1,MATCH(K737,随机目标!$C$41:$CH$41,0)+1)</f>
        <v>5</v>
      </c>
      <c r="Q737" s="50">
        <v>1</v>
      </c>
      <c r="R737" s="50" t="str">
        <f t="shared" ca="1" si="541"/>
        <v>prop_208</v>
      </c>
      <c r="S737" s="50" t="str">
        <f t="shared" ca="1" si="542"/>
        <v>prop</v>
      </c>
      <c r="U737" s="50">
        <v>13</v>
      </c>
      <c r="V737" s="50">
        <f t="shared" si="563"/>
        <v>132035</v>
      </c>
      <c r="W737" s="50">
        <v>35</v>
      </c>
      <c r="X737" s="50" t="s">
        <v>2200</v>
      </c>
      <c r="Y737" s="50" t="s">
        <v>2200</v>
      </c>
      <c r="Z737" s="50">
        <f>随机目标!CH176</f>
        <v>0</v>
      </c>
      <c r="AA737" s="50">
        <v>2</v>
      </c>
      <c r="AB737" s="50" t="str">
        <f t="shared" si="564"/>
        <v>itemicon_1</v>
      </c>
      <c r="AC737" s="50" t="str">
        <f t="shared" si="565"/>
        <v>coin</v>
      </c>
    </row>
    <row r="738" spans="1:29">
      <c r="A738" s="51" t="s">
        <v>1051</v>
      </c>
      <c r="B738" s="52">
        <v>1036</v>
      </c>
      <c r="C738" s="52">
        <v>4</v>
      </c>
      <c r="D738" s="50" t="str">
        <f t="shared" ref="D738:H738" si="595">D638</f>
        <v>item,200;stage_token,1</v>
      </c>
      <c r="E738" s="50">
        <f>产出设定!$C$21</f>
        <v>75</v>
      </c>
      <c r="F738" s="50">
        <f t="shared" si="595"/>
        <v>166</v>
      </c>
      <c r="G738" s="50">
        <f t="shared" si="595"/>
        <v>277</v>
      </c>
      <c r="H738" s="50" t="str">
        <f t="shared" si="595"/>
        <v>pack,10136;stage_token,130;dice,1</v>
      </c>
      <c r="K738" s="50">
        <v>12</v>
      </c>
      <c r="L738" s="50">
        <f t="shared" si="540"/>
        <v>121036</v>
      </c>
      <c r="M738" s="50">
        <v>36</v>
      </c>
      <c r="N738" s="50" t="str">
        <f ca="1">OFFSET(随机目标!$C$42,M738-1,MATCH(K738,随机目标!$C$41:$CH$41,0)-1)</f>
        <v>prop,208,2;pack,1105;pack,1120;pack,1135;pack,1150</v>
      </c>
      <c r="O738" s="50" t="str">
        <f ca="1">OFFSET(随机目标!$C$42,M738-1,MATCH(K738,随机目标!$C$41:$CH$41,0))</f>
        <v>prop,208,2</v>
      </c>
      <c r="P738" s="50">
        <f ca="1">OFFSET(随机目标!$C$42,M738-1,MATCH(K738,随机目标!$C$41:$CH$41,0)+1)</f>
        <v>5</v>
      </c>
      <c r="Q738" s="50">
        <v>1</v>
      </c>
      <c r="R738" s="50" t="str">
        <f t="shared" ca="1" si="541"/>
        <v>prop_208</v>
      </c>
      <c r="S738" s="50" t="str">
        <f t="shared" ca="1" si="542"/>
        <v>prop</v>
      </c>
      <c r="U738" s="50">
        <v>13</v>
      </c>
      <c r="V738" s="50">
        <f t="shared" si="563"/>
        <v>132036</v>
      </c>
      <c r="W738" s="50">
        <v>36</v>
      </c>
      <c r="X738" s="50" t="s">
        <v>2200</v>
      </c>
      <c r="Y738" s="50" t="s">
        <v>2200</v>
      </c>
      <c r="Z738" s="50">
        <f>随机目标!CH177</f>
        <v>0</v>
      </c>
      <c r="AA738" s="50">
        <v>2</v>
      </c>
      <c r="AB738" s="50" t="str">
        <f t="shared" si="564"/>
        <v>itemicon_1</v>
      </c>
      <c r="AC738" s="50" t="str">
        <f t="shared" si="565"/>
        <v>coin</v>
      </c>
    </row>
    <row r="739" spans="1:29">
      <c r="A739" s="51" t="s">
        <v>1052</v>
      </c>
      <c r="B739" s="52">
        <v>1037</v>
      </c>
      <c r="C739" s="52">
        <v>4</v>
      </c>
      <c r="D739" s="50" t="str">
        <f t="shared" ref="D739:H739" si="596">D639</f>
        <v>item,200;stage_token,1</v>
      </c>
      <c r="E739" s="50">
        <f>产出设定!$C$21</f>
        <v>75</v>
      </c>
      <c r="F739" s="50">
        <f t="shared" si="596"/>
        <v>171</v>
      </c>
      <c r="G739" s="50">
        <f t="shared" si="596"/>
        <v>285</v>
      </c>
      <c r="H739" s="50" t="str">
        <f t="shared" si="596"/>
        <v>pack,10137;stage_token,130;dice,1</v>
      </c>
      <c r="K739" s="50">
        <v>12</v>
      </c>
      <c r="L739" s="50">
        <f t="shared" si="540"/>
        <v>121037</v>
      </c>
      <c r="M739" s="50">
        <v>37</v>
      </c>
      <c r="N739" s="50" t="str">
        <f ca="1">OFFSET(随机目标!$C$42,M739-1,MATCH(K739,随机目标!$C$41:$CH$41,0)-1)</f>
        <v>prop,208,2;pack,1105;pack,1120;pack,1135;pack,1150</v>
      </c>
      <c r="O739" s="50" t="str">
        <f ca="1">OFFSET(随机目标!$C$42,M739-1,MATCH(K739,随机目标!$C$41:$CH$41,0))</f>
        <v>prop,208,2</v>
      </c>
      <c r="P739" s="50">
        <f ca="1">OFFSET(随机目标!$C$42,M739-1,MATCH(K739,随机目标!$C$41:$CH$41,0)+1)</f>
        <v>5</v>
      </c>
      <c r="Q739" s="50">
        <v>1</v>
      </c>
      <c r="R739" s="50" t="str">
        <f t="shared" ca="1" si="541"/>
        <v>prop_208</v>
      </c>
      <c r="S739" s="50" t="str">
        <f t="shared" ca="1" si="542"/>
        <v>prop</v>
      </c>
      <c r="U739" s="50">
        <v>13</v>
      </c>
      <c r="V739" s="50">
        <f t="shared" si="563"/>
        <v>132037</v>
      </c>
      <c r="W739" s="50">
        <v>37</v>
      </c>
      <c r="X739" s="50" t="s">
        <v>2200</v>
      </c>
      <c r="Y739" s="50" t="s">
        <v>2200</v>
      </c>
      <c r="Z739" s="50">
        <f>随机目标!CH178</f>
        <v>0</v>
      </c>
      <c r="AA739" s="50">
        <v>2</v>
      </c>
      <c r="AB739" s="50" t="str">
        <f t="shared" si="564"/>
        <v>itemicon_1</v>
      </c>
      <c r="AC739" s="50" t="str">
        <f t="shared" si="565"/>
        <v>coin</v>
      </c>
    </row>
    <row r="740" spans="1:29">
      <c r="A740" s="51" t="s">
        <v>1053</v>
      </c>
      <c r="B740" s="52">
        <v>1038</v>
      </c>
      <c r="C740" s="52">
        <v>4</v>
      </c>
      <c r="D740" s="50" t="str">
        <f t="shared" ref="D740:H740" si="597">D640</f>
        <v>item,200;stage_token,1</v>
      </c>
      <c r="E740" s="50">
        <f>产出设定!$C$21</f>
        <v>75</v>
      </c>
      <c r="F740" s="50">
        <f t="shared" si="597"/>
        <v>175</v>
      </c>
      <c r="G740" s="50">
        <f t="shared" si="597"/>
        <v>292</v>
      </c>
      <c r="H740" s="50" t="str">
        <f t="shared" si="597"/>
        <v>pack,10138;stage_token,130;dice,1</v>
      </c>
      <c r="K740" s="50">
        <v>12</v>
      </c>
      <c r="L740" s="50">
        <f t="shared" si="540"/>
        <v>121038</v>
      </c>
      <c r="M740" s="50">
        <v>38</v>
      </c>
      <c r="N740" s="50" t="str">
        <f ca="1">OFFSET(随机目标!$C$42,M740-1,MATCH(K740,随机目标!$C$41:$CH$41,0)-1)</f>
        <v>prop,208,2;pack,1105;pack,1120;pack,1135;pack,1150</v>
      </c>
      <c r="O740" s="50" t="str">
        <f ca="1">OFFSET(随机目标!$C$42,M740-1,MATCH(K740,随机目标!$C$41:$CH$41,0))</f>
        <v>prop,208,2</v>
      </c>
      <c r="P740" s="50">
        <f ca="1">OFFSET(随机目标!$C$42,M740-1,MATCH(K740,随机目标!$C$41:$CH$41,0)+1)</f>
        <v>5</v>
      </c>
      <c r="Q740" s="50">
        <v>1</v>
      </c>
      <c r="R740" s="50" t="str">
        <f t="shared" ca="1" si="541"/>
        <v>prop_208</v>
      </c>
      <c r="S740" s="50" t="str">
        <f t="shared" ca="1" si="542"/>
        <v>prop</v>
      </c>
      <c r="U740" s="50">
        <v>13</v>
      </c>
      <c r="V740" s="50">
        <f t="shared" si="563"/>
        <v>132038</v>
      </c>
      <c r="W740" s="50">
        <v>38</v>
      </c>
      <c r="X740" s="50" t="s">
        <v>2200</v>
      </c>
      <c r="Y740" s="50" t="s">
        <v>2200</v>
      </c>
      <c r="Z740" s="50">
        <f>随机目标!CH179</f>
        <v>0</v>
      </c>
      <c r="AA740" s="50">
        <v>2</v>
      </c>
      <c r="AB740" s="50" t="str">
        <f t="shared" si="564"/>
        <v>itemicon_1</v>
      </c>
      <c r="AC740" s="50" t="str">
        <f t="shared" si="565"/>
        <v>coin</v>
      </c>
    </row>
    <row r="741" spans="1:29">
      <c r="A741" s="51" t="s">
        <v>1054</v>
      </c>
      <c r="B741" s="52">
        <v>1039</v>
      </c>
      <c r="C741" s="52">
        <v>4</v>
      </c>
      <c r="D741" s="50" t="str">
        <f t="shared" ref="D741:H741" si="598">D641</f>
        <v>item,200;stage_token,1</v>
      </c>
      <c r="E741" s="50">
        <f>产出设定!$C$21</f>
        <v>75</v>
      </c>
      <c r="F741" s="50">
        <f t="shared" si="598"/>
        <v>180</v>
      </c>
      <c r="G741" s="50">
        <f t="shared" si="598"/>
        <v>300</v>
      </c>
      <c r="H741" s="50" t="str">
        <f t="shared" si="598"/>
        <v>pack,10139;stage_token,130;dice,1</v>
      </c>
      <c r="K741" s="50">
        <v>12</v>
      </c>
      <c r="L741" s="50">
        <f t="shared" si="540"/>
        <v>121039</v>
      </c>
      <c r="M741" s="50">
        <v>39</v>
      </c>
      <c r="N741" s="50" t="str">
        <f ca="1">OFFSET(随机目标!$C$42,M741-1,MATCH(K741,随机目标!$C$41:$CH$41,0)-1)</f>
        <v>prop,208,2;pack,1105;pack,1120;pack,1135;pack,1150</v>
      </c>
      <c r="O741" s="50" t="str">
        <f ca="1">OFFSET(随机目标!$C$42,M741-1,MATCH(K741,随机目标!$C$41:$CH$41,0))</f>
        <v>prop,208,2</v>
      </c>
      <c r="P741" s="50">
        <f ca="1">OFFSET(随机目标!$C$42,M741-1,MATCH(K741,随机目标!$C$41:$CH$41,0)+1)</f>
        <v>5</v>
      </c>
      <c r="Q741" s="50">
        <v>1</v>
      </c>
      <c r="R741" s="50" t="str">
        <f t="shared" ca="1" si="541"/>
        <v>prop_208</v>
      </c>
      <c r="S741" s="50" t="str">
        <f t="shared" ca="1" si="542"/>
        <v>prop</v>
      </c>
      <c r="U741" s="50">
        <v>13</v>
      </c>
      <c r="V741" s="50">
        <f t="shared" si="563"/>
        <v>132039</v>
      </c>
      <c r="W741" s="50">
        <v>39</v>
      </c>
      <c r="X741" s="50" t="s">
        <v>2200</v>
      </c>
      <c r="Y741" s="50" t="s">
        <v>2200</v>
      </c>
      <c r="Z741" s="50">
        <f>随机目标!CH180</f>
        <v>0</v>
      </c>
      <c r="AA741" s="50">
        <v>2</v>
      </c>
      <c r="AB741" s="50" t="str">
        <f t="shared" si="564"/>
        <v>itemicon_1</v>
      </c>
      <c r="AC741" s="50" t="str">
        <f t="shared" si="565"/>
        <v>coin</v>
      </c>
    </row>
    <row r="742" spans="1:29">
      <c r="A742" s="51" t="s">
        <v>1055</v>
      </c>
      <c r="B742" s="52">
        <v>1040</v>
      </c>
      <c r="C742" s="52">
        <v>4</v>
      </c>
      <c r="D742" s="50" t="str">
        <f t="shared" ref="D742:H742" si="599">D642</f>
        <v>item,200;stage_token,1</v>
      </c>
      <c r="E742" s="50">
        <f>产出设定!$C$21</f>
        <v>75</v>
      </c>
      <c r="F742" s="50">
        <f t="shared" si="599"/>
        <v>180</v>
      </c>
      <c r="G742" s="50">
        <f t="shared" si="599"/>
        <v>300</v>
      </c>
      <c r="H742" s="50" t="str">
        <f t="shared" si="599"/>
        <v>pack,10140;stage_token,135;dice,1</v>
      </c>
      <c r="K742" s="50">
        <v>12</v>
      </c>
      <c r="L742" s="50">
        <f t="shared" si="540"/>
        <v>121040</v>
      </c>
      <c r="M742" s="50">
        <v>40</v>
      </c>
      <c r="N742" s="50" t="str">
        <f ca="1">OFFSET(随机目标!$C$42,M742-1,MATCH(K742,随机目标!$C$41:$CH$41,0)-1)</f>
        <v>prop,208,2;pack,1105;pack,1120;pack,1135;pack,1150</v>
      </c>
      <c r="O742" s="50" t="str">
        <f ca="1">OFFSET(随机目标!$C$42,M742-1,MATCH(K742,随机目标!$C$41:$CH$41,0))</f>
        <v>prop,208,2</v>
      </c>
      <c r="P742" s="50">
        <f ca="1">OFFSET(随机目标!$C$42,M742-1,MATCH(K742,随机目标!$C$41:$CH$41,0)+1)</f>
        <v>5</v>
      </c>
      <c r="Q742" s="50">
        <v>1</v>
      </c>
      <c r="R742" s="50" t="str">
        <f t="shared" ca="1" si="541"/>
        <v>prop_208</v>
      </c>
      <c r="S742" s="50" t="str">
        <f t="shared" ca="1" si="542"/>
        <v>prop</v>
      </c>
      <c r="U742" s="50">
        <v>13</v>
      </c>
      <c r="V742" s="50">
        <f t="shared" si="563"/>
        <v>132040</v>
      </c>
      <c r="W742" s="50">
        <v>40</v>
      </c>
      <c r="X742" s="50" t="s">
        <v>2200</v>
      </c>
      <c r="Y742" s="50" t="s">
        <v>2200</v>
      </c>
      <c r="Z742" s="50">
        <f>随机目标!CH181</f>
        <v>0</v>
      </c>
      <c r="AA742" s="50">
        <v>2</v>
      </c>
      <c r="AB742" s="50" t="str">
        <f t="shared" si="564"/>
        <v>itemicon_1</v>
      </c>
      <c r="AC742" s="50" t="str">
        <f t="shared" si="565"/>
        <v>coin</v>
      </c>
    </row>
    <row r="743" spans="1:29">
      <c r="A743" s="51" t="s">
        <v>1056</v>
      </c>
      <c r="B743" s="52">
        <v>1041</v>
      </c>
      <c r="C743" s="52">
        <v>4</v>
      </c>
      <c r="D743" s="50" t="str">
        <f t="shared" ref="D743:H743" si="600">D643</f>
        <v>item,200;stage_token,1</v>
      </c>
      <c r="E743" s="50">
        <f>产出设定!$C$21</f>
        <v>75</v>
      </c>
      <c r="F743" s="50">
        <f t="shared" si="600"/>
        <v>184</v>
      </c>
      <c r="G743" s="50">
        <f t="shared" si="600"/>
        <v>307</v>
      </c>
      <c r="H743" s="50" t="str">
        <f t="shared" si="600"/>
        <v>pack,10141;stage_token,135;dice,1</v>
      </c>
      <c r="K743" s="50">
        <v>12</v>
      </c>
      <c r="L743" s="50">
        <f t="shared" si="540"/>
        <v>121041</v>
      </c>
      <c r="M743" s="50">
        <v>41</v>
      </c>
      <c r="N743" s="50" t="str">
        <f ca="1">OFFSET(随机目标!$C$42,M743-1,MATCH(K743,随机目标!$C$41:$CH$41,0)-1)</f>
        <v>prop,208,2;pack,1106;pack,1121;pack,1136;pack,1151</v>
      </c>
      <c r="O743" s="50" t="str">
        <f ca="1">OFFSET(随机目标!$C$42,M743-1,MATCH(K743,随机目标!$C$41:$CH$41,0))</f>
        <v>prop,208,2</v>
      </c>
      <c r="P743" s="50">
        <f ca="1">OFFSET(随机目标!$C$42,M743-1,MATCH(K743,随机目标!$C$41:$CH$41,0)+1)</f>
        <v>3</v>
      </c>
      <c r="Q743" s="50">
        <v>1</v>
      </c>
      <c r="R743" s="50" t="str">
        <f t="shared" ca="1" si="541"/>
        <v>prop_208</v>
      </c>
      <c r="S743" s="50" t="str">
        <f t="shared" ca="1" si="542"/>
        <v>prop</v>
      </c>
      <c r="U743" s="50">
        <v>13</v>
      </c>
      <c r="V743" s="50">
        <f t="shared" si="563"/>
        <v>132041</v>
      </c>
      <c r="W743" s="50">
        <v>41</v>
      </c>
      <c r="X743" s="50" t="s">
        <v>2200</v>
      </c>
      <c r="Y743" s="50" t="s">
        <v>2200</v>
      </c>
      <c r="Z743" s="50">
        <f>随机目标!CH182</f>
        <v>0</v>
      </c>
      <c r="AA743" s="50">
        <v>2</v>
      </c>
      <c r="AB743" s="50" t="str">
        <f t="shared" si="564"/>
        <v>itemicon_1</v>
      </c>
      <c r="AC743" s="50" t="str">
        <f t="shared" si="565"/>
        <v>coin</v>
      </c>
    </row>
    <row r="744" spans="1:29">
      <c r="A744" s="51" t="s">
        <v>1057</v>
      </c>
      <c r="B744" s="52">
        <v>1042</v>
      </c>
      <c r="C744" s="52">
        <v>4</v>
      </c>
      <c r="D744" s="50" t="str">
        <f t="shared" ref="D744:H744" si="601">D644</f>
        <v>item,200;stage_token,1</v>
      </c>
      <c r="E744" s="50">
        <f>产出设定!$C$21</f>
        <v>75</v>
      </c>
      <c r="F744" s="50">
        <f t="shared" si="601"/>
        <v>189</v>
      </c>
      <c r="G744" s="50">
        <f t="shared" si="601"/>
        <v>315</v>
      </c>
      <c r="H744" s="50" t="str">
        <f t="shared" si="601"/>
        <v>pack,10142;stage_token,135;dice,1</v>
      </c>
      <c r="K744" s="50">
        <v>12</v>
      </c>
      <c r="L744" s="50">
        <f t="shared" si="540"/>
        <v>121042</v>
      </c>
      <c r="M744" s="50">
        <v>42</v>
      </c>
      <c r="N744" s="50" t="str">
        <f ca="1">OFFSET(随机目标!$C$42,M744-1,MATCH(K744,随机目标!$C$41:$CH$41,0)-1)</f>
        <v>prop,208,2;pack,1106;pack,1121;pack,1136;pack,1151</v>
      </c>
      <c r="O744" s="50" t="str">
        <f ca="1">OFFSET(随机目标!$C$42,M744-1,MATCH(K744,随机目标!$C$41:$CH$41,0))</f>
        <v>prop,208,2</v>
      </c>
      <c r="P744" s="50">
        <f ca="1">OFFSET(随机目标!$C$42,M744-1,MATCH(K744,随机目标!$C$41:$CH$41,0)+1)</f>
        <v>3</v>
      </c>
      <c r="Q744" s="50">
        <v>1</v>
      </c>
      <c r="R744" s="50" t="str">
        <f t="shared" ca="1" si="541"/>
        <v>prop_208</v>
      </c>
      <c r="S744" s="50" t="str">
        <f t="shared" ca="1" si="542"/>
        <v>prop</v>
      </c>
      <c r="U744" s="50">
        <v>13</v>
      </c>
      <c r="V744" s="50">
        <f t="shared" si="563"/>
        <v>132042</v>
      </c>
      <c r="W744" s="50">
        <v>42</v>
      </c>
      <c r="X744" s="50" t="s">
        <v>2200</v>
      </c>
      <c r="Y744" s="50" t="s">
        <v>2200</v>
      </c>
      <c r="Z744" s="50">
        <f>随机目标!CH183</f>
        <v>0</v>
      </c>
      <c r="AA744" s="50">
        <v>2</v>
      </c>
      <c r="AB744" s="50" t="str">
        <f t="shared" si="564"/>
        <v>itemicon_1</v>
      </c>
      <c r="AC744" s="50" t="str">
        <f t="shared" si="565"/>
        <v>coin</v>
      </c>
    </row>
    <row r="745" spans="1:29">
      <c r="A745" s="51" t="s">
        <v>1058</v>
      </c>
      <c r="B745" s="52">
        <v>1043</v>
      </c>
      <c r="C745" s="52">
        <v>4</v>
      </c>
      <c r="D745" s="50" t="str">
        <f t="shared" ref="D745:H745" si="602">D645</f>
        <v>item,200;stage_token,1</v>
      </c>
      <c r="E745" s="50">
        <f>产出设定!$C$21</f>
        <v>75</v>
      </c>
      <c r="F745" s="50">
        <f t="shared" si="602"/>
        <v>193</v>
      </c>
      <c r="G745" s="50">
        <f t="shared" si="602"/>
        <v>322</v>
      </c>
      <c r="H745" s="50" t="str">
        <f t="shared" si="602"/>
        <v>pack,10143;stage_token,135;dice,1</v>
      </c>
      <c r="K745" s="50">
        <v>12</v>
      </c>
      <c r="L745" s="50">
        <f t="shared" si="540"/>
        <v>121043</v>
      </c>
      <c r="M745" s="50">
        <v>43</v>
      </c>
      <c r="N745" s="50" t="str">
        <f ca="1">OFFSET(随机目标!$C$42,M745-1,MATCH(K745,随机目标!$C$41:$CH$41,0)-1)</f>
        <v>prop,208,2;pack,1106;pack,1121;pack,1136;pack,1151</v>
      </c>
      <c r="O745" s="50" t="str">
        <f ca="1">OFFSET(随机目标!$C$42,M745-1,MATCH(K745,随机目标!$C$41:$CH$41,0))</f>
        <v>prop,208,2</v>
      </c>
      <c r="P745" s="50">
        <f ca="1">OFFSET(随机目标!$C$42,M745-1,MATCH(K745,随机目标!$C$41:$CH$41,0)+1)</f>
        <v>3</v>
      </c>
      <c r="Q745" s="50">
        <v>1</v>
      </c>
      <c r="R745" s="50" t="str">
        <f t="shared" ca="1" si="541"/>
        <v>prop_208</v>
      </c>
      <c r="S745" s="50" t="str">
        <f t="shared" ca="1" si="542"/>
        <v>prop</v>
      </c>
      <c r="U745" s="50">
        <v>13</v>
      </c>
      <c r="V745" s="50">
        <f t="shared" si="563"/>
        <v>132043</v>
      </c>
      <c r="W745" s="50">
        <v>43</v>
      </c>
      <c r="X745" s="50" t="s">
        <v>2200</v>
      </c>
      <c r="Y745" s="50" t="s">
        <v>2200</v>
      </c>
      <c r="Z745" s="50">
        <f>随机目标!CH184</f>
        <v>0</v>
      </c>
      <c r="AA745" s="50">
        <v>2</v>
      </c>
      <c r="AB745" s="50" t="str">
        <f t="shared" si="564"/>
        <v>itemicon_1</v>
      </c>
      <c r="AC745" s="50" t="str">
        <f t="shared" si="565"/>
        <v>coin</v>
      </c>
    </row>
    <row r="746" spans="1:29">
      <c r="A746" s="51" t="s">
        <v>1059</v>
      </c>
      <c r="B746" s="52">
        <v>1044</v>
      </c>
      <c r="C746" s="52">
        <v>4</v>
      </c>
      <c r="D746" s="50" t="str">
        <f t="shared" ref="D746:H746" si="603">D646</f>
        <v>item,200;stage_token,1</v>
      </c>
      <c r="E746" s="50">
        <f>产出设定!$C$21</f>
        <v>75</v>
      </c>
      <c r="F746" s="50">
        <f t="shared" si="603"/>
        <v>198</v>
      </c>
      <c r="G746" s="50">
        <f t="shared" si="603"/>
        <v>330</v>
      </c>
      <c r="H746" s="50" t="str">
        <f t="shared" si="603"/>
        <v>pack,10144;stage_token,135;dice,1</v>
      </c>
      <c r="K746" s="50">
        <v>12</v>
      </c>
      <c r="L746" s="50">
        <f t="shared" si="540"/>
        <v>121044</v>
      </c>
      <c r="M746" s="50">
        <v>44</v>
      </c>
      <c r="N746" s="50" t="str">
        <f ca="1">OFFSET(随机目标!$C$42,M746-1,MATCH(K746,随机目标!$C$41:$CH$41,0)-1)</f>
        <v>prop,208,2;pack,1106;pack,1121;pack,1136;pack,1151</v>
      </c>
      <c r="O746" s="50" t="str">
        <f ca="1">OFFSET(随机目标!$C$42,M746-1,MATCH(K746,随机目标!$C$41:$CH$41,0))</f>
        <v>prop,208,2</v>
      </c>
      <c r="P746" s="50">
        <f ca="1">OFFSET(随机目标!$C$42,M746-1,MATCH(K746,随机目标!$C$41:$CH$41,0)+1)</f>
        <v>3</v>
      </c>
      <c r="Q746" s="50">
        <v>1</v>
      </c>
      <c r="R746" s="50" t="str">
        <f t="shared" ca="1" si="541"/>
        <v>prop_208</v>
      </c>
      <c r="S746" s="50" t="str">
        <f t="shared" ca="1" si="542"/>
        <v>prop</v>
      </c>
      <c r="U746" s="50">
        <v>13</v>
      </c>
      <c r="V746" s="50">
        <f t="shared" si="563"/>
        <v>132044</v>
      </c>
      <c r="W746" s="50">
        <v>44</v>
      </c>
      <c r="X746" s="50" t="s">
        <v>2200</v>
      </c>
      <c r="Y746" s="50" t="s">
        <v>2200</v>
      </c>
      <c r="Z746" s="50">
        <f>随机目标!CH185</f>
        <v>0</v>
      </c>
      <c r="AA746" s="50">
        <v>2</v>
      </c>
      <c r="AB746" s="50" t="str">
        <f t="shared" si="564"/>
        <v>itemicon_1</v>
      </c>
      <c r="AC746" s="50" t="str">
        <f t="shared" si="565"/>
        <v>coin</v>
      </c>
    </row>
    <row r="747" spans="1:29">
      <c r="A747" s="51" t="s">
        <v>1060</v>
      </c>
      <c r="B747" s="52">
        <v>1045</v>
      </c>
      <c r="C747" s="52">
        <v>4</v>
      </c>
      <c r="D747" s="50" t="str">
        <f t="shared" ref="D747:H747" si="604">D647</f>
        <v>item,200;stage_token,1</v>
      </c>
      <c r="E747" s="50">
        <f>产出设定!$C$21</f>
        <v>75</v>
      </c>
      <c r="F747" s="50">
        <f t="shared" si="604"/>
        <v>204</v>
      </c>
      <c r="G747" s="50">
        <f t="shared" si="604"/>
        <v>340</v>
      </c>
      <c r="H747" s="50" t="str">
        <f t="shared" si="604"/>
        <v>pack,10145;stage_token,135;dice,1</v>
      </c>
      <c r="K747" s="50">
        <v>12</v>
      </c>
      <c r="L747" s="50">
        <f t="shared" si="540"/>
        <v>121045</v>
      </c>
      <c r="M747" s="50">
        <v>45</v>
      </c>
      <c r="N747" s="50" t="str">
        <f ca="1">OFFSET(随机目标!$C$42,M747-1,MATCH(K747,随机目标!$C$41:$CH$41,0)-1)</f>
        <v>prop,208,2;pack,1107;pack,1122;pack,1137;pack,1152</v>
      </c>
      <c r="O747" s="50" t="str">
        <f ca="1">OFFSET(随机目标!$C$42,M747-1,MATCH(K747,随机目标!$C$41:$CH$41,0))</f>
        <v>prop,208,2</v>
      </c>
      <c r="P747" s="50">
        <f ca="1">OFFSET(随机目标!$C$42,M747-1,MATCH(K747,随机目标!$C$41:$CH$41,0)+1)</f>
        <v>3</v>
      </c>
      <c r="Q747" s="50">
        <v>1</v>
      </c>
      <c r="R747" s="50" t="str">
        <f t="shared" ca="1" si="541"/>
        <v>prop_208</v>
      </c>
      <c r="S747" s="50" t="str">
        <f t="shared" ca="1" si="542"/>
        <v>prop</v>
      </c>
      <c r="U747" s="50">
        <v>13</v>
      </c>
      <c r="V747" s="50">
        <f t="shared" si="563"/>
        <v>132045</v>
      </c>
      <c r="W747" s="50">
        <v>45</v>
      </c>
      <c r="X747" s="50" t="s">
        <v>2200</v>
      </c>
      <c r="Y747" s="50" t="s">
        <v>2200</v>
      </c>
      <c r="Z747" s="50">
        <f>随机目标!CH186</f>
        <v>0</v>
      </c>
      <c r="AA747" s="50">
        <v>2</v>
      </c>
      <c r="AB747" s="50" t="str">
        <f t="shared" si="564"/>
        <v>itemicon_1</v>
      </c>
      <c r="AC747" s="50" t="str">
        <f t="shared" si="565"/>
        <v>coin</v>
      </c>
    </row>
    <row r="748" spans="1:29">
      <c r="A748" s="51" t="s">
        <v>1061</v>
      </c>
      <c r="B748" s="52">
        <v>1046</v>
      </c>
      <c r="C748" s="52">
        <v>4</v>
      </c>
      <c r="D748" s="50" t="str">
        <f t="shared" ref="D748:H748" si="605">D648</f>
        <v>item,200;stage_token,1</v>
      </c>
      <c r="E748" s="50">
        <f>产出设定!$C$21</f>
        <v>75</v>
      </c>
      <c r="F748" s="50">
        <f t="shared" si="605"/>
        <v>210</v>
      </c>
      <c r="G748" s="50">
        <f t="shared" si="605"/>
        <v>349</v>
      </c>
      <c r="H748" s="50" t="str">
        <f t="shared" si="605"/>
        <v>pack,10146;stage_token,135;dice,1</v>
      </c>
      <c r="K748" s="50">
        <v>12</v>
      </c>
      <c r="L748" s="50">
        <f t="shared" si="540"/>
        <v>121046</v>
      </c>
      <c r="M748" s="50">
        <v>46</v>
      </c>
      <c r="N748" s="50" t="str">
        <f ca="1">OFFSET(随机目标!$C$42,M748-1,MATCH(K748,随机目标!$C$41:$CH$41,0)-1)</f>
        <v>prop,208,2;pack,1107;pack,1122;pack,1137;pack,1152</v>
      </c>
      <c r="O748" s="50" t="str">
        <f ca="1">OFFSET(随机目标!$C$42,M748-1,MATCH(K748,随机目标!$C$41:$CH$41,0))</f>
        <v>prop,208,2</v>
      </c>
      <c r="P748" s="50">
        <f ca="1">OFFSET(随机目标!$C$42,M748-1,MATCH(K748,随机目标!$C$41:$CH$41,0)+1)</f>
        <v>3</v>
      </c>
      <c r="Q748" s="50">
        <v>1</v>
      </c>
      <c r="R748" s="50" t="str">
        <f t="shared" ca="1" si="541"/>
        <v>prop_208</v>
      </c>
      <c r="S748" s="50" t="str">
        <f t="shared" ca="1" si="542"/>
        <v>prop</v>
      </c>
      <c r="U748" s="50">
        <v>13</v>
      </c>
      <c r="V748" s="50">
        <f t="shared" si="563"/>
        <v>132046</v>
      </c>
      <c r="W748" s="50">
        <v>46</v>
      </c>
      <c r="X748" s="50" t="s">
        <v>2200</v>
      </c>
      <c r="Y748" s="50" t="s">
        <v>2200</v>
      </c>
      <c r="Z748" s="50">
        <f>随机目标!CH187</f>
        <v>0</v>
      </c>
      <c r="AA748" s="50">
        <v>2</v>
      </c>
      <c r="AB748" s="50" t="str">
        <f t="shared" si="564"/>
        <v>itemicon_1</v>
      </c>
      <c r="AC748" s="50" t="str">
        <f t="shared" si="565"/>
        <v>coin</v>
      </c>
    </row>
    <row r="749" spans="1:29">
      <c r="A749" s="51" t="s">
        <v>1062</v>
      </c>
      <c r="B749" s="52">
        <v>1047</v>
      </c>
      <c r="C749" s="52">
        <v>4</v>
      </c>
      <c r="D749" s="50" t="str">
        <f t="shared" ref="D749:H749" si="606">D649</f>
        <v>item,200;stage_token,1</v>
      </c>
      <c r="E749" s="50">
        <f>产出设定!$C$21</f>
        <v>75</v>
      </c>
      <c r="F749" s="50">
        <f t="shared" si="606"/>
        <v>210</v>
      </c>
      <c r="G749" s="50">
        <f t="shared" si="606"/>
        <v>349</v>
      </c>
      <c r="H749" s="50" t="str">
        <f t="shared" si="606"/>
        <v>pack,10147;stage_token,140;dice,1</v>
      </c>
      <c r="K749" s="50">
        <v>12</v>
      </c>
      <c r="L749" s="50">
        <f t="shared" si="540"/>
        <v>121047</v>
      </c>
      <c r="M749" s="50">
        <v>47</v>
      </c>
      <c r="N749" s="50" t="str">
        <f ca="1">OFFSET(随机目标!$C$42,M749-1,MATCH(K749,随机目标!$C$41:$CH$41,0)-1)</f>
        <v>prop,208,2;pack,1107;pack,1122;pack,1137;pack,1152</v>
      </c>
      <c r="O749" s="50" t="str">
        <f ca="1">OFFSET(随机目标!$C$42,M749-1,MATCH(K749,随机目标!$C$41:$CH$41,0))</f>
        <v>prop,208,2</v>
      </c>
      <c r="P749" s="50">
        <f ca="1">OFFSET(随机目标!$C$42,M749-1,MATCH(K749,随机目标!$C$41:$CH$41,0)+1)</f>
        <v>3</v>
      </c>
      <c r="Q749" s="50">
        <v>1</v>
      </c>
      <c r="R749" s="50" t="str">
        <f t="shared" ca="1" si="541"/>
        <v>prop_208</v>
      </c>
      <c r="S749" s="50" t="str">
        <f t="shared" ca="1" si="542"/>
        <v>prop</v>
      </c>
      <c r="U749" s="50">
        <v>13</v>
      </c>
      <c r="V749" s="50">
        <f t="shared" si="563"/>
        <v>132047</v>
      </c>
      <c r="W749" s="50">
        <v>47</v>
      </c>
      <c r="X749" s="50" t="s">
        <v>2200</v>
      </c>
      <c r="Y749" s="50" t="s">
        <v>2200</v>
      </c>
      <c r="Z749" s="50">
        <f>随机目标!CH188</f>
        <v>0</v>
      </c>
      <c r="AA749" s="50">
        <v>2</v>
      </c>
      <c r="AB749" s="50" t="str">
        <f t="shared" si="564"/>
        <v>itemicon_1</v>
      </c>
      <c r="AC749" s="50" t="str">
        <f t="shared" si="565"/>
        <v>coin</v>
      </c>
    </row>
    <row r="750" spans="1:29">
      <c r="A750" s="51" t="s">
        <v>1063</v>
      </c>
      <c r="B750" s="52">
        <v>1048</v>
      </c>
      <c r="C750" s="52">
        <v>4</v>
      </c>
      <c r="D750" s="50" t="str">
        <f t="shared" ref="D750:H750" si="607">D650</f>
        <v>item,200;stage_token,1</v>
      </c>
      <c r="E750" s="50">
        <f>产出设定!$C$21</f>
        <v>75</v>
      </c>
      <c r="F750" s="50">
        <f t="shared" si="607"/>
        <v>216</v>
      </c>
      <c r="G750" s="50">
        <f t="shared" si="607"/>
        <v>360</v>
      </c>
      <c r="H750" s="50" t="str">
        <f t="shared" si="607"/>
        <v>pack,10148;stage_token,140;dice,1</v>
      </c>
      <c r="K750" s="50">
        <v>12</v>
      </c>
      <c r="L750" s="50">
        <f t="shared" si="540"/>
        <v>121048</v>
      </c>
      <c r="M750" s="50">
        <v>48</v>
      </c>
      <c r="N750" s="50" t="str">
        <f ca="1">OFFSET(随机目标!$C$42,M750-1,MATCH(K750,随机目标!$C$41:$CH$41,0)-1)</f>
        <v>prop,208,2;pack,1107;pack,1122;pack,1137;pack,1152</v>
      </c>
      <c r="O750" s="50" t="str">
        <f ca="1">OFFSET(随机目标!$C$42,M750-1,MATCH(K750,随机目标!$C$41:$CH$41,0))</f>
        <v>prop,208,2</v>
      </c>
      <c r="P750" s="50">
        <f ca="1">OFFSET(随机目标!$C$42,M750-1,MATCH(K750,随机目标!$C$41:$CH$41,0)+1)</f>
        <v>3</v>
      </c>
      <c r="Q750" s="50">
        <v>1</v>
      </c>
      <c r="R750" s="50" t="str">
        <f t="shared" ca="1" si="541"/>
        <v>prop_208</v>
      </c>
      <c r="S750" s="50" t="str">
        <f t="shared" ca="1" si="542"/>
        <v>prop</v>
      </c>
      <c r="U750" s="50">
        <v>13</v>
      </c>
      <c r="V750" s="50">
        <f t="shared" si="563"/>
        <v>132048</v>
      </c>
      <c r="W750" s="50">
        <v>48</v>
      </c>
      <c r="X750" s="50" t="s">
        <v>2200</v>
      </c>
      <c r="Y750" s="50" t="s">
        <v>2200</v>
      </c>
      <c r="Z750" s="50">
        <f>随机目标!CH189</f>
        <v>0</v>
      </c>
      <c r="AA750" s="50">
        <v>2</v>
      </c>
      <c r="AB750" s="50" t="str">
        <f t="shared" si="564"/>
        <v>itemicon_1</v>
      </c>
      <c r="AC750" s="50" t="str">
        <f t="shared" si="565"/>
        <v>coin</v>
      </c>
    </row>
    <row r="751" spans="1:29">
      <c r="A751" s="51" t="s">
        <v>1064</v>
      </c>
      <c r="B751" s="52">
        <v>1049</v>
      </c>
      <c r="C751" s="52">
        <v>4</v>
      </c>
      <c r="D751" s="50" t="str">
        <f t="shared" ref="D751:H751" si="608">D651</f>
        <v>item,200;stage_token,1</v>
      </c>
      <c r="E751" s="50">
        <f>产出设定!$C$21</f>
        <v>75</v>
      </c>
      <c r="F751" s="50">
        <f t="shared" si="608"/>
        <v>216</v>
      </c>
      <c r="G751" s="50">
        <f t="shared" si="608"/>
        <v>360</v>
      </c>
      <c r="H751" s="50" t="str">
        <f t="shared" si="608"/>
        <v>pack,10149;stage_token,140;dice,1</v>
      </c>
      <c r="K751" s="50">
        <v>12</v>
      </c>
      <c r="L751" s="50">
        <f t="shared" si="540"/>
        <v>121049</v>
      </c>
      <c r="M751" s="50">
        <v>49</v>
      </c>
      <c r="N751" s="50" t="str">
        <f ca="1">OFFSET(随机目标!$C$42,M751-1,MATCH(K751,随机目标!$C$41:$CH$41,0)-1)</f>
        <v>prop,208,2;pack,1107;pack,1122;pack,1137;pack,1152</v>
      </c>
      <c r="O751" s="50" t="str">
        <f ca="1">OFFSET(随机目标!$C$42,M751-1,MATCH(K751,随机目标!$C$41:$CH$41,0))</f>
        <v>prop,208,2</v>
      </c>
      <c r="P751" s="50">
        <f ca="1">OFFSET(随机目标!$C$42,M751-1,MATCH(K751,随机目标!$C$41:$CH$41,0)+1)</f>
        <v>3</v>
      </c>
      <c r="Q751" s="50">
        <v>1</v>
      </c>
      <c r="R751" s="50" t="str">
        <f t="shared" ca="1" si="541"/>
        <v>prop_208</v>
      </c>
      <c r="S751" s="50" t="str">
        <f t="shared" ca="1" si="542"/>
        <v>prop</v>
      </c>
      <c r="U751" s="50">
        <v>13</v>
      </c>
      <c r="V751" s="50">
        <f t="shared" si="563"/>
        <v>132049</v>
      </c>
      <c r="W751" s="50">
        <v>49</v>
      </c>
      <c r="X751" s="50" t="s">
        <v>2200</v>
      </c>
      <c r="Y751" s="50" t="s">
        <v>2200</v>
      </c>
      <c r="Z751" s="50">
        <f>随机目标!CH190</f>
        <v>0</v>
      </c>
      <c r="AA751" s="50">
        <v>2</v>
      </c>
      <c r="AB751" s="50" t="str">
        <f t="shared" si="564"/>
        <v>itemicon_1</v>
      </c>
      <c r="AC751" s="50" t="str">
        <f t="shared" si="565"/>
        <v>coin</v>
      </c>
    </row>
    <row r="752" spans="1:29">
      <c r="A752" s="51" t="s">
        <v>1065</v>
      </c>
      <c r="B752" s="52">
        <v>1050</v>
      </c>
      <c r="C752" s="52">
        <v>4</v>
      </c>
      <c r="D752" s="50" t="str">
        <f t="shared" ref="D752:H752" si="609">D652</f>
        <v>item,200;stage_token,1</v>
      </c>
      <c r="E752" s="50">
        <f>产出设定!$C$21</f>
        <v>75</v>
      </c>
      <c r="F752" s="50">
        <f t="shared" si="609"/>
        <v>222</v>
      </c>
      <c r="G752" s="50">
        <f t="shared" si="609"/>
        <v>370</v>
      </c>
      <c r="H752" s="50" t="str">
        <f t="shared" si="609"/>
        <v>pack,10150;stage_token,140;dice,1</v>
      </c>
      <c r="K752" s="50">
        <v>12</v>
      </c>
      <c r="L752" s="50">
        <f t="shared" ref="L752:L815" si="610">K752*10000+1000+M752</f>
        <v>121050</v>
      </c>
      <c r="M752" s="50">
        <v>50</v>
      </c>
      <c r="N752" s="50" t="str">
        <f ca="1">OFFSET(随机目标!$C$42,M752-1,MATCH(K752,随机目标!$C$41:$CH$41,0)-1)</f>
        <v>prop,208,2;pack,1108;pack,1123;pack,1138;pack,1153</v>
      </c>
      <c r="O752" s="50" t="str">
        <f ca="1">OFFSET(随机目标!$C$42,M752-1,MATCH(K752,随机目标!$C$41:$CH$41,0))</f>
        <v>prop,208,2</v>
      </c>
      <c r="P752" s="50">
        <f ca="1">OFFSET(随机目标!$C$42,M752-1,MATCH(K752,随机目标!$C$41:$CH$41,0)+1)</f>
        <v>2</v>
      </c>
      <c r="Q752" s="50">
        <v>1</v>
      </c>
      <c r="R752" s="50" t="str">
        <f t="shared" ref="R752:R815" ca="1" si="611">IF(OR(S752="coin",S752="stage_token"),VLOOKUP(S752,$AE$3:$AF$6,2,0),IF(S752="item",VLOOKUP(O752,$AE$3:$AF$6,2,0),S752&amp;"_"&amp;MID(O752,6,3)))</f>
        <v>prop_208</v>
      </c>
      <c r="S752" s="50" t="str">
        <f t="shared" ref="S752:S815" ca="1" si="612">LEFT(O752,FIND(",",O752)-1)</f>
        <v>prop</v>
      </c>
      <c r="U752" s="50">
        <v>13</v>
      </c>
      <c r="V752" s="50">
        <f t="shared" si="563"/>
        <v>132050</v>
      </c>
      <c r="W752" s="50">
        <v>50</v>
      </c>
      <c r="X752" s="50" t="s">
        <v>2200</v>
      </c>
      <c r="Y752" s="50" t="s">
        <v>2200</v>
      </c>
      <c r="Z752" s="50">
        <f>随机目标!CH191</f>
        <v>0</v>
      </c>
      <c r="AA752" s="50">
        <v>2</v>
      </c>
      <c r="AB752" s="50" t="str">
        <f t="shared" si="564"/>
        <v>itemicon_1</v>
      </c>
      <c r="AC752" s="50" t="str">
        <f t="shared" si="565"/>
        <v>coin</v>
      </c>
    </row>
    <row r="753" spans="1:29">
      <c r="A753" s="51" t="s">
        <v>1066</v>
      </c>
      <c r="B753" s="52">
        <v>1051</v>
      </c>
      <c r="C753" s="52">
        <v>4</v>
      </c>
      <c r="D753" s="50" t="str">
        <f t="shared" ref="D753:H753" si="613">D653</f>
        <v>item,200;stage_token,1</v>
      </c>
      <c r="E753" s="50">
        <f>产出设定!$C$21</f>
        <v>75</v>
      </c>
      <c r="F753" s="50">
        <f t="shared" si="613"/>
        <v>228</v>
      </c>
      <c r="G753" s="50">
        <f t="shared" si="613"/>
        <v>379</v>
      </c>
      <c r="H753" s="50" t="str">
        <f t="shared" si="613"/>
        <v>pack,10151;stage_token,140;dice,1</v>
      </c>
      <c r="K753" s="50">
        <v>12</v>
      </c>
      <c r="L753" s="50">
        <f t="shared" si="610"/>
        <v>121051</v>
      </c>
      <c r="M753" s="50">
        <v>51</v>
      </c>
      <c r="N753" s="50" t="str">
        <f ca="1">OFFSET(随机目标!$C$42,M753-1,MATCH(K753,随机目标!$C$41:$CH$41,0)-1)</f>
        <v>prop,208,2;pack,1108;pack,1123;pack,1138;pack,1153</v>
      </c>
      <c r="O753" s="50" t="str">
        <f ca="1">OFFSET(随机目标!$C$42,M753-1,MATCH(K753,随机目标!$C$41:$CH$41,0))</f>
        <v>prop,208,2</v>
      </c>
      <c r="P753" s="50">
        <f ca="1">OFFSET(随机目标!$C$42,M753-1,MATCH(K753,随机目标!$C$41:$CH$41,0)+1)</f>
        <v>2</v>
      </c>
      <c r="Q753" s="50">
        <v>1</v>
      </c>
      <c r="R753" s="50" t="str">
        <f t="shared" ca="1" si="611"/>
        <v>prop_208</v>
      </c>
      <c r="S753" s="50" t="str">
        <f t="shared" ca="1" si="612"/>
        <v>prop</v>
      </c>
      <c r="U753" s="50">
        <v>13</v>
      </c>
      <c r="V753" s="50">
        <f t="shared" si="563"/>
        <v>132051</v>
      </c>
      <c r="W753" s="50">
        <v>51</v>
      </c>
      <c r="X753" s="50" t="s">
        <v>2200</v>
      </c>
      <c r="Y753" s="50" t="s">
        <v>2200</v>
      </c>
      <c r="Z753" s="50">
        <f>随机目标!CH192</f>
        <v>0</v>
      </c>
      <c r="AA753" s="50">
        <v>2</v>
      </c>
      <c r="AB753" s="50" t="str">
        <f t="shared" si="564"/>
        <v>itemicon_1</v>
      </c>
      <c r="AC753" s="50" t="str">
        <f t="shared" si="565"/>
        <v>coin</v>
      </c>
    </row>
    <row r="754" spans="1:29">
      <c r="A754" s="51" t="s">
        <v>1067</v>
      </c>
      <c r="B754" s="52">
        <v>1052</v>
      </c>
      <c r="C754" s="52">
        <v>4</v>
      </c>
      <c r="D754" s="50" t="str">
        <f t="shared" ref="D754:H754" si="614">D654</f>
        <v>item,200;stage_token,1</v>
      </c>
      <c r="E754" s="50">
        <f>产出设定!$C$21</f>
        <v>75</v>
      </c>
      <c r="F754" s="50">
        <f t="shared" si="614"/>
        <v>228</v>
      </c>
      <c r="G754" s="50">
        <f t="shared" si="614"/>
        <v>379</v>
      </c>
      <c r="H754" s="50" t="str">
        <f t="shared" si="614"/>
        <v>pack,10152;stage_token,140;dice,1</v>
      </c>
      <c r="K754" s="50">
        <v>12</v>
      </c>
      <c r="L754" s="50">
        <f t="shared" si="610"/>
        <v>121052</v>
      </c>
      <c r="M754" s="50">
        <v>52</v>
      </c>
      <c r="N754" s="50" t="str">
        <f ca="1">OFFSET(随机目标!$C$42,M754-1,MATCH(K754,随机目标!$C$41:$CH$41,0)-1)</f>
        <v>prop,208,2;pack,1108;pack,1123;pack,1138;pack,1153</v>
      </c>
      <c r="O754" s="50" t="str">
        <f ca="1">OFFSET(随机目标!$C$42,M754-1,MATCH(K754,随机目标!$C$41:$CH$41,0))</f>
        <v>prop,208,2</v>
      </c>
      <c r="P754" s="50">
        <f ca="1">OFFSET(随机目标!$C$42,M754-1,MATCH(K754,随机目标!$C$41:$CH$41,0)+1)</f>
        <v>2</v>
      </c>
      <c r="Q754" s="50">
        <v>1</v>
      </c>
      <c r="R754" s="50" t="str">
        <f t="shared" ca="1" si="611"/>
        <v>prop_208</v>
      </c>
      <c r="S754" s="50" t="str">
        <f t="shared" ca="1" si="612"/>
        <v>prop</v>
      </c>
      <c r="U754" s="50">
        <v>13</v>
      </c>
      <c r="V754" s="50">
        <f t="shared" si="563"/>
        <v>132052</v>
      </c>
      <c r="W754" s="50">
        <v>52</v>
      </c>
      <c r="X754" s="50" t="s">
        <v>2200</v>
      </c>
      <c r="Y754" s="50" t="s">
        <v>2200</v>
      </c>
      <c r="Z754" s="50">
        <f>随机目标!CH193</f>
        <v>0</v>
      </c>
      <c r="AA754" s="50">
        <v>2</v>
      </c>
      <c r="AB754" s="50" t="str">
        <f t="shared" si="564"/>
        <v>itemicon_1</v>
      </c>
      <c r="AC754" s="50" t="str">
        <f t="shared" si="565"/>
        <v>coin</v>
      </c>
    </row>
    <row r="755" spans="1:29">
      <c r="A755" s="51" t="s">
        <v>1068</v>
      </c>
      <c r="B755" s="52">
        <v>1053</v>
      </c>
      <c r="C755" s="52">
        <v>4</v>
      </c>
      <c r="D755" s="50" t="str">
        <f t="shared" ref="D755:H755" si="615">D655</f>
        <v>item,200;stage_token,1</v>
      </c>
      <c r="E755" s="50">
        <f>产出设定!$C$21</f>
        <v>75</v>
      </c>
      <c r="F755" s="50">
        <f t="shared" si="615"/>
        <v>234</v>
      </c>
      <c r="G755" s="50">
        <f t="shared" si="615"/>
        <v>390</v>
      </c>
      <c r="H755" s="50" t="str">
        <f t="shared" si="615"/>
        <v>pack,10153;stage_token,140;dice,1</v>
      </c>
      <c r="K755" s="50">
        <v>12</v>
      </c>
      <c r="L755" s="50">
        <f t="shared" si="610"/>
        <v>121053</v>
      </c>
      <c r="M755" s="50">
        <v>53</v>
      </c>
      <c r="N755" s="50" t="str">
        <f ca="1">OFFSET(随机目标!$C$42,M755-1,MATCH(K755,随机目标!$C$41:$CH$41,0)-1)</f>
        <v>prop,208,2;pack,1108;pack,1123;pack,1138;pack,1153</v>
      </c>
      <c r="O755" s="50" t="str">
        <f ca="1">OFFSET(随机目标!$C$42,M755-1,MATCH(K755,随机目标!$C$41:$CH$41,0))</f>
        <v>prop,208,2</v>
      </c>
      <c r="P755" s="50">
        <f ca="1">OFFSET(随机目标!$C$42,M755-1,MATCH(K755,随机目标!$C$41:$CH$41,0)+1)</f>
        <v>2</v>
      </c>
      <c r="Q755" s="50">
        <v>1</v>
      </c>
      <c r="R755" s="50" t="str">
        <f t="shared" ca="1" si="611"/>
        <v>prop_208</v>
      </c>
      <c r="S755" s="50" t="str">
        <f t="shared" ca="1" si="612"/>
        <v>prop</v>
      </c>
      <c r="U755" s="50">
        <v>13</v>
      </c>
      <c r="V755" s="50">
        <f t="shared" si="563"/>
        <v>132053</v>
      </c>
      <c r="W755" s="50">
        <v>53</v>
      </c>
      <c r="X755" s="50" t="s">
        <v>2200</v>
      </c>
      <c r="Y755" s="50" t="s">
        <v>2200</v>
      </c>
      <c r="Z755" s="50">
        <f>随机目标!CH194</f>
        <v>0</v>
      </c>
      <c r="AA755" s="50">
        <v>2</v>
      </c>
      <c r="AB755" s="50" t="str">
        <f t="shared" si="564"/>
        <v>itemicon_1</v>
      </c>
      <c r="AC755" s="50" t="str">
        <f t="shared" si="565"/>
        <v>coin</v>
      </c>
    </row>
    <row r="756" spans="1:29">
      <c r="A756" s="51" t="s">
        <v>1069</v>
      </c>
      <c r="B756" s="52">
        <v>1054</v>
      </c>
      <c r="C756" s="52">
        <v>4</v>
      </c>
      <c r="D756" s="50" t="str">
        <f t="shared" ref="D756:H756" si="616">D656</f>
        <v>item,200;stage_token,1</v>
      </c>
      <c r="E756" s="50">
        <f>产出设定!$C$21</f>
        <v>75</v>
      </c>
      <c r="F756" s="50">
        <f t="shared" si="616"/>
        <v>240</v>
      </c>
      <c r="G756" s="50">
        <f t="shared" si="616"/>
        <v>400</v>
      </c>
      <c r="H756" s="50" t="str">
        <f t="shared" si="616"/>
        <v>pack,10154;stage_token,145;dice,1</v>
      </c>
      <c r="K756" s="50">
        <v>12</v>
      </c>
      <c r="L756" s="50">
        <f t="shared" si="610"/>
        <v>121054</v>
      </c>
      <c r="M756" s="50">
        <v>54</v>
      </c>
      <c r="N756" s="50" t="str">
        <f ca="1">OFFSET(随机目标!$C$42,M756-1,MATCH(K756,随机目标!$C$41:$CH$41,0)-1)</f>
        <v>prop,208,2;pack,1109;pack,1124;pack,1139;pack,1154</v>
      </c>
      <c r="O756" s="50" t="str">
        <f ca="1">OFFSET(随机目标!$C$42,M756-1,MATCH(K756,随机目标!$C$41:$CH$41,0))</f>
        <v>prop,208,2</v>
      </c>
      <c r="P756" s="50">
        <f ca="1">OFFSET(随机目标!$C$42,M756-1,MATCH(K756,随机目标!$C$41:$CH$41,0)+1)</f>
        <v>2</v>
      </c>
      <c r="Q756" s="50">
        <v>1</v>
      </c>
      <c r="R756" s="50" t="str">
        <f t="shared" ca="1" si="611"/>
        <v>prop_208</v>
      </c>
      <c r="S756" s="50" t="str">
        <f t="shared" ca="1" si="612"/>
        <v>prop</v>
      </c>
      <c r="U756" s="50">
        <v>13</v>
      </c>
      <c r="V756" s="50">
        <f t="shared" si="563"/>
        <v>132054</v>
      </c>
      <c r="W756" s="50">
        <v>54</v>
      </c>
      <c r="X756" s="50" t="s">
        <v>2200</v>
      </c>
      <c r="Y756" s="50" t="s">
        <v>2200</v>
      </c>
      <c r="Z756" s="50">
        <f>随机目标!CH195</f>
        <v>0</v>
      </c>
      <c r="AA756" s="50">
        <v>2</v>
      </c>
      <c r="AB756" s="50" t="str">
        <f t="shared" si="564"/>
        <v>itemicon_1</v>
      </c>
      <c r="AC756" s="50" t="str">
        <f t="shared" si="565"/>
        <v>coin</v>
      </c>
    </row>
    <row r="757" spans="1:29">
      <c r="A757" s="51" t="s">
        <v>1070</v>
      </c>
      <c r="B757" s="52">
        <v>1055</v>
      </c>
      <c r="C757" s="52">
        <v>4</v>
      </c>
      <c r="D757" s="50" t="str">
        <f t="shared" ref="D757:H757" si="617">D657</f>
        <v>item,200;stage_token,1</v>
      </c>
      <c r="E757" s="50">
        <f>产出设定!$C$21</f>
        <v>75</v>
      </c>
      <c r="F757" s="50">
        <f t="shared" si="617"/>
        <v>246</v>
      </c>
      <c r="G757" s="50">
        <f t="shared" si="617"/>
        <v>409</v>
      </c>
      <c r="H757" s="50" t="str">
        <f t="shared" si="617"/>
        <v>pack,10155;stage_token,145;dice,1</v>
      </c>
      <c r="K757" s="50">
        <v>12</v>
      </c>
      <c r="L757" s="50">
        <f t="shared" si="610"/>
        <v>121055</v>
      </c>
      <c r="M757" s="50">
        <v>55</v>
      </c>
      <c r="N757" s="50" t="str">
        <f ca="1">OFFSET(随机目标!$C$42,M757-1,MATCH(K757,随机目标!$C$41:$CH$41,0)-1)</f>
        <v>prop,208,2;pack,1109;pack,1124;pack,1139;pack,1154</v>
      </c>
      <c r="O757" s="50" t="str">
        <f ca="1">OFFSET(随机目标!$C$42,M757-1,MATCH(K757,随机目标!$C$41:$CH$41,0))</f>
        <v>prop,208,2</v>
      </c>
      <c r="P757" s="50">
        <f ca="1">OFFSET(随机目标!$C$42,M757-1,MATCH(K757,随机目标!$C$41:$CH$41,0)+1)</f>
        <v>2</v>
      </c>
      <c r="Q757" s="50">
        <v>1</v>
      </c>
      <c r="R757" s="50" t="str">
        <f t="shared" ca="1" si="611"/>
        <v>prop_208</v>
      </c>
      <c r="S757" s="50" t="str">
        <f t="shared" ca="1" si="612"/>
        <v>prop</v>
      </c>
      <c r="U757" s="50">
        <v>13</v>
      </c>
      <c r="V757" s="50">
        <f t="shared" si="563"/>
        <v>132055</v>
      </c>
      <c r="W757" s="50">
        <v>55</v>
      </c>
      <c r="X757" s="50" t="s">
        <v>2200</v>
      </c>
      <c r="Y757" s="50" t="s">
        <v>2200</v>
      </c>
      <c r="Z757" s="50">
        <f>随机目标!CH196</f>
        <v>0</v>
      </c>
      <c r="AA757" s="50">
        <v>2</v>
      </c>
      <c r="AB757" s="50" t="str">
        <f t="shared" si="564"/>
        <v>itemicon_1</v>
      </c>
      <c r="AC757" s="50" t="str">
        <f t="shared" si="565"/>
        <v>coin</v>
      </c>
    </row>
    <row r="758" spans="1:29">
      <c r="A758" s="51" t="s">
        <v>1071</v>
      </c>
      <c r="B758" s="52">
        <v>1056</v>
      </c>
      <c r="C758" s="52">
        <v>4</v>
      </c>
      <c r="D758" s="50" t="str">
        <f t="shared" ref="D758:H758" si="618">D658</f>
        <v>item,200;stage_token,1</v>
      </c>
      <c r="E758" s="50">
        <f>产出设定!$C$21</f>
        <v>75</v>
      </c>
      <c r="F758" s="50">
        <f t="shared" si="618"/>
        <v>246</v>
      </c>
      <c r="G758" s="50">
        <f t="shared" si="618"/>
        <v>409</v>
      </c>
      <c r="H758" s="50" t="str">
        <f t="shared" si="618"/>
        <v>pack,10156;stage_token,145;dice,1</v>
      </c>
      <c r="K758" s="50">
        <v>12</v>
      </c>
      <c r="L758" s="50">
        <f t="shared" si="610"/>
        <v>121056</v>
      </c>
      <c r="M758" s="50">
        <v>56</v>
      </c>
      <c r="N758" s="50" t="str">
        <f ca="1">OFFSET(随机目标!$C$42,M758-1,MATCH(K758,随机目标!$C$41:$CH$41,0)-1)</f>
        <v>prop,208,2;pack,1109;pack,1124;pack,1139;pack,1154</v>
      </c>
      <c r="O758" s="50" t="str">
        <f ca="1">OFFSET(随机目标!$C$42,M758-1,MATCH(K758,随机目标!$C$41:$CH$41,0))</f>
        <v>prop,208,2</v>
      </c>
      <c r="P758" s="50">
        <f ca="1">OFFSET(随机目标!$C$42,M758-1,MATCH(K758,随机目标!$C$41:$CH$41,0)+1)</f>
        <v>2</v>
      </c>
      <c r="Q758" s="50">
        <v>1</v>
      </c>
      <c r="R758" s="50" t="str">
        <f t="shared" ca="1" si="611"/>
        <v>prop_208</v>
      </c>
      <c r="S758" s="50" t="str">
        <f t="shared" ca="1" si="612"/>
        <v>prop</v>
      </c>
      <c r="U758" s="50">
        <v>13</v>
      </c>
      <c r="V758" s="50">
        <f t="shared" si="563"/>
        <v>132056</v>
      </c>
      <c r="W758" s="50">
        <v>56</v>
      </c>
      <c r="X758" s="50" t="s">
        <v>2200</v>
      </c>
      <c r="Y758" s="50" t="s">
        <v>2200</v>
      </c>
      <c r="Z758" s="50">
        <f>随机目标!CH197</f>
        <v>0</v>
      </c>
      <c r="AA758" s="50">
        <v>2</v>
      </c>
      <c r="AB758" s="50" t="str">
        <f t="shared" si="564"/>
        <v>itemicon_1</v>
      </c>
      <c r="AC758" s="50" t="str">
        <f t="shared" si="565"/>
        <v>coin</v>
      </c>
    </row>
    <row r="759" spans="1:29">
      <c r="A759" s="51" t="s">
        <v>1072</v>
      </c>
      <c r="B759" s="52">
        <v>1057</v>
      </c>
      <c r="C759" s="52">
        <v>4</v>
      </c>
      <c r="D759" s="50" t="str">
        <f t="shared" ref="D759:H759" si="619">D659</f>
        <v>item,200;stage_token,1</v>
      </c>
      <c r="E759" s="50">
        <f>产出设定!$C$21</f>
        <v>75</v>
      </c>
      <c r="F759" s="50">
        <f t="shared" si="619"/>
        <v>252</v>
      </c>
      <c r="G759" s="50">
        <f t="shared" si="619"/>
        <v>420</v>
      </c>
      <c r="H759" s="50" t="str">
        <f t="shared" si="619"/>
        <v>pack,10157;stage_token,145;dice,1</v>
      </c>
      <c r="K759" s="50">
        <v>12</v>
      </c>
      <c r="L759" s="50">
        <f t="shared" si="610"/>
        <v>121057</v>
      </c>
      <c r="M759" s="50">
        <v>57</v>
      </c>
      <c r="N759" s="50" t="str">
        <f ca="1">OFFSET(随机目标!$C$42,M759-1,MATCH(K759,随机目标!$C$41:$CH$41,0)-1)</f>
        <v>prop,208,2;pack,1109;pack,1124;pack,1139;pack,1154</v>
      </c>
      <c r="O759" s="50" t="str">
        <f ca="1">OFFSET(随机目标!$C$42,M759-1,MATCH(K759,随机目标!$C$41:$CH$41,0))</f>
        <v>prop,208,2</v>
      </c>
      <c r="P759" s="50">
        <f ca="1">OFFSET(随机目标!$C$42,M759-1,MATCH(K759,随机目标!$C$41:$CH$41,0)+1)</f>
        <v>2</v>
      </c>
      <c r="Q759" s="50">
        <v>1</v>
      </c>
      <c r="R759" s="50" t="str">
        <f t="shared" ca="1" si="611"/>
        <v>prop_208</v>
      </c>
      <c r="S759" s="50" t="str">
        <f t="shared" ca="1" si="612"/>
        <v>prop</v>
      </c>
      <c r="U759" s="50">
        <v>13</v>
      </c>
      <c r="V759" s="50">
        <f t="shared" si="563"/>
        <v>132057</v>
      </c>
      <c r="W759" s="50">
        <v>57</v>
      </c>
      <c r="X759" s="50" t="s">
        <v>2200</v>
      </c>
      <c r="Y759" s="50" t="s">
        <v>2200</v>
      </c>
      <c r="Z759" s="50">
        <f>随机目标!CH198</f>
        <v>0</v>
      </c>
      <c r="AA759" s="50">
        <v>2</v>
      </c>
      <c r="AB759" s="50" t="str">
        <f t="shared" si="564"/>
        <v>itemicon_1</v>
      </c>
      <c r="AC759" s="50" t="str">
        <f t="shared" si="565"/>
        <v>coin</v>
      </c>
    </row>
    <row r="760" spans="1:29">
      <c r="A760" s="51" t="s">
        <v>1073</v>
      </c>
      <c r="B760" s="52">
        <v>1058</v>
      </c>
      <c r="C760" s="52">
        <v>4</v>
      </c>
      <c r="D760" s="50" t="str">
        <f t="shared" ref="D760:H760" si="620">D660</f>
        <v>item,200;stage_token,1</v>
      </c>
      <c r="E760" s="50">
        <f>产出设定!$C$21</f>
        <v>75</v>
      </c>
      <c r="F760" s="50">
        <f t="shared" si="620"/>
        <v>252</v>
      </c>
      <c r="G760" s="50">
        <f t="shared" si="620"/>
        <v>420</v>
      </c>
      <c r="H760" s="50" t="str">
        <f t="shared" si="620"/>
        <v>pack,10158;stage_token,145;dice,1</v>
      </c>
      <c r="K760" s="50">
        <v>12</v>
      </c>
      <c r="L760" s="50">
        <f t="shared" si="610"/>
        <v>121058</v>
      </c>
      <c r="M760" s="50">
        <v>58</v>
      </c>
      <c r="N760" s="50" t="str">
        <f ca="1">OFFSET(随机目标!$C$42,M760-1,MATCH(K760,随机目标!$C$41:$CH$41,0)-1)</f>
        <v>prop,208,2;pack,1109;pack,1124;pack,1139;pack,1154</v>
      </c>
      <c r="O760" s="50" t="str">
        <f ca="1">OFFSET(随机目标!$C$42,M760-1,MATCH(K760,随机目标!$C$41:$CH$41,0))</f>
        <v>prop,208,2</v>
      </c>
      <c r="P760" s="50">
        <f ca="1">OFFSET(随机目标!$C$42,M760-1,MATCH(K760,随机目标!$C$41:$CH$41,0)+1)</f>
        <v>2</v>
      </c>
      <c r="Q760" s="50">
        <v>1</v>
      </c>
      <c r="R760" s="50" t="str">
        <f t="shared" ca="1" si="611"/>
        <v>prop_208</v>
      </c>
      <c r="S760" s="50" t="str">
        <f t="shared" ca="1" si="612"/>
        <v>prop</v>
      </c>
      <c r="U760" s="50">
        <v>13</v>
      </c>
      <c r="V760" s="50">
        <f t="shared" si="563"/>
        <v>132058</v>
      </c>
      <c r="W760" s="50">
        <v>58</v>
      </c>
      <c r="X760" s="50" t="s">
        <v>2200</v>
      </c>
      <c r="Y760" s="50" t="s">
        <v>2200</v>
      </c>
      <c r="Z760" s="50">
        <f>随机目标!CH199</f>
        <v>0</v>
      </c>
      <c r="AA760" s="50">
        <v>2</v>
      </c>
      <c r="AB760" s="50" t="str">
        <f t="shared" si="564"/>
        <v>itemicon_1</v>
      </c>
      <c r="AC760" s="50" t="str">
        <f t="shared" si="565"/>
        <v>coin</v>
      </c>
    </row>
    <row r="761" spans="1:29">
      <c r="A761" s="51" t="s">
        <v>1074</v>
      </c>
      <c r="B761" s="52">
        <v>1059</v>
      </c>
      <c r="C761" s="52">
        <v>4</v>
      </c>
      <c r="D761" s="50" t="str">
        <f t="shared" ref="D761:H761" si="621">D661</f>
        <v>item,200;stage_token,1</v>
      </c>
      <c r="E761" s="50">
        <f>产出设定!$C$21</f>
        <v>75</v>
      </c>
      <c r="F761" s="50">
        <f t="shared" si="621"/>
        <v>258</v>
      </c>
      <c r="G761" s="50">
        <f t="shared" si="621"/>
        <v>430</v>
      </c>
      <c r="H761" s="50" t="str">
        <f t="shared" si="621"/>
        <v>pack,10159;stage_token,145;dice,1</v>
      </c>
      <c r="K761" s="50">
        <v>12</v>
      </c>
      <c r="L761" s="50">
        <f t="shared" si="610"/>
        <v>121059</v>
      </c>
      <c r="M761" s="50">
        <v>59</v>
      </c>
      <c r="N761" s="50" t="str">
        <f ca="1">OFFSET(随机目标!$C$42,M761-1,MATCH(K761,随机目标!$C$41:$CH$41,0)-1)</f>
        <v>prop,208,2;pack,1110;pack,1125;pack,1140;pack,1155</v>
      </c>
      <c r="O761" s="50" t="str">
        <f ca="1">OFFSET(随机目标!$C$42,M761-1,MATCH(K761,随机目标!$C$41:$CH$41,0))</f>
        <v>prop,208,2</v>
      </c>
      <c r="P761" s="50">
        <f ca="1">OFFSET(随机目标!$C$42,M761-1,MATCH(K761,随机目标!$C$41:$CH$41,0)+1)</f>
        <v>2</v>
      </c>
      <c r="Q761" s="50">
        <v>1</v>
      </c>
      <c r="R761" s="50" t="str">
        <f t="shared" ca="1" si="611"/>
        <v>prop_208</v>
      </c>
      <c r="S761" s="50" t="str">
        <f t="shared" ca="1" si="612"/>
        <v>prop</v>
      </c>
      <c r="U761" s="50">
        <v>13</v>
      </c>
      <c r="V761" s="50">
        <f t="shared" si="563"/>
        <v>132059</v>
      </c>
      <c r="W761" s="50">
        <v>59</v>
      </c>
      <c r="X761" s="50" t="s">
        <v>2200</v>
      </c>
      <c r="Y761" s="50" t="s">
        <v>2200</v>
      </c>
      <c r="Z761" s="50">
        <f>随机目标!CH200</f>
        <v>0</v>
      </c>
      <c r="AA761" s="50">
        <v>2</v>
      </c>
      <c r="AB761" s="50" t="str">
        <f t="shared" si="564"/>
        <v>itemicon_1</v>
      </c>
      <c r="AC761" s="50" t="str">
        <f t="shared" si="565"/>
        <v>coin</v>
      </c>
    </row>
    <row r="762" spans="1:29">
      <c r="A762" s="51" t="s">
        <v>1075</v>
      </c>
      <c r="B762" s="52">
        <v>1060</v>
      </c>
      <c r="C762" s="52">
        <v>4</v>
      </c>
      <c r="D762" s="50" t="str">
        <f t="shared" ref="D762:H762" si="622">D662</f>
        <v>item,200;stage_token,1</v>
      </c>
      <c r="E762" s="50">
        <f>产出设定!$C$21</f>
        <v>75</v>
      </c>
      <c r="F762" s="50">
        <f t="shared" si="622"/>
        <v>258</v>
      </c>
      <c r="G762" s="50">
        <f t="shared" si="622"/>
        <v>430</v>
      </c>
      <c r="H762" s="50" t="str">
        <f t="shared" si="622"/>
        <v>pack,10160;stage_token,150;dice,1</v>
      </c>
      <c r="K762" s="50">
        <v>12</v>
      </c>
      <c r="L762" s="50">
        <f t="shared" si="610"/>
        <v>121060</v>
      </c>
      <c r="M762" s="50">
        <v>60</v>
      </c>
      <c r="N762" s="50" t="str">
        <f ca="1">OFFSET(随机目标!$C$42,M762-1,MATCH(K762,随机目标!$C$41:$CH$41,0)-1)</f>
        <v>prop,208,2;pack,1110;pack,1125;pack,1140;pack,1155</v>
      </c>
      <c r="O762" s="50" t="str">
        <f ca="1">OFFSET(随机目标!$C$42,M762-1,MATCH(K762,随机目标!$C$41:$CH$41,0))</f>
        <v>prop,208,2</v>
      </c>
      <c r="P762" s="50">
        <f ca="1">OFFSET(随机目标!$C$42,M762-1,MATCH(K762,随机目标!$C$41:$CH$41,0)+1)</f>
        <v>2</v>
      </c>
      <c r="Q762" s="50">
        <v>1</v>
      </c>
      <c r="R762" s="50" t="str">
        <f t="shared" ca="1" si="611"/>
        <v>prop_208</v>
      </c>
      <c r="S762" s="50" t="str">
        <f t="shared" ca="1" si="612"/>
        <v>prop</v>
      </c>
      <c r="U762" s="50">
        <v>13</v>
      </c>
      <c r="V762" s="50">
        <f t="shared" si="563"/>
        <v>132060</v>
      </c>
      <c r="W762" s="50">
        <v>60</v>
      </c>
      <c r="X762" s="50" t="s">
        <v>2200</v>
      </c>
      <c r="Y762" s="50" t="s">
        <v>2200</v>
      </c>
      <c r="Z762" s="50">
        <f>随机目标!CH201</f>
        <v>0</v>
      </c>
      <c r="AA762" s="50">
        <v>2</v>
      </c>
      <c r="AB762" s="50" t="str">
        <f t="shared" si="564"/>
        <v>itemicon_1</v>
      </c>
      <c r="AC762" s="50" t="str">
        <f t="shared" si="565"/>
        <v>coin</v>
      </c>
    </row>
    <row r="763" spans="1:29">
      <c r="A763" s="51" t="s">
        <v>1076</v>
      </c>
      <c r="B763" s="52">
        <v>1061</v>
      </c>
      <c r="C763" s="52">
        <v>4</v>
      </c>
      <c r="D763" s="50" t="str">
        <f t="shared" ref="D763:H763" si="623">D663</f>
        <v>item,200;stage_token,1</v>
      </c>
      <c r="E763" s="50">
        <f>产出设定!$C$21</f>
        <v>75</v>
      </c>
      <c r="F763" s="50">
        <f t="shared" si="623"/>
        <v>264</v>
      </c>
      <c r="G763" s="50">
        <f t="shared" si="623"/>
        <v>439</v>
      </c>
      <c r="H763" s="50" t="str">
        <f t="shared" si="623"/>
        <v>pack,10161;stage_token,150;dice,1</v>
      </c>
      <c r="K763" s="50">
        <v>12</v>
      </c>
      <c r="L763" s="50">
        <f t="shared" si="610"/>
        <v>121061</v>
      </c>
      <c r="M763" s="50">
        <v>61</v>
      </c>
      <c r="N763" s="50" t="str">
        <f ca="1">OFFSET(随机目标!$C$42,M763-1,MATCH(K763,随机目标!$C$41:$CH$41,0)-1)</f>
        <v>prop,208,2;pack,1110;pack,1125;pack,1140;pack,1155</v>
      </c>
      <c r="O763" s="50" t="str">
        <f ca="1">OFFSET(随机目标!$C$42,M763-1,MATCH(K763,随机目标!$C$41:$CH$41,0))</f>
        <v>prop,208,2</v>
      </c>
      <c r="P763" s="50">
        <f ca="1">OFFSET(随机目标!$C$42,M763-1,MATCH(K763,随机目标!$C$41:$CH$41,0)+1)</f>
        <v>2</v>
      </c>
      <c r="Q763" s="50">
        <v>1</v>
      </c>
      <c r="R763" s="50" t="str">
        <f t="shared" ca="1" si="611"/>
        <v>prop_208</v>
      </c>
      <c r="S763" s="50" t="str">
        <f t="shared" ca="1" si="612"/>
        <v>prop</v>
      </c>
      <c r="U763" s="50">
        <v>13</v>
      </c>
      <c r="V763" s="50">
        <f t="shared" si="563"/>
        <v>132061</v>
      </c>
      <c r="W763" s="50">
        <v>61</v>
      </c>
      <c r="X763" s="50" t="s">
        <v>2200</v>
      </c>
      <c r="Y763" s="50" t="s">
        <v>2200</v>
      </c>
      <c r="Z763" s="50">
        <f>随机目标!CH202</f>
        <v>0</v>
      </c>
      <c r="AA763" s="50">
        <v>2</v>
      </c>
      <c r="AB763" s="50" t="str">
        <f t="shared" si="564"/>
        <v>itemicon_1</v>
      </c>
      <c r="AC763" s="50" t="str">
        <f t="shared" si="565"/>
        <v>coin</v>
      </c>
    </row>
    <row r="764" spans="1:29">
      <c r="A764" s="51" t="s">
        <v>1077</v>
      </c>
      <c r="B764" s="52">
        <v>1062</v>
      </c>
      <c r="C764" s="52">
        <v>4</v>
      </c>
      <c r="D764" s="50" t="str">
        <f t="shared" ref="D764:H764" si="624">D664</f>
        <v>item,200;stage_token,1</v>
      </c>
      <c r="E764" s="50">
        <f>产出设定!$C$21</f>
        <v>75</v>
      </c>
      <c r="F764" s="50">
        <f t="shared" si="624"/>
        <v>264</v>
      </c>
      <c r="G764" s="50">
        <f t="shared" si="624"/>
        <v>439</v>
      </c>
      <c r="H764" s="50" t="str">
        <f t="shared" si="624"/>
        <v>pack,10162;stage_token,150;dice,1</v>
      </c>
      <c r="K764" s="50">
        <v>12</v>
      </c>
      <c r="L764" s="50">
        <f t="shared" si="610"/>
        <v>121062</v>
      </c>
      <c r="M764" s="50">
        <v>62</v>
      </c>
      <c r="N764" s="50" t="str">
        <f ca="1">OFFSET(随机目标!$C$42,M764-1,MATCH(K764,随机目标!$C$41:$CH$41,0)-1)</f>
        <v>prop,208,2;pack,1110;pack,1125;pack,1140;pack,1155</v>
      </c>
      <c r="O764" s="50" t="str">
        <f ca="1">OFFSET(随机目标!$C$42,M764-1,MATCH(K764,随机目标!$C$41:$CH$41,0))</f>
        <v>prop,208,2</v>
      </c>
      <c r="P764" s="50">
        <f ca="1">OFFSET(随机目标!$C$42,M764-1,MATCH(K764,随机目标!$C$41:$CH$41,0)+1)</f>
        <v>2</v>
      </c>
      <c r="Q764" s="50">
        <v>1</v>
      </c>
      <c r="R764" s="50" t="str">
        <f t="shared" ca="1" si="611"/>
        <v>prop_208</v>
      </c>
      <c r="S764" s="50" t="str">
        <f t="shared" ca="1" si="612"/>
        <v>prop</v>
      </c>
      <c r="U764" s="50">
        <v>13</v>
      </c>
      <c r="V764" s="50">
        <f t="shared" si="563"/>
        <v>132062</v>
      </c>
      <c r="W764" s="50">
        <v>62</v>
      </c>
      <c r="X764" s="50" t="s">
        <v>2200</v>
      </c>
      <c r="Y764" s="50" t="s">
        <v>2200</v>
      </c>
      <c r="Z764" s="50">
        <f>随机目标!CH203</f>
        <v>0</v>
      </c>
      <c r="AA764" s="50">
        <v>2</v>
      </c>
      <c r="AB764" s="50" t="str">
        <f t="shared" si="564"/>
        <v>itemicon_1</v>
      </c>
      <c r="AC764" s="50" t="str">
        <f t="shared" si="565"/>
        <v>coin</v>
      </c>
    </row>
    <row r="765" spans="1:29">
      <c r="A765" s="51" t="s">
        <v>1078</v>
      </c>
      <c r="B765" s="52">
        <v>1063</v>
      </c>
      <c r="C765" s="52">
        <v>4</v>
      </c>
      <c r="D765" s="50" t="str">
        <f>D665</f>
        <v>item,200;stage_token,1</v>
      </c>
      <c r="E765" s="50">
        <f>产出设定!$C$21</f>
        <v>75</v>
      </c>
      <c r="F765" s="50">
        <f t="shared" ref="F765:H765" si="625">F665</f>
        <v>264</v>
      </c>
      <c r="G765" s="50">
        <f t="shared" si="625"/>
        <v>439</v>
      </c>
      <c r="H765" s="50" t="str">
        <f t="shared" si="625"/>
        <v>pack,10163;stage_token,150;dice,1</v>
      </c>
      <c r="K765" s="50">
        <v>12</v>
      </c>
      <c r="L765" s="50">
        <f t="shared" si="610"/>
        <v>121063</v>
      </c>
      <c r="M765" s="50">
        <v>63</v>
      </c>
      <c r="N765" s="50" t="str">
        <f ca="1">OFFSET(随机目标!$C$42,M765-1,MATCH(K765,随机目标!$C$41:$CH$41,0)-1)</f>
        <v>prop,208,2;pack,1110;pack,1125;pack,1140;pack,1155</v>
      </c>
      <c r="O765" s="50" t="str">
        <f ca="1">OFFSET(随机目标!$C$42,M765-1,MATCH(K765,随机目标!$C$41:$CH$41,0))</f>
        <v>prop,208,2</v>
      </c>
      <c r="P765" s="50">
        <f ca="1">OFFSET(随机目标!$C$42,M765-1,MATCH(K765,随机目标!$C$41:$CH$41,0)+1)</f>
        <v>2</v>
      </c>
      <c r="Q765" s="50">
        <v>1</v>
      </c>
      <c r="R765" s="50" t="str">
        <f t="shared" ca="1" si="611"/>
        <v>prop_208</v>
      </c>
      <c r="S765" s="50" t="str">
        <f t="shared" ca="1" si="612"/>
        <v>prop</v>
      </c>
      <c r="U765" s="50">
        <v>13</v>
      </c>
      <c r="V765" s="50">
        <f t="shared" si="563"/>
        <v>132063</v>
      </c>
      <c r="W765" s="50">
        <v>63</v>
      </c>
      <c r="X765" s="50" t="s">
        <v>2200</v>
      </c>
      <c r="Y765" s="50" t="s">
        <v>2200</v>
      </c>
      <c r="Z765" s="50">
        <f>随机目标!CH204</f>
        <v>0</v>
      </c>
      <c r="AA765" s="50">
        <v>2</v>
      </c>
      <c r="AB765" s="50" t="str">
        <f t="shared" si="564"/>
        <v>itemicon_1</v>
      </c>
      <c r="AC765" s="50" t="str">
        <f t="shared" si="565"/>
        <v>coin</v>
      </c>
    </row>
    <row r="766" spans="1:29">
      <c r="A766" s="51" t="s">
        <v>1079</v>
      </c>
      <c r="B766" s="52">
        <v>1064</v>
      </c>
      <c r="C766" s="52">
        <v>4</v>
      </c>
      <c r="D766" s="50" t="str">
        <f t="shared" ref="D766:H766" si="626">D666</f>
        <v>item,200;stage_token,1</v>
      </c>
      <c r="E766" s="50">
        <f>产出设定!$C$21</f>
        <v>75</v>
      </c>
      <c r="F766" s="50">
        <f t="shared" si="626"/>
        <v>270</v>
      </c>
      <c r="G766" s="50">
        <f t="shared" si="626"/>
        <v>450</v>
      </c>
      <c r="H766" s="50" t="str">
        <f t="shared" si="626"/>
        <v>pack,10164;stage_token,150;dice,1</v>
      </c>
      <c r="K766" s="50">
        <v>12</v>
      </c>
      <c r="L766" s="50">
        <f t="shared" si="610"/>
        <v>121064</v>
      </c>
      <c r="M766" s="50">
        <v>64</v>
      </c>
      <c r="N766" s="50" t="str">
        <f ca="1">OFFSET(随机目标!$C$42,M766-1,MATCH(K766,随机目标!$C$41:$CH$41,0)-1)</f>
        <v>prop,208,2;pack,1110;pack,1125;pack,1140;pack,1155</v>
      </c>
      <c r="O766" s="50" t="str">
        <f ca="1">OFFSET(随机目标!$C$42,M766-1,MATCH(K766,随机目标!$C$41:$CH$41,0))</f>
        <v>prop,208,2</v>
      </c>
      <c r="P766" s="50">
        <f ca="1">OFFSET(随机目标!$C$42,M766-1,MATCH(K766,随机目标!$C$41:$CH$41,0)+1)</f>
        <v>2</v>
      </c>
      <c r="Q766" s="50">
        <v>1</v>
      </c>
      <c r="R766" s="50" t="str">
        <f t="shared" ca="1" si="611"/>
        <v>prop_208</v>
      </c>
      <c r="S766" s="50" t="str">
        <f t="shared" ca="1" si="612"/>
        <v>prop</v>
      </c>
      <c r="U766" s="50">
        <v>13</v>
      </c>
      <c r="V766" s="50">
        <f t="shared" si="563"/>
        <v>132064</v>
      </c>
      <c r="W766" s="50">
        <v>64</v>
      </c>
      <c r="X766" s="50" t="s">
        <v>2200</v>
      </c>
      <c r="Y766" s="50" t="s">
        <v>2200</v>
      </c>
      <c r="Z766" s="50">
        <f>随机目标!CH205</f>
        <v>0</v>
      </c>
      <c r="AA766" s="50">
        <v>2</v>
      </c>
      <c r="AB766" s="50" t="str">
        <f t="shared" si="564"/>
        <v>itemicon_1</v>
      </c>
      <c r="AC766" s="50" t="str">
        <f t="shared" si="565"/>
        <v>coin</v>
      </c>
    </row>
    <row r="767" spans="1:29">
      <c r="A767" s="51" t="s">
        <v>1080</v>
      </c>
      <c r="B767" s="52">
        <v>1065</v>
      </c>
      <c r="C767" s="52">
        <v>4</v>
      </c>
      <c r="D767" s="50" t="str">
        <f t="shared" ref="D767:H767" si="627">D667</f>
        <v>item,200;stage_token,1</v>
      </c>
      <c r="E767" s="50">
        <f>产出设定!$C$21</f>
        <v>75</v>
      </c>
      <c r="F767" s="50">
        <f t="shared" si="627"/>
        <v>270</v>
      </c>
      <c r="G767" s="50">
        <f t="shared" si="627"/>
        <v>450</v>
      </c>
      <c r="H767" s="50" t="str">
        <f t="shared" si="627"/>
        <v>pack,10165;stage_token,150;dice,1</v>
      </c>
      <c r="K767" s="50">
        <v>12</v>
      </c>
      <c r="L767" s="50">
        <f t="shared" si="610"/>
        <v>121065</v>
      </c>
      <c r="M767" s="50">
        <v>65</v>
      </c>
      <c r="N767" s="50" t="str">
        <f ca="1">OFFSET(随机目标!$C$42,M767-1,MATCH(K767,随机目标!$C$41:$CH$41,0)-1)</f>
        <v>prop,208,2;pack,1110;pack,1125;pack,1140;pack,1155</v>
      </c>
      <c r="O767" s="50" t="str">
        <f ca="1">OFFSET(随机目标!$C$42,M767-1,MATCH(K767,随机目标!$C$41:$CH$41,0))</f>
        <v>prop,208,2</v>
      </c>
      <c r="P767" s="50">
        <f ca="1">OFFSET(随机目标!$C$42,M767-1,MATCH(K767,随机目标!$C$41:$CH$41,0)+1)</f>
        <v>2</v>
      </c>
      <c r="Q767" s="50">
        <v>1</v>
      </c>
      <c r="R767" s="50" t="str">
        <f t="shared" ca="1" si="611"/>
        <v>prop_208</v>
      </c>
      <c r="S767" s="50" t="str">
        <f t="shared" ca="1" si="612"/>
        <v>prop</v>
      </c>
      <c r="U767" s="50">
        <v>13</v>
      </c>
      <c r="V767" s="50">
        <f t="shared" si="563"/>
        <v>132065</v>
      </c>
      <c r="W767" s="50">
        <v>65</v>
      </c>
      <c r="X767" s="50" t="s">
        <v>2200</v>
      </c>
      <c r="Y767" s="50" t="s">
        <v>2200</v>
      </c>
      <c r="Z767" s="50">
        <f>随机目标!CH206</f>
        <v>0</v>
      </c>
      <c r="AA767" s="50">
        <v>2</v>
      </c>
      <c r="AB767" s="50" t="str">
        <f t="shared" si="564"/>
        <v>itemicon_1</v>
      </c>
      <c r="AC767" s="50" t="str">
        <f t="shared" si="565"/>
        <v>coin</v>
      </c>
    </row>
    <row r="768" spans="1:29">
      <c r="A768" s="51" t="s">
        <v>1081</v>
      </c>
      <c r="B768" s="52">
        <v>1066</v>
      </c>
      <c r="C768" s="52">
        <v>4</v>
      </c>
      <c r="D768" s="50" t="str">
        <f t="shared" ref="D768:H768" si="628">D668</f>
        <v>item,200;stage_token,1</v>
      </c>
      <c r="E768" s="50">
        <f>产出设定!$C$21</f>
        <v>75</v>
      </c>
      <c r="F768" s="50">
        <f t="shared" si="628"/>
        <v>279</v>
      </c>
      <c r="G768" s="50">
        <f t="shared" si="628"/>
        <v>465</v>
      </c>
      <c r="H768" s="50" t="str">
        <f t="shared" si="628"/>
        <v>pack,10166;stage_token,150;dice,1</v>
      </c>
      <c r="K768" s="50">
        <v>12</v>
      </c>
      <c r="L768" s="50">
        <f t="shared" si="610"/>
        <v>121066</v>
      </c>
      <c r="M768" s="50">
        <v>66</v>
      </c>
      <c r="N768" s="50" t="str">
        <f ca="1">OFFSET(随机目标!$C$42,M768-1,MATCH(K768,随机目标!$C$41:$CH$41,0)-1)</f>
        <v>prop,208,2;pack,1111;pack,1126;pack,1141;pack,1156</v>
      </c>
      <c r="O768" s="50" t="str">
        <f ca="1">OFFSET(随机目标!$C$42,M768-1,MATCH(K768,随机目标!$C$41:$CH$41,0))</f>
        <v>prop,208,2</v>
      </c>
      <c r="P768" s="50">
        <f ca="1">OFFSET(随机目标!$C$42,M768-1,MATCH(K768,随机目标!$C$41:$CH$41,0)+1)</f>
        <v>2</v>
      </c>
      <c r="Q768" s="50">
        <v>1</v>
      </c>
      <c r="R768" s="50" t="str">
        <f t="shared" ca="1" si="611"/>
        <v>prop_208</v>
      </c>
      <c r="S768" s="50" t="str">
        <f t="shared" ca="1" si="612"/>
        <v>prop</v>
      </c>
      <c r="U768" s="50">
        <v>13</v>
      </c>
      <c r="V768" s="50">
        <f t="shared" si="563"/>
        <v>132066</v>
      </c>
      <c r="W768" s="50">
        <v>66</v>
      </c>
      <c r="X768" s="50" t="s">
        <v>2200</v>
      </c>
      <c r="Y768" s="50" t="s">
        <v>2200</v>
      </c>
      <c r="Z768" s="50">
        <f>随机目标!CH207</f>
        <v>0</v>
      </c>
      <c r="AA768" s="50">
        <v>2</v>
      </c>
      <c r="AB768" s="50" t="str">
        <f t="shared" si="564"/>
        <v>itemicon_1</v>
      </c>
      <c r="AC768" s="50" t="str">
        <f t="shared" si="565"/>
        <v>coin</v>
      </c>
    </row>
    <row r="769" spans="1:29">
      <c r="A769" s="51" t="s">
        <v>1082</v>
      </c>
      <c r="B769" s="52">
        <v>1067</v>
      </c>
      <c r="C769" s="52">
        <v>4</v>
      </c>
      <c r="D769" s="50" t="str">
        <f t="shared" ref="D769:H769" si="629">D669</f>
        <v>item,200;stage_token,1</v>
      </c>
      <c r="E769" s="50">
        <f>产出设定!$C$21</f>
        <v>75</v>
      </c>
      <c r="F769" s="50">
        <f t="shared" si="629"/>
        <v>279</v>
      </c>
      <c r="G769" s="50">
        <f t="shared" si="629"/>
        <v>465</v>
      </c>
      <c r="H769" s="50" t="str">
        <f t="shared" si="629"/>
        <v>pack,10167;stage_token,155;dice,1</v>
      </c>
      <c r="K769" s="50">
        <v>12</v>
      </c>
      <c r="L769" s="50">
        <f t="shared" si="610"/>
        <v>121067</v>
      </c>
      <c r="M769" s="50">
        <v>67</v>
      </c>
      <c r="N769" s="50" t="str">
        <f ca="1">OFFSET(随机目标!$C$42,M769-1,MATCH(K769,随机目标!$C$41:$CH$41,0)-1)</f>
        <v>prop,208,2;pack,1111;pack,1126;pack,1141;pack,1156</v>
      </c>
      <c r="O769" s="50" t="str">
        <f ca="1">OFFSET(随机目标!$C$42,M769-1,MATCH(K769,随机目标!$C$41:$CH$41,0))</f>
        <v>prop,208,2</v>
      </c>
      <c r="P769" s="50">
        <f ca="1">OFFSET(随机目标!$C$42,M769-1,MATCH(K769,随机目标!$C$41:$CH$41,0)+1)</f>
        <v>2</v>
      </c>
      <c r="Q769" s="50">
        <v>1</v>
      </c>
      <c r="R769" s="50" t="str">
        <f t="shared" ca="1" si="611"/>
        <v>prop_208</v>
      </c>
      <c r="S769" s="50" t="str">
        <f t="shared" ca="1" si="612"/>
        <v>prop</v>
      </c>
      <c r="U769" s="50">
        <v>13</v>
      </c>
      <c r="V769" s="50">
        <f t="shared" si="563"/>
        <v>132067</v>
      </c>
      <c r="W769" s="50">
        <v>67</v>
      </c>
      <c r="X769" s="50" t="s">
        <v>2200</v>
      </c>
      <c r="Y769" s="50" t="s">
        <v>2200</v>
      </c>
      <c r="Z769" s="50">
        <f>随机目标!CH208</f>
        <v>0</v>
      </c>
      <c r="AA769" s="50">
        <v>2</v>
      </c>
      <c r="AB769" s="50" t="str">
        <f t="shared" si="564"/>
        <v>itemicon_1</v>
      </c>
      <c r="AC769" s="50" t="str">
        <f t="shared" si="565"/>
        <v>coin</v>
      </c>
    </row>
    <row r="770" spans="1:29">
      <c r="A770" s="51" t="s">
        <v>1083</v>
      </c>
      <c r="B770" s="52">
        <v>1068</v>
      </c>
      <c r="C770" s="52">
        <v>4</v>
      </c>
      <c r="D770" s="50" t="str">
        <f t="shared" ref="D770:H770" si="630">D670</f>
        <v>item,200;stage_token,1</v>
      </c>
      <c r="E770" s="50">
        <f>产出设定!$C$21</f>
        <v>75</v>
      </c>
      <c r="F770" s="50">
        <f t="shared" si="630"/>
        <v>288</v>
      </c>
      <c r="G770" s="50">
        <f t="shared" si="630"/>
        <v>480</v>
      </c>
      <c r="H770" s="50" t="str">
        <f t="shared" si="630"/>
        <v>pack,10168;stage_token,155;dice,1</v>
      </c>
      <c r="K770" s="50">
        <v>12</v>
      </c>
      <c r="L770" s="50">
        <f t="shared" si="610"/>
        <v>121068</v>
      </c>
      <c r="M770" s="50">
        <v>68</v>
      </c>
      <c r="N770" s="50" t="str">
        <f ca="1">OFFSET(随机目标!$C$42,M770-1,MATCH(K770,随机目标!$C$41:$CH$41,0)-1)</f>
        <v>prop,208,2;pack,1111;pack,1126;pack,1141;pack,1156</v>
      </c>
      <c r="O770" s="50" t="str">
        <f ca="1">OFFSET(随机目标!$C$42,M770-1,MATCH(K770,随机目标!$C$41:$CH$41,0))</f>
        <v>prop,208,2</v>
      </c>
      <c r="P770" s="50">
        <f ca="1">OFFSET(随机目标!$C$42,M770-1,MATCH(K770,随机目标!$C$41:$CH$41,0)+1)</f>
        <v>2</v>
      </c>
      <c r="Q770" s="50">
        <v>1</v>
      </c>
      <c r="R770" s="50" t="str">
        <f t="shared" ca="1" si="611"/>
        <v>prop_208</v>
      </c>
      <c r="S770" s="50" t="str">
        <f t="shared" ca="1" si="612"/>
        <v>prop</v>
      </c>
      <c r="U770" s="50">
        <v>13</v>
      </c>
      <c r="V770" s="50">
        <f t="shared" si="563"/>
        <v>132068</v>
      </c>
      <c r="W770" s="50">
        <v>68</v>
      </c>
      <c r="X770" s="50" t="s">
        <v>2200</v>
      </c>
      <c r="Y770" s="50" t="s">
        <v>2200</v>
      </c>
      <c r="Z770" s="50">
        <f>随机目标!CH209</f>
        <v>0</v>
      </c>
      <c r="AA770" s="50">
        <v>2</v>
      </c>
      <c r="AB770" s="50" t="str">
        <f t="shared" si="564"/>
        <v>itemicon_1</v>
      </c>
      <c r="AC770" s="50" t="str">
        <f t="shared" si="565"/>
        <v>coin</v>
      </c>
    </row>
    <row r="771" spans="1:29">
      <c r="A771" s="51" t="s">
        <v>1084</v>
      </c>
      <c r="B771" s="52">
        <v>1069</v>
      </c>
      <c r="C771" s="52">
        <v>4</v>
      </c>
      <c r="D771" s="50" t="str">
        <f t="shared" ref="D771:H771" si="631">D671</f>
        <v>item,200;stage_token,1</v>
      </c>
      <c r="E771" s="50">
        <f>产出设定!$C$21</f>
        <v>75</v>
      </c>
      <c r="F771" s="50">
        <f t="shared" si="631"/>
        <v>288</v>
      </c>
      <c r="G771" s="50">
        <f t="shared" si="631"/>
        <v>480</v>
      </c>
      <c r="H771" s="50" t="str">
        <f t="shared" si="631"/>
        <v>pack,10169;stage_token,155;dice,1</v>
      </c>
      <c r="K771" s="50">
        <v>12</v>
      </c>
      <c r="L771" s="50">
        <f t="shared" si="610"/>
        <v>121069</v>
      </c>
      <c r="M771" s="50">
        <v>69</v>
      </c>
      <c r="N771" s="50" t="str">
        <f ca="1">OFFSET(随机目标!$C$42,M771-1,MATCH(K771,随机目标!$C$41:$CH$41,0)-1)</f>
        <v>prop,208,2;pack,1111;pack,1126;pack,1141;pack,1156</v>
      </c>
      <c r="O771" s="50" t="str">
        <f ca="1">OFFSET(随机目标!$C$42,M771-1,MATCH(K771,随机目标!$C$41:$CH$41,0))</f>
        <v>prop,208,2</v>
      </c>
      <c r="P771" s="50">
        <f ca="1">OFFSET(随机目标!$C$42,M771-1,MATCH(K771,随机目标!$C$41:$CH$41,0)+1)</f>
        <v>2</v>
      </c>
      <c r="Q771" s="50">
        <v>1</v>
      </c>
      <c r="R771" s="50" t="str">
        <f t="shared" ca="1" si="611"/>
        <v>prop_208</v>
      </c>
      <c r="S771" s="50" t="str">
        <f t="shared" ca="1" si="612"/>
        <v>prop</v>
      </c>
      <c r="U771" s="50">
        <v>13</v>
      </c>
      <c r="V771" s="50">
        <f t="shared" si="563"/>
        <v>132069</v>
      </c>
      <c r="W771" s="50">
        <v>69</v>
      </c>
      <c r="X771" s="50" t="s">
        <v>2200</v>
      </c>
      <c r="Y771" s="50" t="s">
        <v>2200</v>
      </c>
      <c r="Z771" s="50">
        <f>随机目标!CH210</f>
        <v>0</v>
      </c>
      <c r="AA771" s="50">
        <v>2</v>
      </c>
      <c r="AB771" s="50" t="str">
        <f t="shared" si="564"/>
        <v>itemicon_1</v>
      </c>
      <c r="AC771" s="50" t="str">
        <f t="shared" si="565"/>
        <v>coin</v>
      </c>
    </row>
    <row r="772" spans="1:29">
      <c r="A772" s="51" t="s">
        <v>1085</v>
      </c>
      <c r="B772" s="52">
        <v>1070</v>
      </c>
      <c r="C772" s="52">
        <v>4</v>
      </c>
      <c r="D772" s="50" t="str">
        <f t="shared" ref="D772:H772" si="632">D672</f>
        <v>item,200;stage_token,1</v>
      </c>
      <c r="E772" s="50">
        <f>产出设定!$C$21</f>
        <v>75</v>
      </c>
      <c r="F772" s="50">
        <f t="shared" si="632"/>
        <v>292</v>
      </c>
      <c r="G772" s="50">
        <f t="shared" si="632"/>
        <v>487</v>
      </c>
      <c r="H772" s="50" t="str">
        <f t="shared" si="632"/>
        <v>pack,10170;stage_token,155;dice,1</v>
      </c>
      <c r="K772" s="50">
        <v>12</v>
      </c>
      <c r="L772" s="50">
        <f t="shared" si="610"/>
        <v>121070</v>
      </c>
      <c r="M772" s="50">
        <v>70</v>
      </c>
      <c r="N772" s="50" t="str">
        <f ca="1">OFFSET(随机目标!$C$42,M772-1,MATCH(K772,随机目标!$C$41:$CH$41,0)-1)</f>
        <v>prop,208,2;pack,1112;pack,1127;pack,1142;pack,1157</v>
      </c>
      <c r="O772" s="50" t="str">
        <f ca="1">OFFSET(随机目标!$C$42,M772-1,MATCH(K772,随机目标!$C$41:$CH$41,0))</f>
        <v>prop,208,2</v>
      </c>
      <c r="P772" s="50">
        <f ca="1">OFFSET(随机目标!$C$42,M772-1,MATCH(K772,随机目标!$C$41:$CH$41,0)+1)</f>
        <v>2</v>
      </c>
      <c r="Q772" s="50">
        <v>1</v>
      </c>
      <c r="R772" s="50" t="str">
        <f t="shared" ca="1" si="611"/>
        <v>prop_208</v>
      </c>
      <c r="S772" s="50" t="str">
        <f t="shared" ca="1" si="612"/>
        <v>prop</v>
      </c>
      <c r="U772" s="50">
        <v>13</v>
      </c>
      <c r="V772" s="50">
        <f t="shared" ref="V772:V835" si="633">U772*10000+2000+W772</f>
        <v>132070</v>
      </c>
      <c r="W772" s="50">
        <v>70</v>
      </c>
      <c r="X772" s="50" t="s">
        <v>2200</v>
      </c>
      <c r="Y772" s="50" t="s">
        <v>2200</v>
      </c>
      <c r="Z772" s="50">
        <f>随机目标!CH211</f>
        <v>0</v>
      </c>
      <c r="AA772" s="50">
        <v>2</v>
      </c>
      <c r="AB772" s="50" t="str">
        <f t="shared" ref="AB772:AB835" si="634">IF(OR(AC772="coin",AC772="stage_token"),VLOOKUP(AC772,$AE$3:$AF$6,2,0),IF(AC772="item",VLOOKUP(Y772,$AE$3:$AF$6,2,0),AC772&amp;"_"&amp;MID(Y772,6,3)))</f>
        <v>itemicon_1</v>
      </c>
      <c r="AC772" s="50" t="str">
        <f t="shared" ref="AC772:AC835" si="635">LEFT(Y772,FIND(",",Y772)-1)</f>
        <v>coin</v>
      </c>
    </row>
    <row r="773" spans="1:29">
      <c r="A773" s="51" t="s">
        <v>1086</v>
      </c>
      <c r="B773" s="52">
        <v>1071</v>
      </c>
      <c r="C773" s="52">
        <v>4</v>
      </c>
      <c r="D773" s="50" t="str">
        <f t="shared" ref="D773:H773" si="636">D673</f>
        <v>item,200;stage_token,1</v>
      </c>
      <c r="E773" s="50">
        <f>产出设定!$C$21</f>
        <v>75</v>
      </c>
      <c r="F773" s="50">
        <f t="shared" si="636"/>
        <v>292</v>
      </c>
      <c r="G773" s="50">
        <f t="shared" si="636"/>
        <v>487</v>
      </c>
      <c r="H773" s="50" t="str">
        <f t="shared" si="636"/>
        <v>pack,10171;stage_token,155;dice,1</v>
      </c>
      <c r="K773" s="50">
        <v>12</v>
      </c>
      <c r="L773" s="50">
        <f t="shared" si="610"/>
        <v>121071</v>
      </c>
      <c r="M773" s="50">
        <v>71</v>
      </c>
      <c r="N773" s="50" t="str">
        <f ca="1">OFFSET(随机目标!$C$42,M773-1,MATCH(K773,随机目标!$C$41:$CH$41,0)-1)</f>
        <v>prop,208,2;pack,1112;pack,1127;pack,1142;pack,1157</v>
      </c>
      <c r="O773" s="50" t="str">
        <f ca="1">OFFSET(随机目标!$C$42,M773-1,MATCH(K773,随机目标!$C$41:$CH$41,0))</f>
        <v>prop,208,2</v>
      </c>
      <c r="P773" s="50">
        <f ca="1">OFFSET(随机目标!$C$42,M773-1,MATCH(K773,随机目标!$C$41:$CH$41,0)+1)</f>
        <v>2</v>
      </c>
      <c r="Q773" s="50">
        <v>1</v>
      </c>
      <c r="R773" s="50" t="str">
        <f t="shared" ca="1" si="611"/>
        <v>prop_208</v>
      </c>
      <c r="S773" s="50" t="str">
        <f t="shared" ca="1" si="612"/>
        <v>prop</v>
      </c>
      <c r="U773" s="50">
        <v>13</v>
      </c>
      <c r="V773" s="50">
        <f t="shared" si="633"/>
        <v>132071</v>
      </c>
      <c r="W773" s="50">
        <v>71</v>
      </c>
      <c r="X773" s="50" t="s">
        <v>2200</v>
      </c>
      <c r="Y773" s="50" t="s">
        <v>2200</v>
      </c>
      <c r="Z773" s="50">
        <f>随机目标!CH212</f>
        <v>0</v>
      </c>
      <c r="AA773" s="50">
        <v>2</v>
      </c>
      <c r="AB773" s="50" t="str">
        <f t="shared" si="634"/>
        <v>itemicon_1</v>
      </c>
      <c r="AC773" s="50" t="str">
        <f t="shared" si="635"/>
        <v>coin</v>
      </c>
    </row>
    <row r="774" spans="1:29">
      <c r="A774" s="51" t="s">
        <v>1087</v>
      </c>
      <c r="B774" s="52">
        <v>1072</v>
      </c>
      <c r="C774" s="52">
        <v>4</v>
      </c>
      <c r="D774" s="50" t="str">
        <f t="shared" ref="D774:H774" si="637">D674</f>
        <v>item,200;stage_token,1</v>
      </c>
      <c r="E774" s="50">
        <f>产出设定!$C$21</f>
        <v>75</v>
      </c>
      <c r="F774" s="50">
        <f t="shared" si="637"/>
        <v>297</v>
      </c>
      <c r="G774" s="50">
        <f t="shared" si="637"/>
        <v>495</v>
      </c>
      <c r="H774" s="50" t="str">
        <f t="shared" si="637"/>
        <v>pack,10172;stage_token,155;dice,1</v>
      </c>
      <c r="K774" s="50">
        <v>12</v>
      </c>
      <c r="L774" s="50">
        <f t="shared" si="610"/>
        <v>121072</v>
      </c>
      <c r="M774" s="50">
        <v>72</v>
      </c>
      <c r="N774" s="50" t="str">
        <f ca="1">OFFSET(随机目标!$C$42,M774-1,MATCH(K774,随机目标!$C$41:$CH$41,0)-1)</f>
        <v>prop,208,2;pack,1112;pack,1127;pack,1142;pack,1157</v>
      </c>
      <c r="O774" s="50" t="str">
        <f ca="1">OFFSET(随机目标!$C$42,M774-1,MATCH(K774,随机目标!$C$41:$CH$41,0))</f>
        <v>prop,208,2</v>
      </c>
      <c r="P774" s="50">
        <f ca="1">OFFSET(随机目标!$C$42,M774-1,MATCH(K774,随机目标!$C$41:$CH$41,0)+1)</f>
        <v>2</v>
      </c>
      <c r="Q774" s="50">
        <v>1</v>
      </c>
      <c r="R774" s="50" t="str">
        <f t="shared" ca="1" si="611"/>
        <v>prop_208</v>
      </c>
      <c r="S774" s="50" t="str">
        <f t="shared" ca="1" si="612"/>
        <v>prop</v>
      </c>
      <c r="U774" s="50">
        <v>13</v>
      </c>
      <c r="V774" s="50">
        <f t="shared" si="633"/>
        <v>132072</v>
      </c>
      <c r="W774" s="50">
        <v>72</v>
      </c>
      <c r="X774" s="50" t="s">
        <v>2200</v>
      </c>
      <c r="Y774" s="50" t="s">
        <v>2200</v>
      </c>
      <c r="Z774" s="50">
        <f>随机目标!CH213</f>
        <v>0</v>
      </c>
      <c r="AA774" s="50">
        <v>2</v>
      </c>
      <c r="AB774" s="50" t="str">
        <f t="shared" si="634"/>
        <v>itemicon_1</v>
      </c>
      <c r="AC774" s="50" t="str">
        <f t="shared" si="635"/>
        <v>coin</v>
      </c>
    </row>
    <row r="775" spans="1:29">
      <c r="A775" s="51" t="s">
        <v>1088</v>
      </c>
      <c r="B775" s="52">
        <v>1073</v>
      </c>
      <c r="C775" s="52">
        <v>4</v>
      </c>
      <c r="D775" s="50" t="str">
        <f t="shared" ref="D775:H775" si="638">D675</f>
        <v>item,200;stage_token,1</v>
      </c>
      <c r="E775" s="50">
        <f>产出设定!$C$21</f>
        <v>75</v>
      </c>
      <c r="F775" s="50">
        <f t="shared" si="638"/>
        <v>297</v>
      </c>
      <c r="G775" s="50">
        <f t="shared" si="638"/>
        <v>495</v>
      </c>
      <c r="H775" s="50" t="str">
        <f t="shared" si="638"/>
        <v>pack,10173;stage_token,155;dice,1</v>
      </c>
      <c r="K775" s="50">
        <v>12</v>
      </c>
      <c r="L775" s="50">
        <f t="shared" si="610"/>
        <v>121073</v>
      </c>
      <c r="M775" s="50">
        <v>73</v>
      </c>
      <c r="N775" s="50" t="str">
        <f ca="1">OFFSET(随机目标!$C$42,M775-1,MATCH(K775,随机目标!$C$41:$CH$41,0)-1)</f>
        <v>prop,208,2;pack,1112;pack,1127;pack,1142;pack,1157</v>
      </c>
      <c r="O775" s="50" t="str">
        <f ca="1">OFFSET(随机目标!$C$42,M775-1,MATCH(K775,随机目标!$C$41:$CH$41,0))</f>
        <v>prop,208,2</v>
      </c>
      <c r="P775" s="50">
        <f ca="1">OFFSET(随机目标!$C$42,M775-1,MATCH(K775,随机目标!$C$41:$CH$41,0)+1)</f>
        <v>2</v>
      </c>
      <c r="Q775" s="50">
        <v>1</v>
      </c>
      <c r="R775" s="50" t="str">
        <f t="shared" ca="1" si="611"/>
        <v>prop_208</v>
      </c>
      <c r="S775" s="50" t="str">
        <f t="shared" ca="1" si="612"/>
        <v>prop</v>
      </c>
      <c r="U775" s="50">
        <v>13</v>
      </c>
      <c r="V775" s="50">
        <f t="shared" si="633"/>
        <v>132073</v>
      </c>
      <c r="W775" s="50">
        <v>73</v>
      </c>
      <c r="X775" s="50" t="s">
        <v>2200</v>
      </c>
      <c r="Y775" s="50" t="s">
        <v>2200</v>
      </c>
      <c r="Z775" s="50">
        <f>随机目标!CH214</f>
        <v>0</v>
      </c>
      <c r="AA775" s="50">
        <v>2</v>
      </c>
      <c r="AB775" s="50" t="str">
        <f t="shared" si="634"/>
        <v>itemicon_1</v>
      </c>
      <c r="AC775" s="50" t="str">
        <f t="shared" si="635"/>
        <v>coin</v>
      </c>
    </row>
    <row r="776" spans="1:29">
      <c r="A776" s="51" t="s">
        <v>1089</v>
      </c>
      <c r="B776" s="52">
        <v>1074</v>
      </c>
      <c r="C776" s="52">
        <v>4</v>
      </c>
      <c r="D776" s="50" t="str">
        <f t="shared" ref="D776:H776" si="639">D676</f>
        <v>item,200;stage_token,1</v>
      </c>
      <c r="E776" s="50">
        <f>产出设定!$C$21</f>
        <v>75</v>
      </c>
      <c r="F776" s="50">
        <f t="shared" si="639"/>
        <v>301</v>
      </c>
      <c r="G776" s="50">
        <f t="shared" si="639"/>
        <v>502</v>
      </c>
      <c r="H776" s="50" t="str">
        <f t="shared" si="639"/>
        <v>pack,10174;stage_token,160;dice,1</v>
      </c>
      <c r="K776" s="50">
        <v>12</v>
      </c>
      <c r="L776" s="50">
        <f t="shared" si="610"/>
        <v>121074</v>
      </c>
      <c r="M776" s="50">
        <v>74</v>
      </c>
      <c r="N776" s="50" t="str">
        <f ca="1">OFFSET(随机目标!$C$42,M776-1,MATCH(K776,随机目标!$C$41:$CH$41,0)-1)</f>
        <v>prop,208,2;pack,1112;pack,1127;pack,1142;pack,1157</v>
      </c>
      <c r="O776" s="50" t="str">
        <f ca="1">OFFSET(随机目标!$C$42,M776-1,MATCH(K776,随机目标!$C$41:$CH$41,0))</f>
        <v>prop,208,2</v>
      </c>
      <c r="P776" s="50">
        <f ca="1">OFFSET(随机目标!$C$42,M776-1,MATCH(K776,随机目标!$C$41:$CH$41,0)+1)</f>
        <v>2</v>
      </c>
      <c r="Q776" s="50">
        <v>1</v>
      </c>
      <c r="R776" s="50" t="str">
        <f t="shared" ca="1" si="611"/>
        <v>prop_208</v>
      </c>
      <c r="S776" s="50" t="str">
        <f t="shared" ca="1" si="612"/>
        <v>prop</v>
      </c>
      <c r="U776" s="50">
        <v>13</v>
      </c>
      <c r="V776" s="50">
        <f t="shared" si="633"/>
        <v>132074</v>
      </c>
      <c r="W776" s="50">
        <v>74</v>
      </c>
      <c r="X776" s="50" t="s">
        <v>2200</v>
      </c>
      <c r="Y776" s="50" t="s">
        <v>2200</v>
      </c>
      <c r="Z776" s="50">
        <f>随机目标!CH215</f>
        <v>0</v>
      </c>
      <c r="AA776" s="50">
        <v>2</v>
      </c>
      <c r="AB776" s="50" t="str">
        <f t="shared" si="634"/>
        <v>itemicon_1</v>
      </c>
      <c r="AC776" s="50" t="str">
        <f t="shared" si="635"/>
        <v>coin</v>
      </c>
    </row>
    <row r="777" spans="1:29">
      <c r="A777" s="51" t="s">
        <v>1090</v>
      </c>
      <c r="B777" s="52">
        <v>1075</v>
      </c>
      <c r="C777" s="52">
        <v>4</v>
      </c>
      <c r="D777" s="50" t="str">
        <f t="shared" ref="D777:H777" si="640">D677</f>
        <v>item,200;stage_token,1</v>
      </c>
      <c r="E777" s="50">
        <f>产出设定!$C$21</f>
        <v>75</v>
      </c>
      <c r="F777" s="50">
        <f t="shared" si="640"/>
        <v>301</v>
      </c>
      <c r="G777" s="50">
        <f t="shared" si="640"/>
        <v>502</v>
      </c>
      <c r="H777" s="50" t="str">
        <f t="shared" si="640"/>
        <v>pack,10175;stage_token,160;dice,1</v>
      </c>
      <c r="K777" s="50">
        <v>12</v>
      </c>
      <c r="L777" s="50">
        <f t="shared" si="610"/>
        <v>121075</v>
      </c>
      <c r="M777" s="50">
        <v>75</v>
      </c>
      <c r="N777" s="50" t="str">
        <f ca="1">OFFSET(随机目标!$C$42,M777-1,MATCH(K777,随机目标!$C$41:$CH$41,0)-1)</f>
        <v>prop,208,2;pack,1112;pack,1127;pack,1142;pack,1157</v>
      </c>
      <c r="O777" s="50" t="str">
        <f ca="1">OFFSET(随机目标!$C$42,M777-1,MATCH(K777,随机目标!$C$41:$CH$41,0))</f>
        <v>prop,208,2</v>
      </c>
      <c r="P777" s="50">
        <f ca="1">OFFSET(随机目标!$C$42,M777-1,MATCH(K777,随机目标!$C$41:$CH$41,0)+1)</f>
        <v>2</v>
      </c>
      <c r="Q777" s="50">
        <v>1</v>
      </c>
      <c r="R777" s="50" t="str">
        <f t="shared" ca="1" si="611"/>
        <v>prop_208</v>
      </c>
      <c r="S777" s="50" t="str">
        <f t="shared" ca="1" si="612"/>
        <v>prop</v>
      </c>
      <c r="U777" s="50">
        <v>13</v>
      </c>
      <c r="V777" s="50">
        <f t="shared" si="633"/>
        <v>132075</v>
      </c>
      <c r="W777" s="50">
        <v>75</v>
      </c>
      <c r="X777" s="50" t="s">
        <v>2200</v>
      </c>
      <c r="Y777" s="50" t="s">
        <v>2200</v>
      </c>
      <c r="Z777" s="50">
        <f>随机目标!CH216</f>
        <v>0</v>
      </c>
      <c r="AA777" s="50">
        <v>2</v>
      </c>
      <c r="AB777" s="50" t="str">
        <f t="shared" si="634"/>
        <v>itemicon_1</v>
      </c>
      <c r="AC777" s="50" t="str">
        <f t="shared" si="635"/>
        <v>coin</v>
      </c>
    </row>
    <row r="778" spans="1:29">
      <c r="A778" s="51" t="s">
        <v>1091</v>
      </c>
      <c r="B778" s="52">
        <v>1076</v>
      </c>
      <c r="C778" s="52">
        <v>4</v>
      </c>
      <c r="D778" s="50" t="str">
        <f t="shared" ref="D778:H778" si="641">D678</f>
        <v>item,200;stage_token,1</v>
      </c>
      <c r="E778" s="50">
        <f>产出设定!$C$21</f>
        <v>75</v>
      </c>
      <c r="F778" s="50">
        <f t="shared" si="641"/>
        <v>306</v>
      </c>
      <c r="G778" s="50">
        <f t="shared" si="641"/>
        <v>510</v>
      </c>
      <c r="H778" s="50" t="str">
        <f t="shared" si="641"/>
        <v>pack,10176;stage_token,160;dice,1</v>
      </c>
      <c r="K778" s="50">
        <v>12</v>
      </c>
      <c r="L778" s="50">
        <f t="shared" si="610"/>
        <v>121076</v>
      </c>
      <c r="M778" s="50">
        <v>76</v>
      </c>
      <c r="N778" s="50" t="str">
        <f ca="1">OFFSET(随机目标!$C$42,M778-1,MATCH(K778,随机目标!$C$41:$CH$41,0)-1)</f>
        <v>prop,208,2;pack,1112;pack,1127;pack,1142;pack,1157</v>
      </c>
      <c r="O778" s="50" t="str">
        <f ca="1">OFFSET(随机目标!$C$42,M778-1,MATCH(K778,随机目标!$C$41:$CH$41,0))</f>
        <v>prop,208,2</v>
      </c>
      <c r="P778" s="50">
        <f ca="1">OFFSET(随机目标!$C$42,M778-1,MATCH(K778,随机目标!$C$41:$CH$41,0)+1)</f>
        <v>2</v>
      </c>
      <c r="Q778" s="50">
        <v>1</v>
      </c>
      <c r="R778" s="50" t="str">
        <f t="shared" ca="1" si="611"/>
        <v>prop_208</v>
      </c>
      <c r="S778" s="50" t="str">
        <f t="shared" ca="1" si="612"/>
        <v>prop</v>
      </c>
      <c r="U778" s="50">
        <v>13</v>
      </c>
      <c r="V778" s="50">
        <f t="shared" si="633"/>
        <v>132076</v>
      </c>
      <c r="W778" s="50">
        <v>76</v>
      </c>
      <c r="X778" s="50" t="s">
        <v>2200</v>
      </c>
      <c r="Y778" s="50" t="s">
        <v>2200</v>
      </c>
      <c r="Z778" s="50">
        <f>随机目标!CH217</f>
        <v>0</v>
      </c>
      <c r="AA778" s="50">
        <v>2</v>
      </c>
      <c r="AB778" s="50" t="str">
        <f t="shared" si="634"/>
        <v>itemicon_1</v>
      </c>
      <c r="AC778" s="50" t="str">
        <f t="shared" si="635"/>
        <v>coin</v>
      </c>
    </row>
    <row r="779" spans="1:29">
      <c r="A779" s="51" t="s">
        <v>1092</v>
      </c>
      <c r="B779" s="52">
        <v>1077</v>
      </c>
      <c r="C779" s="52">
        <v>4</v>
      </c>
      <c r="D779" s="50" t="str">
        <f t="shared" ref="D779:H779" si="642">D679</f>
        <v>item,200;stage_token,1</v>
      </c>
      <c r="E779" s="50">
        <f>产出设定!$C$21</f>
        <v>75</v>
      </c>
      <c r="F779" s="50">
        <f t="shared" si="642"/>
        <v>306</v>
      </c>
      <c r="G779" s="50">
        <f t="shared" si="642"/>
        <v>510</v>
      </c>
      <c r="H779" s="50" t="str">
        <f t="shared" si="642"/>
        <v>pack,10177;stage_token,160;dice,1</v>
      </c>
      <c r="K779" s="50">
        <v>12</v>
      </c>
      <c r="L779" s="50">
        <f t="shared" si="610"/>
        <v>121077</v>
      </c>
      <c r="M779" s="50">
        <v>77</v>
      </c>
      <c r="N779" s="50" t="str">
        <f ca="1">OFFSET(随机目标!$C$42,M779-1,MATCH(K779,随机目标!$C$41:$CH$41,0)-1)</f>
        <v>prop,208,2;pack,1112;pack,1127;pack,1142;pack,1157</v>
      </c>
      <c r="O779" s="50" t="str">
        <f ca="1">OFFSET(随机目标!$C$42,M779-1,MATCH(K779,随机目标!$C$41:$CH$41,0))</f>
        <v>prop,208,2</v>
      </c>
      <c r="P779" s="50">
        <f ca="1">OFFSET(随机目标!$C$42,M779-1,MATCH(K779,随机目标!$C$41:$CH$41,0)+1)</f>
        <v>2</v>
      </c>
      <c r="Q779" s="50">
        <v>1</v>
      </c>
      <c r="R779" s="50" t="str">
        <f t="shared" ca="1" si="611"/>
        <v>prop_208</v>
      </c>
      <c r="S779" s="50" t="str">
        <f t="shared" ca="1" si="612"/>
        <v>prop</v>
      </c>
      <c r="U779" s="50">
        <v>13</v>
      </c>
      <c r="V779" s="50">
        <f t="shared" si="633"/>
        <v>132077</v>
      </c>
      <c r="W779" s="50">
        <v>77</v>
      </c>
      <c r="X779" s="50" t="s">
        <v>2200</v>
      </c>
      <c r="Y779" s="50" t="s">
        <v>2200</v>
      </c>
      <c r="Z779" s="50">
        <f>随机目标!CH218</f>
        <v>0</v>
      </c>
      <c r="AA779" s="50">
        <v>2</v>
      </c>
      <c r="AB779" s="50" t="str">
        <f t="shared" si="634"/>
        <v>itemicon_1</v>
      </c>
      <c r="AC779" s="50" t="str">
        <f t="shared" si="635"/>
        <v>coin</v>
      </c>
    </row>
    <row r="780" spans="1:29">
      <c r="A780" s="51" t="s">
        <v>1093</v>
      </c>
      <c r="B780" s="52">
        <v>1078</v>
      </c>
      <c r="C780" s="52">
        <v>4</v>
      </c>
      <c r="D780" s="50" t="str">
        <f t="shared" ref="D780:H780" si="643">D680</f>
        <v>item,200;stage_token,1</v>
      </c>
      <c r="E780" s="50">
        <f>产出设定!$C$21</f>
        <v>75</v>
      </c>
      <c r="F780" s="50">
        <f t="shared" si="643"/>
        <v>310</v>
      </c>
      <c r="G780" s="50">
        <f t="shared" si="643"/>
        <v>517</v>
      </c>
      <c r="H780" s="50" t="str">
        <f t="shared" si="643"/>
        <v>pack,10178;stage_token,160;dice,1</v>
      </c>
      <c r="K780" s="50">
        <v>12</v>
      </c>
      <c r="L780" s="50">
        <f t="shared" si="610"/>
        <v>121078</v>
      </c>
      <c r="M780" s="50">
        <v>78</v>
      </c>
      <c r="N780" s="50" t="str">
        <f ca="1">OFFSET(随机目标!$C$42,M780-1,MATCH(K780,随机目标!$C$41:$CH$41,0)-1)</f>
        <v>prop,208,2;pack,1113;pack,1128;pack,1143;pack,1158</v>
      </c>
      <c r="O780" s="50" t="str">
        <f ca="1">OFFSET(随机目标!$C$42,M780-1,MATCH(K780,随机目标!$C$41:$CH$41,0))</f>
        <v>prop,208,2</v>
      </c>
      <c r="P780" s="50">
        <f ca="1">OFFSET(随机目标!$C$42,M780-1,MATCH(K780,随机目标!$C$41:$CH$41,0)+1)</f>
        <v>2</v>
      </c>
      <c r="Q780" s="50">
        <v>1</v>
      </c>
      <c r="R780" s="50" t="str">
        <f t="shared" ca="1" si="611"/>
        <v>prop_208</v>
      </c>
      <c r="S780" s="50" t="str">
        <f t="shared" ca="1" si="612"/>
        <v>prop</v>
      </c>
      <c r="U780" s="50">
        <v>13</v>
      </c>
      <c r="V780" s="50">
        <f t="shared" si="633"/>
        <v>132078</v>
      </c>
      <c r="W780" s="50">
        <v>78</v>
      </c>
      <c r="X780" s="50" t="s">
        <v>2200</v>
      </c>
      <c r="Y780" s="50" t="s">
        <v>2200</v>
      </c>
      <c r="Z780" s="50">
        <f>随机目标!CH219</f>
        <v>0</v>
      </c>
      <c r="AA780" s="50">
        <v>2</v>
      </c>
      <c r="AB780" s="50" t="str">
        <f t="shared" si="634"/>
        <v>itemicon_1</v>
      </c>
      <c r="AC780" s="50" t="str">
        <f t="shared" si="635"/>
        <v>coin</v>
      </c>
    </row>
    <row r="781" spans="1:29">
      <c r="A781" s="51" t="s">
        <v>1094</v>
      </c>
      <c r="B781" s="52">
        <v>1079</v>
      </c>
      <c r="C781" s="52">
        <v>4</v>
      </c>
      <c r="D781" s="50" t="str">
        <f t="shared" ref="D781:H781" si="644">D681</f>
        <v>item,200;stage_token,1</v>
      </c>
      <c r="E781" s="50">
        <f>产出设定!$C$21</f>
        <v>75</v>
      </c>
      <c r="F781" s="50">
        <f t="shared" si="644"/>
        <v>310</v>
      </c>
      <c r="G781" s="50">
        <f t="shared" si="644"/>
        <v>517</v>
      </c>
      <c r="H781" s="50" t="str">
        <f t="shared" si="644"/>
        <v>pack,10179;stage_token,160;dice,1</v>
      </c>
      <c r="K781" s="50">
        <v>12</v>
      </c>
      <c r="L781" s="50">
        <f t="shared" si="610"/>
        <v>121079</v>
      </c>
      <c r="M781" s="50">
        <v>79</v>
      </c>
      <c r="N781" s="50" t="str">
        <f ca="1">OFFSET(随机目标!$C$42,M781-1,MATCH(K781,随机目标!$C$41:$CH$41,0)-1)</f>
        <v>prop,208,2;pack,1113;pack,1128;pack,1143;pack,1158</v>
      </c>
      <c r="O781" s="50" t="str">
        <f ca="1">OFFSET(随机目标!$C$42,M781-1,MATCH(K781,随机目标!$C$41:$CH$41,0))</f>
        <v>prop,208,2</v>
      </c>
      <c r="P781" s="50">
        <f ca="1">OFFSET(随机目标!$C$42,M781-1,MATCH(K781,随机目标!$C$41:$CH$41,0)+1)</f>
        <v>2</v>
      </c>
      <c r="Q781" s="50">
        <v>1</v>
      </c>
      <c r="R781" s="50" t="str">
        <f t="shared" ca="1" si="611"/>
        <v>prop_208</v>
      </c>
      <c r="S781" s="50" t="str">
        <f t="shared" ca="1" si="612"/>
        <v>prop</v>
      </c>
      <c r="U781" s="50">
        <v>13</v>
      </c>
      <c r="V781" s="50">
        <f t="shared" si="633"/>
        <v>132079</v>
      </c>
      <c r="W781" s="50">
        <v>79</v>
      </c>
      <c r="X781" s="50" t="s">
        <v>2200</v>
      </c>
      <c r="Y781" s="50" t="s">
        <v>2200</v>
      </c>
      <c r="Z781" s="50">
        <f>随机目标!CH220</f>
        <v>0</v>
      </c>
      <c r="AA781" s="50">
        <v>2</v>
      </c>
      <c r="AB781" s="50" t="str">
        <f t="shared" si="634"/>
        <v>itemicon_1</v>
      </c>
      <c r="AC781" s="50" t="str">
        <f t="shared" si="635"/>
        <v>coin</v>
      </c>
    </row>
    <row r="782" spans="1:29">
      <c r="A782" s="51" t="s">
        <v>1095</v>
      </c>
      <c r="B782" s="52">
        <v>1080</v>
      </c>
      <c r="C782" s="52">
        <v>4</v>
      </c>
      <c r="D782" s="50" t="str">
        <f t="shared" ref="D782:H782" si="645">D682</f>
        <v>item,200;stage_token,1</v>
      </c>
      <c r="E782" s="50">
        <f>产出设定!$C$21</f>
        <v>75</v>
      </c>
      <c r="F782" s="50">
        <f t="shared" si="645"/>
        <v>315</v>
      </c>
      <c r="G782" s="50">
        <f t="shared" si="645"/>
        <v>525</v>
      </c>
      <c r="H782" s="50" t="str">
        <f t="shared" si="645"/>
        <v>pack,10180;stage_token,165;dice,1</v>
      </c>
      <c r="K782" s="50">
        <v>12</v>
      </c>
      <c r="L782" s="50">
        <f t="shared" si="610"/>
        <v>121080</v>
      </c>
      <c r="M782" s="50">
        <v>80</v>
      </c>
      <c r="N782" s="50" t="str">
        <f ca="1">OFFSET(随机目标!$C$42,M782-1,MATCH(K782,随机目标!$C$41:$CH$41,0)-1)</f>
        <v>prop,208,2;pack,1113;pack,1128;pack,1143;pack,1158</v>
      </c>
      <c r="O782" s="50" t="str">
        <f ca="1">OFFSET(随机目标!$C$42,M782-1,MATCH(K782,随机目标!$C$41:$CH$41,0))</f>
        <v>prop,208,2</v>
      </c>
      <c r="P782" s="50">
        <f ca="1">OFFSET(随机目标!$C$42,M782-1,MATCH(K782,随机目标!$C$41:$CH$41,0)+1)</f>
        <v>2</v>
      </c>
      <c r="Q782" s="50">
        <v>1</v>
      </c>
      <c r="R782" s="50" t="str">
        <f t="shared" ca="1" si="611"/>
        <v>prop_208</v>
      </c>
      <c r="S782" s="50" t="str">
        <f t="shared" ca="1" si="612"/>
        <v>prop</v>
      </c>
      <c r="U782" s="50">
        <v>13</v>
      </c>
      <c r="V782" s="50">
        <f t="shared" si="633"/>
        <v>132080</v>
      </c>
      <c r="W782" s="50">
        <v>80</v>
      </c>
      <c r="X782" s="50" t="s">
        <v>2200</v>
      </c>
      <c r="Y782" s="50" t="s">
        <v>2200</v>
      </c>
      <c r="Z782" s="50">
        <f>随机目标!CH221</f>
        <v>0</v>
      </c>
      <c r="AA782" s="50">
        <v>2</v>
      </c>
      <c r="AB782" s="50" t="str">
        <f t="shared" si="634"/>
        <v>itemicon_1</v>
      </c>
      <c r="AC782" s="50" t="str">
        <f t="shared" si="635"/>
        <v>coin</v>
      </c>
    </row>
    <row r="783" spans="1:29">
      <c r="A783" s="51" t="s">
        <v>1096</v>
      </c>
      <c r="B783" s="52">
        <v>1081</v>
      </c>
      <c r="C783" s="52">
        <v>4</v>
      </c>
      <c r="D783" s="50" t="str">
        <f t="shared" ref="D783:H783" si="646">D683</f>
        <v>item,200;stage_token,1</v>
      </c>
      <c r="E783" s="50">
        <f>产出设定!$C$21</f>
        <v>75</v>
      </c>
      <c r="F783" s="50">
        <f t="shared" si="646"/>
        <v>315</v>
      </c>
      <c r="G783" s="50">
        <f t="shared" si="646"/>
        <v>525</v>
      </c>
      <c r="H783" s="50" t="str">
        <f t="shared" si="646"/>
        <v>pack,10181;stage_token,165;dice,1</v>
      </c>
      <c r="K783" s="50">
        <v>12</v>
      </c>
      <c r="L783" s="50">
        <f t="shared" si="610"/>
        <v>121081</v>
      </c>
      <c r="M783" s="50">
        <v>81</v>
      </c>
      <c r="N783" s="50" t="str">
        <f ca="1">OFFSET(随机目标!$C$42,M783-1,MATCH(K783,随机目标!$C$41:$CH$41,0)-1)</f>
        <v>prop,208,2;pack,1113;pack,1128;pack,1143;pack,1158</v>
      </c>
      <c r="O783" s="50" t="str">
        <f ca="1">OFFSET(随机目标!$C$42,M783-1,MATCH(K783,随机目标!$C$41:$CH$41,0))</f>
        <v>prop,208,2</v>
      </c>
      <c r="P783" s="50">
        <f ca="1">OFFSET(随机目标!$C$42,M783-1,MATCH(K783,随机目标!$C$41:$CH$41,0)+1)</f>
        <v>2</v>
      </c>
      <c r="Q783" s="50">
        <v>1</v>
      </c>
      <c r="R783" s="50" t="str">
        <f t="shared" ca="1" si="611"/>
        <v>prop_208</v>
      </c>
      <c r="S783" s="50" t="str">
        <f t="shared" ca="1" si="612"/>
        <v>prop</v>
      </c>
      <c r="U783" s="50">
        <v>13</v>
      </c>
      <c r="V783" s="50">
        <f t="shared" si="633"/>
        <v>132081</v>
      </c>
      <c r="W783" s="50">
        <v>81</v>
      </c>
      <c r="X783" s="50" t="s">
        <v>2200</v>
      </c>
      <c r="Y783" s="50" t="s">
        <v>2200</v>
      </c>
      <c r="Z783" s="50">
        <f>随机目标!CH222</f>
        <v>0</v>
      </c>
      <c r="AA783" s="50">
        <v>2</v>
      </c>
      <c r="AB783" s="50" t="str">
        <f t="shared" si="634"/>
        <v>itemicon_1</v>
      </c>
      <c r="AC783" s="50" t="str">
        <f t="shared" si="635"/>
        <v>coin</v>
      </c>
    </row>
    <row r="784" spans="1:29">
      <c r="A784" s="51" t="s">
        <v>1097</v>
      </c>
      <c r="B784" s="52">
        <v>1082</v>
      </c>
      <c r="C784" s="52">
        <v>4</v>
      </c>
      <c r="D784" s="50" t="str">
        <f t="shared" ref="D784:H784" si="647">D684</f>
        <v>item,200;stage_token,1</v>
      </c>
      <c r="E784" s="50">
        <f>产出设定!$C$21</f>
        <v>75</v>
      </c>
      <c r="F784" s="50">
        <f t="shared" si="647"/>
        <v>319</v>
      </c>
      <c r="G784" s="50">
        <f t="shared" si="647"/>
        <v>532</v>
      </c>
      <c r="H784" s="50" t="str">
        <f t="shared" si="647"/>
        <v>pack,10182;stage_token,165;dice,1</v>
      </c>
      <c r="K784" s="50">
        <v>12</v>
      </c>
      <c r="L784" s="50">
        <f t="shared" si="610"/>
        <v>121082</v>
      </c>
      <c r="M784" s="50">
        <v>82</v>
      </c>
      <c r="N784" s="50" t="str">
        <f ca="1">OFFSET(随机目标!$C$42,M784-1,MATCH(K784,随机目标!$C$41:$CH$41,0)-1)</f>
        <v>prop,208,2;pack,1113;pack,1128;pack,1143;pack,1158</v>
      </c>
      <c r="O784" s="50" t="str">
        <f ca="1">OFFSET(随机目标!$C$42,M784-1,MATCH(K784,随机目标!$C$41:$CH$41,0))</f>
        <v>prop,208,2</v>
      </c>
      <c r="P784" s="50">
        <f ca="1">OFFSET(随机目标!$C$42,M784-1,MATCH(K784,随机目标!$C$41:$CH$41,0)+1)</f>
        <v>2</v>
      </c>
      <c r="Q784" s="50">
        <v>1</v>
      </c>
      <c r="R784" s="50" t="str">
        <f t="shared" ca="1" si="611"/>
        <v>prop_208</v>
      </c>
      <c r="S784" s="50" t="str">
        <f t="shared" ca="1" si="612"/>
        <v>prop</v>
      </c>
      <c r="U784" s="50">
        <v>13</v>
      </c>
      <c r="V784" s="50">
        <f t="shared" si="633"/>
        <v>132082</v>
      </c>
      <c r="W784" s="50">
        <v>82</v>
      </c>
      <c r="X784" s="50" t="s">
        <v>2200</v>
      </c>
      <c r="Y784" s="50" t="s">
        <v>2200</v>
      </c>
      <c r="Z784" s="50">
        <f>随机目标!CH223</f>
        <v>0</v>
      </c>
      <c r="AA784" s="50">
        <v>2</v>
      </c>
      <c r="AB784" s="50" t="str">
        <f t="shared" si="634"/>
        <v>itemicon_1</v>
      </c>
      <c r="AC784" s="50" t="str">
        <f t="shared" si="635"/>
        <v>coin</v>
      </c>
    </row>
    <row r="785" spans="1:29">
      <c r="A785" s="51" t="s">
        <v>1098</v>
      </c>
      <c r="B785" s="52">
        <v>1083</v>
      </c>
      <c r="C785" s="52">
        <v>4</v>
      </c>
      <c r="D785" s="50" t="str">
        <f t="shared" ref="D785:H785" si="648">D685</f>
        <v>item,200;stage_token,1</v>
      </c>
      <c r="E785" s="50">
        <f>产出设定!$C$21</f>
        <v>75</v>
      </c>
      <c r="F785" s="50">
        <f t="shared" si="648"/>
        <v>319</v>
      </c>
      <c r="G785" s="50">
        <f t="shared" si="648"/>
        <v>532</v>
      </c>
      <c r="H785" s="50" t="str">
        <f t="shared" si="648"/>
        <v>pack,10183;stage_token,165;dice,1</v>
      </c>
      <c r="K785" s="50">
        <v>12</v>
      </c>
      <c r="L785" s="50">
        <f t="shared" si="610"/>
        <v>121083</v>
      </c>
      <c r="M785" s="50">
        <v>83</v>
      </c>
      <c r="N785" s="50" t="str">
        <f ca="1">OFFSET(随机目标!$C$42,M785-1,MATCH(K785,随机目标!$C$41:$CH$41,0)-1)</f>
        <v>prop,208,2;pack,1113;pack,1128;pack,1143;pack,1158</v>
      </c>
      <c r="O785" s="50" t="str">
        <f ca="1">OFFSET(随机目标!$C$42,M785-1,MATCH(K785,随机目标!$C$41:$CH$41,0))</f>
        <v>prop,208,2</v>
      </c>
      <c r="P785" s="50">
        <f ca="1">OFFSET(随机目标!$C$42,M785-1,MATCH(K785,随机目标!$C$41:$CH$41,0)+1)</f>
        <v>2</v>
      </c>
      <c r="Q785" s="50">
        <v>1</v>
      </c>
      <c r="R785" s="50" t="str">
        <f t="shared" ca="1" si="611"/>
        <v>prop_208</v>
      </c>
      <c r="S785" s="50" t="str">
        <f t="shared" ca="1" si="612"/>
        <v>prop</v>
      </c>
      <c r="U785" s="50">
        <v>13</v>
      </c>
      <c r="V785" s="50">
        <f t="shared" si="633"/>
        <v>132083</v>
      </c>
      <c r="W785" s="50">
        <v>83</v>
      </c>
      <c r="X785" s="50" t="s">
        <v>2200</v>
      </c>
      <c r="Y785" s="50" t="s">
        <v>2200</v>
      </c>
      <c r="Z785" s="50">
        <f>随机目标!CH224</f>
        <v>0</v>
      </c>
      <c r="AA785" s="50">
        <v>2</v>
      </c>
      <c r="AB785" s="50" t="str">
        <f t="shared" si="634"/>
        <v>itemicon_1</v>
      </c>
      <c r="AC785" s="50" t="str">
        <f t="shared" si="635"/>
        <v>coin</v>
      </c>
    </row>
    <row r="786" spans="1:29">
      <c r="A786" s="51" t="s">
        <v>1099</v>
      </c>
      <c r="B786" s="52">
        <v>1084</v>
      </c>
      <c r="C786" s="52">
        <v>4</v>
      </c>
      <c r="D786" s="50" t="str">
        <f t="shared" ref="D786:H786" si="649">D686</f>
        <v>item,200;stage_token,1</v>
      </c>
      <c r="E786" s="50">
        <f>产出设定!$C$21</f>
        <v>75</v>
      </c>
      <c r="F786" s="50">
        <f t="shared" si="649"/>
        <v>324</v>
      </c>
      <c r="G786" s="50">
        <f t="shared" si="649"/>
        <v>540</v>
      </c>
      <c r="H786" s="50" t="str">
        <f t="shared" si="649"/>
        <v>pack,10184;stage_token,165;dice,1</v>
      </c>
      <c r="K786" s="50">
        <v>12</v>
      </c>
      <c r="L786" s="50">
        <f t="shared" si="610"/>
        <v>121084</v>
      </c>
      <c r="M786" s="50">
        <v>84</v>
      </c>
      <c r="N786" s="50" t="str">
        <f ca="1">OFFSET(随机目标!$C$42,M786-1,MATCH(K786,随机目标!$C$41:$CH$41,0)-1)</f>
        <v>prop,208,2;pack,1113;pack,1128;pack,1143;pack,1158</v>
      </c>
      <c r="O786" s="50" t="str">
        <f ca="1">OFFSET(随机目标!$C$42,M786-1,MATCH(K786,随机目标!$C$41:$CH$41,0))</f>
        <v>prop,208,2</v>
      </c>
      <c r="P786" s="50">
        <f ca="1">OFFSET(随机目标!$C$42,M786-1,MATCH(K786,随机目标!$C$41:$CH$41,0)+1)</f>
        <v>2</v>
      </c>
      <c r="Q786" s="50">
        <v>1</v>
      </c>
      <c r="R786" s="50" t="str">
        <f t="shared" ca="1" si="611"/>
        <v>prop_208</v>
      </c>
      <c r="S786" s="50" t="str">
        <f t="shared" ca="1" si="612"/>
        <v>prop</v>
      </c>
      <c r="U786" s="50">
        <v>13</v>
      </c>
      <c r="V786" s="50">
        <f t="shared" si="633"/>
        <v>132084</v>
      </c>
      <c r="W786" s="50">
        <v>84</v>
      </c>
      <c r="X786" s="50" t="s">
        <v>2200</v>
      </c>
      <c r="Y786" s="50" t="s">
        <v>2200</v>
      </c>
      <c r="Z786" s="50">
        <f>随机目标!CH225</f>
        <v>0</v>
      </c>
      <c r="AA786" s="50">
        <v>2</v>
      </c>
      <c r="AB786" s="50" t="str">
        <f t="shared" si="634"/>
        <v>itemicon_1</v>
      </c>
      <c r="AC786" s="50" t="str">
        <f t="shared" si="635"/>
        <v>coin</v>
      </c>
    </row>
    <row r="787" spans="1:29">
      <c r="A787" s="51" t="s">
        <v>1100</v>
      </c>
      <c r="B787" s="52">
        <v>1085</v>
      </c>
      <c r="C787" s="52">
        <v>4</v>
      </c>
      <c r="D787" s="50" t="str">
        <f t="shared" ref="D787:H787" si="650">D687</f>
        <v>item,200;stage_token,1</v>
      </c>
      <c r="E787" s="50">
        <f>产出设定!$C$21</f>
        <v>75</v>
      </c>
      <c r="F787" s="50">
        <f t="shared" si="650"/>
        <v>324</v>
      </c>
      <c r="G787" s="50">
        <f t="shared" si="650"/>
        <v>540</v>
      </c>
      <c r="H787" s="50" t="str">
        <f t="shared" si="650"/>
        <v>pack,10185;stage_token,165;dice,1</v>
      </c>
      <c r="K787" s="50">
        <v>12</v>
      </c>
      <c r="L787" s="50">
        <f t="shared" si="610"/>
        <v>121085</v>
      </c>
      <c r="M787" s="50">
        <v>85</v>
      </c>
      <c r="N787" s="50" t="str">
        <f ca="1">OFFSET(随机目标!$C$42,M787-1,MATCH(K787,随机目标!$C$41:$CH$41,0)-1)</f>
        <v>prop,208,2;pack,1113;pack,1128;pack,1143;pack,1158</v>
      </c>
      <c r="O787" s="50" t="str">
        <f ca="1">OFFSET(随机目标!$C$42,M787-1,MATCH(K787,随机目标!$C$41:$CH$41,0))</f>
        <v>prop,208,2</v>
      </c>
      <c r="P787" s="50">
        <f ca="1">OFFSET(随机目标!$C$42,M787-1,MATCH(K787,随机目标!$C$41:$CH$41,0)+1)</f>
        <v>2</v>
      </c>
      <c r="Q787" s="50">
        <v>1</v>
      </c>
      <c r="R787" s="50" t="str">
        <f t="shared" ca="1" si="611"/>
        <v>prop_208</v>
      </c>
      <c r="S787" s="50" t="str">
        <f t="shared" ca="1" si="612"/>
        <v>prop</v>
      </c>
      <c r="U787" s="50">
        <v>13</v>
      </c>
      <c r="V787" s="50">
        <f t="shared" si="633"/>
        <v>132085</v>
      </c>
      <c r="W787" s="50">
        <v>85</v>
      </c>
      <c r="X787" s="50" t="s">
        <v>2200</v>
      </c>
      <c r="Y787" s="50" t="s">
        <v>2200</v>
      </c>
      <c r="Z787" s="50">
        <f>随机目标!CH226</f>
        <v>0</v>
      </c>
      <c r="AA787" s="50">
        <v>2</v>
      </c>
      <c r="AB787" s="50" t="str">
        <f t="shared" si="634"/>
        <v>itemicon_1</v>
      </c>
      <c r="AC787" s="50" t="str">
        <f t="shared" si="635"/>
        <v>coin</v>
      </c>
    </row>
    <row r="788" spans="1:29">
      <c r="A788" s="51" t="s">
        <v>1101</v>
      </c>
      <c r="B788" s="52">
        <v>1086</v>
      </c>
      <c r="C788" s="52">
        <v>4</v>
      </c>
      <c r="D788" s="50" t="str">
        <f t="shared" ref="D788:H788" si="651">D688</f>
        <v>item,200;stage_token,1</v>
      </c>
      <c r="E788" s="50">
        <f>产出设定!$C$21</f>
        <v>75</v>
      </c>
      <c r="F788" s="50">
        <f t="shared" si="651"/>
        <v>330</v>
      </c>
      <c r="G788" s="50">
        <f t="shared" si="651"/>
        <v>550</v>
      </c>
      <c r="H788" s="50" t="str">
        <f t="shared" si="651"/>
        <v>pack,10186;stage_token,165;dice,1</v>
      </c>
      <c r="K788" s="50">
        <v>12</v>
      </c>
      <c r="L788" s="50">
        <f t="shared" si="610"/>
        <v>121086</v>
      </c>
      <c r="M788" s="50">
        <v>86</v>
      </c>
      <c r="N788" s="50" t="str">
        <f ca="1">OFFSET(随机目标!$C$42,M788-1,MATCH(K788,随机目标!$C$41:$CH$41,0)-1)</f>
        <v>prop,208,2;pack,1114;pack,1129;pack,1144;pack,1159</v>
      </c>
      <c r="O788" s="50" t="str">
        <f ca="1">OFFSET(随机目标!$C$42,M788-1,MATCH(K788,随机目标!$C$41:$CH$41,0))</f>
        <v>prop,208,2</v>
      </c>
      <c r="P788" s="50">
        <f ca="1">OFFSET(随机目标!$C$42,M788-1,MATCH(K788,随机目标!$C$41:$CH$41,0)+1)</f>
        <v>2</v>
      </c>
      <c r="Q788" s="50">
        <v>1</v>
      </c>
      <c r="R788" s="50" t="str">
        <f t="shared" ca="1" si="611"/>
        <v>prop_208</v>
      </c>
      <c r="S788" s="50" t="str">
        <f t="shared" ca="1" si="612"/>
        <v>prop</v>
      </c>
      <c r="U788" s="50">
        <v>13</v>
      </c>
      <c r="V788" s="50">
        <f t="shared" si="633"/>
        <v>132086</v>
      </c>
      <c r="W788" s="50">
        <v>86</v>
      </c>
      <c r="X788" s="50" t="s">
        <v>2200</v>
      </c>
      <c r="Y788" s="50" t="s">
        <v>2200</v>
      </c>
      <c r="Z788" s="50">
        <f>随机目标!CH227</f>
        <v>0</v>
      </c>
      <c r="AA788" s="50">
        <v>2</v>
      </c>
      <c r="AB788" s="50" t="str">
        <f t="shared" si="634"/>
        <v>itemicon_1</v>
      </c>
      <c r="AC788" s="50" t="str">
        <f t="shared" si="635"/>
        <v>coin</v>
      </c>
    </row>
    <row r="789" spans="1:29">
      <c r="A789" s="51" t="s">
        <v>1102</v>
      </c>
      <c r="B789" s="52">
        <v>1087</v>
      </c>
      <c r="C789" s="52">
        <v>4</v>
      </c>
      <c r="D789" s="50" t="str">
        <f t="shared" ref="D789:H789" si="652">D689</f>
        <v>item,200;stage_token,1</v>
      </c>
      <c r="E789" s="50">
        <f>产出设定!$C$21</f>
        <v>75</v>
      </c>
      <c r="F789" s="50">
        <f t="shared" si="652"/>
        <v>330</v>
      </c>
      <c r="G789" s="50">
        <f t="shared" si="652"/>
        <v>550</v>
      </c>
      <c r="H789" s="50" t="str">
        <f t="shared" si="652"/>
        <v>pack,10187;stage_token,170;dice,1</v>
      </c>
      <c r="K789" s="50">
        <v>12</v>
      </c>
      <c r="L789" s="50">
        <f t="shared" si="610"/>
        <v>121087</v>
      </c>
      <c r="M789" s="50">
        <v>87</v>
      </c>
      <c r="N789" s="50" t="str">
        <f ca="1">OFFSET(随机目标!$C$42,M789-1,MATCH(K789,随机目标!$C$41:$CH$41,0)-1)</f>
        <v>prop,208,2;pack,1114;pack,1129;pack,1144;pack,1159</v>
      </c>
      <c r="O789" s="50" t="str">
        <f ca="1">OFFSET(随机目标!$C$42,M789-1,MATCH(K789,随机目标!$C$41:$CH$41,0))</f>
        <v>prop,208,2</v>
      </c>
      <c r="P789" s="50">
        <f ca="1">OFFSET(随机目标!$C$42,M789-1,MATCH(K789,随机目标!$C$41:$CH$41,0)+1)</f>
        <v>2</v>
      </c>
      <c r="Q789" s="50">
        <v>1</v>
      </c>
      <c r="R789" s="50" t="str">
        <f t="shared" ca="1" si="611"/>
        <v>prop_208</v>
      </c>
      <c r="S789" s="50" t="str">
        <f t="shared" ca="1" si="612"/>
        <v>prop</v>
      </c>
      <c r="U789" s="50">
        <v>13</v>
      </c>
      <c r="V789" s="50">
        <f t="shared" si="633"/>
        <v>132087</v>
      </c>
      <c r="W789" s="50">
        <v>87</v>
      </c>
      <c r="X789" s="50" t="s">
        <v>2200</v>
      </c>
      <c r="Y789" s="50" t="s">
        <v>2200</v>
      </c>
      <c r="Z789" s="50">
        <f>随机目标!CH228</f>
        <v>0</v>
      </c>
      <c r="AA789" s="50">
        <v>2</v>
      </c>
      <c r="AB789" s="50" t="str">
        <f t="shared" si="634"/>
        <v>itemicon_1</v>
      </c>
      <c r="AC789" s="50" t="str">
        <f t="shared" si="635"/>
        <v>coin</v>
      </c>
    </row>
    <row r="790" spans="1:29">
      <c r="A790" s="51" t="s">
        <v>1103</v>
      </c>
      <c r="B790" s="52">
        <v>1088</v>
      </c>
      <c r="C790" s="52">
        <v>4</v>
      </c>
      <c r="D790" s="50" t="str">
        <f t="shared" ref="D790:H790" si="653">D690</f>
        <v>item,200;stage_token,1</v>
      </c>
      <c r="E790" s="50">
        <f>产出设定!$C$21</f>
        <v>75</v>
      </c>
      <c r="F790" s="50">
        <f t="shared" si="653"/>
        <v>336</v>
      </c>
      <c r="G790" s="50">
        <f t="shared" si="653"/>
        <v>559</v>
      </c>
      <c r="H790" s="50" t="str">
        <f t="shared" si="653"/>
        <v>pack,10188;stage_token,170;dice,1</v>
      </c>
      <c r="K790" s="50">
        <v>12</v>
      </c>
      <c r="L790" s="50">
        <f t="shared" si="610"/>
        <v>121088</v>
      </c>
      <c r="M790" s="50">
        <v>88</v>
      </c>
      <c r="N790" s="50" t="str">
        <f ca="1">OFFSET(随机目标!$C$42,M790-1,MATCH(K790,随机目标!$C$41:$CH$41,0)-1)</f>
        <v>prop,208,2;pack,1114;pack,1129;pack,1144;pack,1159</v>
      </c>
      <c r="O790" s="50" t="str">
        <f ca="1">OFFSET(随机目标!$C$42,M790-1,MATCH(K790,随机目标!$C$41:$CH$41,0))</f>
        <v>prop,208,2</v>
      </c>
      <c r="P790" s="50">
        <f ca="1">OFFSET(随机目标!$C$42,M790-1,MATCH(K790,随机目标!$C$41:$CH$41,0)+1)</f>
        <v>2</v>
      </c>
      <c r="Q790" s="50">
        <v>1</v>
      </c>
      <c r="R790" s="50" t="str">
        <f t="shared" ca="1" si="611"/>
        <v>prop_208</v>
      </c>
      <c r="S790" s="50" t="str">
        <f t="shared" ca="1" si="612"/>
        <v>prop</v>
      </c>
      <c r="U790" s="50">
        <v>13</v>
      </c>
      <c r="V790" s="50">
        <f t="shared" si="633"/>
        <v>132088</v>
      </c>
      <c r="W790" s="50">
        <v>88</v>
      </c>
      <c r="X790" s="50" t="s">
        <v>2200</v>
      </c>
      <c r="Y790" s="50" t="s">
        <v>2200</v>
      </c>
      <c r="Z790" s="50">
        <f>随机目标!CH229</f>
        <v>0</v>
      </c>
      <c r="AA790" s="50">
        <v>2</v>
      </c>
      <c r="AB790" s="50" t="str">
        <f t="shared" si="634"/>
        <v>itemicon_1</v>
      </c>
      <c r="AC790" s="50" t="str">
        <f t="shared" si="635"/>
        <v>coin</v>
      </c>
    </row>
    <row r="791" spans="1:29">
      <c r="A791" s="51" t="s">
        <v>1104</v>
      </c>
      <c r="B791" s="52">
        <v>1089</v>
      </c>
      <c r="C791" s="52">
        <v>4</v>
      </c>
      <c r="D791" s="50" t="str">
        <f t="shared" ref="D791:H791" si="654">D691</f>
        <v>item,200;stage_token,1</v>
      </c>
      <c r="E791" s="50">
        <f>产出设定!$C$21</f>
        <v>75</v>
      </c>
      <c r="F791" s="50">
        <f t="shared" si="654"/>
        <v>336</v>
      </c>
      <c r="G791" s="50">
        <f t="shared" si="654"/>
        <v>559</v>
      </c>
      <c r="H791" s="50" t="str">
        <f t="shared" si="654"/>
        <v>pack,10189;stage_token,170;dice,1</v>
      </c>
      <c r="K791" s="50">
        <v>12</v>
      </c>
      <c r="L791" s="50">
        <f t="shared" si="610"/>
        <v>121089</v>
      </c>
      <c r="M791" s="50">
        <v>89</v>
      </c>
      <c r="N791" s="50" t="str">
        <f ca="1">OFFSET(随机目标!$C$42,M791-1,MATCH(K791,随机目标!$C$41:$CH$41,0)-1)</f>
        <v>prop,208,2;pack,1114;pack,1129;pack,1144;pack,1159</v>
      </c>
      <c r="O791" s="50" t="str">
        <f ca="1">OFFSET(随机目标!$C$42,M791-1,MATCH(K791,随机目标!$C$41:$CH$41,0))</f>
        <v>prop,208,2</v>
      </c>
      <c r="P791" s="50">
        <f ca="1">OFFSET(随机目标!$C$42,M791-1,MATCH(K791,随机目标!$C$41:$CH$41,0)+1)</f>
        <v>2</v>
      </c>
      <c r="Q791" s="50">
        <v>1</v>
      </c>
      <c r="R791" s="50" t="str">
        <f t="shared" ca="1" si="611"/>
        <v>prop_208</v>
      </c>
      <c r="S791" s="50" t="str">
        <f t="shared" ca="1" si="612"/>
        <v>prop</v>
      </c>
      <c r="U791" s="50">
        <v>13</v>
      </c>
      <c r="V791" s="50">
        <f t="shared" si="633"/>
        <v>132089</v>
      </c>
      <c r="W791" s="50">
        <v>89</v>
      </c>
      <c r="X791" s="50" t="s">
        <v>2200</v>
      </c>
      <c r="Y791" s="50" t="s">
        <v>2200</v>
      </c>
      <c r="Z791" s="50">
        <f>随机目标!CH230</f>
        <v>0</v>
      </c>
      <c r="AA791" s="50">
        <v>2</v>
      </c>
      <c r="AB791" s="50" t="str">
        <f t="shared" si="634"/>
        <v>itemicon_1</v>
      </c>
      <c r="AC791" s="50" t="str">
        <f t="shared" si="635"/>
        <v>coin</v>
      </c>
    </row>
    <row r="792" spans="1:29">
      <c r="A792" s="51" t="s">
        <v>1105</v>
      </c>
      <c r="B792" s="52">
        <v>1090</v>
      </c>
      <c r="C792" s="52">
        <v>4</v>
      </c>
      <c r="D792" s="50" t="str">
        <f t="shared" ref="D792:H792" si="655">D692</f>
        <v>item,200;stage_token,1</v>
      </c>
      <c r="E792" s="50">
        <f>产出设定!$C$21</f>
        <v>75</v>
      </c>
      <c r="F792" s="50">
        <f t="shared" si="655"/>
        <v>342</v>
      </c>
      <c r="G792" s="50">
        <f t="shared" si="655"/>
        <v>570</v>
      </c>
      <c r="H792" s="50" t="str">
        <f t="shared" si="655"/>
        <v>pack,10190;stage_token,170;dice,1</v>
      </c>
      <c r="K792" s="50">
        <v>12</v>
      </c>
      <c r="L792" s="50">
        <f t="shared" si="610"/>
        <v>121090</v>
      </c>
      <c r="M792" s="50">
        <v>90</v>
      </c>
      <c r="N792" s="50" t="str">
        <f ca="1">OFFSET(随机目标!$C$42,M792-1,MATCH(K792,随机目标!$C$41:$CH$41,0)-1)</f>
        <v>prop,208,2;pack,1114;pack,1129;pack,1144;pack,1159</v>
      </c>
      <c r="O792" s="50" t="str">
        <f ca="1">OFFSET(随机目标!$C$42,M792-1,MATCH(K792,随机目标!$C$41:$CH$41,0))</f>
        <v>prop,208,2</v>
      </c>
      <c r="P792" s="50">
        <f ca="1">OFFSET(随机目标!$C$42,M792-1,MATCH(K792,随机目标!$C$41:$CH$41,0)+1)</f>
        <v>2</v>
      </c>
      <c r="Q792" s="50">
        <v>1</v>
      </c>
      <c r="R792" s="50" t="str">
        <f t="shared" ca="1" si="611"/>
        <v>prop_208</v>
      </c>
      <c r="S792" s="50" t="str">
        <f t="shared" ca="1" si="612"/>
        <v>prop</v>
      </c>
      <c r="U792" s="50">
        <v>13</v>
      </c>
      <c r="V792" s="50">
        <f t="shared" si="633"/>
        <v>132090</v>
      </c>
      <c r="W792" s="50">
        <v>90</v>
      </c>
      <c r="X792" s="50" t="s">
        <v>2200</v>
      </c>
      <c r="Y792" s="50" t="s">
        <v>2200</v>
      </c>
      <c r="Z792" s="50">
        <f>随机目标!CH231</f>
        <v>0</v>
      </c>
      <c r="AA792" s="50">
        <v>2</v>
      </c>
      <c r="AB792" s="50" t="str">
        <f t="shared" si="634"/>
        <v>itemicon_1</v>
      </c>
      <c r="AC792" s="50" t="str">
        <f t="shared" si="635"/>
        <v>coin</v>
      </c>
    </row>
    <row r="793" spans="1:29">
      <c r="A793" s="51" t="s">
        <v>1106</v>
      </c>
      <c r="B793" s="52">
        <v>1091</v>
      </c>
      <c r="C793" s="52">
        <v>4</v>
      </c>
      <c r="D793" s="50" t="str">
        <f t="shared" ref="D793:H793" si="656">D693</f>
        <v>item,200;stage_token,1</v>
      </c>
      <c r="E793" s="50">
        <f>产出设定!$C$21</f>
        <v>75</v>
      </c>
      <c r="F793" s="50">
        <f t="shared" si="656"/>
        <v>342</v>
      </c>
      <c r="G793" s="50">
        <f t="shared" si="656"/>
        <v>570</v>
      </c>
      <c r="H793" s="50" t="str">
        <f t="shared" si="656"/>
        <v>pack,10191;stage_token,170;dice,1</v>
      </c>
      <c r="K793" s="50">
        <v>12</v>
      </c>
      <c r="L793" s="50">
        <f t="shared" si="610"/>
        <v>121091</v>
      </c>
      <c r="M793" s="50">
        <v>91</v>
      </c>
      <c r="N793" s="50" t="str">
        <f ca="1">OFFSET(随机目标!$C$42,M793-1,MATCH(K793,随机目标!$C$41:$CH$41,0)-1)</f>
        <v>prop,208,2;pack,1114;pack,1129;pack,1144;pack,1159</v>
      </c>
      <c r="O793" s="50" t="str">
        <f ca="1">OFFSET(随机目标!$C$42,M793-1,MATCH(K793,随机目标!$C$41:$CH$41,0))</f>
        <v>prop,208,2</v>
      </c>
      <c r="P793" s="50">
        <f ca="1">OFFSET(随机目标!$C$42,M793-1,MATCH(K793,随机目标!$C$41:$CH$41,0)+1)</f>
        <v>2</v>
      </c>
      <c r="Q793" s="50">
        <v>1</v>
      </c>
      <c r="R793" s="50" t="str">
        <f t="shared" ca="1" si="611"/>
        <v>prop_208</v>
      </c>
      <c r="S793" s="50" t="str">
        <f t="shared" ca="1" si="612"/>
        <v>prop</v>
      </c>
      <c r="U793" s="50">
        <v>13</v>
      </c>
      <c r="V793" s="50">
        <f t="shared" si="633"/>
        <v>132091</v>
      </c>
      <c r="W793" s="50">
        <v>91</v>
      </c>
      <c r="X793" s="50" t="s">
        <v>2200</v>
      </c>
      <c r="Y793" s="50" t="s">
        <v>2200</v>
      </c>
      <c r="Z793" s="50">
        <f>随机目标!CH232</f>
        <v>0</v>
      </c>
      <c r="AA793" s="50">
        <v>2</v>
      </c>
      <c r="AB793" s="50" t="str">
        <f t="shared" si="634"/>
        <v>itemicon_1</v>
      </c>
      <c r="AC793" s="50" t="str">
        <f t="shared" si="635"/>
        <v>coin</v>
      </c>
    </row>
    <row r="794" spans="1:29">
      <c r="A794" s="51" t="s">
        <v>1107</v>
      </c>
      <c r="B794" s="52">
        <v>1092</v>
      </c>
      <c r="C794" s="52">
        <v>4</v>
      </c>
      <c r="D794" s="50" t="str">
        <f t="shared" ref="D794:H794" si="657">D694</f>
        <v>item,200;stage_token,1</v>
      </c>
      <c r="E794" s="50">
        <f>产出设定!$C$21</f>
        <v>75</v>
      </c>
      <c r="F794" s="50">
        <f t="shared" si="657"/>
        <v>342</v>
      </c>
      <c r="G794" s="50">
        <f t="shared" si="657"/>
        <v>570</v>
      </c>
      <c r="H794" s="50" t="str">
        <f t="shared" si="657"/>
        <v>pack,10192;stage_token,170;dice,1</v>
      </c>
      <c r="K794" s="50">
        <v>12</v>
      </c>
      <c r="L794" s="50">
        <f t="shared" si="610"/>
        <v>121092</v>
      </c>
      <c r="M794" s="50">
        <v>92</v>
      </c>
      <c r="N794" s="50" t="str">
        <f ca="1">OFFSET(随机目标!$C$42,M794-1,MATCH(K794,随机目标!$C$41:$CH$41,0)-1)</f>
        <v>prop,208,2;pack,1114;pack,1129;pack,1144;pack,1159</v>
      </c>
      <c r="O794" s="50" t="str">
        <f ca="1">OFFSET(随机目标!$C$42,M794-1,MATCH(K794,随机目标!$C$41:$CH$41,0))</f>
        <v>prop,208,2</v>
      </c>
      <c r="P794" s="50">
        <f ca="1">OFFSET(随机目标!$C$42,M794-1,MATCH(K794,随机目标!$C$41:$CH$41,0)+1)</f>
        <v>2</v>
      </c>
      <c r="Q794" s="50">
        <v>1</v>
      </c>
      <c r="R794" s="50" t="str">
        <f t="shared" ca="1" si="611"/>
        <v>prop_208</v>
      </c>
      <c r="S794" s="50" t="str">
        <f t="shared" ca="1" si="612"/>
        <v>prop</v>
      </c>
      <c r="U794" s="50">
        <v>13</v>
      </c>
      <c r="V794" s="50">
        <f t="shared" si="633"/>
        <v>132092</v>
      </c>
      <c r="W794" s="50">
        <v>92</v>
      </c>
      <c r="X794" s="50" t="s">
        <v>2200</v>
      </c>
      <c r="Y794" s="50" t="s">
        <v>2200</v>
      </c>
      <c r="Z794" s="50">
        <f>随机目标!CH233</f>
        <v>0</v>
      </c>
      <c r="AA794" s="50">
        <v>2</v>
      </c>
      <c r="AB794" s="50" t="str">
        <f t="shared" si="634"/>
        <v>itemicon_1</v>
      </c>
      <c r="AC794" s="50" t="str">
        <f t="shared" si="635"/>
        <v>coin</v>
      </c>
    </row>
    <row r="795" spans="1:29">
      <c r="A795" s="51" t="s">
        <v>1108</v>
      </c>
      <c r="B795" s="52">
        <v>1093</v>
      </c>
      <c r="C795" s="52">
        <v>4</v>
      </c>
      <c r="D795" s="50" t="str">
        <f t="shared" ref="D795:H795" si="658">D695</f>
        <v>item,200;stage_token,1</v>
      </c>
      <c r="E795" s="50">
        <f>产出设定!$C$21</f>
        <v>75</v>
      </c>
      <c r="F795" s="50">
        <f t="shared" si="658"/>
        <v>342</v>
      </c>
      <c r="G795" s="50">
        <f t="shared" si="658"/>
        <v>570</v>
      </c>
      <c r="H795" s="50" t="str">
        <f t="shared" si="658"/>
        <v>pack,10193;stage_token,170;dice,1</v>
      </c>
      <c r="K795" s="50">
        <v>12</v>
      </c>
      <c r="L795" s="50">
        <f t="shared" si="610"/>
        <v>121093</v>
      </c>
      <c r="M795" s="50">
        <v>93</v>
      </c>
      <c r="N795" s="50" t="str">
        <f ca="1">OFFSET(随机目标!$C$42,M795-1,MATCH(K795,随机目标!$C$41:$CH$41,0)-1)</f>
        <v>prop,208,2;pack,1114;pack,1129;pack,1144;pack,1159</v>
      </c>
      <c r="O795" s="50" t="str">
        <f ca="1">OFFSET(随机目标!$C$42,M795-1,MATCH(K795,随机目标!$C$41:$CH$41,0))</f>
        <v>prop,208,2</v>
      </c>
      <c r="P795" s="50">
        <f ca="1">OFFSET(随机目标!$C$42,M795-1,MATCH(K795,随机目标!$C$41:$CH$41,0)+1)</f>
        <v>2</v>
      </c>
      <c r="Q795" s="50">
        <v>1</v>
      </c>
      <c r="R795" s="50" t="str">
        <f t="shared" ca="1" si="611"/>
        <v>prop_208</v>
      </c>
      <c r="S795" s="50" t="str">
        <f t="shared" ca="1" si="612"/>
        <v>prop</v>
      </c>
      <c r="U795" s="50">
        <v>13</v>
      </c>
      <c r="V795" s="50">
        <f t="shared" si="633"/>
        <v>132093</v>
      </c>
      <c r="W795" s="50">
        <v>93</v>
      </c>
      <c r="X795" s="50" t="s">
        <v>2200</v>
      </c>
      <c r="Y795" s="50" t="s">
        <v>2200</v>
      </c>
      <c r="Z795" s="50">
        <f>随机目标!CH234</f>
        <v>0</v>
      </c>
      <c r="AA795" s="50">
        <v>2</v>
      </c>
      <c r="AB795" s="50" t="str">
        <f t="shared" si="634"/>
        <v>itemicon_1</v>
      </c>
      <c r="AC795" s="50" t="str">
        <f t="shared" si="635"/>
        <v>coin</v>
      </c>
    </row>
    <row r="796" spans="1:29">
      <c r="A796" s="51" t="s">
        <v>1109</v>
      </c>
      <c r="B796" s="52">
        <v>1094</v>
      </c>
      <c r="C796" s="52">
        <v>4</v>
      </c>
      <c r="D796" s="50" t="str">
        <f t="shared" ref="D796:H796" si="659">D696</f>
        <v>item,200;stage_token,1</v>
      </c>
      <c r="E796" s="50">
        <f>产出设定!$C$21</f>
        <v>75</v>
      </c>
      <c r="F796" s="50">
        <f t="shared" si="659"/>
        <v>342</v>
      </c>
      <c r="G796" s="50">
        <f t="shared" si="659"/>
        <v>570</v>
      </c>
      <c r="H796" s="50" t="str">
        <f t="shared" si="659"/>
        <v>pack,10194;stage_token,175;dice,1</v>
      </c>
      <c r="K796" s="50">
        <v>12</v>
      </c>
      <c r="L796" s="50">
        <f t="shared" si="610"/>
        <v>121094</v>
      </c>
      <c r="M796" s="50">
        <v>94</v>
      </c>
      <c r="N796" s="50" t="str">
        <f ca="1">OFFSET(随机目标!$C$42,M796-1,MATCH(K796,随机目标!$C$41:$CH$41,0)-1)</f>
        <v>prop,208,2;pack,1114;pack,1129;pack,1144;pack,1159</v>
      </c>
      <c r="O796" s="50" t="str">
        <f ca="1">OFFSET(随机目标!$C$42,M796-1,MATCH(K796,随机目标!$C$41:$CH$41,0))</f>
        <v>prop,208,2</v>
      </c>
      <c r="P796" s="50">
        <f ca="1">OFFSET(随机目标!$C$42,M796-1,MATCH(K796,随机目标!$C$41:$CH$41,0)+1)</f>
        <v>2</v>
      </c>
      <c r="Q796" s="50">
        <v>1</v>
      </c>
      <c r="R796" s="50" t="str">
        <f t="shared" ca="1" si="611"/>
        <v>prop_208</v>
      </c>
      <c r="S796" s="50" t="str">
        <f t="shared" ca="1" si="612"/>
        <v>prop</v>
      </c>
      <c r="U796" s="50">
        <v>13</v>
      </c>
      <c r="V796" s="50">
        <f t="shared" si="633"/>
        <v>132094</v>
      </c>
      <c r="W796" s="50">
        <v>94</v>
      </c>
      <c r="X796" s="50" t="s">
        <v>2200</v>
      </c>
      <c r="Y796" s="50" t="s">
        <v>2200</v>
      </c>
      <c r="Z796" s="50">
        <f>随机目标!CH235</f>
        <v>0</v>
      </c>
      <c r="AA796" s="50">
        <v>2</v>
      </c>
      <c r="AB796" s="50" t="str">
        <f t="shared" si="634"/>
        <v>itemicon_1</v>
      </c>
      <c r="AC796" s="50" t="str">
        <f t="shared" si="635"/>
        <v>coin</v>
      </c>
    </row>
    <row r="797" spans="1:29">
      <c r="A797" s="51" t="s">
        <v>1110</v>
      </c>
      <c r="B797" s="52">
        <v>1095</v>
      </c>
      <c r="C797" s="52">
        <v>4</v>
      </c>
      <c r="D797" s="50" t="str">
        <f t="shared" ref="D797:H797" si="660">D697</f>
        <v>item,200;stage_token,1</v>
      </c>
      <c r="E797" s="50">
        <f>产出设定!$C$21</f>
        <v>75</v>
      </c>
      <c r="F797" s="50">
        <f t="shared" si="660"/>
        <v>342</v>
      </c>
      <c r="G797" s="50">
        <f t="shared" si="660"/>
        <v>570</v>
      </c>
      <c r="H797" s="50" t="str">
        <f t="shared" si="660"/>
        <v>pack,10195;stage_token,175;dice,1</v>
      </c>
      <c r="K797" s="50">
        <v>12</v>
      </c>
      <c r="L797" s="50">
        <f t="shared" si="610"/>
        <v>121095</v>
      </c>
      <c r="M797" s="50">
        <v>95</v>
      </c>
      <c r="N797" s="50" t="str">
        <f ca="1">OFFSET(随机目标!$C$42,M797-1,MATCH(K797,随机目标!$C$41:$CH$41,0)-1)</f>
        <v>prop,208,2;pack,1114;pack,1129;pack,1144;pack,1159</v>
      </c>
      <c r="O797" s="50" t="str">
        <f ca="1">OFFSET(随机目标!$C$42,M797-1,MATCH(K797,随机目标!$C$41:$CH$41,0))</f>
        <v>prop,208,2</v>
      </c>
      <c r="P797" s="50">
        <f ca="1">OFFSET(随机目标!$C$42,M797-1,MATCH(K797,随机目标!$C$41:$CH$41,0)+1)</f>
        <v>2</v>
      </c>
      <c r="Q797" s="50">
        <v>1</v>
      </c>
      <c r="R797" s="50" t="str">
        <f t="shared" ca="1" si="611"/>
        <v>prop_208</v>
      </c>
      <c r="S797" s="50" t="str">
        <f t="shared" ca="1" si="612"/>
        <v>prop</v>
      </c>
      <c r="U797" s="50">
        <v>13</v>
      </c>
      <c r="V797" s="50">
        <f t="shared" si="633"/>
        <v>132095</v>
      </c>
      <c r="W797" s="50">
        <v>95</v>
      </c>
      <c r="X797" s="50" t="s">
        <v>2200</v>
      </c>
      <c r="Y797" s="50" t="s">
        <v>2200</v>
      </c>
      <c r="Z797" s="50">
        <f>随机目标!CH236</f>
        <v>0</v>
      </c>
      <c r="AA797" s="50">
        <v>2</v>
      </c>
      <c r="AB797" s="50" t="str">
        <f t="shared" si="634"/>
        <v>itemicon_1</v>
      </c>
      <c r="AC797" s="50" t="str">
        <f t="shared" si="635"/>
        <v>coin</v>
      </c>
    </row>
    <row r="798" spans="1:29">
      <c r="A798" s="51" t="s">
        <v>1111</v>
      </c>
      <c r="B798" s="52">
        <v>1096</v>
      </c>
      <c r="C798" s="52">
        <v>4</v>
      </c>
      <c r="D798" s="50" t="str">
        <f>D698</f>
        <v>item,200;stage_token,1</v>
      </c>
      <c r="E798" s="50">
        <f>产出设定!$C$21</f>
        <v>75</v>
      </c>
      <c r="F798" s="50">
        <f t="shared" ref="F798:H798" si="661">F698</f>
        <v>342</v>
      </c>
      <c r="G798" s="50">
        <f t="shared" si="661"/>
        <v>570</v>
      </c>
      <c r="H798" s="50" t="str">
        <f t="shared" si="661"/>
        <v>pack,10196;stage_token,175;dice,1</v>
      </c>
      <c r="K798" s="50">
        <v>12</v>
      </c>
      <c r="L798" s="50">
        <f t="shared" si="610"/>
        <v>121096</v>
      </c>
      <c r="M798" s="50">
        <v>96</v>
      </c>
      <c r="N798" s="50" t="str">
        <f ca="1">OFFSET(随机目标!$C$42,M798-1,MATCH(K798,随机目标!$C$41:$CH$41,0)-1)</f>
        <v>prop,208,2;pack,1114;pack,1129;pack,1144;pack,1159</v>
      </c>
      <c r="O798" s="50" t="str">
        <f ca="1">OFFSET(随机目标!$C$42,M798-1,MATCH(K798,随机目标!$C$41:$CH$41,0))</f>
        <v>prop,208,2</v>
      </c>
      <c r="P798" s="50">
        <f ca="1">OFFSET(随机目标!$C$42,M798-1,MATCH(K798,随机目标!$C$41:$CH$41,0)+1)</f>
        <v>2</v>
      </c>
      <c r="Q798" s="50">
        <v>1</v>
      </c>
      <c r="R798" s="50" t="str">
        <f t="shared" ca="1" si="611"/>
        <v>prop_208</v>
      </c>
      <c r="S798" s="50" t="str">
        <f t="shared" ca="1" si="612"/>
        <v>prop</v>
      </c>
      <c r="U798" s="50">
        <v>13</v>
      </c>
      <c r="V798" s="50">
        <f t="shared" si="633"/>
        <v>132096</v>
      </c>
      <c r="W798" s="50">
        <v>96</v>
      </c>
      <c r="X798" s="50" t="s">
        <v>2200</v>
      </c>
      <c r="Y798" s="50" t="s">
        <v>2200</v>
      </c>
      <c r="Z798" s="50">
        <f>随机目标!CH237</f>
        <v>0</v>
      </c>
      <c r="AA798" s="50">
        <v>2</v>
      </c>
      <c r="AB798" s="50" t="str">
        <f t="shared" si="634"/>
        <v>itemicon_1</v>
      </c>
      <c r="AC798" s="50" t="str">
        <f t="shared" si="635"/>
        <v>coin</v>
      </c>
    </row>
    <row r="799" spans="1:29">
      <c r="A799" s="51" t="s">
        <v>1112</v>
      </c>
      <c r="B799" s="52">
        <v>1097</v>
      </c>
      <c r="C799" s="52">
        <v>4</v>
      </c>
      <c r="D799" s="50" t="str">
        <f t="shared" ref="D799:H799" si="662">D699</f>
        <v>item,200;stage_token,1</v>
      </c>
      <c r="E799" s="50">
        <f>产出设定!$C$21</f>
        <v>75</v>
      </c>
      <c r="F799" s="50">
        <f t="shared" si="662"/>
        <v>342</v>
      </c>
      <c r="G799" s="50">
        <f t="shared" si="662"/>
        <v>570</v>
      </c>
      <c r="H799" s="50" t="str">
        <f t="shared" si="662"/>
        <v>pack,10197;stage_token,175;dice,1</v>
      </c>
      <c r="K799" s="50">
        <v>12</v>
      </c>
      <c r="L799" s="50">
        <f t="shared" si="610"/>
        <v>121097</v>
      </c>
      <c r="M799" s="50">
        <v>97</v>
      </c>
      <c r="N799" s="50" t="str">
        <f ca="1">OFFSET(随机目标!$C$42,M799-1,MATCH(K799,随机目标!$C$41:$CH$41,0)-1)</f>
        <v>prop,208,2;pack,1114;pack,1129;pack,1144;pack,1159</v>
      </c>
      <c r="O799" s="50" t="str">
        <f ca="1">OFFSET(随机目标!$C$42,M799-1,MATCH(K799,随机目标!$C$41:$CH$41,0))</f>
        <v>prop,208,2</v>
      </c>
      <c r="P799" s="50">
        <f ca="1">OFFSET(随机目标!$C$42,M799-1,MATCH(K799,随机目标!$C$41:$CH$41,0)+1)</f>
        <v>2</v>
      </c>
      <c r="Q799" s="50">
        <v>1</v>
      </c>
      <c r="R799" s="50" t="str">
        <f t="shared" ca="1" si="611"/>
        <v>prop_208</v>
      </c>
      <c r="S799" s="50" t="str">
        <f t="shared" ca="1" si="612"/>
        <v>prop</v>
      </c>
      <c r="U799" s="50">
        <v>13</v>
      </c>
      <c r="V799" s="50">
        <f t="shared" si="633"/>
        <v>132097</v>
      </c>
      <c r="W799" s="50">
        <v>97</v>
      </c>
      <c r="X799" s="50" t="s">
        <v>2200</v>
      </c>
      <c r="Y799" s="50" t="s">
        <v>2200</v>
      </c>
      <c r="Z799" s="50">
        <f>随机目标!CH238</f>
        <v>0</v>
      </c>
      <c r="AA799" s="50">
        <v>2</v>
      </c>
      <c r="AB799" s="50" t="str">
        <f t="shared" si="634"/>
        <v>itemicon_1</v>
      </c>
      <c r="AC799" s="50" t="str">
        <f t="shared" si="635"/>
        <v>coin</v>
      </c>
    </row>
    <row r="800" spans="1:29">
      <c r="A800" s="51" t="s">
        <v>1113</v>
      </c>
      <c r="B800" s="52">
        <v>1098</v>
      </c>
      <c r="C800" s="52">
        <v>4</v>
      </c>
      <c r="D800" s="50" t="str">
        <f t="shared" ref="D800:H800" si="663">D700</f>
        <v>item,200;stage_token,1</v>
      </c>
      <c r="E800" s="50">
        <f>产出设定!$C$21</f>
        <v>75</v>
      </c>
      <c r="F800" s="50">
        <f t="shared" si="663"/>
        <v>342</v>
      </c>
      <c r="G800" s="50">
        <f t="shared" si="663"/>
        <v>570</v>
      </c>
      <c r="H800" s="50" t="str">
        <f t="shared" si="663"/>
        <v>pack,10198;stage_token,175;dice,1</v>
      </c>
      <c r="K800" s="50">
        <v>12</v>
      </c>
      <c r="L800" s="50">
        <f t="shared" si="610"/>
        <v>121098</v>
      </c>
      <c r="M800" s="50">
        <v>98</v>
      </c>
      <c r="N800" s="50" t="str">
        <f ca="1">OFFSET(随机目标!$C$42,M800-1,MATCH(K800,随机目标!$C$41:$CH$41,0)-1)</f>
        <v>prop,208,2;pack,1114;pack,1129;pack,1144;pack,1159</v>
      </c>
      <c r="O800" s="50" t="str">
        <f ca="1">OFFSET(随机目标!$C$42,M800-1,MATCH(K800,随机目标!$C$41:$CH$41,0))</f>
        <v>prop,208,2</v>
      </c>
      <c r="P800" s="50">
        <f ca="1">OFFSET(随机目标!$C$42,M800-1,MATCH(K800,随机目标!$C$41:$CH$41,0)+1)</f>
        <v>2</v>
      </c>
      <c r="Q800" s="50">
        <v>1</v>
      </c>
      <c r="R800" s="50" t="str">
        <f t="shared" ca="1" si="611"/>
        <v>prop_208</v>
      </c>
      <c r="S800" s="50" t="str">
        <f t="shared" ca="1" si="612"/>
        <v>prop</v>
      </c>
      <c r="U800" s="50">
        <v>13</v>
      </c>
      <c r="V800" s="50">
        <f t="shared" si="633"/>
        <v>132098</v>
      </c>
      <c r="W800" s="50">
        <v>98</v>
      </c>
      <c r="X800" s="50" t="s">
        <v>2200</v>
      </c>
      <c r="Y800" s="50" t="s">
        <v>2200</v>
      </c>
      <c r="Z800" s="50">
        <f>随机目标!CH239</f>
        <v>0</v>
      </c>
      <c r="AA800" s="50">
        <v>2</v>
      </c>
      <c r="AB800" s="50" t="str">
        <f t="shared" si="634"/>
        <v>itemicon_1</v>
      </c>
      <c r="AC800" s="50" t="str">
        <f t="shared" si="635"/>
        <v>coin</v>
      </c>
    </row>
    <row r="801" spans="1:29">
      <c r="A801" s="51" t="s">
        <v>1114</v>
      </c>
      <c r="B801" s="52">
        <v>1099</v>
      </c>
      <c r="C801" s="52">
        <v>4</v>
      </c>
      <c r="D801" s="50" t="str">
        <f t="shared" ref="D801:H801" si="664">D701</f>
        <v>item,200;stage_token,1</v>
      </c>
      <c r="E801" s="50">
        <f>产出设定!$C$21</f>
        <v>75</v>
      </c>
      <c r="F801" s="50">
        <f t="shared" si="664"/>
        <v>342</v>
      </c>
      <c r="G801" s="50">
        <f t="shared" si="664"/>
        <v>570</v>
      </c>
      <c r="H801" s="50" t="str">
        <f t="shared" si="664"/>
        <v>pack,10199;stage_token,175;dice,1</v>
      </c>
      <c r="K801" s="50">
        <v>12</v>
      </c>
      <c r="L801" s="50">
        <f t="shared" si="610"/>
        <v>121099</v>
      </c>
      <c r="M801" s="50">
        <v>99</v>
      </c>
      <c r="N801" s="50" t="str">
        <f ca="1">OFFSET(随机目标!$C$42,M801-1,MATCH(K801,随机目标!$C$41:$CH$41,0)-1)</f>
        <v>prop,208,2;pack,1114;pack,1129;pack,1144;pack,1159</v>
      </c>
      <c r="O801" s="50" t="str">
        <f ca="1">OFFSET(随机目标!$C$42,M801-1,MATCH(K801,随机目标!$C$41:$CH$41,0))</f>
        <v>prop,208,2</v>
      </c>
      <c r="P801" s="50">
        <f ca="1">OFFSET(随机目标!$C$42,M801-1,MATCH(K801,随机目标!$C$41:$CH$41,0)+1)</f>
        <v>2</v>
      </c>
      <c r="Q801" s="50">
        <v>1</v>
      </c>
      <c r="R801" s="50" t="str">
        <f t="shared" ca="1" si="611"/>
        <v>prop_208</v>
      </c>
      <c r="S801" s="50" t="str">
        <f t="shared" ca="1" si="612"/>
        <v>prop</v>
      </c>
      <c r="U801" s="50">
        <v>13</v>
      </c>
      <c r="V801" s="50">
        <f t="shared" si="633"/>
        <v>132099</v>
      </c>
      <c r="W801" s="50">
        <v>99</v>
      </c>
      <c r="X801" s="50" t="s">
        <v>2200</v>
      </c>
      <c r="Y801" s="50" t="s">
        <v>2200</v>
      </c>
      <c r="Z801" s="50">
        <f>随机目标!CH240</f>
        <v>0</v>
      </c>
      <c r="AA801" s="50">
        <v>2</v>
      </c>
      <c r="AB801" s="50" t="str">
        <f t="shared" si="634"/>
        <v>itemicon_1</v>
      </c>
      <c r="AC801" s="50" t="str">
        <f t="shared" si="635"/>
        <v>coin</v>
      </c>
    </row>
    <row r="802" spans="1:29">
      <c r="A802" s="51" t="s">
        <v>1115</v>
      </c>
      <c r="B802" s="52">
        <v>1100</v>
      </c>
      <c r="C802" s="52">
        <v>4</v>
      </c>
      <c r="D802" s="50" t="str">
        <f t="shared" ref="D802:H802" si="665">D702</f>
        <v>item,200;stage_token,1</v>
      </c>
      <c r="E802" s="50">
        <f>产出设定!$C$21</f>
        <v>75</v>
      </c>
      <c r="F802" s="50">
        <f t="shared" si="665"/>
        <v>342</v>
      </c>
      <c r="G802" s="50">
        <f t="shared" si="665"/>
        <v>570</v>
      </c>
      <c r="H802" s="50" t="str">
        <f t="shared" si="665"/>
        <v>pack,10200;stage_token,180;dice,1</v>
      </c>
      <c r="K802" s="50">
        <v>12</v>
      </c>
      <c r="L802" s="50">
        <f t="shared" si="610"/>
        <v>121100</v>
      </c>
      <c r="M802" s="50">
        <v>100</v>
      </c>
      <c r="N802" s="50" t="str">
        <f ca="1">OFFSET(随机目标!$C$42,M802-1,MATCH(K802,随机目标!$C$41:$CH$41,0)-1)</f>
        <v>prop,208,2;pack,1114;pack,1129;pack,1144;pack,1159</v>
      </c>
      <c r="O802" s="50" t="str">
        <f ca="1">OFFSET(随机目标!$C$42,M802-1,MATCH(K802,随机目标!$C$41:$CH$41,0))</f>
        <v>prop,208,2</v>
      </c>
      <c r="P802" s="50">
        <f ca="1">OFFSET(随机目标!$C$42,M802-1,MATCH(K802,随机目标!$C$41:$CH$41,0)+1)</f>
        <v>2</v>
      </c>
      <c r="Q802" s="50">
        <v>1</v>
      </c>
      <c r="R802" s="50" t="str">
        <f t="shared" ca="1" si="611"/>
        <v>prop_208</v>
      </c>
      <c r="S802" s="50" t="str">
        <f t="shared" ca="1" si="612"/>
        <v>prop</v>
      </c>
      <c r="U802" s="50">
        <v>13</v>
      </c>
      <c r="V802" s="50">
        <f t="shared" si="633"/>
        <v>132100</v>
      </c>
      <c r="W802" s="50">
        <v>100</v>
      </c>
      <c r="X802" s="50" t="s">
        <v>2200</v>
      </c>
      <c r="Y802" s="50" t="s">
        <v>2200</v>
      </c>
      <c r="Z802" s="50">
        <f>随机目标!CH241</f>
        <v>0</v>
      </c>
      <c r="AA802" s="50">
        <v>2</v>
      </c>
      <c r="AB802" s="50" t="str">
        <f t="shared" si="634"/>
        <v>itemicon_1</v>
      </c>
      <c r="AC802" s="50" t="str">
        <f t="shared" si="635"/>
        <v>coin</v>
      </c>
    </row>
    <row r="803" spans="1:29">
      <c r="A803" s="51" t="s">
        <v>1116</v>
      </c>
      <c r="B803" s="52">
        <v>2001</v>
      </c>
      <c r="C803" s="52">
        <v>1</v>
      </c>
      <c r="D803" s="50" t="str">
        <f>怪物产出!Y4</f>
        <v>item,200;stage_token,1</v>
      </c>
      <c r="E803" s="50">
        <f>产出设定!$C$22</f>
        <v>100</v>
      </c>
      <c r="F803" s="50">
        <f>怪物产出!K4</f>
        <v>120</v>
      </c>
      <c r="G803" s="50">
        <f>怪物产出!L4</f>
        <v>200</v>
      </c>
      <c r="H803" s="50" t="str">
        <f>怪物产出!V4</f>
        <v>pack,10201;stage_token,140;dice,1</v>
      </c>
      <c r="K803" s="50">
        <v>13</v>
      </c>
      <c r="L803" s="50">
        <f t="shared" si="610"/>
        <v>131001</v>
      </c>
      <c r="M803" s="50">
        <v>1</v>
      </c>
      <c r="N803" s="50" t="str">
        <f ca="1">OFFSET(随机目标!$C$42,M803-1,MATCH(K803,随机目标!$C$41:$CH$41,0)-1)</f>
        <v>prop,212,1;pack,1101;pack,1116;pack,1131;pack,1146</v>
      </c>
      <c r="O803" s="50" t="str">
        <f ca="1">OFFSET(随机目标!$C$42,M803-1,MATCH(K803,随机目标!$C$41:$CH$41,0))</f>
        <v>prop,212,1</v>
      </c>
      <c r="P803" s="50">
        <f ca="1">OFFSET(随机目标!$C$42,M803-1,MATCH(K803,随机目标!$C$41:$CH$41,0)+1)</f>
        <v>0</v>
      </c>
      <c r="Q803" s="50">
        <v>1</v>
      </c>
      <c r="R803" s="50" t="str">
        <f t="shared" ca="1" si="611"/>
        <v>prop_212</v>
      </c>
      <c r="S803" s="50" t="str">
        <f t="shared" ca="1" si="612"/>
        <v>prop</v>
      </c>
      <c r="U803" s="50">
        <v>14</v>
      </c>
      <c r="V803" s="50">
        <f t="shared" si="633"/>
        <v>142001</v>
      </c>
      <c r="W803" s="50">
        <v>1</v>
      </c>
      <c r="X803" s="50" t="s">
        <v>2200</v>
      </c>
      <c r="Y803" s="50" t="s">
        <v>2200</v>
      </c>
      <c r="Z803" s="50">
        <f>随机目标!CH242</f>
        <v>0</v>
      </c>
      <c r="AA803" s="50">
        <v>2</v>
      </c>
      <c r="AB803" s="50" t="str">
        <f t="shared" si="634"/>
        <v>itemicon_1</v>
      </c>
      <c r="AC803" s="50" t="str">
        <f t="shared" si="635"/>
        <v>coin</v>
      </c>
    </row>
    <row r="804" spans="1:29">
      <c r="A804" s="51" t="s">
        <v>1117</v>
      </c>
      <c r="B804" s="52">
        <v>2002</v>
      </c>
      <c r="C804" s="52">
        <v>1</v>
      </c>
      <c r="D804" s="50" t="str">
        <f>怪物产出!Y5</f>
        <v>item,200;stage_token,1</v>
      </c>
      <c r="E804" s="50">
        <f>产出设定!$C$22</f>
        <v>100</v>
      </c>
      <c r="F804" s="50">
        <f>怪物产出!K5</f>
        <v>128</v>
      </c>
      <c r="G804" s="50">
        <f>怪物产出!L5</f>
        <v>214</v>
      </c>
      <c r="H804" s="50" t="str">
        <f>怪物产出!V5</f>
        <v>pack,10202;stage_token,140;dice,1</v>
      </c>
      <c r="K804" s="50">
        <v>13</v>
      </c>
      <c r="L804" s="50">
        <f t="shared" si="610"/>
        <v>131002</v>
      </c>
      <c r="M804" s="50">
        <v>2</v>
      </c>
      <c r="N804" s="50" t="str">
        <f ca="1">OFFSET(随机目标!$C$42,M804-1,MATCH(K804,随机目标!$C$41:$CH$41,0)-1)</f>
        <v>prop,212,1;pack,1101;pack,1116;pack,1131;pack,1146</v>
      </c>
      <c r="O804" s="50" t="str">
        <f ca="1">OFFSET(随机目标!$C$42,M804-1,MATCH(K804,随机目标!$C$41:$CH$41,0))</f>
        <v>prop,212,1</v>
      </c>
      <c r="P804" s="50">
        <f ca="1">OFFSET(随机目标!$C$42,M804-1,MATCH(K804,随机目标!$C$41:$CH$41,0)+1)</f>
        <v>0</v>
      </c>
      <c r="Q804" s="50">
        <v>1</v>
      </c>
      <c r="R804" s="50" t="str">
        <f t="shared" ca="1" si="611"/>
        <v>prop_212</v>
      </c>
      <c r="S804" s="50" t="str">
        <f t="shared" ca="1" si="612"/>
        <v>prop</v>
      </c>
      <c r="U804" s="50">
        <v>14</v>
      </c>
      <c r="V804" s="50">
        <f t="shared" si="633"/>
        <v>142002</v>
      </c>
      <c r="W804" s="50">
        <v>2</v>
      </c>
      <c r="X804" s="50" t="s">
        <v>2200</v>
      </c>
      <c r="Y804" s="50" t="s">
        <v>2200</v>
      </c>
      <c r="Z804" s="50">
        <f>随机目标!CH243</f>
        <v>0</v>
      </c>
      <c r="AA804" s="50">
        <v>2</v>
      </c>
      <c r="AB804" s="50" t="str">
        <f t="shared" si="634"/>
        <v>itemicon_1</v>
      </c>
      <c r="AC804" s="50" t="str">
        <f t="shared" si="635"/>
        <v>coin</v>
      </c>
    </row>
    <row r="805" spans="1:29">
      <c r="A805" s="51" t="s">
        <v>1118</v>
      </c>
      <c r="B805" s="52">
        <v>2003</v>
      </c>
      <c r="C805" s="52">
        <v>1</v>
      </c>
      <c r="D805" s="50" t="str">
        <f>怪物产出!Y6</f>
        <v>item,200;stage_token,1</v>
      </c>
      <c r="E805" s="50">
        <f>产出设定!$C$22</f>
        <v>100</v>
      </c>
      <c r="F805" s="50">
        <f>怪物产出!K6</f>
        <v>136</v>
      </c>
      <c r="G805" s="50">
        <f>怪物产出!L6</f>
        <v>226</v>
      </c>
      <c r="H805" s="50" t="str">
        <f>怪物产出!V6</f>
        <v>pack,10203;stage_token,140;dice,1</v>
      </c>
      <c r="K805" s="50">
        <v>13</v>
      </c>
      <c r="L805" s="50">
        <f t="shared" si="610"/>
        <v>131003</v>
      </c>
      <c r="M805" s="50">
        <v>3</v>
      </c>
      <c r="N805" s="50" t="str">
        <f ca="1">OFFSET(随机目标!$C$42,M805-1,MATCH(K805,随机目标!$C$41:$CH$41,0)-1)</f>
        <v>prop,212,1;pack,1101;pack,1116;pack,1131;pack,1146</v>
      </c>
      <c r="O805" s="50" t="str">
        <f ca="1">OFFSET(随机目标!$C$42,M805-1,MATCH(K805,随机目标!$C$41:$CH$41,0))</f>
        <v>prop,212,1</v>
      </c>
      <c r="P805" s="50">
        <f ca="1">OFFSET(随机目标!$C$42,M805-1,MATCH(K805,随机目标!$C$41:$CH$41,0)+1)</f>
        <v>0</v>
      </c>
      <c r="Q805" s="50">
        <v>1</v>
      </c>
      <c r="R805" s="50" t="str">
        <f t="shared" ca="1" si="611"/>
        <v>prop_212</v>
      </c>
      <c r="S805" s="50" t="str">
        <f t="shared" ca="1" si="612"/>
        <v>prop</v>
      </c>
      <c r="U805" s="50">
        <v>14</v>
      </c>
      <c r="V805" s="50">
        <f t="shared" si="633"/>
        <v>142003</v>
      </c>
      <c r="W805" s="50">
        <v>3</v>
      </c>
      <c r="X805" s="50" t="s">
        <v>2200</v>
      </c>
      <c r="Y805" s="50" t="s">
        <v>2200</v>
      </c>
      <c r="Z805" s="50">
        <f>随机目标!CH244</f>
        <v>0</v>
      </c>
      <c r="AA805" s="50">
        <v>2</v>
      </c>
      <c r="AB805" s="50" t="str">
        <f t="shared" si="634"/>
        <v>itemicon_1</v>
      </c>
      <c r="AC805" s="50" t="str">
        <f t="shared" si="635"/>
        <v>coin</v>
      </c>
    </row>
    <row r="806" spans="1:29">
      <c r="A806" s="51" t="s">
        <v>1119</v>
      </c>
      <c r="B806" s="52">
        <v>2004</v>
      </c>
      <c r="C806" s="52">
        <v>1</v>
      </c>
      <c r="D806" s="50" t="str">
        <f>怪物产出!Y7</f>
        <v>item,200;stage_token,1</v>
      </c>
      <c r="E806" s="50">
        <f>产出设定!$C$22</f>
        <v>100</v>
      </c>
      <c r="F806" s="50">
        <f>怪物产出!K7</f>
        <v>144</v>
      </c>
      <c r="G806" s="50">
        <f>怪物产出!L7</f>
        <v>240</v>
      </c>
      <c r="H806" s="50" t="str">
        <f>怪物产出!V7</f>
        <v>pack,10204;stage_token,140;dice,1</v>
      </c>
      <c r="K806" s="50">
        <v>13</v>
      </c>
      <c r="L806" s="50">
        <f t="shared" si="610"/>
        <v>131004</v>
      </c>
      <c r="M806" s="50">
        <v>4</v>
      </c>
      <c r="N806" s="50" t="str">
        <f ca="1">OFFSET(随机目标!$C$42,M806-1,MATCH(K806,随机目标!$C$41:$CH$41,0)-1)</f>
        <v>prop,212,1;pack,1101;pack,1116;pack,1131;pack,1146</v>
      </c>
      <c r="O806" s="50" t="str">
        <f ca="1">OFFSET(随机目标!$C$42,M806-1,MATCH(K806,随机目标!$C$41:$CH$41,0))</f>
        <v>prop,212,1</v>
      </c>
      <c r="P806" s="50">
        <f ca="1">OFFSET(随机目标!$C$42,M806-1,MATCH(K806,随机目标!$C$41:$CH$41,0)+1)</f>
        <v>0</v>
      </c>
      <c r="Q806" s="50">
        <v>1</v>
      </c>
      <c r="R806" s="50" t="str">
        <f t="shared" ca="1" si="611"/>
        <v>prop_212</v>
      </c>
      <c r="S806" s="50" t="str">
        <f t="shared" ca="1" si="612"/>
        <v>prop</v>
      </c>
      <c r="U806" s="50">
        <v>14</v>
      </c>
      <c r="V806" s="50">
        <f t="shared" si="633"/>
        <v>142004</v>
      </c>
      <c r="W806" s="50">
        <v>4</v>
      </c>
      <c r="X806" s="50" t="s">
        <v>2200</v>
      </c>
      <c r="Y806" s="50" t="s">
        <v>2200</v>
      </c>
      <c r="Z806" s="50">
        <f>随机目标!CH245</f>
        <v>0</v>
      </c>
      <c r="AA806" s="50">
        <v>2</v>
      </c>
      <c r="AB806" s="50" t="str">
        <f t="shared" si="634"/>
        <v>itemicon_1</v>
      </c>
      <c r="AC806" s="50" t="str">
        <f t="shared" si="635"/>
        <v>coin</v>
      </c>
    </row>
    <row r="807" spans="1:29">
      <c r="A807" s="51" t="s">
        <v>1120</v>
      </c>
      <c r="B807" s="52">
        <v>2005</v>
      </c>
      <c r="C807" s="52">
        <v>1</v>
      </c>
      <c r="D807" s="50" t="str">
        <f>怪物产出!Y8</f>
        <v>item,200;stage_token,1</v>
      </c>
      <c r="E807" s="50">
        <f>产出设定!$C$22</f>
        <v>100</v>
      </c>
      <c r="F807" s="50">
        <f>怪物产出!K8</f>
        <v>152</v>
      </c>
      <c r="G807" s="50">
        <f>怪物产出!L8</f>
        <v>254</v>
      </c>
      <c r="H807" s="50" t="str">
        <f>怪物产出!V8</f>
        <v>pack,10205;stage_token,145;dice,1</v>
      </c>
      <c r="K807" s="50">
        <v>13</v>
      </c>
      <c r="L807" s="50">
        <f t="shared" si="610"/>
        <v>131005</v>
      </c>
      <c r="M807" s="50">
        <v>5</v>
      </c>
      <c r="N807" s="50" t="str">
        <f ca="1">OFFSET(随机目标!$C$42,M807-1,MATCH(K807,随机目标!$C$41:$CH$41,0)-1)</f>
        <v>prop,212,1;pack,1102;pack,1117;pack,1132;pack,1147</v>
      </c>
      <c r="O807" s="50" t="str">
        <f ca="1">OFFSET(随机目标!$C$42,M807-1,MATCH(K807,随机目标!$C$41:$CH$41,0))</f>
        <v>prop,212,1</v>
      </c>
      <c r="P807" s="50">
        <f ca="1">OFFSET(随机目标!$C$42,M807-1,MATCH(K807,随机目标!$C$41:$CH$41,0)+1)</f>
        <v>0</v>
      </c>
      <c r="Q807" s="50">
        <v>1</v>
      </c>
      <c r="R807" s="50" t="str">
        <f t="shared" ca="1" si="611"/>
        <v>prop_212</v>
      </c>
      <c r="S807" s="50" t="str">
        <f t="shared" ca="1" si="612"/>
        <v>prop</v>
      </c>
      <c r="U807" s="50">
        <v>14</v>
      </c>
      <c r="V807" s="50">
        <f t="shared" si="633"/>
        <v>142005</v>
      </c>
      <c r="W807" s="50">
        <v>5</v>
      </c>
      <c r="X807" s="50" t="s">
        <v>2200</v>
      </c>
      <c r="Y807" s="50" t="s">
        <v>2200</v>
      </c>
      <c r="Z807" s="50">
        <f>随机目标!CH246</f>
        <v>0</v>
      </c>
      <c r="AA807" s="50">
        <v>2</v>
      </c>
      <c r="AB807" s="50" t="str">
        <f t="shared" si="634"/>
        <v>itemicon_1</v>
      </c>
      <c r="AC807" s="50" t="str">
        <f t="shared" si="635"/>
        <v>coin</v>
      </c>
    </row>
    <row r="808" spans="1:29">
      <c r="A808" s="51" t="s">
        <v>1121</v>
      </c>
      <c r="B808" s="52">
        <v>2006</v>
      </c>
      <c r="C808" s="52">
        <v>1</v>
      </c>
      <c r="D808" s="50" t="str">
        <f>怪物产出!Y9</f>
        <v>item,200;stage_token,1</v>
      </c>
      <c r="E808" s="50">
        <f>产出设定!$C$22</f>
        <v>100</v>
      </c>
      <c r="F808" s="50">
        <f>怪物产出!K9</f>
        <v>152</v>
      </c>
      <c r="G808" s="50">
        <f>怪物产出!L9</f>
        <v>254</v>
      </c>
      <c r="H808" s="50" t="str">
        <f>怪物产出!V9</f>
        <v>pack,10206;stage_token,145;dice,1</v>
      </c>
      <c r="K808" s="50">
        <v>13</v>
      </c>
      <c r="L808" s="50">
        <f t="shared" si="610"/>
        <v>131006</v>
      </c>
      <c r="M808" s="50">
        <v>6</v>
      </c>
      <c r="N808" s="50" t="str">
        <f ca="1">OFFSET(随机目标!$C$42,M808-1,MATCH(K808,随机目标!$C$41:$CH$41,0)-1)</f>
        <v>prop,212,1;pack,1102;pack,1117;pack,1132;pack,1147</v>
      </c>
      <c r="O808" s="50" t="str">
        <f ca="1">OFFSET(随机目标!$C$42,M808-1,MATCH(K808,随机目标!$C$41:$CH$41,0))</f>
        <v>prop,212,1</v>
      </c>
      <c r="P808" s="50">
        <f ca="1">OFFSET(随机目标!$C$42,M808-1,MATCH(K808,随机目标!$C$41:$CH$41,0)+1)</f>
        <v>0</v>
      </c>
      <c r="Q808" s="50">
        <v>1</v>
      </c>
      <c r="R808" s="50" t="str">
        <f t="shared" ca="1" si="611"/>
        <v>prop_212</v>
      </c>
      <c r="S808" s="50" t="str">
        <f t="shared" ca="1" si="612"/>
        <v>prop</v>
      </c>
      <c r="U808" s="50">
        <v>14</v>
      </c>
      <c r="V808" s="50">
        <f t="shared" si="633"/>
        <v>142006</v>
      </c>
      <c r="W808" s="50">
        <v>6</v>
      </c>
      <c r="X808" s="50" t="s">
        <v>2200</v>
      </c>
      <c r="Y808" s="50" t="s">
        <v>2200</v>
      </c>
      <c r="Z808" s="50">
        <f>随机目标!CH247</f>
        <v>0</v>
      </c>
      <c r="AA808" s="50">
        <v>2</v>
      </c>
      <c r="AB808" s="50" t="str">
        <f t="shared" si="634"/>
        <v>itemicon_1</v>
      </c>
      <c r="AC808" s="50" t="str">
        <f t="shared" si="635"/>
        <v>coin</v>
      </c>
    </row>
    <row r="809" spans="1:29">
      <c r="A809" s="51" t="s">
        <v>1122</v>
      </c>
      <c r="B809" s="52">
        <v>2007</v>
      </c>
      <c r="C809" s="52">
        <v>1</v>
      </c>
      <c r="D809" s="50" t="str">
        <f>怪物产出!Y10</f>
        <v>item,200;stage_token,1</v>
      </c>
      <c r="E809" s="50">
        <f>产出设定!$C$22</f>
        <v>100</v>
      </c>
      <c r="F809" s="50">
        <f>怪物产出!K10</f>
        <v>160</v>
      </c>
      <c r="G809" s="50">
        <f>怪物产出!L10</f>
        <v>266</v>
      </c>
      <c r="H809" s="50" t="str">
        <f>怪物产出!V10</f>
        <v>pack,10207;stage_token,145;dice,1</v>
      </c>
      <c r="K809" s="50">
        <v>13</v>
      </c>
      <c r="L809" s="50">
        <f t="shared" si="610"/>
        <v>131007</v>
      </c>
      <c r="M809" s="50">
        <v>7</v>
      </c>
      <c r="N809" s="50" t="str">
        <f ca="1">OFFSET(随机目标!$C$42,M809-1,MATCH(K809,随机目标!$C$41:$CH$41,0)-1)</f>
        <v>prop,212,1;pack,1102;pack,1117;pack,1132;pack,1147</v>
      </c>
      <c r="O809" s="50" t="str">
        <f ca="1">OFFSET(随机目标!$C$42,M809-1,MATCH(K809,随机目标!$C$41:$CH$41,0))</f>
        <v>prop,212,1</v>
      </c>
      <c r="P809" s="50">
        <f ca="1">OFFSET(随机目标!$C$42,M809-1,MATCH(K809,随机目标!$C$41:$CH$41,0)+1)</f>
        <v>0</v>
      </c>
      <c r="Q809" s="50">
        <v>1</v>
      </c>
      <c r="R809" s="50" t="str">
        <f t="shared" ca="1" si="611"/>
        <v>prop_212</v>
      </c>
      <c r="S809" s="50" t="str">
        <f t="shared" ca="1" si="612"/>
        <v>prop</v>
      </c>
      <c r="U809" s="50">
        <v>14</v>
      </c>
      <c r="V809" s="50">
        <f t="shared" si="633"/>
        <v>142007</v>
      </c>
      <c r="W809" s="50">
        <v>7</v>
      </c>
      <c r="X809" s="50" t="s">
        <v>2200</v>
      </c>
      <c r="Y809" s="50" t="s">
        <v>2200</v>
      </c>
      <c r="Z809" s="50">
        <f>随机目标!CH248</f>
        <v>0</v>
      </c>
      <c r="AA809" s="50">
        <v>2</v>
      </c>
      <c r="AB809" s="50" t="str">
        <f t="shared" si="634"/>
        <v>itemicon_1</v>
      </c>
      <c r="AC809" s="50" t="str">
        <f t="shared" si="635"/>
        <v>coin</v>
      </c>
    </row>
    <row r="810" spans="1:29">
      <c r="A810" s="51" t="s">
        <v>1123</v>
      </c>
      <c r="B810" s="52">
        <v>2008</v>
      </c>
      <c r="C810" s="52">
        <v>1</v>
      </c>
      <c r="D810" s="50" t="str">
        <f>怪物产出!Y11</f>
        <v>item,200;stage_token,1</v>
      </c>
      <c r="E810" s="50">
        <f>产出设定!$C$22</f>
        <v>100</v>
      </c>
      <c r="F810" s="50">
        <f>怪物产出!K11</f>
        <v>160</v>
      </c>
      <c r="G810" s="50">
        <f>怪物产出!L11</f>
        <v>266</v>
      </c>
      <c r="H810" s="50" t="str">
        <f>怪物产出!V11</f>
        <v>pack,10208;stage_token,145;dice,1</v>
      </c>
      <c r="K810" s="50">
        <v>13</v>
      </c>
      <c r="L810" s="50">
        <f t="shared" si="610"/>
        <v>131008</v>
      </c>
      <c r="M810" s="50">
        <v>8</v>
      </c>
      <c r="N810" s="50" t="str">
        <f ca="1">OFFSET(随机目标!$C$42,M810-1,MATCH(K810,随机目标!$C$41:$CH$41,0)-1)</f>
        <v>prop,212,1;pack,1102;pack,1117;pack,1132;pack,1147</v>
      </c>
      <c r="O810" s="50" t="str">
        <f ca="1">OFFSET(随机目标!$C$42,M810-1,MATCH(K810,随机目标!$C$41:$CH$41,0))</f>
        <v>prop,212,1</v>
      </c>
      <c r="P810" s="50">
        <f ca="1">OFFSET(随机目标!$C$42,M810-1,MATCH(K810,随机目标!$C$41:$CH$41,0)+1)</f>
        <v>0</v>
      </c>
      <c r="Q810" s="50">
        <v>1</v>
      </c>
      <c r="R810" s="50" t="str">
        <f t="shared" ca="1" si="611"/>
        <v>prop_212</v>
      </c>
      <c r="S810" s="50" t="str">
        <f t="shared" ca="1" si="612"/>
        <v>prop</v>
      </c>
      <c r="U810" s="50">
        <v>14</v>
      </c>
      <c r="V810" s="50">
        <f t="shared" si="633"/>
        <v>142008</v>
      </c>
      <c r="W810" s="50">
        <v>8</v>
      </c>
      <c r="X810" s="50" t="s">
        <v>2200</v>
      </c>
      <c r="Y810" s="50" t="s">
        <v>2200</v>
      </c>
      <c r="Z810" s="50">
        <f>随机目标!CH249</f>
        <v>0</v>
      </c>
      <c r="AA810" s="50">
        <v>2</v>
      </c>
      <c r="AB810" s="50" t="str">
        <f t="shared" si="634"/>
        <v>itemicon_1</v>
      </c>
      <c r="AC810" s="50" t="str">
        <f t="shared" si="635"/>
        <v>coin</v>
      </c>
    </row>
    <row r="811" spans="1:29">
      <c r="A811" s="51" t="s">
        <v>1124</v>
      </c>
      <c r="B811" s="52">
        <v>2009</v>
      </c>
      <c r="C811" s="52">
        <v>1</v>
      </c>
      <c r="D811" s="50" t="str">
        <f>怪物产出!Y12</f>
        <v>item,200;stage_token,1</v>
      </c>
      <c r="E811" s="50">
        <f>产出设定!$C$22</f>
        <v>100</v>
      </c>
      <c r="F811" s="50">
        <f>怪物产出!K12</f>
        <v>168</v>
      </c>
      <c r="G811" s="50">
        <f>怪物产出!L12</f>
        <v>280</v>
      </c>
      <c r="H811" s="50" t="str">
        <f>怪物产出!V12</f>
        <v>pack,10209;stage_token,145;dice,1</v>
      </c>
      <c r="K811" s="50">
        <v>13</v>
      </c>
      <c r="L811" s="50">
        <f t="shared" si="610"/>
        <v>131009</v>
      </c>
      <c r="M811" s="50">
        <v>9</v>
      </c>
      <c r="N811" s="50" t="str">
        <f ca="1">OFFSET(随机目标!$C$42,M811-1,MATCH(K811,随机目标!$C$41:$CH$41,0)-1)</f>
        <v>prop,212,1;pack,1102;pack,1117;pack,1132;pack,1147</v>
      </c>
      <c r="O811" s="50" t="str">
        <f ca="1">OFFSET(随机目标!$C$42,M811-1,MATCH(K811,随机目标!$C$41:$CH$41,0))</f>
        <v>prop,212,1</v>
      </c>
      <c r="P811" s="50">
        <f ca="1">OFFSET(随机目标!$C$42,M811-1,MATCH(K811,随机目标!$C$41:$CH$41,0)+1)</f>
        <v>0</v>
      </c>
      <c r="Q811" s="50">
        <v>1</v>
      </c>
      <c r="R811" s="50" t="str">
        <f t="shared" ca="1" si="611"/>
        <v>prop_212</v>
      </c>
      <c r="S811" s="50" t="str">
        <f t="shared" ca="1" si="612"/>
        <v>prop</v>
      </c>
      <c r="U811" s="50">
        <v>14</v>
      </c>
      <c r="V811" s="50">
        <f t="shared" si="633"/>
        <v>142009</v>
      </c>
      <c r="W811" s="50">
        <v>9</v>
      </c>
      <c r="X811" s="50" t="s">
        <v>2200</v>
      </c>
      <c r="Y811" s="50" t="s">
        <v>2200</v>
      </c>
      <c r="Z811" s="50">
        <f>随机目标!CH250</f>
        <v>0</v>
      </c>
      <c r="AA811" s="50">
        <v>2</v>
      </c>
      <c r="AB811" s="50" t="str">
        <f t="shared" si="634"/>
        <v>itemicon_1</v>
      </c>
      <c r="AC811" s="50" t="str">
        <f t="shared" si="635"/>
        <v>coin</v>
      </c>
    </row>
    <row r="812" spans="1:29">
      <c r="A812" s="51" t="s">
        <v>1125</v>
      </c>
      <c r="B812" s="52">
        <v>2010</v>
      </c>
      <c r="C812" s="52">
        <v>1</v>
      </c>
      <c r="D812" s="50" t="str">
        <f>怪物产出!Y13</f>
        <v>item,200;stage_token,1</v>
      </c>
      <c r="E812" s="50">
        <f>产出设定!$C$22</f>
        <v>100</v>
      </c>
      <c r="F812" s="50">
        <f>怪物产出!K13</f>
        <v>174</v>
      </c>
      <c r="G812" s="50">
        <f>怪物产出!L13</f>
        <v>290</v>
      </c>
      <c r="H812" s="50" t="str">
        <f>怪物产出!V13</f>
        <v>pack,10210;stage_token,150;dice,1</v>
      </c>
      <c r="K812" s="50">
        <v>13</v>
      </c>
      <c r="L812" s="50">
        <f t="shared" si="610"/>
        <v>131010</v>
      </c>
      <c r="M812" s="50">
        <v>10</v>
      </c>
      <c r="N812" s="50" t="str">
        <f ca="1">OFFSET(随机目标!$C$42,M812-1,MATCH(K812,随机目标!$C$41:$CH$41,0)-1)</f>
        <v>prop,212,1;pack,1103;pack,1118;pack,1133;pack,1148</v>
      </c>
      <c r="O812" s="50" t="str">
        <f ca="1">OFFSET(随机目标!$C$42,M812-1,MATCH(K812,随机目标!$C$41:$CH$41,0))</f>
        <v>prop,212,1</v>
      </c>
      <c r="P812" s="50">
        <f ca="1">OFFSET(随机目标!$C$42,M812-1,MATCH(K812,随机目标!$C$41:$CH$41,0)+1)</f>
        <v>2</v>
      </c>
      <c r="Q812" s="50">
        <v>1</v>
      </c>
      <c r="R812" s="50" t="str">
        <f t="shared" ca="1" si="611"/>
        <v>prop_212</v>
      </c>
      <c r="S812" s="50" t="str">
        <f t="shared" ca="1" si="612"/>
        <v>prop</v>
      </c>
      <c r="U812" s="50">
        <v>14</v>
      </c>
      <c r="V812" s="50">
        <f t="shared" si="633"/>
        <v>142010</v>
      </c>
      <c r="W812" s="50">
        <v>10</v>
      </c>
      <c r="X812" s="50" t="s">
        <v>2200</v>
      </c>
      <c r="Y812" s="50" t="s">
        <v>2200</v>
      </c>
      <c r="Z812" s="50">
        <f>随机目标!CH251</f>
        <v>0</v>
      </c>
      <c r="AA812" s="50">
        <v>2</v>
      </c>
      <c r="AB812" s="50" t="str">
        <f t="shared" si="634"/>
        <v>itemicon_1</v>
      </c>
      <c r="AC812" s="50" t="str">
        <f t="shared" si="635"/>
        <v>coin</v>
      </c>
    </row>
    <row r="813" spans="1:29">
      <c r="A813" s="51" t="s">
        <v>1126</v>
      </c>
      <c r="B813" s="52">
        <v>2011</v>
      </c>
      <c r="C813" s="52">
        <v>1</v>
      </c>
      <c r="D813" s="50" t="str">
        <f>怪物产出!Y14</f>
        <v>item,200;stage_token,1</v>
      </c>
      <c r="E813" s="50">
        <f>产出设定!$C$22</f>
        <v>100</v>
      </c>
      <c r="F813" s="50">
        <f>怪物产出!K14</f>
        <v>174</v>
      </c>
      <c r="G813" s="50">
        <f>怪物产出!L14</f>
        <v>290</v>
      </c>
      <c r="H813" s="50" t="str">
        <f>怪物产出!V14</f>
        <v>pack,10211;stage_token,150;dice,1</v>
      </c>
      <c r="K813" s="50">
        <v>13</v>
      </c>
      <c r="L813" s="50">
        <f t="shared" si="610"/>
        <v>131011</v>
      </c>
      <c r="M813" s="50">
        <v>11</v>
      </c>
      <c r="N813" s="50" t="str">
        <f ca="1">OFFSET(随机目标!$C$42,M813-1,MATCH(K813,随机目标!$C$41:$CH$41,0)-1)</f>
        <v>prop,212,1;pack,1103;pack,1118;pack,1133;pack,1148</v>
      </c>
      <c r="O813" s="50" t="str">
        <f ca="1">OFFSET(随机目标!$C$42,M813-1,MATCH(K813,随机目标!$C$41:$CH$41,0))</f>
        <v>prop,212,1</v>
      </c>
      <c r="P813" s="50">
        <f ca="1">OFFSET(随机目标!$C$42,M813-1,MATCH(K813,随机目标!$C$41:$CH$41,0)+1)</f>
        <v>2</v>
      </c>
      <c r="Q813" s="50">
        <v>1</v>
      </c>
      <c r="R813" s="50" t="str">
        <f t="shared" ca="1" si="611"/>
        <v>prop_212</v>
      </c>
      <c r="S813" s="50" t="str">
        <f t="shared" ca="1" si="612"/>
        <v>prop</v>
      </c>
      <c r="U813" s="50">
        <v>14</v>
      </c>
      <c r="V813" s="50">
        <f t="shared" si="633"/>
        <v>142011</v>
      </c>
      <c r="W813" s="50">
        <v>11</v>
      </c>
      <c r="X813" s="50" t="s">
        <v>2200</v>
      </c>
      <c r="Y813" s="50" t="s">
        <v>2200</v>
      </c>
      <c r="Z813" s="50">
        <f>随机目标!CH252</f>
        <v>0</v>
      </c>
      <c r="AA813" s="50">
        <v>2</v>
      </c>
      <c r="AB813" s="50" t="str">
        <f t="shared" si="634"/>
        <v>itemicon_1</v>
      </c>
      <c r="AC813" s="50" t="str">
        <f t="shared" si="635"/>
        <v>coin</v>
      </c>
    </row>
    <row r="814" spans="1:29">
      <c r="A814" s="51" t="s">
        <v>1127</v>
      </c>
      <c r="B814" s="52">
        <v>2012</v>
      </c>
      <c r="C814" s="52">
        <v>1</v>
      </c>
      <c r="D814" s="50" t="str">
        <f>怪物产出!Y15</f>
        <v>item,200;stage_token,1</v>
      </c>
      <c r="E814" s="50">
        <f>产出设定!$C$22</f>
        <v>100</v>
      </c>
      <c r="F814" s="50">
        <f>怪物产出!K15</f>
        <v>174</v>
      </c>
      <c r="G814" s="50">
        <f>怪物产出!L15</f>
        <v>290</v>
      </c>
      <c r="H814" s="50" t="str">
        <f>怪物产出!V15</f>
        <v>pack,10212;stage_token,150;dice,1</v>
      </c>
      <c r="K814" s="50">
        <v>13</v>
      </c>
      <c r="L814" s="50">
        <f t="shared" si="610"/>
        <v>131012</v>
      </c>
      <c r="M814" s="50">
        <v>12</v>
      </c>
      <c r="N814" s="50" t="str">
        <f ca="1">OFFSET(随机目标!$C$42,M814-1,MATCH(K814,随机目标!$C$41:$CH$41,0)-1)</f>
        <v>prop,212,1;pack,1103;pack,1118;pack,1133;pack,1148</v>
      </c>
      <c r="O814" s="50" t="str">
        <f ca="1">OFFSET(随机目标!$C$42,M814-1,MATCH(K814,随机目标!$C$41:$CH$41,0))</f>
        <v>prop,212,1</v>
      </c>
      <c r="P814" s="50">
        <f ca="1">OFFSET(随机目标!$C$42,M814-1,MATCH(K814,随机目标!$C$41:$CH$41,0)+1)</f>
        <v>2</v>
      </c>
      <c r="Q814" s="50">
        <v>1</v>
      </c>
      <c r="R814" s="50" t="str">
        <f t="shared" ca="1" si="611"/>
        <v>prop_212</v>
      </c>
      <c r="S814" s="50" t="str">
        <f t="shared" ca="1" si="612"/>
        <v>prop</v>
      </c>
      <c r="U814" s="50">
        <v>14</v>
      </c>
      <c r="V814" s="50">
        <f t="shared" si="633"/>
        <v>142012</v>
      </c>
      <c r="W814" s="50">
        <v>12</v>
      </c>
      <c r="X814" s="50" t="s">
        <v>2200</v>
      </c>
      <c r="Y814" s="50" t="s">
        <v>2200</v>
      </c>
      <c r="Z814" s="50">
        <f>随机目标!CH253</f>
        <v>0</v>
      </c>
      <c r="AA814" s="50">
        <v>2</v>
      </c>
      <c r="AB814" s="50" t="str">
        <f t="shared" si="634"/>
        <v>itemicon_1</v>
      </c>
      <c r="AC814" s="50" t="str">
        <f t="shared" si="635"/>
        <v>coin</v>
      </c>
    </row>
    <row r="815" spans="1:29">
      <c r="A815" s="51" t="s">
        <v>1128</v>
      </c>
      <c r="B815" s="52">
        <v>2013</v>
      </c>
      <c r="C815" s="52">
        <v>1</v>
      </c>
      <c r="D815" s="50" t="str">
        <f>怪物产出!Y16</f>
        <v>item,200;stage_token,1</v>
      </c>
      <c r="E815" s="50">
        <f>产出设定!$C$22</f>
        <v>100</v>
      </c>
      <c r="F815" s="50">
        <f>怪物产出!K16</f>
        <v>180</v>
      </c>
      <c r="G815" s="50">
        <f>怪物产出!L16</f>
        <v>300</v>
      </c>
      <c r="H815" s="50" t="str">
        <f>怪物产出!V16</f>
        <v>pack,10213;stage_token,150;dice,1</v>
      </c>
      <c r="K815" s="50">
        <v>13</v>
      </c>
      <c r="L815" s="50">
        <f t="shared" si="610"/>
        <v>131013</v>
      </c>
      <c r="M815" s="50">
        <v>13</v>
      </c>
      <c r="N815" s="50" t="str">
        <f ca="1">OFFSET(随机目标!$C$42,M815-1,MATCH(K815,随机目标!$C$41:$CH$41,0)-1)</f>
        <v>prop,212,1;pack,1103;pack,1118;pack,1133;pack,1148</v>
      </c>
      <c r="O815" s="50" t="str">
        <f ca="1">OFFSET(随机目标!$C$42,M815-1,MATCH(K815,随机目标!$C$41:$CH$41,0))</f>
        <v>prop,212,1</v>
      </c>
      <c r="P815" s="50">
        <f ca="1">OFFSET(随机目标!$C$42,M815-1,MATCH(K815,随机目标!$C$41:$CH$41,0)+1)</f>
        <v>2</v>
      </c>
      <c r="Q815" s="50">
        <v>1</v>
      </c>
      <c r="R815" s="50" t="str">
        <f t="shared" ca="1" si="611"/>
        <v>prop_212</v>
      </c>
      <c r="S815" s="50" t="str">
        <f t="shared" ca="1" si="612"/>
        <v>prop</v>
      </c>
      <c r="U815" s="50">
        <v>14</v>
      </c>
      <c r="V815" s="50">
        <f t="shared" si="633"/>
        <v>142013</v>
      </c>
      <c r="W815" s="50">
        <v>13</v>
      </c>
      <c r="X815" s="50" t="s">
        <v>2200</v>
      </c>
      <c r="Y815" s="50" t="s">
        <v>2200</v>
      </c>
      <c r="Z815" s="50">
        <f>随机目标!CH254</f>
        <v>0</v>
      </c>
      <c r="AA815" s="50">
        <v>2</v>
      </c>
      <c r="AB815" s="50" t="str">
        <f t="shared" si="634"/>
        <v>itemicon_1</v>
      </c>
      <c r="AC815" s="50" t="str">
        <f t="shared" si="635"/>
        <v>coin</v>
      </c>
    </row>
    <row r="816" spans="1:29">
      <c r="A816" s="51" t="s">
        <v>1129</v>
      </c>
      <c r="B816" s="52">
        <v>2014</v>
      </c>
      <c r="C816" s="52">
        <v>1</v>
      </c>
      <c r="D816" s="50" t="str">
        <f>怪物产出!Y17</f>
        <v>item,200;stage_token,1</v>
      </c>
      <c r="E816" s="50">
        <f>产出设定!$C$22</f>
        <v>100</v>
      </c>
      <c r="F816" s="50">
        <f>怪物产出!K17</f>
        <v>180</v>
      </c>
      <c r="G816" s="50">
        <f>怪物产出!L17</f>
        <v>300</v>
      </c>
      <c r="H816" s="50" t="str">
        <f>怪物产出!V17</f>
        <v>pack,10214;stage_token,150;dice,1</v>
      </c>
      <c r="K816" s="50">
        <v>13</v>
      </c>
      <c r="L816" s="50">
        <f t="shared" ref="L816:L879" si="666">K816*10000+1000+M816</f>
        <v>131014</v>
      </c>
      <c r="M816" s="50">
        <v>14</v>
      </c>
      <c r="N816" s="50" t="str">
        <f ca="1">OFFSET(随机目标!$C$42,M816-1,MATCH(K816,随机目标!$C$41:$CH$41,0)-1)</f>
        <v>prop,212,1;pack,1103;pack,1118;pack,1133;pack,1148</v>
      </c>
      <c r="O816" s="50" t="str">
        <f ca="1">OFFSET(随机目标!$C$42,M816-1,MATCH(K816,随机目标!$C$41:$CH$41,0))</f>
        <v>prop,212,1</v>
      </c>
      <c r="P816" s="50">
        <f ca="1">OFFSET(随机目标!$C$42,M816-1,MATCH(K816,随机目标!$C$41:$CH$41,0)+1)</f>
        <v>2</v>
      </c>
      <c r="Q816" s="50">
        <v>1</v>
      </c>
      <c r="R816" s="50" t="str">
        <f t="shared" ref="R816:R879" ca="1" si="667">IF(OR(S816="coin",S816="stage_token"),VLOOKUP(S816,$AE$3:$AF$6,2,0),IF(S816="item",VLOOKUP(O816,$AE$3:$AF$6,2,0),S816&amp;"_"&amp;MID(O816,6,3)))</f>
        <v>prop_212</v>
      </c>
      <c r="S816" s="50" t="str">
        <f t="shared" ref="S816:S879" ca="1" si="668">LEFT(O816,FIND(",",O816)-1)</f>
        <v>prop</v>
      </c>
      <c r="U816" s="50">
        <v>14</v>
      </c>
      <c r="V816" s="50">
        <f t="shared" si="633"/>
        <v>142014</v>
      </c>
      <c r="W816" s="50">
        <v>14</v>
      </c>
      <c r="X816" s="50" t="s">
        <v>2200</v>
      </c>
      <c r="Y816" s="50" t="s">
        <v>2200</v>
      </c>
      <c r="Z816" s="50">
        <f>随机目标!CH255</f>
        <v>0</v>
      </c>
      <c r="AA816" s="50">
        <v>2</v>
      </c>
      <c r="AB816" s="50" t="str">
        <f t="shared" si="634"/>
        <v>itemicon_1</v>
      </c>
      <c r="AC816" s="50" t="str">
        <f t="shared" si="635"/>
        <v>coin</v>
      </c>
    </row>
    <row r="817" spans="1:29">
      <c r="A817" s="51" t="s">
        <v>1130</v>
      </c>
      <c r="B817" s="52">
        <v>2015</v>
      </c>
      <c r="C817" s="52">
        <v>1</v>
      </c>
      <c r="D817" s="50" t="str">
        <f>怪物产出!Y18</f>
        <v>item,200;stage_token,1</v>
      </c>
      <c r="E817" s="50">
        <f>产出设定!$C$22</f>
        <v>100</v>
      </c>
      <c r="F817" s="50">
        <f>怪物产出!K18</f>
        <v>180</v>
      </c>
      <c r="G817" s="50">
        <f>怪物产出!L18</f>
        <v>300</v>
      </c>
      <c r="H817" s="50" t="str">
        <f>怪物产出!V18</f>
        <v>pack,10215;stage_token,155;dice,1</v>
      </c>
      <c r="K817" s="50">
        <v>13</v>
      </c>
      <c r="L817" s="50">
        <f t="shared" si="666"/>
        <v>131015</v>
      </c>
      <c r="M817" s="50">
        <v>15</v>
      </c>
      <c r="N817" s="50" t="str">
        <f ca="1">OFFSET(随机目标!$C$42,M817-1,MATCH(K817,随机目标!$C$41:$CH$41,0)-1)</f>
        <v>prop,212,1;pack,1103;pack,1118;pack,1133;pack,1148</v>
      </c>
      <c r="O817" s="50" t="str">
        <f ca="1">OFFSET(随机目标!$C$42,M817-1,MATCH(K817,随机目标!$C$41:$CH$41,0))</f>
        <v>prop,212,1</v>
      </c>
      <c r="P817" s="50">
        <f ca="1">OFFSET(随机目标!$C$42,M817-1,MATCH(K817,随机目标!$C$41:$CH$41,0)+1)</f>
        <v>2</v>
      </c>
      <c r="Q817" s="50">
        <v>1</v>
      </c>
      <c r="R817" s="50" t="str">
        <f t="shared" ca="1" si="667"/>
        <v>prop_212</v>
      </c>
      <c r="S817" s="50" t="str">
        <f t="shared" ca="1" si="668"/>
        <v>prop</v>
      </c>
      <c r="U817" s="50">
        <v>14</v>
      </c>
      <c r="V817" s="50">
        <f t="shared" si="633"/>
        <v>142015</v>
      </c>
      <c r="W817" s="50">
        <v>15</v>
      </c>
      <c r="X817" s="50" t="s">
        <v>2200</v>
      </c>
      <c r="Y817" s="50" t="s">
        <v>2200</v>
      </c>
      <c r="Z817" s="50">
        <f>随机目标!CH256</f>
        <v>0</v>
      </c>
      <c r="AA817" s="50">
        <v>2</v>
      </c>
      <c r="AB817" s="50" t="str">
        <f t="shared" si="634"/>
        <v>itemicon_1</v>
      </c>
      <c r="AC817" s="50" t="str">
        <f t="shared" si="635"/>
        <v>coin</v>
      </c>
    </row>
    <row r="818" spans="1:29">
      <c r="A818" s="51" t="s">
        <v>1131</v>
      </c>
      <c r="B818" s="52">
        <v>2016</v>
      </c>
      <c r="C818" s="52">
        <v>1</v>
      </c>
      <c r="D818" s="50" t="str">
        <f>怪物产出!Y19</f>
        <v>item,200;stage_token,1</v>
      </c>
      <c r="E818" s="50">
        <f>产出设定!$C$22</f>
        <v>100</v>
      </c>
      <c r="F818" s="50">
        <f>怪物产出!K19</f>
        <v>186</v>
      </c>
      <c r="G818" s="50">
        <f>怪物产出!L19</f>
        <v>310</v>
      </c>
      <c r="H818" s="50" t="str">
        <f>怪物产出!V19</f>
        <v>pack,10216;stage_token,155;dice,1</v>
      </c>
      <c r="K818" s="50">
        <v>13</v>
      </c>
      <c r="L818" s="50">
        <f t="shared" si="666"/>
        <v>131016</v>
      </c>
      <c r="M818" s="50">
        <v>16</v>
      </c>
      <c r="N818" s="50" t="str">
        <f ca="1">OFFSET(随机目标!$C$42,M818-1,MATCH(K818,随机目标!$C$41:$CH$41,0)-1)</f>
        <v>prop,212,1;pack,1103;pack,1118;pack,1133;pack,1148</v>
      </c>
      <c r="O818" s="50" t="str">
        <f ca="1">OFFSET(随机目标!$C$42,M818-1,MATCH(K818,随机目标!$C$41:$CH$41,0))</f>
        <v>prop,212,1</v>
      </c>
      <c r="P818" s="50">
        <f ca="1">OFFSET(随机目标!$C$42,M818-1,MATCH(K818,随机目标!$C$41:$CH$41,0)+1)</f>
        <v>2</v>
      </c>
      <c r="Q818" s="50">
        <v>1</v>
      </c>
      <c r="R818" s="50" t="str">
        <f t="shared" ca="1" si="667"/>
        <v>prop_212</v>
      </c>
      <c r="S818" s="50" t="str">
        <f t="shared" ca="1" si="668"/>
        <v>prop</v>
      </c>
      <c r="U818" s="50">
        <v>14</v>
      </c>
      <c r="V818" s="50">
        <f t="shared" si="633"/>
        <v>142016</v>
      </c>
      <c r="W818" s="50">
        <v>16</v>
      </c>
      <c r="X818" s="50" t="s">
        <v>2200</v>
      </c>
      <c r="Y818" s="50" t="s">
        <v>2200</v>
      </c>
      <c r="Z818" s="50">
        <f>随机目标!CH257</f>
        <v>0</v>
      </c>
      <c r="AA818" s="50">
        <v>2</v>
      </c>
      <c r="AB818" s="50" t="str">
        <f t="shared" si="634"/>
        <v>itemicon_1</v>
      </c>
      <c r="AC818" s="50" t="str">
        <f t="shared" si="635"/>
        <v>coin</v>
      </c>
    </row>
    <row r="819" spans="1:29">
      <c r="A819" s="51" t="s">
        <v>1132</v>
      </c>
      <c r="B819" s="52">
        <v>2017</v>
      </c>
      <c r="C819" s="52">
        <v>1</v>
      </c>
      <c r="D819" s="50" t="str">
        <f>怪物产出!Y20</f>
        <v>item,200;stage_token,1</v>
      </c>
      <c r="E819" s="50">
        <f>产出设定!$C$22</f>
        <v>100</v>
      </c>
      <c r="F819" s="50">
        <f>怪物产出!K20</f>
        <v>192</v>
      </c>
      <c r="G819" s="50">
        <f>怪物产出!L20</f>
        <v>320</v>
      </c>
      <c r="H819" s="50" t="str">
        <f>怪物产出!V20</f>
        <v>pack,10217;stage_token,155;dice,1</v>
      </c>
      <c r="K819" s="50">
        <v>13</v>
      </c>
      <c r="L819" s="50">
        <f t="shared" si="666"/>
        <v>131017</v>
      </c>
      <c r="M819" s="50">
        <v>17</v>
      </c>
      <c r="N819" s="50" t="str">
        <f ca="1">OFFSET(随机目标!$C$42,M819-1,MATCH(K819,随机目标!$C$41:$CH$41,0)-1)</f>
        <v>prop,212,1;pack,1103;pack,1118;pack,1133;pack,1148</v>
      </c>
      <c r="O819" s="50" t="str">
        <f ca="1">OFFSET(随机目标!$C$42,M819-1,MATCH(K819,随机目标!$C$41:$CH$41,0))</f>
        <v>prop,212,1</v>
      </c>
      <c r="P819" s="50">
        <f ca="1">OFFSET(随机目标!$C$42,M819-1,MATCH(K819,随机目标!$C$41:$CH$41,0)+1)</f>
        <v>2</v>
      </c>
      <c r="Q819" s="50">
        <v>1</v>
      </c>
      <c r="R819" s="50" t="str">
        <f t="shared" ca="1" si="667"/>
        <v>prop_212</v>
      </c>
      <c r="S819" s="50" t="str">
        <f t="shared" ca="1" si="668"/>
        <v>prop</v>
      </c>
      <c r="U819" s="50">
        <v>14</v>
      </c>
      <c r="V819" s="50">
        <f t="shared" si="633"/>
        <v>142017</v>
      </c>
      <c r="W819" s="50">
        <v>17</v>
      </c>
      <c r="X819" s="50" t="s">
        <v>2200</v>
      </c>
      <c r="Y819" s="50" t="s">
        <v>2200</v>
      </c>
      <c r="Z819" s="50">
        <f>随机目标!CH258</f>
        <v>0</v>
      </c>
      <c r="AA819" s="50">
        <v>2</v>
      </c>
      <c r="AB819" s="50" t="str">
        <f t="shared" si="634"/>
        <v>itemicon_1</v>
      </c>
      <c r="AC819" s="50" t="str">
        <f t="shared" si="635"/>
        <v>coin</v>
      </c>
    </row>
    <row r="820" spans="1:29">
      <c r="A820" s="51" t="s">
        <v>1133</v>
      </c>
      <c r="B820" s="52">
        <v>2018</v>
      </c>
      <c r="C820" s="52">
        <v>1</v>
      </c>
      <c r="D820" s="50" t="str">
        <f>怪物产出!Y21</f>
        <v>item,200;stage_token,1</v>
      </c>
      <c r="E820" s="50">
        <f>产出设定!$C$22</f>
        <v>100</v>
      </c>
      <c r="F820" s="50">
        <f>怪物产出!K21</f>
        <v>192</v>
      </c>
      <c r="G820" s="50">
        <f>怪物产出!L21</f>
        <v>320</v>
      </c>
      <c r="H820" s="50" t="str">
        <f>怪物产出!V21</f>
        <v>pack,10218;stage_token,155;dice,1</v>
      </c>
      <c r="K820" s="50">
        <v>13</v>
      </c>
      <c r="L820" s="50">
        <f t="shared" si="666"/>
        <v>131018</v>
      </c>
      <c r="M820" s="50">
        <v>18</v>
      </c>
      <c r="N820" s="50" t="str">
        <f ca="1">OFFSET(随机目标!$C$42,M820-1,MATCH(K820,随机目标!$C$41:$CH$41,0)-1)</f>
        <v>prop,212,1;pack,1103;pack,1118;pack,1133;pack,1148</v>
      </c>
      <c r="O820" s="50" t="str">
        <f ca="1">OFFSET(随机目标!$C$42,M820-1,MATCH(K820,随机目标!$C$41:$CH$41,0))</f>
        <v>prop,212,1</v>
      </c>
      <c r="P820" s="50">
        <f ca="1">OFFSET(随机目标!$C$42,M820-1,MATCH(K820,随机目标!$C$41:$CH$41,0)+1)</f>
        <v>2</v>
      </c>
      <c r="Q820" s="50">
        <v>1</v>
      </c>
      <c r="R820" s="50" t="str">
        <f t="shared" ca="1" si="667"/>
        <v>prop_212</v>
      </c>
      <c r="S820" s="50" t="str">
        <f t="shared" ca="1" si="668"/>
        <v>prop</v>
      </c>
      <c r="U820" s="50">
        <v>14</v>
      </c>
      <c r="V820" s="50">
        <f t="shared" si="633"/>
        <v>142018</v>
      </c>
      <c r="W820" s="50">
        <v>18</v>
      </c>
      <c r="X820" s="50" t="s">
        <v>2200</v>
      </c>
      <c r="Y820" s="50" t="s">
        <v>2200</v>
      </c>
      <c r="Z820" s="50">
        <f>随机目标!CH259</f>
        <v>0</v>
      </c>
      <c r="AA820" s="50">
        <v>2</v>
      </c>
      <c r="AB820" s="50" t="str">
        <f t="shared" si="634"/>
        <v>itemicon_1</v>
      </c>
      <c r="AC820" s="50" t="str">
        <f t="shared" si="635"/>
        <v>coin</v>
      </c>
    </row>
    <row r="821" spans="1:29">
      <c r="A821" s="51" t="s">
        <v>1134</v>
      </c>
      <c r="B821" s="52">
        <v>2019</v>
      </c>
      <c r="C821" s="52">
        <v>1</v>
      </c>
      <c r="D821" s="50" t="str">
        <f>怪物产出!Y22</f>
        <v>item,200;stage_token,1</v>
      </c>
      <c r="E821" s="50">
        <f>产出设定!$C$22</f>
        <v>100</v>
      </c>
      <c r="F821" s="50">
        <f>怪物产出!K22</f>
        <v>192</v>
      </c>
      <c r="G821" s="50">
        <f>怪物产出!L22</f>
        <v>320</v>
      </c>
      <c r="H821" s="50" t="str">
        <f>怪物产出!V22</f>
        <v>pack,10219;stage_token,155;dice,1</v>
      </c>
      <c r="K821" s="50">
        <v>13</v>
      </c>
      <c r="L821" s="50">
        <f t="shared" si="666"/>
        <v>131019</v>
      </c>
      <c r="M821" s="50">
        <v>19</v>
      </c>
      <c r="N821" s="50" t="str">
        <f ca="1">OFFSET(随机目标!$C$42,M821-1,MATCH(K821,随机目标!$C$41:$CH$41,0)-1)</f>
        <v>prop,212,1;pack,1103;pack,1118;pack,1133;pack,1148</v>
      </c>
      <c r="O821" s="50" t="str">
        <f ca="1">OFFSET(随机目标!$C$42,M821-1,MATCH(K821,随机目标!$C$41:$CH$41,0))</f>
        <v>prop,212,1</v>
      </c>
      <c r="P821" s="50">
        <f ca="1">OFFSET(随机目标!$C$42,M821-1,MATCH(K821,随机目标!$C$41:$CH$41,0)+1)</f>
        <v>2</v>
      </c>
      <c r="Q821" s="50">
        <v>1</v>
      </c>
      <c r="R821" s="50" t="str">
        <f t="shared" ca="1" si="667"/>
        <v>prop_212</v>
      </c>
      <c r="S821" s="50" t="str">
        <f t="shared" ca="1" si="668"/>
        <v>prop</v>
      </c>
      <c r="U821" s="50">
        <v>14</v>
      </c>
      <c r="V821" s="50">
        <f t="shared" si="633"/>
        <v>142019</v>
      </c>
      <c r="W821" s="50">
        <v>19</v>
      </c>
      <c r="X821" s="50" t="s">
        <v>2200</v>
      </c>
      <c r="Y821" s="50" t="s">
        <v>2200</v>
      </c>
      <c r="Z821" s="50">
        <f>随机目标!CH260</f>
        <v>0</v>
      </c>
      <c r="AA821" s="50">
        <v>2</v>
      </c>
      <c r="AB821" s="50" t="str">
        <f t="shared" si="634"/>
        <v>itemicon_1</v>
      </c>
      <c r="AC821" s="50" t="str">
        <f t="shared" si="635"/>
        <v>coin</v>
      </c>
    </row>
    <row r="822" spans="1:29">
      <c r="A822" s="51" t="s">
        <v>1135</v>
      </c>
      <c r="B822" s="52">
        <v>2020</v>
      </c>
      <c r="C822" s="52">
        <v>1</v>
      </c>
      <c r="D822" s="50" t="str">
        <f>怪物产出!Y23</f>
        <v>item,200;stage_token,1</v>
      </c>
      <c r="E822" s="50">
        <f>产出设定!$C$22</f>
        <v>100</v>
      </c>
      <c r="F822" s="50">
        <f>怪物产出!K23</f>
        <v>192</v>
      </c>
      <c r="G822" s="50">
        <f>怪物产出!L23</f>
        <v>320</v>
      </c>
      <c r="H822" s="50" t="str">
        <f>怪物产出!V23</f>
        <v>pack,10220;stage_token,160;dice,1</v>
      </c>
      <c r="K822" s="50">
        <v>13</v>
      </c>
      <c r="L822" s="50">
        <f t="shared" si="666"/>
        <v>131020</v>
      </c>
      <c r="M822" s="50">
        <v>20</v>
      </c>
      <c r="N822" s="50" t="str">
        <f ca="1">OFFSET(随机目标!$C$42,M822-1,MATCH(K822,随机目标!$C$41:$CH$41,0)-1)</f>
        <v>prop,212,1;pack,1103;pack,1118;pack,1133;pack,1148</v>
      </c>
      <c r="O822" s="50" t="str">
        <f ca="1">OFFSET(随机目标!$C$42,M822-1,MATCH(K822,随机目标!$C$41:$CH$41,0))</f>
        <v>prop,212,1</v>
      </c>
      <c r="P822" s="50">
        <f ca="1">OFFSET(随机目标!$C$42,M822-1,MATCH(K822,随机目标!$C$41:$CH$41,0)+1)</f>
        <v>2</v>
      </c>
      <c r="Q822" s="50">
        <v>1</v>
      </c>
      <c r="R822" s="50" t="str">
        <f t="shared" ca="1" si="667"/>
        <v>prop_212</v>
      </c>
      <c r="S822" s="50" t="str">
        <f t="shared" ca="1" si="668"/>
        <v>prop</v>
      </c>
      <c r="U822" s="50">
        <v>14</v>
      </c>
      <c r="V822" s="50">
        <f t="shared" si="633"/>
        <v>142020</v>
      </c>
      <c r="W822" s="50">
        <v>20</v>
      </c>
      <c r="X822" s="50" t="s">
        <v>2200</v>
      </c>
      <c r="Y822" s="50" t="s">
        <v>2200</v>
      </c>
      <c r="Z822" s="50">
        <f>随机目标!CH261</f>
        <v>0</v>
      </c>
      <c r="AA822" s="50">
        <v>2</v>
      </c>
      <c r="AB822" s="50" t="str">
        <f t="shared" si="634"/>
        <v>itemicon_1</v>
      </c>
      <c r="AC822" s="50" t="str">
        <f t="shared" si="635"/>
        <v>coin</v>
      </c>
    </row>
    <row r="823" spans="1:29">
      <c r="A823" s="51" t="s">
        <v>1136</v>
      </c>
      <c r="B823" s="52">
        <v>2021</v>
      </c>
      <c r="C823" s="52">
        <v>1</v>
      </c>
      <c r="D823" s="50" t="str">
        <f>怪物产出!Y24</f>
        <v>item,200;stage_token,1</v>
      </c>
      <c r="E823" s="50">
        <f>产出设定!$C$22</f>
        <v>100</v>
      </c>
      <c r="F823" s="50">
        <f>怪物产出!K24</f>
        <v>192</v>
      </c>
      <c r="G823" s="50">
        <f>怪物产出!L24</f>
        <v>320</v>
      </c>
      <c r="H823" s="50" t="str">
        <f>怪物产出!V24</f>
        <v>pack,10221;stage_token,160;dice,1</v>
      </c>
      <c r="K823" s="50">
        <v>13</v>
      </c>
      <c r="L823" s="50">
        <f t="shared" si="666"/>
        <v>131021</v>
      </c>
      <c r="M823" s="50">
        <v>21</v>
      </c>
      <c r="N823" s="50" t="str">
        <f ca="1">OFFSET(随机目标!$C$42,M823-1,MATCH(K823,随机目标!$C$41:$CH$41,0)-1)</f>
        <v>prop,212,1;pack,1103;pack,1118;pack,1133;pack,1148</v>
      </c>
      <c r="O823" s="50" t="str">
        <f ca="1">OFFSET(随机目标!$C$42,M823-1,MATCH(K823,随机目标!$C$41:$CH$41,0))</f>
        <v>prop,212,1</v>
      </c>
      <c r="P823" s="50">
        <f ca="1">OFFSET(随机目标!$C$42,M823-1,MATCH(K823,随机目标!$C$41:$CH$41,0)+1)</f>
        <v>2</v>
      </c>
      <c r="Q823" s="50">
        <v>1</v>
      </c>
      <c r="R823" s="50" t="str">
        <f t="shared" ca="1" si="667"/>
        <v>prop_212</v>
      </c>
      <c r="S823" s="50" t="str">
        <f t="shared" ca="1" si="668"/>
        <v>prop</v>
      </c>
      <c r="U823" s="50">
        <v>14</v>
      </c>
      <c r="V823" s="50">
        <f t="shared" si="633"/>
        <v>142021</v>
      </c>
      <c r="W823" s="50">
        <v>21</v>
      </c>
      <c r="X823" s="50" t="s">
        <v>2200</v>
      </c>
      <c r="Y823" s="50" t="s">
        <v>2200</v>
      </c>
      <c r="Z823" s="50">
        <f>随机目标!CH262</f>
        <v>0</v>
      </c>
      <c r="AA823" s="50">
        <v>2</v>
      </c>
      <c r="AB823" s="50" t="str">
        <f t="shared" si="634"/>
        <v>itemicon_1</v>
      </c>
      <c r="AC823" s="50" t="str">
        <f t="shared" si="635"/>
        <v>coin</v>
      </c>
    </row>
    <row r="824" spans="1:29">
      <c r="A824" s="51" t="s">
        <v>1137</v>
      </c>
      <c r="B824" s="52">
        <v>2022</v>
      </c>
      <c r="C824" s="52">
        <v>1</v>
      </c>
      <c r="D824" s="50" t="str">
        <f>怪物产出!Y25</f>
        <v>item,200;stage_token,1</v>
      </c>
      <c r="E824" s="50">
        <f>产出设定!$C$22</f>
        <v>100</v>
      </c>
      <c r="F824" s="50">
        <f>怪物产出!K25</f>
        <v>198</v>
      </c>
      <c r="G824" s="50">
        <f>怪物产出!L25</f>
        <v>330</v>
      </c>
      <c r="H824" s="50" t="str">
        <f>怪物产出!V25</f>
        <v>pack,10222;stage_token,160;dice,1</v>
      </c>
      <c r="K824" s="50">
        <v>13</v>
      </c>
      <c r="L824" s="50">
        <f t="shared" si="666"/>
        <v>131022</v>
      </c>
      <c r="M824" s="50">
        <v>22</v>
      </c>
      <c r="N824" s="50" t="str">
        <f ca="1">OFFSET(随机目标!$C$42,M824-1,MATCH(K824,随机目标!$C$41:$CH$41,0)-1)</f>
        <v>prop,212,1;pack,1104;pack,1119;pack,1134;pack,1149</v>
      </c>
      <c r="O824" s="50" t="str">
        <f ca="1">OFFSET(随机目标!$C$42,M824-1,MATCH(K824,随机目标!$C$41:$CH$41,0))</f>
        <v>prop,212,1</v>
      </c>
      <c r="P824" s="50">
        <f ca="1">OFFSET(随机目标!$C$42,M824-1,MATCH(K824,随机目标!$C$41:$CH$41,0)+1)</f>
        <v>3</v>
      </c>
      <c r="Q824" s="50">
        <v>1</v>
      </c>
      <c r="R824" s="50" t="str">
        <f t="shared" ca="1" si="667"/>
        <v>prop_212</v>
      </c>
      <c r="S824" s="50" t="str">
        <f t="shared" ca="1" si="668"/>
        <v>prop</v>
      </c>
      <c r="U824" s="50">
        <v>14</v>
      </c>
      <c r="V824" s="50">
        <f t="shared" si="633"/>
        <v>142022</v>
      </c>
      <c r="W824" s="50">
        <v>22</v>
      </c>
      <c r="X824" s="50" t="s">
        <v>2200</v>
      </c>
      <c r="Y824" s="50" t="s">
        <v>2200</v>
      </c>
      <c r="Z824" s="50">
        <f>随机目标!CH263</f>
        <v>0</v>
      </c>
      <c r="AA824" s="50">
        <v>2</v>
      </c>
      <c r="AB824" s="50" t="str">
        <f t="shared" si="634"/>
        <v>itemicon_1</v>
      </c>
      <c r="AC824" s="50" t="str">
        <f t="shared" si="635"/>
        <v>coin</v>
      </c>
    </row>
    <row r="825" spans="1:29">
      <c r="A825" s="51" t="s">
        <v>1138</v>
      </c>
      <c r="B825" s="52">
        <v>2023</v>
      </c>
      <c r="C825" s="52">
        <v>1</v>
      </c>
      <c r="D825" s="50" t="str">
        <f>怪物产出!Y26</f>
        <v>item,200;stage_token,1</v>
      </c>
      <c r="E825" s="50">
        <f>产出设定!$C$22</f>
        <v>100</v>
      </c>
      <c r="F825" s="50">
        <f>怪物产出!K26</f>
        <v>198</v>
      </c>
      <c r="G825" s="50">
        <f>怪物产出!L26</f>
        <v>330</v>
      </c>
      <c r="H825" s="50" t="str">
        <f>怪物产出!V26</f>
        <v>pack,10223;stage_token,160;dice,1</v>
      </c>
      <c r="K825" s="50">
        <v>13</v>
      </c>
      <c r="L825" s="50">
        <f t="shared" si="666"/>
        <v>131023</v>
      </c>
      <c r="M825" s="50">
        <v>23</v>
      </c>
      <c r="N825" s="50" t="str">
        <f ca="1">OFFSET(随机目标!$C$42,M825-1,MATCH(K825,随机目标!$C$41:$CH$41,0)-1)</f>
        <v>prop,212,1;pack,1104;pack,1119;pack,1134;pack,1149</v>
      </c>
      <c r="O825" s="50" t="str">
        <f ca="1">OFFSET(随机目标!$C$42,M825-1,MATCH(K825,随机目标!$C$41:$CH$41,0))</f>
        <v>prop,212,1</v>
      </c>
      <c r="P825" s="50">
        <f ca="1">OFFSET(随机目标!$C$42,M825-1,MATCH(K825,随机目标!$C$41:$CH$41,0)+1)</f>
        <v>3</v>
      </c>
      <c r="Q825" s="50">
        <v>1</v>
      </c>
      <c r="R825" s="50" t="str">
        <f t="shared" ca="1" si="667"/>
        <v>prop_212</v>
      </c>
      <c r="S825" s="50" t="str">
        <f t="shared" ca="1" si="668"/>
        <v>prop</v>
      </c>
      <c r="U825" s="50">
        <v>14</v>
      </c>
      <c r="V825" s="50">
        <f t="shared" si="633"/>
        <v>142023</v>
      </c>
      <c r="W825" s="50">
        <v>23</v>
      </c>
      <c r="X825" s="50" t="s">
        <v>2200</v>
      </c>
      <c r="Y825" s="50" t="s">
        <v>2200</v>
      </c>
      <c r="Z825" s="50">
        <f>随机目标!CH264</f>
        <v>0</v>
      </c>
      <c r="AA825" s="50">
        <v>2</v>
      </c>
      <c r="AB825" s="50" t="str">
        <f t="shared" si="634"/>
        <v>itemicon_1</v>
      </c>
      <c r="AC825" s="50" t="str">
        <f t="shared" si="635"/>
        <v>coin</v>
      </c>
    </row>
    <row r="826" spans="1:29">
      <c r="A826" s="51" t="s">
        <v>1139</v>
      </c>
      <c r="B826" s="52">
        <v>2024</v>
      </c>
      <c r="C826" s="52">
        <v>1</v>
      </c>
      <c r="D826" s="50" t="str">
        <f>怪物产出!Y27</f>
        <v>item,200;stage_token,1</v>
      </c>
      <c r="E826" s="50">
        <f>产出设定!$C$22</f>
        <v>100</v>
      </c>
      <c r="F826" s="50">
        <f>怪物产出!K27</f>
        <v>204</v>
      </c>
      <c r="G826" s="50">
        <f>怪物产出!L27</f>
        <v>340</v>
      </c>
      <c r="H826" s="50" t="str">
        <f>怪物产出!V27</f>
        <v>pack,10224;stage_token,160;dice,1</v>
      </c>
      <c r="K826" s="50">
        <v>13</v>
      </c>
      <c r="L826" s="50">
        <f t="shared" si="666"/>
        <v>131024</v>
      </c>
      <c r="M826" s="50">
        <v>24</v>
      </c>
      <c r="N826" s="50" t="str">
        <f ca="1">OFFSET(随机目标!$C$42,M826-1,MATCH(K826,随机目标!$C$41:$CH$41,0)-1)</f>
        <v>prop,212,1;pack,1104;pack,1119;pack,1134;pack,1149</v>
      </c>
      <c r="O826" s="50" t="str">
        <f ca="1">OFFSET(随机目标!$C$42,M826-1,MATCH(K826,随机目标!$C$41:$CH$41,0))</f>
        <v>prop,212,1</v>
      </c>
      <c r="P826" s="50">
        <f ca="1">OFFSET(随机目标!$C$42,M826-1,MATCH(K826,随机目标!$C$41:$CH$41,0)+1)</f>
        <v>3</v>
      </c>
      <c r="Q826" s="50">
        <v>1</v>
      </c>
      <c r="R826" s="50" t="str">
        <f t="shared" ca="1" si="667"/>
        <v>prop_212</v>
      </c>
      <c r="S826" s="50" t="str">
        <f t="shared" ca="1" si="668"/>
        <v>prop</v>
      </c>
      <c r="U826" s="50">
        <v>14</v>
      </c>
      <c r="V826" s="50">
        <f t="shared" si="633"/>
        <v>142024</v>
      </c>
      <c r="W826" s="50">
        <v>24</v>
      </c>
      <c r="X826" s="50" t="s">
        <v>2200</v>
      </c>
      <c r="Y826" s="50" t="s">
        <v>2200</v>
      </c>
      <c r="Z826" s="50">
        <f>随机目标!CH265</f>
        <v>0</v>
      </c>
      <c r="AA826" s="50">
        <v>2</v>
      </c>
      <c r="AB826" s="50" t="str">
        <f t="shared" si="634"/>
        <v>itemicon_1</v>
      </c>
      <c r="AC826" s="50" t="str">
        <f t="shared" si="635"/>
        <v>coin</v>
      </c>
    </row>
    <row r="827" spans="1:29">
      <c r="A827" s="51" t="s">
        <v>1140</v>
      </c>
      <c r="B827" s="52">
        <v>2025</v>
      </c>
      <c r="C827" s="52">
        <v>1</v>
      </c>
      <c r="D827" s="50" t="str">
        <f>怪物产出!Y28</f>
        <v>item,200;stage_token,1</v>
      </c>
      <c r="E827" s="50">
        <f>产出设定!$C$22</f>
        <v>100</v>
      </c>
      <c r="F827" s="50">
        <f>怪物产出!K28</f>
        <v>204</v>
      </c>
      <c r="G827" s="50">
        <f>怪物产出!L28</f>
        <v>340</v>
      </c>
      <c r="H827" s="50" t="str">
        <f>怪物产出!V28</f>
        <v>pack,10225;stage_token,165;dice,1</v>
      </c>
      <c r="K827" s="50">
        <v>13</v>
      </c>
      <c r="L827" s="50">
        <f t="shared" si="666"/>
        <v>131025</v>
      </c>
      <c r="M827" s="50">
        <v>25</v>
      </c>
      <c r="N827" s="50" t="str">
        <f ca="1">OFFSET(随机目标!$C$42,M827-1,MATCH(K827,随机目标!$C$41:$CH$41,0)-1)</f>
        <v>prop,212,1;pack,1104;pack,1119;pack,1134;pack,1149</v>
      </c>
      <c r="O827" s="50" t="str">
        <f ca="1">OFFSET(随机目标!$C$42,M827-1,MATCH(K827,随机目标!$C$41:$CH$41,0))</f>
        <v>prop,212,1</v>
      </c>
      <c r="P827" s="50">
        <f ca="1">OFFSET(随机目标!$C$42,M827-1,MATCH(K827,随机目标!$C$41:$CH$41,0)+1)</f>
        <v>3</v>
      </c>
      <c r="Q827" s="50">
        <v>1</v>
      </c>
      <c r="R827" s="50" t="str">
        <f t="shared" ca="1" si="667"/>
        <v>prop_212</v>
      </c>
      <c r="S827" s="50" t="str">
        <f t="shared" ca="1" si="668"/>
        <v>prop</v>
      </c>
      <c r="U827" s="50">
        <v>14</v>
      </c>
      <c r="V827" s="50">
        <f t="shared" si="633"/>
        <v>142025</v>
      </c>
      <c r="W827" s="50">
        <v>25</v>
      </c>
      <c r="X827" s="50" t="s">
        <v>2200</v>
      </c>
      <c r="Y827" s="50" t="s">
        <v>2200</v>
      </c>
      <c r="Z827" s="50">
        <f>随机目标!CH266</f>
        <v>0</v>
      </c>
      <c r="AA827" s="50">
        <v>2</v>
      </c>
      <c r="AB827" s="50" t="str">
        <f t="shared" si="634"/>
        <v>itemicon_1</v>
      </c>
      <c r="AC827" s="50" t="str">
        <f t="shared" si="635"/>
        <v>coin</v>
      </c>
    </row>
    <row r="828" spans="1:29">
      <c r="A828" s="51" t="s">
        <v>1141</v>
      </c>
      <c r="B828" s="52">
        <v>2026</v>
      </c>
      <c r="C828" s="52">
        <v>1</v>
      </c>
      <c r="D828" s="50" t="str">
        <f>怪物产出!Y29</f>
        <v>item,200;stage_token,1</v>
      </c>
      <c r="E828" s="50">
        <f>产出设定!$C$22</f>
        <v>100</v>
      </c>
      <c r="F828" s="50">
        <f>怪物产出!K29</f>
        <v>204</v>
      </c>
      <c r="G828" s="50">
        <f>怪物产出!L29</f>
        <v>340</v>
      </c>
      <c r="H828" s="50" t="str">
        <f>怪物产出!V29</f>
        <v>pack,10226;stage_token,165;dice,1</v>
      </c>
      <c r="K828" s="50">
        <v>13</v>
      </c>
      <c r="L828" s="50">
        <f t="shared" si="666"/>
        <v>131026</v>
      </c>
      <c r="M828" s="50">
        <v>26</v>
      </c>
      <c r="N828" s="50" t="str">
        <f ca="1">OFFSET(随机目标!$C$42,M828-1,MATCH(K828,随机目标!$C$41:$CH$41,0)-1)</f>
        <v>prop,212,1;pack,1104;pack,1119;pack,1134;pack,1149</v>
      </c>
      <c r="O828" s="50" t="str">
        <f ca="1">OFFSET(随机目标!$C$42,M828-1,MATCH(K828,随机目标!$C$41:$CH$41,0))</f>
        <v>prop,212,1</v>
      </c>
      <c r="P828" s="50">
        <f ca="1">OFFSET(随机目标!$C$42,M828-1,MATCH(K828,随机目标!$C$41:$CH$41,0)+1)</f>
        <v>3</v>
      </c>
      <c r="Q828" s="50">
        <v>1</v>
      </c>
      <c r="R828" s="50" t="str">
        <f t="shared" ca="1" si="667"/>
        <v>prop_212</v>
      </c>
      <c r="S828" s="50" t="str">
        <f t="shared" ca="1" si="668"/>
        <v>prop</v>
      </c>
      <c r="U828" s="50">
        <v>14</v>
      </c>
      <c r="V828" s="50">
        <f t="shared" si="633"/>
        <v>142026</v>
      </c>
      <c r="W828" s="50">
        <v>26</v>
      </c>
      <c r="X828" s="50" t="s">
        <v>2200</v>
      </c>
      <c r="Y828" s="50" t="s">
        <v>2200</v>
      </c>
      <c r="Z828" s="50">
        <f>随机目标!CH267</f>
        <v>0</v>
      </c>
      <c r="AA828" s="50">
        <v>2</v>
      </c>
      <c r="AB828" s="50" t="str">
        <f t="shared" si="634"/>
        <v>itemicon_1</v>
      </c>
      <c r="AC828" s="50" t="str">
        <f t="shared" si="635"/>
        <v>coin</v>
      </c>
    </row>
    <row r="829" spans="1:29">
      <c r="A829" s="51" t="s">
        <v>1142</v>
      </c>
      <c r="B829" s="52">
        <v>2027</v>
      </c>
      <c r="C829" s="52">
        <v>1</v>
      </c>
      <c r="D829" s="50" t="str">
        <f>怪物产出!Y30</f>
        <v>item,200;stage_token,1</v>
      </c>
      <c r="E829" s="50">
        <f>产出设定!$C$22</f>
        <v>100</v>
      </c>
      <c r="F829" s="50">
        <f>怪物产出!K30</f>
        <v>210</v>
      </c>
      <c r="G829" s="50">
        <f>怪物产出!L30</f>
        <v>350</v>
      </c>
      <c r="H829" s="50" t="str">
        <f>怪物产出!V30</f>
        <v>pack,10227;stage_token,165;dice,1</v>
      </c>
      <c r="K829" s="50">
        <v>13</v>
      </c>
      <c r="L829" s="50">
        <f t="shared" si="666"/>
        <v>131027</v>
      </c>
      <c r="M829" s="50">
        <v>27</v>
      </c>
      <c r="N829" s="50" t="str">
        <f ca="1">OFFSET(随机目标!$C$42,M829-1,MATCH(K829,随机目标!$C$41:$CH$41,0)-1)</f>
        <v>prop,212,1;pack,1104;pack,1119;pack,1134;pack,1149</v>
      </c>
      <c r="O829" s="50" t="str">
        <f ca="1">OFFSET(随机目标!$C$42,M829-1,MATCH(K829,随机目标!$C$41:$CH$41,0))</f>
        <v>prop,212,1</v>
      </c>
      <c r="P829" s="50">
        <f ca="1">OFFSET(随机目标!$C$42,M829-1,MATCH(K829,随机目标!$C$41:$CH$41,0)+1)</f>
        <v>3</v>
      </c>
      <c r="Q829" s="50">
        <v>1</v>
      </c>
      <c r="R829" s="50" t="str">
        <f t="shared" ca="1" si="667"/>
        <v>prop_212</v>
      </c>
      <c r="S829" s="50" t="str">
        <f t="shared" ca="1" si="668"/>
        <v>prop</v>
      </c>
      <c r="U829" s="50">
        <v>14</v>
      </c>
      <c r="V829" s="50">
        <f t="shared" si="633"/>
        <v>142027</v>
      </c>
      <c r="W829" s="50">
        <v>27</v>
      </c>
      <c r="X829" s="50" t="s">
        <v>2200</v>
      </c>
      <c r="Y829" s="50" t="s">
        <v>2200</v>
      </c>
      <c r="Z829" s="50">
        <f>随机目标!CH268</f>
        <v>0</v>
      </c>
      <c r="AA829" s="50">
        <v>2</v>
      </c>
      <c r="AB829" s="50" t="str">
        <f t="shared" si="634"/>
        <v>itemicon_1</v>
      </c>
      <c r="AC829" s="50" t="str">
        <f t="shared" si="635"/>
        <v>coin</v>
      </c>
    </row>
    <row r="830" spans="1:29">
      <c r="A830" s="51" t="s">
        <v>1143</v>
      </c>
      <c r="B830" s="52">
        <v>2028</v>
      </c>
      <c r="C830" s="52">
        <v>1</v>
      </c>
      <c r="D830" s="50" t="str">
        <f>怪物产出!Y31</f>
        <v>item,200;stage_token,1</v>
      </c>
      <c r="E830" s="50">
        <f>产出设定!$C$22</f>
        <v>100</v>
      </c>
      <c r="F830" s="50">
        <f>怪物产出!K31</f>
        <v>210</v>
      </c>
      <c r="G830" s="50">
        <f>怪物产出!L31</f>
        <v>350</v>
      </c>
      <c r="H830" s="50" t="str">
        <f>怪物产出!V31</f>
        <v>pack,10228;stage_token,165;dice,1</v>
      </c>
      <c r="K830" s="50">
        <v>13</v>
      </c>
      <c r="L830" s="50">
        <f t="shared" si="666"/>
        <v>131028</v>
      </c>
      <c r="M830" s="50">
        <v>28</v>
      </c>
      <c r="N830" s="50" t="str">
        <f ca="1">OFFSET(随机目标!$C$42,M830-1,MATCH(K830,随机目标!$C$41:$CH$41,0)-1)</f>
        <v>prop,212,1;pack,1104;pack,1119;pack,1134;pack,1149</v>
      </c>
      <c r="O830" s="50" t="str">
        <f ca="1">OFFSET(随机目标!$C$42,M830-1,MATCH(K830,随机目标!$C$41:$CH$41,0))</f>
        <v>prop,212,1</v>
      </c>
      <c r="P830" s="50">
        <f ca="1">OFFSET(随机目标!$C$42,M830-1,MATCH(K830,随机目标!$C$41:$CH$41,0)+1)</f>
        <v>3</v>
      </c>
      <c r="Q830" s="50">
        <v>1</v>
      </c>
      <c r="R830" s="50" t="str">
        <f t="shared" ca="1" si="667"/>
        <v>prop_212</v>
      </c>
      <c r="S830" s="50" t="str">
        <f t="shared" ca="1" si="668"/>
        <v>prop</v>
      </c>
      <c r="U830" s="50">
        <v>14</v>
      </c>
      <c r="V830" s="50">
        <f t="shared" si="633"/>
        <v>142028</v>
      </c>
      <c r="W830" s="50">
        <v>28</v>
      </c>
      <c r="X830" s="50" t="s">
        <v>2200</v>
      </c>
      <c r="Y830" s="50" t="s">
        <v>2200</v>
      </c>
      <c r="Z830" s="50">
        <f>随机目标!CH269</f>
        <v>0</v>
      </c>
      <c r="AA830" s="50">
        <v>2</v>
      </c>
      <c r="AB830" s="50" t="str">
        <f t="shared" si="634"/>
        <v>itemicon_1</v>
      </c>
      <c r="AC830" s="50" t="str">
        <f t="shared" si="635"/>
        <v>coin</v>
      </c>
    </row>
    <row r="831" spans="1:29">
      <c r="A831" s="51" t="s">
        <v>1144</v>
      </c>
      <c r="B831" s="52">
        <v>2029</v>
      </c>
      <c r="C831" s="52">
        <v>1</v>
      </c>
      <c r="D831" s="50" t="str">
        <f>怪物产出!Y32</f>
        <v>item,200;stage_token,1</v>
      </c>
      <c r="E831" s="50">
        <f>产出设定!$C$22</f>
        <v>100</v>
      </c>
      <c r="F831" s="50">
        <f>怪物产出!K32</f>
        <v>210</v>
      </c>
      <c r="G831" s="50">
        <f>怪物产出!L32</f>
        <v>350</v>
      </c>
      <c r="H831" s="50" t="str">
        <f>怪物产出!V32</f>
        <v>pack,10229;stage_token,165;dice,1</v>
      </c>
      <c r="K831" s="50">
        <v>13</v>
      </c>
      <c r="L831" s="50">
        <f t="shared" si="666"/>
        <v>131029</v>
      </c>
      <c r="M831" s="50">
        <v>29</v>
      </c>
      <c r="N831" s="50" t="str">
        <f ca="1">OFFSET(随机目标!$C$42,M831-1,MATCH(K831,随机目标!$C$41:$CH$41,0)-1)</f>
        <v>prop,212,1;pack,1104;pack,1119;pack,1134;pack,1149</v>
      </c>
      <c r="O831" s="50" t="str">
        <f ca="1">OFFSET(随机目标!$C$42,M831-1,MATCH(K831,随机目标!$C$41:$CH$41,0))</f>
        <v>prop,212,1</v>
      </c>
      <c r="P831" s="50">
        <f ca="1">OFFSET(随机目标!$C$42,M831-1,MATCH(K831,随机目标!$C$41:$CH$41,0)+1)</f>
        <v>3</v>
      </c>
      <c r="Q831" s="50">
        <v>1</v>
      </c>
      <c r="R831" s="50" t="str">
        <f t="shared" ca="1" si="667"/>
        <v>prop_212</v>
      </c>
      <c r="S831" s="50" t="str">
        <f t="shared" ca="1" si="668"/>
        <v>prop</v>
      </c>
      <c r="U831" s="50">
        <v>14</v>
      </c>
      <c r="V831" s="50">
        <f t="shared" si="633"/>
        <v>142029</v>
      </c>
      <c r="W831" s="50">
        <v>29</v>
      </c>
      <c r="X831" s="50" t="s">
        <v>2200</v>
      </c>
      <c r="Y831" s="50" t="s">
        <v>2200</v>
      </c>
      <c r="Z831" s="50">
        <f>随机目标!CH270</f>
        <v>0</v>
      </c>
      <c r="AA831" s="50">
        <v>2</v>
      </c>
      <c r="AB831" s="50" t="str">
        <f t="shared" si="634"/>
        <v>itemicon_1</v>
      </c>
      <c r="AC831" s="50" t="str">
        <f t="shared" si="635"/>
        <v>coin</v>
      </c>
    </row>
    <row r="832" spans="1:29">
      <c r="A832" s="51" t="s">
        <v>1145</v>
      </c>
      <c r="B832" s="52">
        <v>2030</v>
      </c>
      <c r="C832" s="52">
        <v>1</v>
      </c>
      <c r="D832" s="50" t="str">
        <f>怪物产出!Y33</f>
        <v>item,200;stage_token,1</v>
      </c>
      <c r="E832" s="50">
        <f>产出设定!$C$22</f>
        <v>100</v>
      </c>
      <c r="F832" s="50">
        <f>怪物产出!K33</f>
        <v>210</v>
      </c>
      <c r="G832" s="50">
        <f>怪物产出!L33</f>
        <v>350</v>
      </c>
      <c r="H832" s="50" t="str">
        <f>怪物产出!V33</f>
        <v>pack,10230;stage_token,170;dice,1</v>
      </c>
      <c r="K832" s="50">
        <v>13</v>
      </c>
      <c r="L832" s="50">
        <f t="shared" si="666"/>
        <v>131030</v>
      </c>
      <c r="M832" s="50">
        <v>30</v>
      </c>
      <c r="N832" s="50" t="str">
        <f ca="1">OFFSET(随机目标!$C$42,M832-1,MATCH(K832,随机目标!$C$41:$CH$41,0)-1)</f>
        <v>prop,212,1;pack,1104;pack,1119;pack,1134;pack,1149</v>
      </c>
      <c r="O832" s="50" t="str">
        <f ca="1">OFFSET(随机目标!$C$42,M832-1,MATCH(K832,随机目标!$C$41:$CH$41,0))</f>
        <v>prop,212,1</v>
      </c>
      <c r="P832" s="50">
        <f ca="1">OFFSET(随机目标!$C$42,M832-1,MATCH(K832,随机目标!$C$41:$CH$41,0)+1)</f>
        <v>3</v>
      </c>
      <c r="Q832" s="50">
        <v>1</v>
      </c>
      <c r="R832" s="50" t="str">
        <f t="shared" ca="1" si="667"/>
        <v>prop_212</v>
      </c>
      <c r="S832" s="50" t="str">
        <f t="shared" ca="1" si="668"/>
        <v>prop</v>
      </c>
      <c r="U832" s="50">
        <v>14</v>
      </c>
      <c r="V832" s="50">
        <f t="shared" si="633"/>
        <v>142030</v>
      </c>
      <c r="W832" s="50">
        <v>30</v>
      </c>
      <c r="X832" s="50" t="s">
        <v>2200</v>
      </c>
      <c r="Y832" s="50" t="s">
        <v>2200</v>
      </c>
      <c r="Z832" s="50">
        <f>随机目标!CH271</f>
        <v>0</v>
      </c>
      <c r="AA832" s="50">
        <v>2</v>
      </c>
      <c r="AB832" s="50" t="str">
        <f t="shared" si="634"/>
        <v>itemicon_1</v>
      </c>
      <c r="AC832" s="50" t="str">
        <f t="shared" si="635"/>
        <v>coin</v>
      </c>
    </row>
    <row r="833" spans="1:29">
      <c r="A833" s="51" t="s">
        <v>1146</v>
      </c>
      <c r="B833" s="52">
        <v>2031</v>
      </c>
      <c r="C833" s="52">
        <v>1</v>
      </c>
      <c r="D833" s="50" t="str">
        <f>怪物产出!Y34</f>
        <v>item,200;stage_token,1</v>
      </c>
      <c r="E833" s="50">
        <f>产出设定!$C$22</f>
        <v>100</v>
      </c>
      <c r="F833" s="50">
        <f>怪物产出!K34</f>
        <v>216</v>
      </c>
      <c r="G833" s="50">
        <f>怪物产出!L34</f>
        <v>360</v>
      </c>
      <c r="H833" s="50" t="str">
        <f>怪物产出!V34</f>
        <v>pack,10231;stage_token,170;dice,1</v>
      </c>
      <c r="K833" s="50">
        <v>13</v>
      </c>
      <c r="L833" s="50">
        <f t="shared" si="666"/>
        <v>131031</v>
      </c>
      <c r="M833" s="50">
        <v>31</v>
      </c>
      <c r="N833" s="50" t="str">
        <f ca="1">OFFSET(随机目标!$C$42,M833-1,MATCH(K833,随机目标!$C$41:$CH$41,0)-1)</f>
        <v>prop,212,1;pack,1104;pack,1119;pack,1134;pack,1149</v>
      </c>
      <c r="O833" s="50" t="str">
        <f ca="1">OFFSET(随机目标!$C$42,M833-1,MATCH(K833,随机目标!$C$41:$CH$41,0))</f>
        <v>prop,212,1</v>
      </c>
      <c r="P833" s="50">
        <f ca="1">OFFSET(随机目标!$C$42,M833-1,MATCH(K833,随机目标!$C$41:$CH$41,0)+1)</f>
        <v>3</v>
      </c>
      <c r="Q833" s="50">
        <v>1</v>
      </c>
      <c r="R833" s="50" t="str">
        <f t="shared" ca="1" si="667"/>
        <v>prop_212</v>
      </c>
      <c r="S833" s="50" t="str">
        <f t="shared" ca="1" si="668"/>
        <v>prop</v>
      </c>
      <c r="U833" s="50">
        <v>14</v>
      </c>
      <c r="V833" s="50">
        <f t="shared" si="633"/>
        <v>142031</v>
      </c>
      <c r="W833" s="50">
        <v>31</v>
      </c>
      <c r="X833" s="50" t="s">
        <v>2200</v>
      </c>
      <c r="Y833" s="50" t="s">
        <v>2200</v>
      </c>
      <c r="Z833" s="50">
        <f>随机目标!CH272</f>
        <v>0</v>
      </c>
      <c r="AA833" s="50">
        <v>2</v>
      </c>
      <c r="AB833" s="50" t="str">
        <f t="shared" si="634"/>
        <v>itemicon_1</v>
      </c>
      <c r="AC833" s="50" t="str">
        <f t="shared" si="635"/>
        <v>coin</v>
      </c>
    </row>
    <row r="834" spans="1:29">
      <c r="A834" s="51" t="s">
        <v>1147</v>
      </c>
      <c r="B834" s="52">
        <v>2032</v>
      </c>
      <c r="C834" s="52">
        <v>1</v>
      </c>
      <c r="D834" s="50" t="str">
        <f>怪物产出!Y35</f>
        <v>item,200;stage_token,1</v>
      </c>
      <c r="E834" s="50">
        <f>产出设定!$C$22</f>
        <v>100</v>
      </c>
      <c r="F834" s="50">
        <f>怪物产出!K35</f>
        <v>216</v>
      </c>
      <c r="G834" s="50">
        <f>怪物产出!L35</f>
        <v>360</v>
      </c>
      <c r="H834" s="50" t="str">
        <f>怪物产出!V35</f>
        <v>pack,10232;stage_token,170;dice,1</v>
      </c>
      <c r="K834" s="50">
        <v>13</v>
      </c>
      <c r="L834" s="50">
        <f t="shared" si="666"/>
        <v>131032</v>
      </c>
      <c r="M834" s="50">
        <v>32</v>
      </c>
      <c r="N834" s="50" t="str">
        <f ca="1">OFFSET(随机目标!$C$42,M834-1,MATCH(K834,随机目标!$C$41:$CH$41,0)-1)</f>
        <v>prop,212,1;pack,1104;pack,1119;pack,1134;pack,1149</v>
      </c>
      <c r="O834" s="50" t="str">
        <f ca="1">OFFSET(随机目标!$C$42,M834-1,MATCH(K834,随机目标!$C$41:$CH$41,0))</f>
        <v>prop,212,1</v>
      </c>
      <c r="P834" s="50">
        <f ca="1">OFFSET(随机目标!$C$42,M834-1,MATCH(K834,随机目标!$C$41:$CH$41,0)+1)</f>
        <v>3</v>
      </c>
      <c r="Q834" s="50">
        <v>1</v>
      </c>
      <c r="R834" s="50" t="str">
        <f t="shared" ca="1" si="667"/>
        <v>prop_212</v>
      </c>
      <c r="S834" s="50" t="str">
        <f t="shared" ca="1" si="668"/>
        <v>prop</v>
      </c>
      <c r="U834" s="50">
        <v>14</v>
      </c>
      <c r="V834" s="50">
        <f t="shared" si="633"/>
        <v>142032</v>
      </c>
      <c r="W834" s="50">
        <v>32</v>
      </c>
      <c r="X834" s="50" t="s">
        <v>2200</v>
      </c>
      <c r="Y834" s="50" t="s">
        <v>2200</v>
      </c>
      <c r="Z834" s="50">
        <f>随机目标!CH273</f>
        <v>0</v>
      </c>
      <c r="AA834" s="50">
        <v>2</v>
      </c>
      <c r="AB834" s="50" t="str">
        <f t="shared" si="634"/>
        <v>itemicon_1</v>
      </c>
      <c r="AC834" s="50" t="str">
        <f t="shared" si="635"/>
        <v>coin</v>
      </c>
    </row>
    <row r="835" spans="1:29">
      <c r="A835" s="51" t="s">
        <v>1148</v>
      </c>
      <c r="B835" s="52">
        <v>2033</v>
      </c>
      <c r="C835" s="52">
        <v>1</v>
      </c>
      <c r="D835" s="50" t="str">
        <f>怪物产出!Y36</f>
        <v>item,200;stage_token,1</v>
      </c>
      <c r="E835" s="50">
        <f>产出设定!$C$22</f>
        <v>100</v>
      </c>
      <c r="F835" s="50">
        <f>怪物产出!K36</f>
        <v>216</v>
      </c>
      <c r="G835" s="50">
        <f>怪物产出!L36</f>
        <v>360</v>
      </c>
      <c r="H835" s="50" t="str">
        <f>怪物产出!V36</f>
        <v>pack,10233;stage_token,170;dice,1</v>
      </c>
      <c r="K835" s="50">
        <v>13</v>
      </c>
      <c r="L835" s="50">
        <f t="shared" si="666"/>
        <v>131033</v>
      </c>
      <c r="M835" s="50">
        <v>33</v>
      </c>
      <c r="N835" s="50" t="str">
        <f ca="1">OFFSET(随机目标!$C$42,M835-1,MATCH(K835,随机目标!$C$41:$CH$41,0)-1)</f>
        <v>prop,212,1;pack,1104;pack,1119;pack,1134;pack,1149</v>
      </c>
      <c r="O835" s="50" t="str">
        <f ca="1">OFFSET(随机目标!$C$42,M835-1,MATCH(K835,随机目标!$C$41:$CH$41,0))</f>
        <v>prop,212,1</v>
      </c>
      <c r="P835" s="50">
        <f ca="1">OFFSET(随机目标!$C$42,M835-1,MATCH(K835,随机目标!$C$41:$CH$41,0)+1)</f>
        <v>3</v>
      </c>
      <c r="Q835" s="50">
        <v>1</v>
      </c>
      <c r="R835" s="50" t="str">
        <f t="shared" ca="1" si="667"/>
        <v>prop_212</v>
      </c>
      <c r="S835" s="50" t="str">
        <f t="shared" ca="1" si="668"/>
        <v>prop</v>
      </c>
      <c r="U835" s="50">
        <v>14</v>
      </c>
      <c r="V835" s="50">
        <f t="shared" si="633"/>
        <v>142033</v>
      </c>
      <c r="W835" s="50">
        <v>33</v>
      </c>
      <c r="X835" s="50" t="s">
        <v>2200</v>
      </c>
      <c r="Y835" s="50" t="s">
        <v>2200</v>
      </c>
      <c r="Z835" s="50">
        <f>随机目标!CH274</f>
        <v>0</v>
      </c>
      <c r="AA835" s="50">
        <v>2</v>
      </c>
      <c r="AB835" s="50" t="str">
        <f t="shared" si="634"/>
        <v>itemicon_1</v>
      </c>
      <c r="AC835" s="50" t="str">
        <f t="shared" si="635"/>
        <v>coin</v>
      </c>
    </row>
    <row r="836" spans="1:29">
      <c r="A836" s="51" t="s">
        <v>1149</v>
      </c>
      <c r="B836" s="52">
        <v>2034</v>
      </c>
      <c r="C836" s="52">
        <v>1</v>
      </c>
      <c r="D836" s="50" t="str">
        <f>怪物产出!Y37</f>
        <v>item,200;stage_token,1</v>
      </c>
      <c r="E836" s="50">
        <f>产出设定!$C$22</f>
        <v>100</v>
      </c>
      <c r="F836" s="50">
        <f>怪物产出!K37</f>
        <v>222</v>
      </c>
      <c r="G836" s="50">
        <f>怪物产出!L37</f>
        <v>370</v>
      </c>
      <c r="H836" s="50" t="str">
        <f>怪物产出!V37</f>
        <v>pack,10234;stage_token,170;dice,1</v>
      </c>
      <c r="K836" s="50">
        <v>13</v>
      </c>
      <c r="L836" s="50">
        <f t="shared" si="666"/>
        <v>131034</v>
      </c>
      <c r="M836" s="50">
        <v>34</v>
      </c>
      <c r="N836" s="50" t="str">
        <f ca="1">OFFSET(随机目标!$C$42,M836-1,MATCH(K836,随机目标!$C$41:$CH$41,0)-1)</f>
        <v>prop,212,1;pack,1105;pack,1120;pack,1135;pack,1150</v>
      </c>
      <c r="O836" s="50" t="str">
        <f ca="1">OFFSET(随机目标!$C$42,M836-1,MATCH(K836,随机目标!$C$41:$CH$41,0))</f>
        <v>prop,212,1</v>
      </c>
      <c r="P836" s="50">
        <f ca="1">OFFSET(随机目标!$C$42,M836-1,MATCH(K836,随机目标!$C$41:$CH$41,0)+1)</f>
        <v>5</v>
      </c>
      <c r="Q836" s="50">
        <v>1</v>
      </c>
      <c r="R836" s="50" t="str">
        <f t="shared" ca="1" si="667"/>
        <v>prop_212</v>
      </c>
      <c r="S836" s="50" t="str">
        <f t="shared" ca="1" si="668"/>
        <v>prop</v>
      </c>
      <c r="U836" s="50">
        <v>14</v>
      </c>
      <c r="V836" s="50">
        <f t="shared" ref="V836:V899" si="669">U836*10000+2000+W836</f>
        <v>142034</v>
      </c>
      <c r="W836" s="50">
        <v>34</v>
      </c>
      <c r="X836" s="50" t="s">
        <v>2200</v>
      </c>
      <c r="Y836" s="50" t="s">
        <v>2200</v>
      </c>
      <c r="Z836" s="50">
        <f>随机目标!CH275</f>
        <v>0</v>
      </c>
      <c r="AA836" s="50">
        <v>2</v>
      </c>
      <c r="AB836" s="50" t="str">
        <f t="shared" ref="AB836:AB899" si="670">IF(OR(AC836="coin",AC836="stage_token"),VLOOKUP(AC836,$AE$3:$AF$6,2,0),IF(AC836="item",VLOOKUP(Y836,$AE$3:$AF$6,2,0),AC836&amp;"_"&amp;MID(Y836,6,3)))</f>
        <v>itemicon_1</v>
      </c>
      <c r="AC836" s="50" t="str">
        <f t="shared" ref="AC836:AC899" si="671">LEFT(Y836,FIND(",",Y836)-1)</f>
        <v>coin</v>
      </c>
    </row>
    <row r="837" spans="1:29">
      <c r="A837" s="51" t="s">
        <v>1150</v>
      </c>
      <c r="B837" s="52">
        <v>2035</v>
      </c>
      <c r="C837" s="52">
        <v>1</v>
      </c>
      <c r="D837" s="50" t="str">
        <f>怪物产出!Y38</f>
        <v>item,200;stage_token,1</v>
      </c>
      <c r="E837" s="50">
        <f>产出设定!$C$22</f>
        <v>100</v>
      </c>
      <c r="F837" s="50">
        <f>怪物产出!K38</f>
        <v>222</v>
      </c>
      <c r="G837" s="50">
        <f>怪物产出!L38</f>
        <v>370</v>
      </c>
      <c r="H837" s="50" t="str">
        <f>怪物产出!V38</f>
        <v>pack,10235;stage_token,175;dice,1</v>
      </c>
      <c r="K837" s="50">
        <v>13</v>
      </c>
      <c r="L837" s="50">
        <f t="shared" si="666"/>
        <v>131035</v>
      </c>
      <c r="M837" s="50">
        <v>35</v>
      </c>
      <c r="N837" s="50" t="str">
        <f ca="1">OFFSET(随机目标!$C$42,M837-1,MATCH(K837,随机目标!$C$41:$CH$41,0)-1)</f>
        <v>prop,212,1;pack,1105;pack,1120;pack,1135;pack,1150</v>
      </c>
      <c r="O837" s="50" t="str">
        <f ca="1">OFFSET(随机目标!$C$42,M837-1,MATCH(K837,随机目标!$C$41:$CH$41,0))</f>
        <v>prop,212,1</v>
      </c>
      <c r="P837" s="50">
        <f ca="1">OFFSET(随机目标!$C$42,M837-1,MATCH(K837,随机目标!$C$41:$CH$41,0)+1)</f>
        <v>5</v>
      </c>
      <c r="Q837" s="50">
        <v>1</v>
      </c>
      <c r="R837" s="50" t="str">
        <f t="shared" ca="1" si="667"/>
        <v>prop_212</v>
      </c>
      <c r="S837" s="50" t="str">
        <f t="shared" ca="1" si="668"/>
        <v>prop</v>
      </c>
      <c r="U837" s="50">
        <v>14</v>
      </c>
      <c r="V837" s="50">
        <f t="shared" si="669"/>
        <v>142035</v>
      </c>
      <c r="W837" s="50">
        <v>35</v>
      </c>
      <c r="X837" s="50" t="s">
        <v>2200</v>
      </c>
      <c r="Y837" s="50" t="s">
        <v>2200</v>
      </c>
      <c r="Z837" s="50">
        <f>随机目标!CH276</f>
        <v>0</v>
      </c>
      <c r="AA837" s="50">
        <v>2</v>
      </c>
      <c r="AB837" s="50" t="str">
        <f t="shared" si="670"/>
        <v>itemicon_1</v>
      </c>
      <c r="AC837" s="50" t="str">
        <f t="shared" si="671"/>
        <v>coin</v>
      </c>
    </row>
    <row r="838" spans="1:29">
      <c r="A838" s="51" t="s">
        <v>1151</v>
      </c>
      <c r="B838" s="52">
        <v>2036</v>
      </c>
      <c r="C838" s="52">
        <v>1</v>
      </c>
      <c r="D838" s="50" t="str">
        <f>怪物产出!Y39</f>
        <v>item,200;stage_token,1</v>
      </c>
      <c r="E838" s="50">
        <f>产出设定!$C$22</f>
        <v>100</v>
      </c>
      <c r="F838" s="50">
        <f>怪物产出!K39</f>
        <v>222</v>
      </c>
      <c r="G838" s="50">
        <f>怪物产出!L39</f>
        <v>370</v>
      </c>
      <c r="H838" s="50" t="str">
        <f>怪物产出!V39</f>
        <v>pack,10236;stage_token,175;dice,1</v>
      </c>
      <c r="K838" s="50">
        <v>13</v>
      </c>
      <c r="L838" s="50">
        <f t="shared" si="666"/>
        <v>131036</v>
      </c>
      <c r="M838" s="50">
        <v>36</v>
      </c>
      <c r="N838" s="50" t="str">
        <f ca="1">OFFSET(随机目标!$C$42,M838-1,MATCH(K838,随机目标!$C$41:$CH$41,0)-1)</f>
        <v>prop,212,1;pack,1105;pack,1120;pack,1135;pack,1150</v>
      </c>
      <c r="O838" s="50" t="str">
        <f ca="1">OFFSET(随机目标!$C$42,M838-1,MATCH(K838,随机目标!$C$41:$CH$41,0))</f>
        <v>prop,212,1</v>
      </c>
      <c r="P838" s="50">
        <f ca="1">OFFSET(随机目标!$C$42,M838-1,MATCH(K838,随机目标!$C$41:$CH$41,0)+1)</f>
        <v>5</v>
      </c>
      <c r="Q838" s="50">
        <v>1</v>
      </c>
      <c r="R838" s="50" t="str">
        <f t="shared" ca="1" si="667"/>
        <v>prop_212</v>
      </c>
      <c r="S838" s="50" t="str">
        <f t="shared" ca="1" si="668"/>
        <v>prop</v>
      </c>
      <c r="U838" s="50">
        <v>14</v>
      </c>
      <c r="V838" s="50">
        <f t="shared" si="669"/>
        <v>142036</v>
      </c>
      <c r="W838" s="50">
        <v>36</v>
      </c>
      <c r="X838" s="50" t="s">
        <v>2200</v>
      </c>
      <c r="Y838" s="50" t="s">
        <v>2200</v>
      </c>
      <c r="Z838" s="50">
        <f>随机目标!CH277</f>
        <v>0</v>
      </c>
      <c r="AA838" s="50">
        <v>2</v>
      </c>
      <c r="AB838" s="50" t="str">
        <f t="shared" si="670"/>
        <v>itemicon_1</v>
      </c>
      <c r="AC838" s="50" t="str">
        <f t="shared" si="671"/>
        <v>coin</v>
      </c>
    </row>
    <row r="839" spans="1:29">
      <c r="A839" s="51" t="s">
        <v>1152</v>
      </c>
      <c r="B839" s="52">
        <v>2037</v>
      </c>
      <c r="C839" s="52">
        <v>1</v>
      </c>
      <c r="D839" s="50" t="str">
        <f>怪物产出!Y40</f>
        <v>item,200;stage_token,1</v>
      </c>
      <c r="E839" s="50">
        <f>产出设定!$C$22</f>
        <v>100</v>
      </c>
      <c r="F839" s="50">
        <f>怪物产出!K40</f>
        <v>228</v>
      </c>
      <c r="G839" s="50">
        <f>怪物产出!L40</f>
        <v>380</v>
      </c>
      <c r="H839" s="50" t="str">
        <f>怪物产出!V40</f>
        <v>pack,10237;stage_token,175;dice,1</v>
      </c>
      <c r="K839" s="50">
        <v>13</v>
      </c>
      <c r="L839" s="50">
        <f t="shared" si="666"/>
        <v>131037</v>
      </c>
      <c r="M839" s="50">
        <v>37</v>
      </c>
      <c r="N839" s="50" t="str">
        <f ca="1">OFFSET(随机目标!$C$42,M839-1,MATCH(K839,随机目标!$C$41:$CH$41,0)-1)</f>
        <v>prop,212,1;pack,1105;pack,1120;pack,1135;pack,1150</v>
      </c>
      <c r="O839" s="50" t="str">
        <f ca="1">OFFSET(随机目标!$C$42,M839-1,MATCH(K839,随机目标!$C$41:$CH$41,0))</f>
        <v>prop,212,1</v>
      </c>
      <c r="P839" s="50">
        <f ca="1">OFFSET(随机目标!$C$42,M839-1,MATCH(K839,随机目标!$C$41:$CH$41,0)+1)</f>
        <v>5</v>
      </c>
      <c r="Q839" s="50">
        <v>1</v>
      </c>
      <c r="R839" s="50" t="str">
        <f t="shared" ca="1" si="667"/>
        <v>prop_212</v>
      </c>
      <c r="S839" s="50" t="str">
        <f t="shared" ca="1" si="668"/>
        <v>prop</v>
      </c>
      <c r="U839" s="50">
        <v>14</v>
      </c>
      <c r="V839" s="50">
        <f t="shared" si="669"/>
        <v>142037</v>
      </c>
      <c r="W839" s="50">
        <v>37</v>
      </c>
      <c r="X839" s="50" t="s">
        <v>2200</v>
      </c>
      <c r="Y839" s="50" t="s">
        <v>2200</v>
      </c>
      <c r="Z839" s="50">
        <f>随机目标!CH278</f>
        <v>0</v>
      </c>
      <c r="AA839" s="50">
        <v>2</v>
      </c>
      <c r="AB839" s="50" t="str">
        <f t="shared" si="670"/>
        <v>itemicon_1</v>
      </c>
      <c r="AC839" s="50" t="str">
        <f t="shared" si="671"/>
        <v>coin</v>
      </c>
    </row>
    <row r="840" spans="1:29">
      <c r="A840" s="51" t="s">
        <v>1153</v>
      </c>
      <c r="B840" s="52">
        <v>2038</v>
      </c>
      <c r="C840" s="52">
        <v>1</v>
      </c>
      <c r="D840" s="50" t="str">
        <f>怪物产出!Y41</f>
        <v>item,200;stage_token,1</v>
      </c>
      <c r="E840" s="50">
        <f>产出设定!$C$22</f>
        <v>100</v>
      </c>
      <c r="F840" s="50">
        <f>怪物产出!K41</f>
        <v>234</v>
      </c>
      <c r="G840" s="50">
        <f>怪物产出!L41</f>
        <v>390</v>
      </c>
      <c r="H840" s="50" t="str">
        <f>怪物产出!V41</f>
        <v>pack,10238;stage_token,175;dice,1</v>
      </c>
      <c r="K840" s="50">
        <v>13</v>
      </c>
      <c r="L840" s="50">
        <f t="shared" si="666"/>
        <v>131038</v>
      </c>
      <c r="M840" s="50">
        <v>38</v>
      </c>
      <c r="N840" s="50" t="str">
        <f ca="1">OFFSET(随机目标!$C$42,M840-1,MATCH(K840,随机目标!$C$41:$CH$41,0)-1)</f>
        <v>prop,212,1;pack,1105;pack,1120;pack,1135;pack,1150</v>
      </c>
      <c r="O840" s="50" t="str">
        <f ca="1">OFFSET(随机目标!$C$42,M840-1,MATCH(K840,随机目标!$C$41:$CH$41,0))</f>
        <v>prop,212,1</v>
      </c>
      <c r="P840" s="50">
        <f ca="1">OFFSET(随机目标!$C$42,M840-1,MATCH(K840,随机目标!$C$41:$CH$41,0)+1)</f>
        <v>5</v>
      </c>
      <c r="Q840" s="50">
        <v>1</v>
      </c>
      <c r="R840" s="50" t="str">
        <f t="shared" ca="1" si="667"/>
        <v>prop_212</v>
      </c>
      <c r="S840" s="50" t="str">
        <f t="shared" ca="1" si="668"/>
        <v>prop</v>
      </c>
      <c r="U840" s="50">
        <v>14</v>
      </c>
      <c r="V840" s="50">
        <f t="shared" si="669"/>
        <v>142038</v>
      </c>
      <c r="W840" s="50">
        <v>38</v>
      </c>
      <c r="X840" s="50" t="s">
        <v>2200</v>
      </c>
      <c r="Y840" s="50" t="s">
        <v>2200</v>
      </c>
      <c r="Z840" s="50">
        <f>随机目标!CH279</f>
        <v>0</v>
      </c>
      <c r="AA840" s="50">
        <v>2</v>
      </c>
      <c r="AB840" s="50" t="str">
        <f t="shared" si="670"/>
        <v>itemicon_1</v>
      </c>
      <c r="AC840" s="50" t="str">
        <f t="shared" si="671"/>
        <v>coin</v>
      </c>
    </row>
    <row r="841" spans="1:29">
      <c r="A841" s="51" t="s">
        <v>1154</v>
      </c>
      <c r="B841" s="52">
        <v>2039</v>
      </c>
      <c r="C841" s="52">
        <v>1</v>
      </c>
      <c r="D841" s="50" t="str">
        <f>怪物产出!Y42</f>
        <v>item,200;stage_token,1</v>
      </c>
      <c r="E841" s="50">
        <f>产出设定!$C$22</f>
        <v>100</v>
      </c>
      <c r="F841" s="50">
        <f>怪物产出!K42</f>
        <v>240</v>
      </c>
      <c r="G841" s="50">
        <f>怪物产出!L42</f>
        <v>400</v>
      </c>
      <c r="H841" s="50" t="str">
        <f>怪物产出!V42</f>
        <v>pack,10239;stage_token,175;dice,1</v>
      </c>
      <c r="K841" s="50">
        <v>13</v>
      </c>
      <c r="L841" s="50">
        <f t="shared" si="666"/>
        <v>131039</v>
      </c>
      <c r="M841" s="50">
        <v>39</v>
      </c>
      <c r="N841" s="50" t="str">
        <f ca="1">OFFSET(随机目标!$C$42,M841-1,MATCH(K841,随机目标!$C$41:$CH$41,0)-1)</f>
        <v>prop,212,1;pack,1105;pack,1120;pack,1135;pack,1150</v>
      </c>
      <c r="O841" s="50" t="str">
        <f ca="1">OFFSET(随机目标!$C$42,M841-1,MATCH(K841,随机目标!$C$41:$CH$41,0))</f>
        <v>prop,212,1</v>
      </c>
      <c r="P841" s="50">
        <f ca="1">OFFSET(随机目标!$C$42,M841-1,MATCH(K841,随机目标!$C$41:$CH$41,0)+1)</f>
        <v>5</v>
      </c>
      <c r="Q841" s="50">
        <v>1</v>
      </c>
      <c r="R841" s="50" t="str">
        <f t="shared" ca="1" si="667"/>
        <v>prop_212</v>
      </c>
      <c r="S841" s="50" t="str">
        <f t="shared" ca="1" si="668"/>
        <v>prop</v>
      </c>
      <c r="U841" s="50">
        <v>14</v>
      </c>
      <c r="V841" s="50">
        <f t="shared" si="669"/>
        <v>142039</v>
      </c>
      <c r="W841" s="50">
        <v>39</v>
      </c>
      <c r="X841" s="50" t="s">
        <v>2200</v>
      </c>
      <c r="Y841" s="50" t="s">
        <v>2200</v>
      </c>
      <c r="Z841" s="50">
        <f>随机目标!CH280</f>
        <v>0</v>
      </c>
      <c r="AA841" s="50">
        <v>2</v>
      </c>
      <c r="AB841" s="50" t="str">
        <f t="shared" si="670"/>
        <v>itemicon_1</v>
      </c>
      <c r="AC841" s="50" t="str">
        <f t="shared" si="671"/>
        <v>coin</v>
      </c>
    </row>
    <row r="842" spans="1:29">
      <c r="A842" s="51" t="s">
        <v>1155</v>
      </c>
      <c r="B842" s="52">
        <v>2040</v>
      </c>
      <c r="C842" s="52">
        <v>1</v>
      </c>
      <c r="D842" s="50" t="str">
        <f>怪物产出!Y43</f>
        <v>item,200;stage_token,1</v>
      </c>
      <c r="E842" s="50">
        <f>产出设定!$C$22</f>
        <v>100</v>
      </c>
      <c r="F842" s="50">
        <f>怪物产出!K43</f>
        <v>240</v>
      </c>
      <c r="G842" s="50">
        <f>怪物产出!L43</f>
        <v>400</v>
      </c>
      <c r="H842" s="50" t="str">
        <f>怪物产出!V43</f>
        <v>pack,10240;stage_token,180;dice,1</v>
      </c>
      <c r="K842" s="50">
        <v>13</v>
      </c>
      <c r="L842" s="50">
        <f t="shared" si="666"/>
        <v>131040</v>
      </c>
      <c r="M842" s="50">
        <v>40</v>
      </c>
      <c r="N842" s="50" t="str">
        <f ca="1">OFFSET(随机目标!$C$42,M842-1,MATCH(K842,随机目标!$C$41:$CH$41,0)-1)</f>
        <v>prop,212,1;pack,1105;pack,1120;pack,1135;pack,1150</v>
      </c>
      <c r="O842" s="50" t="str">
        <f ca="1">OFFSET(随机目标!$C$42,M842-1,MATCH(K842,随机目标!$C$41:$CH$41,0))</f>
        <v>prop,212,1</v>
      </c>
      <c r="P842" s="50">
        <f ca="1">OFFSET(随机目标!$C$42,M842-1,MATCH(K842,随机目标!$C$41:$CH$41,0)+1)</f>
        <v>5</v>
      </c>
      <c r="Q842" s="50">
        <v>1</v>
      </c>
      <c r="R842" s="50" t="str">
        <f t="shared" ca="1" si="667"/>
        <v>prop_212</v>
      </c>
      <c r="S842" s="50" t="str">
        <f t="shared" ca="1" si="668"/>
        <v>prop</v>
      </c>
      <c r="U842" s="50">
        <v>14</v>
      </c>
      <c r="V842" s="50">
        <f t="shared" si="669"/>
        <v>142040</v>
      </c>
      <c r="W842" s="50">
        <v>40</v>
      </c>
      <c r="X842" s="50" t="s">
        <v>2200</v>
      </c>
      <c r="Y842" s="50" t="s">
        <v>2200</v>
      </c>
      <c r="Z842" s="50">
        <f>随机目标!CH281</f>
        <v>0</v>
      </c>
      <c r="AA842" s="50">
        <v>2</v>
      </c>
      <c r="AB842" s="50" t="str">
        <f t="shared" si="670"/>
        <v>itemicon_1</v>
      </c>
      <c r="AC842" s="50" t="str">
        <f t="shared" si="671"/>
        <v>coin</v>
      </c>
    </row>
    <row r="843" spans="1:29">
      <c r="A843" s="51" t="s">
        <v>1156</v>
      </c>
      <c r="B843" s="52">
        <v>2041</v>
      </c>
      <c r="C843" s="52">
        <v>1</v>
      </c>
      <c r="D843" s="50" t="str">
        <f>怪物产出!Y44</f>
        <v>item,200;stage_token,1</v>
      </c>
      <c r="E843" s="50">
        <f>产出设定!$C$22</f>
        <v>100</v>
      </c>
      <c r="F843" s="50">
        <f>怪物产出!K44</f>
        <v>246</v>
      </c>
      <c r="G843" s="50">
        <f>怪物产出!L44</f>
        <v>410</v>
      </c>
      <c r="H843" s="50" t="str">
        <f>怪物产出!V44</f>
        <v>pack,10241;stage_token,180;dice,1</v>
      </c>
      <c r="K843" s="50">
        <v>13</v>
      </c>
      <c r="L843" s="50">
        <f t="shared" si="666"/>
        <v>131041</v>
      </c>
      <c r="M843" s="50">
        <v>41</v>
      </c>
      <c r="N843" s="50" t="str">
        <f ca="1">OFFSET(随机目标!$C$42,M843-1,MATCH(K843,随机目标!$C$41:$CH$41,0)-1)</f>
        <v>prop,212,1;pack,1106;pack,1121;pack,1136;pack,1151</v>
      </c>
      <c r="O843" s="50" t="str">
        <f ca="1">OFFSET(随机目标!$C$42,M843-1,MATCH(K843,随机目标!$C$41:$CH$41,0))</f>
        <v>prop,212,1</v>
      </c>
      <c r="P843" s="50">
        <f ca="1">OFFSET(随机目标!$C$42,M843-1,MATCH(K843,随机目标!$C$41:$CH$41,0)+1)</f>
        <v>7</v>
      </c>
      <c r="Q843" s="50">
        <v>1</v>
      </c>
      <c r="R843" s="50" t="str">
        <f t="shared" ca="1" si="667"/>
        <v>prop_212</v>
      </c>
      <c r="S843" s="50" t="str">
        <f t="shared" ca="1" si="668"/>
        <v>prop</v>
      </c>
      <c r="U843" s="50">
        <v>14</v>
      </c>
      <c r="V843" s="50">
        <f t="shared" si="669"/>
        <v>142041</v>
      </c>
      <c r="W843" s="50">
        <v>41</v>
      </c>
      <c r="X843" s="50" t="s">
        <v>2200</v>
      </c>
      <c r="Y843" s="50" t="s">
        <v>2200</v>
      </c>
      <c r="Z843" s="50">
        <f>随机目标!CH282</f>
        <v>0</v>
      </c>
      <c r="AA843" s="50">
        <v>2</v>
      </c>
      <c r="AB843" s="50" t="str">
        <f t="shared" si="670"/>
        <v>itemicon_1</v>
      </c>
      <c r="AC843" s="50" t="str">
        <f t="shared" si="671"/>
        <v>coin</v>
      </c>
    </row>
    <row r="844" spans="1:29">
      <c r="A844" s="51" t="s">
        <v>1157</v>
      </c>
      <c r="B844" s="52">
        <v>2042</v>
      </c>
      <c r="C844" s="52">
        <v>1</v>
      </c>
      <c r="D844" s="50" t="str">
        <f>怪物产出!Y45</f>
        <v>item,200;stage_token,1</v>
      </c>
      <c r="E844" s="50">
        <f>产出设定!$C$22</f>
        <v>100</v>
      </c>
      <c r="F844" s="50">
        <f>怪物产出!K45</f>
        <v>252</v>
      </c>
      <c r="G844" s="50">
        <f>怪物产出!L45</f>
        <v>420</v>
      </c>
      <c r="H844" s="50" t="str">
        <f>怪物产出!V45</f>
        <v>pack,10242;stage_token,180;dice,1</v>
      </c>
      <c r="K844" s="50">
        <v>13</v>
      </c>
      <c r="L844" s="50">
        <f t="shared" si="666"/>
        <v>131042</v>
      </c>
      <c r="M844" s="50">
        <v>42</v>
      </c>
      <c r="N844" s="50" t="str">
        <f ca="1">OFFSET(随机目标!$C$42,M844-1,MATCH(K844,随机目标!$C$41:$CH$41,0)-1)</f>
        <v>prop,212,1;pack,1106;pack,1121;pack,1136;pack,1151</v>
      </c>
      <c r="O844" s="50" t="str">
        <f ca="1">OFFSET(随机目标!$C$42,M844-1,MATCH(K844,随机目标!$C$41:$CH$41,0))</f>
        <v>prop,212,1</v>
      </c>
      <c r="P844" s="50">
        <f ca="1">OFFSET(随机目标!$C$42,M844-1,MATCH(K844,随机目标!$C$41:$CH$41,0)+1)</f>
        <v>7</v>
      </c>
      <c r="Q844" s="50">
        <v>1</v>
      </c>
      <c r="R844" s="50" t="str">
        <f t="shared" ca="1" si="667"/>
        <v>prop_212</v>
      </c>
      <c r="S844" s="50" t="str">
        <f t="shared" ca="1" si="668"/>
        <v>prop</v>
      </c>
      <c r="U844" s="50">
        <v>14</v>
      </c>
      <c r="V844" s="50">
        <f t="shared" si="669"/>
        <v>142042</v>
      </c>
      <c r="W844" s="50">
        <v>42</v>
      </c>
      <c r="X844" s="50" t="s">
        <v>2200</v>
      </c>
      <c r="Y844" s="50" t="s">
        <v>2200</v>
      </c>
      <c r="Z844" s="50">
        <f>随机目标!CH283</f>
        <v>0</v>
      </c>
      <c r="AA844" s="50">
        <v>2</v>
      </c>
      <c r="AB844" s="50" t="str">
        <f t="shared" si="670"/>
        <v>itemicon_1</v>
      </c>
      <c r="AC844" s="50" t="str">
        <f t="shared" si="671"/>
        <v>coin</v>
      </c>
    </row>
    <row r="845" spans="1:29">
      <c r="A845" s="51" t="s">
        <v>1158</v>
      </c>
      <c r="B845" s="52">
        <v>2043</v>
      </c>
      <c r="C845" s="52">
        <v>1</v>
      </c>
      <c r="D845" s="50" t="str">
        <f>怪物产出!Y46</f>
        <v>item,200;stage_token,1</v>
      </c>
      <c r="E845" s="50">
        <f>产出设定!$C$22</f>
        <v>100</v>
      </c>
      <c r="F845" s="50">
        <f>怪物产出!K46</f>
        <v>258</v>
      </c>
      <c r="G845" s="50">
        <f>怪物产出!L46</f>
        <v>430</v>
      </c>
      <c r="H845" s="50" t="str">
        <f>怪物产出!V46</f>
        <v>pack,10243;stage_token,180;dice,1</v>
      </c>
      <c r="K845" s="50">
        <v>13</v>
      </c>
      <c r="L845" s="50">
        <f t="shared" si="666"/>
        <v>131043</v>
      </c>
      <c r="M845" s="50">
        <v>43</v>
      </c>
      <c r="N845" s="50" t="str">
        <f ca="1">OFFSET(随机目标!$C$42,M845-1,MATCH(K845,随机目标!$C$41:$CH$41,0)-1)</f>
        <v>prop,212,1;pack,1106;pack,1121;pack,1136;pack,1151</v>
      </c>
      <c r="O845" s="50" t="str">
        <f ca="1">OFFSET(随机目标!$C$42,M845-1,MATCH(K845,随机目标!$C$41:$CH$41,0))</f>
        <v>prop,212,1</v>
      </c>
      <c r="P845" s="50">
        <f ca="1">OFFSET(随机目标!$C$42,M845-1,MATCH(K845,随机目标!$C$41:$CH$41,0)+1)</f>
        <v>7</v>
      </c>
      <c r="Q845" s="50">
        <v>1</v>
      </c>
      <c r="R845" s="50" t="str">
        <f t="shared" ca="1" si="667"/>
        <v>prop_212</v>
      </c>
      <c r="S845" s="50" t="str">
        <f t="shared" ca="1" si="668"/>
        <v>prop</v>
      </c>
      <c r="U845" s="50">
        <v>14</v>
      </c>
      <c r="V845" s="50">
        <f t="shared" si="669"/>
        <v>142043</v>
      </c>
      <c r="W845" s="50">
        <v>43</v>
      </c>
      <c r="X845" s="50" t="s">
        <v>2200</v>
      </c>
      <c r="Y845" s="50" t="s">
        <v>2200</v>
      </c>
      <c r="Z845" s="50">
        <f>随机目标!CH284</f>
        <v>0</v>
      </c>
      <c r="AA845" s="50">
        <v>2</v>
      </c>
      <c r="AB845" s="50" t="str">
        <f t="shared" si="670"/>
        <v>itemicon_1</v>
      </c>
      <c r="AC845" s="50" t="str">
        <f t="shared" si="671"/>
        <v>coin</v>
      </c>
    </row>
    <row r="846" spans="1:29">
      <c r="A846" s="51" t="s">
        <v>1159</v>
      </c>
      <c r="B846" s="52">
        <v>2044</v>
      </c>
      <c r="C846" s="52">
        <v>1</v>
      </c>
      <c r="D846" s="50" t="str">
        <f>怪物产出!Y47</f>
        <v>item,200;stage_token,1</v>
      </c>
      <c r="E846" s="50">
        <f>产出设定!$C$22</f>
        <v>100</v>
      </c>
      <c r="F846" s="50">
        <f>怪物产出!K47</f>
        <v>264</v>
      </c>
      <c r="G846" s="50">
        <f>怪物产出!L47</f>
        <v>440</v>
      </c>
      <c r="H846" s="50" t="str">
        <f>怪物产出!V47</f>
        <v>pack,10244;stage_token,180;dice,1</v>
      </c>
      <c r="K846" s="50">
        <v>13</v>
      </c>
      <c r="L846" s="50">
        <f t="shared" si="666"/>
        <v>131044</v>
      </c>
      <c r="M846" s="50">
        <v>44</v>
      </c>
      <c r="N846" s="50" t="str">
        <f ca="1">OFFSET(随机目标!$C$42,M846-1,MATCH(K846,随机目标!$C$41:$CH$41,0)-1)</f>
        <v>prop,212,1;pack,1106;pack,1121;pack,1136;pack,1151</v>
      </c>
      <c r="O846" s="50" t="str">
        <f ca="1">OFFSET(随机目标!$C$42,M846-1,MATCH(K846,随机目标!$C$41:$CH$41,0))</f>
        <v>prop,212,1</v>
      </c>
      <c r="P846" s="50">
        <f ca="1">OFFSET(随机目标!$C$42,M846-1,MATCH(K846,随机目标!$C$41:$CH$41,0)+1)</f>
        <v>7</v>
      </c>
      <c r="Q846" s="50">
        <v>1</v>
      </c>
      <c r="R846" s="50" t="str">
        <f t="shared" ca="1" si="667"/>
        <v>prop_212</v>
      </c>
      <c r="S846" s="50" t="str">
        <f t="shared" ca="1" si="668"/>
        <v>prop</v>
      </c>
      <c r="U846" s="50">
        <v>14</v>
      </c>
      <c r="V846" s="50">
        <f t="shared" si="669"/>
        <v>142044</v>
      </c>
      <c r="W846" s="50">
        <v>44</v>
      </c>
      <c r="X846" s="50" t="s">
        <v>2200</v>
      </c>
      <c r="Y846" s="50" t="s">
        <v>2200</v>
      </c>
      <c r="Z846" s="50">
        <f>随机目标!CH285</f>
        <v>0</v>
      </c>
      <c r="AA846" s="50">
        <v>2</v>
      </c>
      <c r="AB846" s="50" t="str">
        <f t="shared" si="670"/>
        <v>itemicon_1</v>
      </c>
      <c r="AC846" s="50" t="str">
        <f t="shared" si="671"/>
        <v>coin</v>
      </c>
    </row>
    <row r="847" spans="1:29">
      <c r="A847" s="51" t="s">
        <v>1160</v>
      </c>
      <c r="B847" s="52">
        <v>2045</v>
      </c>
      <c r="C847" s="52">
        <v>1</v>
      </c>
      <c r="D847" s="50" t="str">
        <f>怪物产出!Y48</f>
        <v>item,200;stage_token,1</v>
      </c>
      <c r="E847" s="50">
        <f>产出设定!$C$22</f>
        <v>100</v>
      </c>
      <c r="F847" s="50">
        <f>怪物产出!K48</f>
        <v>272</v>
      </c>
      <c r="G847" s="50">
        <f>怪物产出!L48</f>
        <v>454</v>
      </c>
      <c r="H847" s="50" t="str">
        <f>怪物产出!V48</f>
        <v>pack,10245;stage_token,185;dice,1</v>
      </c>
      <c r="K847" s="50">
        <v>13</v>
      </c>
      <c r="L847" s="50">
        <f t="shared" si="666"/>
        <v>131045</v>
      </c>
      <c r="M847" s="50">
        <v>45</v>
      </c>
      <c r="N847" s="50" t="str">
        <f ca="1">OFFSET(随机目标!$C$42,M847-1,MATCH(K847,随机目标!$C$41:$CH$41,0)-1)</f>
        <v>prop,212,1;pack,1107;pack,1122;pack,1137;pack,1152</v>
      </c>
      <c r="O847" s="50" t="str">
        <f ca="1">OFFSET(随机目标!$C$42,M847-1,MATCH(K847,随机目标!$C$41:$CH$41,0))</f>
        <v>prop,212,1</v>
      </c>
      <c r="P847" s="50">
        <f ca="1">OFFSET(随机目标!$C$42,M847-1,MATCH(K847,随机目标!$C$41:$CH$41,0)+1)</f>
        <v>7</v>
      </c>
      <c r="Q847" s="50">
        <v>1</v>
      </c>
      <c r="R847" s="50" t="str">
        <f t="shared" ca="1" si="667"/>
        <v>prop_212</v>
      </c>
      <c r="S847" s="50" t="str">
        <f t="shared" ca="1" si="668"/>
        <v>prop</v>
      </c>
      <c r="U847" s="50">
        <v>14</v>
      </c>
      <c r="V847" s="50">
        <f t="shared" si="669"/>
        <v>142045</v>
      </c>
      <c r="W847" s="50">
        <v>45</v>
      </c>
      <c r="X847" s="50" t="s">
        <v>2200</v>
      </c>
      <c r="Y847" s="50" t="s">
        <v>2200</v>
      </c>
      <c r="Z847" s="50">
        <f>随机目标!CH286</f>
        <v>0</v>
      </c>
      <c r="AA847" s="50">
        <v>2</v>
      </c>
      <c r="AB847" s="50" t="str">
        <f t="shared" si="670"/>
        <v>itemicon_1</v>
      </c>
      <c r="AC847" s="50" t="str">
        <f t="shared" si="671"/>
        <v>coin</v>
      </c>
    </row>
    <row r="848" spans="1:29">
      <c r="A848" s="51" t="s">
        <v>1161</v>
      </c>
      <c r="B848" s="52">
        <v>2046</v>
      </c>
      <c r="C848" s="52">
        <v>1</v>
      </c>
      <c r="D848" s="50" t="str">
        <f>怪物产出!Y49</f>
        <v>item,200;stage_token,1</v>
      </c>
      <c r="E848" s="50">
        <f>产出设定!$C$22</f>
        <v>100</v>
      </c>
      <c r="F848" s="50">
        <f>怪物产出!K49</f>
        <v>280</v>
      </c>
      <c r="G848" s="50">
        <f>怪物产出!L49</f>
        <v>466</v>
      </c>
      <c r="H848" s="50" t="str">
        <f>怪物产出!V49</f>
        <v>pack,10246;stage_token,185;dice,1</v>
      </c>
      <c r="K848" s="50">
        <v>13</v>
      </c>
      <c r="L848" s="50">
        <f t="shared" si="666"/>
        <v>131046</v>
      </c>
      <c r="M848" s="50">
        <v>46</v>
      </c>
      <c r="N848" s="50" t="str">
        <f ca="1">OFFSET(随机目标!$C$42,M848-1,MATCH(K848,随机目标!$C$41:$CH$41,0)-1)</f>
        <v>prop,212,1;pack,1107;pack,1122;pack,1137;pack,1152</v>
      </c>
      <c r="O848" s="50" t="str">
        <f ca="1">OFFSET(随机目标!$C$42,M848-1,MATCH(K848,随机目标!$C$41:$CH$41,0))</f>
        <v>prop,212,1</v>
      </c>
      <c r="P848" s="50">
        <f ca="1">OFFSET(随机目标!$C$42,M848-1,MATCH(K848,随机目标!$C$41:$CH$41,0)+1)</f>
        <v>7</v>
      </c>
      <c r="Q848" s="50">
        <v>1</v>
      </c>
      <c r="R848" s="50" t="str">
        <f t="shared" ca="1" si="667"/>
        <v>prop_212</v>
      </c>
      <c r="S848" s="50" t="str">
        <f t="shared" ca="1" si="668"/>
        <v>prop</v>
      </c>
      <c r="U848" s="50">
        <v>14</v>
      </c>
      <c r="V848" s="50">
        <f t="shared" si="669"/>
        <v>142046</v>
      </c>
      <c r="W848" s="50">
        <v>46</v>
      </c>
      <c r="X848" s="50" t="s">
        <v>2200</v>
      </c>
      <c r="Y848" s="50" t="s">
        <v>2200</v>
      </c>
      <c r="Z848" s="50">
        <f>随机目标!CH287</f>
        <v>0</v>
      </c>
      <c r="AA848" s="50">
        <v>2</v>
      </c>
      <c r="AB848" s="50" t="str">
        <f t="shared" si="670"/>
        <v>itemicon_1</v>
      </c>
      <c r="AC848" s="50" t="str">
        <f t="shared" si="671"/>
        <v>coin</v>
      </c>
    </row>
    <row r="849" spans="1:29">
      <c r="A849" s="51" t="s">
        <v>1162</v>
      </c>
      <c r="B849" s="52">
        <v>2047</v>
      </c>
      <c r="C849" s="52">
        <v>1</v>
      </c>
      <c r="D849" s="50" t="str">
        <f>怪物产出!Y50</f>
        <v>item,200;stage_token,1</v>
      </c>
      <c r="E849" s="50">
        <f>产出设定!$C$22</f>
        <v>100</v>
      </c>
      <c r="F849" s="50">
        <f>怪物产出!K50</f>
        <v>280</v>
      </c>
      <c r="G849" s="50">
        <f>怪物产出!L50</f>
        <v>466</v>
      </c>
      <c r="H849" s="50" t="str">
        <f>怪物产出!V50</f>
        <v>pack,10247;stage_token,185;dice,1</v>
      </c>
      <c r="K849" s="50">
        <v>13</v>
      </c>
      <c r="L849" s="50">
        <f t="shared" si="666"/>
        <v>131047</v>
      </c>
      <c r="M849" s="50">
        <v>47</v>
      </c>
      <c r="N849" s="50" t="str">
        <f ca="1">OFFSET(随机目标!$C$42,M849-1,MATCH(K849,随机目标!$C$41:$CH$41,0)-1)</f>
        <v>prop,212,1;pack,1107;pack,1122;pack,1137;pack,1152</v>
      </c>
      <c r="O849" s="50" t="str">
        <f ca="1">OFFSET(随机目标!$C$42,M849-1,MATCH(K849,随机目标!$C$41:$CH$41,0))</f>
        <v>prop,212,1</v>
      </c>
      <c r="P849" s="50">
        <f ca="1">OFFSET(随机目标!$C$42,M849-1,MATCH(K849,随机目标!$C$41:$CH$41,0)+1)</f>
        <v>7</v>
      </c>
      <c r="Q849" s="50">
        <v>1</v>
      </c>
      <c r="R849" s="50" t="str">
        <f t="shared" ca="1" si="667"/>
        <v>prop_212</v>
      </c>
      <c r="S849" s="50" t="str">
        <f t="shared" ca="1" si="668"/>
        <v>prop</v>
      </c>
      <c r="U849" s="50">
        <v>14</v>
      </c>
      <c r="V849" s="50">
        <f t="shared" si="669"/>
        <v>142047</v>
      </c>
      <c r="W849" s="50">
        <v>47</v>
      </c>
      <c r="X849" s="50" t="s">
        <v>2200</v>
      </c>
      <c r="Y849" s="50" t="s">
        <v>2200</v>
      </c>
      <c r="Z849" s="50">
        <f>随机目标!CH288</f>
        <v>0</v>
      </c>
      <c r="AA849" s="50">
        <v>2</v>
      </c>
      <c r="AB849" s="50" t="str">
        <f t="shared" si="670"/>
        <v>itemicon_1</v>
      </c>
      <c r="AC849" s="50" t="str">
        <f t="shared" si="671"/>
        <v>coin</v>
      </c>
    </row>
    <row r="850" spans="1:29">
      <c r="A850" s="51" t="s">
        <v>1163</v>
      </c>
      <c r="B850" s="52">
        <v>2048</v>
      </c>
      <c r="C850" s="52">
        <v>1</v>
      </c>
      <c r="D850" s="50" t="str">
        <f>怪物产出!Y51</f>
        <v>item,200;stage_token,1</v>
      </c>
      <c r="E850" s="50">
        <f>产出设定!$C$22</f>
        <v>100</v>
      </c>
      <c r="F850" s="50">
        <f>怪物产出!K51</f>
        <v>288</v>
      </c>
      <c r="G850" s="50">
        <f>怪物产出!L51</f>
        <v>480</v>
      </c>
      <c r="H850" s="50" t="str">
        <f>怪物产出!V51</f>
        <v>pack,10248;stage_token,185;dice,1</v>
      </c>
      <c r="K850" s="50">
        <v>13</v>
      </c>
      <c r="L850" s="50">
        <f t="shared" si="666"/>
        <v>131048</v>
      </c>
      <c r="M850" s="50">
        <v>48</v>
      </c>
      <c r="N850" s="50" t="str">
        <f ca="1">OFFSET(随机目标!$C$42,M850-1,MATCH(K850,随机目标!$C$41:$CH$41,0)-1)</f>
        <v>prop,212,1;pack,1107;pack,1122;pack,1137;pack,1152</v>
      </c>
      <c r="O850" s="50" t="str">
        <f ca="1">OFFSET(随机目标!$C$42,M850-1,MATCH(K850,随机目标!$C$41:$CH$41,0))</f>
        <v>prop,212,1</v>
      </c>
      <c r="P850" s="50">
        <f ca="1">OFFSET(随机目标!$C$42,M850-1,MATCH(K850,随机目标!$C$41:$CH$41,0)+1)</f>
        <v>7</v>
      </c>
      <c r="Q850" s="50">
        <v>1</v>
      </c>
      <c r="R850" s="50" t="str">
        <f t="shared" ca="1" si="667"/>
        <v>prop_212</v>
      </c>
      <c r="S850" s="50" t="str">
        <f t="shared" ca="1" si="668"/>
        <v>prop</v>
      </c>
      <c r="U850" s="50">
        <v>14</v>
      </c>
      <c r="V850" s="50">
        <f t="shared" si="669"/>
        <v>142048</v>
      </c>
      <c r="W850" s="50">
        <v>48</v>
      </c>
      <c r="X850" s="50" t="s">
        <v>2200</v>
      </c>
      <c r="Y850" s="50" t="s">
        <v>2200</v>
      </c>
      <c r="Z850" s="50">
        <f>随机目标!CH289</f>
        <v>0</v>
      </c>
      <c r="AA850" s="50">
        <v>2</v>
      </c>
      <c r="AB850" s="50" t="str">
        <f t="shared" si="670"/>
        <v>itemicon_1</v>
      </c>
      <c r="AC850" s="50" t="str">
        <f t="shared" si="671"/>
        <v>coin</v>
      </c>
    </row>
    <row r="851" spans="1:29">
      <c r="A851" s="51" t="s">
        <v>1164</v>
      </c>
      <c r="B851" s="52">
        <v>2049</v>
      </c>
      <c r="C851" s="52">
        <v>1</v>
      </c>
      <c r="D851" s="50" t="str">
        <f>怪物产出!Y52</f>
        <v>item,200;stage_token,1</v>
      </c>
      <c r="E851" s="50">
        <f>产出设定!$C$22</f>
        <v>100</v>
      </c>
      <c r="F851" s="50">
        <f>怪物产出!K52</f>
        <v>288</v>
      </c>
      <c r="G851" s="50">
        <f>怪物产出!L52</f>
        <v>480</v>
      </c>
      <c r="H851" s="50" t="str">
        <f>怪物产出!V52</f>
        <v>pack,10249;stage_token,185;dice,1</v>
      </c>
      <c r="K851" s="50">
        <v>13</v>
      </c>
      <c r="L851" s="50">
        <f t="shared" si="666"/>
        <v>131049</v>
      </c>
      <c r="M851" s="50">
        <v>49</v>
      </c>
      <c r="N851" s="50" t="str">
        <f ca="1">OFFSET(随机目标!$C$42,M851-1,MATCH(K851,随机目标!$C$41:$CH$41,0)-1)</f>
        <v>prop,212,1;pack,1107;pack,1122;pack,1137;pack,1152</v>
      </c>
      <c r="O851" s="50" t="str">
        <f ca="1">OFFSET(随机目标!$C$42,M851-1,MATCH(K851,随机目标!$C$41:$CH$41,0))</f>
        <v>prop,212,1</v>
      </c>
      <c r="P851" s="50">
        <f ca="1">OFFSET(随机目标!$C$42,M851-1,MATCH(K851,随机目标!$C$41:$CH$41,0)+1)</f>
        <v>7</v>
      </c>
      <c r="Q851" s="50">
        <v>1</v>
      </c>
      <c r="R851" s="50" t="str">
        <f t="shared" ca="1" si="667"/>
        <v>prop_212</v>
      </c>
      <c r="S851" s="50" t="str">
        <f t="shared" ca="1" si="668"/>
        <v>prop</v>
      </c>
      <c r="U851" s="50">
        <v>14</v>
      </c>
      <c r="V851" s="50">
        <f t="shared" si="669"/>
        <v>142049</v>
      </c>
      <c r="W851" s="50">
        <v>49</v>
      </c>
      <c r="X851" s="50" t="s">
        <v>2200</v>
      </c>
      <c r="Y851" s="50" t="s">
        <v>2200</v>
      </c>
      <c r="Z851" s="50">
        <f>随机目标!CH290</f>
        <v>0</v>
      </c>
      <c r="AA851" s="50">
        <v>2</v>
      </c>
      <c r="AB851" s="50" t="str">
        <f t="shared" si="670"/>
        <v>itemicon_1</v>
      </c>
      <c r="AC851" s="50" t="str">
        <f t="shared" si="671"/>
        <v>coin</v>
      </c>
    </row>
    <row r="852" spans="1:29">
      <c r="A852" s="51" t="s">
        <v>1165</v>
      </c>
      <c r="B852" s="52">
        <v>2050</v>
      </c>
      <c r="C852" s="52">
        <v>1</v>
      </c>
      <c r="D852" s="50" t="str">
        <f>怪物产出!Y53</f>
        <v>item,200;stage_token,1</v>
      </c>
      <c r="E852" s="50">
        <f>产出设定!$C$22</f>
        <v>100</v>
      </c>
      <c r="F852" s="50">
        <f>怪物产出!K53</f>
        <v>296</v>
      </c>
      <c r="G852" s="50">
        <f>怪物产出!L53</f>
        <v>494</v>
      </c>
      <c r="H852" s="50" t="str">
        <f>怪物产出!V53</f>
        <v>pack,10250;stage_token,190;dice,1</v>
      </c>
      <c r="K852" s="50">
        <v>13</v>
      </c>
      <c r="L852" s="50">
        <f t="shared" si="666"/>
        <v>131050</v>
      </c>
      <c r="M852" s="50">
        <v>50</v>
      </c>
      <c r="N852" s="50" t="str">
        <f ca="1">OFFSET(随机目标!$C$42,M852-1,MATCH(K852,随机目标!$C$41:$CH$41,0)-1)</f>
        <v>prop,212,1;pack,1108;pack,1123;pack,1138;pack,1153</v>
      </c>
      <c r="O852" s="50" t="str">
        <f ca="1">OFFSET(随机目标!$C$42,M852-1,MATCH(K852,随机目标!$C$41:$CH$41,0))</f>
        <v>prop,212,1</v>
      </c>
      <c r="P852" s="50">
        <f ca="1">OFFSET(随机目标!$C$42,M852-1,MATCH(K852,随机目标!$C$41:$CH$41,0)+1)</f>
        <v>8</v>
      </c>
      <c r="Q852" s="50">
        <v>1</v>
      </c>
      <c r="R852" s="50" t="str">
        <f t="shared" ca="1" si="667"/>
        <v>prop_212</v>
      </c>
      <c r="S852" s="50" t="str">
        <f t="shared" ca="1" si="668"/>
        <v>prop</v>
      </c>
      <c r="U852" s="50">
        <v>14</v>
      </c>
      <c r="V852" s="50">
        <f t="shared" si="669"/>
        <v>142050</v>
      </c>
      <c r="W852" s="50">
        <v>50</v>
      </c>
      <c r="X852" s="50" t="s">
        <v>2200</v>
      </c>
      <c r="Y852" s="50" t="s">
        <v>2200</v>
      </c>
      <c r="Z852" s="50">
        <f>随机目标!CH291</f>
        <v>0</v>
      </c>
      <c r="AA852" s="50">
        <v>2</v>
      </c>
      <c r="AB852" s="50" t="str">
        <f t="shared" si="670"/>
        <v>itemicon_1</v>
      </c>
      <c r="AC852" s="50" t="str">
        <f t="shared" si="671"/>
        <v>coin</v>
      </c>
    </row>
    <row r="853" spans="1:29">
      <c r="A853" s="51" t="s">
        <v>1166</v>
      </c>
      <c r="B853" s="52">
        <v>2051</v>
      </c>
      <c r="C853" s="52">
        <v>1</v>
      </c>
      <c r="D853" s="50" t="str">
        <f>怪物产出!Y54</f>
        <v>item,200;stage_token,1</v>
      </c>
      <c r="E853" s="50">
        <f>产出设定!$C$22</f>
        <v>100</v>
      </c>
      <c r="F853" s="50">
        <f>怪物产出!K54</f>
        <v>304</v>
      </c>
      <c r="G853" s="50">
        <f>怪物产出!L54</f>
        <v>506</v>
      </c>
      <c r="H853" s="50" t="str">
        <f>怪物产出!V54</f>
        <v>pack,10251;stage_token,190;dice,1</v>
      </c>
      <c r="K853" s="50">
        <v>13</v>
      </c>
      <c r="L853" s="50">
        <f t="shared" si="666"/>
        <v>131051</v>
      </c>
      <c r="M853" s="50">
        <v>51</v>
      </c>
      <c r="N853" s="50" t="str">
        <f ca="1">OFFSET(随机目标!$C$42,M853-1,MATCH(K853,随机目标!$C$41:$CH$41,0)-1)</f>
        <v>prop,212,1;pack,1108;pack,1123;pack,1138;pack,1153</v>
      </c>
      <c r="O853" s="50" t="str">
        <f ca="1">OFFSET(随机目标!$C$42,M853-1,MATCH(K853,随机目标!$C$41:$CH$41,0))</f>
        <v>prop,212,1</v>
      </c>
      <c r="P853" s="50">
        <f ca="1">OFFSET(随机目标!$C$42,M853-1,MATCH(K853,随机目标!$C$41:$CH$41,0)+1)</f>
        <v>8</v>
      </c>
      <c r="Q853" s="50">
        <v>1</v>
      </c>
      <c r="R853" s="50" t="str">
        <f t="shared" ca="1" si="667"/>
        <v>prop_212</v>
      </c>
      <c r="S853" s="50" t="str">
        <f t="shared" ca="1" si="668"/>
        <v>prop</v>
      </c>
      <c r="U853" s="50">
        <v>14</v>
      </c>
      <c r="V853" s="50">
        <f t="shared" si="669"/>
        <v>142051</v>
      </c>
      <c r="W853" s="50">
        <v>51</v>
      </c>
      <c r="X853" s="50" t="s">
        <v>2200</v>
      </c>
      <c r="Y853" s="50" t="s">
        <v>2200</v>
      </c>
      <c r="Z853" s="50">
        <f>随机目标!CH292</f>
        <v>0</v>
      </c>
      <c r="AA853" s="50">
        <v>2</v>
      </c>
      <c r="AB853" s="50" t="str">
        <f t="shared" si="670"/>
        <v>itemicon_1</v>
      </c>
      <c r="AC853" s="50" t="str">
        <f t="shared" si="671"/>
        <v>coin</v>
      </c>
    </row>
    <row r="854" spans="1:29">
      <c r="A854" s="51" t="s">
        <v>1167</v>
      </c>
      <c r="B854" s="52">
        <v>2052</v>
      </c>
      <c r="C854" s="52">
        <v>1</v>
      </c>
      <c r="D854" s="50" t="str">
        <f>怪物产出!Y55</f>
        <v>item,200;stage_token,1</v>
      </c>
      <c r="E854" s="50">
        <f>产出设定!$C$22</f>
        <v>100</v>
      </c>
      <c r="F854" s="50">
        <f>怪物产出!K55</f>
        <v>304</v>
      </c>
      <c r="G854" s="50">
        <f>怪物产出!L55</f>
        <v>506</v>
      </c>
      <c r="H854" s="50" t="str">
        <f>怪物产出!V55</f>
        <v>pack,10252;stage_token,190;dice,1</v>
      </c>
      <c r="K854" s="50">
        <v>13</v>
      </c>
      <c r="L854" s="50">
        <f t="shared" si="666"/>
        <v>131052</v>
      </c>
      <c r="M854" s="50">
        <v>52</v>
      </c>
      <c r="N854" s="50" t="str">
        <f ca="1">OFFSET(随机目标!$C$42,M854-1,MATCH(K854,随机目标!$C$41:$CH$41,0)-1)</f>
        <v>prop,212,1;pack,1108;pack,1123;pack,1138;pack,1153</v>
      </c>
      <c r="O854" s="50" t="str">
        <f ca="1">OFFSET(随机目标!$C$42,M854-1,MATCH(K854,随机目标!$C$41:$CH$41,0))</f>
        <v>prop,212,1</v>
      </c>
      <c r="P854" s="50">
        <f ca="1">OFFSET(随机目标!$C$42,M854-1,MATCH(K854,随机目标!$C$41:$CH$41,0)+1)</f>
        <v>8</v>
      </c>
      <c r="Q854" s="50">
        <v>1</v>
      </c>
      <c r="R854" s="50" t="str">
        <f t="shared" ca="1" si="667"/>
        <v>prop_212</v>
      </c>
      <c r="S854" s="50" t="str">
        <f t="shared" ca="1" si="668"/>
        <v>prop</v>
      </c>
      <c r="U854" s="50">
        <v>14</v>
      </c>
      <c r="V854" s="50">
        <f t="shared" si="669"/>
        <v>142052</v>
      </c>
      <c r="W854" s="50">
        <v>52</v>
      </c>
      <c r="X854" s="50" t="s">
        <v>2200</v>
      </c>
      <c r="Y854" s="50" t="s">
        <v>2200</v>
      </c>
      <c r="Z854" s="50">
        <f>随机目标!CH293</f>
        <v>0</v>
      </c>
      <c r="AA854" s="50">
        <v>2</v>
      </c>
      <c r="AB854" s="50" t="str">
        <f t="shared" si="670"/>
        <v>itemicon_1</v>
      </c>
      <c r="AC854" s="50" t="str">
        <f t="shared" si="671"/>
        <v>coin</v>
      </c>
    </row>
    <row r="855" spans="1:29">
      <c r="A855" s="51" t="s">
        <v>1168</v>
      </c>
      <c r="B855" s="52">
        <v>2053</v>
      </c>
      <c r="C855" s="52">
        <v>1</v>
      </c>
      <c r="D855" s="50" t="str">
        <f>怪物产出!Y56</f>
        <v>item,200;stage_token,1</v>
      </c>
      <c r="E855" s="50">
        <f>产出设定!$C$22</f>
        <v>100</v>
      </c>
      <c r="F855" s="50">
        <f>怪物产出!K56</f>
        <v>312</v>
      </c>
      <c r="G855" s="50">
        <f>怪物产出!L56</f>
        <v>520</v>
      </c>
      <c r="H855" s="50" t="str">
        <f>怪物产出!V56</f>
        <v>pack,10253;stage_token,190;dice,1</v>
      </c>
      <c r="K855" s="50">
        <v>13</v>
      </c>
      <c r="L855" s="50">
        <f t="shared" si="666"/>
        <v>131053</v>
      </c>
      <c r="M855" s="50">
        <v>53</v>
      </c>
      <c r="N855" s="50" t="str">
        <f ca="1">OFFSET(随机目标!$C$42,M855-1,MATCH(K855,随机目标!$C$41:$CH$41,0)-1)</f>
        <v>prop,212,1;pack,1108;pack,1123;pack,1138;pack,1153</v>
      </c>
      <c r="O855" s="50" t="str">
        <f ca="1">OFFSET(随机目标!$C$42,M855-1,MATCH(K855,随机目标!$C$41:$CH$41,0))</f>
        <v>prop,212,1</v>
      </c>
      <c r="P855" s="50">
        <f ca="1">OFFSET(随机目标!$C$42,M855-1,MATCH(K855,随机目标!$C$41:$CH$41,0)+1)</f>
        <v>8</v>
      </c>
      <c r="Q855" s="50">
        <v>1</v>
      </c>
      <c r="R855" s="50" t="str">
        <f t="shared" ca="1" si="667"/>
        <v>prop_212</v>
      </c>
      <c r="S855" s="50" t="str">
        <f t="shared" ca="1" si="668"/>
        <v>prop</v>
      </c>
      <c r="U855" s="50">
        <v>14</v>
      </c>
      <c r="V855" s="50">
        <f t="shared" si="669"/>
        <v>142053</v>
      </c>
      <c r="W855" s="50">
        <v>53</v>
      </c>
      <c r="X855" s="50" t="s">
        <v>2200</v>
      </c>
      <c r="Y855" s="50" t="s">
        <v>2200</v>
      </c>
      <c r="Z855" s="50">
        <f>随机目标!CH294</f>
        <v>0</v>
      </c>
      <c r="AA855" s="50">
        <v>2</v>
      </c>
      <c r="AB855" s="50" t="str">
        <f t="shared" si="670"/>
        <v>itemicon_1</v>
      </c>
      <c r="AC855" s="50" t="str">
        <f t="shared" si="671"/>
        <v>coin</v>
      </c>
    </row>
    <row r="856" spans="1:29">
      <c r="A856" s="51" t="s">
        <v>1169</v>
      </c>
      <c r="B856" s="52">
        <v>2054</v>
      </c>
      <c r="C856" s="52">
        <v>1</v>
      </c>
      <c r="D856" s="50" t="str">
        <f>怪物产出!Y57</f>
        <v>item,200;stage_token,1</v>
      </c>
      <c r="E856" s="50">
        <f>产出设定!$C$22</f>
        <v>100</v>
      </c>
      <c r="F856" s="50">
        <f>怪物产出!K57</f>
        <v>320</v>
      </c>
      <c r="G856" s="50">
        <f>怪物产出!L57</f>
        <v>534</v>
      </c>
      <c r="H856" s="50" t="str">
        <f>怪物产出!V57</f>
        <v>pack,10254;stage_token,190;dice,1</v>
      </c>
      <c r="K856" s="50">
        <v>13</v>
      </c>
      <c r="L856" s="50">
        <f t="shared" si="666"/>
        <v>131054</v>
      </c>
      <c r="M856" s="50">
        <v>54</v>
      </c>
      <c r="N856" s="50" t="str">
        <f ca="1">OFFSET(随机目标!$C$42,M856-1,MATCH(K856,随机目标!$C$41:$CH$41,0)-1)</f>
        <v>prop,212,1;pack,1109;pack,1124;pack,1139;pack,1154</v>
      </c>
      <c r="O856" s="50" t="str">
        <f ca="1">OFFSET(随机目标!$C$42,M856-1,MATCH(K856,随机目标!$C$41:$CH$41,0))</f>
        <v>prop,212,1</v>
      </c>
      <c r="P856" s="50">
        <f ca="1">OFFSET(随机目标!$C$42,M856-1,MATCH(K856,随机目标!$C$41:$CH$41,0)+1)</f>
        <v>8</v>
      </c>
      <c r="Q856" s="50">
        <v>1</v>
      </c>
      <c r="R856" s="50" t="str">
        <f t="shared" ca="1" si="667"/>
        <v>prop_212</v>
      </c>
      <c r="S856" s="50" t="str">
        <f t="shared" ca="1" si="668"/>
        <v>prop</v>
      </c>
      <c r="U856" s="50">
        <v>14</v>
      </c>
      <c r="V856" s="50">
        <f t="shared" si="669"/>
        <v>142054</v>
      </c>
      <c r="W856" s="50">
        <v>54</v>
      </c>
      <c r="X856" s="50" t="s">
        <v>2200</v>
      </c>
      <c r="Y856" s="50" t="s">
        <v>2200</v>
      </c>
      <c r="Z856" s="50">
        <f>随机目标!CH295</f>
        <v>0</v>
      </c>
      <c r="AA856" s="50">
        <v>2</v>
      </c>
      <c r="AB856" s="50" t="str">
        <f t="shared" si="670"/>
        <v>itemicon_1</v>
      </c>
      <c r="AC856" s="50" t="str">
        <f t="shared" si="671"/>
        <v>coin</v>
      </c>
    </row>
    <row r="857" spans="1:29">
      <c r="A857" s="51" t="s">
        <v>1170</v>
      </c>
      <c r="B857" s="52">
        <v>2055</v>
      </c>
      <c r="C857" s="52">
        <v>1</v>
      </c>
      <c r="D857" s="50" t="str">
        <f>怪物产出!Y58</f>
        <v>item,200;stage_token,1</v>
      </c>
      <c r="E857" s="50">
        <f>产出设定!$C$22</f>
        <v>100</v>
      </c>
      <c r="F857" s="50">
        <f>怪物产出!K58</f>
        <v>328</v>
      </c>
      <c r="G857" s="50">
        <f>怪物产出!L58</f>
        <v>546</v>
      </c>
      <c r="H857" s="50" t="str">
        <f>怪物产出!V58</f>
        <v>pack,10255;stage_token,195;dice,1</v>
      </c>
      <c r="K857" s="50">
        <v>13</v>
      </c>
      <c r="L857" s="50">
        <f t="shared" si="666"/>
        <v>131055</v>
      </c>
      <c r="M857" s="50">
        <v>55</v>
      </c>
      <c r="N857" s="50" t="str">
        <f ca="1">OFFSET(随机目标!$C$42,M857-1,MATCH(K857,随机目标!$C$41:$CH$41,0)-1)</f>
        <v>prop,212,1;pack,1109;pack,1124;pack,1139;pack,1154</v>
      </c>
      <c r="O857" s="50" t="str">
        <f ca="1">OFFSET(随机目标!$C$42,M857-1,MATCH(K857,随机目标!$C$41:$CH$41,0))</f>
        <v>prop,212,1</v>
      </c>
      <c r="P857" s="50">
        <f ca="1">OFFSET(随机目标!$C$42,M857-1,MATCH(K857,随机目标!$C$41:$CH$41,0)+1)</f>
        <v>8</v>
      </c>
      <c r="Q857" s="50">
        <v>1</v>
      </c>
      <c r="R857" s="50" t="str">
        <f t="shared" ca="1" si="667"/>
        <v>prop_212</v>
      </c>
      <c r="S857" s="50" t="str">
        <f t="shared" ca="1" si="668"/>
        <v>prop</v>
      </c>
      <c r="U857" s="50">
        <v>14</v>
      </c>
      <c r="V857" s="50">
        <f t="shared" si="669"/>
        <v>142055</v>
      </c>
      <c r="W857" s="50">
        <v>55</v>
      </c>
      <c r="X857" s="50" t="s">
        <v>2200</v>
      </c>
      <c r="Y857" s="50" t="s">
        <v>2200</v>
      </c>
      <c r="Z857" s="50">
        <f>随机目标!CH296</f>
        <v>0</v>
      </c>
      <c r="AA857" s="50">
        <v>2</v>
      </c>
      <c r="AB857" s="50" t="str">
        <f t="shared" si="670"/>
        <v>itemicon_1</v>
      </c>
      <c r="AC857" s="50" t="str">
        <f t="shared" si="671"/>
        <v>coin</v>
      </c>
    </row>
    <row r="858" spans="1:29">
      <c r="A858" s="51" t="s">
        <v>1171</v>
      </c>
      <c r="B858" s="52">
        <v>2056</v>
      </c>
      <c r="C858" s="52">
        <v>1</v>
      </c>
      <c r="D858" s="50" t="str">
        <f>怪物产出!Y59</f>
        <v>item,200;stage_token,1</v>
      </c>
      <c r="E858" s="50">
        <f>产出设定!$C$22</f>
        <v>100</v>
      </c>
      <c r="F858" s="50">
        <f>怪物产出!K59</f>
        <v>328</v>
      </c>
      <c r="G858" s="50">
        <f>怪物产出!L59</f>
        <v>546</v>
      </c>
      <c r="H858" s="50" t="str">
        <f>怪物产出!V59</f>
        <v>pack,10256;stage_token,195;dice,1</v>
      </c>
      <c r="K858" s="50">
        <v>13</v>
      </c>
      <c r="L858" s="50">
        <f t="shared" si="666"/>
        <v>131056</v>
      </c>
      <c r="M858" s="50">
        <v>56</v>
      </c>
      <c r="N858" s="50" t="str">
        <f ca="1">OFFSET(随机目标!$C$42,M858-1,MATCH(K858,随机目标!$C$41:$CH$41,0)-1)</f>
        <v>prop,212,1;pack,1109;pack,1124;pack,1139;pack,1154</v>
      </c>
      <c r="O858" s="50" t="str">
        <f ca="1">OFFSET(随机目标!$C$42,M858-1,MATCH(K858,随机目标!$C$41:$CH$41,0))</f>
        <v>prop,212,1</v>
      </c>
      <c r="P858" s="50">
        <f ca="1">OFFSET(随机目标!$C$42,M858-1,MATCH(K858,随机目标!$C$41:$CH$41,0)+1)</f>
        <v>8</v>
      </c>
      <c r="Q858" s="50">
        <v>1</v>
      </c>
      <c r="R858" s="50" t="str">
        <f t="shared" ca="1" si="667"/>
        <v>prop_212</v>
      </c>
      <c r="S858" s="50" t="str">
        <f t="shared" ca="1" si="668"/>
        <v>prop</v>
      </c>
      <c r="U858" s="50">
        <v>14</v>
      </c>
      <c r="V858" s="50">
        <f t="shared" si="669"/>
        <v>142056</v>
      </c>
      <c r="W858" s="50">
        <v>56</v>
      </c>
      <c r="X858" s="50" t="s">
        <v>2200</v>
      </c>
      <c r="Y858" s="50" t="s">
        <v>2200</v>
      </c>
      <c r="Z858" s="50">
        <f>随机目标!CH297</f>
        <v>0</v>
      </c>
      <c r="AA858" s="50">
        <v>2</v>
      </c>
      <c r="AB858" s="50" t="str">
        <f t="shared" si="670"/>
        <v>itemicon_1</v>
      </c>
      <c r="AC858" s="50" t="str">
        <f t="shared" si="671"/>
        <v>coin</v>
      </c>
    </row>
    <row r="859" spans="1:29">
      <c r="A859" s="51" t="s">
        <v>1172</v>
      </c>
      <c r="B859" s="52">
        <v>2057</v>
      </c>
      <c r="C859" s="52">
        <v>1</v>
      </c>
      <c r="D859" s="50" t="str">
        <f>怪物产出!Y60</f>
        <v>item,200;stage_token,1</v>
      </c>
      <c r="E859" s="50">
        <f>产出设定!$C$22</f>
        <v>100</v>
      </c>
      <c r="F859" s="50">
        <f>怪物产出!K60</f>
        <v>336</v>
      </c>
      <c r="G859" s="50">
        <f>怪物产出!L60</f>
        <v>560</v>
      </c>
      <c r="H859" s="50" t="str">
        <f>怪物产出!V60</f>
        <v>pack,10257;stage_token,195;dice,1</v>
      </c>
      <c r="K859" s="50">
        <v>13</v>
      </c>
      <c r="L859" s="50">
        <f t="shared" si="666"/>
        <v>131057</v>
      </c>
      <c r="M859" s="50">
        <v>57</v>
      </c>
      <c r="N859" s="50" t="str">
        <f ca="1">OFFSET(随机目标!$C$42,M859-1,MATCH(K859,随机目标!$C$41:$CH$41,0)-1)</f>
        <v>prop,212,1;pack,1109;pack,1124;pack,1139;pack,1154</v>
      </c>
      <c r="O859" s="50" t="str">
        <f ca="1">OFFSET(随机目标!$C$42,M859-1,MATCH(K859,随机目标!$C$41:$CH$41,0))</f>
        <v>prop,212,1</v>
      </c>
      <c r="P859" s="50">
        <f ca="1">OFFSET(随机目标!$C$42,M859-1,MATCH(K859,随机目标!$C$41:$CH$41,0)+1)</f>
        <v>8</v>
      </c>
      <c r="Q859" s="50">
        <v>1</v>
      </c>
      <c r="R859" s="50" t="str">
        <f t="shared" ca="1" si="667"/>
        <v>prop_212</v>
      </c>
      <c r="S859" s="50" t="str">
        <f t="shared" ca="1" si="668"/>
        <v>prop</v>
      </c>
      <c r="U859" s="50">
        <v>14</v>
      </c>
      <c r="V859" s="50">
        <f t="shared" si="669"/>
        <v>142057</v>
      </c>
      <c r="W859" s="50">
        <v>57</v>
      </c>
      <c r="X859" s="50" t="s">
        <v>2200</v>
      </c>
      <c r="Y859" s="50" t="s">
        <v>2200</v>
      </c>
      <c r="Z859" s="50">
        <f>随机目标!CH298</f>
        <v>0</v>
      </c>
      <c r="AA859" s="50">
        <v>2</v>
      </c>
      <c r="AB859" s="50" t="str">
        <f t="shared" si="670"/>
        <v>itemicon_1</v>
      </c>
      <c r="AC859" s="50" t="str">
        <f t="shared" si="671"/>
        <v>coin</v>
      </c>
    </row>
    <row r="860" spans="1:29">
      <c r="A860" s="51" t="s">
        <v>1173</v>
      </c>
      <c r="B860" s="52">
        <v>2058</v>
      </c>
      <c r="C860" s="52">
        <v>1</v>
      </c>
      <c r="D860" s="50" t="str">
        <f>怪物产出!Y61</f>
        <v>item,200;stage_token,1</v>
      </c>
      <c r="E860" s="50">
        <f>产出设定!$C$22</f>
        <v>100</v>
      </c>
      <c r="F860" s="50">
        <f>怪物产出!K61</f>
        <v>336</v>
      </c>
      <c r="G860" s="50">
        <f>怪物产出!L61</f>
        <v>560</v>
      </c>
      <c r="H860" s="50" t="str">
        <f>怪物产出!V61</f>
        <v>pack,10258;stage_token,195;dice,1</v>
      </c>
      <c r="K860" s="50">
        <v>13</v>
      </c>
      <c r="L860" s="50">
        <f t="shared" si="666"/>
        <v>131058</v>
      </c>
      <c r="M860" s="50">
        <v>58</v>
      </c>
      <c r="N860" s="50" t="str">
        <f ca="1">OFFSET(随机目标!$C$42,M860-1,MATCH(K860,随机目标!$C$41:$CH$41,0)-1)</f>
        <v>prop,212,1;pack,1109;pack,1124;pack,1139;pack,1154</v>
      </c>
      <c r="O860" s="50" t="str">
        <f ca="1">OFFSET(随机目标!$C$42,M860-1,MATCH(K860,随机目标!$C$41:$CH$41,0))</f>
        <v>prop,212,1</v>
      </c>
      <c r="P860" s="50">
        <f ca="1">OFFSET(随机目标!$C$42,M860-1,MATCH(K860,随机目标!$C$41:$CH$41,0)+1)</f>
        <v>8</v>
      </c>
      <c r="Q860" s="50">
        <v>1</v>
      </c>
      <c r="R860" s="50" t="str">
        <f t="shared" ca="1" si="667"/>
        <v>prop_212</v>
      </c>
      <c r="S860" s="50" t="str">
        <f t="shared" ca="1" si="668"/>
        <v>prop</v>
      </c>
      <c r="U860" s="50">
        <v>14</v>
      </c>
      <c r="V860" s="50">
        <f t="shared" si="669"/>
        <v>142058</v>
      </c>
      <c r="W860" s="50">
        <v>58</v>
      </c>
      <c r="X860" s="50" t="s">
        <v>2200</v>
      </c>
      <c r="Y860" s="50" t="s">
        <v>2200</v>
      </c>
      <c r="Z860" s="50">
        <f>随机目标!CH299</f>
        <v>0</v>
      </c>
      <c r="AA860" s="50">
        <v>2</v>
      </c>
      <c r="AB860" s="50" t="str">
        <f t="shared" si="670"/>
        <v>itemicon_1</v>
      </c>
      <c r="AC860" s="50" t="str">
        <f t="shared" si="671"/>
        <v>coin</v>
      </c>
    </row>
    <row r="861" spans="1:29">
      <c r="A861" s="51" t="s">
        <v>1174</v>
      </c>
      <c r="B861" s="52">
        <v>2059</v>
      </c>
      <c r="C861" s="52">
        <v>1</v>
      </c>
      <c r="D861" s="50" t="str">
        <f>怪物产出!Y62</f>
        <v>item,200;stage_token,1</v>
      </c>
      <c r="E861" s="50">
        <f>产出设定!$C$22</f>
        <v>100</v>
      </c>
      <c r="F861" s="50">
        <f>怪物产出!K62</f>
        <v>344</v>
      </c>
      <c r="G861" s="50">
        <f>怪物产出!L62</f>
        <v>574</v>
      </c>
      <c r="H861" s="50" t="str">
        <f>怪物产出!V62</f>
        <v>pack,10259;stage_token,195;dice,1</v>
      </c>
      <c r="K861" s="50">
        <v>13</v>
      </c>
      <c r="L861" s="50">
        <f t="shared" si="666"/>
        <v>131059</v>
      </c>
      <c r="M861" s="50">
        <v>59</v>
      </c>
      <c r="N861" s="50" t="str">
        <f ca="1">OFFSET(随机目标!$C$42,M861-1,MATCH(K861,随机目标!$C$41:$CH$41,0)-1)</f>
        <v>prop,212,1;pack,1110;pack,1125;pack,1140;pack,1155</v>
      </c>
      <c r="O861" s="50" t="str">
        <f ca="1">OFFSET(随机目标!$C$42,M861-1,MATCH(K861,随机目标!$C$41:$CH$41,0))</f>
        <v>prop,212,1</v>
      </c>
      <c r="P861" s="50">
        <f ca="1">OFFSET(随机目标!$C$42,M861-1,MATCH(K861,随机目标!$C$41:$CH$41,0)+1)</f>
        <v>8</v>
      </c>
      <c r="Q861" s="50">
        <v>1</v>
      </c>
      <c r="R861" s="50" t="str">
        <f t="shared" ca="1" si="667"/>
        <v>prop_212</v>
      </c>
      <c r="S861" s="50" t="str">
        <f t="shared" ca="1" si="668"/>
        <v>prop</v>
      </c>
      <c r="U861" s="50">
        <v>14</v>
      </c>
      <c r="V861" s="50">
        <f t="shared" si="669"/>
        <v>142059</v>
      </c>
      <c r="W861" s="50">
        <v>59</v>
      </c>
      <c r="X861" s="50" t="s">
        <v>2200</v>
      </c>
      <c r="Y861" s="50" t="s">
        <v>2200</v>
      </c>
      <c r="Z861" s="50">
        <f>随机目标!CH300</f>
        <v>0</v>
      </c>
      <c r="AA861" s="50">
        <v>2</v>
      </c>
      <c r="AB861" s="50" t="str">
        <f t="shared" si="670"/>
        <v>itemicon_1</v>
      </c>
      <c r="AC861" s="50" t="str">
        <f t="shared" si="671"/>
        <v>coin</v>
      </c>
    </row>
    <row r="862" spans="1:29">
      <c r="A862" s="51" t="s">
        <v>1175</v>
      </c>
      <c r="B862" s="52">
        <v>2060</v>
      </c>
      <c r="C862" s="52">
        <v>1</v>
      </c>
      <c r="D862" s="50" t="str">
        <f>怪物产出!Y63</f>
        <v>item,200;stage_token,1</v>
      </c>
      <c r="E862" s="50">
        <f>产出设定!$C$22</f>
        <v>100</v>
      </c>
      <c r="F862" s="50">
        <f>怪物产出!K63</f>
        <v>344</v>
      </c>
      <c r="G862" s="50">
        <f>怪物产出!L63</f>
        <v>574</v>
      </c>
      <c r="H862" s="50" t="str">
        <f>怪物产出!V63</f>
        <v>pack,10260;stage_token,200;dice,1</v>
      </c>
      <c r="K862" s="50">
        <v>13</v>
      </c>
      <c r="L862" s="50">
        <f t="shared" si="666"/>
        <v>131060</v>
      </c>
      <c r="M862" s="50">
        <v>60</v>
      </c>
      <c r="N862" s="50" t="str">
        <f ca="1">OFFSET(随机目标!$C$42,M862-1,MATCH(K862,随机目标!$C$41:$CH$41,0)-1)</f>
        <v>prop,212,1;pack,1110;pack,1125;pack,1140;pack,1155</v>
      </c>
      <c r="O862" s="50" t="str">
        <f ca="1">OFFSET(随机目标!$C$42,M862-1,MATCH(K862,随机目标!$C$41:$CH$41,0))</f>
        <v>prop,212,1</v>
      </c>
      <c r="P862" s="50">
        <f ca="1">OFFSET(随机目标!$C$42,M862-1,MATCH(K862,随机目标!$C$41:$CH$41,0)+1)</f>
        <v>8</v>
      </c>
      <c r="Q862" s="50">
        <v>1</v>
      </c>
      <c r="R862" s="50" t="str">
        <f t="shared" ca="1" si="667"/>
        <v>prop_212</v>
      </c>
      <c r="S862" s="50" t="str">
        <f t="shared" ca="1" si="668"/>
        <v>prop</v>
      </c>
      <c r="U862" s="50">
        <v>14</v>
      </c>
      <c r="V862" s="50">
        <f t="shared" si="669"/>
        <v>142060</v>
      </c>
      <c r="W862" s="50">
        <v>60</v>
      </c>
      <c r="X862" s="50" t="s">
        <v>2200</v>
      </c>
      <c r="Y862" s="50" t="s">
        <v>2200</v>
      </c>
      <c r="Z862" s="50">
        <f>随机目标!CH301</f>
        <v>0</v>
      </c>
      <c r="AA862" s="50">
        <v>2</v>
      </c>
      <c r="AB862" s="50" t="str">
        <f t="shared" si="670"/>
        <v>itemicon_1</v>
      </c>
      <c r="AC862" s="50" t="str">
        <f t="shared" si="671"/>
        <v>coin</v>
      </c>
    </row>
    <row r="863" spans="1:29">
      <c r="A863" s="51" t="s">
        <v>1176</v>
      </c>
      <c r="B863" s="52">
        <v>2061</v>
      </c>
      <c r="C863" s="52">
        <v>1</v>
      </c>
      <c r="D863" s="50" t="str">
        <f>怪物产出!Y64</f>
        <v>item,200;stage_token,1</v>
      </c>
      <c r="E863" s="50">
        <f>产出设定!$C$22</f>
        <v>100</v>
      </c>
      <c r="F863" s="50">
        <f>怪物产出!K64</f>
        <v>352</v>
      </c>
      <c r="G863" s="50">
        <f>怪物产出!L64</f>
        <v>586</v>
      </c>
      <c r="H863" s="50" t="str">
        <f>怪物产出!V64</f>
        <v>pack,10261;stage_token,200;dice,1</v>
      </c>
      <c r="K863" s="50">
        <v>13</v>
      </c>
      <c r="L863" s="50">
        <f t="shared" si="666"/>
        <v>131061</v>
      </c>
      <c r="M863" s="50">
        <v>61</v>
      </c>
      <c r="N863" s="50" t="str">
        <f ca="1">OFFSET(随机目标!$C$42,M863-1,MATCH(K863,随机目标!$C$41:$CH$41,0)-1)</f>
        <v>prop,212,1;pack,1110;pack,1125;pack,1140;pack,1155</v>
      </c>
      <c r="O863" s="50" t="str">
        <f ca="1">OFFSET(随机目标!$C$42,M863-1,MATCH(K863,随机目标!$C$41:$CH$41,0))</f>
        <v>prop,212,1</v>
      </c>
      <c r="P863" s="50">
        <f ca="1">OFFSET(随机目标!$C$42,M863-1,MATCH(K863,随机目标!$C$41:$CH$41,0)+1)</f>
        <v>8</v>
      </c>
      <c r="Q863" s="50">
        <v>1</v>
      </c>
      <c r="R863" s="50" t="str">
        <f t="shared" ca="1" si="667"/>
        <v>prop_212</v>
      </c>
      <c r="S863" s="50" t="str">
        <f t="shared" ca="1" si="668"/>
        <v>prop</v>
      </c>
      <c r="U863" s="50">
        <v>14</v>
      </c>
      <c r="V863" s="50">
        <f t="shared" si="669"/>
        <v>142061</v>
      </c>
      <c r="W863" s="50">
        <v>61</v>
      </c>
      <c r="X863" s="50" t="s">
        <v>2200</v>
      </c>
      <c r="Y863" s="50" t="s">
        <v>2200</v>
      </c>
      <c r="Z863" s="50">
        <f>随机目标!CH302</f>
        <v>0</v>
      </c>
      <c r="AA863" s="50">
        <v>2</v>
      </c>
      <c r="AB863" s="50" t="str">
        <f t="shared" si="670"/>
        <v>itemicon_1</v>
      </c>
      <c r="AC863" s="50" t="str">
        <f t="shared" si="671"/>
        <v>coin</v>
      </c>
    </row>
    <row r="864" spans="1:29">
      <c r="A864" s="51" t="s">
        <v>1177</v>
      </c>
      <c r="B864" s="52">
        <v>2062</v>
      </c>
      <c r="C864" s="52">
        <v>1</v>
      </c>
      <c r="D864" s="50" t="str">
        <f>怪物产出!Y65</f>
        <v>item,200;stage_token,1</v>
      </c>
      <c r="E864" s="50">
        <f>产出设定!$C$22</f>
        <v>100</v>
      </c>
      <c r="F864" s="50">
        <f>怪物产出!K65</f>
        <v>352</v>
      </c>
      <c r="G864" s="50">
        <f>怪物产出!L65</f>
        <v>586</v>
      </c>
      <c r="H864" s="50" t="str">
        <f>怪物产出!V65</f>
        <v>pack,10262;stage_token,200;dice,1</v>
      </c>
      <c r="K864" s="50">
        <v>13</v>
      </c>
      <c r="L864" s="50">
        <f t="shared" si="666"/>
        <v>131062</v>
      </c>
      <c r="M864" s="50">
        <v>62</v>
      </c>
      <c r="N864" s="50" t="str">
        <f ca="1">OFFSET(随机目标!$C$42,M864-1,MATCH(K864,随机目标!$C$41:$CH$41,0)-1)</f>
        <v>prop,212,1;pack,1110;pack,1125;pack,1140;pack,1155</v>
      </c>
      <c r="O864" s="50" t="str">
        <f ca="1">OFFSET(随机目标!$C$42,M864-1,MATCH(K864,随机目标!$C$41:$CH$41,0))</f>
        <v>prop,212,1</v>
      </c>
      <c r="P864" s="50">
        <f ca="1">OFFSET(随机目标!$C$42,M864-1,MATCH(K864,随机目标!$C$41:$CH$41,0)+1)</f>
        <v>8</v>
      </c>
      <c r="Q864" s="50">
        <v>1</v>
      </c>
      <c r="R864" s="50" t="str">
        <f t="shared" ca="1" si="667"/>
        <v>prop_212</v>
      </c>
      <c r="S864" s="50" t="str">
        <f t="shared" ca="1" si="668"/>
        <v>prop</v>
      </c>
      <c r="U864" s="50">
        <v>14</v>
      </c>
      <c r="V864" s="50">
        <f t="shared" si="669"/>
        <v>142062</v>
      </c>
      <c r="W864" s="50">
        <v>62</v>
      </c>
      <c r="X864" s="50" t="s">
        <v>2200</v>
      </c>
      <c r="Y864" s="50" t="s">
        <v>2200</v>
      </c>
      <c r="Z864" s="50">
        <f>随机目标!CH303</f>
        <v>0</v>
      </c>
      <c r="AA864" s="50">
        <v>2</v>
      </c>
      <c r="AB864" s="50" t="str">
        <f t="shared" si="670"/>
        <v>itemicon_1</v>
      </c>
      <c r="AC864" s="50" t="str">
        <f t="shared" si="671"/>
        <v>coin</v>
      </c>
    </row>
    <row r="865" spans="1:29">
      <c r="A865" s="51" t="s">
        <v>1178</v>
      </c>
      <c r="B865" s="52">
        <v>2063</v>
      </c>
      <c r="C865" s="52">
        <v>1</v>
      </c>
      <c r="D865" s="50" t="str">
        <f>怪物产出!Y66</f>
        <v>item,200;stage_token,1</v>
      </c>
      <c r="E865" s="50">
        <f>产出设定!$C$22</f>
        <v>100</v>
      </c>
      <c r="F865" s="50">
        <f>怪物产出!K66</f>
        <v>352</v>
      </c>
      <c r="G865" s="50">
        <f>怪物产出!L66</f>
        <v>586</v>
      </c>
      <c r="H865" s="50" t="str">
        <f>怪物产出!V66</f>
        <v>pack,10263;stage_token,200;dice,1</v>
      </c>
      <c r="K865" s="50">
        <v>13</v>
      </c>
      <c r="L865" s="50">
        <f t="shared" si="666"/>
        <v>131063</v>
      </c>
      <c r="M865" s="50">
        <v>63</v>
      </c>
      <c r="N865" s="50" t="str">
        <f ca="1">OFFSET(随机目标!$C$42,M865-1,MATCH(K865,随机目标!$C$41:$CH$41,0)-1)</f>
        <v>prop,212,1;pack,1110;pack,1125;pack,1140;pack,1155</v>
      </c>
      <c r="O865" s="50" t="str">
        <f ca="1">OFFSET(随机目标!$C$42,M865-1,MATCH(K865,随机目标!$C$41:$CH$41,0))</f>
        <v>prop,212,1</v>
      </c>
      <c r="P865" s="50">
        <f ca="1">OFFSET(随机目标!$C$42,M865-1,MATCH(K865,随机目标!$C$41:$CH$41,0)+1)</f>
        <v>8</v>
      </c>
      <c r="Q865" s="50">
        <v>1</v>
      </c>
      <c r="R865" s="50" t="str">
        <f t="shared" ca="1" si="667"/>
        <v>prop_212</v>
      </c>
      <c r="S865" s="50" t="str">
        <f t="shared" ca="1" si="668"/>
        <v>prop</v>
      </c>
      <c r="U865" s="50">
        <v>14</v>
      </c>
      <c r="V865" s="50">
        <f t="shared" si="669"/>
        <v>142063</v>
      </c>
      <c r="W865" s="50">
        <v>63</v>
      </c>
      <c r="X865" s="50" t="s">
        <v>2200</v>
      </c>
      <c r="Y865" s="50" t="s">
        <v>2200</v>
      </c>
      <c r="Z865" s="50">
        <f>随机目标!CH304</f>
        <v>0</v>
      </c>
      <c r="AA865" s="50">
        <v>2</v>
      </c>
      <c r="AB865" s="50" t="str">
        <f t="shared" si="670"/>
        <v>itemicon_1</v>
      </c>
      <c r="AC865" s="50" t="str">
        <f t="shared" si="671"/>
        <v>coin</v>
      </c>
    </row>
    <row r="866" spans="1:29">
      <c r="A866" s="51" t="s">
        <v>1179</v>
      </c>
      <c r="B866" s="52">
        <v>2064</v>
      </c>
      <c r="C866" s="52">
        <v>1</v>
      </c>
      <c r="D866" s="50" t="str">
        <f>怪物产出!Y67</f>
        <v>item,200;stage_token,1</v>
      </c>
      <c r="E866" s="50">
        <f>产出设定!$C$22</f>
        <v>100</v>
      </c>
      <c r="F866" s="50">
        <f>怪物产出!K67</f>
        <v>360</v>
      </c>
      <c r="G866" s="50">
        <f>怪物产出!L67</f>
        <v>600</v>
      </c>
      <c r="H866" s="50" t="str">
        <f>怪物产出!V67</f>
        <v>pack,10264;stage_token,200;dice,1</v>
      </c>
      <c r="K866" s="50">
        <v>13</v>
      </c>
      <c r="L866" s="50">
        <f t="shared" si="666"/>
        <v>131064</v>
      </c>
      <c r="M866" s="50">
        <v>64</v>
      </c>
      <c r="N866" s="50" t="str">
        <f ca="1">OFFSET(随机目标!$C$42,M866-1,MATCH(K866,随机目标!$C$41:$CH$41,0)-1)</f>
        <v>prop,212,1;pack,1110;pack,1125;pack,1140;pack,1155</v>
      </c>
      <c r="O866" s="50" t="str">
        <f ca="1">OFFSET(随机目标!$C$42,M866-1,MATCH(K866,随机目标!$C$41:$CH$41,0))</f>
        <v>prop,212,1</v>
      </c>
      <c r="P866" s="50">
        <f ca="1">OFFSET(随机目标!$C$42,M866-1,MATCH(K866,随机目标!$C$41:$CH$41,0)+1)</f>
        <v>8</v>
      </c>
      <c r="Q866" s="50">
        <v>1</v>
      </c>
      <c r="R866" s="50" t="str">
        <f t="shared" ca="1" si="667"/>
        <v>prop_212</v>
      </c>
      <c r="S866" s="50" t="str">
        <f t="shared" ca="1" si="668"/>
        <v>prop</v>
      </c>
      <c r="U866" s="50">
        <v>14</v>
      </c>
      <c r="V866" s="50">
        <f t="shared" si="669"/>
        <v>142064</v>
      </c>
      <c r="W866" s="50">
        <v>64</v>
      </c>
      <c r="X866" s="50" t="s">
        <v>2200</v>
      </c>
      <c r="Y866" s="50" t="s">
        <v>2200</v>
      </c>
      <c r="Z866" s="50">
        <f>随机目标!CH305</f>
        <v>0</v>
      </c>
      <c r="AA866" s="50">
        <v>2</v>
      </c>
      <c r="AB866" s="50" t="str">
        <f t="shared" si="670"/>
        <v>itemicon_1</v>
      </c>
      <c r="AC866" s="50" t="str">
        <f t="shared" si="671"/>
        <v>coin</v>
      </c>
    </row>
    <row r="867" spans="1:29">
      <c r="A867" s="51" t="s">
        <v>1180</v>
      </c>
      <c r="B867" s="52">
        <v>2065</v>
      </c>
      <c r="C867" s="52">
        <v>1</v>
      </c>
      <c r="D867" s="50" t="str">
        <f>怪物产出!Y68</f>
        <v>item,200;stage_token,1</v>
      </c>
      <c r="E867" s="50">
        <f>产出设定!$C$22</f>
        <v>100</v>
      </c>
      <c r="F867" s="50">
        <f>怪物产出!K68</f>
        <v>360</v>
      </c>
      <c r="G867" s="50">
        <f>怪物产出!L68</f>
        <v>600</v>
      </c>
      <c r="H867" s="50" t="str">
        <f>怪物产出!V68</f>
        <v>pack,10265;stage_token,205;dice,1</v>
      </c>
      <c r="K867" s="50">
        <v>13</v>
      </c>
      <c r="L867" s="50">
        <f t="shared" si="666"/>
        <v>131065</v>
      </c>
      <c r="M867" s="50">
        <v>65</v>
      </c>
      <c r="N867" s="50" t="str">
        <f ca="1">OFFSET(随机目标!$C$42,M867-1,MATCH(K867,随机目标!$C$41:$CH$41,0)-1)</f>
        <v>prop,212,1;pack,1110;pack,1125;pack,1140;pack,1155</v>
      </c>
      <c r="O867" s="50" t="str">
        <f ca="1">OFFSET(随机目标!$C$42,M867-1,MATCH(K867,随机目标!$C$41:$CH$41,0))</f>
        <v>prop,212,1</v>
      </c>
      <c r="P867" s="50">
        <f ca="1">OFFSET(随机目标!$C$42,M867-1,MATCH(K867,随机目标!$C$41:$CH$41,0)+1)</f>
        <v>8</v>
      </c>
      <c r="Q867" s="50">
        <v>1</v>
      </c>
      <c r="R867" s="50" t="str">
        <f t="shared" ca="1" si="667"/>
        <v>prop_212</v>
      </c>
      <c r="S867" s="50" t="str">
        <f t="shared" ca="1" si="668"/>
        <v>prop</v>
      </c>
      <c r="U867" s="50">
        <v>14</v>
      </c>
      <c r="V867" s="50">
        <f t="shared" si="669"/>
        <v>142065</v>
      </c>
      <c r="W867" s="50">
        <v>65</v>
      </c>
      <c r="X867" s="50" t="s">
        <v>2200</v>
      </c>
      <c r="Y867" s="50" t="s">
        <v>2200</v>
      </c>
      <c r="Z867" s="50">
        <f>随机目标!CH306</f>
        <v>0</v>
      </c>
      <c r="AA867" s="50">
        <v>2</v>
      </c>
      <c r="AB867" s="50" t="str">
        <f t="shared" si="670"/>
        <v>itemicon_1</v>
      </c>
      <c r="AC867" s="50" t="str">
        <f t="shared" si="671"/>
        <v>coin</v>
      </c>
    </row>
    <row r="868" spans="1:29">
      <c r="A868" s="51" t="s">
        <v>1181</v>
      </c>
      <c r="B868" s="52">
        <v>2066</v>
      </c>
      <c r="C868" s="52">
        <v>1</v>
      </c>
      <c r="D868" s="50" t="str">
        <f>怪物产出!Y69</f>
        <v>item,200;stage_token,1</v>
      </c>
      <c r="E868" s="50">
        <f>产出设定!$C$22</f>
        <v>100</v>
      </c>
      <c r="F868" s="50">
        <f>怪物产出!K69</f>
        <v>372</v>
      </c>
      <c r="G868" s="50">
        <f>怪物产出!L69</f>
        <v>620</v>
      </c>
      <c r="H868" s="50" t="str">
        <f>怪物产出!V69</f>
        <v>pack,10266;stage_token,205;dice,1</v>
      </c>
      <c r="K868" s="50">
        <v>13</v>
      </c>
      <c r="L868" s="50">
        <f t="shared" si="666"/>
        <v>131066</v>
      </c>
      <c r="M868" s="50">
        <v>66</v>
      </c>
      <c r="N868" s="50" t="str">
        <f ca="1">OFFSET(随机目标!$C$42,M868-1,MATCH(K868,随机目标!$C$41:$CH$41,0)-1)</f>
        <v>prop,212,1;pack,1111;pack,1126;pack,1141;pack,1156</v>
      </c>
      <c r="O868" s="50" t="str">
        <f ca="1">OFFSET(随机目标!$C$42,M868-1,MATCH(K868,随机目标!$C$41:$CH$41,0))</f>
        <v>prop,212,1</v>
      </c>
      <c r="P868" s="50">
        <f ca="1">OFFSET(随机目标!$C$42,M868-1,MATCH(K868,随机目标!$C$41:$CH$41,0)+1)</f>
        <v>8</v>
      </c>
      <c r="Q868" s="50">
        <v>1</v>
      </c>
      <c r="R868" s="50" t="str">
        <f t="shared" ca="1" si="667"/>
        <v>prop_212</v>
      </c>
      <c r="S868" s="50" t="str">
        <f t="shared" ca="1" si="668"/>
        <v>prop</v>
      </c>
      <c r="U868" s="50">
        <v>14</v>
      </c>
      <c r="V868" s="50">
        <f t="shared" si="669"/>
        <v>142066</v>
      </c>
      <c r="W868" s="50">
        <v>66</v>
      </c>
      <c r="X868" s="50" t="s">
        <v>2200</v>
      </c>
      <c r="Y868" s="50" t="s">
        <v>2200</v>
      </c>
      <c r="Z868" s="50">
        <f>随机目标!CH307</f>
        <v>0</v>
      </c>
      <c r="AA868" s="50">
        <v>2</v>
      </c>
      <c r="AB868" s="50" t="str">
        <f t="shared" si="670"/>
        <v>itemicon_1</v>
      </c>
      <c r="AC868" s="50" t="str">
        <f t="shared" si="671"/>
        <v>coin</v>
      </c>
    </row>
    <row r="869" spans="1:29">
      <c r="A869" s="51" t="s">
        <v>1182</v>
      </c>
      <c r="B869" s="52">
        <v>2067</v>
      </c>
      <c r="C869" s="52">
        <v>1</v>
      </c>
      <c r="D869" s="50" t="str">
        <f>怪物产出!Y70</f>
        <v>item,200;stage_token,1</v>
      </c>
      <c r="E869" s="50">
        <f>产出设定!$C$22</f>
        <v>100</v>
      </c>
      <c r="F869" s="50">
        <f>怪物产出!K70</f>
        <v>372</v>
      </c>
      <c r="G869" s="50">
        <f>怪物产出!L70</f>
        <v>620</v>
      </c>
      <c r="H869" s="50" t="str">
        <f>怪物产出!V70</f>
        <v>pack,10267;stage_token,205;dice,1</v>
      </c>
      <c r="K869" s="50">
        <v>13</v>
      </c>
      <c r="L869" s="50">
        <f t="shared" si="666"/>
        <v>131067</v>
      </c>
      <c r="M869" s="50">
        <v>67</v>
      </c>
      <c r="N869" s="50" t="str">
        <f ca="1">OFFSET(随机目标!$C$42,M869-1,MATCH(K869,随机目标!$C$41:$CH$41,0)-1)</f>
        <v>prop,212,1;pack,1111;pack,1126;pack,1141;pack,1156</v>
      </c>
      <c r="O869" s="50" t="str">
        <f ca="1">OFFSET(随机目标!$C$42,M869-1,MATCH(K869,随机目标!$C$41:$CH$41,0))</f>
        <v>prop,212,1</v>
      </c>
      <c r="P869" s="50">
        <f ca="1">OFFSET(随机目标!$C$42,M869-1,MATCH(K869,随机目标!$C$41:$CH$41,0)+1)</f>
        <v>8</v>
      </c>
      <c r="Q869" s="50">
        <v>1</v>
      </c>
      <c r="R869" s="50" t="str">
        <f t="shared" ca="1" si="667"/>
        <v>prop_212</v>
      </c>
      <c r="S869" s="50" t="str">
        <f t="shared" ca="1" si="668"/>
        <v>prop</v>
      </c>
      <c r="U869" s="50">
        <v>14</v>
      </c>
      <c r="V869" s="50">
        <f t="shared" si="669"/>
        <v>142067</v>
      </c>
      <c r="W869" s="50">
        <v>67</v>
      </c>
      <c r="X869" s="50" t="s">
        <v>2200</v>
      </c>
      <c r="Y869" s="50" t="s">
        <v>2200</v>
      </c>
      <c r="Z869" s="50">
        <f>随机目标!CH308</f>
        <v>0</v>
      </c>
      <c r="AA869" s="50">
        <v>2</v>
      </c>
      <c r="AB869" s="50" t="str">
        <f t="shared" si="670"/>
        <v>itemicon_1</v>
      </c>
      <c r="AC869" s="50" t="str">
        <f t="shared" si="671"/>
        <v>coin</v>
      </c>
    </row>
    <row r="870" spans="1:29">
      <c r="A870" s="51" t="s">
        <v>1183</v>
      </c>
      <c r="B870" s="52">
        <v>2068</v>
      </c>
      <c r="C870" s="52">
        <v>1</v>
      </c>
      <c r="D870" s="50" t="str">
        <f>怪物产出!Y71</f>
        <v>item,200;stage_token,1</v>
      </c>
      <c r="E870" s="50">
        <f>产出设定!$C$22</f>
        <v>100</v>
      </c>
      <c r="F870" s="50">
        <f>怪物产出!K71</f>
        <v>384</v>
      </c>
      <c r="G870" s="50">
        <f>怪物产出!L71</f>
        <v>640</v>
      </c>
      <c r="H870" s="50" t="str">
        <f>怪物产出!V71</f>
        <v>pack,10268;stage_token,205;dice,1</v>
      </c>
      <c r="K870" s="50">
        <v>13</v>
      </c>
      <c r="L870" s="50">
        <f t="shared" si="666"/>
        <v>131068</v>
      </c>
      <c r="M870" s="50">
        <v>68</v>
      </c>
      <c r="N870" s="50" t="str">
        <f ca="1">OFFSET(随机目标!$C$42,M870-1,MATCH(K870,随机目标!$C$41:$CH$41,0)-1)</f>
        <v>prop,212,1;pack,1111;pack,1126;pack,1141;pack,1156</v>
      </c>
      <c r="O870" s="50" t="str">
        <f ca="1">OFFSET(随机目标!$C$42,M870-1,MATCH(K870,随机目标!$C$41:$CH$41,0))</f>
        <v>prop,212,1</v>
      </c>
      <c r="P870" s="50">
        <f ca="1">OFFSET(随机目标!$C$42,M870-1,MATCH(K870,随机目标!$C$41:$CH$41,0)+1)</f>
        <v>8</v>
      </c>
      <c r="Q870" s="50">
        <v>1</v>
      </c>
      <c r="R870" s="50" t="str">
        <f t="shared" ca="1" si="667"/>
        <v>prop_212</v>
      </c>
      <c r="S870" s="50" t="str">
        <f t="shared" ca="1" si="668"/>
        <v>prop</v>
      </c>
      <c r="U870" s="50">
        <v>14</v>
      </c>
      <c r="V870" s="50">
        <f t="shared" si="669"/>
        <v>142068</v>
      </c>
      <c r="W870" s="50">
        <v>68</v>
      </c>
      <c r="X870" s="50" t="s">
        <v>2200</v>
      </c>
      <c r="Y870" s="50" t="s">
        <v>2200</v>
      </c>
      <c r="Z870" s="50">
        <f>随机目标!CH309</f>
        <v>0</v>
      </c>
      <c r="AA870" s="50">
        <v>2</v>
      </c>
      <c r="AB870" s="50" t="str">
        <f t="shared" si="670"/>
        <v>itemicon_1</v>
      </c>
      <c r="AC870" s="50" t="str">
        <f t="shared" si="671"/>
        <v>coin</v>
      </c>
    </row>
    <row r="871" spans="1:29">
      <c r="A871" s="51" t="s">
        <v>1184</v>
      </c>
      <c r="B871" s="52">
        <v>2069</v>
      </c>
      <c r="C871" s="52">
        <v>1</v>
      </c>
      <c r="D871" s="50" t="str">
        <f>怪物产出!Y72</f>
        <v>item,200;stage_token,1</v>
      </c>
      <c r="E871" s="50">
        <f>产出设定!$C$22</f>
        <v>100</v>
      </c>
      <c r="F871" s="50">
        <f>怪物产出!K72</f>
        <v>384</v>
      </c>
      <c r="G871" s="50">
        <f>怪物产出!L72</f>
        <v>640</v>
      </c>
      <c r="H871" s="50" t="str">
        <f>怪物产出!V72</f>
        <v>pack,10269;stage_token,205;dice,1</v>
      </c>
      <c r="K871" s="50">
        <v>13</v>
      </c>
      <c r="L871" s="50">
        <f t="shared" si="666"/>
        <v>131069</v>
      </c>
      <c r="M871" s="50">
        <v>69</v>
      </c>
      <c r="N871" s="50" t="str">
        <f ca="1">OFFSET(随机目标!$C$42,M871-1,MATCH(K871,随机目标!$C$41:$CH$41,0)-1)</f>
        <v>prop,212,1;pack,1111;pack,1126;pack,1141;pack,1156</v>
      </c>
      <c r="O871" s="50" t="str">
        <f ca="1">OFFSET(随机目标!$C$42,M871-1,MATCH(K871,随机目标!$C$41:$CH$41,0))</f>
        <v>prop,212,1</v>
      </c>
      <c r="P871" s="50">
        <f ca="1">OFFSET(随机目标!$C$42,M871-1,MATCH(K871,随机目标!$C$41:$CH$41,0)+1)</f>
        <v>8</v>
      </c>
      <c r="Q871" s="50">
        <v>1</v>
      </c>
      <c r="R871" s="50" t="str">
        <f t="shared" ca="1" si="667"/>
        <v>prop_212</v>
      </c>
      <c r="S871" s="50" t="str">
        <f t="shared" ca="1" si="668"/>
        <v>prop</v>
      </c>
      <c r="U871" s="50">
        <v>14</v>
      </c>
      <c r="V871" s="50">
        <f t="shared" si="669"/>
        <v>142069</v>
      </c>
      <c r="W871" s="50">
        <v>69</v>
      </c>
      <c r="X871" s="50" t="s">
        <v>2200</v>
      </c>
      <c r="Y871" s="50" t="s">
        <v>2200</v>
      </c>
      <c r="Z871" s="50">
        <f>随机目标!CH310</f>
        <v>0</v>
      </c>
      <c r="AA871" s="50">
        <v>2</v>
      </c>
      <c r="AB871" s="50" t="str">
        <f t="shared" si="670"/>
        <v>itemicon_1</v>
      </c>
      <c r="AC871" s="50" t="str">
        <f t="shared" si="671"/>
        <v>coin</v>
      </c>
    </row>
    <row r="872" spans="1:29">
      <c r="A872" s="51" t="s">
        <v>1185</v>
      </c>
      <c r="B872" s="52">
        <v>2070</v>
      </c>
      <c r="C872" s="52">
        <v>1</v>
      </c>
      <c r="D872" s="50" t="str">
        <f>怪物产出!Y73</f>
        <v>item,200;stage_token,1</v>
      </c>
      <c r="E872" s="50">
        <f>产出设定!$C$22</f>
        <v>100</v>
      </c>
      <c r="F872" s="50">
        <f>怪物产出!K73</f>
        <v>390</v>
      </c>
      <c r="G872" s="50">
        <f>怪物产出!L73</f>
        <v>650</v>
      </c>
      <c r="H872" s="50" t="str">
        <f>怪物产出!V73</f>
        <v>pack,10270;stage_token,210;dice,1</v>
      </c>
      <c r="K872" s="50">
        <v>13</v>
      </c>
      <c r="L872" s="50">
        <f t="shared" si="666"/>
        <v>131070</v>
      </c>
      <c r="M872" s="50">
        <v>70</v>
      </c>
      <c r="N872" s="50" t="str">
        <f ca="1">OFFSET(随机目标!$C$42,M872-1,MATCH(K872,随机目标!$C$41:$CH$41,0)-1)</f>
        <v>prop,212,1;pack,1112;pack,1127;pack,1142;pack,1157</v>
      </c>
      <c r="O872" s="50" t="str">
        <f ca="1">OFFSET(随机目标!$C$42,M872-1,MATCH(K872,随机目标!$C$41:$CH$41,0))</f>
        <v>prop,212,1</v>
      </c>
      <c r="P872" s="50">
        <f ca="1">OFFSET(随机目标!$C$42,M872-1,MATCH(K872,随机目标!$C$41:$CH$41,0)+1)</f>
        <v>8</v>
      </c>
      <c r="Q872" s="50">
        <v>1</v>
      </c>
      <c r="R872" s="50" t="str">
        <f t="shared" ca="1" si="667"/>
        <v>prop_212</v>
      </c>
      <c r="S872" s="50" t="str">
        <f t="shared" ca="1" si="668"/>
        <v>prop</v>
      </c>
      <c r="U872" s="50">
        <v>14</v>
      </c>
      <c r="V872" s="50">
        <f t="shared" si="669"/>
        <v>142070</v>
      </c>
      <c r="W872" s="50">
        <v>70</v>
      </c>
      <c r="X872" s="50" t="s">
        <v>2200</v>
      </c>
      <c r="Y872" s="50" t="s">
        <v>2200</v>
      </c>
      <c r="Z872" s="50">
        <f>随机目标!CH311</f>
        <v>0</v>
      </c>
      <c r="AA872" s="50">
        <v>2</v>
      </c>
      <c r="AB872" s="50" t="str">
        <f t="shared" si="670"/>
        <v>itemicon_1</v>
      </c>
      <c r="AC872" s="50" t="str">
        <f t="shared" si="671"/>
        <v>coin</v>
      </c>
    </row>
    <row r="873" spans="1:29">
      <c r="A873" s="51" t="s">
        <v>1186</v>
      </c>
      <c r="B873" s="52">
        <v>2071</v>
      </c>
      <c r="C873" s="52">
        <v>1</v>
      </c>
      <c r="D873" s="50" t="str">
        <f>怪物产出!Y74</f>
        <v>item,200;stage_token,1</v>
      </c>
      <c r="E873" s="50">
        <f>产出设定!$C$22</f>
        <v>100</v>
      </c>
      <c r="F873" s="50">
        <f>怪物产出!K74</f>
        <v>390</v>
      </c>
      <c r="G873" s="50">
        <f>怪物产出!L74</f>
        <v>650</v>
      </c>
      <c r="H873" s="50" t="str">
        <f>怪物产出!V74</f>
        <v>pack,10271;stage_token,210;dice,1</v>
      </c>
      <c r="K873" s="50">
        <v>13</v>
      </c>
      <c r="L873" s="50">
        <f t="shared" si="666"/>
        <v>131071</v>
      </c>
      <c r="M873" s="50">
        <v>71</v>
      </c>
      <c r="N873" s="50" t="str">
        <f ca="1">OFFSET(随机目标!$C$42,M873-1,MATCH(K873,随机目标!$C$41:$CH$41,0)-1)</f>
        <v>prop,212,1;pack,1112;pack,1127;pack,1142;pack,1157</v>
      </c>
      <c r="O873" s="50" t="str">
        <f ca="1">OFFSET(随机目标!$C$42,M873-1,MATCH(K873,随机目标!$C$41:$CH$41,0))</f>
        <v>prop,212,1</v>
      </c>
      <c r="P873" s="50">
        <f ca="1">OFFSET(随机目标!$C$42,M873-1,MATCH(K873,随机目标!$C$41:$CH$41,0)+1)</f>
        <v>8</v>
      </c>
      <c r="Q873" s="50">
        <v>1</v>
      </c>
      <c r="R873" s="50" t="str">
        <f t="shared" ca="1" si="667"/>
        <v>prop_212</v>
      </c>
      <c r="S873" s="50" t="str">
        <f t="shared" ca="1" si="668"/>
        <v>prop</v>
      </c>
      <c r="U873" s="50">
        <v>14</v>
      </c>
      <c r="V873" s="50">
        <f t="shared" si="669"/>
        <v>142071</v>
      </c>
      <c r="W873" s="50">
        <v>71</v>
      </c>
      <c r="X873" s="50" t="s">
        <v>2200</v>
      </c>
      <c r="Y873" s="50" t="s">
        <v>2200</v>
      </c>
      <c r="Z873" s="50">
        <f>随机目标!CH312</f>
        <v>0</v>
      </c>
      <c r="AA873" s="50">
        <v>2</v>
      </c>
      <c r="AB873" s="50" t="str">
        <f t="shared" si="670"/>
        <v>itemicon_1</v>
      </c>
      <c r="AC873" s="50" t="str">
        <f t="shared" si="671"/>
        <v>coin</v>
      </c>
    </row>
    <row r="874" spans="1:29">
      <c r="A874" s="51" t="s">
        <v>1187</v>
      </c>
      <c r="B874" s="52">
        <v>2072</v>
      </c>
      <c r="C874" s="52">
        <v>1</v>
      </c>
      <c r="D874" s="50" t="str">
        <f>怪物产出!Y75</f>
        <v>item,200;stage_token,1</v>
      </c>
      <c r="E874" s="50">
        <f>产出设定!$C$22</f>
        <v>100</v>
      </c>
      <c r="F874" s="50">
        <f>怪物产出!K75</f>
        <v>396</v>
      </c>
      <c r="G874" s="50">
        <f>怪物产出!L75</f>
        <v>660</v>
      </c>
      <c r="H874" s="50" t="str">
        <f>怪物产出!V75</f>
        <v>pack,10272;stage_token,210;dice,1</v>
      </c>
      <c r="K874" s="50">
        <v>13</v>
      </c>
      <c r="L874" s="50">
        <f t="shared" si="666"/>
        <v>131072</v>
      </c>
      <c r="M874" s="50">
        <v>72</v>
      </c>
      <c r="N874" s="50" t="str">
        <f ca="1">OFFSET(随机目标!$C$42,M874-1,MATCH(K874,随机目标!$C$41:$CH$41,0)-1)</f>
        <v>prop,212,1;pack,1112;pack,1127;pack,1142;pack,1157</v>
      </c>
      <c r="O874" s="50" t="str">
        <f ca="1">OFFSET(随机目标!$C$42,M874-1,MATCH(K874,随机目标!$C$41:$CH$41,0))</f>
        <v>prop,212,1</v>
      </c>
      <c r="P874" s="50">
        <f ca="1">OFFSET(随机目标!$C$42,M874-1,MATCH(K874,随机目标!$C$41:$CH$41,0)+1)</f>
        <v>8</v>
      </c>
      <c r="Q874" s="50">
        <v>1</v>
      </c>
      <c r="R874" s="50" t="str">
        <f t="shared" ca="1" si="667"/>
        <v>prop_212</v>
      </c>
      <c r="S874" s="50" t="str">
        <f t="shared" ca="1" si="668"/>
        <v>prop</v>
      </c>
      <c r="U874" s="50">
        <v>14</v>
      </c>
      <c r="V874" s="50">
        <f t="shared" si="669"/>
        <v>142072</v>
      </c>
      <c r="W874" s="50">
        <v>72</v>
      </c>
      <c r="X874" s="50" t="s">
        <v>2200</v>
      </c>
      <c r="Y874" s="50" t="s">
        <v>2200</v>
      </c>
      <c r="Z874" s="50">
        <f>随机目标!CH313</f>
        <v>0</v>
      </c>
      <c r="AA874" s="50">
        <v>2</v>
      </c>
      <c r="AB874" s="50" t="str">
        <f t="shared" si="670"/>
        <v>itemicon_1</v>
      </c>
      <c r="AC874" s="50" t="str">
        <f t="shared" si="671"/>
        <v>coin</v>
      </c>
    </row>
    <row r="875" spans="1:29">
      <c r="A875" s="51" t="s">
        <v>1188</v>
      </c>
      <c r="B875" s="52">
        <v>2073</v>
      </c>
      <c r="C875" s="52">
        <v>1</v>
      </c>
      <c r="D875" s="50" t="str">
        <f>怪物产出!Y76</f>
        <v>item,200;stage_token,1</v>
      </c>
      <c r="E875" s="50">
        <f>产出设定!$C$22</f>
        <v>100</v>
      </c>
      <c r="F875" s="50">
        <f>怪物产出!K76</f>
        <v>396</v>
      </c>
      <c r="G875" s="50">
        <f>怪物产出!L76</f>
        <v>660</v>
      </c>
      <c r="H875" s="50" t="str">
        <f>怪物产出!V76</f>
        <v>pack,10273;stage_token,210;dice,1</v>
      </c>
      <c r="K875" s="50">
        <v>13</v>
      </c>
      <c r="L875" s="50">
        <f t="shared" si="666"/>
        <v>131073</v>
      </c>
      <c r="M875" s="50">
        <v>73</v>
      </c>
      <c r="N875" s="50" t="str">
        <f ca="1">OFFSET(随机目标!$C$42,M875-1,MATCH(K875,随机目标!$C$41:$CH$41,0)-1)</f>
        <v>prop,212,1;pack,1112;pack,1127;pack,1142;pack,1157</v>
      </c>
      <c r="O875" s="50" t="str">
        <f ca="1">OFFSET(随机目标!$C$42,M875-1,MATCH(K875,随机目标!$C$41:$CH$41,0))</f>
        <v>prop,212,1</v>
      </c>
      <c r="P875" s="50">
        <f ca="1">OFFSET(随机目标!$C$42,M875-1,MATCH(K875,随机目标!$C$41:$CH$41,0)+1)</f>
        <v>8</v>
      </c>
      <c r="Q875" s="50">
        <v>1</v>
      </c>
      <c r="R875" s="50" t="str">
        <f t="shared" ca="1" si="667"/>
        <v>prop_212</v>
      </c>
      <c r="S875" s="50" t="str">
        <f t="shared" ca="1" si="668"/>
        <v>prop</v>
      </c>
      <c r="U875" s="50">
        <v>14</v>
      </c>
      <c r="V875" s="50">
        <f t="shared" si="669"/>
        <v>142073</v>
      </c>
      <c r="W875" s="50">
        <v>73</v>
      </c>
      <c r="X875" s="50" t="s">
        <v>2200</v>
      </c>
      <c r="Y875" s="50" t="s">
        <v>2200</v>
      </c>
      <c r="Z875" s="50">
        <f>随机目标!CH314</f>
        <v>0</v>
      </c>
      <c r="AA875" s="50">
        <v>2</v>
      </c>
      <c r="AB875" s="50" t="str">
        <f t="shared" si="670"/>
        <v>itemicon_1</v>
      </c>
      <c r="AC875" s="50" t="str">
        <f t="shared" si="671"/>
        <v>coin</v>
      </c>
    </row>
    <row r="876" spans="1:29">
      <c r="A876" s="51" t="s">
        <v>1189</v>
      </c>
      <c r="B876" s="52">
        <v>2074</v>
      </c>
      <c r="C876" s="52">
        <v>1</v>
      </c>
      <c r="D876" s="50" t="str">
        <f>怪物产出!Y77</f>
        <v>item,200;stage_token,1</v>
      </c>
      <c r="E876" s="50">
        <f>产出设定!$C$22</f>
        <v>100</v>
      </c>
      <c r="F876" s="50">
        <f>怪物产出!K77</f>
        <v>402</v>
      </c>
      <c r="G876" s="50">
        <f>怪物产出!L77</f>
        <v>670</v>
      </c>
      <c r="H876" s="50" t="str">
        <f>怪物产出!V77</f>
        <v>pack,10274;stage_token,210;dice,1</v>
      </c>
      <c r="K876" s="50">
        <v>13</v>
      </c>
      <c r="L876" s="50">
        <f t="shared" si="666"/>
        <v>131074</v>
      </c>
      <c r="M876" s="50">
        <v>74</v>
      </c>
      <c r="N876" s="50" t="str">
        <f ca="1">OFFSET(随机目标!$C$42,M876-1,MATCH(K876,随机目标!$C$41:$CH$41,0)-1)</f>
        <v>prop,212,1;pack,1112;pack,1127;pack,1142;pack,1157</v>
      </c>
      <c r="O876" s="50" t="str">
        <f ca="1">OFFSET(随机目标!$C$42,M876-1,MATCH(K876,随机目标!$C$41:$CH$41,0))</f>
        <v>prop,212,1</v>
      </c>
      <c r="P876" s="50">
        <f ca="1">OFFSET(随机目标!$C$42,M876-1,MATCH(K876,随机目标!$C$41:$CH$41,0)+1)</f>
        <v>8</v>
      </c>
      <c r="Q876" s="50">
        <v>1</v>
      </c>
      <c r="R876" s="50" t="str">
        <f t="shared" ca="1" si="667"/>
        <v>prop_212</v>
      </c>
      <c r="S876" s="50" t="str">
        <f t="shared" ca="1" si="668"/>
        <v>prop</v>
      </c>
      <c r="U876" s="50">
        <v>14</v>
      </c>
      <c r="V876" s="50">
        <f t="shared" si="669"/>
        <v>142074</v>
      </c>
      <c r="W876" s="50">
        <v>74</v>
      </c>
      <c r="X876" s="50" t="s">
        <v>2200</v>
      </c>
      <c r="Y876" s="50" t="s">
        <v>2200</v>
      </c>
      <c r="Z876" s="50">
        <f>随机目标!CH315</f>
        <v>0</v>
      </c>
      <c r="AA876" s="50">
        <v>2</v>
      </c>
      <c r="AB876" s="50" t="str">
        <f t="shared" si="670"/>
        <v>itemicon_1</v>
      </c>
      <c r="AC876" s="50" t="str">
        <f t="shared" si="671"/>
        <v>coin</v>
      </c>
    </row>
    <row r="877" spans="1:29">
      <c r="A877" s="51" t="s">
        <v>1190</v>
      </c>
      <c r="B877" s="52">
        <v>2075</v>
      </c>
      <c r="C877" s="52">
        <v>1</v>
      </c>
      <c r="D877" s="50" t="str">
        <f>怪物产出!Y78</f>
        <v>item,200;stage_token,1</v>
      </c>
      <c r="E877" s="50">
        <f>产出设定!$C$22</f>
        <v>100</v>
      </c>
      <c r="F877" s="50">
        <f>怪物产出!K78</f>
        <v>402</v>
      </c>
      <c r="G877" s="50">
        <f>怪物产出!L78</f>
        <v>670</v>
      </c>
      <c r="H877" s="50" t="str">
        <f>怪物产出!V78</f>
        <v>pack,10275;stage_token,215;dice,1</v>
      </c>
      <c r="K877" s="50">
        <v>13</v>
      </c>
      <c r="L877" s="50">
        <f t="shared" si="666"/>
        <v>131075</v>
      </c>
      <c r="M877" s="50">
        <v>75</v>
      </c>
      <c r="N877" s="50" t="str">
        <f ca="1">OFFSET(随机目标!$C$42,M877-1,MATCH(K877,随机目标!$C$41:$CH$41,0)-1)</f>
        <v>prop,212,1;pack,1112;pack,1127;pack,1142;pack,1157</v>
      </c>
      <c r="O877" s="50" t="str">
        <f ca="1">OFFSET(随机目标!$C$42,M877-1,MATCH(K877,随机目标!$C$41:$CH$41,0))</f>
        <v>prop,212,1</v>
      </c>
      <c r="P877" s="50">
        <f ca="1">OFFSET(随机目标!$C$42,M877-1,MATCH(K877,随机目标!$C$41:$CH$41,0)+1)</f>
        <v>8</v>
      </c>
      <c r="Q877" s="50">
        <v>1</v>
      </c>
      <c r="R877" s="50" t="str">
        <f t="shared" ca="1" si="667"/>
        <v>prop_212</v>
      </c>
      <c r="S877" s="50" t="str">
        <f t="shared" ca="1" si="668"/>
        <v>prop</v>
      </c>
      <c r="U877" s="50">
        <v>14</v>
      </c>
      <c r="V877" s="50">
        <f t="shared" si="669"/>
        <v>142075</v>
      </c>
      <c r="W877" s="50">
        <v>75</v>
      </c>
      <c r="X877" s="50" t="s">
        <v>2200</v>
      </c>
      <c r="Y877" s="50" t="s">
        <v>2200</v>
      </c>
      <c r="Z877" s="50">
        <f>随机目标!CH316</f>
        <v>0</v>
      </c>
      <c r="AA877" s="50">
        <v>2</v>
      </c>
      <c r="AB877" s="50" t="str">
        <f t="shared" si="670"/>
        <v>itemicon_1</v>
      </c>
      <c r="AC877" s="50" t="str">
        <f t="shared" si="671"/>
        <v>coin</v>
      </c>
    </row>
    <row r="878" spans="1:29">
      <c r="A878" s="51" t="s">
        <v>1191</v>
      </c>
      <c r="B878" s="52">
        <v>2076</v>
      </c>
      <c r="C878" s="52">
        <v>1</v>
      </c>
      <c r="D878" s="50" t="str">
        <f>怪物产出!Y79</f>
        <v>item,200;stage_token,1</v>
      </c>
      <c r="E878" s="50">
        <f>产出设定!$C$22</f>
        <v>100</v>
      </c>
      <c r="F878" s="50">
        <f>怪物产出!K79</f>
        <v>408</v>
      </c>
      <c r="G878" s="50">
        <f>怪物产出!L79</f>
        <v>680</v>
      </c>
      <c r="H878" s="50" t="str">
        <f>怪物产出!V79</f>
        <v>pack,10276;stage_token,215;dice,1</v>
      </c>
      <c r="K878" s="50">
        <v>13</v>
      </c>
      <c r="L878" s="50">
        <f t="shared" si="666"/>
        <v>131076</v>
      </c>
      <c r="M878" s="50">
        <v>76</v>
      </c>
      <c r="N878" s="50" t="str">
        <f ca="1">OFFSET(随机目标!$C$42,M878-1,MATCH(K878,随机目标!$C$41:$CH$41,0)-1)</f>
        <v>prop,212,1;pack,1112;pack,1127;pack,1142;pack,1157</v>
      </c>
      <c r="O878" s="50" t="str">
        <f ca="1">OFFSET(随机目标!$C$42,M878-1,MATCH(K878,随机目标!$C$41:$CH$41,0))</f>
        <v>prop,212,1</v>
      </c>
      <c r="P878" s="50">
        <f ca="1">OFFSET(随机目标!$C$42,M878-1,MATCH(K878,随机目标!$C$41:$CH$41,0)+1)</f>
        <v>8</v>
      </c>
      <c r="Q878" s="50">
        <v>1</v>
      </c>
      <c r="R878" s="50" t="str">
        <f t="shared" ca="1" si="667"/>
        <v>prop_212</v>
      </c>
      <c r="S878" s="50" t="str">
        <f t="shared" ca="1" si="668"/>
        <v>prop</v>
      </c>
      <c r="U878" s="50">
        <v>14</v>
      </c>
      <c r="V878" s="50">
        <f t="shared" si="669"/>
        <v>142076</v>
      </c>
      <c r="W878" s="50">
        <v>76</v>
      </c>
      <c r="X878" s="50" t="s">
        <v>2200</v>
      </c>
      <c r="Y878" s="50" t="s">
        <v>2200</v>
      </c>
      <c r="Z878" s="50">
        <f>随机目标!CH317</f>
        <v>0</v>
      </c>
      <c r="AA878" s="50">
        <v>2</v>
      </c>
      <c r="AB878" s="50" t="str">
        <f t="shared" si="670"/>
        <v>itemicon_1</v>
      </c>
      <c r="AC878" s="50" t="str">
        <f t="shared" si="671"/>
        <v>coin</v>
      </c>
    </row>
    <row r="879" spans="1:29">
      <c r="A879" s="51" t="s">
        <v>1192</v>
      </c>
      <c r="B879" s="52">
        <v>2077</v>
      </c>
      <c r="C879" s="52">
        <v>1</v>
      </c>
      <c r="D879" s="50" t="str">
        <f>怪物产出!Y80</f>
        <v>item,200;stage_token,1</v>
      </c>
      <c r="E879" s="50">
        <f>产出设定!$C$22</f>
        <v>100</v>
      </c>
      <c r="F879" s="50">
        <f>怪物产出!K80</f>
        <v>408</v>
      </c>
      <c r="G879" s="50">
        <f>怪物产出!L80</f>
        <v>680</v>
      </c>
      <c r="H879" s="50" t="str">
        <f>怪物产出!V80</f>
        <v>pack,10277;stage_token,215;dice,1</v>
      </c>
      <c r="K879" s="50">
        <v>13</v>
      </c>
      <c r="L879" s="50">
        <f t="shared" si="666"/>
        <v>131077</v>
      </c>
      <c r="M879" s="50">
        <v>77</v>
      </c>
      <c r="N879" s="50" t="str">
        <f ca="1">OFFSET(随机目标!$C$42,M879-1,MATCH(K879,随机目标!$C$41:$CH$41,0)-1)</f>
        <v>prop,212,1;pack,1112;pack,1127;pack,1142;pack,1157</v>
      </c>
      <c r="O879" s="50" t="str">
        <f ca="1">OFFSET(随机目标!$C$42,M879-1,MATCH(K879,随机目标!$C$41:$CH$41,0))</f>
        <v>prop,212,1</v>
      </c>
      <c r="P879" s="50">
        <f ca="1">OFFSET(随机目标!$C$42,M879-1,MATCH(K879,随机目标!$C$41:$CH$41,0)+1)</f>
        <v>8</v>
      </c>
      <c r="Q879" s="50">
        <v>1</v>
      </c>
      <c r="R879" s="50" t="str">
        <f t="shared" ca="1" si="667"/>
        <v>prop_212</v>
      </c>
      <c r="S879" s="50" t="str">
        <f t="shared" ca="1" si="668"/>
        <v>prop</v>
      </c>
      <c r="U879" s="50">
        <v>14</v>
      </c>
      <c r="V879" s="50">
        <f t="shared" si="669"/>
        <v>142077</v>
      </c>
      <c r="W879" s="50">
        <v>77</v>
      </c>
      <c r="X879" s="50" t="s">
        <v>2200</v>
      </c>
      <c r="Y879" s="50" t="s">
        <v>2200</v>
      </c>
      <c r="Z879" s="50">
        <f>随机目标!CH318</f>
        <v>0</v>
      </c>
      <c r="AA879" s="50">
        <v>2</v>
      </c>
      <c r="AB879" s="50" t="str">
        <f t="shared" si="670"/>
        <v>itemicon_1</v>
      </c>
      <c r="AC879" s="50" t="str">
        <f t="shared" si="671"/>
        <v>coin</v>
      </c>
    </row>
    <row r="880" spans="1:29">
      <c r="A880" s="51" t="s">
        <v>1193</v>
      </c>
      <c r="B880" s="52">
        <v>2078</v>
      </c>
      <c r="C880" s="52">
        <v>1</v>
      </c>
      <c r="D880" s="50" t="str">
        <f>怪物产出!Y81</f>
        <v>item,200;stage_token,1</v>
      </c>
      <c r="E880" s="50">
        <f>产出设定!$C$22</f>
        <v>100</v>
      </c>
      <c r="F880" s="50">
        <f>怪物产出!K81</f>
        <v>414</v>
      </c>
      <c r="G880" s="50">
        <f>怪物产出!L81</f>
        <v>690</v>
      </c>
      <c r="H880" s="50" t="str">
        <f>怪物产出!V81</f>
        <v>pack,10278;stage_token,215;dice,1</v>
      </c>
      <c r="K880" s="50">
        <v>13</v>
      </c>
      <c r="L880" s="50">
        <f t="shared" ref="L880:L943" si="672">K880*10000+1000+M880</f>
        <v>131078</v>
      </c>
      <c r="M880" s="50">
        <v>78</v>
      </c>
      <c r="N880" s="50" t="str">
        <f ca="1">OFFSET(随机目标!$C$42,M880-1,MATCH(K880,随机目标!$C$41:$CH$41,0)-1)</f>
        <v>prop,212,1;pack,1113;pack,1128;pack,1143;pack,1158</v>
      </c>
      <c r="O880" s="50" t="str">
        <f ca="1">OFFSET(随机目标!$C$42,M880-1,MATCH(K880,随机目标!$C$41:$CH$41,0))</f>
        <v>prop,212,1</v>
      </c>
      <c r="P880" s="50">
        <f ca="1">OFFSET(随机目标!$C$42,M880-1,MATCH(K880,随机目标!$C$41:$CH$41,0)+1)</f>
        <v>8</v>
      </c>
      <c r="Q880" s="50">
        <v>1</v>
      </c>
      <c r="R880" s="50" t="str">
        <f t="shared" ref="R880:R943" ca="1" si="673">IF(OR(S880="coin",S880="stage_token"),VLOOKUP(S880,$AE$3:$AF$6,2,0),IF(S880="item",VLOOKUP(O880,$AE$3:$AF$6,2,0),S880&amp;"_"&amp;MID(O880,6,3)))</f>
        <v>prop_212</v>
      </c>
      <c r="S880" s="50" t="str">
        <f t="shared" ref="S880:S943" ca="1" si="674">LEFT(O880,FIND(",",O880)-1)</f>
        <v>prop</v>
      </c>
      <c r="U880" s="50">
        <v>14</v>
      </c>
      <c r="V880" s="50">
        <f t="shared" si="669"/>
        <v>142078</v>
      </c>
      <c r="W880" s="50">
        <v>78</v>
      </c>
      <c r="X880" s="50" t="s">
        <v>2200</v>
      </c>
      <c r="Y880" s="50" t="s">
        <v>2200</v>
      </c>
      <c r="Z880" s="50">
        <f>随机目标!CH319</f>
        <v>0</v>
      </c>
      <c r="AA880" s="50">
        <v>2</v>
      </c>
      <c r="AB880" s="50" t="str">
        <f t="shared" si="670"/>
        <v>itemicon_1</v>
      </c>
      <c r="AC880" s="50" t="str">
        <f t="shared" si="671"/>
        <v>coin</v>
      </c>
    </row>
    <row r="881" spans="1:29">
      <c r="A881" s="51" t="s">
        <v>1194</v>
      </c>
      <c r="B881" s="52">
        <v>2079</v>
      </c>
      <c r="C881" s="52">
        <v>1</v>
      </c>
      <c r="D881" s="50" t="str">
        <f>怪物产出!Y82</f>
        <v>item,200;stage_token,1</v>
      </c>
      <c r="E881" s="50">
        <f>产出设定!$C$22</f>
        <v>100</v>
      </c>
      <c r="F881" s="50">
        <f>怪物产出!K82</f>
        <v>414</v>
      </c>
      <c r="G881" s="50">
        <f>怪物产出!L82</f>
        <v>690</v>
      </c>
      <c r="H881" s="50" t="str">
        <f>怪物产出!V82</f>
        <v>pack,10279;stage_token,215;dice,1</v>
      </c>
      <c r="K881" s="50">
        <v>13</v>
      </c>
      <c r="L881" s="50">
        <f t="shared" si="672"/>
        <v>131079</v>
      </c>
      <c r="M881" s="50">
        <v>79</v>
      </c>
      <c r="N881" s="50" t="str">
        <f ca="1">OFFSET(随机目标!$C$42,M881-1,MATCH(K881,随机目标!$C$41:$CH$41,0)-1)</f>
        <v>prop,212,1;pack,1113;pack,1128;pack,1143;pack,1158</v>
      </c>
      <c r="O881" s="50" t="str">
        <f ca="1">OFFSET(随机目标!$C$42,M881-1,MATCH(K881,随机目标!$C$41:$CH$41,0))</f>
        <v>prop,212,1</v>
      </c>
      <c r="P881" s="50">
        <f ca="1">OFFSET(随机目标!$C$42,M881-1,MATCH(K881,随机目标!$C$41:$CH$41,0)+1)</f>
        <v>8</v>
      </c>
      <c r="Q881" s="50">
        <v>1</v>
      </c>
      <c r="R881" s="50" t="str">
        <f t="shared" ca="1" si="673"/>
        <v>prop_212</v>
      </c>
      <c r="S881" s="50" t="str">
        <f t="shared" ca="1" si="674"/>
        <v>prop</v>
      </c>
      <c r="U881" s="50">
        <v>14</v>
      </c>
      <c r="V881" s="50">
        <f t="shared" si="669"/>
        <v>142079</v>
      </c>
      <c r="W881" s="50">
        <v>79</v>
      </c>
      <c r="X881" s="50" t="s">
        <v>2200</v>
      </c>
      <c r="Y881" s="50" t="s">
        <v>2200</v>
      </c>
      <c r="Z881" s="50">
        <f>随机目标!CH320</f>
        <v>0</v>
      </c>
      <c r="AA881" s="50">
        <v>2</v>
      </c>
      <c r="AB881" s="50" t="str">
        <f t="shared" si="670"/>
        <v>itemicon_1</v>
      </c>
      <c r="AC881" s="50" t="str">
        <f t="shared" si="671"/>
        <v>coin</v>
      </c>
    </row>
    <row r="882" spans="1:29">
      <c r="A882" s="51" t="s">
        <v>1195</v>
      </c>
      <c r="B882" s="52">
        <v>2080</v>
      </c>
      <c r="C882" s="52">
        <v>1</v>
      </c>
      <c r="D882" s="50" t="str">
        <f>怪物产出!Y83</f>
        <v>item,200;stage_token,1</v>
      </c>
      <c r="E882" s="50">
        <f>产出设定!$C$22</f>
        <v>100</v>
      </c>
      <c r="F882" s="50">
        <f>怪物产出!K83</f>
        <v>420</v>
      </c>
      <c r="G882" s="50">
        <f>怪物产出!L83</f>
        <v>700</v>
      </c>
      <c r="H882" s="50" t="str">
        <f>怪物产出!V83</f>
        <v>pack,10280;stage_token,220;dice,1</v>
      </c>
      <c r="K882" s="50">
        <v>13</v>
      </c>
      <c r="L882" s="50">
        <f t="shared" si="672"/>
        <v>131080</v>
      </c>
      <c r="M882" s="50">
        <v>80</v>
      </c>
      <c r="N882" s="50" t="str">
        <f ca="1">OFFSET(随机目标!$C$42,M882-1,MATCH(K882,随机目标!$C$41:$CH$41,0)-1)</f>
        <v>prop,212,1;pack,1113;pack,1128;pack,1143;pack,1158</v>
      </c>
      <c r="O882" s="50" t="str">
        <f ca="1">OFFSET(随机目标!$C$42,M882-1,MATCH(K882,随机目标!$C$41:$CH$41,0))</f>
        <v>prop,212,1</v>
      </c>
      <c r="P882" s="50">
        <f ca="1">OFFSET(随机目标!$C$42,M882-1,MATCH(K882,随机目标!$C$41:$CH$41,0)+1)</f>
        <v>8</v>
      </c>
      <c r="Q882" s="50">
        <v>1</v>
      </c>
      <c r="R882" s="50" t="str">
        <f t="shared" ca="1" si="673"/>
        <v>prop_212</v>
      </c>
      <c r="S882" s="50" t="str">
        <f t="shared" ca="1" si="674"/>
        <v>prop</v>
      </c>
      <c r="U882" s="50">
        <v>14</v>
      </c>
      <c r="V882" s="50">
        <f t="shared" si="669"/>
        <v>142080</v>
      </c>
      <c r="W882" s="50">
        <v>80</v>
      </c>
      <c r="X882" s="50" t="s">
        <v>2200</v>
      </c>
      <c r="Y882" s="50" t="s">
        <v>2200</v>
      </c>
      <c r="Z882" s="50">
        <f>随机目标!CH321</f>
        <v>0</v>
      </c>
      <c r="AA882" s="50">
        <v>2</v>
      </c>
      <c r="AB882" s="50" t="str">
        <f t="shared" si="670"/>
        <v>itemicon_1</v>
      </c>
      <c r="AC882" s="50" t="str">
        <f t="shared" si="671"/>
        <v>coin</v>
      </c>
    </row>
    <row r="883" spans="1:29">
      <c r="A883" s="51" t="s">
        <v>1196</v>
      </c>
      <c r="B883" s="52">
        <v>2081</v>
      </c>
      <c r="C883" s="52">
        <v>1</v>
      </c>
      <c r="D883" s="50" t="str">
        <f>怪物产出!Y84</f>
        <v>item,200;stage_token,1</v>
      </c>
      <c r="E883" s="50">
        <f>产出设定!$C$22</f>
        <v>100</v>
      </c>
      <c r="F883" s="50">
        <f>怪物产出!K84</f>
        <v>420</v>
      </c>
      <c r="G883" s="50">
        <f>怪物产出!L84</f>
        <v>700</v>
      </c>
      <c r="H883" s="50" t="str">
        <f>怪物产出!V84</f>
        <v>pack,10281;stage_token,220;dice,1</v>
      </c>
      <c r="K883" s="50">
        <v>13</v>
      </c>
      <c r="L883" s="50">
        <f t="shared" si="672"/>
        <v>131081</v>
      </c>
      <c r="M883" s="50">
        <v>81</v>
      </c>
      <c r="N883" s="50" t="str">
        <f ca="1">OFFSET(随机目标!$C$42,M883-1,MATCH(K883,随机目标!$C$41:$CH$41,0)-1)</f>
        <v>prop,212,1;pack,1113;pack,1128;pack,1143;pack,1158</v>
      </c>
      <c r="O883" s="50" t="str">
        <f ca="1">OFFSET(随机目标!$C$42,M883-1,MATCH(K883,随机目标!$C$41:$CH$41,0))</f>
        <v>prop,212,1</v>
      </c>
      <c r="P883" s="50">
        <f ca="1">OFFSET(随机目标!$C$42,M883-1,MATCH(K883,随机目标!$C$41:$CH$41,0)+1)</f>
        <v>8</v>
      </c>
      <c r="Q883" s="50">
        <v>1</v>
      </c>
      <c r="R883" s="50" t="str">
        <f t="shared" ca="1" si="673"/>
        <v>prop_212</v>
      </c>
      <c r="S883" s="50" t="str">
        <f t="shared" ca="1" si="674"/>
        <v>prop</v>
      </c>
      <c r="U883" s="50">
        <v>14</v>
      </c>
      <c r="V883" s="50">
        <f t="shared" si="669"/>
        <v>142081</v>
      </c>
      <c r="W883" s="50">
        <v>81</v>
      </c>
      <c r="X883" s="50" t="s">
        <v>2200</v>
      </c>
      <c r="Y883" s="50" t="s">
        <v>2200</v>
      </c>
      <c r="Z883" s="50">
        <f>随机目标!CH322</f>
        <v>0</v>
      </c>
      <c r="AA883" s="50">
        <v>2</v>
      </c>
      <c r="AB883" s="50" t="str">
        <f t="shared" si="670"/>
        <v>itemicon_1</v>
      </c>
      <c r="AC883" s="50" t="str">
        <f t="shared" si="671"/>
        <v>coin</v>
      </c>
    </row>
    <row r="884" spans="1:29">
      <c r="A884" s="51" t="s">
        <v>1197</v>
      </c>
      <c r="B884" s="52">
        <v>2082</v>
      </c>
      <c r="C884" s="52">
        <v>1</v>
      </c>
      <c r="D884" s="50" t="str">
        <f>怪物产出!Y85</f>
        <v>item,200;stage_token,1</v>
      </c>
      <c r="E884" s="50">
        <f>产出设定!$C$22</f>
        <v>100</v>
      </c>
      <c r="F884" s="50">
        <f>怪物产出!K85</f>
        <v>426</v>
      </c>
      <c r="G884" s="50">
        <f>怪物产出!L85</f>
        <v>710</v>
      </c>
      <c r="H884" s="50" t="str">
        <f>怪物产出!V85</f>
        <v>pack,10282;stage_token,220;dice,1</v>
      </c>
      <c r="K884" s="50">
        <v>13</v>
      </c>
      <c r="L884" s="50">
        <f t="shared" si="672"/>
        <v>131082</v>
      </c>
      <c r="M884" s="50">
        <v>82</v>
      </c>
      <c r="N884" s="50" t="str">
        <f ca="1">OFFSET(随机目标!$C$42,M884-1,MATCH(K884,随机目标!$C$41:$CH$41,0)-1)</f>
        <v>prop,212,1;pack,1113;pack,1128;pack,1143;pack,1158</v>
      </c>
      <c r="O884" s="50" t="str">
        <f ca="1">OFFSET(随机目标!$C$42,M884-1,MATCH(K884,随机目标!$C$41:$CH$41,0))</f>
        <v>prop,212,1</v>
      </c>
      <c r="P884" s="50">
        <f ca="1">OFFSET(随机目标!$C$42,M884-1,MATCH(K884,随机目标!$C$41:$CH$41,0)+1)</f>
        <v>8</v>
      </c>
      <c r="Q884" s="50">
        <v>1</v>
      </c>
      <c r="R884" s="50" t="str">
        <f t="shared" ca="1" si="673"/>
        <v>prop_212</v>
      </c>
      <c r="S884" s="50" t="str">
        <f t="shared" ca="1" si="674"/>
        <v>prop</v>
      </c>
      <c r="U884" s="50">
        <v>14</v>
      </c>
      <c r="V884" s="50">
        <f t="shared" si="669"/>
        <v>142082</v>
      </c>
      <c r="W884" s="50">
        <v>82</v>
      </c>
      <c r="X884" s="50" t="s">
        <v>2200</v>
      </c>
      <c r="Y884" s="50" t="s">
        <v>2200</v>
      </c>
      <c r="Z884" s="50">
        <f>随机目标!CH323</f>
        <v>0</v>
      </c>
      <c r="AA884" s="50">
        <v>2</v>
      </c>
      <c r="AB884" s="50" t="str">
        <f t="shared" si="670"/>
        <v>itemicon_1</v>
      </c>
      <c r="AC884" s="50" t="str">
        <f t="shared" si="671"/>
        <v>coin</v>
      </c>
    </row>
    <row r="885" spans="1:29">
      <c r="A885" s="51" t="s">
        <v>1198</v>
      </c>
      <c r="B885" s="52">
        <v>2083</v>
      </c>
      <c r="C885" s="52">
        <v>1</v>
      </c>
      <c r="D885" s="50" t="str">
        <f>怪物产出!Y86</f>
        <v>item,200;stage_token,1</v>
      </c>
      <c r="E885" s="50">
        <f>产出设定!$C$22</f>
        <v>100</v>
      </c>
      <c r="F885" s="50">
        <f>怪物产出!K86</f>
        <v>426</v>
      </c>
      <c r="G885" s="50">
        <f>怪物产出!L86</f>
        <v>710</v>
      </c>
      <c r="H885" s="50" t="str">
        <f>怪物产出!V86</f>
        <v>pack,10283;stage_token,220;dice,1</v>
      </c>
      <c r="K885" s="50">
        <v>13</v>
      </c>
      <c r="L885" s="50">
        <f t="shared" si="672"/>
        <v>131083</v>
      </c>
      <c r="M885" s="50">
        <v>83</v>
      </c>
      <c r="N885" s="50" t="str">
        <f ca="1">OFFSET(随机目标!$C$42,M885-1,MATCH(K885,随机目标!$C$41:$CH$41,0)-1)</f>
        <v>prop,212,1;pack,1113;pack,1128;pack,1143;pack,1158</v>
      </c>
      <c r="O885" s="50" t="str">
        <f ca="1">OFFSET(随机目标!$C$42,M885-1,MATCH(K885,随机目标!$C$41:$CH$41,0))</f>
        <v>prop,212,1</v>
      </c>
      <c r="P885" s="50">
        <f ca="1">OFFSET(随机目标!$C$42,M885-1,MATCH(K885,随机目标!$C$41:$CH$41,0)+1)</f>
        <v>8</v>
      </c>
      <c r="Q885" s="50">
        <v>1</v>
      </c>
      <c r="R885" s="50" t="str">
        <f t="shared" ca="1" si="673"/>
        <v>prop_212</v>
      </c>
      <c r="S885" s="50" t="str">
        <f t="shared" ca="1" si="674"/>
        <v>prop</v>
      </c>
      <c r="U885" s="50">
        <v>14</v>
      </c>
      <c r="V885" s="50">
        <f t="shared" si="669"/>
        <v>142083</v>
      </c>
      <c r="W885" s="50">
        <v>83</v>
      </c>
      <c r="X885" s="50" t="s">
        <v>2200</v>
      </c>
      <c r="Y885" s="50" t="s">
        <v>2200</v>
      </c>
      <c r="Z885" s="50">
        <f>随机目标!CH324</f>
        <v>0</v>
      </c>
      <c r="AA885" s="50">
        <v>2</v>
      </c>
      <c r="AB885" s="50" t="str">
        <f t="shared" si="670"/>
        <v>itemicon_1</v>
      </c>
      <c r="AC885" s="50" t="str">
        <f t="shared" si="671"/>
        <v>coin</v>
      </c>
    </row>
    <row r="886" spans="1:29">
      <c r="A886" s="51" t="s">
        <v>1199</v>
      </c>
      <c r="B886" s="52">
        <v>2084</v>
      </c>
      <c r="C886" s="52">
        <v>1</v>
      </c>
      <c r="D886" s="50" t="str">
        <f>怪物产出!Y87</f>
        <v>item,200;stage_token,1</v>
      </c>
      <c r="E886" s="50">
        <f>产出设定!$C$22</f>
        <v>100</v>
      </c>
      <c r="F886" s="50">
        <f>怪物产出!K87</f>
        <v>432</v>
      </c>
      <c r="G886" s="50">
        <f>怪物产出!L87</f>
        <v>720</v>
      </c>
      <c r="H886" s="50" t="str">
        <f>怪物产出!V87</f>
        <v>pack,10284;stage_token,220;dice,1</v>
      </c>
      <c r="K886" s="50">
        <v>13</v>
      </c>
      <c r="L886" s="50">
        <f t="shared" si="672"/>
        <v>131084</v>
      </c>
      <c r="M886" s="50">
        <v>84</v>
      </c>
      <c r="N886" s="50" t="str">
        <f ca="1">OFFSET(随机目标!$C$42,M886-1,MATCH(K886,随机目标!$C$41:$CH$41,0)-1)</f>
        <v>prop,212,1;pack,1113;pack,1128;pack,1143;pack,1158</v>
      </c>
      <c r="O886" s="50" t="str">
        <f ca="1">OFFSET(随机目标!$C$42,M886-1,MATCH(K886,随机目标!$C$41:$CH$41,0))</f>
        <v>prop,212,1</v>
      </c>
      <c r="P886" s="50">
        <f ca="1">OFFSET(随机目标!$C$42,M886-1,MATCH(K886,随机目标!$C$41:$CH$41,0)+1)</f>
        <v>8</v>
      </c>
      <c r="Q886" s="50">
        <v>1</v>
      </c>
      <c r="R886" s="50" t="str">
        <f t="shared" ca="1" si="673"/>
        <v>prop_212</v>
      </c>
      <c r="S886" s="50" t="str">
        <f t="shared" ca="1" si="674"/>
        <v>prop</v>
      </c>
      <c r="U886" s="50">
        <v>14</v>
      </c>
      <c r="V886" s="50">
        <f t="shared" si="669"/>
        <v>142084</v>
      </c>
      <c r="W886" s="50">
        <v>84</v>
      </c>
      <c r="X886" s="50" t="s">
        <v>2200</v>
      </c>
      <c r="Y886" s="50" t="s">
        <v>2200</v>
      </c>
      <c r="Z886" s="50">
        <f>随机目标!CH325</f>
        <v>0</v>
      </c>
      <c r="AA886" s="50">
        <v>2</v>
      </c>
      <c r="AB886" s="50" t="str">
        <f t="shared" si="670"/>
        <v>itemicon_1</v>
      </c>
      <c r="AC886" s="50" t="str">
        <f t="shared" si="671"/>
        <v>coin</v>
      </c>
    </row>
    <row r="887" spans="1:29">
      <c r="A887" s="51" t="s">
        <v>1200</v>
      </c>
      <c r="B887" s="52">
        <v>2085</v>
      </c>
      <c r="C887" s="52">
        <v>1</v>
      </c>
      <c r="D887" s="50" t="str">
        <f>怪物产出!Y88</f>
        <v>item,200;stage_token,1</v>
      </c>
      <c r="E887" s="50">
        <f>产出设定!$C$22</f>
        <v>100</v>
      </c>
      <c r="F887" s="50">
        <f>怪物产出!K88</f>
        <v>432</v>
      </c>
      <c r="G887" s="50">
        <f>怪物产出!L88</f>
        <v>720</v>
      </c>
      <c r="H887" s="50" t="str">
        <f>怪物产出!V88</f>
        <v>pack,10285;stage_token,225;dice,1</v>
      </c>
      <c r="K887" s="50">
        <v>13</v>
      </c>
      <c r="L887" s="50">
        <f t="shared" si="672"/>
        <v>131085</v>
      </c>
      <c r="M887" s="50">
        <v>85</v>
      </c>
      <c r="N887" s="50" t="str">
        <f ca="1">OFFSET(随机目标!$C$42,M887-1,MATCH(K887,随机目标!$C$41:$CH$41,0)-1)</f>
        <v>prop,212,1;pack,1113;pack,1128;pack,1143;pack,1158</v>
      </c>
      <c r="O887" s="50" t="str">
        <f ca="1">OFFSET(随机目标!$C$42,M887-1,MATCH(K887,随机目标!$C$41:$CH$41,0))</f>
        <v>prop,212,1</v>
      </c>
      <c r="P887" s="50">
        <f ca="1">OFFSET(随机目标!$C$42,M887-1,MATCH(K887,随机目标!$C$41:$CH$41,0)+1)</f>
        <v>8</v>
      </c>
      <c r="Q887" s="50">
        <v>1</v>
      </c>
      <c r="R887" s="50" t="str">
        <f t="shared" ca="1" si="673"/>
        <v>prop_212</v>
      </c>
      <c r="S887" s="50" t="str">
        <f t="shared" ca="1" si="674"/>
        <v>prop</v>
      </c>
      <c r="U887" s="50">
        <v>14</v>
      </c>
      <c r="V887" s="50">
        <f t="shared" si="669"/>
        <v>142085</v>
      </c>
      <c r="W887" s="50">
        <v>85</v>
      </c>
      <c r="X887" s="50" t="s">
        <v>2200</v>
      </c>
      <c r="Y887" s="50" t="s">
        <v>2200</v>
      </c>
      <c r="Z887" s="50">
        <f>随机目标!CH326</f>
        <v>0</v>
      </c>
      <c r="AA887" s="50">
        <v>2</v>
      </c>
      <c r="AB887" s="50" t="str">
        <f t="shared" si="670"/>
        <v>itemicon_1</v>
      </c>
      <c r="AC887" s="50" t="str">
        <f t="shared" si="671"/>
        <v>coin</v>
      </c>
    </row>
    <row r="888" spans="1:29">
      <c r="A888" s="51" t="s">
        <v>1201</v>
      </c>
      <c r="B888" s="52">
        <v>2086</v>
      </c>
      <c r="C888" s="52">
        <v>1</v>
      </c>
      <c r="D888" s="50" t="str">
        <f>怪物产出!Y89</f>
        <v>item,200;stage_token,1</v>
      </c>
      <c r="E888" s="50">
        <f>产出设定!$C$22</f>
        <v>100</v>
      </c>
      <c r="F888" s="50">
        <f>怪物产出!K89</f>
        <v>440</v>
      </c>
      <c r="G888" s="50">
        <f>怪物产出!L89</f>
        <v>734</v>
      </c>
      <c r="H888" s="50" t="str">
        <f>怪物产出!V89</f>
        <v>pack,10286;stage_token,225;dice,1</v>
      </c>
      <c r="K888" s="50">
        <v>13</v>
      </c>
      <c r="L888" s="50">
        <f t="shared" si="672"/>
        <v>131086</v>
      </c>
      <c r="M888" s="50">
        <v>86</v>
      </c>
      <c r="N888" s="50" t="str">
        <f ca="1">OFFSET(随机目标!$C$42,M888-1,MATCH(K888,随机目标!$C$41:$CH$41,0)-1)</f>
        <v>prop,212,1;pack,1114;pack,1129;pack,1144;pack,1159</v>
      </c>
      <c r="O888" s="50" t="str">
        <f ca="1">OFFSET(随机目标!$C$42,M888-1,MATCH(K888,随机目标!$C$41:$CH$41,0))</f>
        <v>prop,212,1</v>
      </c>
      <c r="P888" s="50">
        <f ca="1">OFFSET(随机目标!$C$42,M888-1,MATCH(K888,随机目标!$C$41:$CH$41,0)+1)</f>
        <v>8</v>
      </c>
      <c r="Q888" s="50">
        <v>1</v>
      </c>
      <c r="R888" s="50" t="str">
        <f t="shared" ca="1" si="673"/>
        <v>prop_212</v>
      </c>
      <c r="S888" s="50" t="str">
        <f t="shared" ca="1" si="674"/>
        <v>prop</v>
      </c>
      <c r="U888" s="50">
        <v>14</v>
      </c>
      <c r="V888" s="50">
        <f t="shared" si="669"/>
        <v>142086</v>
      </c>
      <c r="W888" s="50">
        <v>86</v>
      </c>
      <c r="X888" s="50" t="s">
        <v>2200</v>
      </c>
      <c r="Y888" s="50" t="s">
        <v>2200</v>
      </c>
      <c r="Z888" s="50">
        <f>随机目标!CH327</f>
        <v>0</v>
      </c>
      <c r="AA888" s="50">
        <v>2</v>
      </c>
      <c r="AB888" s="50" t="str">
        <f t="shared" si="670"/>
        <v>itemicon_1</v>
      </c>
      <c r="AC888" s="50" t="str">
        <f t="shared" si="671"/>
        <v>coin</v>
      </c>
    </row>
    <row r="889" spans="1:29">
      <c r="A889" s="51" t="s">
        <v>1202</v>
      </c>
      <c r="B889" s="52">
        <v>2087</v>
      </c>
      <c r="C889" s="52">
        <v>1</v>
      </c>
      <c r="D889" s="50" t="str">
        <f>怪物产出!Y90</f>
        <v>item,200;stage_token,1</v>
      </c>
      <c r="E889" s="50">
        <f>产出设定!$C$22</f>
        <v>100</v>
      </c>
      <c r="F889" s="50">
        <f>怪物产出!K90</f>
        <v>440</v>
      </c>
      <c r="G889" s="50">
        <f>怪物产出!L90</f>
        <v>734</v>
      </c>
      <c r="H889" s="50" t="str">
        <f>怪物产出!V90</f>
        <v>pack,10287;stage_token,225;dice,1</v>
      </c>
      <c r="K889" s="50">
        <v>13</v>
      </c>
      <c r="L889" s="50">
        <f t="shared" si="672"/>
        <v>131087</v>
      </c>
      <c r="M889" s="50">
        <v>87</v>
      </c>
      <c r="N889" s="50" t="str">
        <f ca="1">OFFSET(随机目标!$C$42,M889-1,MATCH(K889,随机目标!$C$41:$CH$41,0)-1)</f>
        <v>prop,212,1;pack,1114;pack,1129;pack,1144;pack,1159</v>
      </c>
      <c r="O889" s="50" t="str">
        <f ca="1">OFFSET(随机目标!$C$42,M889-1,MATCH(K889,随机目标!$C$41:$CH$41,0))</f>
        <v>prop,212,1</v>
      </c>
      <c r="P889" s="50">
        <f ca="1">OFFSET(随机目标!$C$42,M889-1,MATCH(K889,随机目标!$C$41:$CH$41,0)+1)</f>
        <v>8</v>
      </c>
      <c r="Q889" s="50">
        <v>1</v>
      </c>
      <c r="R889" s="50" t="str">
        <f t="shared" ca="1" si="673"/>
        <v>prop_212</v>
      </c>
      <c r="S889" s="50" t="str">
        <f t="shared" ca="1" si="674"/>
        <v>prop</v>
      </c>
      <c r="U889" s="50">
        <v>14</v>
      </c>
      <c r="V889" s="50">
        <f t="shared" si="669"/>
        <v>142087</v>
      </c>
      <c r="W889" s="50">
        <v>87</v>
      </c>
      <c r="X889" s="50" t="s">
        <v>2200</v>
      </c>
      <c r="Y889" s="50" t="s">
        <v>2200</v>
      </c>
      <c r="Z889" s="50">
        <f>随机目标!CH328</f>
        <v>0</v>
      </c>
      <c r="AA889" s="50">
        <v>2</v>
      </c>
      <c r="AB889" s="50" t="str">
        <f t="shared" si="670"/>
        <v>itemicon_1</v>
      </c>
      <c r="AC889" s="50" t="str">
        <f t="shared" si="671"/>
        <v>coin</v>
      </c>
    </row>
    <row r="890" spans="1:29">
      <c r="A890" s="51" t="s">
        <v>1203</v>
      </c>
      <c r="B890" s="52">
        <v>2088</v>
      </c>
      <c r="C890" s="52">
        <v>1</v>
      </c>
      <c r="D890" s="50" t="str">
        <f>怪物产出!Y91</f>
        <v>item,200;stage_token,1</v>
      </c>
      <c r="E890" s="50">
        <f>产出设定!$C$22</f>
        <v>100</v>
      </c>
      <c r="F890" s="50">
        <f>怪物产出!K91</f>
        <v>448</v>
      </c>
      <c r="G890" s="50">
        <f>怪物产出!L91</f>
        <v>746</v>
      </c>
      <c r="H890" s="50" t="str">
        <f>怪物产出!V91</f>
        <v>pack,10288;stage_token,225;dice,1</v>
      </c>
      <c r="K890" s="50">
        <v>13</v>
      </c>
      <c r="L890" s="50">
        <f t="shared" si="672"/>
        <v>131088</v>
      </c>
      <c r="M890" s="50">
        <v>88</v>
      </c>
      <c r="N890" s="50" t="str">
        <f ca="1">OFFSET(随机目标!$C$42,M890-1,MATCH(K890,随机目标!$C$41:$CH$41,0)-1)</f>
        <v>prop,212,1;pack,1114;pack,1129;pack,1144;pack,1159</v>
      </c>
      <c r="O890" s="50" t="str">
        <f ca="1">OFFSET(随机目标!$C$42,M890-1,MATCH(K890,随机目标!$C$41:$CH$41,0))</f>
        <v>prop,212,1</v>
      </c>
      <c r="P890" s="50">
        <f ca="1">OFFSET(随机目标!$C$42,M890-1,MATCH(K890,随机目标!$C$41:$CH$41,0)+1)</f>
        <v>8</v>
      </c>
      <c r="Q890" s="50">
        <v>1</v>
      </c>
      <c r="R890" s="50" t="str">
        <f t="shared" ca="1" si="673"/>
        <v>prop_212</v>
      </c>
      <c r="S890" s="50" t="str">
        <f t="shared" ca="1" si="674"/>
        <v>prop</v>
      </c>
      <c r="U890" s="50">
        <v>14</v>
      </c>
      <c r="V890" s="50">
        <f t="shared" si="669"/>
        <v>142088</v>
      </c>
      <c r="W890" s="50">
        <v>88</v>
      </c>
      <c r="X890" s="50" t="s">
        <v>2200</v>
      </c>
      <c r="Y890" s="50" t="s">
        <v>2200</v>
      </c>
      <c r="Z890" s="50">
        <f>随机目标!CH329</f>
        <v>0</v>
      </c>
      <c r="AA890" s="50">
        <v>2</v>
      </c>
      <c r="AB890" s="50" t="str">
        <f t="shared" si="670"/>
        <v>itemicon_1</v>
      </c>
      <c r="AC890" s="50" t="str">
        <f t="shared" si="671"/>
        <v>coin</v>
      </c>
    </row>
    <row r="891" spans="1:29">
      <c r="A891" s="51" t="s">
        <v>1204</v>
      </c>
      <c r="B891" s="52">
        <v>2089</v>
      </c>
      <c r="C891" s="52">
        <v>1</v>
      </c>
      <c r="D891" s="50" t="str">
        <f>怪物产出!Y92</f>
        <v>item,200;stage_token,1</v>
      </c>
      <c r="E891" s="50">
        <f>产出设定!$C$22</f>
        <v>100</v>
      </c>
      <c r="F891" s="50">
        <f>怪物产出!K92</f>
        <v>448</v>
      </c>
      <c r="G891" s="50">
        <f>怪物产出!L92</f>
        <v>746</v>
      </c>
      <c r="H891" s="50" t="str">
        <f>怪物产出!V92</f>
        <v>pack,10289;stage_token,225;dice,1</v>
      </c>
      <c r="K891" s="50">
        <v>13</v>
      </c>
      <c r="L891" s="50">
        <f t="shared" si="672"/>
        <v>131089</v>
      </c>
      <c r="M891" s="50">
        <v>89</v>
      </c>
      <c r="N891" s="50" t="str">
        <f ca="1">OFFSET(随机目标!$C$42,M891-1,MATCH(K891,随机目标!$C$41:$CH$41,0)-1)</f>
        <v>prop,212,1;pack,1114;pack,1129;pack,1144;pack,1159</v>
      </c>
      <c r="O891" s="50" t="str">
        <f ca="1">OFFSET(随机目标!$C$42,M891-1,MATCH(K891,随机目标!$C$41:$CH$41,0))</f>
        <v>prop,212,1</v>
      </c>
      <c r="P891" s="50">
        <f ca="1">OFFSET(随机目标!$C$42,M891-1,MATCH(K891,随机目标!$C$41:$CH$41,0)+1)</f>
        <v>8</v>
      </c>
      <c r="Q891" s="50">
        <v>1</v>
      </c>
      <c r="R891" s="50" t="str">
        <f t="shared" ca="1" si="673"/>
        <v>prop_212</v>
      </c>
      <c r="S891" s="50" t="str">
        <f t="shared" ca="1" si="674"/>
        <v>prop</v>
      </c>
      <c r="U891" s="50">
        <v>14</v>
      </c>
      <c r="V891" s="50">
        <f t="shared" si="669"/>
        <v>142089</v>
      </c>
      <c r="W891" s="50">
        <v>89</v>
      </c>
      <c r="X891" s="50" t="s">
        <v>2200</v>
      </c>
      <c r="Y891" s="50" t="s">
        <v>2200</v>
      </c>
      <c r="Z891" s="50">
        <f>随机目标!CH330</f>
        <v>0</v>
      </c>
      <c r="AA891" s="50">
        <v>2</v>
      </c>
      <c r="AB891" s="50" t="str">
        <f t="shared" si="670"/>
        <v>itemicon_1</v>
      </c>
      <c r="AC891" s="50" t="str">
        <f t="shared" si="671"/>
        <v>coin</v>
      </c>
    </row>
    <row r="892" spans="1:29">
      <c r="A892" s="51" t="s">
        <v>1205</v>
      </c>
      <c r="B892" s="52">
        <v>2090</v>
      </c>
      <c r="C892" s="52">
        <v>1</v>
      </c>
      <c r="D892" s="50" t="str">
        <f>怪物产出!Y93</f>
        <v>item,200;stage_token,1</v>
      </c>
      <c r="E892" s="50">
        <f>产出设定!$C$22</f>
        <v>100</v>
      </c>
      <c r="F892" s="50">
        <f>怪物产出!K93</f>
        <v>456</v>
      </c>
      <c r="G892" s="50">
        <f>怪物产出!L93</f>
        <v>760</v>
      </c>
      <c r="H892" s="50" t="str">
        <f>怪物产出!V93</f>
        <v>pack,10290;stage_token,230;dice,1</v>
      </c>
      <c r="K892" s="50">
        <v>13</v>
      </c>
      <c r="L892" s="50">
        <f t="shared" si="672"/>
        <v>131090</v>
      </c>
      <c r="M892" s="50">
        <v>90</v>
      </c>
      <c r="N892" s="50" t="str">
        <f ca="1">OFFSET(随机目标!$C$42,M892-1,MATCH(K892,随机目标!$C$41:$CH$41,0)-1)</f>
        <v>prop,212,1;pack,1114;pack,1129;pack,1144;pack,1159</v>
      </c>
      <c r="O892" s="50" t="str">
        <f ca="1">OFFSET(随机目标!$C$42,M892-1,MATCH(K892,随机目标!$C$41:$CH$41,0))</f>
        <v>prop,212,1</v>
      </c>
      <c r="P892" s="50">
        <f ca="1">OFFSET(随机目标!$C$42,M892-1,MATCH(K892,随机目标!$C$41:$CH$41,0)+1)</f>
        <v>8</v>
      </c>
      <c r="Q892" s="50">
        <v>1</v>
      </c>
      <c r="R892" s="50" t="str">
        <f t="shared" ca="1" si="673"/>
        <v>prop_212</v>
      </c>
      <c r="S892" s="50" t="str">
        <f t="shared" ca="1" si="674"/>
        <v>prop</v>
      </c>
      <c r="U892" s="50">
        <v>14</v>
      </c>
      <c r="V892" s="50">
        <f t="shared" si="669"/>
        <v>142090</v>
      </c>
      <c r="W892" s="50">
        <v>90</v>
      </c>
      <c r="X892" s="50" t="s">
        <v>2200</v>
      </c>
      <c r="Y892" s="50" t="s">
        <v>2200</v>
      </c>
      <c r="Z892" s="50">
        <f>随机目标!CH331</f>
        <v>0</v>
      </c>
      <c r="AA892" s="50">
        <v>2</v>
      </c>
      <c r="AB892" s="50" t="str">
        <f t="shared" si="670"/>
        <v>itemicon_1</v>
      </c>
      <c r="AC892" s="50" t="str">
        <f t="shared" si="671"/>
        <v>coin</v>
      </c>
    </row>
    <row r="893" spans="1:29">
      <c r="A893" s="51" t="s">
        <v>1206</v>
      </c>
      <c r="B893" s="52">
        <v>2091</v>
      </c>
      <c r="C893" s="52">
        <v>1</v>
      </c>
      <c r="D893" s="50" t="str">
        <f>怪物产出!Y94</f>
        <v>item,200;stage_token,1</v>
      </c>
      <c r="E893" s="50">
        <f>产出设定!$C$22</f>
        <v>100</v>
      </c>
      <c r="F893" s="50">
        <f>怪物产出!K94</f>
        <v>456</v>
      </c>
      <c r="G893" s="50">
        <f>怪物产出!L94</f>
        <v>760</v>
      </c>
      <c r="H893" s="50" t="str">
        <f>怪物产出!V94</f>
        <v>pack,10291;stage_token,230;dice,1</v>
      </c>
      <c r="K893" s="50">
        <v>13</v>
      </c>
      <c r="L893" s="50">
        <f t="shared" si="672"/>
        <v>131091</v>
      </c>
      <c r="M893" s="50">
        <v>91</v>
      </c>
      <c r="N893" s="50" t="str">
        <f ca="1">OFFSET(随机目标!$C$42,M893-1,MATCH(K893,随机目标!$C$41:$CH$41,0)-1)</f>
        <v>prop,212,1;pack,1114;pack,1129;pack,1144;pack,1159</v>
      </c>
      <c r="O893" s="50" t="str">
        <f ca="1">OFFSET(随机目标!$C$42,M893-1,MATCH(K893,随机目标!$C$41:$CH$41,0))</f>
        <v>prop,212,1</v>
      </c>
      <c r="P893" s="50">
        <f ca="1">OFFSET(随机目标!$C$42,M893-1,MATCH(K893,随机目标!$C$41:$CH$41,0)+1)</f>
        <v>8</v>
      </c>
      <c r="Q893" s="50">
        <v>1</v>
      </c>
      <c r="R893" s="50" t="str">
        <f t="shared" ca="1" si="673"/>
        <v>prop_212</v>
      </c>
      <c r="S893" s="50" t="str">
        <f t="shared" ca="1" si="674"/>
        <v>prop</v>
      </c>
      <c r="U893" s="50">
        <v>14</v>
      </c>
      <c r="V893" s="50">
        <f t="shared" si="669"/>
        <v>142091</v>
      </c>
      <c r="W893" s="50">
        <v>91</v>
      </c>
      <c r="X893" s="50" t="s">
        <v>2200</v>
      </c>
      <c r="Y893" s="50" t="s">
        <v>2200</v>
      </c>
      <c r="Z893" s="50">
        <f>随机目标!CH332</f>
        <v>0</v>
      </c>
      <c r="AA893" s="50">
        <v>2</v>
      </c>
      <c r="AB893" s="50" t="str">
        <f t="shared" si="670"/>
        <v>itemicon_1</v>
      </c>
      <c r="AC893" s="50" t="str">
        <f t="shared" si="671"/>
        <v>coin</v>
      </c>
    </row>
    <row r="894" spans="1:29">
      <c r="A894" s="51" t="s">
        <v>1207</v>
      </c>
      <c r="B894" s="52">
        <v>2092</v>
      </c>
      <c r="C894" s="52">
        <v>1</v>
      </c>
      <c r="D894" s="50" t="str">
        <f>怪物产出!Y95</f>
        <v>item,200;stage_token,1</v>
      </c>
      <c r="E894" s="50">
        <f>产出设定!$C$22</f>
        <v>100</v>
      </c>
      <c r="F894" s="50">
        <f>怪物产出!K95</f>
        <v>456</v>
      </c>
      <c r="G894" s="50">
        <f>怪物产出!L95</f>
        <v>760</v>
      </c>
      <c r="H894" s="50" t="str">
        <f>怪物产出!V95</f>
        <v>pack,10292;stage_token,230;dice,1</v>
      </c>
      <c r="K894" s="50">
        <v>13</v>
      </c>
      <c r="L894" s="50">
        <f t="shared" si="672"/>
        <v>131092</v>
      </c>
      <c r="M894" s="50">
        <v>92</v>
      </c>
      <c r="N894" s="50" t="str">
        <f ca="1">OFFSET(随机目标!$C$42,M894-1,MATCH(K894,随机目标!$C$41:$CH$41,0)-1)</f>
        <v>prop,212,1;pack,1114;pack,1129;pack,1144;pack,1159</v>
      </c>
      <c r="O894" s="50" t="str">
        <f ca="1">OFFSET(随机目标!$C$42,M894-1,MATCH(K894,随机目标!$C$41:$CH$41,0))</f>
        <v>prop,212,1</v>
      </c>
      <c r="P894" s="50">
        <f ca="1">OFFSET(随机目标!$C$42,M894-1,MATCH(K894,随机目标!$C$41:$CH$41,0)+1)</f>
        <v>8</v>
      </c>
      <c r="Q894" s="50">
        <v>1</v>
      </c>
      <c r="R894" s="50" t="str">
        <f t="shared" ca="1" si="673"/>
        <v>prop_212</v>
      </c>
      <c r="S894" s="50" t="str">
        <f t="shared" ca="1" si="674"/>
        <v>prop</v>
      </c>
      <c r="U894" s="50">
        <v>14</v>
      </c>
      <c r="V894" s="50">
        <f t="shared" si="669"/>
        <v>142092</v>
      </c>
      <c r="W894" s="50">
        <v>92</v>
      </c>
      <c r="X894" s="50" t="s">
        <v>2200</v>
      </c>
      <c r="Y894" s="50" t="s">
        <v>2200</v>
      </c>
      <c r="Z894" s="50">
        <f>随机目标!CH333</f>
        <v>0</v>
      </c>
      <c r="AA894" s="50">
        <v>2</v>
      </c>
      <c r="AB894" s="50" t="str">
        <f t="shared" si="670"/>
        <v>itemicon_1</v>
      </c>
      <c r="AC894" s="50" t="str">
        <f t="shared" si="671"/>
        <v>coin</v>
      </c>
    </row>
    <row r="895" spans="1:29">
      <c r="A895" s="51" t="s">
        <v>1208</v>
      </c>
      <c r="B895" s="52">
        <v>2093</v>
      </c>
      <c r="C895" s="52">
        <v>1</v>
      </c>
      <c r="D895" s="50" t="str">
        <f>怪物产出!Y96</f>
        <v>item,200;stage_token,1</v>
      </c>
      <c r="E895" s="50">
        <f>产出设定!$C$22</f>
        <v>100</v>
      </c>
      <c r="F895" s="50">
        <f>怪物产出!K96</f>
        <v>456</v>
      </c>
      <c r="G895" s="50">
        <f>怪物产出!L96</f>
        <v>760</v>
      </c>
      <c r="H895" s="50" t="str">
        <f>怪物产出!V96</f>
        <v>pack,10293;stage_token,230;dice,1</v>
      </c>
      <c r="K895" s="50">
        <v>13</v>
      </c>
      <c r="L895" s="50">
        <f t="shared" si="672"/>
        <v>131093</v>
      </c>
      <c r="M895" s="50">
        <v>93</v>
      </c>
      <c r="N895" s="50" t="str">
        <f ca="1">OFFSET(随机目标!$C$42,M895-1,MATCH(K895,随机目标!$C$41:$CH$41,0)-1)</f>
        <v>prop,212,1;pack,1114;pack,1129;pack,1144;pack,1159</v>
      </c>
      <c r="O895" s="50" t="str">
        <f ca="1">OFFSET(随机目标!$C$42,M895-1,MATCH(K895,随机目标!$C$41:$CH$41,0))</f>
        <v>prop,212,1</v>
      </c>
      <c r="P895" s="50">
        <f ca="1">OFFSET(随机目标!$C$42,M895-1,MATCH(K895,随机目标!$C$41:$CH$41,0)+1)</f>
        <v>8</v>
      </c>
      <c r="Q895" s="50">
        <v>1</v>
      </c>
      <c r="R895" s="50" t="str">
        <f t="shared" ca="1" si="673"/>
        <v>prop_212</v>
      </c>
      <c r="S895" s="50" t="str">
        <f t="shared" ca="1" si="674"/>
        <v>prop</v>
      </c>
      <c r="U895" s="50">
        <v>14</v>
      </c>
      <c r="V895" s="50">
        <f t="shared" si="669"/>
        <v>142093</v>
      </c>
      <c r="W895" s="50">
        <v>93</v>
      </c>
      <c r="X895" s="50" t="s">
        <v>2200</v>
      </c>
      <c r="Y895" s="50" t="s">
        <v>2200</v>
      </c>
      <c r="Z895" s="50">
        <f>随机目标!CH334</f>
        <v>0</v>
      </c>
      <c r="AA895" s="50">
        <v>2</v>
      </c>
      <c r="AB895" s="50" t="str">
        <f t="shared" si="670"/>
        <v>itemicon_1</v>
      </c>
      <c r="AC895" s="50" t="str">
        <f t="shared" si="671"/>
        <v>coin</v>
      </c>
    </row>
    <row r="896" spans="1:29">
      <c r="A896" s="51" t="s">
        <v>1209</v>
      </c>
      <c r="B896" s="52">
        <v>2094</v>
      </c>
      <c r="C896" s="52">
        <v>1</v>
      </c>
      <c r="D896" s="50" t="str">
        <f>怪物产出!Y97</f>
        <v>item,200;stage_token,1</v>
      </c>
      <c r="E896" s="50">
        <f>产出设定!$C$22</f>
        <v>100</v>
      </c>
      <c r="F896" s="50">
        <f>怪物产出!K97</f>
        <v>456</v>
      </c>
      <c r="G896" s="50">
        <f>怪物产出!L97</f>
        <v>760</v>
      </c>
      <c r="H896" s="50" t="str">
        <f>怪物产出!V97</f>
        <v>pack,10294;stage_token,230;dice,1</v>
      </c>
      <c r="K896" s="50">
        <v>13</v>
      </c>
      <c r="L896" s="50">
        <f t="shared" si="672"/>
        <v>131094</v>
      </c>
      <c r="M896" s="50">
        <v>94</v>
      </c>
      <c r="N896" s="50" t="str">
        <f ca="1">OFFSET(随机目标!$C$42,M896-1,MATCH(K896,随机目标!$C$41:$CH$41,0)-1)</f>
        <v>prop,212,1;pack,1114;pack,1129;pack,1144;pack,1159</v>
      </c>
      <c r="O896" s="50" t="str">
        <f ca="1">OFFSET(随机目标!$C$42,M896-1,MATCH(K896,随机目标!$C$41:$CH$41,0))</f>
        <v>prop,212,1</v>
      </c>
      <c r="P896" s="50">
        <f ca="1">OFFSET(随机目标!$C$42,M896-1,MATCH(K896,随机目标!$C$41:$CH$41,0)+1)</f>
        <v>8</v>
      </c>
      <c r="Q896" s="50">
        <v>1</v>
      </c>
      <c r="R896" s="50" t="str">
        <f t="shared" ca="1" si="673"/>
        <v>prop_212</v>
      </c>
      <c r="S896" s="50" t="str">
        <f t="shared" ca="1" si="674"/>
        <v>prop</v>
      </c>
      <c r="U896" s="50">
        <v>14</v>
      </c>
      <c r="V896" s="50">
        <f t="shared" si="669"/>
        <v>142094</v>
      </c>
      <c r="W896" s="50">
        <v>94</v>
      </c>
      <c r="X896" s="50" t="s">
        <v>2200</v>
      </c>
      <c r="Y896" s="50" t="s">
        <v>2200</v>
      </c>
      <c r="Z896" s="50">
        <f>随机目标!CH335</f>
        <v>0</v>
      </c>
      <c r="AA896" s="50">
        <v>2</v>
      </c>
      <c r="AB896" s="50" t="str">
        <f t="shared" si="670"/>
        <v>itemicon_1</v>
      </c>
      <c r="AC896" s="50" t="str">
        <f t="shared" si="671"/>
        <v>coin</v>
      </c>
    </row>
    <row r="897" spans="1:29">
      <c r="A897" s="51" t="s">
        <v>1210</v>
      </c>
      <c r="B897" s="52">
        <v>2095</v>
      </c>
      <c r="C897" s="52">
        <v>1</v>
      </c>
      <c r="D897" s="50" t="str">
        <f>怪物产出!Y98</f>
        <v>item,200;stage_token,1</v>
      </c>
      <c r="E897" s="50">
        <f>产出设定!$C$22</f>
        <v>100</v>
      </c>
      <c r="F897" s="50">
        <f>怪物产出!K98</f>
        <v>456</v>
      </c>
      <c r="G897" s="50">
        <f>怪物产出!L98</f>
        <v>760</v>
      </c>
      <c r="H897" s="50" t="str">
        <f>怪物产出!V98</f>
        <v>pack,10295;stage_token,235;dice,1</v>
      </c>
      <c r="K897" s="50">
        <v>13</v>
      </c>
      <c r="L897" s="50">
        <f t="shared" si="672"/>
        <v>131095</v>
      </c>
      <c r="M897" s="50">
        <v>95</v>
      </c>
      <c r="N897" s="50" t="str">
        <f ca="1">OFFSET(随机目标!$C$42,M897-1,MATCH(K897,随机目标!$C$41:$CH$41,0)-1)</f>
        <v>prop,212,1;pack,1114;pack,1129;pack,1144;pack,1159</v>
      </c>
      <c r="O897" s="50" t="str">
        <f ca="1">OFFSET(随机目标!$C$42,M897-1,MATCH(K897,随机目标!$C$41:$CH$41,0))</f>
        <v>prop,212,1</v>
      </c>
      <c r="P897" s="50">
        <f ca="1">OFFSET(随机目标!$C$42,M897-1,MATCH(K897,随机目标!$C$41:$CH$41,0)+1)</f>
        <v>8</v>
      </c>
      <c r="Q897" s="50">
        <v>1</v>
      </c>
      <c r="R897" s="50" t="str">
        <f t="shared" ca="1" si="673"/>
        <v>prop_212</v>
      </c>
      <c r="S897" s="50" t="str">
        <f t="shared" ca="1" si="674"/>
        <v>prop</v>
      </c>
      <c r="U897" s="50">
        <v>14</v>
      </c>
      <c r="V897" s="50">
        <f t="shared" si="669"/>
        <v>142095</v>
      </c>
      <c r="W897" s="50">
        <v>95</v>
      </c>
      <c r="X897" s="50" t="s">
        <v>2200</v>
      </c>
      <c r="Y897" s="50" t="s">
        <v>2200</v>
      </c>
      <c r="Z897" s="50">
        <f>随机目标!CH336</f>
        <v>0</v>
      </c>
      <c r="AA897" s="50">
        <v>2</v>
      </c>
      <c r="AB897" s="50" t="str">
        <f t="shared" si="670"/>
        <v>itemicon_1</v>
      </c>
      <c r="AC897" s="50" t="str">
        <f t="shared" si="671"/>
        <v>coin</v>
      </c>
    </row>
    <row r="898" spans="1:29">
      <c r="A898" s="51" t="s">
        <v>1211</v>
      </c>
      <c r="B898" s="52">
        <v>2096</v>
      </c>
      <c r="C898" s="52">
        <v>1</v>
      </c>
      <c r="D898" s="50" t="str">
        <f>怪物产出!Y99</f>
        <v>item,200;stage_token,1</v>
      </c>
      <c r="E898" s="50">
        <f>产出设定!$C$22</f>
        <v>100</v>
      </c>
      <c r="F898" s="50">
        <f>怪物产出!K99</f>
        <v>456</v>
      </c>
      <c r="G898" s="50">
        <f>怪物产出!L99</f>
        <v>760</v>
      </c>
      <c r="H898" s="50" t="str">
        <f>怪物产出!V99</f>
        <v>pack,10296;stage_token,235;dice,1</v>
      </c>
      <c r="K898" s="50">
        <v>13</v>
      </c>
      <c r="L898" s="50">
        <f t="shared" si="672"/>
        <v>131096</v>
      </c>
      <c r="M898" s="50">
        <v>96</v>
      </c>
      <c r="N898" s="50" t="str">
        <f ca="1">OFFSET(随机目标!$C$42,M898-1,MATCH(K898,随机目标!$C$41:$CH$41,0)-1)</f>
        <v>prop,212,1;pack,1114;pack,1129;pack,1144;pack,1159</v>
      </c>
      <c r="O898" s="50" t="str">
        <f ca="1">OFFSET(随机目标!$C$42,M898-1,MATCH(K898,随机目标!$C$41:$CH$41,0))</f>
        <v>prop,212,1</v>
      </c>
      <c r="P898" s="50">
        <f ca="1">OFFSET(随机目标!$C$42,M898-1,MATCH(K898,随机目标!$C$41:$CH$41,0)+1)</f>
        <v>8</v>
      </c>
      <c r="Q898" s="50">
        <v>1</v>
      </c>
      <c r="R898" s="50" t="str">
        <f t="shared" ca="1" si="673"/>
        <v>prop_212</v>
      </c>
      <c r="S898" s="50" t="str">
        <f t="shared" ca="1" si="674"/>
        <v>prop</v>
      </c>
      <c r="U898" s="50">
        <v>14</v>
      </c>
      <c r="V898" s="50">
        <f t="shared" si="669"/>
        <v>142096</v>
      </c>
      <c r="W898" s="50">
        <v>96</v>
      </c>
      <c r="X898" s="50" t="s">
        <v>2200</v>
      </c>
      <c r="Y898" s="50" t="s">
        <v>2200</v>
      </c>
      <c r="Z898" s="50">
        <f>随机目标!CH337</f>
        <v>0</v>
      </c>
      <c r="AA898" s="50">
        <v>2</v>
      </c>
      <c r="AB898" s="50" t="str">
        <f t="shared" si="670"/>
        <v>itemicon_1</v>
      </c>
      <c r="AC898" s="50" t="str">
        <f t="shared" si="671"/>
        <v>coin</v>
      </c>
    </row>
    <row r="899" spans="1:29">
      <c r="A899" s="51" t="s">
        <v>1212</v>
      </c>
      <c r="B899" s="52">
        <v>2097</v>
      </c>
      <c r="C899" s="52">
        <v>1</v>
      </c>
      <c r="D899" s="50" t="str">
        <f>怪物产出!Y100</f>
        <v>item,200;stage_token,1</v>
      </c>
      <c r="E899" s="50">
        <f>产出设定!$C$22</f>
        <v>100</v>
      </c>
      <c r="F899" s="50">
        <f>怪物产出!K100</f>
        <v>456</v>
      </c>
      <c r="G899" s="50">
        <f>怪物产出!L100</f>
        <v>760</v>
      </c>
      <c r="H899" s="50" t="str">
        <f>怪物产出!V100</f>
        <v>pack,10297;stage_token,235;dice,1</v>
      </c>
      <c r="K899" s="50">
        <v>13</v>
      </c>
      <c r="L899" s="50">
        <f t="shared" si="672"/>
        <v>131097</v>
      </c>
      <c r="M899" s="50">
        <v>97</v>
      </c>
      <c r="N899" s="50" t="str">
        <f ca="1">OFFSET(随机目标!$C$42,M899-1,MATCH(K899,随机目标!$C$41:$CH$41,0)-1)</f>
        <v>prop,212,1;pack,1114;pack,1129;pack,1144;pack,1159</v>
      </c>
      <c r="O899" s="50" t="str">
        <f ca="1">OFFSET(随机目标!$C$42,M899-1,MATCH(K899,随机目标!$C$41:$CH$41,0))</f>
        <v>prop,212,1</v>
      </c>
      <c r="P899" s="50">
        <f ca="1">OFFSET(随机目标!$C$42,M899-1,MATCH(K899,随机目标!$C$41:$CH$41,0)+1)</f>
        <v>8</v>
      </c>
      <c r="Q899" s="50">
        <v>1</v>
      </c>
      <c r="R899" s="50" t="str">
        <f t="shared" ca="1" si="673"/>
        <v>prop_212</v>
      </c>
      <c r="S899" s="50" t="str">
        <f t="shared" ca="1" si="674"/>
        <v>prop</v>
      </c>
      <c r="U899" s="50">
        <v>14</v>
      </c>
      <c r="V899" s="50">
        <f t="shared" si="669"/>
        <v>142097</v>
      </c>
      <c r="W899" s="50">
        <v>97</v>
      </c>
      <c r="X899" s="50" t="s">
        <v>2200</v>
      </c>
      <c r="Y899" s="50" t="s">
        <v>2200</v>
      </c>
      <c r="Z899" s="50">
        <f>随机目标!CH338</f>
        <v>0</v>
      </c>
      <c r="AA899" s="50">
        <v>2</v>
      </c>
      <c r="AB899" s="50" t="str">
        <f t="shared" si="670"/>
        <v>itemicon_1</v>
      </c>
      <c r="AC899" s="50" t="str">
        <f t="shared" si="671"/>
        <v>coin</v>
      </c>
    </row>
    <row r="900" spans="1:29">
      <c r="A900" s="51" t="s">
        <v>1213</v>
      </c>
      <c r="B900" s="52">
        <v>2098</v>
      </c>
      <c r="C900" s="52">
        <v>1</v>
      </c>
      <c r="D900" s="50" t="str">
        <f>怪物产出!Y101</f>
        <v>item,200;stage_token,1</v>
      </c>
      <c r="E900" s="50">
        <f>产出设定!$C$22</f>
        <v>100</v>
      </c>
      <c r="F900" s="50">
        <f>怪物产出!K101</f>
        <v>456</v>
      </c>
      <c r="G900" s="50">
        <f>怪物产出!L101</f>
        <v>760</v>
      </c>
      <c r="H900" s="50" t="str">
        <f>怪物产出!V101</f>
        <v>pack,10298;stage_token,235;dice,1</v>
      </c>
      <c r="K900" s="50">
        <v>13</v>
      </c>
      <c r="L900" s="50">
        <f t="shared" si="672"/>
        <v>131098</v>
      </c>
      <c r="M900" s="50">
        <v>98</v>
      </c>
      <c r="N900" s="50" t="str">
        <f ca="1">OFFSET(随机目标!$C$42,M900-1,MATCH(K900,随机目标!$C$41:$CH$41,0)-1)</f>
        <v>prop,212,1;pack,1114;pack,1129;pack,1144;pack,1159</v>
      </c>
      <c r="O900" s="50" t="str">
        <f ca="1">OFFSET(随机目标!$C$42,M900-1,MATCH(K900,随机目标!$C$41:$CH$41,0))</f>
        <v>prop,212,1</v>
      </c>
      <c r="P900" s="50">
        <f ca="1">OFFSET(随机目标!$C$42,M900-1,MATCH(K900,随机目标!$C$41:$CH$41,0)+1)</f>
        <v>8</v>
      </c>
      <c r="Q900" s="50">
        <v>1</v>
      </c>
      <c r="R900" s="50" t="str">
        <f t="shared" ca="1" si="673"/>
        <v>prop_212</v>
      </c>
      <c r="S900" s="50" t="str">
        <f t="shared" ca="1" si="674"/>
        <v>prop</v>
      </c>
      <c r="U900" s="50">
        <v>14</v>
      </c>
      <c r="V900" s="50">
        <f t="shared" ref="V900:V963" si="675">U900*10000+2000+W900</f>
        <v>142098</v>
      </c>
      <c r="W900" s="50">
        <v>98</v>
      </c>
      <c r="X900" s="50" t="s">
        <v>2200</v>
      </c>
      <c r="Y900" s="50" t="s">
        <v>2200</v>
      </c>
      <c r="Z900" s="50">
        <f>随机目标!CH339</f>
        <v>0</v>
      </c>
      <c r="AA900" s="50">
        <v>2</v>
      </c>
      <c r="AB900" s="50" t="str">
        <f t="shared" ref="AB900:AB963" si="676">IF(OR(AC900="coin",AC900="stage_token"),VLOOKUP(AC900,$AE$3:$AF$6,2,0),IF(AC900="item",VLOOKUP(Y900,$AE$3:$AF$6,2,0),AC900&amp;"_"&amp;MID(Y900,6,3)))</f>
        <v>itemicon_1</v>
      </c>
      <c r="AC900" s="50" t="str">
        <f t="shared" ref="AC900:AC963" si="677">LEFT(Y900,FIND(",",Y900)-1)</f>
        <v>coin</v>
      </c>
    </row>
    <row r="901" spans="1:29">
      <c r="A901" s="51" t="s">
        <v>1214</v>
      </c>
      <c r="B901" s="52">
        <v>2099</v>
      </c>
      <c r="C901" s="52">
        <v>1</v>
      </c>
      <c r="D901" s="50" t="str">
        <f>怪物产出!Y102</f>
        <v>item,200;stage_token,1</v>
      </c>
      <c r="E901" s="50">
        <f>产出设定!$C$22</f>
        <v>100</v>
      </c>
      <c r="F901" s="50">
        <f>怪物产出!K102</f>
        <v>456</v>
      </c>
      <c r="G901" s="50">
        <f>怪物产出!L102</f>
        <v>760</v>
      </c>
      <c r="H901" s="50" t="str">
        <f>怪物产出!V102</f>
        <v>pack,10299;stage_token,235;dice,1</v>
      </c>
      <c r="K901" s="50">
        <v>13</v>
      </c>
      <c r="L901" s="50">
        <f t="shared" si="672"/>
        <v>131099</v>
      </c>
      <c r="M901" s="50">
        <v>99</v>
      </c>
      <c r="N901" s="50" t="str">
        <f ca="1">OFFSET(随机目标!$C$42,M901-1,MATCH(K901,随机目标!$C$41:$CH$41,0)-1)</f>
        <v>prop,212,1;pack,1114;pack,1129;pack,1144;pack,1159</v>
      </c>
      <c r="O901" s="50" t="str">
        <f ca="1">OFFSET(随机目标!$C$42,M901-1,MATCH(K901,随机目标!$C$41:$CH$41,0))</f>
        <v>prop,212,1</v>
      </c>
      <c r="P901" s="50">
        <f ca="1">OFFSET(随机目标!$C$42,M901-1,MATCH(K901,随机目标!$C$41:$CH$41,0)+1)</f>
        <v>8</v>
      </c>
      <c r="Q901" s="50">
        <v>1</v>
      </c>
      <c r="R901" s="50" t="str">
        <f t="shared" ca="1" si="673"/>
        <v>prop_212</v>
      </c>
      <c r="S901" s="50" t="str">
        <f t="shared" ca="1" si="674"/>
        <v>prop</v>
      </c>
      <c r="U901" s="50">
        <v>14</v>
      </c>
      <c r="V901" s="50">
        <f t="shared" si="675"/>
        <v>142099</v>
      </c>
      <c r="W901" s="50">
        <v>99</v>
      </c>
      <c r="X901" s="50" t="s">
        <v>2200</v>
      </c>
      <c r="Y901" s="50" t="s">
        <v>2200</v>
      </c>
      <c r="Z901" s="50">
        <f>随机目标!CH340</f>
        <v>0</v>
      </c>
      <c r="AA901" s="50">
        <v>2</v>
      </c>
      <c r="AB901" s="50" t="str">
        <f t="shared" si="676"/>
        <v>itemicon_1</v>
      </c>
      <c r="AC901" s="50" t="str">
        <f t="shared" si="677"/>
        <v>coin</v>
      </c>
    </row>
    <row r="902" spans="1:29">
      <c r="A902" s="51" t="s">
        <v>1215</v>
      </c>
      <c r="B902" s="52">
        <v>2100</v>
      </c>
      <c r="C902" s="52">
        <v>1</v>
      </c>
      <c r="D902" s="50" t="str">
        <f>怪物产出!Y103</f>
        <v>item,200;stage_token,1</v>
      </c>
      <c r="E902" s="50">
        <f>产出设定!$C$22</f>
        <v>100</v>
      </c>
      <c r="F902" s="50">
        <f>怪物产出!K103</f>
        <v>456</v>
      </c>
      <c r="G902" s="50">
        <f>怪物产出!L103</f>
        <v>760</v>
      </c>
      <c r="H902" s="50" t="str">
        <f>怪物产出!V103</f>
        <v>pack,10300;stage_token,240;dice,1</v>
      </c>
      <c r="K902" s="50">
        <v>13</v>
      </c>
      <c r="L902" s="50">
        <f t="shared" si="672"/>
        <v>131100</v>
      </c>
      <c r="M902" s="50">
        <v>100</v>
      </c>
      <c r="N902" s="50" t="str">
        <f ca="1">OFFSET(随机目标!$C$42,M902-1,MATCH(K902,随机目标!$C$41:$CH$41,0)-1)</f>
        <v>prop,212,1;pack,1114;pack,1129;pack,1144;pack,1159</v>
      </c>
      <c r="O902" s="50" t="str">
        <f ca="1">OFFSET(随机目标!$C$42,M902-1,MATCH(K902,随机目标!$C$41:$CH$41,0))</f>
        <v>prop,212,1</v>
      </c>
      <c r="P902" s="50">
        <f ca="1">OFFSET(随机目标!$C$42,M902-1,MATCH(K902,随机目标!$C$41:$CH$41,0)+1)</f>
        <v>8</v>
      </c>
      <c r="Q902" s="50">
        <v>1</v>
      </c>
      <c r="R902" s="50" t="str">
        <f t="shared" ca="1" si="673"/>
        <v>prop_212</v>
      </c>
      <c r="S902" s="50" t="str">
        <f t="shared" ca="1" si="674"/>
        <v>prop</v>
      </c>
      <c r="U902" s="50">
        <v>14</v>
      </c>
      <c r="V902" s="50">
        <f t="shared" si="675"/>
        <v>142100</v>
      </c>
      <c r="W902" s="50">
        <v>100</v>
      </c>
      <c r="X902" s="50" t="s">
        <v>2200</v>
      </c>
      <c r="Y902" s="50" t="s">
        <v>2200</v>
      </c>
      <c r="Z902" s="50">
        <f>随机目标!CH341</f>
        <v>0</v>
      </c>
      <c r="AA902" s="50">
        <v>2</v>
      </c>
      <c r="AB902" s="50" t="str">
        <f t="shared" si="676"/>
        <v>itemicon_1</v>
      </c>
      <c r="AC902" s="50" t="str">
        <f t="shared" si="677"/>
        <v>coin</v>
      </c>
    </row>
    <row r="903" spans="1:29">
      <c r="A903" s="51" t="s">
        <v>1216</v>
      </c>
      <c r="B903" s="52">
        <v>2001</v>
      </c>
      <c r="C903" s="52">
        <v>2</v>
      </c>
      <c r="D903" s="50" t="str">
        <f>D803</f>
        <v>item,200;stage_token,1</v>
      </c>
      <c r="E903" s="50">
        <f>产出设定!$C$22</f>
        <v>100</v>
      </c>
      <c r="F903" s="50">
        <f t="shared" ref="F903:H903" si="678">F803</f>
        <v>120</v>
      </c>
      <c r="G903" s="50">
        <f t="shared" si="678"/>
        <v>200</v>
      </c>
      <c r="H903" s="50" t="str">
        <f t="shared" si="678"/>
        <v>pack,10201;stage_token,140;dice,1</v>
      </c>
      <c r="K903" s="50">
        <v>14</v>
      </c>
      <c r="L903" s="50">
        <f t="shared" si="672"/>
        <v>141001</v>
      </c>
      <c r="M903" s="50">
        <v>1</v>
      </c>
      <c r="N903" s="50" t="str">
        <f ca="1">OFFSET(随机目标!$C$42,M903-1,MATCH(K903,随机目标!$C$41:$CH$41,0)-1)</f>
        <v>prop,209,2;pack,1101;pack,1116;pack,1131;pack,1146</v>
      </c>
      <c r="O903" s="50" t="str">
        <f ca="1">OFFSET(随机目标!$C$42,M903-1,MATCH(K903,随机目标!$C$41:$CH$41,0))</f>
        <v>prop,209,2</v>
      </c>
      <c r="P903" s="50">
        <f ca="1">OFFSET(随机目标!$C$42,M903-1,MATCH(K903,随机目标!$C$41:$CH$41,0)+1)</f>
        <v>7</v>
      </c>
      <c r="Q903" s="50">
        <v>1</v>
      </c>
      <c r="R903" s="50" t="str">
        <f t="shared" ca="1" si="673"/>
        <v>prop_209</v>
      </c>
      <c r="S903" s="50" t="str">
        <f t="shared" ca="1" si="674"/>
        <v>prop</v>
      </c>
      <c r="U903" s="50">
        <v>21</v>
      </c>
      <c r="V903" s="50">
        <f t="shared" si="675"/>
        <v>212001</v>
      </c>
      <c r="W903" s="50">
        <v>1</v>
      </c>
      <c r="X903" s="50" t="s">
        <v>2200</v>
      </c>
      <c r="Y903" s="50" t="s">
        <v>2200</v>
      </c>
      <c r="Z903" s="50">
        <f>随机目标!CH342</f>
        <v>0</v>
      </c>
      <c r="AA903" s="50">
        <v>2</v>
      </c>
      <c r="AB903" s="50" t="str">
        <f t="shared" si="676"/>
        <v>itemicon_1</v>
      </c>
      <c r="AC903" s="50" t="str">
        <f t="shared" si="677"/>
        <v>coin</v>
      </c>
    </row>
    <row r="904" spans="1:29">
      <c r="A904" s="51" t="s">
        <v>1217</v>
      </c>
      <c r="B904" s="52">
        <v>2002</v>
      </c>
      <c r="C904" s="52">
        <v>2</v>
      </c>
      <c r="D904" s="50" t="str">
        <f t="shared" ref="D904:H904" si="679">D804</f>
        <v>item,200;stage_token,1</v>
      </c>
      <c r="E904" s="50">
        <f>产出设定!$C$22</f>
        <v>100</v>
      </c>
      <c r="F904" s="50">
        <f t="shared" si="679"/>
        <v>128</v>
      </c>
      <c r="G904" s="50">
        <f t="shared" si="679"/>
        <v>214</v>
      </c>
      <c r="H904" s="50" t="str">
        <f t="shared" si="679"/>
        <v>pack,10202;stage_token,140;dice,1</v>
      </c>
      <c r="K904" s="50">
        <v>14</v>
      </c>
      <c r="L904" s="50">
        <f t="shared" si="672"/>
        <v>141002</v>
      </c>
      <c r="M904" s="50">
        <v>2</v>
      </c>
      <c r="N904" s="50" t="str">
        <f ca="1">OFFSET(随机目标!$C$42,M904-1,MATCH(K904,随机目标!$C$41:$CH$41,0)-1)</f>
        <v>prop,209,2;pack,1101;pack,1116;pack,1131;pack,1146</v>
      </c>
      <c r="O904" s="50" t="str">
        <f ca="1">OFFSET(随机目标!$C$42,M904-1,MATCH(K904,随机目标!$C$41:$CH$41,0))</f>
        <v>prop,209,2</v>
      </c>
      <c r="P904" s="50">
        <f ca="1">OFFSET(随机目标!$C$42,M904-1,MATCH(K904,随机目标!$C$41:$CH$41,0)+1)</f>
        <v>7</v>
      </c>
      <c r="Q904" s="50">
        <v>1</v>
      </c>
      <c r="R904" s="50" t="str">
        <f t="shared" ca="1" si="673"/>
        <v>prop_209</v>
      </c>
      <c r="S904" s="50" t="str">
        <f t="shared" ca="1" si="674"/>
        <v>prop</v>
      </c>
      <c r="U904" s="50">
        <v>21</v>
      </c>
      <c r="V904" s="50">
        <f t="shared" si="675"/>
        <v>212002</v>
      </c>
      <c r="W904" s="50">
        <v>2</v>
      </c>
      <c r="X904" s="50" t="s">
        <v>2200</v>
      </c>
      <c r="Y904" s="50" t="s">
        <v>2200</v>
      </c>
      <c r="Z904" s="50">
        <f>随机目标!CH343</f>
        <v>0</v>
      </c>
      <c r="AA904" s="50">
        <v>2</v>
      </c>
      <c r="AB904" s="50" t="str">
        <f t="shared" si="676"/>
        <v>itemicon_1</v>
      </c>
      <c r="AC904" s="50" t="str">
        <f t="shared" si="677"/>
        <v>coin</v>
      </c>
    </row>
    <row r="905" spans="1:29">
      <c r="A905" s="51" t="s">
        <v>1218</v>
      </c>
      <c r="B905" s="52">
        <v>2003</v>
      </c>
      <c r="C905" s="52">
        <v>2</v>
      </c>
      <c r="D905" s="50" t="str">
        <f t="shared" ref="D905:H905" si="680">D805</f>
        <v>item,200;stage_token,1</v>
      </c>
      <c r="E905" s="50">
        <f>产出设定!$C$22</f>
        <v>100</v>
      </c>
      <c r="F905" s="50">
        <f t="shared" si="680"/>
        <v>136</v>
      </c>
      <c r="G905" s="50">
        <f t="shared" si="680"/>
        <v>226</v>
      </c>
      <c r="H905" s="50" t="str">
        <f t="shared" si="680"/>
        <v>pack,10203;stage_token,140;dice,1</v>
      </c>
      <c r="K905" s="50">
        <v>14</v>
      </c>
      <c r="L905" s="50">
        <f t="shared" si="672"/>
        <v>141003</v>
      </c>
      <c r="M905" s="50">
        <v>3</v>
      </c>
      <c r="N905" s="50" t="str">
        <f ca="1">OFFSET(随机目标!$C$42,M905-1,MATCH(K905,随机目标!$C$41:$CH$41,0)-1)</f>
        <v>prop,209,2;pack,1101;pack,1116;pack,1131;pack,1146</v>
      </c>
      <c r="O905" s="50" t="str">
        <f ca="1">OFFSET(随机目标!$C$42,M905-1,MATCH(K905,随机目标!$C$41:$CH$41,0))</f>
        <v>prop,209,2</v>
      </c>
      <c r="P905" s="50">
        <f ca="1">OFFSET(随机目标!$C$42,M905-1,MATCH(K905,随机目标!$C$41:$CH$41,0)+1)</f>
        <v>7</v>
      </c>
      <c r="Q905" s="50">
        <v>1</v>
      </c>
      <c r="R905" s="50" t="str">
        <f t="shared" ca="1" si="673"/>
        <v>prop_209</v>
      </c>
      <c r="S905" s="50" t="str">
        <f t="shared" ca="1" si="674"/>
        <v>prop</v>
      </c>
      <c r="U905" s="50">
        <v>21</v>
      </c>
      <c r="V905" s="50">
        <f t="shared" si="675"/>
        <v>212003</v>
      </c>
      <c r="W905" s="50">
        <v>3</v>
      </c>
      <c r="X905" s="50" t="s">
        <v>2200</v>
      </c>
      <c r="Y905" s="50" t="s">
        <v>2200</v>
      </c>
      <c r="Z905" s="50">
        <f>随机目标!CH344</f>
        <v>0</v>
      </c>
      <c r="AA905" s="50">
        <v>2</v>
      </c>
      <c r="AB905" s="50" t="str">
        <f t="shared" si="676"/>
        <v>itemicon_1</v>
      </c>
      <c r="AC905" s="50" t="str">
        <f t="shared" si="677"/>
        <v>coin</v>
      </c>
    </row>
    <row r="906" spans="1:29">
      <c r="A906" s="51" t="s">
        <v>1219</v>
      </c>
      <c r="B906" s="52">
        <v>2004</v>
      </c>
      <c r="C906" s="52">
        <v>2</v>
      </c>
      <c r="D906" s="50" t="str">
        <f t="shared" ref="D906:H906" si="681">D806</f>
        <v>item,200;stage_token,1</v>
      </c>
      <c r="E906" s="50">
        <f>产出设定!$C$22</f>
        <v>100</v>
      </c>
      <c r="F906" s="50">
        <f t="shared" si="681"/>
        <v>144</v>
      </c>
      <c r="G906" s="50">
        <f t="shared" si="681"/>
        <v>240</v>
      </c>
      <c r="H906" s="50" t="str">
        <f t="shared" si="681"/>
        <v>pack,10204;stage_token,140;dice,1</v>
      </c>
      <c r="K906" s="50">
        <v>14</v>
      </c>
      <c r="L906" s="50">
        <f t="shared" si="672"/>
        <v>141004</v>
      </c>
      <c r="M906" s="50">
        <v>4</v>
      </c>
      <c r="N906" s="50" t="str">
        <f ca="1">OFFSET(随机目标!$C$42,M906-1,MATCH(K906,随机目标!$C$41:$CH$41,0)-1)</f>
        <v>prop,209,2;pack,1101;pack,1116;pack,1131;pack,1146</v>
      </c>
      <c r="O906" s="50" t="str">
        <f ca="1">OFFSET(随机目标!$C$42,M906-1,MATCH(K906,随机目标!$C$41:$CH$41,0))</f>
        <v>prop,209,2</v>
      </c>
      <c r="P906" s="50">
        <f ca="1">OFFSET(随机目标!$C$42,M906-1,MATCH(K906,随机目标!$C$41:$CH$41,0)+1)</f>
        <v>7</v>
      </c>
      <c r="Q906" s="50">
        <v>1</v>
      </c>
      <c r="R906" s="50" t="str">
        <f t="shared" ca="1" si="673"/>
        <v>prop_209</v>
      </c>
      <c r="S906" s="50" t="str">
        <f t="shared" ca="1" si="674"/>
        <v>prop</v>
      </c>
      <c r="U906" s="50">
        <v>21</v>
      </c>
      <c r="V906" s="50">
        <f t="shared" si="675"/>
        <v>212004</v>
      </c>
      <c r="W906" s="50">
        <v>4</v>
      </c>
      <c r="X906" s="50" t="s">
        <v>2200</v>
      </c>
      <c r="Y906" s="50" t="s">
        <v>2200</v>
      </c>
      <c r="Z906" s="50">
        <f>随机目标!CH345</f>
        <v>0</v>
      </c>
      <c r="AA906" s="50">
        <v>2</v>
      </c>
      <c r="AB906" s="50" t="str">
        <f t="shared" si="676"/>
        <v>itemicon_1</v>
      </c>
      <c r="AC906" s="50" t="str">
        <f t="shared" si="677"/>
        <v>coin</v>
      </c>
    </row>
    <row r="907" spans="1:29">
      <c r="A907" s="51" t="s">
        <v>1220</v>
      </c>
      <c r="B907" s="52">
        <v>2005</v>
      </c>
      <c r="C907" s="52">
        <v>2</v>
      </c>
      <c r="D907" s="50" t="str">
        <f t="shared" ref="D907:H907" si="682">D807</f>
        <v>item,200;stage_token,1</v>
      </c>
      <c r="E907" s="50">
        <f>产出设定!$C$22</f>
        <v>100</v>
      </c>
      <c r="F907" s="50">
        <f t="shared" si="682"/>
        <v>152</v>
      </c>
      <c r="G907" s="50">
        <f t="shared" si="682"/>
        <v>254</v>
      </c>
      <c r="H907" s="50" t="str">
        <f t="shared" si="682"/>
        <v>pack,10205;stage_token,145;dice,1</v>
      </c>
      <c r="K907" s="50">
        <v>14</v>
      </c>
      <c r="L907" s="50">
        <f t="shared" si="672"/>
        <v>141005</v>
      </c>
      <c r="M907" s="50">
        <v>5</v>
      </c>
      <c r="N907" s="50" t="str">
        <f ca="1">OFFSET(随机目标!$C$42,M907-1,MATCH(K907,随机目标!$C$41:$CH$41,0)-1)</f>
        <v>prop,209,2;pack,1102;pack,1117;pack,1132;pack,1147</v>
      </c>
      <c r="O907" s="50" t="str">
        <f ca="1">OFFSET(随机目标!$C$42,M907-1,MATCH(K907,随机目标!$C$41:$CH$41,0))</f>
        <v>prop,209,2</v>
      </c>
      <c r="P907" s="50">
        <f ca="1">OFFSET(随机目标!$C$42,M907-1,MATCH(K907,随机目标!$C$41:$CH$41,0)+1)</f>
        <v>7</v>
      </c>
      <c r="Q907" s="50">
        <v>1</v>
      </c>
      <c r="R907" s="50" t="str">
        <f t="shared" ca="1" si="673"/>
        <v>prop_209</v>
      </c>
      <c r="S907" s="50" t="str">
        <f t="shared" ca="1" si="674"/>
        <v>prop</v>
      </c>
      <c r="U907" s="50">
        <v>21</v>
      </c>
      <c r="V907" s="50">
        <f t="shared" si="675"/>
        <v>212005</v>
      </c>
      <c r="W907" s="50">
        <v>5</v>
      </c>
      <c r="X907" s="50" t="s">
        <v>2200</v>
      </c>
      <c r="Y907" s="50" t="s">
        <v>2200</v>
      </c>
      <c r="Z907" s="50">
        <f>随机目标!CH346</f>
        <v>0</v>
      </c>
      <c r="AA907" s="50">
        <v>2</v>
      </c>
      <c r="AB907" s="50" t="str">
        <f t="shared" si="676"/>
        <v>itemicon_1</v>
      </c>
      <c r="AC907" s="50" t="str">
        <f t="shared" si="677"/>
        <v>coin</v>
      </c>
    </row>
    <row r="908" spans="1:29">
      <c r="A908" s="51" t="s">
        <v>1221</v>
      </c>
      <c r="B908" s="52">
        <v>2006</v>
      </c>
      <c r="C908" s="52">
        <v>2</v>
      </c>
      <c r="D908" s="50" t="str">
        <f t="shared" ref="D908:H908" si="683">D808</f>
        <v>item,200;stage_token,1</v>
      </c>
      <c r="E908" s="50">
        <f>产出设定!$C$22</f>
        <v>100</v>
      </c>
      <c r="F908" s="50">
        <f t="shared" si="683"/>
        <v>152</v>
      </c>
      <c r="G908" s="50">
        <f t="shared" si="683"/>
        <v>254</v>
      </c>
      <c r="H908" s="50" t="str">
        <f t="shared" si="683"/>
        <v>pack,10206;stage_token,145;dice,1</v>
      </c>
      <c r="K908" s="50">
        <v>14</v>
      </c>
      <c r="L908" s="50">
        <f t="shared" si="672"/>
        <v>141006</v>
      </c>
      <c r="M908" s="50">
        <v>6</v>
      </c>
      <c r="N908" s="50" t="str">
        <f ca="1">OFFSET(随机目标!$C$42,M908-1,MATCH(K908,随机目标!$C$41:$CH$41,0)-1)</f>
        <v>prop,209,2;pack,1102;pack,1117;pack,1132;pack,1147</v>
      </c>
      <c r="O908" s="50" t="str">
        <f ca="1">OFFSET(随机目标!$C$42,M908-1,MATCH(K908,随机目标!$C$41:$CH$41,0))</f>
        <v>prop,209,2</v>
      </c>
      <c r="P908" s="50">
        <f ca="1">OFFSET(随机目标!$C$42,M908-1,MATCH(K908,随机目标!$C$41:$CH$41,0)+1)</f>
        <v>7</v>
      </c>
      <c r="Q908" s="50">
        <v>1</v>
      </c>
      <c r="R908" s="50" t="str">
        <f t="shared" ca="1" si="673"/>
        <v>prop_209</v>
      </c>
      <c r="S908" s="50" t="str">
        <f t="shared" ca="1" si="674"/>
        <v>prop</v>
      </c>
      <c r="U908" s="50">
        <v>21</v>
      </c>
      <c r="V908" s="50">
        <f t="shared" si="675"/>
        <v>212006</v>
      </c>
      <c r="W908" s="50">
        <v>6</v>
      </c>
      <c r="X908" s="50" t="s">
        <v>2200</v>
      </c>
      <c r="Y908" s="50" t="s">
        <v>2200</v>
      </c>
      <c r="Z908" s="50">
        <f>随机目标!CH347</f>
        <v>0</v>
      </c>
      <c r="AA908" s="50">
        <v>2</v>
      </c>
      <c r="AB908" s="50" t="str">
        <f t="shared" si="676"/>
        <v>itemicon_1</v>
      </c>
      <c r="AC908" s="50" t="str">
        <f t="shared" si="677"/>
        <v>coin</v>
      </c>
    </row>
    <row r="909" spans="1:29">
      <c r="A909" s="51" t="s">
        <v>1222</v>
      </c>
      <c r="B909" s="52">
        <v>2007</v>
      </c>
      <c r="C909" s="52">
        <v>2</v>
      </c>
      <c r="D909" s="50" t="str">
        <f t="shared" ref="D909:H909" si="684">D809</f>
        <v>item,200;stage_token,1</v>
      </c>
      <c r="E909" s="50">
        <f>产出设定!$C$22</f>
        <v>100</v>
      </c>
      <c r="F909" s="50">
        <f t="shared" si="684"/>
        <v>160</v>
      </c>
      <c r="G909" s="50">
        <f t="shared" si="684"/>
        <v>266</v>
      </c>
      <c r="H909" s="50" t="str">
        <f t="shared" si="684"/>
        <v>pack,10207;stage_token,145;dice,1</v>
      </c>
      <c r="K909" s="50">
        <v>14</v>
      </c>
      <c r="L909" s="50">
        <f t="shared" si="672"/>
        <v>141007</v>
      </c>
      <c r="M909" s="50">
        <v>7</v>
      </c>
      <c r="N909" s="50" t="str">
        <f ca="1">OFFSET(随机目标!$C$42,M909-1,MATCH(K909,随机目标!$C$41:$CH$41,0)-1)</f>
        <v>prop,209,2;pack,1102;pack,1117;pack,1132;pack,1147</v>
      </c>
      <c r="O909" s="50" t="str">
        <f ca="1">OFFSET(随机目标!$C$42,M909-1,MATCH(K909,随机目标!$C$41:$CH$41,0))</f>
        <v>prop,209,2</v>
      </c>
      <c r="P909" s="50">
        <f ca="1">OFFSET(随机目标!$C$42,M909-1,MATCH(K909,随机目标!$C$41:$CH$41,0)+1)</f>
        <v>7</v>
      </c>
      <c r="Q909" s="50">
        <v>1</v>
      </c>
      <c r="R909" s="50" t="str">
        <f t="shared" ca="1" si="673"/>
        <v>prop_209</v>
      </c>
      <c r="S909" s="50" t="str">
        <f t="shared" ca="1" si="674"/>
        <v>prop</v>
      </c>
      <c r="U909" s="50">
        <v>21</v>
      </c>
      <c r="V909" s="50">
        <f t="shared" si="675"/>
        <v>212007</v>
      </c>
      <c r="W909" s="50">
        <v>7</v>
      </c>
      <c r="X909" s="50" t="s">
        <v>2200</v>
      </c>
      <c r="Y909" s="50" t="s">
        <v>2200</v>
      </c>
      <c r="Z909" s="50">
        <f>随机目标!CH348</f>
        <v>0</v>
      </c>
      <c r="AA909" s="50">
        <v>2</v>
      </c>
      <c r="AB909" s="50" t="str">
        <f t="shared" si="676"/>
        <v>itemicon_1</v>
      </c>
      <c r="AC909" s="50" t="str">
        <f t="shared" si="677"/>
        <v>coin</v>
      </c>
    </row>
    <row r="910" spans="1:29">
      <c r="A910" s="51" t="s">
        <v>1223</v>
      </c>
      <c r="B910" s="52">
        <v>2008</v>
      </c>
      <c r="C910" s="52">
        <v>2</v>
      </c>
      <c r="D910" s="50" t="str">
        <f t="shared" ref="D910:H910" si="685">D810</f>
        <v>item,200;stage_token,1</v>
      </c>
      <c r="E910" s="50">
        <f>产出设定!$C$22</f>
        <v>100</v>
      </c>
      <c r="F910" s="50">
        <f t="shared" si="685"/>
        <v>160</v>
      </c>
      <c r="G910" s="50">
        <f t="shared" si="685"/>
        <v>266</v>
      </c>
      <c r="H910" s="50" t="str">
        <f t="shared" si="685"/>
        <v>pack,10208;stage_token,145;dice,1</v>
      </c>
      <c r="K910" s="50">
        <v>14</v>
      </c>
      <c r="L910" s="50">
        <f t="shared" si="672"/>
        <v>141008</v>
      </c>
      <c r="M910" s="50">
        <v>8</v>
      </c>
      <c r="N910" s="50" t="str">
        <f ca="1">OFFSET(随机目标!$C$42,M910-1,MATCH(K910,随机目标!$C$41:$CH$41,0)-1)</f>
        <v>prop,209,2;pack,1102;pack,1117;pack,1132;pack,1147</v>
      </c>
      <c r="O910" s="50" t="str">
        <f ca="1">OFFSET(随机目标!$C$42,M910-1,MATCH(K910,随机目标!$C$41:$CH$41,0))</f>
        <v>prop,209,2</v>
      </c>
      <c r="P910" s="50">
        <f ca="1">OFFSET(随机目标!$C$42,M910-1,MATCH(K910,随机目标!$C$41:$CH$41,0)+1)</f>
        <v>7</v>
      </c>
      <c r="Q910" s="50">
        <v>1</v>
      </c>
      <c r="R910" s="50" t="str">
        <f t="shared" ca="1" si="673"/>
        <v>prop_209</v>
      </c>
      <c r="S910" s="50" t="str">
        <f t="shared" ca="1" si="674"/>
        <v>prop</v>
      </c>
      <c r="U910" s="50">
        <v>21</v>
      </c>
      <c r="V910" s="50">
        <f t="shared" si="675"/>
        <v>212008</v>
      </c>
      <c r="W910" s="50">
        <v>8</v>
      </c>
      <c r="X910" s="50" t="s">
        <v>2200</v>
      </c>
      <c r="Y910" s="50" t="s">
        <v>2200</v>
      </c>
      <c r="Z910" s="50">
        <f>随机目标!CH349</f>
        <v>0</v>
      </c>
      <c r="AA910" s="50">
        <v>2</v>
      </c>
      <c r="AB910" s="50" t="str">
        <f t="shared" si="676"/>
        <v>itemicon_1</v>
      </c>
      <c r="AC910" s="50" t="str">
        <f t="shared" si="677"/>
        <v>coin</v>
      </c>
    </row>
    <row r="911" spans="1:29">
      <c r="A911" s="51" t="s">
        <v>1224</v>
      </c>
      <c r="B911" s="52">
        <v>2009</v>
      </c>
      <c r="C911" s="52">
        <v>2</v>
      </c>
      <c r="D911" s="50" t="str">
        <f t="shared" ref="D911:H911" si="686">D811</f>
        <v>item,200;stage_token,1</v>
      </c>
      <c r="E911" s="50">
        <f>产出设定!$C$22</f>
        <v>100</v>
      </c>
      <c r="F911" s="50">
        <f t="shared" si="686"/>
        <v>168</v>
      </c>
      <c r="G911" s="50">
        <f t="shared" si="686"/>
        <v>280</v>
      </c>
      <c r="H911" s="50" t="str">
        <f t="shared" si="686"/>
        <v>pack,10209;stage_token,145;dice,1</v>
      </c>
      <c r="K911" s="50">
        <v>14</v>
      </c>
      <c r="L911" s="50">
        <f t="shared" si="672"/>
        <v>141009</v>
      </c>
      <c r="M911" s="50">
        <v>9</v>
      </c>
      <c r="N911" s="50" t="str">
        <f ca="1">OFFSET(随机目标!$C$42,M911-1,MATCH(K911,随机目标!$C$41:$CH$41,0)-1)</f>
        <v>prop,209,2;pack,1102;pack,1117;pack,1132;pack,1147</v>
      </c>
      <c r="O911" s="50" t="str">
        <f ca="1">OFFSET(随机目标!$C$42,M911-1,MATCH(K911,随机目标!$C$41:$CH$41,0))</f>
        <v>prop,209,2</v>
      </c>
      <c r="P911" s="50">
        <f ca="1">OFFSET(随机目标!$C$42,M911-1,MATCH(K911,随机目标!$C$41:$CH$41,0)+1)</f>
        <v>7</v>
      </c>
      <c r="Q911" s="50">
        <v>1</v>
      </c>
      <c r="R911" s="50" t="str">
        <f t="shared" ca="1" si="673"/>
        <v>prop_209</v>
      </c>
      <c r="S911" s="50" t="str">
        <f t="shared" ca="1" si="674"/>
        <v>prop</v>
      </c>
      <c r="U911" s="50">
        <v>21</v>
      </c>
      <c r="V911" s="50">
        <f t="shared" si="675"/>
        <v>212009</v>
      </c>
      <c r="W911" s="50">
        <v>9</v>
      </c>
      <c r="X911" s="50" t="s">
        <v>2200</v>
      </c>
      <c r="Y911" s="50" t="s">
        <v>2200</v>
      </c>
      <c r="Z911" s="50">
        <f>随机目标!CH350</f>
        <v>0</v>
      </c>
      <c r="AA911" s="50">
        <v>2</v>
      </c>
      <c r="AB911" s="50" t="str">
        <f t="shared" si="676"/>
        <v>itemicon_1</v>
      </c>
      <c r="AC911" s="50" t="str">
        <f t="shared" si="677"/>
        <v>coin</v>
      </c>
    </row>
    <row r="912" spans="1:29">
      <c r="A912" s="51" t="s">
        <v>1225</v>
      </c>
      <c r="B912" s="52">
        <v>2010</v>
      </c>
      <c r="C912" s="52">
        <v>2</v>
      </c>
      <c r="D912" s="50" t="str">
        <f t="shared" ref="D912:H912" si="687">D812</f>
        <v>item,200;stage_token,1</v>
      </c>
      <c r="E912" s="50">
        <f>产出设定!$C$22</f>
        <v>100</v>
      </c>
      <c r="F912" s="50">
        <f t="shared" si="687"/>
        <v>174</v>
      </c>
      <c r="G912" s="50">
        <f t="shared" si="687"/>
        <v>290</v>
      </c>
      <c r="H912" s="50" t="str">
        <f t="shared" si="687"/>
        <v>pack,10210;stage_token,150;dice,1</v>
      </c>
      <c r="K912" s="50">
        <v>14</v>
      </c>
      <c r="L912" s="50">
        <f t="shared" si="672"/>
        <v>141010</v>
      </c>
      <c r="M912" s="50">
        <v>10</v>
      </c>
      <c r="N912" s="50" t="str">
        <f ca="1">OFFSET(随机目标!$C$42,M912-1,MATCH(K912,随机目标!$C$41:$CH$41,0)-1)</f>
        <v>prop,209,2;pack,1103;pack,1118;pack,1133;pack,1148</v>
      </c>
      <c r="O912" s="50" t="str">
        <f ca="1">OFFSET(随机目标!$C$42,M912-1,MATCH(K912,随机目标!$C$41:$CH$41,0))</f>
        <v>prop,209,2</v>
      </c>
      <c r="P912" s="50">
        <f ca="1">OFFSET(随机目标!$C$42,M912-1,MATCH(K912,随机目标!$C$41:$CH$41,0)+1)</f>
        <v>5</v>
      </c>
      <c r="Q912" s="50">
        <v>1</v>
      </c>
      <c r="R912" s="50" t="str">
        <f t="shared" ca="1" si="673"/>
        <v>prop_209</v>
      </c>
      <c r="S912" s="50" t="str">
        <f t="shared" ca="1" si="674"/>
        <v>prop</v>
      </c>
      <c r="U912" s="50">
        <v>21</v>
      </c>
      <c r="V912" s="50">
        <f t="shared" si="675"/>
        <v>212010</v>
      </c>
      <c r="W912" s="50">
        <v>10</v>
      </c>
      <c r="X912" s="50" t="s">
        <v>2200</v>
      </c>
      <c r="Y912" s="50" t="s">
        <v>2200</v>
      </c>
      <c r="Z912" s="50">
        <f>随机目标!CH351</f>
        <v>0</v>
      </c>
      <c r="AA912" s="50">
        <v>2</v>
      </c>
      <c r="AB912" s="50" t="str">
        <f t="shared" si="676"/>
        <v>itemicon_1</v>
      </c>
      <c r="AC912" s="50" t="str">
        <f t="shared" si="677"/>
        <v>coin</v>
      </c>
    </row>
    <row r="913" spans="1:29">
      <c r="A913" s="51" t="s">
        <v>1226</v>
      </c>
      <c r="B913" s="52">
        <v>2011</v>
      </c>
      <c r="C913" s="52">
        <v>2</v>
      </c>
      <c r="D913" s="50" t="str">
        <f t="shared" ref="D913:H913" si="688">D813</f>
        <v>item,200;stage_token,1</v>
      </c>
      <c r="E913" s="50">
        <f>产出设定!$C$22</f>
        <v>100</v>
      </c>
      <c r="F913" s="50">
        <f t="shared" si="688"/>
        <v>174</v>
      </c>
      <c r="G913" s="50">
        <f t="shared" si="688"/>
        <v>290</v>
      </c>
      <c r="H913" s="50" t="str">
        <f t="shared" si="688"/>
        <v>pack,10211;stage_token,150;dice,1</v>
      </c>
      <c r="K913" s="50">
        <v>14</v>
      </c>
      <c r="L913" s="50">
        <f t="shared" si="672"/>
        <v>141011</v>
      </c>
      <c r="M913" s="50">
        <v>11</v>
      </c>
      <c r="N913" s="50" t="str">
        <f ca="1">OFFSET(随机目标!$C$42,M913-1,MATCH(K913,随机目标!$C$41:$CH$41,0)-1)</f>
        <v>prop,209,2;pack,1103;pack,1118;pack,1133;pack,1148</v>
      </c>
      <c r="O913" s="50" t="str">
        <f ca="1">OFFSET(随机目标!$C$42,M913-1,MATCH(K913,随机目标!$C$41:$CH$41,0))</f>
        <v>prop,209,2</v>
      </c>
      <c r="P913" s="50">
        <f ca="1">OFFSET(随机目标!$C$42,M913-1,MATCH(K913,随机目标!$C$41:$CH$41,0)+1)</f>
        <v>5</v>
      </c>
      <c r="Q913" s="50">
        <v>1</v>
      </c>
      <c r="R913" s="50" t="str">
        <f t="shared" ca="1" si="673"/>
        <v>prop_209</v>
      </c>
      <c r="S913" s="50" t="str">
        <f t="shared" ca="1" si="674"/>
        <v>prop</v>
      </c>
      <c r="U913" s="50">
        <v>21</v>
      </c>
      <c r="V913" s="50">
        <f t="shared" si="675"/>
        <v>212011</v>
      </c>
      <c r="W913" s="50">
        <v>11</v>
      </c>
      <c r="X913" s="50" t="s">
        <v>2200</v>
      </c>
      <c r="Y913" s="50" t="s">
        <v>2200</v>
      </c>
      <c r="Z913" s="50">
        <f>随机目标!CH352</f>
        <v>0</v>
      </c>
      <c r="AA913" s="50">
        <v>2</v>
      </c>
      <c r="AB913" s="50" t="str">
        <f t="shared" si="676"/>
        <v>itemicon_1</v>
      </c>
      <c r="AC913" s="50" t="str">
        <f t="shared" si="677"/>
        <v>coin</v>
      </c>
    </row>
    <row r="914" spans="1:29">
      <c r="A914" s="51" t="s">
        <v>1227</v>
      </c>
      <c r="B914" s="52">
        <v>2012</v>
      </c>
      <c r="C914" s="52">
        <v>2</v>
      </c>
      <c r="D914" s="50" t="str">
        <f t="shared" ref="D914:H914" si="689">D814</f>
        <v>item,200;stage_token,1</v>
      </c>
      <c r="E914" s="50">
        <f>产出设定!$C$22</f>
        <v>100</v>
      </c>
      <c r="F914" s="50">
        <f t="shared" si="689"/>
        <v>174</v>
      </c>
      <c r="G914" s="50">
        <f t="shared" si="689"/>
        <v>290</v>
      </c>
      <c r="H914" s="50" t="str">
        <f t="shared" si="689"/>
        <v>pack,10212;stage_token,150;dice,1</v>
      </c>
      <c r="K914" s="50">
        <v>14</v>
      </c>
      <c r="L914" s="50">
        <f t="shared" si="672"/>
        <v>141012</v>
      </c>
      <c r="M914" s="50">
        <v>12</v>
      </c>
      <c r="N914" s="50" t="str">
        <f ca="1">OFFSET(随机目标!$C$42,M914-1,MATCH(K914,随机目标!$C$41:$CH$41,0)-1)</f>
        <v>prop,209,2;pack,1103;pack,1118;pack,1133;pack,1148</v>
      </c>
      <c r="O914" s="50" t="str">
        <f ca="1">OFFSET(随机目标!$C$42,M914-1,MATCH(K914,随机目标!$C$41:$CH$41,0))</f>
        <v>prop,209,2</v>
      </c>
      <c r="P914" s="50">
        <f ca="1">OFFSET(随机目标!$C$42,M914-1,MATCH(K914,随机目标!$C$41:$CH$41,0)+1)</f>
        <v>5</v>
      </c>
      <c r="Q914" s="50">
        <v>1</v>
      </c>
      <c r="R914" s="50" t="str">
        <f t="shared" ca="1" si="673"/>
        <v>prop_209</v>
      </c>
      <c r="S914" s="50" t="str">
        <f t="shared" ca="1" si="674"/>
        <v>prop</v>
      </c>
      <c r="U914" s="50">
        <v>21</v>
      </c>
      <c r="V914" s="50">
        <f t="shared" si="675"/>
        <v>212012</v>
      </c>
      <c r="W914" s="50">
        <v>12</v>
      </c>
      <c r="X914" s="50" t="s">
        <v>2200</v>
      </c>
      <c r="Y914" s="50" t="s">
        <v>2200</v>
      </c>
      <c r="Z914" s="50">
        <f>随机目标!CH353</f>
        <v>0</v>
      </c>
      <c r="AA914" s="50">
        <v>2</v>
      </c>
      <c r="AB914" s="50" t="str">
        <f t="shared" si="676"/>
        <v>itemicon_1</v>
      </c>
      <c r="AC914" s="50" t="str">
        <f t="shared" si="677"/>
        <v>coin</v>
      </c>
    </row>
    <row r="915" spans="1:29">
      <c r="A915" s="51" t="s">
        <v>1228</v>
      </c>
      <c r="B915" s="52">
        <v>2013</v>
      </c>
      <c r="C915" s="52">
        <v>2</v>
      </c>
      <c r="D915" s="50" t="str">
        <f t="shared" ref="D915:H915" si="690">D815</f>
        <v>item,200;stage_token,1</v>
      </c>
      <c r="E915" s="50">
        <f>产出设定!$C$22</f>
        <v>100</v>
      </c>
      <c r="F915" s="50">
        <f t="shared" si="690"/>
        <v>180</v>
      </c>
      <c r="G915" s="50">
        <f t="shared" si="690"/>
        <v>300</v>
      </c>
      <c r="H915" s="50" t="str">
        <f t="shared" si="690"/>
        <v>pack,10213;stage_token,150;dice,1</v>
      </c>
      <c r="K915" s="50">
        <v>14</v>
      </c>
      <c r="L915" s="50">
        <f t="shared" si="672"/>
        <v>141013</v>
      </c>
      <c r="M915" s="50">
        <v>13</v>
      </c>
      <c r="N915" s="50" t="str">
        <f ca="1">OFFSET(随机目标!$C$42,M915-1,MATCH(K915,随机目标!$C$41:$CH$41,0)-1)</f>
        <v>prop,209,2;pack,1103;pack,1118;pack,1133;pack,1148</v>
      </c>
      <c r="O915" s="50" t="str">
        <f ca="1">OFFSET(随机目标!$C$42,M915-1,MATCH(K915,随机目标!$C$41:$CH$41,0))</f>
        <v>prop,209,2</v>
      </c>
      <c r="P915" s="50">
        <f ca="1">OFFSET(随机目标!$C$42,M915-1,MATCH(K915,随机目标!$C$41:$CH$41,0)+1)</f>
        <v>5</v>
      </c>
      <c r="Q915" s="50">
        <v>1</v>
      </c>
      <c r="R915" s="50" t="str">
        <f t="shared" ca="1" si="673"/>
        <v>prop_209</v>
      </c>
      <c r="S915" s="50" t="str">
        <f t="shared" ca="1" si="674"/>
        <v>prop</v>
      </c>
      <c r="U915" s="50">
        <v>21</v>
      </c>
      <c r="V915" s="50">
        <f t="shared" si="675"/>
        <v>212013</v>
      </c>
      <c r="W915" s="50">
        <v>13</v>
      </c>
      <c r="X915" s="50" t="s">
        <v>2200</v>
      </c>
      <c r="Y915" s="50" t="s">
        <v>2200</v>
      </c>
      <c r="Z915" s="50">
        <f>随机目标!CH354</f>
        <v>0</v>
      </c>
      <c r="AA915" s="50">
        <v>2</v>
      </c>
      <c r="AB915" s="50" t="str">
        <f t="shared" si="676"/>
        <v>itemicon_1</v>
      </c>
      <c r="AC915" s="50" t="str">
        <f t="shared" si="677"/>
        <v>coin</v>
      </c>
    </row>
    <row r="916" spans="1:29">
      <c r="A916" s="51" t="s">
        <v>1229</v>
      </c>
      <c r="B916" s="52">
        <v>2014</v>
      </c>
      <c r="C916" s="52">
        <v>2</v>
      </c>
      <c r="D916" s="50" t="str">
        <f t="shared" ref="D916:H916" si="691">D816</f>
        <v>item,200;stage_token,1</v>
      </c>
      <c r="E916" s="50">
        <f>产出设定!$C$22</f>
        <v>100</v>
      </c>
      <c r="F916" s="50">
        <f t="shared" si="691"/>
        <v>180</v>
      </c>
      <c r="G916" s="50">
        <f t="shared" si="691"/>
        <v>300</v>
      </c>
      <c r="H916" s="50" t="str">
        <f t="shared" si="691"/>
        <v>pack,10214;stage_token,150;dice,1</v>
      </c>
      <c r="K916" s="50">
        <v>14</v>
      </c>
      <c r="L916" s="50">
        <f t="shared" si="672"/>
        <v>141014</v>
      </c>
      <c r="M916" s="50">
        <v>14</v>
      </c>
      <c r="N916" s="50" t="str">
        <f ca="1">OFFSET(随机目标!$C$42,M916-1,MATCH(K916,随机目标!$C$41:$CH$41,0)-1)</f>
        <v>prop,209,2;pack,1103;pack,1118;pack,1133;pack,1148</v>
      </c>
      <c r="O916" s="50" t="str">
        <f ca="1">OFFSET(随机目标!$C$42,M916-1,MATCH(K916,随机目标!$C$41:$CH$41,0))</f>
        <v>prop,209,2</v>
      </c>
      <c r="P916" s="50">
        <f ca="1">OFFSET(随机目标!$C$42,M916-1,MATCH(K916,随机目标!$C$41:$CH$41,0)+1)</f>
        <v>5</v>
      </c>
      <c r="Q916" s="50">
        <v>1</v>
      </c>
      <c r="R916" s="50" t="str">
        <f t="shared" ca="1" si="673"/>
        <v>prop_209</v>
      </c>
      <c r="S916" s="50" t="str">
        <f t="shared" ca="1" si="674"/>
        <v>prop</v>
      </c>
      <c r="U916" s="50">
        <v>21</v>
      </c>
      <c r="V916" s="50">
        <f t="shared" si="675"/>
        <v>212014</v>
      </c>
      <c r="W916" s="50">
        <v>14</v>
      </c>
      <c r="X916" s="50" t="s">
        <v>2200</v>
      </c>
      <c r="Y916" s="50" t="s">
        <v>2200</v>
      </c>
      <c r="Z916" s="50">
        <f>随机目标!CH355</f>
        <v>0</v>
      </c>
      <c r="AA916" s="50">
        <v>2</v>
      </c>
      <c r="AB916" s="50" t="str">
        <f t="shared" si="676"/>
        <v>itemicon_1</v>
      </c>
      <c r="AC916" s="50" t="str">
        <f t="shared" si="677"/>
        <v>coin</v>
      </c>
    </row>
    <row r="917" spans="1:29">
      <c r="A917" s="51" t="s">
        <v>1230</v>
      </c>
      <c r="B917" s="52">
        <v>2015</v>
      </c>
      <c r="C917" s="52">
        <v>2</v>
      </c>
      <c r="D917" s="50" t="str">
        <f t="shared" ref="D917:H917" si="692">D817</f>
        <v>item,200;stage_token,1</v>
      </c>
      <c r="E917" s="50">
        <f>产出设定!$C$22</f>
        <v>100</v>
      </c>
      <c r="F917" s="50">
        <f t="shared" si="692"/>
        <v>180</v>
      </c>
      <c r="G917" s="50">
        <f t="shared" si="692"/>
        <v>300</v>
      </c>
      <c r="H917" s="50" t="str">
        <f t="shared" si="692"/>
        <v>pack,10215;stage_token,155;dice,1</v>
      </c>
      <c r="K917" s="50">
        <v>14</v>
      </c>
      <c r="L917" s="50">
        <f t="shared" si="672"/>
        <v>141015</v>
      </c>
      <c r="M917" s="50">
        <v>15</v>
      </c>
      <c r="N917" s="50" t="str">
        <f ca="1">OFFSET(随机目标!$C$42,M917-1,MATCH(K917,随机目标!$C$41:$CH$41,0)-1)</f>
        <v>prop,209,2;pack,1103;pack,1118;pack,1133;pack,1148</v>
      </c>
      <c r="O917" s="50" t="str">
        <f ca="1">OFFSET(随机目标!$C$42,M917-1,MATCH(K917,随机目标!$C$41:$CH$41,0))</f>
        <v>prop,209,2</v>
      </c>
      <c r="P917" s="50">
        <f ca="1">OFFSET(随机目标!$C$42,M917-1,MATCH(K917,随机目标!$C$41:$CH$41,0)+1)</f>
        <v>5</v>
      </c>
      <c r="Q917" s="50">
        <v>1</v>
      </c>
      <c r="R917" s="50" t="str">
        <f t="shared" ca="1" si="673"/>
        <v>prop_209</v>
      </c>
      <c r="S917" s="50" t="str">
        <f t="shared" ca="1" si="674"/>
        <v>prop</v>
      </c>
      <c r="U917" s="50">
        <v>21</v>
      </c>
      <c r="V917" s="50">
        <f t="shared" si="675"/>
        <v>212015</v>
      </c>
      <c r="W917" s="50">
        <v>15</v>
      </c>
      <c r="X917" s="50" t="s">
        <v>2200</v>
      </c>
      <c r="Y917" s="50" t="s">
        <v>2200</v>
      </c>
      <c r="Z917" s="50">
        <f>随机目标!CH356</f>
        <v>0</v>
      </c>
      <c r="AA917" s="50">
        <v>2</v>
      </c>
      <c r="AB917" s="50" t="str">
        <f t="shared" si="676"/>
        <v>itemicon_1</v>
      </c>
      <c r="AC917" s="50" t="str">
        <f t="shared" si="677"/>
        <v>coin</v>
      </c>
    </row>
    <row r="918" spans="1:29">
      <c r="A918" s="51" t="s">
        <v>1231</v>
      </c>
      <c r="B918" s="52">
        <v>2016</v>
      </c>
      <c r="C918" s="52">
        <v>2</v>
      </c>
      <c r="D918" s="50" t="str">
        <f t="shared" ref="D918:H918" si="693">D818</f>
        <v>item,200;stage_token,1</v>
      </c>
      <c r="E918" s="50">
        <f>产出设定!$C$22</f>
        <v>100</v>
      </c>
      <c r="F918" s="50">
        <f t="shared" si="693"/>
        <v>186</v>
      </c>
      <c r="G918" s="50">
        <f t="shared" si="693"/>
        <v>310</v>
      </c>
      <c r="H918" s="50" t="str">
        <f t="shared" si="693"/>
        <v>pack,10216;stage_token,155;dice,1</v>
      </c>
      <c r="K918" s="50">
        <v>14</v>
      </c>
      <c r="L918" s="50">
        <f t="shared" si="672"/>
        <v>141016</v>
      </c>
      <c r="M918" s="50">
        <v>16</v>
      </c>
      <c r="N918" s="50" t="str">
        <f ca="1">OFFSET(随机目标!$C$42,M918-1,MATCH(K918,随机目标!$C$41:$CH$41,0)-1)</f>
        <v>prop,209,2;pack,1103;pack,1118;pack,1133;pack,1148</v>
      </c>
      <c r="O918" s="50" t="str">
        <f ca="1">OFFSET(随机目标!$C$42,M918-1,MATCH(K918,随机目标!$C$41:$CH$41,0))</f>
        <v>prop,209,2</v>
      </c>
      <c r="P918" s="50">
        <f ca="1">OFFSET(随机目标!$C$42,M918-1,MATCH(K918,随机目标!$C$41:$CH$41,0)+1)</f>
        <v>5</v>
      </c>
      <c r="Q918" s="50">
        <v>1</v>
      </c>
      <c r="R918" s="50" t="str">
        <f t="shared" ca="1" si="673"/>
        <v>prop_209</v>
      </c>
      <c r="S918" s="50" t="str">
        <f t="shared" ca="1" si="674"/>
        <v>prop</v>
      </c>
      <c r="U918" s="50">
        <v>21</v>
      </c>
      <c r="V918" s="50">
        <f t="shared" si="675"/>
        <v>212016</v>
      </c>
      <c r="W918" s="50">
        <v>16</v>
      </c>
      <c r="X918" s="50" t="s">
        <v>2200</v>
      </c>
      <c r="Y918" s="50" t="s">
        <v>2200</v>
      </c>
      <c r="Z918" s="50">
        <f>随机目标!CH357</f>
        <v>0</v>
      </c>
      <c r="AA918" s="50">
        <v>2</v>
      </c>
      <c r="AB918" s="50" t="str">
        <f t="shared" si="676"/>
        <v>itemicon_1</v>
      </c>
      <c r="AC918" s="50" t="str">
        <f t="shared" si="677"/>
        <v>coin</v>
      </c>
    </row>
    <row r="919" spans="1:29">
      <c r="A919" s="51" t="s">
        <v>1232</v>
      </c>
      <c r="B919" s="52">
        <v>2017</v>
      </c>
      <c r="C919" s="52">
        <v>2</v>
      </c>
      <c r="D919" s="50" t="str">
        <f t="shared" ref="D919:H919" si="694">D819</f>
        <v>item,200;stage_token,1</v>
      </c>
      <c r="E919" s="50">
        <f>产出设定!$C$22</f>
        <v>100</v>
      </c>
      <c r="F919" s="50">
        <f t="shared" si="694"/>
        <v>192</v>
      </c>
      <c r="G919" s="50">
        <f t="shared" si="694"/>
        <v>320</v>
      </c>
      <c r="H919" s="50" t="str">
        <f t="shared" si="694"/>
        <v>pack,10217;stage_token,155;dice,1</v>
      </c>
      <c r="K919" s="50">
        <v>14</v>
      </c>
      <c r="L919" s="50">
        <f t="shared" si="672"/>
        <v>141017</v>
      </c>
      <c r="M919" s="50">
        <v>17</v>
      </c>
      <c r="N919" s="50" t="str">
        <f ca="1">OFFSET(随机目标!$C$42,M919-1,MATCH(K919,随机目标!$C$41:$CH$41,0)-1)</f>
        <v>prop,209,2;pack,1103;pack,1118;pack,1133;pack,1148</v>
      </c>
      <c r="O919" s="50" t="str">
        <f ca="1">OFFSET(随机目标!$C$42,M919-1,MATCH(K919,随机目标!$C$41:$CH$41,0))</f>
        <v>prop,209,2</v>
      </c>
      <c r="P919" s="50">
        <f ca="1">OFFSET(随机目标!$C$42,M919-1,MATCH(K919,随机目标!$C$41:$CH$41,0)+1)</f>
        <v>5</v>
      </c>
      <c r="Q919" s="50">
        <v>1</v>
      </c>
      <c r="R919" s="50" t="str">
        <f t="shared" ca="1" si="673"/>
        <v>prop_209</v>
      </c>
      <c r="S919" s="50" t="str">
        <f t="shared" ca="1" si="674"/>
        <v>prop</v>
      </c>
      <c r="U919" s="50">
        <v>21</v>
      </c>
      <c r="V919" s="50">
        <f t="shared" si="675"/>
        <v>212017</v>
      </c>
      <c r="W919" s="50">
        <v>17</v>
      </c>
      <c r="X919" s="50" t="s">
        <v>2200</v>
      </c>
      <c r="Y919" s="50" t="s">
        <v>2200</v>
      </c>
      <c r="Z919" s="50">
        <f>随机目标!CH358</f>
        <v>0</v>
      </c>
      <c r="AA919" s="50">
        <v>2</v>
      </c>
      <c r="AB919" s="50" t="str">
        <f t="shared" si="676"/>
        <v>itemicon_1</v>
      </c>
      <c r="AC919" s="50" t="str">
        <f t="shared" si="677"/>
        <v>coin</v>
      </c>
    </row>
    <row r="920" spans="1:29">
      <c r="A920" s="51" t="s">
        <v>1233</v>
      </c>
      <c r="B920" s="52">
        <v>2018</v>
      </c>
      <c r="C920" s="52">
        <v>2</v>
      </c>
      <c r="D920" s="50" t="str">
        <f t="shared" ref="D920:H920" si="695">D820</f>
        <v>item,200;stage_token,1</v>
      </c>
      <c r="E920" s="50">
        <f>产出设定!$C$22</f>
        <v>100</v>
      </c>
      <c r="F920" s="50">
        <f t="shared" si="695"/>
        <v>192</v>
      </c>
      <c r="G920" s="50">
        <f t="shared" si="695"/>
        <v>320</v>
      </c>
      <c r="H920" s="50" t="str">
        <f t="shared" si="695"/>
        <v>pack,10218;stage_token,155;dice,1</v>
      </c>
      <c r="K920" s="50">
        <v>14</v>
      </c>
      <c r="L920" s="50">
        <f t="shared" si="672"/>
        <v>141018</v>
      </c>
      <c r="M920" s="50">
        <v>18</v>
      </c>
      <c r="N920" s="50" t="str">
        <f ca="1">OFFSET(随机目标!$C$42,M920-1,MATCH(K920,随机目标!$C$41:$CH$41,0)-1)</f>
        <v>prop,209,2;pack,1103;pack,1118;pack,1133;pack,1148</v>
      </c>
      <c r="O920" s="50" t="str">
        <f ca="1">OFFSET(随机目标!$C$42,M920-1,MATCH(K920,随机目标!$C$41:$CH$41,0))</f>
        <v>prop,209,2</v>
      </c>
      <c r="P920" s="50">
        <f ca="1">OFFSET(随机目标!$C$42,M920-1,MATCH(K920,随机目标!$C$41:$CH$41,0)+1)</f>
        <v>5</v>
      </c>
      <c r="Q920" s="50">
        <v>1</v>
      </c>
      <c r="R920" s="50" t="str">
        <f t="shared" ca="1" si="673"/>
        <v>prop_209</v>
      </c>
      <c r="S920" s="50" t="str">
        <f t="shared" ca="1" si="674"/>
        <v>prop</v>
      </c>
      <c r="U920" s="50">
        <v>21</v>
      </c>
      <c r="V920" s="50">
        <f t="shared" si="675"/>
        <v>212018</v>
      </c>
      <c r="W920" s="50">
        <v>18</v>
      </c>
      <c r="X920" s="50" t="s">
        <v>2200</v>
      </c>
      <c r="Y920" s="50" t="s">
        <v>2200</v>
      </c>
      <c r="Z920" s="50">
        <f>随机目标!CH359</f>
        <v>0</v>
      </c>
      <c r="AA920" s="50">
        <v>2</v>
      </c>
      <c r="AB920" s="50" t="str">
        <f t="shared" si="676"/>
        <v>itemicon_1</v>
      </c>
      <c r="AC920" s="50" t="str">
        <f t="shared" si="677"/>
        <v>coin</v>
      </c>
    </row>
    <row r="921" spans="1:29">
      <c r="A921" s="51" t="s">
        <v>1234</v>
      </c>
      <c r="B921" s="52">
        <v>2019</v>
      </c>
      <c r="C921" s="52">
        <v>2</v>
      </c>
      <c r="D921" s="50" t="str">
        <f t="shared" ref="D921:H921" si="696">D821</f>
        <v>item,200;stage_token,1</v>
      </c>
      <c r="E921" s="50">
        <f>产出设定!$C$22</f>
        <v>100</v>
      </c>
      <c r="F921" s="50">
        <f t="shared" si="696"/>
        <v>192</v>
      </c>
      <c r="G921" s="50">
        <f t="shared" si="696"/>
        <v>320</v>
      </c>
      <c r="H921" s="50" t="str">
        <f t="shared" si="696"/>
        <v>pack,10219;stage_token,155;dice,1</v>
      </c>
      <c r="K921" s="50">
        <v>14</v>
      </c>
      <c r="L921" s="50">
        <f t="shared" si="672"/>
        <v>141019</v>
      </c>
      <c r="M921" s="50">
        <v>19</v>
      </c>
      <c r="N921" s="50" t="str">
        <f ca="1">OFFSET(随机目标!$C$42,M921-1,MATCH(K921,随机目标!$C$41:$CH$41,0)-1)</f>
        <v>prop,209,2;pack,1103;pack,1118;pack,1133;pack,1148</v>
      </c>
      <c r="O921" s="50" t="str">
        <f ca="1">OFFSET(随机目标!$C$42,M921-1,MATCH(K921,随机目标!$C$41:$CH$41,0))</f>
        <v>prop,209,2</v>
      </c>
      <c r="P921" s="50">
        <f ca="1">OFFSET(随机目标!$C$42,M921-1,MATCH(K921,随机目标!$C$41:$CH$41,0)+1)</f>
        <v>5</v>
      </c>
      <c r="Q921" s="50">
        <v>1</v>
      </c>
      <c r="R921" s="50" t="str">
        <f t="shared" ca="1" si="673"/>
        <v>prop_209</v>
      </c>
      <c r="S921" s="50" t="str">
        <f t="shared" ca="1" si="674"/>
        <v>prop</v>
      </c>
      <c r="U921" s="50">
        <v>21</v>
      </c>
      <c r="V921" s="50">
        <f t="shared" si="675"/>
        <v>212019</v>
      </c>
      <c r="W921" s="50">
        <v>19</v>
      </c>
      <c r="X921" s="50" t="s">
        <v>2200</v>
      </c>
      <c r="Y921" s="50" t="s">
        <v>2200</v>
      </c>
      <c r="Z921" s="50">
        <f>随机目标!CH360</f>
        <v>0</v>
      </c>
      <c r="AA921" s="50">
        <v>2</v>
      </c>
      <c r="AB921" s="50" t="str">
        <f t="shared" si="676"/>
        <v>itemicon_1</v>
      </c>
      <c r="AC921" s="50" t="str">
        <f t="shared" si="677"/>
        <v>coin</v>
      </c>
    </row>
    <row r="922" spans="1:29">
      <c r="A922" s="51" t="s">
        <v>1235</v>
      </c>
      <c r="B922" s="52">
        <v>2020</v>
      </c>
      <c r="C922" s="52">
        <v>2</v>
      </c>
      <c r="D922" s="50" t="str">
        <f t="shared" ref="D922:H922" si="697">D822</f>
        <v>item,200;stage_token,1</v>
      </c>
      <c r="E922" s="50">
        <f>产出设定!$C$22</f>
        <v>100</v>
      </c>
      <c r="F922" s="50">
        <f t="shared" si="697"/>
        <v>192</v>
      </c>
      <c r="G922" s="50">
        <f t="shared" si="697"/>
        <v>320</v>
      </c>
      <c r="H922" s="50" t="str">
        <f t="shared" si="697"/>
        <v>pack,10220;stage_token,160;dice,1</v>
      </c>
      <c r="K922" s="50">
        <v>14</v>
      </c>
      <c r="L922" s="50">
        <f t="shared" si="672"/>
        <v>141020</v>
      </c>
      <c r="M922" s="50">
        <v>20</v>
      </c>
      <c r="N922" s="50" t="str">
        <f ca="1">OFFSET(随机目标!$C$42,M922-1,MATCH(K922,随机目标!$C$41:$CH$41,0)-1)</f>
        <v>prop,209,2;pack,1103;pack,1118;pack,1133;pack,1148</v>
      </c>
      <c r="O922" s="50" t="str">
        <f ca="1">OFFSET(随机目标!$C$42,M922-1,MATCH(K922,随机目标!$C$41:$CH$41,0))</f>
        <v>prop,209,2</v>
      </c>
      <c r="P922" s="50">
        <f ca="1">OFFSET(随机目标!$C$42,M922-1,MATCH(K922,随机目标!$C$41:$CH$41,0)+1)</f>
        <v>5</v>
      </c>
      <c r="Q922" s="50">
        <v>1</v>
      </c>
      <c r="R922" s="50" t="str">
        <f t="shared" ca="1" si="673"/>
        <v>prop_209</v>
      </c>
      <c r="S922" s="50" t="str">
        <f t="shared" ca="1" si="674"/>
        <v>prop</v>
      </c>
      <c r="U922" s="50">
        <v>21</v>
      </c>
      <c r="V922" s="50">
        <f t="shared" si="675"/>
        <v>212020</v>
      </c>
      <c r="W922" s="50">
        <v>20</v>
      </c>
      <c r="X922" s="50" t="s">
        <v>2200</v>
      </c>
      <c r="Y922" s="50" t="s">
        <v>2200</v>
      </c>
      <c r="Z922" s="50">
        <f>随机目标!CH361</f>
        <v>0</v>
      </c>
      <c r="AA922" s="50">
        <v>2</v>
      </c>
      <c r="AB922" s="50" t="str">
        <f t="shared" si="676"/>
        <v>itemicon_1</v>
      </c>
      <c r="AC922" s="50" t="str">
        <f t="shared" si="677"/>
        <v>coin</v>
      </c>
    </row>
    <row r="923" spans="1:29">
      <c r="A923" s="51" t="s">
        <v>1236</v>
      </c>
      <c r="B923" s="52">
        <v>2021</v>
      </c>
      <c r="C923" s="52">
        <v>2</v>
      </c>
      <c r="D923" s="50" t="str">
        <f t="shared" ref="D923:H923" si="698">D823</f>
        <v>item,200;stage_token,1</v>
      </c>
      <c r="E923" s="50">
        <f>产出设定!$C$22</f>
        <v>100</v>
      </c>
      <c r="F923" s="50">
        <f t="shared" si="698"/>
        <v>192</v>
      </c>
      <c r="G923" s="50">
        <f t="shared" si="698"/>
        <v>320</v>
      </c>
      <c r="H923" s="50" t="str">
        <f t="shared" si="698"/>
        <v>pack,10221;stage_token,160;dice,1</v>
      </c>
      <c r="K923" s="50">
        <v>14</v>
      </c>
      <c r="L923" s="50">
        <f t="shared" si="672"/>
        <v>141021</v>
      </c>
      <c r="M923" s="50">
        <v>21</v>
      </c>
      <c r="N923" s="50" t="str">
        <f ca="1">OFFSET(随机目标!$C$42,M923-1,MATCH(K923,随机目标!$C$41:$CH$41,0)-1)</f>
        <v>prop,209,2;pack,1103;pack,1118;pack,1133;pack,1148</v>
      </c>
      <c r="O923" s="50" t="str">
        <f ca="1">OFFSET(随机目标!$C$42,M923-1,MATCH(K923,随机目标!$C$41:$CH$41,0))</f>
        <v>prop,209,2</v>
      </c>
      <c r="P923" s="50">
        <f ca="1">OFFSET(随机目标!$C$42,M923-1,MATCH(K923,随机目标!$C$41:$CH$41,0)+1)</f>
        <v>5</v>
      </c>
      <c r="Q923" s="50">
        <v>1</v>
      </c>
      <c r="R923" s="50" t="str">
        <f t="shared" ca="1" si="673"/>
        <v>prop_209</v>
      </c>
      <c r="S923" s="50" t="str">
        <f t="shared" ca="1" si="674"/>
        <v>prop</v>
      </c>
      <c r="U923" s="50">
        <v>21</v>
      </c>
      <c r="V923" s="50">
        <f t="shared" si="675"/>
        <v>212021</v>
      </c>
      <c r="W923" s="50">
        <v>21</v>
      </c>
      <c r="X923" s="50" t="s">
        <v>2200</v>
      </c>
      <c r="Y923" s="50" t="s">
        <v>2200</v>
      </c>
      <c r="Z923" s="50">
        <f>随机目标!CH362</f>
        <v>0</v>
      </c>
      <c r="AA923" s="50">
        <v>2</v>
      </c>
      <c r="AB923" s="50" t="str">
        <f t="shared" si="676"/>
        <v>itemicon_1</v>
      </c>
      <c r="AC923" s="50" t="str">
        <f t="shared" si="677"/>
        <v>coin</v>
      </c>
    </row>
    <row r="924" spans="1:29">
      <c r="A924" s="51" t="s">
        <v>1237</v>
      </c>
      <c r="B924" s="52">
        <v>2022</v>
      </c>
      <c r="C924" s="52">
        <v>2</v>
      </c>
      <c r="D924" s="50" t="str">
        <f t="shared" ref="D924:H924" si="699">D824</f>
        <v>item,200;stage_token,1</v>
      </c>
      <c r="E924" s="50">
        <f>产出设定!$C$22</f>
        <v>100</v>
      </c>
      <c r="F924" s="50">
        <f t="shared" si="699"/>
        <v>198</v>
      </c>
      <c r="G924" s="50">
        <f t="shared" si="699"/>
        <v>330</v>
      </c>
      <c r="H924" s="50" t="str">
        <f t="shared" si="699"/>
        <v>pack,10222;stage_token,160;dice,1</v>
      </c>
      <c r="K924" s="50">
        <v>14</v>
      </c>
      <c r="L924" s="50">
        <f t="shared" si="672"/>
        <v>141022</v>
      </c>
      <c r="M924" s="50">
        <v>22</v>
      </c>
      <c r="N924" s="50" t="str">
        <f ca="1">OFFSET(随机目标!$C$42,M924-1,MATCH(K924,随机目标!$C$41:$CH$41,0)-1)</f>
        <v>prop,209,2;pack,1104;pack,1119;pack,1134;pack,1149</v>
      </c>
      <c r="O924" s="50" t="str">
        <f ca="1">OFFSET(随机目标!$C$42,M924-1,MATCH(K924,随机目标!$C$41:$CH$41,0))</f>
        <v>prop,209,2</v>
      </c>
      <c r="P924" s="50">
        <f ca="1">OFFSET(随机目标!$C$42,M924-1,MATCH(K924,随机目标!$C$41:$CH$41,0)+1)</f>
        <v>5</v>
      </c>
      <c r="Q924" s="50">
        <v>1</v>
      </c>
      <c r="R924" s="50" t="str">
        <f t="shared" ca="1" si="673"/>
        <v>prop_209</v>
      </c>
      <c r="S924" s="50" t="str">
        <f t="shared" ca="1" si="674"/>
        <v>prop</v>
      </c>
      <c r="U924" s="50">
        <v>21</v>
      </c>
      <c r="V924" s="50">
        <f t="shared" si="675"/>
        <v>212022</v>
      </c>
      <c r="W924" s="50">
        <v>22</v>
      </c>
      <c r="X924" s="50" t="s">
        <v>2200</v>
      </c>
      <c r="Y924" s="50" t="s">
        <v>2200</v>
      </c>
      <c r="Z924" s="50">
        <f>随机目标!CH363</f>
        <v>0</v>
      </c>
      <c r="AA924" s="50">
        <v>2</v>
      </c>
      <c r="AB924" s="50" t="str">
        <f t="shared" si="676"/>
        <v>itemicon_1</v>
      </c>
      <c r="AC924" s="50" t="str">
        <f t="shared" si="677"/>
        <v>coin</v>
      </c>
    </row>
    <row r="925" spans="1:29">
      <c r="A925" s="51" t="s">
        <v>1238</v>
      </c>
      <c r="B925" s="52">
        <v>2023</v>
      </c>
      <c r="C925" s="52">
        <v>2</v>
      </c>
      <c r="D925" s="50" t="str">
        <f t="shared" ref="D925:H925" si="700">D825</f>
        <v>item,200;stage_token,1</v>
      </c>
      <c r="E925" s="50">
        <f>产出设定!$C$22</f>
        <v>100</v>
      </c>
      <c r="F925" s="50">
        <f t="shared" si="700"/>
        <v>198</v>
      </c>
      <c r="G925" s="50">
        <f t="shared" si="700"/>
        <v>330</v>
      </c>
      <c r="H925" s="50" t="str">
        <f t="shared" si="700"/>
        <v>pack,10223;stage_token,160;dice,1</v>
      </c>
      <c r="K925" s="50">
        <v>14</v>
      </c>
      <c r="L925" s="50">
        <f t="shared" si="672"/>
        <v>141023</v>
      </c>
      <c r="M925" s="50">
        <v>23</v>
      </c>
      <c r="N925" s="50" t="str">
        <f ca="1">OFFSET(随机目标!$C$42,M925-1,MATCH(K925,随机目标!$C$41:$CH$41,0)-1)</f>
        <v>prop,209,2;pack,1104;pack,1119;pack,1134;pack,1149</v>
      </c>
      <c r="O925" s="50" t="str">
        <f ca="1">OFFSET(随机目标!$C$42,M925-1,MATCH(K925,随机目标!$C$41:$CH$41,0))</f>
        <v>prop,209,2</v>
      </c>
      <c r="P925" s="50">
        <f ca="1">OFFSET(随机目标!$C$42,M925-1,MATCH(K925,随机目标!$C$41:$CH$41,0)+1)</f>
        <v>5</v>
      </c>
      <c r="Q925" s="50">
        <v>1</v>
      </c>
      <c r="R925" s="50" t="str">
        <f t="shared" ca="1" si="673"/>
        <v>prop_209</v>
      </c>
      <c r="S925" s="50" t="str">
        <f t="shared" ca="1" si="674"/>
        <v>prop</v>
      </c>
      <c r="U925" s="50">
        <v>21</v>
      </c>
      <c r="V925" s="50">
        <f t="shared" si="675"/>
        <v>212023</v>
      </c>
      <c r="W925" s="50">
        <v>23</v>
      </c>
      <c r="X925" s="50" t="s">
        <v>2200</v>
      </c>
      <c r="Y925" s="50" t="s">
        <v>2200</v>
      </c>
      <c r="Z925" s="50">
        <f>随机目标!CH364</f>
        <v>0</v>
      </c>
      <c r="AA925" s="50">
        <v>2</v>
      </c>
      <c r="AB925" s="50" t="str">
        <f t="shared" si="676"/>
        <v>itemicon_1</v>
      </c>
      <c r="AC925" s="50" t="str">
        <f t="shared" si="677"/>
        <v>coin</v>
      </c>
    </row>
    <row r="926" spans="1:29">
      <c r="A926" s="51" t="s">
        <v>1239</v>
      </c>
      <c r="B926" s="52">
        <v>2024</v>
      </c>
      <c r="C926" s="52">
        <v>2</v>
      </c>
      <c r="D926" s="50" t="str">
        <f t="shared" ref="D926:H926" si="701">D826</f>
        <v>item,200;stage_token,1</v>
      </c>
      <c r="E926" s="50">
        <f>产出设定!$C$22</f>
        <v>100</v>
      </c>
      <c r="F926" s="50">
        <f t="shared" si="701"/>
        <v>204</v>
      </c>
      <c r="G926" s="50">
        <f t="shared" si="701"/>
        <v>340</v>
      </c>
      <c r="H926" s="50" t="str">
        <f t="shared" si="701"/>
        <v>pack,10224;stage_token,160;dice,1</v>
      </c>
      <c r="K926" s="50">
        <v>14</v>
      </c>
      <c r="L926" s="50">
        <f t="shared" si="672"/>
        <v>141024</v>
      </c>
      <c r="M926" s="50">
        <v>24</v>
      </c>
      <c r="N926" s="50" t="str">
        <f ca="1">OFFSET(随机目标!$C$42,M926-1,MATCH(K926,随机目标!$C$41:$CH$41,0)-1)</f>
        <v>prop,209,2;pack,1104;pack,1119;pack,1134;pack,1149</v>
      </c>
      <c r="O926" s="50" t="str">
        <f ca="1">OFFSET(随机目标!$C$42,M926-1,MATCH(K926,随机目标!$C$41:$CH$41,0))</f>
        <v>prop,209,2</v>
      </c>
      <c r="P926" s="50">
        <f ca="1">OFFSET(随机目标!$C$42,M926-1,MATCH(K926,随机目标!$C$41:$CH$41,0)+1)</f>
        <v>5</v>
      </c>
      <c r="Q926" s="50">
        <v>1</v>
      </c>
      <c r="R926" s="50" t="str">
        <f t="shared" ca="1" si="673"/>
        <v>prop_209</v>
      </c>
      <c r="S926" s="50" t="str">
        <f t="shared" ca="1" si="674"/>
        <v>prop</v>
      </c>
      <c r="U926" s="50">
        <v>21</v>
      </c>
      <c r="V926" s="50">
        <f t="shared" si="675"/>
        <v>212024</v>
      </c>
      <c r="W926" s="50">
        <v>24</v>
      </c>
      <c r="X926" s="50" t="s">
        <v>2200</v>
      </c>
      <c r="Y926" s="50" t="s">
        <v>2200</v>
      </c>
      <c r="Z926" s="50">
        <f>随机目标!CH365</f>
        <v>0</v>
      </c>
      <c r="AA926" s="50">
        <v>2</v>
      </c>
      <c r="AB926" s="50" t="str">
        <f t="shared" si="676"/>
        <v>itemicon_1</v>
      </c>
      <c r="AC926" s="50" t="str">
        <f t="shared" si="677"/>
        <v>coin</v>
      </c>
    </row>
    <row r="927" spans="1:29">
      <c r="A927" s="51" t="s">
        <v>1240</v>
      </c>
      <c r="B927" s="52">
        <v>2025</v>
      </c>
      <c r="C927" s="52">
        <v>2</v>
      </c>
      <c r="D927" s="50" t="str">
        <f t="shared" ref="D927:H927" si="702">D827</f>
        <v>item,200;stage_token,1</v>
      </c>
      <c r="E927" s="50">
        <f>产出设定!$C$22</f>
        <v>100</v>
      </c>
      <c r="F927" s="50">
        <f t="shared" si="702"/>
        <v>204</v>
      </c>
      <c r="G927" s="50">
        <f t="shared" si="702"/>
        <v>340</v>
      </c>
      <c r="H927" s="50" t="str">
        <f t="shared" si="702"/>
        <v>pack,10225;stage_token,165;dice,1</v>
      </c>
      <c r="K927" s="50">
        <v>14</v>
      </c>
      <c r="L927" s="50">
        <f t="shared" si="672"/>
        <v>141025</v>
      </c>
      <c r="M927" s="50">
        <v>25</v>
      </c>
      <c r="N927" s="50" t="str">
        <f ca="1">OFFSET(随机目标!$C$42,M927-1,MATCH(K927,随机目标!$C$41:$CH$41,0)-1)</f>
        <v>prop,209,2;pack,1104;pack,1119;pack,1134;pack,1149</v>
      </c>
      <c r="O927" s="50" t="str">
        <f ca="1">OFFSET(随机目标!$C$42,M927-1,MATCH(K927,随机目标!$C$41:$CH$41,0))</f>
        <v>prop,209,2</v>
      </c>
      <c r="P927" s="50">
        <f ca="1">OFFSET(随机目标!$C$42,M927-1,MATCH(K927,随机目标!$C$41:$CH$41,0)+1)</f>
        <v>5</v>
      </c>
      <c r="Q927" s="50">
        <v>1</v>
      </c>
      <c r="R927" s="50" t="str">
        <f t="shared" ca="1" si="673"/>
        <v>prop_209</v>
      </c>
      <c r="S927" s="50" t="str">
        <f t="shared" ca="1" si="674"/>
        <v>prop</v>
      </c>
      <c r="U927" s="50">
        <v>21</v>
      </c>
      <c r="V927" s="50">
        <f t="shared" si="675"/>
        <v>212025</v>
      </c>
      <c r="W927" s="50">
        <v>25</v>
      </c>
      <c r="X927" s="50" t="s">
        <v>2200</v>
      </c>
      <c r="Y927" s="50" t="s">
        <v>2200</v>
      </c>
      <c r="Z927" s="50">
        <f>随机目标!CH366</f>
        <v>0</v>
      </c>
      <c r="AA927" s="50">
        <v>2</v>
      </c>
      <c r="AB927" s="50" t="str">
        <f t="shared" si="676"/>
        <v>itemicon_1</v>
      </c>
      <c r="AC927" s="50" t="str">
        <f t="shared" si="677"/>
        <v>coin</v>
      </c>
    </row>
    <row r="928" spans="1:29">
      <c r="A928" s="51" t="s">
        <v>1241</v>
      </c>
      <c r="B928" s="52">
        <v>2026</v>
      </c>
      <c r="C928" s="52">
        <v>2</v>
      </c>
      <c r="D928" s="50" t="str">
        <f t="shared" ref="D928:H928" si="703">D828</f>
        <v>item,200;stage_token,1</v>
      </c>
      <c r="E928" s="50">
        <f>产出设定!$C$22</f>
        <v>100</v>
      </c>
      <c r="F928" s="50">
        <f t="shared" si="703"/>
        <v>204</v>
      </c>
      <c r="G928" s="50">
        <f t="shared" si="703"/>
        <v>340</v>
      </c>
      <c r="H928" s="50" t="str">
        <f t="shared" si="703"/>
        <v>pack,10226;stage_token,165;dice,1</v>
      </c>
      <c r="K928" s="50">
        <v>14</v>
      </c>
      <c r="L928" s="50">
        <f t="shared" si="672"/>
        <v>141026</v>
      </c>
      <c r="M928" s="50">
        <v>26</v>
      </c>
      <c r="N928" s="50" t="str">
        <f ca="1">OFFSET(随机目标!$C$42,M928-1,MATCH(K928,随机目标!$C$41:$CH$41,0)-1)</f>
        <v>prop,209,2;pack,1104;pack,1119;pack,1134;pack,1149</v>
      </c>
      <c r="O928" s="50" t="str">
        <f ca="1">OFFSET(随机目标!$C$42,M928-1,MATCH(K928,随机目标!$C$41:$CH$41,0))</f>
        <v>prop,209,2</v>
      </c>
      <c r="P928" s="50">
        <f ca="1">OFFSET(随机目标!$C$42,M928-1,MATCH(K928,随机目标!$C$41:$CH$41,0)+1)</f>
        <v>5</v>
      </c>
      <c r="Q928" s="50">
        <v>1</v>
      </c>
      <c r="R928" s="50" t="str">
        <f t="shared" ca="1" si="673"/>
        <v>prop_209</v>
      </c>
      <c r="S928" s="50" t="str">
        <f t="shared" ca="1" si="674"/>
        <v>prop</v>
      </c>
      <c r="U928" s="50">
        <v>21</v>
      </c>
      <c r="V928" s="50">
        <f t="shared" si="675"/>
        <v>212026</v>
      </c>
      <c r="W928" s="50">
        <v>26</v>
      </c>
      <c r="X928" s="50" t="s">
        <v>2200</v>
      </c>
      <c r="Y928" s="50" t="s">
        <v>2200</v>
      </c>
      <c r="Z928" s="50">
        <f>随机目标!CH367</f>
        <v>0</v>
      </c>
      <c r="AA928" s="50">
        <v>2</v>
      </c>
      <c r="AB928" s="50" t="str">
        <f t="shared" si="676"/>
        <v>itemicon_1</v>
      </c>
      <c r="AC928" s="50" t="str">
        <f t="shared" si="677"/>
        <v>coin</v>
      </c>
    </row>
    <row r="929" spans="1:29">
      <c r="A929" s="51" t="s">
        <v>1242</v>
      </c>
      <c r="B929" s="52">
        <v>2027</v>
      </c>
      <c r="C929" s="52">
        <v>2</v>
      </c>
      <c r="D929" s="50" t="str">
        <f t="shared" ref="D929:H929" si="704">D829</f>
        <v>item,200;stage_token,1</v>
      </c>
      <c r="E929" s="50">
        <f>产出设定!$C$22</f>
        <v>100</v>
      </c>
      <c r="F929" s="50">
        <f t="shared" si="704"/>
        <v>210</v>
      </c>
      <c r="G929" s="50">
        <f t="shared" si="704"/>
        <v>350</v>
      </c>
      <c r="H929" s="50" t="str">
        <f t="shared" si="704"/>
        <v>pack,10227;stage_token,165;dice,1</v>
      </c>
      <c r="K929" s="50">
        <v>14</v>
      </c>
      <c r="L929" s="50">
        <f t="shared" si="672"/>
        <v>141027</v>
      </c>
      <c r="M929" s="50">
        <v>27</v>
      </c>
      <c r="N929" s="50" t="str">
        <f ca="1">OFFSET(随机目标!$C$42,M929-1,MATCH(K929,随机目标!$C$41:$CH$41,0)-1)</f>
        <v>prop,209,2;pack,1104;pack,1119;pack,1134;pack,1149</v>
      </c>
      <c r="O929" s="50" t="str">
        <f ca="1">OFFSET(随机目标!$C$42,M929-1,MATCH(K929,随机目标!$C$41:$CH$41,0))</f>
        <v>prop,209,2</v>
      </c>
      <c r="P929" s="50">
        <f ca="1">OFFSET(随机目标!$C$42,M929-1,MATCH(K929,随机目标!$C$41:$CH$41,0)+1)</f>
        <v>5</v>
      </c>
      <c r="Q929" s="50">
        <v>1</v>
      </c>
      <c r="R929" s="50" t="str">
        <f t="shared" ca="1" si="673"/>
        <v>prop_209</v>
      </c>
      <c r="S929" s="50" t="str">
        <f t="shared" ca="1" si="674"/>
        <v>prop</v>
      </c>
      <c r="U929" s="50">
        <v>21</v>
      </c>
      <c r="V929" s="50">
        <f t="shared" si="675"/>
        <v>212027</v>
      </c>
      <c r="W929" s="50">
        <v>27</v>
      </c>
      <c r="X929" s="50" t="s">
        <v>2200</v>
      </c>
      <c r="Y929" s="50" t="s">
        <v>2200</v>
      </c>
      <c r="Z929" s="50">
        <f>随机目标!CH368</f>
        <v>0</v>
      </c>
      <c r="AA929" s="50">
        <v>2</v>
      </c>
      <c r="AB929" s="50" t="str">
        <f t="shared" si="676"/>
        <v>itemicon_1</v>
      </c>
      <c r="AC929" s="50" t="str">
        <f t="shared" si="677"/>
        <v>coin</v>
      </c>
    </row>
    <row r="930" spans="1:29">
      <c r="A930" s="51" t="s">
        <v>1243</v>
      </c>
      <c r="B930" s="52">
        <v>2028</v>
      </c>
      <c r="C930" s="52">
        <v>2</v>
      </c>
      <c r="D930" s="50" t="str">
        <f t="shared" ref="D930:H930" si="705">D830</f>
        <v>item,200;stage_token,1</v>
      </c>
      <c r="E930" s="50">
        <f>产出设定!$C$22</f>
        <v>100</v>
      </c>
      <c r="F930" s="50">
        <f t="shared" si="705"/>
        <v>210</v>
      </c>
      <c r="G930" s="50">
        <f t="shared" si="705"/>
        <v>350</v>
      </c>
      <c r="H930" s="50" t="str">
        <f t="shared" si="705"/>
        <v>pack,10228;stage_token,165;dice,1</v>
      </c>
      <c r="K930" s="50">
        <v>14</v>
      </c>
      <c r="L930" s="50">
        <f t="shared" si="672"/>
        <v>141028</v>
      </c>
      <c r="M930" s="50">
        <v>28</v>
      </c>
      <c r="N930" s="50" t="str">
        <f ca="1">OFFSET(随机目标!$C$42,M930-1,MATCH(K930,随机目标!$C$41:$CH$41,0)-1)</f>
        <v>prop,209,2;pack,1104;pack,1119;pack,1134;pack,1149</v>
      </c>
      <c r="O930" s="50" t="str">
        <f ca="1">OFFSET(随机目标!$C$42,M930-1,MATCH(K930,随机目标!$C$41:$CH$41,0))</f>
        <v>prop,209,2</v>
      </c>
      <c r="P930" s="50">
        <f ca="1">OFFSET(随机目标!$C$42,M930-1,MATCH(K930,随机目标!$C$41:$CH$41,0)+1)</f>
        <v>5</v>
      </c>
      <c r="Q930" s="50">
        <v>1</v>
      </c>
      <c r="R930" s="50" t="str">
        <f t="shared" ca="1" si="673"/>
        <v>prop_209</v>
      </c>
      <c r="S930" s="50" t="str">
        <f t="shared" ca="1" si="674"/>
        <v>prop</v>
      </c>
      <c r="U930" s="50">
        <v>21</v>
      </c>
      <c r="V930" s="50">
        <f t="shared" si="675"/>
        <v>212028</v>
      </c>
      <c r="W930" s="50">
        <v>28</v>
      </c>
      <c r="X930" s="50" t="s">
        <v>2200</v>
      </c>
      <c r="Y930" s="50" t="s">
        <v>2200</v>
      </c>
      <c r="Z930" s="50">
        <f>随机目标!CH369</f>
        <v>0</v>
      </c>
      <c r="AA930" s="50">
        <v>2</v>
      </c>
      <c r="AB930" s="50" t="str">
        <f t="shared" si="676"/>
        <v>itemicon_1</v>
      </c>
      <c r="AC930" s="50" t="str">
        <f t="shared" si="677"/>
        <v>coin</v>
      </c>
    </row>
    <row r="931" spans="1:29">
      <c r="A931" s="51" t="s">
        <v>1244</v>
      </c>
      <c r="B931" s="52">
        <v>2029</v>
      </c>
      <c r="C931" s="52">
        <v>2</v>
      </c>
      <c r="D931" s="50" t="str">
        <f t="shared" ref="D931:H931" si="706">D831</f>
        <v>item,200;stage_token,1</v>
      </c>
      <c r="E931" s="50">
        <f>产出设定!$C$22</f>
        <v>100</v>
      </c>
      <c r="F931" s="50">
        <f t="shared" si="706"/>
        <v>210</v>
      </c>
      <c r="G931" s="50">
        <f t="shared" si="706"/>
        <v>350</v>
      </c>
      <c r="H931" s="50" t="str">
        <f t="shared" si="706"/>
        <v>pack,10229;stage_token,165;dice,1</v>
      </c>
      <c r="K931" s="50">
        <v>14</v>
      </c>
      <c r="L931" s="50">
        <f t="shared" si="672"/>
        <v>141029</v>
      </c>
      <c r="M931" s="50">
        <v>29</v>
      </c>
      <c r="N931" s="50" t="str">
        <f ca="1">OFFSET(随机目标!$C$42,M931-1,MATCH(K931,随机目标!$C$41:$CH$41,0)-1)</f>
        <v>prop,209,2;pack,1104;pack,1119;pack,1134;pack,1149</v>
      </c>
      <c r="O931" s="50" t="str">
        <f ca="1">OFFSET(随机目标!$C$42,M931-1,MATCH(K931,随机目标!$C$41:$CH$41,0))</f>
        <v>prop,209,2</v>
      </c>
      <c r="P931" s="50">
        <f ca="1">OFFSET(随机目标!$C$42,M931-1,MATCH(K931,随机目标!$C$41:$CH$41,0)+1)</f>
        <v>5</v>
      </c>
      <c r="Q931" s="50">
        <v>1</v>
      </c>
      <c r="R931" s="50" t="str">
        <f t="shared" ca="1" si="673"/>
        <v>prop_209</v>
      </c>
      <c r="S931" s="50" t="str">
        <f t="shared" ca="1" si="674"/>
        <v>prop</v>
      </c>
      <c r="U931" s="50">
        <v>21</v>
      </c>
      <c r="V931" s="50">
        <f t="shared" si="675"/>
        <v>212029</v>
      </c>
      <c r="W931" s="50">
        <v>29</v>
      </c>
      <c r="X931" s="50" t="s">
        <v>2200</v>
      </c>
      <c r="Y931" s="50" t="s">
        <v>2200</v>
      </c>
      <c r="Z931" s="50">
        <f>随机目标!CH370</f>
        <v>0</v>
      </c>
      <c r="AA931" s="50">
        <v>2</v>
      </c>
      <c r="AB931" s="50" t="str">
        <f t="shared" si="676"/>
        <v>itemicon_1</v>
      </c>
      <c r="AC931" s="50" t="str">
        <f t="shared" si="677"/>
        <v>coin</v>
      </c>
    </row>
    <row r="932" spans="1:29">
      <c r="A932" s="51" t="s">
        <v>1245</v>
      </c>
      <c r="B932" s="52">
        <v>2030</v>
      </c>
      <c r="C932" s="52">
        <v>2</v>
      </c>
      <c r="D932" s="50" t="str">
        <f t="shared" ref="D932:H932" si="707">D832</f>
        <v>item,200;stage_token,1</v>
      </c>
      <c r="E932" s="50">
        <f>产出设定!$C$22</f>
        <v>100</v>
      </c>
      <c r="F932" s="50">
        <f t="shared" si="707"/>
        <v>210</v>
      </c>
      <c r="G932" s="50">
        <f t="shared" si="707"/>
        <v>350</v>
      </c>
      <c r="H932" s="50" t="str">
        <f t="shared" si="707"/>
        <v>pack,10230;stage_token,170;dice,1</v>
      </c>
      <c r="K932" s="50">
        <v>14</v>
      </c>
      <c r="L932" s="50">
        <f t="shared" si="672"/>
        <v>141030</v>
      </c>
      <c r="M932" s="50">
        <v>30</v>
      </c>
      <c r="N932" s="50" t="str">
        <f ca="1">OFFSET(随机目标!$C$42,M932-1,MATCH(K932,随机目标!$C$41:$CH$41,0)-1)</f>
        <v>prop,209,2;pack,1104;pack,1119;pack,1134;pack,1149</v>
      </c>
      <c r="O932" s="50" t="str">
        <f ca="1">OFFSET(随机目标!$C$42,M932-1,MATCH(K932,随机目标!$C$41:$CH$41,0))</f>
        <v>prop,209,2</v>
      </c>
      <c r="P932" s="50">
        <f ca="1">OFFSET(随机目标!$C$42,M932-1,MATCH(K932,随机目标!$C$41:$CH$41,0)+1)</f>
        <v>5</v>
      </c>
      <c r="Q932" s="50">
        <v>1</v>
      </c>
      <c r="R932" s="50" t="str">
        <f t="shared" ca="1" si="673"/>
        <v>prop_209</v>
      </c>
      <c r="S932" s="50" t="str">
        <f t="shared" ca="1" si="674"/>
        <v>prop</v>
      </c>
      <c r="U932" s="50">
        <v>21</v>
      </c>
      <c r="V932" s="50">
        <f t="shared" si="675"/>
        <v>212030</v>
      </c>
      <c r="W932" s="50">
        <v>30</v>
      </c>
      <c r="X932" s="50" t="s">
        <v>2200</v>
      </c>
      <c r="Y932" s="50" t="s">
        <v>2200</v>
      </c>
      <c r="Z932" s="50">
        <f>随机目标!CH371</f>
        <v>0</v>
      </c>
      <c r="AA932" s="50">
        <v>2</v>
      </c>
      <c r="AB932" s="50" t="str">
        <f t="shared" si="676"/>
        <v>itemicon_1</v>
      </c>
      <c r="AC932" s="50" t="str">
        <f t="shared" si="677"/>
        <v>coin</v>
      </c>
    </row>
    <row r="933" spans="1:29">
      <c r="A933" s="51" t="s">
        <v>1246</v>
      </c>
      <c r="B933" s="52">
        <v>2031</v>
      </c>
      <c r="C933" s="52">
        <v>2</v>
      </c>
      <c r="D933" s="50" t="str">
        <f t="shared" ref="D933:H933" si="708">D833</f>
        <v>item,200;stage_token,1</v>
      </c>
      <c r="E933" s="50">
        <f>产出设定!$C$22</f>
        <v>100</v>
      </c>
      <c r="F933" s="50">
        <f t="shared" si="708"/>
        <v>216</v>
      </c>
      <c r="G933" s="50">
        <f t="shared" si="708"/>
        <v>360</v>
      </c>
      <c r="H933" s="50" t="str">
        <f t="shared" si="708"/>
        <v>pack,10231;stage_token,170;dice,1</v>
      </c>
      <c r="K933" s="50">
        <v>14</v>
      </c>
      <c r="L933" s="50">
        <f t="shared" si="672"/>
        <v>141031</v>
      </c>
      <c r="M933" s="50">
        <v>31</v>
      </c>
      <c r="N933" s="50" t="str">
        <f ca="1">OFFSET(随机目标!$C$42,M933-1,MATCH(K933,随机目标!$C$41:$CH$41,0)-1)</f>
        <v>prop,209,2;pack,1104;pack,1119;pack,1134;pack,1149</v>
      </c>
      <c r="O933" s="50" t="str">
        <f ca="1">OFFSET(随机目标!$C$42,M933-1,MATCH(K933,随机目标!$C$41:$CH$41,0))</f>
        <v>prop,209,2</v>
      </c>
      <c r="P933" s="50">
        <f ca="1">OFFSET(随机目标!$C$42,M933-1,MATCH(K933,随机目标!$C$41:$CH$41,0)+1)</f>
        <v>5</v>
      </c>
      <c r="Q933" s="50">
        <v>1</v>
      </c>
      <c r="R933" s="50" t="str">
        <f t="shared" ca="1" si="673"/>
        <v>prop_209</v>
      </c>
      <c r="S933" s="50" t="str">
        <f t="shared" ca="1" si="674"/>
        <v>prop</v>
      </c>
      <c r="U933" s="50">
        <v>21</v>
      </c>
      <c r="V933" s="50">
        <f t="shared" si="675"/>
        <v>212031</v>
      </c>
      <c r="W933" s="50">
        <v>31</v>
      </c>
      <c r="X933" s="50" t="s">
        <v>2200</v>
      </c>
      <c r="Y933" s="50" t="s">
        <v>2200</v>
      </c>
      <c r="Z933" s="50">
        <f>随机目标!CH372</f>
        <v>0</v>
      </c>
      <c r="AA933" s="50">
        <v>2</v>
      </c>
      <c r="AB933" s="50" t="str">
        <f t="shared" si="676"/>
        <v>itemicon_1</v>
      </c>
      <c r="AC933" s="50" t="str">
        <f t="shared" si="677"/>
        <v>coin</v>
      </c>
    </row>
    <row r="934" spans="1:29">
      <c r="A934" s="51" t="s">
        <v>1247</v>
      </c>
      <c r="B934" s="52">
        <v>2032</v>
      </c>
      <c r="C934" s="52">
        <v>2</v>
      </c>
      <c r="D934" s="50" t="str">
        <f t="shared" ref="D934:H934" si="709">D834</f>
        <v>item,200;stage_token,1</v>
      </c>
      <c r="E934" s="50">
        <f>产出设定!$C$22</f>
        <v>100</v>
      </c>
      <c r="F934" s="50">
        <f t="shared" si="709"/>
        <v>216</v>
      </c>
      <c r="G934" s="50">
        <f t="shared" si="709"/>
        <v>360</v>
      </c>
      <c r="H934" s="50" t="str">
        <f t="shared" si="709"/>
        <v>pack,10232;stage_token,170;dice,1</v>
      </c>
      <c r="K934" s="50">
        <v>14</v>
      </c>
      <c r="L934" s="50">
        <f t="shared" si="672"/>
        <v>141032</v>
      </c>
      <c r="M934" s="50">
        <v>32</v>
      </c>
      <c r="N934" s="50" t="str">
        <f ca="1">OFFSET(随机目标!$C$42,M934-1,MATCH(K934,随机目标!$C$41:$CH$41,0)-1)</f>
        <v>prop,209,2;pack,1104;pack,1119;pack,1134;pack,1149</v>
      </c>
      <c r="O934" s="50" t="str">
        <f ca="1">OFFSET(随机目标!$C$42,M934-1,MATCH(K934,随机目标!$C$41:$CH$41,0))</f>
        <v>prop,209,2</v>
      </c>
      <c r="P934" s="50">
        <f ca="1">OFFSET(随机目标!$C$42,M934-1,MATCH(K934,随机目标!$C$41:$CH$41,0)+1)</f>
        <v>5</v>
      </c>
      <c r="Q934" s="50">
        <v>1</v>
      </c>
      <c r="R934" s="50" t="str">
        <f t="shared" ca="1" si="673"/>
        <v>prop_209</v>
      </c>
      <c r="S934" s="50" t="str">
        <f t="shared" ca="1" si="674"/>
        <v>prop</v>
      </c>
      <c r="U934" s="50">
        <v>21</v>
      </c>
      <c r="V934" s="50">
        <f t="shared" si="675"/>
        <v>212032</v>
      </c>
      <c r="W934" s="50">
        <v>32</v>
      </c>
      <c r="X934" s="50" t="s">
        <v>2200</v>
      </c>
      <c r="Y934" s="50" t="s">
        <v>2200</v>
      </c>
      <c r="Z934" s="50">
        <f>随机目标!CH373</f>
        <v>0</v>
      </c>
      <c r="AA934" s="50">
        <v>2</v>
      </c>
      <c r="AB934" s="50" t="str">
        <f t="shared" si="676"/>
        <v>itemicon_1</v>
      </c>
      <c r="AC934" s="50" t="str">
        <f t="shared" si="677"/>
        <v>coin</v>
      </c>
    </row>
    <row r="935" spans="1:29">
      <c r="A935" s="51" t="s">
        <v>1248</v>
      </c>
      <c r="B935" s="52">
        <v>2033</v>
      </c>
      <c r="C935" s="52">
        <v>2</v>
      </c>
      <c r="D935" s="50" t="str">
        <f t="shared" ref="D935:H935" si="710">D835</f>
        <v>item,200;stage_token,1</v>
      </c>
      <c r="E935" s="50">
        <f>产出设定!$C$22</f>
        <v>100</v>
      </c>
      <c r="F935" s="50">
        <f t="shared" si="710"/>
        <v>216</v>
      </c>
      <c r="G935" s="50">
        <f t="shared" si="710"/>
        <v>360</v>
      </c>
      <c r="H935" s="50" t="str">
        <f t="shared" si="710"/>
        <v>pack,10233;stage_token,170;dice,1</v>
      </c>
      <c r="K935" s="50">
        <v>14</v>
      </c>
      <c r="L935" s="50">
        <f t="shared" si="672"/>
        <v>141033</v>
      </c>
      <c r="M935" s="50">
        <v>33</v>
      </c>
      <c r="N935" s="50" t="str">
        <f ca="1">OFFSET(随机目标!$C$42,M935-1,MATCH(K935,随机目标!$C$41:$CH$41,0)-1)</f>
        <v>prop,209,2;pack,1104;pack,1119;pack,1134;pack,1149</v>
      </c>
      <c r="O935" s="50" t="str">
        <f ca="1">OFFSET(随机目标!$C$42,M935-1,MATCH(K935,随机目标!$C$41:$CH$41,0))</f>
        <v>prop,209,2</v>
      </c>
      <c r="P935" s="50">
        <f ca="1">OFFSET(随机目标!$C$42,M935-1,MATCH(K935,随机目标!$C$41:$CH$41,0)+1)</f>
        <v>5</v>
      </c>
      <c r="Q935" s="50">
        <v>1</v>
      </c>
      <c r="R935" s="50" t="str">
        <f t="shared" ca="1" si="673"/>
        <v>prop_209</v>
      </c>
      <c r="S935" s="50" t="str">
        <f t="shared" ca="1" si="674"/>
        <v>prop</v>
      </c>
      <c r="U935" s="50">
        <v>21</v>
      </c>
      <c r="V935" s="50">
        <f t="shared" si="675"/>
        <v>212033</v>
      </c>
      <c r="W935" s="50">
        <v>33</v>
      </c>
      <c r="X935" s="50" t="s">
        <v>2200</v>
      </c>
      <c r="Y935" s="50" t="s">
        <v>2200</v>
      </c>
      <c r="Z935" s="50">
        <f>随机目标!CH374</f>
        <v>0</v>
      </c>
      <c r="AA935" s="50">
        <v>2</v>
      </c>
      <c r="AB935" s="50" t="str">
        <f t="shared" si="676"/>
        <v>itemicon_1</v>
      </c>
      <c r="AC935" s="50" t="str">
        <f t="shared" si="677"/>
        <v>coin</v>
      </c>
    </row>
    <row r="936" spans="1:29">
      <c r="A936" s="51" t="s">
        <v>1249</v>
      </c>
      <c r="B936" s="52">
        <v>2034</v>
      </c>
      <c r="C936" s="52">
        <v>2</v>
      </c>
      <c r="D936" s="50" t="str">
        <f t="shared" ref="D936:H936" si="711">D836</f>
        <v>item,200;stage_token,1</v>
      </c>
      <c r="E936" s="50">
        <f>产出设定!$C$22</f>
        <v>100</v>
      </c>
      <c r="F936" s="50">
        <f t="shared" si="711"/>
        <v>222</v>
      </c>
      <c r="G936" s="50">
        <f t="shared" si="711"/>
        <v>370</v>
      </c>
      <c r="H936" s="50" t="str">
        <f t="shared" si="711"/>
        <v>pack,10234;stage_token,170;dice,1</v>
      </c>
      <c r="K936" s="50">
        <v>14</v>
      </c>
      <c r="L936" s="50">
        <f t="shared" si="672"/>
        <v>141034</v>
      </c>
      <c r="M936" s="50">
        <v>34</v>
      </c>
      <c r="N936" s="50" t="str">
        <f ca="1">OFFSET(随机目标!$C$42,M936-1,MATCH(K936,随机目标!$C$41:$CH$41,0)-1)</f>
        <v>prop,209,2;pack,1105;pack,1120;pack,1135;pack,1150</v>
      </c>
      <c r="O936" s="50" t="str">
        <f ca="1">OFFSET(随机目标!$C$42,M936-1,MATCH(K936,随机目标!$C$41:$CH$41,0))</f>
        <v>prop,209,2</v>
      </c>
      <c r="P936" s="50">
        <f ca="1">OFFSET(随机目标!$C$42,M936-1,MATCH(K936,随机目标!$C$41:$CH$41,0)+1)</f>
        <v>4</v>
      </c>
      <c r="Q936" s="50">
        <v>1</v>
      </c>
      <c r="R936" s="50" t="str">
        <f t="shared" ca="1" si="673"/>
        <v>prop_209</v>
      </c>
      <c r="S936" s="50" t="str">
        <f t="shared" ca="1" si="674"/>
        <v>prop</v>
      </c>
      <c r="U936" s="50">
        <v>21</v>
      </c>
      <c r="V936" s="50">
        <f t="shared" si="675"/>
        <v>212034</v>
      </c>
      <c r="W936" s="50">
        <v>34</v>
      </c>
      <c r="X936" s="50" t="s">
        <v>2200</v>
      </c>
      <c r="Y936" s="50" t="s">
        <v>2200</v>
      </c>
      <c r="Z936" s="50">
        <f>随机目标!CH375</f>
        <v>0</v>
      </c>
      <c r="AA936" s="50">
        <v>2</v>
      </c>
      <c r="AB936" s="50" t="str">
        <f t="shared" si="676"/>
        <v>itemicon_1</v>
      </c>
      <c r="AC936" s="50" t="str">
        <f t="shared" si="677"/>
        <v>coin</v>
      </c>
    </row>
    <row r="937" spans="1:29">
      <c r="A937" s="51" t="s">
        <v>1250</v>
      </c>
      <c r="B937" s="52">
        <v>2035</v>
      </c>
      <c r="C937" s="52">
        <v>2</v>
      </c>
      <c r="D937" s="50" t="str">
        <f t="shared" ref="D937:H937" si="712">D837</f>
        <v>item,200;stage_token,1</v>
      </c>
      <c r="E937" s="50">
        <f>产出设定!$C$22</f>
        <v>100</v>
      </c>
      <c r="F937" s="50">
        <f t="shared" si="712"/>
        <v>222</v>
      </c>
      <c r="G937" s="50">
        <f t="shared" si="712"/>
        <v>370</v>
      </c>
      <c r="H937" s="50" t="str">
        <f t="shared" si="712"/>
        <v>pack,10235;stage_token,175;dice,1</v>
      </c>
      <c r="K937" s="50">
        <v>14</v>
      </c>
      <c r="L937" s="50">
        <f t="shared" si="672"/>
        <v>141035</v>
      </c>
      <c r="M937" s="50">
        <v>35</v>
      </c>
      <c r="N937" s="50" t="str">
        <f ca="1">OFFSET(随机目标!$C$42,M937-1,MATCH(K937,随机目标!$C$41:$CH$41,0)-1)</f>
        <v>prop,209,2;pack,1105;pack,1120;pack,1135;pack,1150</v>
      </c>
      <c r="O937" s="50" t="str">
        <f ca="1">OFFSET(随机目标!$C$42,M937-1,MATCH(K937,随机目标!$C$41:$CH$41,0))</f>
        <v>prop,209,2</v>
      </c>
      <c r="P937" s="50">
        <f ca="1">OFFSET(随机目标!$C$42,M937-1,MATCH(K937,随机目标!$C$41:$CH$41,0)+1)</f>
        <v>4</v>
      </c>
      <c r="Q937" s="50">
        <v>1</v>
      </c>
      <c r="R937" s="50" t="str">
        <f t="shared" ca="1" si="673"/>
        <v>prop_209</v>
      </c>
      <c r="S937" s="50" t="str">
        <f t="shared" ca="1" si="674"/>
        <v>prop</v>
      </c>
      <c r="U937" s="50">
        <v>21</v>
      </c>
      <c r="V937" s="50">
        <f t="shared" si="675"/>
        <v>212035</v>
      </c>
      <c r="W937" s="50">
        <v>35</v>
      </c>
      <c r="X937" s="50" t="s">
        <v>2200</v>
      </c>
      <c r="Y937" s="50" t="s">
        <v>2200</v>
      </c>
      <c r="Z937" s="50">
        <f>随机目标!CH376</f>
        <v>0</v>
      </c>
      <c r="AA937" s="50">
        <v>2</v>
      </c>
      <c r="AB937" s="50" t="str">
        <f t="shared" si="676"/>
        <v>itemicon_1</v>
      </c>
      <c r="AC937" s="50" t="str">
        <f t="shared" si="677"/>
        <v>coin</v>
      </c>
    </row>
    <row r="938" spans="1:29">
      <c r="A938" s="51" t="s">
        <v>1251</v>
      </c>
      <c r="B938" s="52">
        <v>2036</v>
      </c>
      <c r="C938" s="52">
        <v>2</v>
      </c>
      <c r="D938" s="50" t="str">
        <f t="shared" ref="D938:H938" si="713">D838</f>
        <v>item,200;stage_token,1</v>
      </c>
      <c r="E938" s="50">
        <f>产出设定!$C$22</f>
        <v>100</v>
      </c>
      <c r="F938" s="50">
        <f t="shared" si="713"/>
        <v>222</v>
      </c>
      <c r="G938" s="50">
        <f t="shared" si="713"/>
        <v>370</v>
      </c>
      <c r="H938" s="50" t="str">
        <f t="shared" si="713"/>
        <v>pack,10236;stage_token,175;dice,1</v>
      </c>
      <c r="K938" s="50">
        <v>14</v>
      </c>
      <c r="L938" s="50">
        <f t="shared" si="672"/>
        <v>141036</v>
      </c>
      <c r="M938" s="50">
        <v>36</v>
      </c>
      <c r="N938" s="50" t="str">
        <f ca="1">OFFSET(随机目标!$C$42,M938-1,MATCH(K938,随机目标!$C$41:$CH$41,0)-1)</f>
        <v>prop,209,2;pack,1105;pack,1120;pack,1135;pack,1150</v>
      </c>
      <c r="O938" s="50" t="str">
        <f ca="1">OFFSET(随机目标!$C$42,M938-1,MATCH(K938,随机目标!$C$41:$CH$41,0))</f>
        <v>prop,209,2</v>
      </c>
      <c r="P938" s="50">
        <f ca="1">OFFSET(随机目标!$C$42,M938-1,MATCH(K938,随机目标!$C$41:$CH$41,0)+1)</f>
        <v>4</v>
      </c>
      <c r="Q938" s="50">
        <v>1</v>
      </c>
      <c r="R938" s="50" t="str">
        <f t="shared" ca="1" si="673"/>
        <v>prop_209</v>
      </c>
      <c r="S938" s="50" t="str">
        <f t="shared" ca="1" si="674"/>
        <v>prop</v>
      </c>
      <c r="U938" s="50">
        <v>21</v>
      </c>
      <c r="V938" s="50">
        <f t="shared" si="675"/>
        <v>212036</v>
      </c>
      <c r="W938" s="50">
        <v>36</v>
      </c>
      <c r="X938" s="50" t="s">
        <v>2200</v>
      </c>
      <c r="Y938" s="50" t="s">
        <v>2200</v>
      </c>
      <c r="Z938" s="50">
        <f>随机目标!CH377</f>
        <v>0</v>
      </c>
      <c r="AA938" s="50">
        <v>2</v>
      </c>
      <c r="AB938" s="50" t="str">
        <f t="shared" si="676"/>
        <v>itemicon_1</v>
      </c>
      <c r="AC938" s="50" t="str">
        <f t="shared" si="677"/>
        <v>coin</v>
      </c>
    </row>
    <row r="939" spans="1:29">
      <c r="A939" s="51" t="s">
        <v>1252</v>
      </c>
      <c r="B939" s="52">
        <v>2037</v>
      </c>
      <c r="C939" s="52">
        <v>2</v>
      </c>
      <c r="D939" s="50" t="str">
        <f t="shared" ref="D939:H939" si="714">D839</f>
        <v>item,200;stage_token,1</v>
      </c>
      <c r="E939" s="50">
        <f>产出设定!$C$22</f>
        <v>100</v>
      </c>
      <c r="F939" s="50">
        <f t="shared" si="714"/>
        <v>228</v>
      </c>
      <c r="G939" s="50">
        <f t="shared" si="714"/>
        <v>380</v>
      </c>
      <c r="H939" s="50" t="str">
        <f t="shared" si="714"/>
        <v>pack,10237;stage_token,175;dice,1</v>
      </c>
      <c r="K939" s="50">
        <v>14</v>
      </c>
      <c r="L939" s="50">
        <f t="shared" si="672"/>
        <v>141037</v>
      </c>
      <c r="M939" s="50">
        <v>37</v>
      </c>
      <c r="N939" s="50" t="str">
        <f ca="1">OFFSET(随机目标!$C$42,M939-1,MATCH(K939,随机目标!$C$41:$CH$41,0)-1)</f>
        <v>prop,209,2;pack,1105;pack,1120;pack,1135;pack,1150</v>
      </c>
      <c r="O939" s="50" t="str">
        <f ca="1">OFFSET(随机目标!$C$42,M939-1,MATCH(K939,随机目标!$C$41:$CH$41,0))</f>
        <v>prop,209,2</v>
      </c>
      <c r="P939" s="50">
        <f ca="1">OFFSET(随机目标!$C$42,M939-1,MATCH(K939,随机目标!$C$41:$CH$41,0)+1)</f>
        <v>4</v>
      </c>
      <c r="Q939" s="50">
        <v>1</v>
      </c>
      <c r="R939" s="50" t="str">
        <f t="shared" ca="1" si="673"/>
        <v>prop_209</v>
      </c>
      <c r="S939" s="50" t="str">
        <f t="shared" ca="1" si="674"/>
        <v>prop</v>
      </c>
      <c r="U939" s="50">
        <v>21</v>
      </c>
      <c r="V939" s="50">
        <f t="shared" si="675"/>
        <v>212037</v>
      </c>
      <c r="W939" s="50">
        <v>37</v>
      </c>
      <c r="X939" s="50" t="s">
        <v>2200</v>
      </c>
      <c r="Y939" s="50" t="s">
        <v>2200</v>
      </c>
      <c r="Z939" s="50">
        <f>随机目标!CH378</f>
        <v>0</v>
      </c>
      <c r="AA939" s="50">
        <v>2</v>
      </c>
      <c r="AB939" s="50" t="str">
        <f t="shared" si="676"/>
        <v>itemicon_1</v>
      </c>
      <c r="AC939" s="50" t="str">
        <f t="shared" si="677"/>
        <v>coin</v>
      </c>
    </row>
    <row r="940" spans="1:29">
      <c r="A940" s="51" t="s">
        <v>1253</v>
      </c>
      <c r="B940" s="52">
        <v>2038</v>
      </c>
      <c r="C940" s="52">
        <v>2</v>
      </c>
      <c r="D940" s="50" t="str">
        <f t="shared" ref="D940:H940" si="715">D840</f>
        <v>item,200;stage_token,1</v>
      </c>
      <c r="E940" s="50">
        <f>产出设定!$C$22</f>
        <v>100</v>
      </c>
      <c r="F940" s="50">
        <f t="shared" si="715"/>
        <v>234</v>
      </c>
      <c r="G940" s="50">
        <f t="shared" si="715"/>
        <v>390</v>
      </c>
      <c r="H940" s="50" t="str">
        <f t="shared" si="715"/>
        <v>pack,10238;stage_token,175;dice,1</v>
      </c>
      <c r="K940" s="50">
        <v>14</v>
      </c>
      <c r="L940" s="50">
        <f t="shared" si="672"/>
        <v>141038</v>
      </c>
      <c r="M940" s="50">
        <v>38</v>
      </c>
      <c r="N940" s="50" t="str">
        <f ca="1">OFFSET(随机目标!$C$42,M940-1,MATCH(K940,随机目标!$C$41:$CH$41,0)-1)</f>
        <v>prop,209,2;pack,1105;pack,1120;pack,1135;pack,1150</v>
      </c>
      <c r="O940" s="50" t="str">
        <f ca="1">OFFSET(随机目标!$C$42,M940-1,MATCH(K940,随机目标!$C$41:$CH$41,0))</f>
        <v>prop,209,2</v>
      </c>
      <c r="P940" s="50">
        <f ca="1">OFFSET(随机目标!$C$42,M940-1,MATCH(K940,随机目标!$C$41:$CH$41,0)+1)</f>
        <v>4</v>
      </c>
      <c r="Q940" s="50">
        <v>1</v>
      </c>
      <c r="R940" s="50" t="str">
        <f t="shared" ca="1" si="673"/>
        <v>prop_209</v>
      </c>
      <c r="S940" s="50" t="str">
        <f t="shared" ca="1" si="674"/>
        <v>prop</v>
      </c>
      <c r="U940" s="50">
        <v>21</v>
      </c>
      <c r="V940" s="50">
        <f t="shared" si="675"/>
        <v>212038</v>
      </c>
      <c r="W940" s="50">
        <v>38</v>
      </c>
      <c r="X940" s="50" t="s">
        <v>2200</v>
      </c>
      <c r="Y940" s="50" t="s">
        <v>2200</v>
      </c>
      <c r="Z940" s="50">
        <f>随机目标!CH379</f>
        <v>0</v>
      </c>
      <c r="AA940" s="50">
        <v>2</v>
      </c>
      <c r="AB940" s="50" t="str">
        <f t="shared" si="676"/>
        <v>itemicon_1</v>
      </c>
      <c r="AC940" s="50" t="str">
        <f t="shared" si="677"/>
        <v>coin</v>
      </c>
    </row>
    <row r="941" spans="1:29">
      <c r="A941" s="51" t="s">
        <v>1254</v>
      </c>
      <c r="B941" s="52">
        <v>2039</v>
      </c>
      <c r="C941" s="52">
        <v>2</v>
      </c>
      <c r="D941" s="50" t="str">
        <f t="shared" ref="D941:H941" si="716">D841</f>
        <v>item,200;stage_token,1</v>
      </c>
      <c r="E941" s="50">
        <f>产出设定!$C$22</f>
        <v>100</v>
      </c>
      <c r="F941" s="50">
        <f t="shared" si="716"/>
        <v>240</v>
      </c>
      <c r="G941" s="50">
        <f t="shared" si="716"/>
        <v>400</v>
      </c>
      <c r="H941" s="50" t="str">
        <f t="shared" si="716"/>
        <v>pack,10239;stage_token,175;dice,1</v>
      </c>
      <c r="K941" s="50">
        <v>14</v>
      </c>
      <c r="L941" s="50">
        <f t="shared" si="672"/>
        <v>141039</v>
      </c>
      <c r="M941" s="50">
        <v>39</v>
      </c>
      <c r="N941" s="50" t="str">
        <f ca="1">OFFSET(随机目标!$C$42,M941-1,MATCH(K941,随机目标!$C$41:$CH$41,0)-1)</f>
        <v>prop,209,2;pack,1105;pack,1120;pack,1135;pack,1150</v>
      </c>
      <c r="O941" s="50" t="str">
        <f ca="1">OFFSET(随机目标!$C$42,M941-1,MATCH(K941,随机目标!$C$41:$CH$41,0))</f>
        <v>prop,209,2</v>
      </c>
      <c r="P941" s="50">
        <f ca="1">OFFSET(随机目标!$C$42,M941-1,MATCH(K941,随机目标!$C$41:$CH$41,0)+1)</f>
        <v>4</v>
      </c>
      <c r="Q941" s="50">
        <v>1</v>
      </c>
      <c r="R941" s="50" t="str">
        <f t="shared" ca="1" si="673"/>
        <v>prop_209</v>
      </c>
      <c r="S941" s="50" t="str">
        <f t="shared" ca="1" si="674"/>
        <v>prop</v>
      </c>
      <c r="U941" s="50">
        <v>21</v>
      </c>
      <c r="V941" s="50">
        <f t="shared" si="675"/>
        <v>212039</v>
      </c>
      <c r="W941" s="50">
        <v>39</v>
      </c>
      <c r="X941" s="50" t="s">
        <v>2200</v>
      </c>
      <c r="Y941" s="50" t="s">
        <v>2200</v>
      </c>
      <c r="Z941" s="50">
        <f>随机目标!CH380</f>
        <v>0</v>
      </c>
      <c r="AA941" s="50">
        <v>2</v>
      </c>
      <c r="AB941" s="50" t="str">
        <f t="shared" si="676"/>
        <v>itemicon_1</v>
      </c>
      <c r="AC941" s="50" t="str">
        <f t="shared" si="677"/>
        <v>coin</v>
      </c>
    </row>
    <row r="942" spans="1:29">
      <c r="A942" s="51" t="s">
        <v>1255</v>
      </c>
      <c r="B942" s="52">
        <v>2040</v>
      </c>
      <c r="C942" s="52">
        <v>2</v>
      </c>
      <c r="D942" s="50" t="str">
        <f t="shared" ref="D942:H942" si="717">D842</f>
        <v>item,200;stage_token,1</v>
      </c>
      <c r="E942" s="50">
        <f>产出设定!$C$22</f>
        <v>100</v>
      </c>
      <c r="F942" s="50">
        <f t="shared" si="717"/>
        <v>240</v>
      </c>
      <c r="G942" s="50">
        <f t="shared" si="717"/>
        <v>400</v>
      </c>
      <c r="H942" s="50" t="str">
        <f t="shared" si="717"/>
        <v>pack,10240;stage_token,180;dice,1</v>
      </c>
      <c r="K942" s="50">
        <v>14</v>
      </c>
      <c r="L942" s="50">
        <f t="shared" si="672"/>
        <v>141040</v>
      </c>
      <c r="M942" s="50">
        <v>40</v>
      </c>
      <c r="N942" s="50" t="str">
        <f ca="1">OFFSET(随机目标!$C$42,M942-1,MATCH(K942,随机目标!$C$41:$CH$41,0)-1)</f>
        <v>prop,209,2;pack,1105;pack,1120;pack,1135;pack,1150</v>
      </c>
      <c r="O942" s="50" t="str">
        <f ca="1">OFFSET(随机目标!$C$42,M942-1,MATCH(K942,随机目标!$C$41:$CH$41,0))</f>
        <v>prop,209,2</v>
      </c>
      <c r="P942" s="50">
        <f ca="1">OFFSET(随机目标!$C$42,M942-1,MATCH(K942,随机目标!$C$41:$CH$41,0)+1)</f>
        <v>4</v>
      </c>
      <c r="Q942" s="50">
        <v>1</v>
      </c>
      <c r="R942" s="50" t="str">
        <f t="shared" ca="1" si="673"/>
        <v>prop_209</v>
      </c>
      <c r="S942" s="50" t="str">
        <f t="shared" ca="1" si="674"/>
        <v>prop</v>
      </c>
      <c r="U942" s="50">
        <v>21</v>
      </c>
      <c r="V942" s="50">
        <f t="shared" si="675"/>
        <v>212040</v>
      </c>
      <c r="W942" s="50">
        <v>40</v>
      </c>
      <c r="X942" s="50" t="s">
        <v>2200</v>
      </c>
      <c r="Y942" s="50" t="s">
        <v>2200</v>
      </c>
      <c r="Z942" s="50">
        <f>随机目标!CH381</f>
        <v>0</v>
      </c>
      <c r="AA942" s="50">
        <v>2</v>
      </c>
      <c r="AB942" s="50" t="str">
        <f t="shared" si="676"/>
        <v>itemicon_1</v>
      </c>
      <c r="AC942" s="50" t="str">
        <f t="shared" si="677"/>
        <v>coin</v>
      </c>
    </row>
    <row r="943" spans="1:29">
      <c r="A943" s="51" t="s">
        <v>1256</v>
      </c>
      <c r="B943" s="52">
        <v>2041</v>
      </c>
      <c r="C943" s="52">
        <v>2</v>
      </c>
      <c r="D943" s="50" t="str">
        <f t="shared" ref="D943:H943" si="718">D843</f>
        <v>item,200;stage_token,1</v>
      </c>
      <c r="E943" s="50">
        <f>产出设定!$C$22</f>
        <v>100</v>
      </c>
      <c r="F943" s="50">
        <f t="shared" si="718"/>
        <v>246</v>
      </c>
      <c r="G943" s="50">
        <f t="shared" si="718"/>
        <v>410</v>
      </c>
      <c r="H943" s="50" t="str">
        <f t="shared" si="718"/>
        <v>pack,10241;stage_token,180;dice,1</v>
      </c>
      <c r="K943" s="50">
        <v>14</v>
      </c>
      <c r="L943" s="50">
        <f t="shared" si="672"/>
        <v>141041</v>
      </c>
      <c r="M943" s="50">
        <v>41</v>
      </c>
      <c r="N943" s="50" t="str">
        <f ca="1">OFFSET(随机目标!$C$42,M943-1,MATCH(K943,随机目标!$C$41:$CH$41,0)-1)</f>
        <v>prop,209,2;pack,1106;pack,1121;pack,1136;pack,1151</v>
      </c>
      <c r="O943" s="50" t="str">
        <f ca="1">OFFSET(随机目标!$C$42,M943-1,MATCH(K943,随机目标!$C$41:$CH$41,0))</f>
        <v>prop,209,2</v>
      </c>
      <c r="P943" s="50">
        <f ca="1">OFFSET(随机目标!$C$42,M943-1,MATCH(K943,随机目标!$C$41:$CH$41,0)+1)</f>
        <v>2</v>
      </c>
      <c r="Q943" s="50">
        <v>1</v>
      </c>
      <c r="R943" s="50" t="str">
        <f t="shared" ca="1" si="673"/>
        <v>prop_209</v>
      </c>
      <c r="S943" s="50" t="str">
        <f t="shared" ca="1" si="674"/>
        <v>prop</v>
      </c>
      <c r="U943" s="50">
        <v>21</v>
      </c>
      <c r="V943" s="50">
        <f t="shared" si="675"/>
        <v>212041</v>
      </c>
      <c r="W943" s="50">
        <v>41</v>
      </c>
      <c r="X943" s="50" t="s">
        <v>2200</v>
      </c>
      <c r="Y943" s="50" t="s">
        <v>2200</v>
      </c>
      <c r="Z943" s="50">
        <f>随机目标!CH382</f>
        <v>0</v>
      </c>
      <c r="AA943" s="50">
        <v>2</v>
      </c>
      <c r="AB943" s="50" t="str">
        <f t="shared" si="676"/>
        <v>itemicon_1</v>
      </c>
      <c r="AC943" s="50" t="str">
        <f t="shared" si="677"/>
        <v>coin</v>
      </c>
    </row>
    <row r="944" spans="1:29">
      <c r="A944" s="51" t="s">
        <v>1257</v>
      </c>
      <c r="B944" s="52">
        <v>2042</v>
      </c>
      <c r="C944" s="52">
        <v>2</v>
      </c>
      <c r="D944" s="50" t="str">
        <f t="shared" ref="D944:H944" si="719">D844</f>
        <v>item,200;stage_token,1</v>
      </c>
      <c r="E944" s="50">
        <f>产出设定!$C$22</f>
        <v>100</v>
      </c>
      <c r="F944" s="50">
        <f t="shared" si="719"/>
        <v>252</v>
      </c>
      <c r="G944" s="50">
        <f t="shared" si="719"/>
        <v>420</v>
      </c>
      <c r="H944" s="50" t="str">
        <f t="shared" si="719"/>
        <v>pack,10242;stage_token,180;dice,1</v>
      </c>
      <c r="K944" s="50">
        <v>14</v>
      </c>
      <c r="L944" s="50">
        <f t="shared" ref="L944:L1007" si="720">K944*10000+1000+M944</f>
        <v>141042</v>
      </c>
      <c r="M944" s="50">
        <v>42</v>
      </c>
      <c r="N944" s="50" t="str">
        <f ca="1">OFFSET(随机目标!$C$42,M944-1,MATCH(K944,随机目标!$C$41:$CH$41,0)-1)</f>
        <v>prop,209,2;pack,1106;pack,1121;pack,1136;pack,1151</v>
      </c>
      <c r="O944" s="50" t="str">
        <f ca="1">OFFSET(随机目标!$C$42,M944-1,MATCH(K944,随机目标!$C$41:$CH$41,0))</f>
        <v>prop,209,2</v>
      </c>
      <c r="P944" s="50">
        <f ca="1">OFFSET(随机目标!$C$42,M944-1,MATCH(K944,随机目标!$C$41:$CH$41,0)+1)</f>
        <v>2</v>
      </c>
      <c r="Q944" s="50">
        <v>1</v>
      </c>
      <c r="R944" s="50" t="str">
        <f t="shared" ref="R944:R1007" ca="1" si="721">IF(OR(S944="coin",S944="stage_token"),VLOOKUP(S944,$AE$3:$AF$6,2,0),IF(S944="item",VLOOKUP(O944,$AE$3:$AF$6,2,0),S944&amp;"_"&amp;MID(O944,6,3)))</f>
        <v>prop_209</v>
      </c>
      <c r="S944" s="50" t="str">
        <f t="shared" ref="S944:S1007" ca="1" si="722">LEFT(O944,FIND(",",O944)-1)</f>
        <v>prop</v>
      </c>
      <c r="U944" s="50">
        <v>21</v>
      </c>
      <c r="V944" s="50">
        <f t="shared" si="675"/>
        <v>212042</v>
      </c>
      <c r="W944" s="50">
        <v>42</v>
      </c>
      <c r="X944" s="50" t="s">
        <v>2200</v>
      </c>
      <c r="Y944" s="50" t="s">
        <v>2200</v>
      </c>
      <c r="Z944" s="50">
        <f>随机目标!CH383</f>
        <v>0</v>
      </c>
      <c r="AA944" s="50">
        <v>2</v>
      </c>
      <c r="AB944" s="50" t="str">
        <f t="shared" si="676"/>
        <v>itemicon_1</v>
      </c>
      <c r="AC944" s="50" t="str">
        <f t="shared" si="677"/>
        <v>coin</v>
      </c>
    </row>
    <row r="945" spans="1:29">
      <c r="A945" s="51" t="s">
        <v>1258</v>
      </c>
      <c r="B945" s="52">
        <v>2043</v>
      </c>
      <c r="C945" s="52">
        <v>2</v>
      </c>
      <c r="D945" s="50" t="str">
        <f t="shared" ref="D945:H945" si="723">D845</f>
        <v>item,200;stage_token,1</v>
      </c>
      <c r="E945" s="50">
        <f>产出设定!$C$22</f>
        <v>100</v>
      </c>
      <c r="F945" s="50">
        <f t="shared" si="723"/>
        <v>258</v>
      </c>
      <c r="G945" s="50">
        <f t="shared" si="723"/>
        <v>430</v>
      </c>
      <c r="H945" s="50" t="str">
        <f t="shared" si="723"/>
        <v>pack,10243;stage_token,180;dice,1</v>
      </c>
      <c r="K945" s="50">
        <v>14</v>
      </c>
      <c r="L945" s="50">
        <f t="shared" si="720"/>
        <v>141043</v>
      </c>
      <c r="M945" s="50">
        <v>43</v>
      </c>
      <c r="N945" s="50" t="str">
        <f ca="1">OFFSET(随机目标!$C$42,M945-1,MATCH(K945,随机目标!$C$41:$CH$41,0)-1)</f>
        <v>prop,209,2;pack,1106;pack,1121;pack,1136;pack,1151</v>
      </c>
      <c r="O945" s="50" t="str">
        <f ca="1">OFFSET(随机目标!$C$42,M945-1,MATCH(K945,随机目标!$C$41:$CH$41,0))</f>
        <v>prop,209,2</v>
      </c>
      <c r="P945" s="50">
        <f ca="1">OFFSET(随机目标!$C$42,M945-1,MATCH(K945,随机目标!$C$41:$CH$41,0)+1)</f>
        <v>2</v>
      </c>
      <c r="Q945" s="50">
        <v>1</v>
      </c>
      <c r="R945" s="50" t="str">
        <f t="shared" ca="1" si="721"/>
        <v>prop_209</v>
      </c>
      <c r="S945" s="50" t="str">
        <f t="shared" ca="1" si="722"/>
        <v>prop</v>
      </c>
      <c r="U945" s="50">
        <v>21</v>
      </c>
      <c r="V945" s="50">
        <f t="shared" si="675"/>
        <v>212043</v>
      </c>
      <c r="W945" s="50">
        <v>43</v>
      </c>
      <c r="X945" s="50" t="s">
        <v>2200</v>
      </c>
      <c r="Y945" s="50" t="s">
        <v>2200</v>
      </c>
      <c r="Z945" s="50">
        <f>随机目标!CH384</f>
        <v>0</v>
      </c>
      <c r="AA945" s="50">
        <v>2</v>
      </c>
      <c r="AB945" s="50" t="str">
        <f t="shared" si="676"/>
        <v>itemicon_1</v>
      </c>
      <c r="AC945" s="50" t="str">
        <f t="shared" si="677"/>
        <v>coin</v>
      </c>
    </row>
    <row r="946" spans="1:29">
      <c r="A946" s="51" t="s">
        <v>1259</v>
      </c>
      <c r="B946" s="52">
        <v>2044</v>
      </c>
      <c r="C946" s="52">
        <v>2</v>
      </c>
      <c r="D946" s="50" t="str">
        <f t="shared" ref="D946:H946" si="724">D846</f>
        <v>item,200;stage_token,1</v>
      </c>
      <c r="E946" s="50">
        <f>产出设定!$C$22</f>
        <v>100</v>
      </c>
      <c r="F946" s="50">
        <f t="shared" si="724"/>
        <v>264</v>
      </c>
      <c r="G946" s="50">
        <f t="shared" si="724"/>
        <v>440</v>
      </c>
      <c r="H946" s="50" t="str">
        <f t="shared" si="724"/>
        <v>pack,10244;stage_token,180;dice,1</v>
      </c>
      <c r="K946" s="50">
        <v>14</v>
      </c>
      <c r="L946" s="50">
        <f t="shared" si="720"/>
        <v>141044</v>
      </c>
      <c r="M946" s="50">
        <v>44</v>
      </c>
      <c r="N946" s="50" t="str">
        <f ca="1">OFFSET(随机目标!$C$42,M946-1,MATCH(K946,随机目标!$C$41:$CH$41,0)-1)</f>
        <v>prop,209,2;pack,1106;pack,1121;pack,1136;pack,1151</v>
      </c>
      <c r="O946" s="50" t="str">
        <f ca="1">OFFSET(随机目标!$C$42,M946-1,MATCH(K946,随机目标!$C$41:$CH$41,0))</f>
        <v>prop,209,2</v>
      </c>
      <c r="P946" s="50">
        <f ca="1">OFFSET(随机目标!$C$42,M946-1,MATCH(K946,随机目标!$C$41:$CH$41,0)+1)</f>
        <v>2</v>
      </c>
      <c r="Q946" s="50">
        <v>1</v>
      </c>
      <c r="R946" s="50" t="str">
        <f t="shared" ca="1" si="721"/>
        <v>prop_209</v>
      </c>
      <c r="S946" s="50" t="str">
        <f t="shared" ca="1" si="722"/>
        <v>prop</v>
      </c>
      <c r="U946" s="50">
        <v>21</v>
      </c>
      <c r="V946" s="50">
        <f t="shared" si="675"/>
        <v>212044</v>
      </c>
      <c r="W946" s="50">
        <v>44</v>
      </c>
      <c r="X946" s="50" t="s">
        <v>2200</v>
      </c>
      <c r="Y946" s="50" t="s">
        <v>2200</v>
      </c>
      <c r="Z946" s="50">
        <f>随机目标!CH385</f>
        <v>0</v>
      </c>
      <c r="AA946" s="50">
        <v>2</v>
      </c>
      <c r="AB946" s="50" t="str">
        <f t="shared" si="676"/>
        <v>itemicon_1</v>
      </c>
      <c r="AC946" s="50" t="str">
        <f t="shared" si="677"/>
        <v>coin</v>
      </c>
    </row>
    <row r="947" spans="1:29">
      <c r="A947" s="51" t="s">
        <v>1260</v>
      </c>
      <c r="B947" s="52">
        <v>2045</v>
      </c>
      <c r="C947" s="52">
        <v>2</v>
      </c>
      <c r="D947" s="50" t="str">
        <f t="shared" ref="D947:H947" si="725">D847</f>
        <v>item,200;stage_token,1</v>
      </c>
      <c r="E947" s="50">
        <f>产出设定!$C$22</f>
        <v>100</v>
      </c>
      <c r="F947" s="50">
        <f t="shared" si="725"/>
        <v>272</v>
      </c>
      <c r="G947" s="50">
        <f t="shared" si="725"/>
        <v>454</v>
      </c>
      <c r="H947" s="50" t="str">
        <f t="shared" si="725"/>
        <v>pack,10245;stage_token,185;dice,1</v>
      </c>
      <c r="K947" s="50">
        <v>14</v>
      </c>
      <c r="L947" s="50">
        <f t="shared" si="720"/>
        <v>141045</v>
      </c>
      <c r="M947" s="50">
        <v>45</v>
      </c>
      <c r="N947" s="50" t="str">
        <f ca="1">OFFSET(随机目标!$C$42,M947-1,MATCH(K947,随机目标!$C$41:$CH$41,0)-1)</f>
        <v>prop,209,2;pack,1107;pack,1122;pack,1137;pack,1152</v>
      </c>
      <c r="O947" s="50" t="str">
        <f ca="1">OFFSET(随机目标!$C$42,M947-1,MATCH(K947,随机目标!$C$41:$CH$41,0))</f>
        <v>prop,209,2</v>
      </c>
      <c r="P947" s="50">
        <f ca="1">OFFSET(随机目标!$C$42,M947-1,MATCH(K947,随机目标!$C$41:$CH$41,0)+1)</f>
        <v>2</v>
      </c>
      <c r="Q947" s="50">
        <v>1</v>
      </c>
      <c r="R947" s="50" t="str">
        <f t="shared" ca="1" si="721"/>
        <v>prop_209</v>
      </c>
      <c r="S947" s="50" t="str">
        <f t="shared" ca="1" si="722"/>
        <v>prop</v>
      </c>
      <c r="U947" s="50">
        <v>21</v>
      </c>
      <c r="V947" s="50">
        <f t="shared" si="675"/>
        <v>212045</v>
      </c>
      <c r="W947" s="50">
        <v>45</v>
      </c>
      <c r="X947" s="50" t="s">
        <v>2200</v>
      </c>
      <c r="Y947" s="50" t="s">
        <v>2200</v>
      </c>
      <c r="Z947" s="50">
        <f>随机目标!CH386</f>
        <v>0</v>
      </c>
      <c r="AA947" s="50">
        <v>2</v>
      </c>
      <c r="AB947" s="50" t="str">
        <f t="shared" si="676"/>
        <v>itemicon_1</v>
      </c>
      <c r="AC947" s="50" t="str">
        <f t="shared" si="677"/>
        <v>coin</v>
      </c>
    </row>
    <row r="948" spans="1:29">
      <c r="A948" s="51" t="s">
        <v>1261</v>
      </c>
      <c r="B948" s="52">
        <v>2046</v>
      </c>
      <c r="C948" s="52">
        <v>2</v>
      </c>
      <c r="D948" s="50" t="str">
        <f t="shared" ref="D948:H948" si="726">D848</f>
        <v>item,200;stage_token,1</v>
      </c>
      <c r="E948" s="50">
        <f>产出设定!$C$22</f>
        <v>100</v>
      </c>
      <c r="F948" s="50">
        <f t="shared" si="726"/>
        <v>280</v>
      </c>
      <c r="G948" s="50">
        <f t="shared" si="726"/>
        <v>466</v>
      </c>
      <c r="H948" s="50" t="str">
        <f t="shared" si="726"/>
        <v>pack,10246;stage_token,185;dice,1</v>
      </c>
      <c r="K948" s="50">
        <v>14</v>
      </c>
      <c r="L948" s="50">
        <f t="shared" si="720"/>
        <v>141046</v>
      </c>
      <c r="M948" s="50">
        <v>46</v>
      </c>
      <c r="N948" s="50" t="str">
        <f ca="1">OFFSET(随机目标!$C$42,M948-1,MATCH(K948,随机目标!$C$41:$CH$41,0)-1)</f>
        <v>prop,209,2;pack,1107;pack,1122;pack,1137;pack,1152</v>
      </c>
      <c r="O948" s="50" t="str">
        <f ca="1">OFFSET(随机目标!$C$42,M948-1,MATCH(K948,随机目标!$C$41:$CH$41,0))</f>
        <v>prop,209,2</v>
      </c>
      <c r="P948" s="50">
        <f ca="1">OFFSET(随机目标!$C$42,M948-1,MATCH(K948,随机目标!$C$41:$CH$41,0)+1)</f>
        <v>2</v>
      </c>
      <c r="Q948" s="50">
        <v>1</v>
      </c>
      <c r="R948" s="50" t="str">
        <f t="shared" ca="1" si="721"/>
        <v>prop_209</v>
      </c>
      <c r="S948" s="50" t="str">
        <f t="shared" ca="1" si="722"/>
        <v>prop</v>
      </c>
      <c r="U948" s="50">
        <v>21</v>
      </c>
      <c r="V948" s="50">
        <f t="shared" si="675"/>
        <v>212046</v>
      </c>
      <c r="W948" s="50">
        <v>46</v>
      </c>
      <c r="X948" s="50" t="s">
        <v>2200</v>
      </c>
      <c r="Y948" s="50" t="s">
        <v>2200</v>
      </c>
      <c r="Z948" s="50">
        <f>随机目标!CH387</f>
        <v>0</v>
      </c>
      <c r="AA948" s="50">
        <v>2</v>
      </c>
      <c r="AB948" s="50" t="str">
        <f t="shared" si="676"/>
        <v>itemicon_1</v>
      </c>
      <c r="AC948" s="50" t="str">
        <f t="shared" si="677"/>
        <v>coin</v>
      </c>
    </row>
    <row r="949" spans="1:29">
      <c r="A949" s="51" t="s">
        <v>1262</v>
      </c>
      <c r="B949" s="52">
        <v>2047</v>
      </c>
      <c r="C949" s="52">
        <v>2</v>
      </c>
      <c r="D949" s="50" t="str">
        <f t="shared" ref="D949:H949" si="727">D849</f>
        <v>item,200;stage_token,1</v>
      </c>
      <c r="E949" s="50">
        <f>产出设定!$C$22</f>
        <v>100</v>
      </c>
      <c r="F949" s="50">
        <f t="shared" si="727"/>
        <v>280</v>
      </c>
      <c r="G949" s="50">
        <f t="shared" si="727"/>
        <v>466</v>
      </c>
      <c r="H949" s="50" t="str">
        <f t="shared" si="727"/>
        <v>pack,10247;stage_token,185;dice,1</v>
      </c>
      <c r="K949" s="50">
        <v>14</v>
      </c>
      <c r="L949" s="50">
        <f t="shared" si="720"/>
        <v>141047</v>
      </c>
      <c r="M949" s="50">
        <v>47</v>
      </c>
      <c r="N949" s="50" t="str">
        <f ca="1">OFFSET(随机目标!$C$42,M949-1,MATCH(K949,随机目标!$C$41:$CH$41,0)-1)</f>
        <v>prop,209,2;pack,1107;pack,1122;pack,1137;pack,1152</v>
      </c>
      <c r="O949" s="50" t="str">
        <f ca="1">OFFSET(随机目标!$C$42,M949-1,MATCH(K949,随机目标!$C$41:$CH$41,0))</f>
        <v>prop,209,2</v>
      </c>
      <c r="P949" s="50">
        <f ca="1">OFFSET(随机目标!$C$42,M949-1,MATCH(K949,随机目标!$C$41:$CH$41,0)+1)</f>
        <v>2</v>
      </c>
      <c r="Q949" s="50">
        <v>1</v>
      </c>
      <c r="R949" s="50" t="str">
        <f t="shared" ca="1" si="721"/>
        <v>prop_209</v>
      </c>
      <c r="S949" s="50" t="str">
        <f t="shared" ca="1" si="722"/>
        <v>prop</v>
      </c>
      <c r="U949" s="50">
        <v>21</v>
      </c>
      <c r="V949" s="50">
        <f t="shared" si="675"/>
        <v>212047</v>
      </c>
      <c r="W949" s="50">
        <v>47</v>
      </c>
      <c r="X949" s="50" t="s">
        <v>2200</v>
      </c>
      <c r="Y949" s="50" t="s">
        <v>2200</v>
      </c>
      <c r="Z949" s="50">
        <f>随机目标!CH388</f>
        <v>0</v>
      </c>
      <c r="AA949" s="50">
        <v>2</v>
      </c>
      <c r="AB949" s="50" t="str">
        <f t="shared" si="676"/>
        <v>itemicon_1</v>
      </c>
      <c r="AC949" s="50" t="str">
        <f t="shared" si="677"/>
        <v>coin</v>
      </c>
    </row>
    <row r="950" spans="1:29">
      <c r="A950" s="51" t="s">
        <v>1263</v>
      </c>
      <c r="B950" s="52">
        <v>2048</v>
      </c>
      <c r="C950" s="52">
        <v>2</v>
      </c>
      <c r="D950" s="50" t="str">
        <f t="shared" ref="D950:H950" si="728">D850</f>
        <v>item,200;stage_token,1</v>
      </c>
      <c r="E950" s="50">
        <f>产出设定!$C$22</f>
        <v>100</v>
      </c>
      <c r="F950" s="50">
        <f t="shared" si="728"/>
        <v>288</v>
      </c>
      <c r="G950" s="50">
        <f t="shared" si="728"/>
        <v>480</v>
      </c>
      <c r="H950" s="50" t="str">
        <f t="shared" si="728"/>
        <v>pack,10248;stage_token,185;dice,1</v>
      </c>
      <c r="K950" s="50">
        <v>14</v>
      </c>
      <c r="L950" s="50">
        <f t="shared" si="720"/>
        <v>141048</v>
      </c>
      <c r="M950" s="50">
        <v>48</v>
      </c>
      <c r="N950" s="50" t="str">
        <f ca="1">OFFSET(随机目标!$C$42,M950-1,MATCH(K950,随机目标!$C$41:$CH$41,0)-1)</f>
        <v>prop,209,2;pack,1107;pack,1122;pack,1137;pack,1152</v>
      </c>
      <c r="O950" s="50" t="str">
        <f ca="1">OFFSET(随机目标!$C$42,M950-1,MATCH(K950,随机目标!$C$41:$CH$41,0))</f>
        <v>prop,209,2</v>
      </c>
      <c r="P950" s="50">
        <f ca="1">OFFSET(随机目标!$C$42,M950-1,MATCH(K950,随机目标!$C$41:$CH$41,0)+1)</f>
        <v>2</v>
      </c>
      <c r="Q950" s="50">
        <v>1</v>
      </c>
      <c r="R950" s="50" t="str">
        <f t="shared" ca="1" si="721"/>
        <v>prop_209</v>
      </c>
      <c r="S950" s="50" t="str">
        <f t="shared" ca="1" si="722"/>
        <v>prop</v>
      </c>
      <c r="U950" s="50">
        <v>21</v>
      </c>
      <c r="V950" s="50">
        <f t="shared" si="675"/>
        <v>212048</v>
      </c>
      <c r="W950" s="50">
        <v>48</v>
      </c>
      <c r="X950" s="50" t="s">
        <v>2200</v>
      </c>
      <c r="Y950" s="50" t="s">
        <v>2200</v>
      </c>
      <c r="Z950" s="50">
        <f>随机目标!CH389</f>
        <v>0</v>
      </c>
      <c r="AA950" s="50">
        <v>2</v>
      </c>
      <c r="AB950" s="50" t="str">
        <f t="shared" si="676"/>
        <v>itemicon_1</v>
      </c>
      <c r="AC950" s="50" t="str">
        <f t="shared" si="677"/>
        <v>coin</v>
      </c>
    </row>
    <row r="951" spans="1:29">
      <c r="A951" s="51" t="s">
        <v>1264</v>
      </c>
      <c r="B951" s="52">
        <v>2049</v>
      </c>
      <c r="C951" s="52">
        <v>2</v>
      </c>
      <c r="D951" s="50" t="str">
        <f t="shared" ref="D951:H951" si="729">D851</f>
        <v>item,200;stage_token,1</v>
      </c>
      <c r="E951" s="50">
        <f>产出设定!$C$22</f>
        <v>100</v>
      </c>
      <c r="F951" s="50">
        <f t="shared" si="729"/>
        <v>288</v>
      </c>
      <c r="G951" s="50">
        <f t="shared" si="729"/>
        <v>480</v>
      </c>
      <c r="H951" s="50" t="str">
        <f t="shared" si="729"/>
        <v>pack,10249;stage_token,185;dice,1</v>
      </c>
      <c r="K951" s="50">
        <v>14</v>
      </c>
      <c r="L951" s="50">
        <f t="shared" si="720"/>
        <v>141049</v>
      </c>
      <c r="M951" s="50">
        <v>49</v>
      </c>
      <c r="N951" s="50" t="str">
        <f ca="1">OFFSET(随机目标!$C$42,M951-1,MATCH(K951,随机目标!$C$41:$CH$41,0)-1)</f>
        <v>prop,209,2;pack,1107;pack,1122;pack,1137;pack,1152</v>
      </c>
      <c r="O951" s="50" t="str">
        <f ca="1">OFFSET(随机目标!$C$42,M951-1,MATCH(K951,随机目标!$C$41:$CH$41,0))</f>
        <v>prop,209,2</v>
      </c>
      <c r="P951" s="50">
        <f ca="1">OFFSET(随机目标!$C$42,M951-1,MATCH(K951,随机目标!$C$41:$CH$41,0)+1)</f>
        <v>2</v>
      </c>
      <c r="Q951" s="50">
        <v>1</v>
      </c>
      <c r="R951" s="50" t="str">
        <f t="shared" ca="1" si="721"/>
        <v>prop_209</v>
      </c>
      <c r="S951" s="50" t="str">
        <f t="shared" ca="1" si="722"/>
        <v>prop</v>
      </c>
      <c r="U951" s="50">
        <v>21</v>
      </c>
      <c r="V951" s="50">
        <f t="shared" si="675"/>
        <v>212049</v>
      </c>
      <c r="W951" s="50">
        <v>49</v>
      </c>
      <c r="X951" s="50" t="s">
        <v>2200</v>
      </c>
      <c r="Y951" s="50" t="s">
        <v>2200</v>
      </c>
      <c r="Z951" s="50">
        <f>随机目标!CH390</f>
        <v>0</v>
      </c>
      <c r="AA951" s="50">
        <v>2</v>
      </c>
      <c r="AB951" s="50" t="str">
        <f t="shared" si="676"/>
        <v>itemicon_1</v>
      </c>
      <c r="AC951" s="50" t="str">
        <f t="shared" si="677"/>
        <v>coin</v>
      </c>
    </row>
    <row r="952" spans="1:29">
      <c r="A952" s="51" t="s">
        <v>1265</v>
      </c>
      <c r="B952" s="52">
        <v>2050</v>
      </c>
      <c r="C952" s="52">
        <v>2</v>
      </c>
      <c r="D952" s="50" t="str">
        <f t="shared" ref="D952:H952" si="730">D852</f>
        <v>item,200;stage_token,1</v>
      </c>
      <c r="E952" s="50">
        <f>产出设定!$C$22</f>
        <v>100</v>
      </c>
      <c r="F952" s="50">
        <f t="shared" si="730"/>
        <v>296</v>
      </c>
      <c r="G952" s="50">
        <f t="shared" si="730"/>
        <v>494</v>
      </c>
      <c r="H952" s="50" t="str">
        <f t="shared" si="730"/>
        <v>pack,10250;stage_token,190;dice,1</v>
      </c>
      <c r="K952" s="50">
        <v>14</v>
      </c>
      <c r="L952" s="50">
        <f t="shared" si="720"/>
        <v>141050</v>
      </c>
      <c r="M952" s="50">
        <v>50</v>
      </c>
      <c r="N952" s="50" t="str">
        <f ca="1">OFFSET(随机目标!$C$42,M952-1,MATCH(K952,随机目标!$C$41:$CH$41,0)-1)</f>
        <v>prop,209,2;pack,1108;pack,1123;pack,1138;pack,1153</v>
      </c>
      <c r="O952" s="50" t="str">
        <f ca="1">OFFSET(随机目标!$C$42,M952-1,MATCH(K952,随机目标!$C$41:$CH$41,0))</f>
        <v>prop,209,2</v>
      </c>
      <c r="P952" s="50">
        <f ca="1">OFFSET(随机目标!$C$42,M952-1,MATCH(K952,随机目标!$C$41:$CH$41,0)+1)</f>
        <v>2</v>
      </c>
      <c r="Q952" s="50">
        <v>1</v>
      </c>
      <c r="R952" s="50" t="str">
        <f t="shared" ca="1" si="721"/>
        <v>prop_209</v>
      </c>
      <c r="S952" s="50" t="str">
        <f t="shared" ca="1" si="722"/>
        <v>prop</v>
      </c>
      <c r="U952" s="50">
        <v>21</v>
      </c>
      <c r="V952" s="50">
        <f t="shared" si="675"/>
        <v>212050</v>
      </c>
      <c r="W952" s="50">
        <v>50</v>
      </c>
      <c r="X952" s="50" t="s">
        <v>2200</v>
      </c>
      <c r="Y952" s="50" t="s">
        <v>2200</v>
      </c>
      <c r="Z952" s="50">
        <f>随机目标!CH391</f>
        <v>0</v>
      </c>
      <c r="AA952" s="50">
        <v>2</v>
      </c>
      <c r="AB952" s="50" t="str">
        <f t="shared" si="676"/>
        <v>itemicon_1</v>
      </c>
      <c r="AC952" s="50" t="str">
        <f t="shared" si="677"/>
        <v>coin</v>
      </c>
    </row>
    <row r="953" spans="1:29">
      <c r="A953" s="51" t="s">
        <v>1266</v>
      </c>
      <c r="B953" s="52">
        <v>2051</v>
      </c>
      <c r="C953" s="52">
        <v>2</v>
      </c>
      <c r="D953" s="50" t="str">
        <f t="shared" ref="D953:H953" si="731">D853</f>
        <v>item,200;stage_token,1</v>
      </c>
      <c r="E953" s="50">
        <f>产出设定!$C$22</f>
        <v>100</v>
      </c>
      <c r="F953" s="50">
        <f t="shared" si="731"/>
        <v>304</v>
      </c>
      <c r="G953" s="50">
        <f t="shared" si="731"/>
        <v>506</v>
      </c>
      <c r="H953" s="50" t="str">
        <f t="shared" si="731"/>
        <v>pack,10251;stage_token,190;dice,1</v>
      </c>
      <c r="K953" s="50">
        <v>14</v>
      </c>
      <c r="L953" s="50">
        <f t="shared" si="720"/>
        <v>141051</v>
      </c>
      <c r="M953" s="50">
        <v>51</v>
      </c>
      <c r="N953" s="50" t="str">
        <f ca="1">OFFSET(随机目标!$C$42,M953-1,MATCH(K953,随机目标!$C$41:$CH$41,0)-1)</f>
        <v>prop,209,2;pack,1108;pack,1123;pack,1138;pack,1153</v>
      </c>
      <c r="O953" s="50" t="str">
        <f ca="1">OFFSET(随机目标!$C$42,M953-1,MATCH(K953,随机目标!$C$41:$CH$41,0))</f>
        <v>prop,209,2</v>
      </c>
      <c r="P953" s="50">
        <f ca="1">OFFSET(随机目标!$C$42,M953-1,MATCH(K953,随机目标!$C$41:$CH$41,0)+1)</f>
        <v>2</v>
      </c>
      <c r="Q953" s="50">
        <v>1</v>
      </c>
      <c r="R953" s="50" t="str">
        <f t="shared" ca="1" si="721"/>
        <v>prop_209</v>
      </c>
      <c r="S953" s="50" t="str">
        <f t="shared" ca="1" si="722"/>
        <v>prop</v>
      </c>
      <c r="U953" s="50">
        <v>21</v>
      </c>
      <c r="V953" s="50">
        <f t="shared" si="675"/>
        <v>212051</v>
      </c>
      <c r="W953" s="50">
        <v>51</v>
      </c>
      <c r="X953" s="50" t="s">
        <v>2200</v>
      </c>
      <c r="Y953" s="50" t="s">
        <v>2200</v>
      </c>
      <c r="Z953" s="50">
        <f>随机目标!CH392</f>
        <v>0</v>
      </c>
      <c r="AA953" s="50">
        <v>2</v>
      </c>
      <c r="AB953" s="50" t="str">
        <f t="shared" si="676"/>
        <v>itemicon_1</v>
      </c>
      <c r="AC953" s="50" t="str">
        <f t="shared" si="677"/>
        <v>coin</v>
      </c>
    </row>
    <row r="954" spans="1:29">
      <c r="A954" s="51" t="s">
        <v>1267</v>
      </c>
      <c r="B954" s="52">
        <v>2052</v>
      </c>
      <c r="C954" s="52">
        <v>2</v>
      </c>
      <c r="D954" s="50" t="str">
        <f t="shared" ref="D954:H954" si="732">D854</f>
        <v>item,200;stage_token,1</v>
      </c>
      <c r="E954" s="50">
        <f>产出设定!$C$22</f>
        <v>100</v>
      </c>
      <c r="F954" s="50">
        <f t="shared" si="732"/>
        <v>304</v>
      </c>
      <c r="G954" s="50">
        <f t="shared" si="732"/>
        <v>506</v>
      </c>
      <c r="H954" s="50" t="str">
        <f t="shared" si="732"/>
        <v>pack,10252;stage_token,190;dice,1</v>
      </c>
      <c r="K954" s="50">
        <v>14</v>
      </c>
      <c r="L954" s="50">
        <f t="shared" si="720"/>
        <v>141052</v>
      </c>
      <c r="M954" s="50">
        <v>52</v>
      </c>
      <c r="N954" s="50" t="str">
        <f ca="1">OFFSET(随机目标!$C$42,M954-1,MATCH(K954,随机目标!$C$41:$CH$41,0)-1)</f>
        <v>prop,209,2;pack,1108;pack,1123;pack,1138;pack,1153</v>
      </c>
      <c r="O954" s="50" t="str">
        <f ca="1">OFFSET(随机目标!$C$42,M954-1,MATCH(K954,随机目标!$C$41:$CH$41,0))</f>
        <v>prop,209,2</v>
      </c>
      <c r="P954" s="50">
        <f ca="1">OFFSET(随机目标!$C$42,M954-1,MATCH(K954,随机目标!$C$41:$CH$41,0)+1)</f>
        <v>2</v>
      </c>
      <c r="Q954" s="50">
        <v>1</v>
      </c>
      <c r="R954" s="50" t="str">
        <f t="shared" ca="1" si="721"/>
        <v>prop_209</v>
      </c>
      <c r="S954" s="50" t="str">
        <f t="shared" ca="1" si="722"/>
        <v>prop</v>
      </c>
      <c r="U954" s="50">
        <v>21</v>
      </c>
      <c r="V954" s="50">
        <f t="shared" si="675"/>
        <v>212052</v>
      </c>
      <c r="W954" s="50">
        <v>52</v>
      </c>
      <c r="X954" s="50" t="s">
        <v>2200</v>
      </c>
      <c r="Y954" s="50" t="s">
        <v>2200</v>
      </c>
      <c r="Z954" s="50">
        <f>随机目标!CH393</f>
        <v>0</v>
      </c>
      <c r="AA954" s="50">
        <v>2</v>
      </c>
      <c r="AB954" s="50" t="str">
        <f t="shared" si="676"/>
        <v>itemicon_1</v>
      </c>
      <c r="AC954" s="50" t="str">
        <f t="shared" si="677"/>
        <v>coin</v>
      </c>
    </row>
    <row r="955" spans="1:29">
      <c r="A955" s="51" t="s">
        <v>1268</v>
      </c>
      <c r="B955" s="52">
        <v>2053</v>
      </c>
      <c r="C955" s="52">
        <v>2</v>
      </c>
      <c r="D955" s="50" t="str">
        <f t="shared" ref="D955:H955" si="733">D855</f>
        <v>item,200;stage_token,1</v>
      </c>
      <c r="E955" s="50">
        <f>产出设定!$C$22</f>
        <v>100</v>
      </c>
      <c r="F955" s="50">
        <f t="shared" si="733"/>
        <v>312</v>
      </c>
      <c r="G955" s="50">
        <f t="shared" si="733"/>
        <v>520</v>
      </c>
      <c r="H955" s="50" t="str">
        <f t="shared" si="733"/>
        <v>pack,10253;stage_token,190;dice,1</v>
      </c>
      <c r="K955" s="50">
        <v>14</v>
      </c>
      <c r="L955" s="50">
        <f t="shared" si="720"/>
        <v>141053</v>
      </c>
      <c r="M955" s="50">
        <v>53</v>
      </c>
      <c r="N955" s="50" t="str">
        <f ca="1">OFFSET(随机目标!$C$42,M955-1,MATCH(K955,随机目标!$C$41:$CH$41,0)-1)</f>
        <v>prop,209,2;pack,1108;pack,1123;pack,1138;pack,1153</v>
      </c>
      <c r="O955" s="50" t="str">
        <f ca="1">OFFSET(随机目标!$C$42,M955-1,MATCH(K955,随机目标!$C$41:$CH$41,0))</f>
        <v>prop,209,2</v>
      </c>
      <c r="P955" s="50">
        <f ca="1">OFFSET(随机目标!$C$42,M955-1,MATCH(K955,随机目标!$C$41:$CH$41,0)+1)</f>
        <v>2</v>
      </c>
      <c r="Q955" s="50">
        <v>1</v>
      </c>
      <c r="R955" s="50" t="str">
        <f t="shared" ca="1" si="721"/>
        <v>prop_209</v>
      </c>
      <c r="S955" s="50" t="str">
        <f t="shared" ca="1" si="722"/>
        <v>prop</v>
      </c>
      <c r="U955" s="50">
        <v>21</v>
      </c>
      <c r="V955" s="50">
        <f t="shared" si="675"/>
        <v>212053</v>
      </c>
      <c r="W955" s="50">
        <v>53</v>
      </c>
      <c r="X955" s="50" t="s">
        <v>2200</v>
      </c>
      <c r="Y955" s="50" t="s">
        <v>2200</v>
      </c>
      <c r="Z955" s="50">
        <f>随机目标!CH394</f>
        <v>0</v>
      </c>
      <c r="AA955" s="50">
        <v>2</v>
      </c>
      <c r="AB955" s="50" t="str">
        <f t="shared" si="676"/>
        <v>itemicon_1</v>
      </c>
      <c r="AC955" s="50" t="str">
        <f t="shared" si="677"/>
        <v>coin</v>
      </c>
    </row>
    <row r="956" spans="1:29">
      <c r="A956" s="51" t="s">
        <v>1269</v>
      </c>
      <c r="B956" s="52">
        <v>2054</v>
      </c>
      <c r="C956" s="52">
        <v>2</v>
      </c>
      <c r="D956" s="50" t="str">
        <f t="shared" ref="D956:H956" si="734">D856</f>
        <v>item,200;stage_token,1</v>
      </c>
      <c r="E956" s="50">
        <f>产出设定!$C$22</f>
        <v>100</v>
      </c>
      <c r="F956" s="50">
        <f t="shared" si="734"/>
        <v>320</v>
      </c>
      <c r="G956" s="50">
        <f t="shared" si="734"/>
        <v>534</v>
      </c>
      <c r="H956" s="50" t="str">
        <f t="shared" si="734"/>
        <v>pack,10254;stage_token,190;dice,1</v>
      </c>
      <c r="K956" s="50">
        <v>14</v>
      </c>
      <c r="L956" s="50">
        <f t="shared" si="720"/>
        <v>141054</v>
      </c>
      <c r="M956" s="50">
        <v>54</v>
      </c>
      <c r="N956" s="50" t="str">
        <f ca="1">OFFSET(随机目标!$C$42,M956-1,MATCH(K956,随机目标!$C$41:$CH$41,0)-1)</f>
        <v>prop,209,2;pack,1109;pack,1124;pack,1139;pack,1154</v>
      </c>
      <c r="O956" s="50" t="str">
        <f ca="1">OFFSET(随机目标!$C$42,M956-1,MATCH(K956,随机目标!$C$41:$CH$41,0))</f>
        <v>prop,209,2</v>
      </c>
      <c r="P956" s="50">
        <f ca="1">OFFSET(随机目标!$C$42,M956-1,MATCH(K956,随机目标!$C$41:$CH$41,0)+1)</f>
        <v>2</v>
      </c>
      <c r="Q956" s="50">
        <v>1</v>
      </c>
      <c r="R956" s="50" t="str">
        <f t="shared" ca="1" si="721"/>
        <v>prop_209</v>
      </c>
      <c r="S956" s="50" t="str">
        <f t="shared" ca="1" si="722"/>
        <v>prop</v>
      </c>
      <c r="U956" s="50">
        <v>21</v>
      </c>
      <c r="V956" s="50">
        <f t="shared" si="675"/>
        <v>212054</v>
      </c>
      <c r="W956" s="50">
        <v>54</v>
      </c>
      <c r="X956" s="50" t="s">
        <v>2200</v>
      </c>
      <c r="Y956" s="50" t="s">
        <v>2200</v>
      </c>
      <c r="Z956" s="50">
        <f>随机目标!CH395</f>
        <v>0</v>
      </c>
      <c r="AA956" s="50">
        <v>2</v>
      </c>
      <c r="AB956" s="50" t="str">
        <f t="shared" si="676"/>
        <v>itemicon_1</v>
      </c>
      <c r="AC956" s="50" t="str">
        <f t="shared" si="677"/>
        <v>coin</v>
      </c>
    </row>
    <row r="957" spans="1:29">
      <c r="A957" s="51" t="s">
        <v>1270</v>
      </c>
      <c r="B957" s="52">
        <v>2055</v>
      </c>
      <c r="C957" s="52">
        <v>2</v>
      </c>
      <c r="D957" s="50" t="str">
        <f t="shared" ref="D957:H957" si="735">D857</f>
        <v>item,200;stage_token,1</v>
      </c>
      <c r="E957" s="50">
        <f>产出设定!$C$22</f>
        <v>100</v>
      </c>
      <c r="F957" s="50">
        <f t="shared" si="735"/>
        <v>328</v>
      </c>
      <c r="G957" s="50">
        <f t="shared" si="735"/>
        <v>546</v>
      </c>
      <c r="H957" s="50" t="str">
        <f t="shared" si="735"/>
        <v>pack,10255;stage_token,195;dice,1</v>
      </c>
      <c r="K957" s="50">
        <v>14</v>
      </c>
      <c r="L957" s="50">
        <f t="shared" si="720"/>
        <v>141055</v>
      </c>
      <c r="M957" s="50">
        <v>55</v>
      </c>
      <c r="N957" s="50" t="str">
        <f ca="1">OFFSET(随机目标!$C$42,M957-1,MATCH(K957,随机目标!$C$41:$CH$41,0)-1)</f>
        <v>prop,209,2;pack,1109;pack,1124;pack,1139;pack,1154</v>
      </c>
      <c r="O957" s="50" t="str">
        <f ca="1">OFFSET(随机目标!$C$42,M957-1,MATCH(K957,随机目标!$C$41:$CH$41,0))</f>
        <v>prop,209,2</v>
      </c>
      <c r="P957" s="50">
        <f ca="1">OFFSET(随机目标!$C$42,M957-1,MATCH(K957,随机目标!$C$41:$CH$41,0)+1)</f>
        <v>2</v>
      </c>
      <c r="Q957" s="50">
        <v>1</v>
      </c>
      <c r="R957" s="50" t="str">
        <f t="shared" ca="1" si="721"/>
        <v>prop_209</v>
      </c>
      <c r="S957" s="50" t="str">
        <f t="shared" ca="1" si="722"/>
        <v>prop</v>
      </c>
      <c r="U957" s="50">
        <v>21</v>
      </c>
      <c r="V957" s="50">
        <f t="shared" si="675"/>
        <v>212055</v>
      </c>
      <c r="W957" s="50">
        <v>55</v>
      </c>
      <c r="X957" s="50" t="s">
        <v>2200</v>
      </c>
      <c r="Y957" s="50" t="s">
        <v>2200</v>
      </c>
      <c r="Z957" s="50">
        <f>随机目标!CH396</f>
        <v>0</v>
      </c>
      <c r="AA957" s="50">
        <v>2</v>
      </c>
      <c r="AB957" s="50" t="str">
        <f t="shared" si="676"/>
        <v>itemicon_1</v>
      </c>
      <c r="AC957" s="50" t="str">
        <f t="shared" si="677"/>
        <v>coin</v>
      </c>
    </row>
    <row r="958" spans="1:29">
      <c r="A958" s="51" t="s">
        <v>1271</v>
      </c>
      <c r="B958" s="52">
        <v>2056</v>
      </c>
      <c r="C958" s="52">
        <v>2</v>
      </c>
      <c r="D958" s="50" t="str">
        <f t="shared" ref="D958:H958" si="736">D858</f>
        <v>item,200;stage_token,1</v>
      </c>
      <c r="E958" s="50">
        <f>产出设定!$C$22</f>
        <v>100</v>
      </c>
      <c r="F958" s="50">
        <f t="shared" si="736"/>
        <v>328</v>
      </c>
      <c r="G958" s="50">
        <f t="shared" si="736"/>
        <v>546</v>
      </c>
      <c r="H958" s="50" t="str">
        <f t="shared" si="736"/>
        <v>pack,10256;stage_token,195;dice,1</v>
      </c>
      <c r="K958" s="50">
        <v>14</v>
      </c>
      <c r="L958" s="50">
        <f t="shared" si="720"/>
        <v>141056</v>
      </c>
      <c r="M958" s="50">
        <v>56</v>
      </c>
      <c r="N958" s="50" t="str">
        <f ca="1">OFFSET(随机目标!$C$42,M958-1,MATCH(K958,随机目标!$C$41:$CH$41,0)-1)</f>
        <v>prop,209,2;pack,1109;pack,1124;pack,1139;pack,1154</v>
      </c>
      <c r="O958" s="50" t="str">
        <f ca="1">OFFSET(随机目标!$C$42,M958-1,MATCH(K958,随机目标!$C$41:$CH$41,0))</f>
        <v>prop,209,2</v>
      </c>
      <c r="P958" s="50">
        <f ca="1">OFFSET(随机目标!$C$42,M958-1,MATCH(K958,随机目标!$C$41:$CH$41,0)+1)</f>
        <v>2</v>
      </c>
      <c r="Q958" s="50">
        <v>1</v>
      </c>
      <c r="R958" s="50" t="str">
        <f t="shared" ca="1" si="721"/>
        <v>prop_209</v>
      </c>
      <c r="S958" s="50" t="str">
        <f t="shared" ca="1" si="722"/>
        <v>prop</v>
      </c>
      <c r="U958" s="50">
        <v>21</v>
      </c>
      <c r="V958" s="50">
        <f t="shared" si="675"/>
        <v>212056</v>
      </c>
      <c r="W958" s="50">
        <v>56</v>
      </c>
      <c r="X958" s="50" t="s">
        <v>2200</v>
      </c>
      <c r="Y958" s="50" t="s">
        <v>2200</v>
      </c>
      <c r="Z958" s="50">
        <f>随机目标!CH397</f>
        <v>0</v>
      </c>
      <c r="AA958" s="50">
        <v>2</v>
      </c>
      <c r="AB958" s="50" t="str">
        <f t="shared" si="676"/>
        <v>itemicon_1</v>
      </c>
      <c r="AC958" s="50" t="str">
        <f t="shared" si="677"/>
        <v>coin</v>
      </c>
    </row>
    <row r="959" spans="1:29">
      <c r="A959" s="51" t="s">
        <v>1272</v>
      </c>
      <c r="B959" s="52">
        <v>2057</v>
      </c>
      <c r="C959" s="52">
        <v>2</v>
      </c>
      <c r="D959" s="50" t="str">
        <f t="shared" ref="D959:H959" si="737">D859</f>
        <v>item,200;stage_token,1</v>
      </c>
      <c r="E959" s="50">
        <f>产出设定!$C$22</f>
        <v>100</v>
      </c>
      <c r="F959" s="50">
        <f t="shared" si="737"/>
        <v>336</v>
      </c>
      <c r="G959" s="50">
        <f t="shared" si="737"/>
        <v>560</v>
      </c>
      <c r="H959" s="50" t="str">
        <f t="shared" si="737"/>
        <v>pack,10257;stage_token,195;dice,1</v>
      </c>
      <c r="K959" s="50">
        <v>14</v>
      </c>
      <c r="L959" s="50">
        <f t="shared" si="720"/>
        <v>141057</v>
      </c>
      <c r="M959" s="50">
        <v>57</v>
      </c>
      <c r="N959" s="50" t="str">
        <f ca="1">OFFSET(随机目标!$C$42,M959-1,MATCH(K959,随机目标!$C$41:$CH$41,0)-1)</f>
        <v>prop,209,2;pack,1109;pack,1124;pack,1139;pack,1154</v>
      </c>
      <c r="O959" s="50" t="str">
        <f ca="1">OFFSET(随机目标!$C$42,M959-1,MATCH(K959,随机目标!$C$41:$CH$41,0))</f>
        <v>prop,209,2</v>
      </c>
      <c r="P959" s="50">
        <f ca="1">OFFSET(随机目标!$C$42,M959-1,MATCH(K959,随机目标!$C$41:$CH$41,0)+1)</f>
        <v>2</v>
      </c>
      <c r="Q959" s="50">
        <v>1</v>
      </c>
      <c r="R959" s="50" t="str">
        <f t="shared" ca="1" si="721"/>
        <v>prop_209</v>
      </c>
      <c r="S959" s="50" t="str">
        <f t="shared" ca="1" si="722"/>
        <v>prop</v>
      </c>
      <c r="U959" s="50">
        <v>21</v>
      </c>
      <c r="V959" s="50">
        <f t="shared" si="675"/>
        <v>212057</v>
      </c>
      <c r="W959" s="50">
        <v>57</v>
      </c>
      <c r="X959" s="50" t="s">
        <v>2200</v>
      </c>
      <c r="Y959" s="50" t="s">
        <v>2200</v>
      </c>
      <c r="Z959" s="50">
        <f>随机目标!CH398</f>
        <v>0</v>
      </c>
      <c r="AA959" s="50">
        <v>2</v>
      </c>
      <c r="AB959" s="50" t="str">
        <f t="shared" si="676"/>
        <v>itemicon_1</v>
      </c>
      <c r="AC959" s="50" t="str">
        <f t="shared" si="677"/>
        <v>coin</v>
      </c>
    </row>
    <row r="960" spans="1:29">
      <c r="A960" s="51" t="s">
        <v>1273</v>
      </c>
      <c r="B960" s="52">
        <v>2058</v>
      </c>
      <c r="C960" s="52">
        <v>2</v>
      </c>
      <c r="D960" s="50" t="str">
        <f t="shared" ref="D960:H960" si="738">D860</f>
        <v>item,200;stage_token,1</v>
      </c>
      <c r="E960" s="50">
        <f>产出设定!$C$22</f>
        <v>100</v>
      </c>
      <c r="F960" s="50">
        <f t="shared" si="738"/>
        <v>336</v>
      </c>
      <c r="G960" s="50">
        <f t="shared" si="738"/>
        <v>560</v>
      </c>
      <c r="H960" s="50" t="str">
        <f t="shared" si="738"/>
        <v>pack,10258;stage_token,195;dice,1</v>
      </c>
      <c r="K960" s="50">
        <v>14</v>
      </c>
      <c r="L960" s="50">
        <f t="shared" si="720"/>
        <v>141058</v>
      </c>
      <c r="M960" s="50">
        <v>58</v>
      </c>
      <c r="N960" s="50" t="str">
        <f ca="1">OFFSET(随机目标!$C$42,M960-1,MATCH(K960,随机目标!$C$41:$CH$41,0)-1)</f>
        <v>prop,209,2;pack,1109;pack,1124;pack,1139;pack,1154</v>
      </c>
      <c r="O960" s="50" t="str">
        <f ca="1">OFFSET(随机目标!$C$42,M960-1,MATCH(K960,随机目标!$C$41:$CH$41,0))</f>
        <v>prop,209,2</v>
      </c>
      <c r="P960" s="50">
        <f ca="1">OFFSET(随机目标!$C$42,M960-1,MATCH(K960,随机目标!$C$41:$CH$41,0)+1)</f>
        <v>2</v>
      </c>
      <c r="Q960" s="50">
        <v>1</v>
      </c>
      <c r="R960" s="50" t="str">
        <f t="shared" ca="1" si="721"/>
        <v>prop_209</v>
      </c>
      <c r="S960" s="50" t="str">
        <f t="shared" ca="1" si="722"/>
        <v>prop</v>
      </c>
      <c r="U960" s="50">
        <v>21</v>
      </c>
      <c r="V960" s="50">
        <f t="shared" si="675"/>
        <v>212058</v>
      </c>
      <c r="W960" s="50">
        <v>58</v>
      </c>
      <c r="X960" s="50" t="s">
        <v>2200</v>
      </c>
      <c r="Y960" s="50" t="s">
        <v>2200</v>
      </c>
      <c r="Z960" s="50">
        <f>随机目标!CH399</f>
        <v>0</v>
      </c>
      <c r="AA960" s="50">
        <v>2</v>
      </c>
      <c r="AB960" s="50" t="str">
        <f t="shared" si="676"/>
        <v>itemicon_1</v>
      </c>
      <c r="AC960" s="50" t="str">
        <f t="shared" si="677"/>
        <v>coin</v>
      </c>
    </row>
    <row r="961" spans="1:29">
      <c r="A961" s="51" t="s">
        <v>1274</v>
      </c>
      <c r="B961" s="52">
        <v>2059</v>
      </c>
      <c r="C961" s="52">
        <v>2</v>
      </c>
      <c r="D961" s="50" t="str">
        <f t="shared" ref="D961:H961" si="739">D861</f>
        <v>item,200;stage_token,1</v>
      </c>
      <c r="E961" s="50">
        <f>产出设定!$C$22</f>
        <v>100</v>
      </c>
      <c r="F961" s="50">
        <f t="shared" si="739"/>
        <v>344</v>
      </c>
      <c r="G961" s="50">
        <f t="shared" si="739"/>
        <v>574</v>
      </c>
      <c r="H961" s="50" t="str">
        <f t="shared" si="739"/>
        <v>pack,10259;stage_token,195;dice,1</v>
      </c>
      <c r="K961" s="50">
        <v>14</v>
      </c>
      <c r="L961" s="50">
        <f t="shared" si="720"/>
        <v>141059</v>
      </c>
      <c r="M961" s="50">
        <v>59</v>
      </c>
      <c r="N961" s="50" t="str">
        <f ca="1">OFFSET(随机目标!$C$42,M961-1,MATCH(K961,随机目标!$C$41:$CH$41,0)-1)</f>
        <v>prop,209,2;pack,1110;pack,1125;pack,1140;pack,1155</v>
      </c>
      <c r="O961" s="50" t="str">
        <f ca="1">OFFSET(随机目标!$C$42,M961-1,MATCH(K961,随机目标!$C$41:$CH$41,0))</f>
        <v>prop,209,2</v>
      </c>
      <c r="P961" s="50">
        <f ca="1">OFFSET(随机目标!$C$42,M961-1,MATCH(K961,随机目标!$C$41:$CH$41,0)+1)</f>
        <v>2</v>
      </c>
      <c r="Q961" s="50">
        <v>1</v>
      </c>
      <c r="R961" s="50" t="str">
        <f t="shared" ca="1" si="721"/>
        <v>prop_209</v>
      </c>
      <c r="S961" s="50" t="str">
        <f t="shared" ca="1" si="722"/>
        <v>prop</v>
      </c>
      <c r="U961" s="50">
        <v>21</v>
      </c>
      <c r="V961" s="50">
        <f t="shared" si="675"/>
        <v>212059</v>
      </c>
      <c r="W961" s="50">
        <v>59</v>
      </c>
      <c r="X961" s="50" t="s">
        <v>2200</v>
      </c>
      <c r="Y961" s="50" t="s">
        <v>2200</v>
      </c>
      <c r="Z961" s="50">
        <f>随机目标!CH400</f>
        <v>0</v>
      </c>
      <c r="AA961" s="50">
        <v>2</v>
      </c>
      <c r="AB961" s="50" t="str">
        <f t="shared" si="676"/>
        <v>itemicon_1</v>
      </c>
      <c r="AC961" s="50" t="str">
        <f t="shared" si="677"/>
        <v>coin</v>
      </c>
    </row>
    <row r="962" spans="1:29">
      <c r="A962" s="51" t="s">
        <v>1275</v>
      </c>
      <c r="B962" s="52">
        <v>2060</v>
      </c>
      <c r="C962" s="52">
        <v>2</v>
      </c>
      <c r="D962" s="50" t="str">
        <f t="shared" ref="D962:H962" si="740">D862</f>
        <v>item,200;stage_token,1</v>
      </c>
      <c r="E962" s="50">
        <f>产出设定!$C$22</f>
        <v>100</v>
      </c>
      <c r="F962" s="50">
        <f t="shared" si="740"/>
        <v>344</v>
      </c>
      <c r="G962" s="50">
        <f t="shared" si="740"/>
        <v>574</v>
      </c>
      <c r="H962" s="50" t="str">
        <f t="shared" si="740"/>
        <v>pack,10260;stage_token,200;dice,1</v>
      </c>
      <c r="K962" s="50">
        <v>14</v>
      </c>
      <c r="L962" s="50">
        <f t="shared" si="720"/>
        <v>141060</v>
      </c>
      <c r="M962" s="50">
        <v>60</v>
      </c>
      <c r="N962" s="50" t="str">
        <f ca="1">OFFSET(随机目标!$C$42,M962-1,MATCH(K962,随机目标!$C$41:$CH$41,0)-1)</f>
        <v>prop,209,2;pack,1110;pack,1125;pack,1140;pack,1155</v>
      </c>
      <c r="O962" s="50" t="str">
        <f ca="1">OFFSET(随机目标!$C$42,M962-1,MATCH(K962,随机目标!$C$41:$CH$41,0))</f>
        <v>prop,209,2</v>
      </c>
      <c r="P962" s="50">
        <f ca="1">OFFSET(随机目标!$C$42,M962-1,MATCH(K962,随机目标!$C$41:$CH$41,0)+1)</f>
        <v>2</v>
      </c>
      <c r="Q962" s="50">
        <v>1</v>
      </c>
      <c r="R962" s="50" t="str">
        <f t="shared" ca="1" si="721"/>
        <v>prop_209</v>
      </c>
      <c r="S962" s="50" t="str">
        <f t="shared" ca="1" si="722"/>
        <v>prop</v>
      </c>
      <c r="U962" s="50">
        <v>21</v>
      </c>
      <c r="V962" s="50">
        <f t="shared" si="675"/>
        <v>212060</v>
      </c>
      <c r="W962" s="50">
        <v>60</v>
      </c>
      <c r="X962" s="50" t="s">
        <v>2200</v>
      </c>
      <c r="Y962" s="50" t="s">
        <v>2200</v>
      </c>
      <c r="Z962" s="50">
        <f>随机目标!CH401</f>
        <v>0</v>
      </c>
      <c r="AA962" s="50">
        <v>2</v>
      </c>
      <c r="AB962" s="50" t="str">
        <f t="shared" si="676"/>
        <v>itemicon_1</v>
      </c>
      <c r="AC962" s="50" t="str">
        <f t="shared" si="677"/>
        <v>coin</v>
      </c>
    </row>
    <row r="963" spans="1:29">
      <c r="A963" s="51" t="s">
        <v>1276</v>
      </c>
      <c r="B963" s="52">
        <v>2061</v>
      </c>
      <c r="C963" s="52">
        <v>2</v>
      </c>
      <c r="D963" s="50" t="str">
        <f t="shared" ref="D963:H963" si="741">D863</f>
        <v>item,200;stage_token,1</v>
      </c>
      <c r="E963" s="50">
        <f>产出设定!$C$22</f>
        <v>100</v>
      </c>
      <c r="F963" s="50">
        <f t="shared" si="741"/>
        <v>352</v>
      </c>
      <c r="G963" s="50">
        <f t="shared" si="741"/>
        <v>586</v>
      </c>
      <c r="H963" s="50" t="str">
        <f t="shared" si="741"/>
        <v>pack,10261;stage_token,200;dice,1</v>
      </c>
      <c r="K963" s="50">
        <v>14</v>
      </c>
      <c r="L963" s="50">
        <f t="shared" si="720"/>
        <v>141061</v>
      </c>
      <c r="M963" s="50">
        <v>61</v>
      </c>
      <c r="N963" s="50" t="str">
        <f ca="1">OFFSET(随机目标!$C$42,M963-1,MATCH(K963,随机目标!$C$41:$CH$41,0)-1)</f>
        <v>prop,209,2;pack,1110;pack,1125;pack,1140;pack,1155</v>
      </c>
      <c r="O963" s="50" t="str">
        <f ca="1">OFFSET(随机目标!$C$42,M963-1,MATCH(K963,随机目标!$C$41:$CH$41,0))</f>
        <v>prop,209,2</v>
      </c>
      <c r="P963" s="50">
        <f ca="1">OFFSET(随机目标!$C$42,M963-1,MATCH(K963,随机目标!$C$41:$CH$41,0)+1)</f>
        <v>2</v>
      </c>
      <c r="Q963" s="50">
        <v>1</v>
      </c>
      <c r="R963" s="50" t="str">
        <f t="shared" ca="1" si="721"/>
        <v>prop_209</v>
      </c>
      <c r="S963" s="50" t="str">
        <f t="shared" ca="1" si="722"/>
        <v>prop</v>
      </c>
      <c r="U963" s="50">
        <v>21</v>
      </c>
      <c r="V963" s="50">
        <f t="shared" si="675"/>
        <v>212061</v>
      </c>
      <c r="W963" s="50">
        <v>61</v>
      </c>
      <c r="X963" s="50" t="s">
        <v>2200</v>
      </c>
      <c r="Y963" s="50" t="s">
        <v>2200</v>
      </c>
      <c r="Z963" s="50">
        <f>随机目标!CH402</f>
        <v>0</v>
      </c>
      <c r="AA963" s="50">
        <v>2</v>
      </c>
      <c r="AB963" s="50" t="str">
        <f t="shared" si="676"/>
        <v>itemicon_1</v>
      </c>
      <c r="AC963" s="50" t="str">
        <f t="shared" si="677"/>
        <v>coin</v>
      </c>
    </row>
    <row r="964" spans="1:29">
      <c r="A964" s="51" t="s">
        <v>1277</v>
      </c>
      <c r="B964" s="52">
        <v>2062</v>
      </c>
      <c r="C964" s="52">
        <v>2</v>
      </c>
      <c r="D964" s="50" t="str">
        <f t="shared" ref="D964:H964" si="742">D864</f>
        <v>item,200;stage_token,1</v>
      </c>
      <c r="E964" s="50">
        <f>产出设定!$C$22</f>
        <v>100</v>
      </c>
      <c r="F964" s="50">
        <f t="shared" si="742"/>
        <v>352</v>
      </c>
      <c r="G964" s="50">
        <f t="shared" si="742"/>
        <v>586</v>
      </c>
      <c r="H964" s="50" t="str">
        <f t="shared" si="742"/>
        <v>pack,10262;stage_token,200;dice,1</v>
      </c>
      <c r="K964" s="50">
        <v>14</v>
      </c>
      <c r="L964" s="50">
        <f t="shared" si="720"/>
        <v>141062</v>
      </c>
      <c r="M964" s="50">
        <v>62</v>
      </c>
      <c r="N964" s="50" t="str">
        <f ca="1">OFFSET(随机目标!$C$42,M964-1,MATCH(K964,随机目标!$C$41:$CH$41,0)-1)</f>
        <v>prop,209,2;pack,1110;pack,1125;pack,1140;pack,1155</v>
      </c>
      <c r="O964" s="50" t="str">
        <f ca="1">OFFSET(随机目标!$C$42,M964-1,MATCH(K964,随机目标!$C$41:$CH$41,0))</f>
        <v>prop,209,2</v>
      </c>
      <c r="P964" s="50">
        <f ca="1">OFFSET(随机目标!$C$42,M964-1,MATCH(K964,随机目标!$C$41:$CH$41,0)+1)</f>
        <v>2</v>
      </c>
      <c r="Q964" s="50">
        <v>1</v>
      </c>
      <c r="R964" s="50" t="str">
        <f t="shared" ca="1" si="721"/>
        <v>prop_209</v>
      </c>
      <c r="S964" s="50" t="str">
        <f t="shared" ca="1" si="722"/>
        <v>prop</v>
      </c>
      <c r="U964" s="50">
        <v>21</v>
      </c>
      <c r="V964" s="50">
        <f t="shared" ref="V964:V1027" si="743">U964*10000+2000+W964</f>
        <v>212062</v>
      </c>
      <c r="W964" s="50">
        <v>62</v>
      </c>
      <c r="X964" s="50" t="s">
        <v>2200</v>
      </c>
      <c r="Y964" s="50" t="s">
        <v>2200</v>
      </c>
      <c r="Z964" s="50">
        <f>随机目标!CH403</f>
        <v>0</v>
      </c>
      <c r="AA964" s="50">
        <v>2</v>
      </c>
      <c r="AB964" s="50" t="str">
        <f t="shared" ref="AB964:AB1027" si="744">IF(OR(AC964="coin",AC964="stage_token"),VLOOKUP(AC964,$AE$3:$AF$6,2,0),IF(AC964="item",VLOOKUP(Y964,$AE$3:$AF$6,2,0),AC964&amp;"_"&amp;MID(Y964,6,3)))</f>
        <v>itemicon_1</v>
      </c>
      <c r="AC964" s="50" t="str">
        <f t="shared" ref="AC964:AC1027" si="745">LEFT(Y964,FIND(",",Y964)-1)</f>
        <v>coin</v>
      </c>
    </row>
    <row r="965" spans="1:29">
      <c r="A965" s="51" t="s">
        <v>1278</v>
      </c>
      <c r="B965" s="52">
        <v>2063</v>
      </c>
      <c r="C965" s="52">
        <v>2</v>
      </c>
      <c r="D965" s="50" t="str">
        <f t="shared" ref="D965:H965" si="746">D865</f>
        <v>item,200;stage_token,1</v>
      </c>
      <c r="E965" s="50">
        <f>产出设定!$C$22</f>
        <v>100</v>
      </c>
      <c r="F965" s="50">
        <f t="shared" si="746"/>
        <v>352</v>
      </c>
      <c r="G965" s="50">
        <f t="shared" si="746"/>
        <v>586</v>
      </c>
      <c r="H965" s="50" t="str">
        <f t="shared" si="746"/>
        <v>pack,10263;stage_token,200;dice,1</v>
      </c>
      <c r="K965" s="50">
        <v>14</v>
      </c>
      <c r="L965" s="50">
        <f t="shared" si="720"/>
        <v>141063</v>
      </c>
      <c r="M965" s="50">
        <v>63</v>
      </c>
      <c r="N965" s="50" t="str">
        <f ca="1">OFFSET(随机目标!$C$42,M965-1,MATCH(K965,随机目标!$C$41:$CH$41,0)-1)</f>
        <v>prop,209,2;pack,1110;pack,1125;pack,1140;pack,1155</v>
      </c>
      <c r="O965" s="50" t="str">
        <f ca="1">OFFSET(随机目标!$C$42,M965-1,MATCH(K965,随机目标!$C$41:$CH$41,0))</f>
        <v>prop,209,2</v>
      </c>
      <c r="P965" s="50">
        <f ca="1">OFFSET(随机目标!$C$42,M965-1,MATCH(K965,随机目标!$C$41:$CH$41,0)+1)</f>
        <v>2</v>
      </c>
      <c r="Q965" s="50">
        <v>1</v>
      </c>
      <c r="R965" s="50" t="str">
        <f t="shared" ca="1" si="721"/>
        <v>prop_209</v>
      </c>
      <c r="S965" s="50" t="str">
        <f t="shared" ca="1" si="722"/>
        <v>prop</v>
      </c>
      <c r="U965" s="50">
        <v>21</v>
      </c>
      <c r="V965" s="50">
        <f t="shared" si="743"/>
        <v>212063</v>
      </c>
      <c r="W965" s="50">
        <v>63</v>
      </c>
      <c r="X965" s="50" t="s">
        <v>2200</v>
      </c>
      <c r="Y965" s="50" t="s">
        <v>2200</v>
      </c>
      <c r="Z965" s="50">
        <f>随机目标!CH404</f>
        <v>0</v>
      </c>
      <c r="AA965" s="50">
        <v>2</v>
      </c>
      <c r="AB965" s="50" t="str">
        <f t="shared" si="744"/>
        <v>itemicon_1</v>
      </c>
      <c r="AC965" s="50" t="str">
        <f t="shared" si="745"/>
        <v>coin</v>
      </c>
    </row>
    <row r="966" spans="1:29">
      <c r="A966" s="51" t="s">
        <v>1279</v>
      </c>
      <c r="B966" s="52">
        <v>2064</v>
      </c>
      <c r="C966" s="52">
        <v>2</v>
      </c>
      <c r="D966" s="50" t="str">
        <f t="shared" ref="D966:H966" si="747">D866</f>
        <v>item,200;stage_token,1</v>
      </c>
      <c r="E966" s="50">
        <f>产出设定!$C$22</f>
        <v>100</v>
      </c>
      <c r="F966" s="50">
        <f t="shared" si="747"/>
        <v>360</v>
      </c>
      <c r="G966" s="50">
        <f t="shared" si="747"/>
        <v>600</v>
      </c>
      <c r="H966" s="50" t="str">
        <f t="shared" si="747"/>
        <v>pack,10264;stage_token,200;dice,1</v>
      </c>
      <c r="K966" s="50">
        <v>14</v>
      </c>
      <c r="L966" s="50">
        <f t="shared" si="720"/>
        <v>141064</v>
      </c>
      <c r="M966" s="50">
        <v>64</v>
      </c>
      <c r="N966" s="50" t="str">
        <f ca="1">OFFSET(随机目标!$C$42,M966-1,MATCH(K966,随机目标!$C$41:$CH$41,0)-1)</f>
        <v>prop,209,2;pack,1110;pack,1125;pack,1140;pack,1155</v>
      </c>
      <c r="O966" s="50" t="str">
        <f ca="1">OFFSET(随机目标!$C$42,M966-1,MATCH(K966,随机目标!$C$41:$CH$41,0))</f>
        <v>prop,209,2</v>
      </c>
      <c r="P966" s="50">
        <f ca="1">OFFSET(随机目标!$C$42,M966-1,MATCH(K966,随机目标!$C$41:$CH$41,0)+1)</f>
        <v>2</v>
      </c>
      <c r="Q966" s="50">
        <v>1</v>
      </c>
      <c r="R966" s="50" t="str">
        <f t="shared" ca="1" si="721"/>
        <v>prop_209</v>
      </c>
      <c r="S966" s="50" t="str">
        <f t="shared" ca="1" si="722"/>
        <v>prop</v>
      </c>
      <c r="U966" s="50">
        <v>21</v>
      </c>
      <c r="V966" s="50">
        <f t="shared" si="743"/>
        <v>212064</v>
      </c>
      <c r="W966" s="50">
        <v>64</v>
      </c>
      <c r="X966" s="50" t="s">
        <v>2200</v>
      </c>
      <c r="Y966" s="50" t="s">
        <v>2200</v>
      </c>
      <c r="Z966" s="50">
        <f>随机目标!CH405</f>
        <v>0</v>
      </c>
      <c r="AA966" s="50">
        <v>2</v>
      </c>
      <c r="AB966" s="50" t="str">
        <f t="shared" si="744"/>
        <v>itemicon_1</v>
      </c>
      <c r="AC966" s="50" t="str">
        <f t="shared" si="745"/>
        <v>coin</v>
      </c>
    </row>
    <row r="967" spans="1:29">
      <c r="A967" s="51" t="s">
        <v>1280</v>
      </c>
      <c r="B967" s="52">
        <v>2065</v>
      </c>
      <c r="C967" s="52">
        <v>2</v>
      </c>
      <c r="D967" s="50" t="str">
        <f t="shared" ref="D967:H967" si="748">D867</f>
        <v>item,200;stage_token,1</v>
      </c>
      <c r="E967" s="50">
        <f>产出设定!$C$22</f>
        <v>100</v>
      </c>
      <c r="F967" s="50">
        <f t="shared" si="748"/>
        <v>360</v>
      </c>
      <c r="G967" s="50">
        <f t="shared" si="748"/>
        <v>600</v>
      </c>
      <c r="H967" s="50" t="str">
        <f t="shared" si="748"/>
        <v>pack,10265;stage_token,205;dice,1</v>
      </c>
      <c r="K967" s="50">
        <v>14</v>
      </c>
      <c r="L967" s="50">
        <f t="shared" si="720"/>
        <v>141065</v>
      </c>
      <c r="M967" s="50">
        <v>65</v>
      </c>
      <c r="N967" s="50" t="str">
        <f ca="1">OFFSET(随机目标!$C$42,M967-1,MATCH(K967,随机目标!$C$41:$CH$41,0)-1)</f>
        <v>prop,209,2;pack,1110;pack,1125;pack,1140;pack,1155</v>
      </c>
      <c r="O967" s="50" t="str">
        <f ca="1">OFFSET(随机目标!$C$42,M967-1,MATCH(K967,随机目标!$C$41:$CH$41,0))</f>
        <v>prop,209,2</v>
      </c>
      <c r="P967" s="50">
        <f ca="1">OFFSET(随机目标!$C$42,M967-1,MATCH(K967,随机目标!$C$41:$CH$41,0)+1)</f>
        <v>2</v>
      </c>
      <c r="Q967" s="50">
        <v>1</v>
      </c>
      <c r="R967" s="50" t="str">
        <f t="shared" ca="1" si="721"/>
        <v>prop_209</v>
      </c>
      <c r="S967" s="50" t="str">
        <f t="shared" ca="1" si="722"/>
        <v>prop</v>
      </c>
      <c r="U967" s="50">
        <v>21</v>
      </c>
      <c r="V967" s="50">
        <f t="shared" si="743"/>
        <v>212065</v>
      </c>
      <c r="W967" s="50">
        <v>65</v>
      </c>
      <c r="X967" s="50" t="s">
        <v>2200</v>
      </c>
      <c r="Y967" s="50" t="s">
        <v>2200</v>
      </c>
      <c r="Z967" s="50">
        <f>随机目标!CH406</f>
        <v>0</v>
      </c>
      <c r="AA967" s="50">
        <v>2</v>
      </c>
      <c r="AB967" s="50" t="str">
        <f t="shared" si="744"/>
        <v>itemicon_1</v>
      </c>
      <c r="AC967" s="50" t="str">
        <f t="shared" si="745"/>
        <v>coin</v>
      </c>
    </row>
    <row r="968" spans="1:29">
      <c r="A968" s="51" t="s">
        <v>1281</v>
      </c>
      <c r="B968" s="52">
        <v>2066</v>
      </c>
      <c r="C968" s="52">
        <v>2</v>
      </c>
      <c r="D968" s="50" t="str">
        <f t="shared" ref="D968:H968" si="749">D868</f>
        <v>item,200;stage_token,1</v>
      </c>
      <c r="E968" s="50">
        <f>产出设定!$C$22</f>
        <v>100</v>
      </c>
      <c r="F968" s="50">
        <f t="shared" si="749"/>
        <v>372</v>
      </c>
      <c r="G968" s="50">
        <f t="shared" si="749"/>
        <v>620</v>
      </c>
      <c r="H968" s="50" t="str">
        <f t="shared" si="749"/>
        <v>pack,10266;stage_token,205;dice,1</v>
      </c>
      <c r="K968" s="50">
        <v>14</v>
      </c>
      <c r="L968" s="50">
        <f t="shared" si="720"/>
        <v>141066</v>
      </c>
      <c r="M968" s="50">
        <v>66</v>
      </c>
      <c r="N968" s="50" t="str">
        <f ca="1">OFFSET(随机目标!$C$42,M968-1,MATCH(K968,随机目标!$C$41:$CH$41,0)-1)</f>
        <v>prop,209,2;pack,1111;pack,1126;pack,1141;pack,1156</v>
      </c>
      <c r="O968" s="50" t="str">
        <f ca="1">OFFSET(随机目标!$C$42,M968-1,MATCH(K968,随机目标!$C$41:$CH$41,0))</f>
        <v>prop,209,2</v>
      </c>
      <c r="P968" s="50">
        <f ca="1">OFFSET(随机目标!$C$42,M968-1,MATCH(K968,随机目标!$C$41:$CH$41,0)+1)</f>
        <v>2</v>
      </c>
      <c r="Q968" s="50">
        <v>1</v>
      </c>
      <c r="R968" s="50" t="str">
        <f t="shared" ca="1" si="721"/>
        <v>prop_209</v>
      </c>
      <c r="S968" s="50" t="str">
        <f t="shared" ca="1" si="722"/>
        <v>prop</v>
      </c>
      <c r="U968" s="50">
        <v>21</v>
      </c>
      <c r="V968" s="50">
        <f t="shared" si="743"/>
        <v>212066</v>
      </c>
      <c r="W968" s="50">
        <v>66</v>
      </c>
      <c r="X968" s="50" t="s">
        <v>2200</v>
      </c>
      <c r="Y968" s="50" t="s">
        <v>2200</v>
      </c>
      <c r="Z968" s="50">
        <f>随机目标!CH407</f>
        <v>0</v>
      </c>
      <c r="AA968" s="50">
        <v>2</v>
      </c>
      <c r="AB968" s="50" t="str">
        <f t="shared" si="744"/>
        <v>itemicon_1</v>
      </c>
      <c r="AC968" s="50" t="str">
        <f t="shared" si="745"/>
        <v>coin</v>
      </c>
    </row>
    <row r="969" spans="1:29">
      <c r="A969" s="51" t="s">
        <v>1282</v>
      </c>
      <c r="B969" s="52">
        <v>2067</v>
      </c>
      <c r="C969" s="52">
        <v>2</v>
      </c>
      <c r="D969" s="50" t="str">
        <f t="shared" ref="D969:H969" si="750">D869</f>
        <v>item,200;stage_token,1</v>
      </c>
      <c r="E969" s="50">
        <f>产出设定!$C$22</f>
        <v>100</v>
      </c>
      <c r="F969" s="50">
        <f t="shared" si="750"/>
        <v>372</v>
      </c>
      <c r="G969" s="50">
        <f t="shared" si="750"/>
        <v>620</v>
      </c>
      <c r="H969" s="50" t="str">
        <f t="shared" si="750"/>
        <v>pack,10267;stage_token,205;dice,1</v>
      </c>
      <c r="K969" s="50">
        <v>14</v>
      </c>
      <c r="L969" s="50">
        <f t="shared" si="720"/>
        <v>141067</v>
      </c>
      <c r="M969" s="50">
        <v>67</v>
      </c>
      <c r="N969" s="50" t="str">
        <f ca="1">OFFSET(随机目标!$C$42,M969-1,MATCH(K969,随机目标!$C$41:$CH$41,0)-1)</f>
        <v>prop,209,2;pack,1111;pack,1126;pack,1141;pack,1156</v>
      </c>
      <c r="O969" s="50" t="str">
        <f ca="1">OFFSET(随机目标!$C$42,M969-1,MATCH(K969,随机目标!$C$41:$CH$41,0))</f>
        <v>prop,209,2</v>
      </c>
      <c r="P969" s="50">
        <f ca="1">OFFSET(随机目标!$C$42,M969-1,MATCH(K969,随机目标!$C$41:$CH$41,0)+1)</f>
        <v>2</v>
      </c>
      <c r="Q969" s="50">
        <v>1</v>
      </c>
      <c r="R969" s="50" t="str">
        <f t="shared" ca="1" si="721"/>
        <v>prop_209</v>
      </c>
      <c r="S969" s="50" t="str">
        <f t="shared" ca="1" si="722"/>
        <v>prop</v>
      </c>
      <c r="U969" s="50">
        <v>21</v>
      </c>
      <c r="V969" s="50">
        <f t="shared" si="743"/>
        <v>212067</v>
      </c>
      <c r="W969" s="50">
        <v>67</v>
      </c>
      <c r="X969" s="50" t="s">
        <v>2200</v>
      </c>
      <c r="Y969" s="50" t="s">
        <v>2200</v>
      </c>
      <c r="Z969" s="50">
        <f>随机目标!CH408</f>
        <v>0</v>
      </c>
      <c r="AA969" s="50">
        <v>2</v>
      </c>
      <c r="AB969" s="50" t="str">
        <f t="shared" si="744"/>
        <v>itemicon_1</v>
      </c>
      <c r="AC969" s="50" t="str">
        <f t="shared" si="745"/>
        <v>coin</v>
      </c>
    </row>
    <row r="970" spans="1:29">
      <c r="A970" s="51" t="s">
        <v>1283</v>
      </c>
      <c r="B970" s="52">
        <v>2068</v>
      </c>
      <c r="C970" s="52">
        <v>2</v>
      </c>
      <c r="D970" s="50" t="str">
        <f t="shared" ref="D970:H970" si="751">D870</f>
        <v>item,200;stage_token,1</v>
      </c>
      <c r="E970" s="50">
        <f>产出设定!$C$22</f>
        <v>100</v>
      </c>
      <c r="F970" s="50">
        <f t="shared" si="751"/>
        <v>384</v>
      </c>
      <c r="G970" s="50">
        <f t="shared" si="751"/>
        <v>640</v>
      </c>
      <c r="H970" s="50" t="str">
        <f t="shared" si="751"/>
        <v>pack,10268;stage_token,205;dice,1</v>
      </c>
      <c r="K970" s="50">
        <v>14</v>
      </c>
      <c r="L970" s="50">
        <f t="shared" si="720"/>
        <v>141068</v>
      </c>
      <c r="M970" s="50">
        <v>68</v>
      </c>
      <c r="N970" s="50" t="str">
        <f ca="1">OFFSET(随机目标!$C$42,M970-1,MATCH(K970,随机目标!$C$41:$CH$41,0)-1)</f>
        <v>prop,209,2;pack,1111;pack,1126;pack,1141;pack,1156</v>
      </c>
      <c r="O970" s="50" t="str">
        <f ca="1">OFFSET(随机目标!$C$42,M970-1,MATCH(K970,随机目标!$C$41:$CH$41,0))</f>
        <v>prop,209,2</v>
      </c>
      <c r="P970" s="50">
        <f ca="1">OFFSET(随机目标!$C$42,M970-1,MATCH(K970,随机目标!$C$41:$CH$41,0)+1)</f>
        <v>2</v>
      </c>
      <c r="Q970" s="50">
        <v>1</v>
      </c>
      <c r="R970" s="50" t="str">
        <f t="shared" ca="1" si="721"/>
        <v>prop_209</v>
      </c>
      <c r="S970" s="50" t="str">
        <f t="shared" ca="1" si="722"/>
        <v>prop</v>
      </c>
      <c r="U970" s="50">
        <v>21</v>
      </c>
      <c r="V970" s="50">
        <f t="shared" si="743"/>
        <v>212068</v>
      </c>
      <c r="W970" s="50">
        <v>68</v>
      </c>
      <c r="X970" s="50" t="s">
        <v>2200</v>
      </c>
      <c r="Y970" s="50" t="s">
        <v>2200</v>
      </c>
      <c r="Z970" s="50">
        <f>随机目标!CH409</f>
        <v>0</v>
      </c>
      <c r="AA970" s="50">
        <v>2</v>
      </c>
      <c r="AB970" s="50" t="str">
        <f t="shared" si="744"/>
        <v>itemicon_1</v>
      </c>
      <c r="AC970" s="50" t="str">
        <f t="shared" si="745"/>
        <v>coin</v>
      </c>
    </row>
    <row r="971" spans="1:29">
      <c r="A971" s="51" t="s">
        <v>1284</v>
      </c>
      <c r="B971" s="52">
        <v>2069</v>
      </c>
      <c r="C971" s="52">
        <v>2</v>
      </c>
      <c r="D971" s="50" t="str">
        <f t="shared" ref="D971:H971" si="752">D871</f>
        <v>item,200;stage_token,1</v>
      </c>
      <c r="E971" s="50">
        <f>产出设定!$C$22</f>
        <v>100</v>
      </c>
      <c r="F971" s="50">
        <f t="shared" si="752"/>
        <v>384</v>
      </c>
      <c r="G971" s="50">
        <f t="shared" si="752"/>
        <v>640</v>
      </c>
      <c r="H971" s="50" t="str">
        <f t="shared" si="752"/>
        <v>pack,10269;stage_token,205;dice,1</v>
      </c>
      <c r="K971" s="50">
        <v>14</v>
      </c>
      <c r="L971" s="50">
        <f t="shared" si="720"/>
        <v>141069</v>
      </c>
      <c r="M971" s="50">
        <v>69</v>
      </c>
      <c r="N971" s="50" t="str">
        <f ca="1">OFFSET(随机目标!$C$42,M971-1,MATCH(K971,随机目标!$C$41:$CH$41,0)-1)</f>
        <v>prop,209,2;pack,1111;pack,1126;pack,1141;pack,1156</v>
      </c>
      <c r="O971" s="50" t="str">
        <f ca="1">OFFSET(随机目标!$C$42,M971-1,MATCH(K971,随机目标!$C$41:$CH$41,0))</f>
        <v>prop,209,2</v>
      </c>
      <c r="P971" s="50">
        <f ca="1">OFFSET(随机目标!$C$42,M971-1,MATCH(K971,随机目标!$C$41:$CH$41,0)+1)</f>
        <v>2</v>
      </c>
      <c r="Q971" s="50">
        <v>1</v>
      </c>
      <c r="R971" s="50" t="str">
        <f t="shared" ca="1" si="721"/>
        <v>prop_209</v>
      </c>
      <c r="S971" s="50" t="str">
        <f t="shared" ca="1" si="722"/>
        <v>prop</v>
      </c>
      <c r="U971" s="50">
        <v>21</v>
      </c>
      <c r="V971" s="50">
        <f t="shared" si="743"/>
        <v>212069</v>
      </c>
      <c r="W971" s="50">
        <v>69</v>
      </c>
      <c r="X971" s="50" t="s">
        <v>2200</v>
      </c>
      <c r="Y971" s="50" t="s">
        <v>2200</v>
      </c>
      <c r="Z971" s="50">
        <f>随机目标!CH410</f>
        <v>0</v>
      </c>
      <c r="AA971" s="50">
        <v>2</v>
      </c>
      <c r="AB971" s="50" t="str">
        <f t="shared" si="744"/>
        <v>itemicon_1</v>
      </c>
      <c r="AC971" s="50" t="str">
        <f t="shared" si="745"/>
        <v>coin</v>
      </c>
    </row>
    <row r="972" spans="1:29">
      <c r="A972" s="51" t="s">
        <v>1285</v>
      </c>
      <c r="B972" s="52">
        <v>2070</v>
      </c>
      <c r="C972" s="52">
        <v>2</v>
      </c>
      <c r="D972" s="50" t="str">
        <f t="shared" ref="D972:H972" si="753">D872</f>
        <v>item,200;stage_token,1</v>
      </c>
      <c r="E972" s="50">
        <f>产出设定!$C$22</f>
        <v>100</v>
      </c>
      <c r="F972" s="50">
        <f t="shared" si="753"/>
        <v>390</v>
      </c>
      <c r="G972" s="50">
        <f t="shared" si="753"/>
        <v>650</v>
      </c>
      <c r="H972" s="50" t="str">
        <f t="shared" si="753"/>
        <v>pack,10270;stage_token,210;dice,1</v>
      </c>
      <c r="K972" s="50">
        <v>14</v>
      </c>
      <c r="L972" s="50">
        <f t="shared" si="720"/>
        <v>141070</v>
      </c>
      <c r="M972" s="50">
        <v>70</v>
      </c>
      <c r="N972" s="50" t="str">
        <f ca="1">OFFSET(随机目标!$C$42,M972-1,MATCH(K972,随机目标!$C$41:$CH$41,0)-1)</f>
        <v>prop,209,2;pack,1112;pack,1127;pack,1142;pack,1157</v>
      </c>
      <c r="O972" s="50" t="str">
        <f ca="1">OFFSET(随机目标!$C$42,M972-1,MATCH(K972,随机目标!$C$41:$CH$41,0))</f>
        <v>prop,209,2</v>
      </c>
      <c r="P972" s="50">
        <f ca="1">OFFSET(随机目标!$C$42,M972-1,MATCH(K972,随机目标!$C$41:$CH$41,0)+1)</f>
        <v>2</v>
      </c>
      <c r="Q972" s="50">
        <v>1</v>
      </c>
      <c r="R972" s="50" t="str">
        <f t="shared" ca="1" si="721"/>
        <v>prop_209</v>
      </c>
      <c r="S972" s="50" t="str">
        <f t="shared" ca="1" si="722"/>
        <v>prop</v>
      </c>
      <c r="U972" s="50">
        <v>21</v>
      </c>
      <c r="V972" s="50">
        <f t="shared" si="743"/>
        <v>212070</v>
      </c>
      <c r="W972" s="50">
        <v>70</v>
      </c>
      <c r="X972" s="50" t="s">
        <v>2200</v>
      </c>
      <c r="Y972" s="50" t="s">
        <v>2200</v>
      </c>
      <c r="Z972" s="50">
        <f>随机目标!CH411</f>
        <v>0</v>
      </c>
      <c r="AA972" s="50">
        <v>2</v>
      </c>
      <c r="AB972" s="50" t="str">
        <f t="shared" si="744"/>
        <v>itemicon_1</v>
      </c>
      <c r="AC972" s="50" t="str">
        <f t="shared" si="745"/>
        <v>coin</v>
      </c>
    </row>
    <row r="973" spans="1:29">
      <c r="A973" s="51" t="s">
        <v>1286</v>
      </c>
      <c r="B973" s="52">
        <v>2071</v>
      </c>
      <c r="C973" s="52">
        <v>2</v>
      </c>
      <c r="D973" s="50" t="str">
        <f t="shared" ref="D973:H973" si="754">D873</f>
        <v>item,200;stage_token,1</v>
      </c>
      <c r="E973" s="50">
        <f>产出设定!$C$22</f>
        <v>100</v>
      </c>
      <c r="F973" s="50">
        <f t="shared" si="754"/>
        <v>390</v>
      </c>
      <c r="G973" s="50">
        <f t="shared" si="754"/>
        <v>650</v>
      </c>
      <c r="H973" s="50" t="str">
        <f t="shared" si="754"/>
        <v>pack,10271;stage_token,210;dice,1</v>
      </c>
      <c r="K973" s="50">
        <v>14</v>
      </c>
      <c r="L973" s="50">
        <f t="shared" si="720"/>
        <v>141071</v>
      </c>
      <c r="M973" s="50">
        <v>71</v>
      </c>
      <c r="N973" s="50" t="str">
        <f ca="1">OFFSET(随机目标!$C$42,M973-1,MATCH(K973,随机目标!$C$41:$CH$41,0)-1)</f>
        <v>prop,209,2;pack,1112;pack,1127;pack,1142;pack,1157</v>
      </c>
      <c r="O973" s="50" t="str">
        <f ca="1">OFFSET(随机目标!$C$42,M973-1,MATCH(K973,随机目标!$C$41:$CH$41,0))</f>
        <v>prop,209,2</v>
      </c>
      <c r="P973" s="50">
        <f ca="1">OFFSET(随机目标!$C$42,M973-1,MATCH(K973,随机目标!$C$41:$CH$41,0)+1)</f>
        <v>2</v>
      </c>
      <c r="Q973" s="50">
        <v>1</v>
      </c>
      <c r="R973" s="50" t="str">
        <f t="shared" ca="1" si="721"/>
        <v>prop_209</v>
      </c>
      <c r="S973" s="50" t="str">
        <f t="shared" ca="1" si="722"/>
        <v>prop</v>
      </c>
      <c r="U973" s="50">
        <v>21</v>
      </c>
      <c r="V973" s="50">
        <f t="shared" si="743"/>
        <v>212071</v>
      </c>
      <c r="W973" s="50">
        <v>71</v>
      </c>
      <c r="X973" s="50" t="s">
        <v>2200</v>
      </c>
      <c r="Y973" s="50" t="s">
        <v>2200</v>
      </c>
      <c r="Z973" s="50">
        <f>随机目标!CH412</f>
        <v>0</v>
      </c>
      <c r="AA973" s="50">
        <v>2</v>
      </c>
      <c r="AB973" s="50" t="str">
        <f t="shared" si="744"/>
        <v>itemicon_1</v>
      </c>
      <c r="AC973" s="50" t="str">
        <f t="shared" si="745"/>
        <v>coin</v>
      </c>
    </row>
    <row r="974" spans="1:29">
      <c r="A974" s="51" t="s">
        <v>1287</v>
      </c>
      <c r="B974" s="52">
        <v>2072</v>
      </c>
      <c r="C974" s="52">
        <v>2</v>
      </c>
      <c r="D974" s="50" t="str">
        <f t="shared" ref="D974:H974" si="755">D874</f>
        <v>item,200;stage_token,1</v>
      </c>
      <c r="E974" s="50">
        <f>产出设定!$C$22</f>
        <v>100</v>
      </c>
      <c r="F974" s="50">
        <f t="shared" si="755"/>
        <v>396</v>
      </c>
      <c r="G974" s="50">
        <f t="shared" si="755"/>
        <v>660</v>
      </c>
      <c r="H974" s="50" t="str">
        <f t="shared" si="755"/>
        <v>pack,10272;stage_token,210;dice,1</v>
      </c>
      <c r="K974" s="50">
        <v>14</v>
      </c>
      <c r="L974" s="50">
        <f t="shared" si="720"/>
        <v>141072</v>
      </c>
      <c r="M974" s="50">
        <v>72</v>
      </c>
      <c r="N974" s="50" t="str">
        <f ca="1">OFFSET(随机目标!$C$42,M974-1,MATCH(K974,随机目标!$C$41:$CH$41,0)-1)</f>
        <v>prop,209,2;pack,1112;pack,1127;pack,1142;pack,1157</v>
      </c>
      <c r="O974" s="50" t="str">
        <f ca="1">OFFSET(随机目标!$C$42,M974-1,MATCH(K974,随机目标!$C$41:$CH$41,0))</f>
        <v>prop,209,2</v>
      </c>
      <c r="P974" s="50">
        <f ca="1">OFFSET(随机目标!$C$42,M974-1,MATCH(K974,随机目标!$C$41:$CH$41,0)+1)</f>
        <v>2</v>
      </c>
      <c r="Q974" s="50">
        <v>1</v>
      </c>
      <c r="R974" s="50" t="str">
        <f t="shared" ca="1" si="721"/>
        <v>prop_209</v>
      </c>
      <c r="S974" s="50" t="str">
        <f t="shared" ca="1" si="722"/>
        <v>prop</v>
      </c>
      <c r="U974" s="50">
        <v>21</v>
      </c>
      <c r="V974" s="50">
        <f t="shared" si="743"/>
        <v>212072</v>
      </c>
      <c r="W974" s="50">
        <v>72</v>
      </c>
      <c r="X974" s="50" t="s">
        <v>2200</v>
      </c>
      <c r="Y974" s="50" t="s">
        <v>2200</v>
      </c>
      <c r="Z974" s="50">
        <f>随机目标!CH413</f>
        <v>0</v>
      </c>
      <c r="AA974" s="50">
        <v>2</v>
      </c>
      <c r="AB974" s="50" t="str">
        <f t="shared" si="744"/>
        <v>itemicon_1</v>
      </c>
      <c r="AC974" s="50" t="str">
        <f t="shared" si="745"/>
        <v>coin</v>
      </c>
    </row>
    <row r="975" spans="1:29">
      <c r="A975" s="51" t="s">
        <v>1288</v>
      </c>
      <c r="B975" s="52">
        <v>2073</v>
      </c>
      <c r="C975" s="52">
        <v>2</v>
      </c>
      <c r="D975" s="50" t="str">
        <f t="shared" ref="D975:H975" si="756">D875</f>
        <v>item,200;stage_token,1</v>
      </c>
      <c r="E975" s="50">
        <f>产出设定!$C$22</f>
        <v>100</v>
      </c>
      <c r="F975" s="50">
        <f t="shared" si="756"/>
        <v>396</v>
      </c>
      <c r="G975" s="50">
        <f t="shared" si="756"/>
        <v>660</v>
      </c>
      <c r="H975" s="50" t="str">
        <f t="shared" si="756"/>
        <v>pack,10273;stage_token,210;dice,1</v>
      </c>
      <c r="K975" s="50">
        <v>14</v>
      </c>
      <c r="L975" s="50">
        <f t="shared" si="720"/>
        <v>141073</v>
      </c>
      <c r="M975" s="50">
        <v>73</v>
      </c>
      <c r="N975" s="50" t="str">
        <f ca="1">OFFSET(随机目标!$C$42,M975-1,MATCH(K975,随机目标!$C$41:$CH$41,0)-1)</f>
        <v>prop,209,2;pack,1112;pack,1127;pack,1142;pack,1157</v>
      </c>
      <c r="O975" s="50" t="str">
        <f ca="1">OFFSET(随机目标!$C$42,M975-1,MATCH(K975,随机目标!$C$41:$CH$41,0))</f>
        <v>prop,209,2</v>
      </c>
      <c r="P975" s="50">
        <f ca="1">OFFSET(随机目标!$C$42,M975-1,MATCH(K975,随机目标!$C$41:$CH$41,0)+1)</f>
        <v>2</v>
      </c>
      <c r="Q975" s="50">
        <v>1</v>
      </c>
      <c r="R975" s="50" t="str">
        <f t="shared" ca="1" si="721"/>
        <v>prop_209</v>
      </c>
      <c r="S975" s="50" t="str">
        <f t="shared" ca="1" si="722"/>
        <v>prop</v>
      </c>
      <c r="U975" s="50">
        <v>21</v>
      </c>
      <c r="V975" s="50">
        <f t="shared" si="743"/>
        <v>212073</v>
      </c>
      <c r="W975" s="50">
        <v>73</v>
      </c>
      <c r="X975" s="50" t="s">
        <v>2200</v>
      </c>
      <c r="Y975" s="50" t="s">
        <v>2200</v>
      </c>
      <c r="Z975" s="50">
        <f>随机目标!CH414</f>
        <v>0</v>
      </c>
      <c r="AA975" s="50">
        <v>2</v>
      </c>
      <c r="AB975" s="50" t="str">
        <f t="shared" si="744"/>
        <v>itemicon_1</v>
      </c>
      <c r="AC975" s="50" t="str">
        <f t="shared" si="745"/>
        <v>coin</v>
      </c>
    </row>
    <row r="976" spans="1:29">
      <c r="A976" s="51" t="s">
        <v>1289</v>
      </c>
      <c r="B976" s="52">
        <v>2074</v>
      </c>
      <c r="C976" s="52">
        <v>2</v>
      </c>
      <c r="D976" s="50" t="str">
        <f t="shared" ref="D976:H976" si="757">D876</f>
        <v>item,200;stage_token,1</v>
      </c>
      <c r="E976" s="50">
        <f>产出设定!$C$22</f>
        <v>100</v>
      </c>
      <c r="F976" s="50">
        <f t="shared" si="757"/>
        <v>402</v>
      </c>
      <c r="G976" s="50">
        <f t="shared" si="757"/>
        <v>670</v>
      </c>
      <c r="H976" s="50" t="str">
        <f t="shared" si="757"/>
        <v>pack,10274;stage_token,210;dice,1</v>
      </c>
      <c r="K976" s="50">
        <v>14</v>
      </c>
      <c r="L976" s="50">
        <f t="shared" si="720"/>
        <v>141074</v>
      </c>
      <c r="M976" s="50">
        <v>74</v>
      </c>
      <c r="N976" s="50" t="str">
        <f ca="1">OFFSET(随机目标!$C$42,M976-1,MATCH(K976,随机目标!$C$41:$CH$41,0)-1)</f>
        <v>prop,209,2;pack,1112;pack,1127;pack,1142;pack,1157</v>
      </c>
      <c r="O976" s="50" t="str">
        <f ca="1">OFFSET(随机目标!$C$42,M976-1,MATCH(K976,随机目标!$C$41:$CH$41,0))</f>
        <v>prop,209,2</v>
      </c>
      <c r="P976" s="50">
        <f ca="1">OFFSET(随机目标!$C$42,M976-1,MATCH(K976,随机目标!$C$41:$CH$41,0)+1)</f>
        <v>2</v>
      </c>
      <c r="Q976" s="50">
        <v>1</v>
      </c>
      <c r="R976" s="50" t="str">
        <f t="shared" ca="1" si="721"/>
        <v>prop_209</v>
      </c>
      <c r="S976" s="50" t="str">
        <f t="shared" ca="1" si="722"/>
        <v>prop</v>
      </c>
      <c r="U976" s="50">
        <v>21</v>
      </c>
      <c r="V976" s="50">
        <f t="shared" si="743"/>
        <v>212074</v>
      </c>
      <c r="W976" s="50">
        <v>74</v>
      </c>
      <c r="X976" s="50" t="s">
        <v>2200</v>
      </c>
      <c r="Y976" s="50" t="s">
        <v>2200</v>
      </c>
      <c r="Z976" s="50">
        <f>随机目标!CH415</f>
        <v>0</v>
      </c>
      <c r="AA976" s="50">
        <v>2</v>
      </c>
      <c r="AB976" s="50" t="str">
        <f t="shared" si="744"/>
        <v>itemicon_1</v>
      </c>
      <c r="AC976" s="50" t="str">
        <f t="shared" si="745"/>
        <v>coin</v>
      </c>
    </row>
    <row r="977" spans="1:29">
      <c r="A977" s="51" t="s">
        <v>1290</v>
      </c>
      <c r="B977" s="52">
        <v>2075</v>
      </c>
      <c r="C977" s="52">
        <v>2</v>
      </c>
      <c r="D977" s="50" t="str">
        <f t="shared" ref="D977:H977" si="758">D877</f>
        <v>item,200;stage_token,1</v>
      </c>
      <c r="E977" s="50">
        <f>产出设定!$C$22</f>
        <v>100</v>
      </c>
      <c r="F977" s="50">
        <f t="shared" si="758"/>
        <v>402</v>
      </c>
      <c r="G977" s="50">
        <f t="shared" si="758"/>
        <v>670</v>
      </c>
      <c r="H977" s="50" t="str">
        <f t="shared" si="758"/>
        <v>pack,10275;stage_token,215;dice,1</v>
      </c>
      <c r="K977" s="50">
        <v>14</v>
      </c>
      <c r="L977" s="50">
        <f t="shared" si="720"/>
        <v>141075</v>
      </c>
      <c r="M977" s="50">
        <v>75</v>
      </c>
      <c r="N977" s="50" t="str">
        <f ca="1">OFFSET(随机目标!$C$42,M977-1,MATCH(K977,随机目标!$C$41:$CH$41,0)-1)</f>
        <v>prop,209,2;pack,1112;pack,1127;pack,1142;pack,1157</v>
      </c>
      <c r="O977" s="50" t="str">
        <f ca="1">OFFSET(随机目标!$C$42,M977-1,MATCH(K977,随机目标!$C$41:$CH$41,0))</f>
        <v>prop,209,2</v>
      </c>
      <c r="P977" s="50">
        <f ca="1">OFFSET(随机目标!$C$42,M977-1,MATCH(K977,随机目标!$C$41:$CH$41,0)+1)</f>
        <v>2</v>
      </c>
      <c r="Q977" s="50">
        <v>1</v>
      </c>
      <c r="R977" s="50" t="str">
        <f t="shared" ca="1" si="721"/>
        <v>prop_209</v>
      </c>
      <c r="S977" s="50" t="str">
        <f t="shared" ca="1" si="722"/>
        <v>prop</v>
      </c>
      <c r="U977" s="50">
        <v>21</v>
      </c>
      <c r="V977" s="50">
        <f t="shared" si="743"/>
        <v>212075</v>
      </c>
      <c r="W977" s="50">
        <v>75</v>
      </c>
      <c r="X977" s="50" t="s">
        <v>2200</v>
      </c>
      <c r="Y977" s="50" t="s">
        <v>2200</v>
      </c>
      <c r="Z977" s="50">
        <f>随机目标!CH416</f>
        <v>0</v>
      </c>
      <c r="AA977" s="50">
        <v>2</v>
      </c>
      <c r="AB977" s="50" t="str">
        <f t="shared" si="744"/>
        <v>itemicon_1</v>
      </c>
      <c r="AC977" s="50" t="str">
        <f t="shared" si="745"/>
        <v>coin</v>
      </c>
    </row>
    <row r="978" spans="1:29">
      <c r="A978" s="51" t="s">
        <v>1291</v>
      </c>
      <c r="B978" s="52">
        <v>2076</v>
      </c>
      <c r="C978" s="52">
        <v>2</v>
      </c>
      <c r="D978" s="50" t="str">
        <f t="shared" ref="D978:H978" si="759">D878</f>
        <v>item,200;stage_token,1</v>
      </c>
      <c r="E978" s="50">
        <f>产出设定!$C$22</f>
        <v>100</v>
      </c>
      <c r="F978" s="50">
        <f t="shared" si="759"/>
        <v>408</v>
      </c>
      <c r="G978" s="50">
        <f t="shared" si="759"/>
        <v>680</v>
      </c>
      <c r="H978" s="50" t="str">
        <f t="shared" si="759"/>
        <v>pack,10276;stage_token,215;dice,1</v>
      </c>
      <c r="K978" s="50">
        <v>14</v>
      </c>
      <c r="L978" s="50">
        <f t="shared" si="720"/>
        <v>141076</v>
      </c>
      <c r="M978" s="50">
        <v>76</v>
      </c>
      <c r="N978" s="50" t="str">
        <f ca="1">OFFSET(随机目标!$C$42,M978-1,MATCH(K978,随机目标!$C$41:$CH$41,0)-1)</f>
        <v>prop,209,2;pack,1112;pack,1127;pack,1142;pack,1157</v>
      </c>
      <c r="O978" s="50" t="str">
        <f ca="1">OFFSET(随机目标!$C$42,M978-1,MATCH(K978,随机目标!$C$41:$CH$41,0))</f>
        <v>prop,209,2</v>
      </c>
      <c r="P978" s="50">
        <f ca="1">OFFSET(随机目标!$C$42,M978-1,MATCH(K978,随机目标!$C$41:$CH$41,0)+1)</f>
        <v>2</v>
      </c>
      <c r="Q978" s="50">
        <v>1</v>
      </c>
      <c r="R978" s="50" t="str">
        <f t="shared" ca="1" si="721"/>
        <v>prop_209</v>
      </c>
      <c r="S978" s="50" t="str">
        <f t="shared" ca="1" si="722"/>
        <v>prop</v>
      </c>
      <c r="U978" s="50">
        <v>21</v>
      </c>
      <c r="V978" s="50">
        <f t="shared" si="743"/>
        <v>212076</v>
      </c>
      <c r="W978" s="50">
        <v>76</v>
      </c>
      <c r="X978" s="50" t="s">
        <v>2200</v>
      </c>
      <c r="Y978" s="50" t="s">
        <v>2200</v>
      </c>
      <c r="Z978" s="50">
        <f>随机目标!CH417</f>
        <v>0</v>
      </c>
      <c r="AA978" s="50">
        <v>2</v>
      </c>
      <c r="AB978" s="50" t="str">
        <f t="shared" si="744"/>
        <v>itemicon_1</v>
      </c>
      <c r="AC978" s="50" t="str">
        <f t="shared" si="745"/>
        <v>coin</v>
      </c>
    </row>
    <row r="979" spans="1:29">
      <c r="A979" s="51" t="s">
        <v>1292</v>
      </c>
      <c r="B979" s="52">
        <v>2077</v>
      </c>
      <c r="C979" s="52">
        <v>2</v>
      </c>
      <c r="D979" s="50" t="str">
        <f t="shared" ref="D979:H979" si="760">D879</f>
        <v>item,200;stage_token,1</v>
      </c>
      <c r="E979" s="50">
        <f>产出设定!$C$22</f>
        <v>100</v>
      </c>
      <c r="F979" s="50">
        <f t="shared" si="760"/>
        <v>408</v>
      </c>
      <c r="G979" s="50">
        <f t="shared" si="760"/>
        <v>680</v>
      </c>
      <c r="H979" s="50" t="str">
        <f t="shared" si="760"/>
        <v>pack,10277;stage_token,215;dice,1</v>
      </c>
      <c r="K979" s="50">
        <v>14</v>
      </c>
      <c r="L979" s="50">
        <f t="shared" si="720"/>
        <v>141077</v>
      </c>
      <c r="M979" s="50">
        <v>77</v>
      </c>
      <c r="N979" s="50" t="str">
        <f ca="1">OFFSET(随机目标!$C$42,M979-1,MATCH(K979,随机目标!$C$41:$CH$41,0)-1)</f>
        <v>prop,209,2;pack,1112;pack,1127;pack,1142;pack,1157</v>
      </c>
      <c r="O979" s="50" t="str">
        <f ca="1">OFFSET(随机目标!$C$42,M979-1,MATCH(K979,随机目标!$C$41:$CH$41,0))</f>
        <v>prop,209,2</v>
      </c>
      <c r="P979" s="50">
        <f ca="1">OFFSET(随机目标!$C$42,M979-1,MATCH(K979,随机目标!$C$41:$CH$41,0)+1)</f>
        <v>2</v>
      </c>
      <c r="Q979" s="50">
        <v>1</v>
      </c>
      <c r="R979" s="50" t="str">
        <f t="shared" ca="1" si="721"/>
        <v>prop_209</v>
      </c>
      <c r="S979" s="50" t="str">
        <f t="shared" ca="1" si="722"/>
        <v>prop</v>
      </c>
      <c r="U979" s="50">
        <v>21</v>
      </c>
      <c r="V979" s="50">
        <f t="shared" si="743"/>
        <v>212077</v>
      </c>
      <c r="W979" s="50">
        <v>77</v>
      </c>
      <c r="X979" s="50" t="s">
        <v>2200</v>
      </c>
      <c r="Y979" s="50" t="s">
        <v>2200</v>
      </c>
      <c r="Z979" s="50">
        <f>随机目标!CH418</f>
        <v>0</v>
      </c>
      <c r="AA979" s="50">
        <v>2</v>
      </c>
      <c r="AB979" s="50" t="str">
        <f t="shared" si="744"/>
        <v>itemicon_1</v>
      </c>
      <c r="AC979" s="50" t="str">
        <f t="shared" si="745"/>
        <v>coin</v>
      </c>
    </row>
    <row r="980" spans="1:29">
      <c r="A980" s="51" t="s">
        <v>1293</v>
      </c>
      <c r="B980" s="52">
        <v>2078</v>
      </c>
      <c r="C980" s="52">
        <v>2</v>
      </c>
      <c r="D980" s="50" t="str">
        <f t="shared" ref="D980:H980" si="761">D880</f>
        <v>item,200;stage_token,1</v>
      </c>
      <c r="E980" s="50">
        <f>产出设定!$C$22</f>
        <v>100</v>
      </c>
      <c r="F980" s="50">
        <f t="shared" si="761"/>
        <v>414</v>
      </c>
      <c r="G980" s="50">
        <f t="shared" si="761"/>
        <v>690</v>
      </c>
      <c r="H980" s="50" t="str">
        <f t="shared" si="761"/>
        <v>pack,10278;stage_token,215;dice,1</v>
      </c>
      <c r="K980" s="50">
        <v>14</v>
      </c>
      <c r="L980" s="50">
        <f t="shared" si="720"/>
        <v>141078</v>
      </c>
      <c r="M980" s="50">
        <v>78</v>
      </c>
      <c r="N980" s="50" t="str">
        <f ca="1">OFFSET(随机目标!$C$42,M980-1,MATCH(K980,随机目标!$C$41:$CH$41,0)-1)</f>
        <v>prop,209,2;pack,1113;pack,1128;pack,1143;pack,1158</v>
      </c>
      <c r="O980" s="50" t="str">
        <f ca="1">OFFSET(随机目标!$C$42,M980-1,MATCH(K980,随机目标!$C$41:$CH$41,0))</f>
        <v>prop,209,2</v>
      </c>
      <c r="P980" s="50">
        <f ca="1">OFFSET(随机目标!$C$42,M980-1,MATCH(K980,随机目标!$C$41:$CH$41,0)+1)</f>
        <v>2</v>
      </c>
      <c r="Q980" s="50">
        <v>1</v>
      </c>
      <c r="R980" s="50" t="str">
        <f t="shared" ca="1" si="721"/>
        <v>prop_209</v>
      </c>
      <c r="S980" s="50" t="str">
        <f t="shared" ca="1" si="722"/>
        <v>prop</v>
      </c>
      <c r="U980" s="50">
        <v>21</v>
      </c>
      <c r="V980" s="50">
        <f t="shared" si="743"/>
        <v>212078</v>
      </c>
      <c r="W980" s="50">
        <v>78</v>
      </c>
      <c r="X980" s="50" t="s">
        <v>2200</v>
      </c>
      <c r="Y980" s="50" t="s">
        <v>2200</v>
      </c>
      <c r="Z980" s="50">
        <f>随机目标!CH419</f>
        <v>0</v>
      </c>
      <c r="AA980" s="50">
        <v>2</v>
      </c>
      <c r="AB980" s="50" t="str">
        <f t="shared" si="744"/>
        <v>itemicon_1</v>
      </c>
      <c r="AC980" s="50" t="str">
        <f t="shared" si="745"/>
        <v>coin</v>
      </c>
    </row>
    <row r="981" spans="1:29">
      <c r="A981" s="51" t="s">
        <v>1294</v>
      </c>
      <c r="B981" s="52">
        <v>2079</v>
      </c>
      <c r="C981" s="52">
        <v>2</v>
      </c>
      <c r="D981" s="50" t="str">
        <f t="shared" ref="D981:H981" si="762">D881</f>
        <v>item,200;stage_token,1</v>
      </c>
      <c r="E981" s="50">
        <f>产出设定!$C$22</f>
        <v>100</v>
      </c>
      <c r="F981" s="50">
        <f t="shared" si="762"/>
        <v>414</v>
      </c>
      <c r="G981" s="50">
        <f t="shared" si="762"/>
        <v>690</v>
      </c>
      <c r="H981" s="50" t="str">
        <f t="shared" si="762"/>
        <v>pack,10279;stage_token,215;dice,1</v>
      </c>
      <c r="K981" s="50">
        <v>14</v>
      </c>
      <c r="L981" s="50">
        <f t="shared" si="720"/>
        <v>141079</v>
      </c>
      <c r="M981" s="50">
        <v>79</v>
      </c>
      <c r="N981" s="50" t="str">
        <f ca="1">OFFSET(随机目标!$C$42,M981-1,MATCH(K981,随机目标!$C$41:$CH$41,0)-1)</f>
        <v>prop,209,2;pack,1113;pack,1128;pack,1143;pack,1158</v>
      </c>
      <c r="O981" s="50" t="str">
        <f ca="1">OFFSET(随机目标!$C$42,M981-1,MATCH(K981,随机目标!$C$41:$CH$41,0))</f>
        <v>prop,209,2</v>
      </c>
      <c r="P981" s="50">
        <f ca="1">OFFSET(随机目标!$C$42,M981-1,MATCH(K981,随机目标!$C$41:$CH$41,0)+1)</f>
        <v>2</v>
      </c>
      <c r="Q981" s="50">
        <v>1</v>
      </c>
      <c r="R981" s="50" t="str">
        <f t="shared" ca="1" si="721"/>
        <v>prop_209</v>
      </c>
      <c r="S981" s="50" t="str">
        <f t="shared" ca="1" si="722"/>
        <v>prop</v>
      </c>
      <c r="U981" s="50">
        <v>21</v>
      </c>
      <c r="V981" s="50">
        <f t="shared" si="743"/>
        <v>212079</v>
      </c>
      <c r="W981" s="50">
        <v>79</v>
      </c>
      <c r="X981" s="50" t="s">
        <v>2200</v>
      </c>
      <c r="Y981" s="50" t="s">
        <v>2200</v>
      </c>
      <c r="Z981" s="50">
        <f>随机目标!CH420</f>
        <v>0</v>
      </c>
      <c r="AA981" s="50">
        <v>2</v>
      </c>
      <c r="AB981" s="50" t="str">
        <f t="shared" si="744"/>
        <v>itemicon_1</v>
      </c>
      <c r="AC981" s="50" t="str">
        <f t="shared" si="745"/>
        <v>coin</v>
      </c>
    </row>
    <row r="982" spans="1:29">
      <c r="A982" s="51" t="s">
        <v>1295</v>
      </c>
      <c r="B982" s="52">
        <v>2080</v>
      </c>
      <c r="C982" s="52">
        <v>2</v>
      </c>
      <c r="D982" s="50" t="str">
        <f t="shared" ref="D982:H982" si="763">D882</f>
        <v>item,200;stage_token,1</v>
      </c>
      <c r="E982" s="50">
        <f>产出设定!$C$22</f>
        <v>100</v>
      </c>
      <c r="F982" s="50">
        <f t="shared" si="763"/>
        <v>420</v>
      </c>
      <c r="G982" s="50">
        <f t="shared" si="763"/>
        <v>700</v>
      </c>
      <c r="H982" s="50" t="str">
        <f t="shared" si="763"/>
        <v>pack,10280;stage_token,220;dice,1</v>
      </c>
      <c r="K982" s="50">
        <v>14</v>
      </c>
      <c r="L982" s="50">
        <f t="shared" si="720"/>
        <v>141080</v>
      </c>
      <c r="M982" s="50">
        <v>80</v>
      </c>
      <c r="N982" s="50" t="str">
        <f ca="1">OFFSET(随机目标!$C$42,M982-1,MATCH(K982,随机目标!$C$41:$CH$41,0)-1)</f>
        <v>prop,209,2;pack,1113;pack,1128;pack,1143;pack,1158</v>
      </c>
      <c r="O982" s="50" t="str">
        <f ca="1">OFFSET(随机目标!$C$42,M982-1,MATCH(K982,随机目标!$C$41:$CH$41,0))</f>
        <v>prop,209,2</v>
      </c>
      <c r="P982" s="50">
        <f ca="1">OFFSET(随机目标!$C$42,M982-1,MATCH(K982,随机目标!$C$41:$CH$41,0)+1)</f>
        <v>2</v>
      </c>
      <c r="Q982" s="50">
        <v>1</v>
      </c>
      <c r="R982" s="50" t="str">
        <f t="shared" ca="1" si="721"/>
        <v>prop_209</v>
      </c>
      <c r="S982" s="50" t="str">
        <f t="shared" ca="1" si="722"/>
        <v>prop</v>
      </c>
      <c r="U982" s="50">
        <v>21</v>
      </c>
      <c r="V982" s="50">
        <f t="shared" si="743"/>
        <v>212080</v>
      </c>
      <c r="W982" s="50">
        <v>80</v>
      </c>
      <c r="X982" s="50" t="s">
        <v>2200</v>
      </c>
      <c r="Y982" s="50" t="s">
        <v>2200</v>
      </c>
      <c r="Z982" s="50">
        <f>随机目标!CH421</f>
        <v>0</v>
      </c>
      <c r="AA982" s="50">
        <v>2</v>
      </c>
      <c r="AB982" s="50" t="str">
        <f t="shared" si="744"/>
        <v>itemicon_1</v>
      </c>
      <c r="AC982" s="50" t="str">
        <f t="shared" si="745"/>
        <v>coin</v>
      </c>
    </row>
    <row r="983" spans="1:29">
      <c r="A983" s="51" t="s">
        <v>1296</v>
      </c>
      <c r="B983" s="52">
        <v>2081</v>
      </c>
      <c r="C983" s="52">
        <v>2</v>
      </c>
      <c r="D983" s="50" t="str">
        <f t="shared" ref="D983:H983" si="764">D883</f>
        <v>item,200;stage_token,1</v>
      </c>
      <c r="E983" s="50">
        <f>产出设定!$C$22</f>
        <v>100</v>
      </c>
      <c r="F983" s="50">
        <f t="shared" si="764"/>
        <v>420</v>
      </c>
      <c r="G983" s="50">
        <f t="shared" si="764"/>
        <v>700</v>
      </c>
      <c r="H983" s="50" t="str">
        <f t="shared" si="764"/>
        <v>pack,10281;stage_token,220;dice,1</v>
      </c>
      <c r="K983" s="50">
        <v>14</v>
      </c>
      <c r="L983" s="50">
        <f t="shared" si="720"/>
        <v>141081</v>
      </c>
      <c r="M983" s="50">
        <v>81</v>
      </c>
      <c r="N983" s="50" t="str">
        <f ca="1">OFFSET(随机目标!$C$42,M983-1,MATCH(K983,随机目标!$C$41:$CH$41,0)-1)</f>
        <v>prop,209,2;pack,1113;pack,1128;pack,1143;pack,1158</v>
      </c>
      <c r="O983" s="50" t="str">
        <f ca="1">OFFSET(随机目标!$C$42,M983-1,MATCH(K983,随机目标!$C$41:$CH$41,0))</f>
        <v>prop,209,2</v>
      </c>
      <c r="P983" s="50">
        <f ca="1">OFFSET(随机目标!$C$42,M983-1,MATCH(K983,随机目标!$C$41:$CH$41,0)+1)</f>
        <v>2</v>
      </c>
      <c r="Q983" s="50">
        <v>1</v>
      </c>
      <c r="R983" s="50" t="str">
        <f t="shared" ca="1" si="721"/>
        <v>prop_209</v>
      </c>
      <c r="S983" s="50" t="str">
        <f t="shared" ca="1" si="722"/>
        <v>prop</v>
      </c>
      <c r="U983" s="50">
        <v>21</v>
      </c>
      <c r="V983" s="50">
        <f t="shared" si="743"/>
        <v>212081</v>
      </c>
      <c r="W983" s="50">
        <v>81</v>
      </c>
      <c r="X983" s="50" t="s">
        <v>2200</v>
      </c>
      <c r="Y983" s="50" t="s">
        <v>2200</v>
      </c>
      <c r="Z983" s="50">
        <f>随机目标!CH422</f>
        <v>0</v>
      </c>
      <c r="AA983" s="50">
        <v>2</v>
      </c>
      <c r="AB983" s="50" t="str">
        <f t="shared" si="744"/>
        <v>itemicon_1</v>
      </c>
      <c r="AC983" s="50" t="str">
        <f t="shared" si="745"/>
        <v>coin</v>
      </c>
    </row>
    <row r="984" spans="1:29">
      <c r="A984" s="51" t="s">
        <v>1297</v>
      </c>
      <c r="B984" s="52">
        <v>2082</v>
      </c>
      <c r="C984" s="52">
        <v>2</v>
      </c>
      <c r="D984" s="50" t="str">
        <f t="shared" ref="D984:H984" si="765">D884</f>
        <v>item,200;stage_token,1</v>
      </c>
      <c r="E984" s="50">
        <f>产出设定!$C$22</f>
        <v>100</v>
      </c>
      <c r="F984" s="50">
        <f t="shared" si="765"/>
        <v>426</v>
      </c>
      <c r="G984" s="50">
        <f t="shared" si="765"/>
        <v>710</v>
      </c>
      <c r="H984" s="50" t="str">
        <f t="shared" si="765"/>
        <v>pack,10282;stage_token,220;dice,1</v>
      </c>
      <c r="K984" s="50">
        <v>14</v>
      </c>
      <c r="L984" s="50">
        <f t="shared" si="720"/>
        <v>141082</v>
      </c>
      <c r="M984" s="50">
        <v>82</v>
      </c>
      <c r="N984" s="50" t="str">
        <f ca="1">OFFSET(随机目标!$C$42,M984-1,MATCH(K984,随机目标!$C$41:$CH$41,0)-1)</f>
        <v>prop,209,2;pack,1113;pack,1128;pack,1143;pack,1158</v>
      </c>
      <c r="O984" s="50" t="str">
        <f ca="1">OFFSET(随机目标!$C$42,M984-1,MATCH(K984,随机目标!$C$41:$CH$41,0))</f>
        <v>prop,209,2</v>
      </c>
      <c r="P984" s="50">
        <f ca="1">OFFSET(随机目标!$C$42,M984-1,MATCH(K984,随机目标!$C$41:$CH$41,0)+1)</f>
        <v>2</v>
      </c>
      <c r="Q984" s="50">
        <v>1</v>
      </c>
      <c r="R984" s="50" t="str">
        <f t="shared" ca="1" si="721"/>
        <v>prop_209</v>
      </c>
      <c r="S984" s="50" t="str">
        <f t="shared" ca="1" si="722"/>
        <v>prop</v>
      </c>
      <c r="U984" s="50">
        <v>21</v>
      </c>
      <c r="V984" s="50">
        <f t="shared" si="743"/>
        <v>212082</v>
      </c>
      <c r="W984" s="50">
        <v>82</v>
      </c>
      <c r="X984" s="50" t="s">
        <v>2200</v>
      </c>
      <c r="Y984" s="50" t="s">
        <v>2200</v>
      </c>
      <c r="Z984" s="50">
        <f>随机目标!CH423</f>
        <v>0</v>
      </c>
      <c r="AA984" s="50">
        <v>2</v>
      </c>
      <c r="AB984" s="50" t="str">
        <f t="shared" si="744"/>
        <v>itemicon_1</v>
      </c>
      <c r="AC984" s="50" t="str">
        <f t="shared" si="745"/>
        <v>coin</v>
      </c>
    </row>
    <row r="985" spans="1:29">
      <c r="A985" s="51" t="s">
        <v>1298</v>
      </c>
      <c r="B985" s="52">
        <v>2083</v>
      </c>
      <c r="C985" s="52">
        <v>2</v>
      </c>
      <c r="D985" s="50" t="str">
        <f t="shared" ref="D985:H985" si="766">D885</f>
        <v>item,200;stage_token,1</v>
      </c>
      <c r="E985" s="50">
        <f>产出设定!$C$22</f>
        <v>100</v>
      </c>
      <c r="F985" s="50">
        <f t="shared" si="766"/>
        <v>426</v>
      </c>
      <c r="G985" s="50">
        <f t="shared" si="766"/>
        <v>710</v>
      </c>
      <c r="H985" s="50" t="str">
        <f t="shared" si="766"/>
        <v>pack,10283;stage_token,220;dice,1</v>
      </c>
      <c r="K985" s="50">
        <v>14</v>
      </c>
      <c r="L985" s="50">
        <f t="shared" si="720"/>
        <v>141083</v>
      </c>
      <c r="M985" s="50">
        <v>83</v>
      </c>
      <c r="N985" s="50" t="str">
        <f ca="1">OFFSET(随机目标!$C$42,M985-1,MATCH(K985,随机目标!$C$41:$CH$41,0)-1)</f>
        <v>prop,209,2;pack,1113;pack,1128;pack,1143;pack,1158</v>
      </c>
      <c r="O985" s="50" t="str">
        <f ca="1">OFFSET(随机目标!$C$42,M985-1,MATCH(K985,随机目标!$C$41:$CH$41,0))</f>
        <v>prop,209,2</v>
      </c>
      <c r="P985" s="50">
        <f ca="1">OFFSET(随机目标!$C$42,M985-1,MATCH(K985,随机目标!$C$41:$CH$41,0)+1)</f>
        <v>2</v>
      </c>
      <c r="Q985" s="50">
        <v>1</v>
      </c>
      <c r="R985" s="50" t="str">
        <f t="shared" ca="1" si="721"/>
        <v>prop_209</v>
      </c>
      <c r="S985" s="50" t="str">
        <f t="shared" ca="1" si="722"/>
        <v>prop</v>
      </c>
      <c r="U985" s="50">
        <v>21</v>
      </c>
      <c r="V985" s="50">
        <f t="shared" si="743"/>
        <v>212083</v>
      </c>
      <c r="W985" s="50">
        <v>83</v>
      </c>
      <c r="X985" s="50" t="s">
        <v>2200</v>
      </c>
      <c r="Y985" s="50" t="s">
        <v>2200</v>
      </c>
      <c r="Z985" s="50">
        <f>随机目标!CH424</f>
        <v>0</v>
      </c>
      <c r="AA985" s="50">
        <v>2</v>
      </c>
      <c r="AB985" s="50" t="str">
        <f t="shared" si="744"/>
        <v>itemicon_1</v>
      </c>
      <c r="AC985" s="50" t="str">
        <f t="shared" si="745"/>
        <v>coin</v>
      </c>
    </row>
    <row r="986" spans="1:29">
      <c r="A986" s="51" t="s">
        <v>1299</v>
      </c>
      <c r="B986" s="52">
        <v>2084</v>
      </c>
      <c r="C986" s="52">
        <v>2</v>
      </c>
      <c r="D986" s="50" t="str">
        <f t="shared" ref="D986:H986" si="767">D886</f>
        <v>item,200;stage_token,1</v>
      </c>
      <c r="E986" s="50">
        <f>产出设定!$C$22</f>
        <v>100</v>
      </c>
      <c r="F986" s="50">
        <f t="shared" si="767"/>
        <v>432</v>
      </c>
      <c r="G986" s="50">
        <f t="shared" si="767"/>
        <v>720</v>
      </c>
      <c r="H986" s="50" t="str">
        <f t="shared" si="767"/>
        <v>pack,10284;stage_token,220;dice,1</v>
      </c>
      <c r="K986" s="50">
        <v>14</v>
      </c>
      <c r="L986" s="50">
        <f t="shared" si="720"/>
        <v>141084</v>
      </c>
      <c r="M986" s="50">
        <v>84</v>
      </c>
      <c r="N986" s="50" t="str">
        <f ca="1">OFFSET(随机目标!$C$42,M986-1,MATCH(K986,随机目标!$C$41:$CH$41,0)-1)</f>
        <v>prop,209,2;pack,1113;pack,1128;pack,1143;pack,1158</v>
      </c>
      <c r="O986" s="50" t="str">
        <f ca="1">OFFSET(随机目标!$C$42,M986-1,MATCH(K986,随机目标!$C$41:$CH$41,0))</f>
        <v>prop,209,2</v>
      </c>
      <c r="P986" s="50">
        <f ca="1">OFFSET(随机目标!$C$42,M986-1,MATCH(K986,随机目标!$C$41:$CH$41,0)+1)</f>
        <v>2</v>
      </c>
      <c r="Q986" s="50">
        <v>1</v>
      </c>
      <c r="R986" s="50" t="str">
        <f t="shared" ca="1" si="721"/>
        <v>prop_209</v>
      </c>
      <c r="S986" s="50" t="str">
        <f t="shared" ca="1" si="722"/>
        <v>prop</v>
      </c>
      <c r="U986" s="50">
        <v>21</v>
      </c>
      <c r="V986" s="50">
        <f t="shared" si="743"/>
        <v>212084</v>
      </c>
      <c r="W986" s="50">
        <v>84</v>
      </c>
      <c r="X986" s="50" t="s">
        <v>2200</v>
      </c>
      <c r="Y986" s="50" t="s">
        <v>2200</v>
      </c>
      <c r="Z986" s="50">
        <f>随机目标!CH425</f>
        <v>0</v>
      </c>
      <c r="AA986" s="50">
        <v>2</v>
      </c>
      <c r="AB986" s="50" t="str">
        <f t="shared" si="744"/>
        <v>itemicon_1</v>
      </c>
      <c r="AC986" s="50" t="str">
        <f t="shared" si="745"/>
        <v>coin</v>
      </c>
    </row>
    <row r="987" spans="1:29">
      <c r="A987" s="51" t="s">
        <v>1300</v>
      </c>
      <c r="B987" s="52">
        <v>2085</v>
      </c>
      <c r="C987" s="52">
        <v>2</v>
      </c>
      <c r="D987" s="50" t="str">
        <f t="shared" ref="D987:H987" si="768">D887</f>
        <v>item,200;stage_token,1</v>
      </c>
      <c r="E987" s="50">
        <f>产出设定!$C$22</f>
        <v>100</v>
      </c>
      <c r="F987" s="50">
        <f t="shared" si="768"/>
        <v>432</v>
      </c>
      <c r="G987" s="50">
        <f t="shared" si="768"/>
        <v>720</v>
      </c>
      <c r="H987" s="50" t="str">
        <f t="shared" si="768"/>
        <v>pack,10285;stage_token,225;dice,1</v>
      </c>
      <c r="K987" s="50">
        <v>14</v>
      </c>
      <c r="L987" s="50">
        <f t="shared" si="720"/>
        <v>141085</v>
      </c>
      <c r="M987" s="50">
        <v>85</v>
      </c>
      <c r="N987" s="50" t="str">
        <f ca="1">OFFSET(随机目标!$C$42,M987-1,MATCH(K987,随机目标!$C$41:$CH$41,0)-1)</f>
        <v>prop,209,2;pack,1113;pack,1128;pack,1143;pack,1158</v>
      </c>
      <c r="O987" s="50" t="str">
        <f ca="1">OFFSET(随机目标!$C$42,M987-1,MATCH(K987,随机目标!$C$41:$CH$41,0))</f>
        <v>prop,209,2</v>
      </c>
      <c r="P987" s="50">
        <f ca="1">OFFSET(随机目标!$C$42,M987-1,MATCH(K987,随机目标!$C$41:$CH$41,0)+1)</f>
        <v>2</v>
      </c>
      <c r="Q987" s="50">
        <v>1</v>
      </c>
      <c r="R987" s="50" t="str">
        <f t="shared" ca="1" si="721"/>
        <v>prop_209</v>
      </c>
      <c r="S987" s="50" t="str">
        <f t="shared" ca="1" si="722"/>
        <v>prop</v>
      </c>
      <c r="U987" s="50">
        <v>21</v>
      </c>
      <c r="V987" s="50">
        <f t="shared" si="743"/>
        <v>212085</v>
      </c>
      <c r="W987" s="50">
        <v>85</v>
      </c>
      <c r="X987" s="50" t="s">
        <v>2200</v>
      </c>
      <c r="Y987" s="50" t="s">
        <v>2200</v>
      </c>
      <c r="Z987" s="50">
        <f>随机目标!CH426</f>
        <v>0</v>
      </c>
      <c r="AA987" s="50">
        <v>2</v>
      </c>
      <c r="AB987" s="50" t="str">
        <f t="shared" si="744"/>
        <v>itemicon_1</v>
      </c>
      <c r="AC987" s="50" t="str">
        <f t="shared" si="745"/>
        <v>coin</v>
      </c>
    </row>
    <row r="988" spans="1:29">
      <c r="A988" s="51" t="s">
        <v>1301</v>
      </c>
      <c r="B988" s="52">
        <v>2086</v>
      </c>
      <c r="C988" s="52">
        <v>2</v>
      </c>
      <c r="D988" s="50" t="str">
        <f t="shared" ref="D988:H988" si="769">D888</f>
        <v>item,200;stage_token,1</v>
      </c>
      <c r="E988" s="50">
        <f>产出设定!$C$22</f>
        <v>100</v>
      </c>
      <c r="F988" s="50">
        <f t="shared" si="769"/>
        <v>440</v>
      </c>
      <c r="G988" s="50">
        <f t="shared" si="769"/>
        <v>734</v>
      </c>
      <c r="H988" s="50" t="str">
        <f t="shared" si="769"/>
        <v>pack,10286;stage_token,225;dice,1</v>
      </c>
      <c r="K988" s="50">
        <v>14</v>
      </c>
      <c r="L988" s="50">
        <f t="shared" si="720"/>
        <v>141086</v>
      </c>
      <c r="M988" s="50">
        <v>86</v>
      </c>
      <c r="N988" s="50" t="str">
        <f ca="1">OFFSET(随机目标!$C$42,M988-1,MATCH(K988,随机目标!$C$41:$CH$41,0)-1)</f>
        <v>prop,209,2;pack,1114;pack,1129;pack,1144;pack,1159</v>
      </c>
      <c r="O988" s="50" t="str">
        <f ca="1">OFFSET(随机目标!$C$42,M988-1,MATCH(K988,随机目标!$C$41:$CH$41,0))</f>
        <v>prop,209,2</v>
      </c>
      <c r="P988" s="50">
        <f ca="1">OFFSET(随机目标!$C$42,M988-1,MATCH(K988,随机目标!$C$41:$CH$41,0)+1)</f>
        <v>2</v>
      </c>
      <c r="Q988" s="50">
        <v>1</v>
      </c>
      <c r="R988" s="50" t="str">
        <f t="shared" ca="1" si="721"/>
        <v>prop_209</v>
      </c>
      <c r="S988" s="50" t="str">
        <f t="shared" ca="1" si="722"/>
        <v>prop</v>
      </c>
      <c r="U988" s="50">
        <v>21</v>
      </c>
      <c r="V988" s="50">
        <f t="shared" si="743"/>
        <v>212086</v>
      </c>
      <c r="W988" s="50">
        <v>86</v>
      </c>
      <c r="X988" s="50" t="s">
        <v>2200</v>
      </c>
      <c r="Y988" s="50" t="s">
        <v>2200</v>
      </c>
      <c r="Z988" s="50">
        <f>随机目标!CH427</f>
        <v>0</v>
      </c>
      <c r="AA988" s="50">
        <v>2</v>
      </c>
      <c r="AB988" s="50" t="str">
        <f t="shared" si="744"/>
        <v>itemicon_1</v>
      </c>
      <c r="AC988" s="50" t="str">
        <f t="shared" si="745"/>
        <v>coin</v>
      </c>
    </row>
    <row r="989" spans="1:29">
      <c r="A989" s="51" t="s">
        <v>1302</v>
      </c>
      <c r="B989" s="52">
        <v>2087</v>
      </c>
      <c r="C989" s="52">
        <v>2</v>
      </c>
      <c r="D989" s="50" t="str">
        <f t="shared" ref="D989:H989" si="770">D889</f>
        <v>item,200;stage_token,1</v>
      </c>
      <c r="E989" s="50">
        <f>产出设定!$C$22</f>
        <v>100</v>
      </c>
      <c r="F989" s="50">
        <f t="shared" si="770"/>
        <v>440</v>
      </c>
      <c r="G989" s="50">
        <f t="shared" si="770"/>
        <v>734</v>
      </c>
      <c r="H989" s="50" t="str">
        <f t="shared" si="770"/>
        <v>pack,10287;stage_token,225;dice,1</v>
      </c>
      <c r="K989" s="50">
        <v>14</v>
      </c>
      <c r="L989" s="50">
        <f t="shared" si="720"/>
        <v>141087</v>
      </c>
      <c r="M989" s="50">
        <v>87</v>
      </c>
      <c r="N989" s="50" t="str">
        <f ca="1">OFFSET(随机目标!$C$42,M989-1,MATCH(K989,随机目标!$C$41:$CH$41,0)-1)</f>
        <v>prop,209,2;pack,1114;pack,1129;pack,1144;pack,1159</v>
      </c>
      <c r="O989" s="50" t="str">
        <f ca="1">OFFSET(随机目标!$C$42,M989-1,MATCH(K989,随机目标!$C$41:$CH$41,0))</f>
        <v>prop,209,2</v>
      </c>
      <c r="P989" s="50">
        <f ca="1">OFFSET(随机目标!$C$42,M989-1,MATCH(K989,随机目标!$C$41:$CH$41,0)+1)</f>
        <v>2</v>
      </c>
      <c r="Q989" s="50">
        <v>1</v>
      </c>
      <c r="R989" s="50" t="str">
        <f t="shared" ca="1" si="721"/>
        <v>prop_209</v>
      </c>
      <c r="S989" s="50" t="str">
        <f t="shared" ca="1" si="722"/>
        <v>prop</v>
      </c>
      <c r="U989" s="50">
        <v>21</v>
      </c>
      <c r="V989" s="50">
        <f t="shared" si="743"/>
        <v>212087</v>
      </c>
      <c r="W989" s="50">
        <v>87</v>
      </c>
      <c r="X989" s="50" t="s">
        <v>2200</v>
      </c>
      <c r="Y989" s="50" t="s">
        <v>2200</v>
      </c>
      <c r="Z989" s="50">
        <f>随机目标!CH428</f>
        <v>0</v>
      </c>
      <c r="AA989" s="50">
        <v>2</v>
      </c>
      <c r="AB989" s="50" t="str">
        <f t="shared" si="744"/>
        <v>itemicon_1</v>
      </c>
      <c r="AC989" s="50" t="str">
        <f t="shared" si="745"/>
        <v>coin</v>
      </c>
    </row>
    <row r="990" spans="1:29">
      <c r="A990" s="51" t="s">
        <v>1303</v>
      </c>
      <c r="B990" s="52">
        <v>2088</v>
      </c>
      <c r="C990" s="52">
        <v>2</v>
      </c>
      <c r="D990" s="50" t="str">
        <f t="shared" ref="D990:H990" si="771">D890</f>
        <v>item,200;stage_token,1</v>
      </c>
      <c r="E990" s="50">
        <f>产出设定!$C$22</f>
        <v>100</v>
      </c>
      <c r="F990" s="50">
        <f t="shared" si="771"/>
        <v>448</v>
      </c>
      <c r="G990" s="50">
        <f t="shared" si="771"/>
        <v>746</v>
      </c>
      <c r="H990" s="50" t="str">
        <f t="shared" si="771"/>
        <v>pack,10288;stage_token,225;dice,1</v>
      </c>
      <c r="K990" s="50">
        <v>14</v>
      </c>
      <c r="L990" s="50">
        <f t="shared" si="720"/>
        <v>141088</v>
      </c>
      <c r="M990" s="50">
        <v>88</v>
      </c>
      <c r="N990" s="50" t="str">
        <f ca="1">OFFSET(随机目标!$C$42,M990-1,MATCH(K990,随机目标!$C$41:$CH$41,0)-1)</f>
        <v>prop,209,2;pack,1114;pack,1129;pack,1144;pack,1159</v>
      </c>
      <c r="O990" s="50" t="str">
        <f ca="1">OFFSET(随机目标!$C$42,M990-1,MATCH(K990,随机目标!$C$41:$CH$41,0))</f>
        <v>prop,209,2</v>
      </c>
      <c r="P990" s="50">
        <f ca="1">OFFSET(随机目标!$C$42,M990-1,MATCH(K990,随机目标!$C$41:$CH$41,0)+1)</f>
        <v>2</v>
      </c>
      <c r="Q990" s="50">
        <v>1</v>
      </c>
      <c r="R990" s="50" t="str">
        <f t="shared" ca="1" si="721"/>
        <v>prop_209</v>
      </c>
      <c r="S990" s="50" t="str">
        <f t="shared" ca="1" si="722"/>
        <v>prop</v>
      </c>
      <c r="U990" s="50">
        <v>21</v>
      </c>
      <c r="V990" s="50">
        <f t="shared" si="743"/>
        <v>212088</v>
      </c>
      <c r="W990" s="50">
        <v>88</v>
      </c>
      <c r="X990" s="50" t="s">
        <v>2200</v>
      </c>
      <c r="Y990" s="50" t="s">
        <v>2200</v>
      </c>
      <c r="Z990" s="50">
        <f>随机目标!CH429</f>
        <v>0</v>
      </c>
      <c r="AA990" s="50">
        <v>2</v>
      </c>
      <c r="AB990" s="50" t="str">
        <f t="shared" si="744"/>
        <v>itemicon_1</v>
      </c>
      <c r="AC990" s="50" t="str">
        <f t="shared" si="745"/>
        <v>coin</v>
      </c>
    </row>
    <row r="991" spans="1:29">
      <c r="A991" s="51" t="s">
        <v>1304</v>
      </c>
      <c r="B991" s="52">
        <v>2089</v>
      </c>
      <c r="C991" s="52">
        <v>2</v>
      </c>
      <c r="D991" s="50" t="str">
        <f t="shared" ref="D991:H991" si="772">D891</f>
        <v>item,200;stage_token,1</v>
      </c>
      <c r="E991" s="50">
        <f>产出设定!$C$22</f>
        <v>100</v>
      </c>
      <c r="F991" s="50">
        <f t="shared" si="772"/>
        <v>448</v>
      </c>
      <c r="G991" s="50">
        <f t="shared" si="772"/>
        <v>746</v>
      </c>
      <c r="H991" s="50" t="str">
        <f t="shared" si="772"/>
        <v>pack,10289;stage_token,225;dice,1</v>
      </c>
      <c r="K991" s="50">
        <v>14</v>
      </c>
      <c r="L991" s="50">
        <f t="shared" si="720"/>
        <v>141089</v>
      </c>
      <c r="M991" s="50">
        <v>89</v>
      </c>
      <c r="N991" s="50" t="str">
        <f ca="1">OFFSET(随机目标!$C$42,M991-1,MATCH(K991,随机目标!$C$41:$CH$41,0)-1)</f>
        <v>prop,209,2;pack,1114;pack,1129;pack,1144;pack,1159</v>
      </c>
      <c r="O991" s="50" t="str">
        <f ca="1">OFFSET(随机目标!$C$42,M991-1,MATCH(K991,随机目标!$C$41:$CH$41,0))</f>
        <v>prop,209,2</v>
      </c>
      <c r="P991" s="50">
        <f ca="1">OFFSET(随机目标!$C$42,M991-1,MATCH(K991,随机目标!$C$41:$CH$41,0)+1)</f>
        <v>2</v>
      </c>
      <c r="Q991" s="50">
        <v>1</v>
      </c>
      <c r="R991" s="50" t="str">
        <f t="shared" ca="1" si="721"/>
        <v>prop_209</v>
      </c>
      <c r="S991" s="50" t="str">
        <f t="shared" ca="1" si="722"/>
        <v>prop</v>
      </c>
      <c r="U991" s="50">
        <v>21</v>
      </c>
      <c r="V991" s="50">
        <f t="shared" si="743"/>
        <v>212089</v>
      </c>
      <c r="W991" s="50">
        <v>89</v>
      </c>
      <c r="X991" s="50" t="s">
        <v>2200</v>
      </c>
      <c r="Y991" s="50" t="s">
        <v>2200</v>
      </c>
      <c r="Z991" s="50">
        <f>随机目标!CH430</f>
        <v>0</v>
      </c>
      <c r="AA991" s="50">
        <v>2</v>
      </c>
      <c r="AB991" s="50" t="str">
        <f t="shared" si="744"/>
        <v>itemicon_1</v>
      </c>
      <c r="AC991" s="50" t="str">
        <f t="shared" si="745"/>
        <v>coin</v>
      </c>
    </row>
    <row r="992" spans="1:29">
      <c r="A992" s="51" t="s">
        <v>1305</v>
      </c>
      <c r="B992" s="52">
        <v>2090</v>
      </c>
      <c r="C992" s="52">
        <v>2</v>
      </c>
      <c r="D992" s="50" t="str">
        <f t="shared" ref="D992:H992" si="773">D892</f>
        <v>item,200;stage_token,1</v>
      </c>
      <c r="E992" s="50">
        <f>产出设定!$C$22</f>
        <v>100</v>
      </c>
      <c r="F992" s="50">
        <f t="shared" si="773"/>
        <v>456</v>
      </c>
      <c r="G992" s="50">
        <f t="shared" si="773"/>
        <v>760</v>
      </c>
      <c r="H992" s="50" t="str">
        <f t="shared" si="773"/>
        <v>pack,10290;stage_token,230;dice,1</v>
      </c>
      <c r="K992" s="50">
        <v>14</v>
      </c>
      <c r="L992" s="50">
        <f t="shared" si="720"/>
        <v>141090</v>
      </c>
      <c r="M992" s="50">
        <v>90</v>
      </c>
      <c r="N992" s="50" t="str">
        <f ca="1">OFFSET(随机目标!$C$42,M992-1,MATCH(K992,随机目标!$C$41:$CH$41,0)-1)</f>
        <v>prop,209,2;pack,1114;pack,1129;pack,1144;pack,1159</v>
      </c>
      <c r="O992" s="50" t="str">
        <f ca="1">OFFSET(随机目标!$C$42,M992-1,MATCH(K992,随机目标!$C$41:$CH$41,0))</f>
        <v>prop,209,2</v>
      </c>
      <c r="P992" s="50">
        <f ca="1">OFFSET(随机目标!$C$42,M992-1,MATCH(K992,随机目标!$C$41:$CH$41,0)+1)</f>
        <v>2</v>
      </c>
      <c r="Q992" s="50">
        <v>1</v>
      </c>
      <c r="R992" s="50" t="str">
        <f t="shared" ca="1" si="721"/>
        <v>prop_209</v>
      </c>
      <c r="S992" s="50" t="str">
        <f t="shared" ca="1" si="722"/>
        <v>prop</v>
      </c>
      <c r="U992" s="50">
        <v>21</v>
      </c>
      <c r="V992" s="50">
        <f t="shared" si="743"/>
        <v>212090</v>
      </c>
      <c r="W992" s="50">
        <v>90</v>
      </c>
      <c r="X992" s="50" t="s">
        <v>2200</v>
      </c>
      <c r="Y992" s="50" t="s">
        <v>2200</v>
      </c>
      <c r="Z992" s="50">
        <f>随机目标!CH431</f>
        <v>0</v>
      </c>
      <c r="AA992" s="50">
        <v>2</v>
      </c>
      <c r="AB992" s="50" t="str">
        <f t="shared" si="744"/>
        <v>itemicon_1</v>
      </c>
      <c r="AC992" s="50" t="str">
        <f t="shared" si="745"/>
        <v>coin</v>
      </c>
    </row>
    <row r="993" spans="1:29">
      <c r="A993" s="51" t="s">
        <v>1306</v>
      </c>
      <c r="B993" s="52">
        <v>2091</v>
      </c>
      <c r="C993" s="52">
        <v>2</v>
      </c>
      <c r="D993" s="50" t="str">
        <f t="shared" ref="D993:H993" si="774">D893</f>
        <v>item,200;stage_token,1</v>
      </c>
      <c r="E993" s="50">
        <f>产出设定!$C$22</f>
        <v>100</v>
      </c>
      <c r="F993" s="50">
        <f t="shared" si="774"/>
        <v>456</v>
      </c>
      <c r="G993" s="50">
        <f t="shared" si="774"/>
        <v>760</v>
      </c>
      <c r="H993" s="50" t="str">
        <f t="shared" si="774"/>
        <v>pack,10291;stage_token,230;dice,1</v>
      </c>
      <c r="K993" s="50">
        <v>14</v>
      </c>
      <c r="L993" s="50">
        <f t="shared" si="720"/>
        <v>141091</v>
      </c>
      <c r="M993" s="50">
        <v>91</v>
      </c>
      <c r="N993" s="50" t="str">
        <f ca="1">OFFSET(随机目标!$C$42,M993-1,MATCH(K993,随机目标!$C$41:$CH$41,0)-1)</f>
        <v>prop,209,2;pack,1114;pack,1129;pack,1144;pack,1159</v>
      </c>
      <c r="O993" s="50" t="str">
        <f ca="1">OFFSET(随机目标!$C$42,M993-1,MATCH(K993,随机目标!$C$41:$CH$41,0))</f>
        <v>prop,209,2</v>
      </c>
      <c r="P993" s="50">
        <f ca="1">OFFSET(随机目标!$C$42,M993-1,MATCH(K993,随机目标!$C$41:$CH$41,0)+1)</f>
        <v>2</v>
      </c>
      <c r="Q993" s="50">
        <v>1</v>
      </c>
      <c r="R993" s="50" t="str">
        <f t="shared" ca="1" si="721"/>
        <v>prop_209</v>
      </c>
      <c r="S993" s="50" t="str">
        <f t="shared" ca="1" si="722"/>
        <v>prop</v>
      </c>
      <c r="U993" s="50">
        <v>21</v>
      </c>
      <c r="V993" s="50">
        <f t="shared" si="743"/>
        <v>212091</v>
      </c>
      <c r="W993" s="50">
        <v>91</v>
      </c>
      <c r="X993" s="50" t="s">
        <v>2200</v>
      </c>
      <c r="Y993" s="50" t="s">
        <v>2200</v>
      </c>
      <c r="Z993" s="50">
        <f>随机目标!CH432</f>
        <v>0</v>
      </c>
      <c r="AA993" s="50">
        <v>2</v>
      </c>
      <c r="AB993" s="50" t="str">
        <f t="shared" si="744"/>
        <v>itemicon_1</v>
      </c>
      <c r="AC993" s="50" t="str">
        <f t="shared" si="745"/>
        <v>coin</v>
      </c>
    </row>
    <row r="994" spans="1:29">
      <c r="A994" s="51" t="s">
        <v>1307</v>
      </c>
      <c r="B994" s="52">
        <v>2092</v>
      </c>
      <c r="C994" s="52">
        <v>2</v>
      </c>
      <c r="D994" s="50" t="str">
        <f t="shared" ref="D994:H994" si="775">D894</f>
        <v>item,200;stage_token,1</v>
      </c>
      <c r="E994" s="50">
        <f>产出设定!$C$22</f>
        <v>100</v>
      </c>
      <c r="F994" s="50">
        <f t="shared" si="775"/>
        <v>456</v>
      </c>
      <c r="G994" s="50">
        <f t="shared" si="775"/>
        <v>760</v>
      </c>
      <c r="H994" s="50" t="str">
        <f t="shared" si="775"/>
        <v>pack,10292;stage_token,230;dice,1</v>
      </c>
      <c r="K994" s="50">
        <v>14</v>
      </c>
      <c r="L994" s="50">
        <f t="shared" si="720"/>
        <v>141092</v>
      </c>
      <c r="M994" s="50">
        <v>92</v>
      </c>
      <c r="N994" s="50" t="str">
        <f ca="1">OFFSET(随机目标!$C$42,M994-1,MATCH(K994,随机目标!$C$41:$CH$41,0)-1)</f>
        <v>prop,209,2;pack,1114;pack,1129;pack,1144;pack,1159</v>
      </c>
      <c r="O994" s="50" t="str">
        <f ca="1">OFFSET(随机目标!$C$42,M994-1,MATCH(K994,随机目标!$C$41:$CH$41,0))</f>
        <v>prop,209,2</v>
      </c>
      <c r="P994" s="50">
        <f ca="1">OFFSET(随机目标!$C$42,M994-1,MATCH(K994,随机目标!$C$41:$CH$41,0)+1)</f>
        <v>2</v>
      </c>
      <c r="Q994" s="50">
        <v>1</v>
      </c>
      <c r="R994" s="50" t="str">
        <f t="shared" ca="1" si="721"/>
        <v>prop_209</v>
      </c>
      <c r="S994" s="50" t="str">
        <f t="shared" ca="1" si="722"/>
        <v>prop</v>
      </c>
      <c r="U994" s="50">
        <v>21</v>
      </c>
      <c r="V994" s="50">
        <f t="shared" si="743"/>
        <v>212092</v>
      </c>
      <c r="W994" s="50">
        <v>92</v>
      </c>
      <c r="X994" s="50" t="s">
        <v>2200</v>
      </c>
      <c r="Y994" s="50" t="s">
        <v>2200</v>
      </c>
      <c r="Z994" s="50">
        <f>随机目标!CH433</f>
        <v>0</v>
      </c>
      <c r="AA994" s="50">
        <v>2</v>
      </c>
      <c r="AB994" s="50" t="str">
        <f t="shared" si="744"/>
        <v>itemicon_1</v>
      </c>
      <c r="AC994" s="50" t="str">
        <f t="shared" si="745"/>
        <v>coin</v>
      </c>
    </row>
    <row r="995" spans="1:29">
      <c r="A995" s="51" t="s">
        <v>1308</v>
      </c>
      <c r="B995" s="52">
        <v>2093</v>
      </c>
      <c r="C995" s="52">
        <v>2</v>
      </c>
      <c r="D995" s="50" t="str">
        <f t="shared" ref="D995:H995" si="776">D895</f>
        <v>item,200;stage_token,1</v>
      </c>
      <c r="E995" s="50">
        <f>产出设定!$C$22</f>
        <v>100</v>
      </c>
      <c r="F995" s="50">
        <f t="shared" si="776"/>
        <v>456</v>
      </c>
      <c r="G995" s="50">
        <f t="shared" si="776"/>
        <v>760</v>
      </c>
      <c r="H995" s="50" t="str">
        <f t="shared" si="776"/>
        <v>pack,10293;stage_token,230;dice,1</v>
      </c>
      <c r="K995" s="50">
        <v>14</v>
      </c>
      <c r="L995" s="50">
        <f t="shared" si="720"/>
        <v>141093</v>
      </c>
      <c r="M995" s="50">
        <v>93</v>
      </c>
      <c r="N995" s="50" t="str">
        <f ca="1">OFFSET(随机目标!$C$42,M995-1,MATCH(K995,随机目标!$C$41:$CH$41,0)-1)</f>
        <v>prop,209,2;pack,1114;pack,1129;pack,1144;pack,1159</v>
      </c>
      <c r="O995" s="50" t="str">
        <f ca="1">OFFSET(随机目标!$C$42,M995-1,MATCH(K995,随机目标!$C$41:$CH$41,0))</f>
        <v>prop,209,2</v>
      </c>
      <c r="P995" s="50">
        <f ca="1">OFFSET(随机目标!$C$42,M995-1,MATCH(K995,随机目标!$C$41:$CH$41,0)+1)</f>
        <v>2</v>
      </c>
      <c r="Q995" s="50">
        <v>1</v>
      </c>
      <c r="R995" s="50" t="str">
        <f t="shared" ca="1" si="721"/>
        <v>prop_209</v>
      </c>
      <c r="S995" s="50" t="str">
        <f t="shared" ca="1" si="722"/>
        <v>prop</v>
      </c>
      <c r="U995" s="50">
        <v>21</v>
      </c>
      <c r="V995" s="50">
        <f t="shared" si="743"/>
        <v>212093</v>
      </c>
      <c r="W995" s="50">
        <v>93</v>
      </c>
      <c r="X995" s="50" t="s">
        <v>2200</v>
      </c>
      <c r="Y995" s="50" t="s">
        <v>2200</v>
      </c>
      <c r="Z995" s="50">
        <f>随机目标!CH434</f>
        <v>0</v>
      </c>
      <c r="AA995" s="50">
        <v>2</v>
      </c>
      <c r="AB995" s="50" t="str">
        <f t="shared" si="744"/>
        <v>itemicon_1</v>
      </c>
      <c r="AC995" s="50" t="str">
        <f t="shared" si="745"/>
        <v>coin</v>
      </c>
    </row>
    <row r="996" spans="1:29">
      <c r="A996" s="51" t="s">
        <v>1309</v>
      </c>
      <c r="B996" s="52">
        <v>2094</v>
      </c>
      <c r="C996" s="52">
        <v>2</v>
      </c>
      <c r="D996" s="50" t="str">
        <f t="shared" ref="D996:H996" si="777">D896</f>
        <v>item,200;stage_token,1</v>
      </c>
      <c r="E996" s="50">
        <f>产出设定!$C$22</f>
        <v>100</v>
      </c>
      <c r="F996" s="50">
        <f t="shared" si="777"/>
        <v>456</v>
      </c>
      <c r="G996" s="50">
        <f t="shared" si="777"/>
        <v>760</v>
      </c>
      <c r="H996" s="50" t="str">
        <f t="shared" si="777"/>
        <v>pack,10294;stage_token,230;dice,1</v>
      </c>
      <c r="K996" s="50">
        <v>14</v>
      </c>
      <c r="L996" s="50">
        <f t="shared" si="720"/>
        <v>141094</v>
      </c>
      <c r="M996" s="50">
        <v>94</v>
      </c>
      <c r="N996" s="50" t="str">
        <f ca="1">OFFSET(随机目标!$C$42,M996-1,MATCH(K996,随机目标!$C$41:$CH$41,0)-1)</f>
        <v>prop,209,2;pack,1114;pack,1129;pack,1144;pack,1159</v>
      </c>
      <c r="O996" s="50" t="str">
        <f ca="1">OFFSET(随机目标!$C$42,M996-1,MATCH(K996,随机目标!$C$41:$CH$41,0))</f>
        <v>prop,209,2</v>
      </c>
      <c r="P996" s="50">
        <f ca="1">OFFSET(随机目标!$C$42,M996-1,MATCH(K996,随机目标!$C$41:$CH$41,0)+1)</f>
        <v>2</v>
      </c>
      <c r="Q996" s="50">
        <v>1</v>
      </c>
      <c r="R996" s="50" t="str">
        <f t="shared" ca="1" si="721"/>
        <v>prop_209</v>
      </c>
      <c r="S996" s="50" t="str">
        <f t="shared" ca="1" si="722"/>
        <v>prop</v>
      </c>
      <c r="U996" s="50">
        <v>21</v>
      </c>
      <c r="V996" s="50">
        <f t="shared" si="743"/>
        <v>212094</v>
      </c>
      <c r="W996" s="50">
        <v>94</v>
      </c>
      <c r="X996" s="50" t="s">
        <v>2200</v>
      </c>
      <c r="Y996" s="50" t="s">
        <v>2200</v>
      </c>
      <c r="Z996" s="50">
        <f>随机目标!CH435</f>
        <v>0</v>
      </c>
      <c r="AA996" s="50">
        <v>2</v>
      </c>
      <c r="AB996" s="50" t="str">
        <f t="shared" si="744"/>
        <v>itemicon_1</v>
      </c>
      <c r="AC996" s="50" t="str">
        <f t="shared" si="745"/>
        <v>coin</v>
      </c>
    </row>
    <row r="997" spans="1:29">
      <c r="A997" s="51" t="s">
        <v>1310</v>
      </c>
      <c r="B997" s="52">
        <v>2095</v>
      </c>
      <c r="C997" s="52">
        <v>2</v>
      </c>
      <c r="D997" s="50" t="str">
        <f t="shared" ref="D997:H997" si="778">D897</f>
        <v>item,200;stage_token,1</v>
      </c>
      <c r="E997" s="50">
        <f>产出设定!$C$22</f>
        <v>100</v>
      </c>
      <c r="F997" s="50">
        <f t="shared" si="778"/>
        <v>456</v>
      </c>
      <c r="G997" s="50">
        <f t="shared" si="778"/>
        <v>760</v>
      </c>
      <c r="H997" s="50" t="str">
        <f t="shared" si="778"/>
        <v>pack,10295;stage_token,235;dice,1</v>
      </c>
      <c r="K997" s="50">
        <v>14</v>
      </c>
      <c r="L997" s="50">
        <f t="shared" si="720"/>
        <v>141095</v>
      </c>
      <c r="M997" s="50">
        <v>95</v>
      </c>
      <c r="N997" s="50" t="str">
        <f ca="1">OFFSET(随机目标!$C$42,M997-1,MATCH(K997,随机目标!$C$41:$CH$41,0)-1)</f>
        <v>prop,209,2;pack,1114;pack,1129;pack,1144;pack,1159</v>
      </c>
      <c r="O997" s="50" t="str">
        <f ca="1">OFFSET(随机目标!$C$42,M997-1,MATCH(K997,随机目标!$C$41:$CH$41,0))</f>
        <v>prop,209,2</v>
      </c>
      <c r="P997" s="50">
        <f ca="1">OFFSET(随机目标!$C$42,M997-1,MATCH(K997,随机目标!$C$41:$CH$41,0)+1)</f>
        <v>2</v>
      </c>
      <c r="Q997" s="50">
        <v>1</v>
      </c>
      <c r="R997" s="50" t="str">
        <f t="shared" ca="1" si="721"/>
        <v>prop_209</v>
      </c>
      <c r="S997" s="50" t="str">
        <f t="shared" ca="1" si="722"/>
        <v>prop</v>
      </c>
      <c r="U997" s="50">
        <v>21</v>
      </c>
      <c r="V997" s="50">
        <f t="shared" si="743"/>
        <v>212095</v>
      </c>
      <c r="W997" s="50">
        <v>95</v>
      </c>
      <c r="X997" s="50" t="s">
        <v>2200</v>
      </c>
      <c r="Y997" s="50" t="s">
        <v>2200</v>
      </c>
      <c r="Z997" s="50">
        <f>随机目标!CH436</f>
        <v>0</v>
      </c>
      <c r="AA997" s="50">
        <v>2</v>
      </c>
      <c r="AB997" s="50" t="str">
        <f t="shared" si="744"/>
        <v>itemicon_1</v>
      </c>
      <c r="AC997" s="50" t="str">
        <f t="shared" si="745"/>
        <v>coin</v>
      </c>
    </row>
    <row r="998" spans="1:29">
      <c r="A998" s="51" t="s">
        <v>1311</v>
      </c>
      <c r="B998" s="52">
        <v>2096</v>
      </c>
      <c r="C998" s="52">
        <v>2</v>
      </c>
      <c r="D998" s="50" t="str">
        <f t="shared" ref="D998:H998" si="779">D898</f>
        <v>item,200;stage_token,1</v>
      </c>
      <c r="E998" s="50">
        <f>产出设定!$C$22</f>
        <v>100</v>
      </c>
      <c r="F998" s="50">
        <f t="shared" si="779"/>
        <v>456</v>
      </c>
      <c r="G998" s="50">
        <f t="shared" si="779"/>
        <v>760</v>
      </c>
      <c r="H998" s="50" t="str">
        <f t="shared" si="779"/>
        <v>pack,10296;stage_token,235;dice,1</v>
      </c>
      <c r="K998" s="50">
        <v>14</v>
      </c>
      <c r="L998" s="50">
        <f t="shared" si="720"/>
        <v>141096</v>
      </c>
      <c r="M998" s="50">
        <v>96</v>
      </c>
      <c r="N998" s="50" t="str">
        <f ca="1">OFFSET(随机目标!$C$42,M998-1,MATCH(K998,随机目标!$C$41:$CH$41,0)-1)</f>
        <v>prop,209,2;pack,1114;pack,1129;pack,1144;pack,1159</v>
      </c>
      <c r="O998" s="50" t="str">
        <f ca="1">OFFSET(随机目标!$C$42,M998-1,MATCH(K998,随机目标!$C$41:$CH$41,0))</f>
        <v>prop,209,2</v>
      </c>
      <c r="P998" s="50">
        <f ca="1">OFFSET(随机目标!$C$42,M998-1,MATCH(K998,随机目标!$C$41:$CH$41,0)+1)</f>
        <v>2</v>
      </c>
      <c r="Q998" s="50">
        <v>1</v>
      </c>
      <c r="R998" s="50" t="str">
        <f t="shared" ca="1" si="721"/>
        <v>prop_209</v>
      </c>
      <c r="S998" s="50" t="str">
        <f t="shared" ca="1" si="722"/>
        <v>prop</v>
      </c>
      <c r="U998" s="50">
        <v>21</v>
      </c>
      <c r="V998" s="50">
        <f t="shared" si="743"/>
        <v>212096</v>
      </c>
      <c r="W998" s="50">
        <v>96</v>
      </c>
      <c r="X998" s="50" t="s">
        <v>2200</v>
      </c>
      <c r="Y998" s="50" t="s">
        <v>2200</v>
      </c>
      <c r="Z998" s="50">
        <f>随机目标!CH437</f>
        <v>0</v>
      </c>
      <c r="AA998" s="50">
        <v>2</v>
      </c>
      <c r="AB998" s="50" t="str">
        <f t="shared" si="744"/>
        <v>itemicon_1</v>
      </c>
      <c r="AC998" s="50" t="str">
        <f t="shared" si="745"/>
        <v>coin</v>
      </c>
    </row>
    <row r="999" spans="1:29">
      <c r="A999" s="51" t="s">
        <v>1312</v>
      </c>
      <c r="B999" s="52">
        <v>2097</v>
      </c>
      <c r="C999" s="52">
        <v>2</v>
      </c>
      <c r="D999" s="50" t="str">
        <f t="shared" ref="D999:H999" si="780">D899</f>
        <v>item,200;stage_token,1</v>
      </c>
      <c r="E999" s="50">
        <f>产出设定!$C$22</f>
        <v>100</v>
      </c>
      <c r="F999" s="50">
        <f t="shared" si="780"/>
        <v>456</v>
      </c>
      <c r="G999" s="50">
        <f t="shared" si="780"/>
        <v>760</v>
      </c>
      <c r="H999" s="50" t="str">
        <f t="shared" si="780"/>
        <v>pack,10297;stage_token,235;dice,1</v>
      </c>
      <c r="K999" s="50">
        <v>14</v>
      </c>
      <c r="L999" s="50">
        <f t="shared" si="720"/>
        <v>141097</v>
      </c>
      <c r="M999" s="50">
        <v>97</v>
      </c>
      <c r="N999" s="50" t="str">
        <f ca="1">OFFSET(随机目标!$C$42,M999-1,MATCH(K999,随机目标!$C$41:$CH$41,0)-1)</f>
        <v>prop,209,2;pack,1114;pack,1129;pack,1144;pack,1159</v>
      </c>
      <c r="O999" s="50" t="str">
        <f ca="1">OFFSET(随机目标!$C$42,M999-1,MATCH(K999,随机目标!$C$41:$CH$41,0))</f>
        <v>prop,209,2</v>
      </c>
      <c r="P999" s="50">
        <f ca="1">OFFSET(随机目标!$C$42,M999-1,MATCH(K999,随机目标!$C$41:$CH$41,0)+1)</f>
        <v>2</v>
      </c>
      <c r="Q999" s="50">
        <v>1</v>
      </c>
      <c r="R999" s="50" t="str">
        <f t="shared" ca="1" si="721"/>
        <v>prop_209</v>
      </c>
      <c r="S999" s="50" t="str">
        <f t="shared" ca="1" si="722"/>
        <v>prop</v>
      </c>
      <c r="U999" s="50">
        <v>21</v>
      </c>
      <c r="V999" s="50">
        <f t="shared" si="743"/>
        <v>212097</v>
      </c>
      <c r="W999" s="50">
        <v>97</v>
      </c>
      <c r="X999" s="50" t="s">
        <v>2200</v>
      </c>
      <c r="Y999" s="50" t="s">
        <v>2200</v>
      </c>
      <c r="Z999" s="50">
        <f>随机目标!CH438</f>
        <v>0</v>
      </c>
      <c r="AA999" s="50">
        <v>2</v>
      </c>
      <c r="AB999" s="50" t="str">
        <f t="shared" si="744"/>
        <v>itemicon_1</v>
      </c>
      <c r="AC999" s="50" t="str">
        <f t="shared" si="745"/>
        <v>coin</v>
      </c>
    </row>
    <row r="1000" spans="1:29">
      <c r="A1000" s="51" t="s">
        <v>1313</v>
      </c>
      <c r="B1000" s="52">
        <v>2098</v>
      </c>
      <c r="C1000" s="52">
        <v>2</v>
      </c>
      <c r="D1000" s="50" t="str">
        <f t="shared" ref="D1000:H1000" si="781">D900</f>
        <v>item,200;stage_token,1</v>
      </c>
      <c r="E1000" s="50">
        <f>产出设定!$C$22</f>
        <v>100</v>
      </c>
      <c r="F1000" s="50">
        <f t="shared" si="781"/>
        <v>456</v>
      </c>
      <c r="G1000" s="50">
        <f t="shared" si="781"/>
        <v>760</v>
      </c>
      <c r="H1000" s="50" t="str">
        <f t="shared" si="781"/>
        <v>pack,10298;stage_token,235;dice,1</v>
      </c>
      <c r="K1000" s="50">
        <v>14</v>
      </c>
      <c r="L1000" s="50">
        <f t="shared" si="720"/>
        <v>141098</v>
      </c>
      <c r="M1000" s="50">
        <v>98</v>
      </c>
      <c r="N1000" s="50" t="str">
        <f ca="1">OFFSET(随机目标!$C$42,M1000-1,MATCH(K1000,随机目标!$C$41:$CH$41,0)-1)</f>
        <v>prop,209,2;pack,1114;pack,1129;pack,1144;pack,1159</v>
      </c>
      <c r="O1000" s="50" t="str">
        <f ca="1">OFFSET(随机目标!$C$42,M1000-1,MATCH(K1000,随机目标!$C$41:$CH$41,0))</f>
        <v>prop,209,2</v>
      </c>
      <c r="P1000" s="50">
        <f ca="1">OFFSET(随机目标!$C$42,M1000-1,MATCH(K1000,随机目标!$C$41:$CH$41,0)+1)</f>
        <v>2</v>
      </c>
      <c r="Q1000" s="50">
        <v>1</v>
      </c>
      <c r="R1000" s="50" t="str">
        <f t="shared" ca="1" si="721"/>
        <v>prop_209</v>
      </c>
      <c r="S1000" s="50" t="str">
        <f t="shared" ca="1" si="722"/>
        <v>prop</v>
      </c>
      <c r="U1000" s="50">
        <v>21</v>
      </c>
      <c r="V1000" s="50">
        <f t="shared" si="743"/>
        <v>212098</v>
      </c>
      <c r="W1000" s="50">
        <v>98</v>
      </c>
      <c r="X1000" s="50" t="s">
        <v>2200</v>
      </c>
      <c r="Y1000" s="50" t="s">
        <v>2200</v>
      </c>
      <c r="Z1000" s="50">
        <f>随机目标!CH439</f>
        <v>0</v>
      </c>
      <c r="AA1000" s="50">
        <v>2</v>
      </c>
      <c r="AB1000" s="50" t="str">
        <f t="shared" si="744"/>
        <v>itemicon_1</v>
      </c>
      <c r="AC1000" s="50" t="str">
        <f t="shared" si="745"/>
        <v>coin</v>
      </c>
    </row>
    <row r="1001" spans="1:29">
      <c r="A1001" s="51" t="s">
        <v>1314</v>
      </c>
      <c r="B1001" s="52">
        <v>2099</v>
      </c>
      <c r="C1001" s="52">
        <v>2</v>
      </c>
      <c r="D1001" s="50" t="str">
        <f t="shared" ref="D1001:H1001" si="782">D901</f>
        <v>item,200;stage_token,1</v>
      </c>
      <c r="E1001" s="50">
        <f>产出设定!$C$22</f>
        <v>100</v>
      </c>
      <c r="F1001" s="50">
        <f t="shared" si="782"/>
        <v>456</v>
      </c>
      <c r="G1001" s="50">
        <f t="shared" si="782"/>
        <v>760</v>
      </c>
      <c r="H1001" s="50" t="str">
        <f t="shared" si="782"/>
        <v>pack,10299;stage_token,235;dice,1</v>
      </c>
      <c r="K1001" s="50">
        <v>14</v>
      </c>
      <c r="L1001" s="50">
        <f t="shared" si="720"/>
        <v>141099</v>
      </c>
      <c r="M1001" s="50">
        <v>99</v>
      </c>
      <c r="N1001" s="50" t="str">
        <f ca="1">OFFSET(随机目标!$C$42,M1001-1,MATCH(K1001,随机目标!$C$41:$CH$41,0)-1)</f>
        <v>prop,209,2;pack,1114;pack,1129;pack,1144;pack,1159</v>
      </c>
      <c r="O1001" s="50" t="str">
        <f ca="1">OFFSET(随机目标!$C$42,M1001-1,MATCH(K1001,随机目标!$C$41:$CH$41,0))</f>
        <v>prop,209,2</v>
      </c>
      <c r="P1001" s="50">
        <f ca="1">OFFSET(随机目标!$C$42,M1001-1,MATCH(K1001,随机目标!$C$41:$CH$41,0)+1)</f>
        <v>2</v>
      </c>
      <c r="Q1001" s="50">
        <v>1</v>
      </c>
      <c r="R1001" s="50" t="str">
        <f t="shared" ca="1" si="721"/>
        <v>prop_209</v>
      </c>
      <c r="S1001" s="50" t="str">
        <f t="shared" ca="1" si="722"/>
        <v>prop</v>
      </c>
      <c r="U1001" s="50">
        <v>21</v>
      </c>
      <c r="V1001" s="50">
        <f t="shared" si="743"/>
        <v>212099</v>
      </c>
      <c r="W1001" s="50">
        <v>99</v>
      </c>
      <c r="X1001" s="50" t="s">
        <v>2200</v>
      </c>
      <c r="Y1001" s="50" t="s">
        <v>2200</v>
      </c>
      <c r="Z1001" s="50">
        <f>随机目标!CH440</f>
        <v>0</v>
      </c>
      <c r="AA1001" s="50">
        <v>2</v>
      </c>
      <c r="AB1001" s="50" t="str">
        <f t="shared" si="744"/>
        <v>itemicon_1</v>
      </c>
      <c r="AC1001" s="50" t="str">
        <f t="shared" si="745"/>
        <v>coin</v>
      </c>
    </row>
    <row r="1002" spans="1:29">
      <c r="A1002" s="51" t="s">
        <v>1315</v>
      </c>
      <c r="B1002" s="52">
        <v>2100</v>
      </c>
      <c r="C1002" s="52">
        <v>2</v>
      </c>
      <c r="D1002" s="50" t="str">
        <f t="shared" ref="D1002:H1002" si="783">D902</f>
        <v>item,200;stage_token,1</v>
      </c>
      <c r="E1002" s="50">
        <f>产出设定!$C$22</f>
        <v>100</v>
      </c>
      <c r="F1002" s="50">
        <f t="shared" si="783"/>
        <v>456</v>
      </c>
      <c r="G1002" s="50">
        <f t="shared" si="783"/>
        <v>760</v>
      </c>
      <c r="H1002" s="50" t="str">
        <f t="shared" si="783"/>
        <v>pack,10300;stage_token,240;dice,1</v>
      </c>
      <c r="K1002" s="50">
        <v>14</v>
      </c>
      <c r="L1002" s="50">
        <f t="shared" si="720"/>
        <v>141100</v>
      </c>
      <c r="M1002" s="50">
        <v>100</v>
      </c>
      <c r="N1002" s="50" t="str">
        <f ca="1">OFFSET(随机目标!$C$42,M1002-1,MATCH(K1002,随机目标!$C$41:$CH$41,0)-1)</f>
        <v>prop,209,2;pack,1114;pack,1129;pack,1144;pack,1159</v>
      </c>
      <c r="O1002" s="50" t="str">
        <f ca="1">OFFSET(随机目标!$C$42,M1002-1,MATCH(K1002,随机目标!$C$41:$CH$41,0))</f>
        <v>prop,209,2</v>
      </c>
      <c r="P1002" s="50">
        <f ca="1">OFFSET(随机目标!$C$42,M1002-1,MATCH(K1002,随机目标!$C$41:$CH$41,0)+1)</f>
        <v>2</v>
      </c>
      <c r="Q1002" s="50">
        <v>1</v>
      </c>
      <c r="R1002" s="50" t="str">
        <f t="shared" ca="1" si="721"/>
        <v>prop_209</v>
      </c>
      <c r="S1002" s="50" t="str">
        <f t="shared" ca="1" si="722"/>
        <v>prop</v>
      </c>
      <c r="U1002" s="50">
        <v>21</v>
      </c>
      <c r="V1002" s="50">
        <f t="shared" si="743"/>
        <v>212100</v>
      </c>
      <c r="W1002" s="50">
        <v>100</v>
      </c>
      <c r="X1002" s="50" t="s">
        <v>2200</v>
      </c>
      <c r="Y1002" s="50" t="s">
        <v>2200</v>
      </c>
      <c r="Z1002" s="50">
        <f>随机目标!CH441</f>
        <v>0</v>
      </c>
      <c r="AA1002" s="50">
        <v>2</v>
      </c>
      <c r="AB1002" s="50" t="str">
        <f t="shared" si="744"/>
        <v>itemicon_1</v>
      </c>
      <c r="AC1002" s="50" t="str">
        <f t="shared" si="745"/>
        <v>coin</v>
      </c>
    </row>
    <row r="1003" spans="1:29">
      <c r="A1003" s="51" t="s">
        <v>1316</v>
      </c>
      <c r="B1003" s="52">
        <v>2001</v>
      </c>
      <c r="C1003" s="52">
        <v>3</v>
      </c>
      <c r="D1003" s="50" t="str">
        <f t="shared" ref="D1003:H1003" si="784">D903</f>
        <v>item,200;stage_token,1</v>
      </c>
      <c r="E1003" s="50">
        <f>产出设定!$C$22</f>
        <v>100</v>
      </c>
      <c r="F1003" s="50">
        <f t="shared" si="784"/>
        <v>120</v>
      </c>
      <c r="G1003" s="50">
        <f t="shared" si="784"/>
        <v>200</v>
      </c>
      <c r="H1003" s="50" t="str">
        <f t="shared" si="784"/>
        <v>pack,10201;stage_token,140;dice,1</v>
      </c>
      <c r="K1003" s="50">
        <v>15</v>
      </c>
      <c r="L1003" s="50">
        <f t="shared" si="720"/>
        <v>151001</v>
      </c>
      <c r="M1003" s="50">
        <v>1</v>
      </c>
      <c r="N1003" s="50" t="str">
        <f ca="1">OFFSET(随机目标!$C$42,M1003-1,MATCH(K1003,随机目标!$C$41:$CH$41,0)-1)</f>
        <v>prop,213,1;pack,1101;pack,1116;pack,1131;pack,1146</v>
      </c>
      <c r="O1003" s="50" t="str">
        <f ca="1">OFFSET(随机目标!$C$42,M1003-1,MATCH(K1003,随机目标!$C$41:$CH$41,0))</f>
        <v>prop,213,1</v>
      </c>
      <c r="P1003" s="50">
        <f ca="1">OFFSET(随机目标!$C$42,M1003-1,MATCH(K1003,随机目标!$C$41:$CH$41,0)+1)</f>
        <v>0</v>
      </c>
      <c r="Q1003" s="50">
        <v>1</v>
      </c>
      <c r="R1003" s="50" t="str">
        <f t="shared" ca="1" si="721"/>
        <v>prop_213</v>
      </c>
      <c r="S1003" s="50" t="str">
        <f t="shared" ca="1" si="722"/>
        <v>prop</v>
      </c>
      <c r="U1003" s="50">
        <v>22</v>
      </c>
      <c r="V1003" s="50">
        <f t="shared" si="743"/>
        <v>222001</v>
      </c>
      <c r="W1003" s="50">
        <v>1</v>
      </c>
      <c r="X1003" s="50" t="s">
        <v>2200</v>
      </c>
      <c r="Y1003" s="50" t="s">
        <v>2200</v>
      </c>
      <c r="Z1003" s="50">
        <f>随机目标!CH442</f>
        <v>0</v>
      </c>
      <c r="AA1003" s="50">
        <v>2</v>
      </c>
      <c r="AB1003" s="50" t="str">
        <f t="shared" si="744"/>
        <v>itemicon_1</v>
      </c>
      <c r="AC1003" s="50" t="str">
        <f t="shared" si="745"/>
        <v>coin</v>
      </c>
    </row>
    <row r="1004" spans="1:29">
      <c r="A1004" s="51" t="s">
        <v>1317</v>
      </c>
      <c r="B1004" s="52">
        <v>2002</v>
      </c>
      <c r="C1004" s="52">
        <v>3</v>
      </c>
      <c r="D1004" s="50" t="str">
        <f t="shared" ref="D1004:H1004" si="785">D904</f>
        <v>item,200;stage_token,1</v>
      </c>
      <c r="E1004" s="50">
        <f>产出设定!$C$22</f>
        <v>100</v>
      </c>
      <c r="F1004" s="50">
        <f t="shared" si="785"/>
        <v>128</v>
      </c>
      <c r="G1004" s="50">
        <f t="shared" si="785"/>
        <v>214</v>
      </c>
      <c r="H1004" s="50" t="str">
        <f t="shared" si="785"/>
        <v>pack,10202;stage_token,140;dice,1</v>
      </c>
      <c r="K1004" s="50">
        <v>15</v>
      </c>
      <c r="L1004" s="50">
        <f t="shared" si="720"/>
        <v>151002</v>
      </c>
      <c r="M1004" s="50">
        <v>2</v>
      </c>
      <c r="N1004" s="50" t="str">
        <f ca="1">OFFSET(随机目标!$C$42,M1004-1,MATCH(K1004,随机目标!$C$41:$CH$41,0)-1)</f>
        <v>prop,213,1;pack,1101;pack,1116;pack,1131;pack,1146</v>
      </c>
      <c r="O1004" s="50" t="str">
        <f ca="1">OFFSET(随机目标!$C$42,M1004-1,MATCH(K1004,随机目标!$C$41:$CH$41,0))</f>
        <v>prop,213,1</v>
      </c>
      <c r="P1004" s="50">
        <f ca="1">OFFSET(随机目标!$C$42,M1004-1,MATCH(K1004,随机目标!$C$41:$CH$41,0)+1)</f>
        <v>0</v>
      </c>
      <c r="Q1004" s="50">
        <v>1</v>
      </c>
      <c r="R1004" s="50" t="str">
        <f t="shared" ca="1" si="721"/>
        <v>prop_213</v>
      </c>
      <c r="S1004" s="50" t="str">
        <f t="shared" ca="1" si="722"/>
        <v>prop</v>
      </c>
      <c r="U1004" s="50">
        <v>22</v>
      </c>
      <c r="V1004" s="50">
        <f t="shared" si="743"/>
        <v>222002</v>
      </c>
      <c r="W1004" s="50">
        <v>2</v>
      </c>
      <c r="X1004" s="50" t="s">
        <v>2200</v>
      </c>
      <c r="Y1004" s="50" t="s">
        <v>2200</v>
      </c>
      <c r="Z1004" s="50">
        <f>随机目标!CH443</f>
        <v>0</v>
      </c>
      <c r="AA1004" s="50">
        <v>2</v>
      </c>
      <c r="AB1004" s="50" t="str">
        <f t="shared" si="744"/>
        <v>itemicon_1</v>
      </c>
      <c r="AC1004" s="50" t="str">
        <f t="shared" si="745"/>
        <v>coin</v>
      </c>
    </row>
    <row r="1005" spans="1:29">
      <c r="A1005" s="51" t="s">
        <v>1318</v>
      </c>
      <c r="B1005" s="52">
        <v>2003</v>
      </c>
      <c r="C1005" s="52">
        <v>3</v>
      </c>
      <c r="D1005" s="50" t="str">
        <f t="shared" ref="D1005:H1005" si="786">D905</f>
        <v>item,200;stage_token,1</v>
      </c>
      <c r="E1005" s="50">
        <f>产出设定!$C$22</f>
        <v>100</v>
      </c>
      <c r="F1005" s="50">
        <f t="shared" si="786"/>
        <v>136</v>
      </c>
      <c r="G1005" s="50">
        <f t="shared" si="786"/>
        <v>226</v>
      </c>
      <c r="H1005" s="50" t="str">
        <f t="shared" si="786"/>
        <v>pack,10203;stage_token,140;dice,1</v>
      </c>
      <c r="K1005" s="50">
        <v>15</v>
      </c>
      <c r="L1005" s="50">
        <f t="shared" si="720"/>
        <v>151003</v>
      </c>
      <c r="M1005" s="50">
        <v>3</v>
      </c>
      <c r="N1005" s="50" t="str">
        <f ca="1">OFFSET(随机目标!$C$42,M1005-1,MATCH(K1005,随机目标!$C$41:$CH$41,0)-1)</f>
        <v>prop,213,1;pack,1101;pack,1116;pack,1131;pack,1146</v>
      </c>
      <c r="O1005" s="50" t="str">
        <f ca="1">OFFSET(随机目标!$C$42,M1005-1,MATCH(K1005,随机目标!$C$41:$CH$41,0))</f>
        <v>prop,213,1</v>
      </c>
      <c r="P1005" s="50">
        <f ca="1">OFFSET(随机目标!$C$42,M1005-1,MATCH(K1005,随机目标!$C$41:$CH$41,0)+1)</f>
        <v>0</v>
      </c>
      <c r="Q1005" s="50">
        <v>1</v>
      </c>
      <c r="R1005" s="50" t="str">
        <f t="shared" ca="1" si="721"/>
        <v>prop_213</v>
      </c>
      <c r="S1005" s="50" t="str">
        <f t="shared" ca="1" si="722"/>
        <v>prop</v>
      </c>
      <c r="U1005" s="50">
        <v>22</v>
      </c>
      <c r="V1005" s="50">
        <f t="shared" si="743"/>
        <v>222003</v>
      </c>
      <c r="W1005" s="50">
        <v>3</v>
      </c>
      <c r="X1005" s="50" t="s">
        <v>2200</v>
      </c>
      <c r="Y1005" s="50" t="s">
        <v>2200</v>
      </c>
      <c r="Z1005" s="50">
        <f>随机目标!CH444</f>
        <v>0</v>
      </c>
      <c r="AA1005" s="50">
        <v>2</v>
      </c>
      <c r="AB1005" s="50" t="str">
        <f t="shared" si="744"/>
        <v>itemicon_1</v>
      </c>
      <c r="AC1005" s="50" t="str">
        <f t="shared" si="745"/>
        <v>coin</v>
      </c>
    </row>
    <row r="1006" spans="1:29">
      <c r="A1006" s="51" t="s">
        <v>1319</v>
      </c>
      <c r="B1006" s="52">
        <v>2004</v>
      </c>
      <c r="C1006" s="52">
        <v>3</v>
      </c>
      <c r="D1006" s="50" t="str">
        <f t="shared" ref="D1006:H1006" si="787">D906</f>
        <v>item,200;stage_token,1</v>
      </c>
      <c r="E1006" s="50">
        <f>产出设定!$C$22</f>
        <v>100</v>
      </c>
      <c r="F1006" s="50">
        <f t="shared" si="787"/>
        <v>144</v>
      </c>
      <c r="G1006" s="50">
        <f t="shared" si="787"/>
        <v>240</v>
      </c>
      <c r="H1006" s="50" t="str">
        <f t="shared" si="787"/>
        <v>pack,10204;stage_token,140;dice,1</v>
      </c>
      <c r="K1006" s="50">
        <v>15</v>
      </c>
      <c r="L1006" s="50">
        <f t="shared" si="720"/>
        <v>151004</v>
      </c>
      <c r="M1006" s="50">
        <v>4</v>
      </c>
      <c r="N1006" s="50" t="str">
        <f ca="1">OFFSET(随机目标!$C$42,M1006-1,MATCH(K1006,随机目标!$C$41:$CH$41,0)-1)</f>
        <v>prop,213,1;pack,1101;pack,1116;pack,1131;pack,1146</v>
      </c>
      <c r="O1006" s="50" t="str">
        <f ca="1">OFFSET(随机目标!$C$42,M1006-1,MATCH(K1006,随机目标!$C$41:$CH$41,0))</f>
        <v>prop,213,1</v>
      </c>
      <c r="P1006" s="50">
        <f ca="1">OFFSET(随机目标!$C$42,M1006-1,MATCH(K1006,随机目标!$C$41:$CH$41,0)+1)</f>
        <v>0</v>
      </c>
      <c r="Q1006" s="50">
        <v>1</v>
      </c>
      <c r="R1006" s="50" t="str">
        <f t="shared" ca="1" si="721"/>
        <v>prop_213</v>
      </c>
      <c r="S1006" s="50" t="str">
        <f t="shared" ca="1" si="722"/>
        <v>prop</v>
      </c>
      <c r="U1006" s="50">
        <v>22</v>
      </c>
      <c r="V1006" s="50">
        <f t="shared" si="743"/>
        <v>222004</v>
      </c>
      <c r="W1006" s="50">
        <v>4</v>
      </c>
      <c r="X1006" s="50" t="s">
        <v>2200</v>
      </c>
      <c r="Y1006" s="50" t="s">
        <v>2200</v>
      </c>
      <c r="Z1006" s="50">
        <f>随机目标!CH445</f>
        <v>0</v>
      </c>
      <c r="AA1006" s="50">
        <v>2</v>
      </c>
      <c r="AB1006" s="50" t="str">
        <f t="shared" si="744"/>
        <v>itemicon_1</v>
      </c>
      <c r="AC1006" s="50" t="str">
        <f t="shared" si="745"/>
        <v>coin</v>
      </c>
    </row>
    <row r="1007" spans="1:29">
      <c r="A1007" s="51" t="s">
        <v>1320</v>
      </c>
      <c r="B1007" s="52">
        <v>2005</v>
      </c>
      <c r="C1007" s="52">
        <v>3</v>
      </c>
      <c r="D1007" s="50" t="str">
        <f t="shared" ref="D1007:H1007" si="788">D907</f>
        <v>item,200;stage_token,1</v>
      </c>
      <c r="E1007" s="50">
        <f>产出设定!$C$22</f>
        <v>100</v>
      </c>
      <c r="F1007" s="50">
        <f t="shared" si="788"/>
        <v>152</v>
      </c>
      <c r="G1007" s="50">
        <f t="shared" si="788"/>
        <v>254</v>
      </c>
      <c r="H1007" s="50" t="str">
        <f t="shared" si="788"/>
        <v>pack,10205;stage_token,145;dice,1</v>
      </c>
      <c r="K1007" s="50">
        <v>15</v>
      </c>
      <c r="L1007" s="50">
        <f t="shared" si="720"/>
        <v>151005</v>
      </c>
      <c r="M1007" s="50">
        <v>5</v>
      </c>
      <c r="N1007" s="50" t="str">
        <f ca="1">OFFSET(随机目标!$C$42,M1007-1,MATCH(K1007,随机目标!$C$41:$CH$41,0)-1)</f>
        <v>prop,213,1;pack,1102;pack,1117;pack,1132;pack,1147</v>
      </c>
      <c r="O1007" s="50" t="str">
        <f ca="1">OFFSET(随机目标!$C$42,M1007-1,MATCH(K1007,随机目标!$C$41:$CH$41,0))</f>
        <v>prop,213,1</v>
      </c>
      <c r="P1007" s="50">
        <f ca="1">OFFSET(随机目标!$C$42,M1007-1,MATCH(K1007,随机目标!$C$41:$CH$41,0)+1)</f>
        <v>0</v>
      </c>
      <c r="Q1007" s="50">
        <v>1</v>
      </c>
      <c r="R1007" s="50" t="str">
        <f t="shared" ca="1" si="721"/>
        <v>prop_213</v>
      </c>
      <c r="S1007" s="50" t="str">
        <f t="shared" ca="1" si="722"/>
        <v>prop</v>
      </c>
      <c r="U1007" s="50">
        <v>22</v>
      </c>
      <c r="V1007" s="50">
        <f t="shared" si="743"/>
        <v>222005</v>
      </c>
      <c r="W1007" s="50">
        <v>5</v>
      </c>
      <c r="X1007" s="50" t="s">
        <v>2200</v>
      </c>
      <c r="Y1007" s="50" t="s">
        <v>2200</v>
      </c>
      <c r="Z1007" s="50">
        <f>随机目标!CH446</f>
        <v>0</v>
      </c>
      <c r="AA1007" s="50">
        <v>2</v>
      </c>
      <c r="AB1007" s="50" t="str">
        <f t="shared" si="744"/>
        <v>itemicon_1</v>
      </c>
      <c r="AC1007" s="50" t="str">
        <f t="shared" si="745"/>
        <v>coin</v>
      </c>
    </row>
    <row r="1008" spans="1:29">
      <c r="A1008" s="51" t="s">
        <v>1321</v>
      </c>
      <c r="B1008" s="52">
        <v>2006</v>
      </c>
      <c r="C1008" s="52">
        <v>3</v>
      </c>
      <c r="D1008" s="50" t="str">
        <f t="shared" ref="D1008:H1008" si="789">D908</f>
        <v>item,200;stage_token,1</v>
      </c>
      <c r="E1008" s="50">
        <f>产出设定!$C$22</f>
        <v>100</v>
      </c>
      <c r="F1008" s="50">
        <f t="shared" si="789"/>
        <v>152</v>
      </c>
      <c r="G1008" s="50">
        <f t="shared" si="789"/>
        <v>254</v>
      </c>
      <c r="H1008" s="50" t="str">
        <f t="shared" si="789"/>
        <v>pack,10206;stage_token,145;dice,1</v>
      </c>
      <c r="K1008" s="50">
        <v>15</v>
      </c>
      <c r="L1008" s="50">
        <f t="shared" ref="L1008:L1071" si="790">K1008*10000+1000+M1008</f>
        <v>151006</v>
      </c>
      <c r="M1008" s="50">
        <v>6</v>
      </c>
      <c r="N1008" s="50" t="str">
        <f ca="1">OFFSET(随机目标!$C$42,M1008-1,MATCH(K1008,随机目标!$C$41:$CH$41,0)-1)</f>
        <v>prop,213,1;pack,1102;pack,1117;pack,1132;pack,1147</v>
      </c>
      <c r="O1008" s="50" t="str">
        <f ca="1">OFFSET(随机目标!$C$42,M1008-1,MATCH(K1008,随机目标!$C$41:$CH$41,0))</f>
        <v>prop,213,1</v>
      </c>
      <c r="P1008" s="50">
        <f ca="1">OFFSET(随机目标!$C$42,M1008-1,MATCH(K1008,随机目标!$C$41:$CH$41,0)+1)</f>
        <v>0</v>
      </c>
      <c r="Q1008" s="50">
        <v>1</v>
      </c>
      <c r="R1008" s="50" t="str">
        <f t="shared" ref="R1008:R1071" ca="1" si="791">IF(OR(S1008="coin",S1008="stage_token"),VLOOKUP(S1008,$AE$3:$AF$6,2,0),IF(S1008="item",VLOOKUP(O1008,$AE$3:$AF$6,2,0),S1008&amp;"_"&amp;MID(O1008,6,3)))</f>
        <v>prop_213</v>
      </c>
      <c r="S1008" s="50" t="str">
        <f t="shared" ref="S1008:S1071" ca="1" si="792">LEFT(O1008,FIND(",",O1008)-1)</f>
        <v>prop</v>
      </c>
      <c r="U1008" s="50">
        <v>22</v>
      </c>
      <c r="V1008" s="50">
        <f t="shared" si="743"/>
        <v>222006</v>
      </c>
      <c r="W1008" s="50">
        <v>6</v>
      </c>
      <c r="X1008" s="50" t="s">
        <v>2200</v>
      </c>
      <c r="Y1008" s="50" t="s">
        <v>2200</v>
      </c>
      <c r="Z1008" s="50">
        <f>随机目标!CH447</f>
        <v>0</v>
      </c>
      <c r="AA1008" s="50">
        <v>2</v>
      </c>
      <c r="AB1008" s="50" t="str">
        <f t="shared" si="744"/>
        <v>itemicon_1</v>
      </c>
      <c r="AC1008" s="50" t="str">
        <f t="shared" si="745"/>
        <v>coin</v>
      </c>
    </row>
    <row r="1009" spans="1:29">
      <c r="A1009" s="51" t="s">
        <v>1322</v>
      </c>
      <c r="B1009" s="52">
        <v>2007</v>
      </c>
      <c r="C1009" s="52">
        <v>3</v>
      </c>
      <c r="D1009" s="50" t="str">
        <f t="shared" ref="D1009:H1009" si="793">D909</f>
        <v>item,200;stage_token,1</v>
      </c>
      <c r="E1009" s="50">
        <f>产出设定!$C$22</f>
        <v>100</v>
      </c>
      <c r="F1009" s="50">
        <f t="shared" si="793"/>
        <v>160</v>
      </c>
      <c r="G1009" s="50">
        <f t="shared" si="793"/>
        <v>266</v>
      </c>
      <c r="H1009" s="50" t="str">
        <f t="shared" si="793"/>
        <v>pack,10207;stage_token,145;dice,1</v>
      </c>
      <c r="K1009" s="50">
        <v>15</v>
      </c>
      <c r="L1009" s="50">
        <f t="shared" si="790"/>
        <v>151007</v>
      </c>
      <c r="M1009" s="50">
        <v>7</v>
      </c>
      <c r="N1009" s="50" t="str">
        <f ca="1">OFFSET(随机目标!$C$42,M1009-1,MATCH(K1009,随机目标!$C$41:$CH$41,0)-1)</f>
        <v>prop,213,1;pack,1102;pack,1117;pack,1132;pack,1147</v>
      </c>
      <c r="O1009" s="50" t="str">
        <f ca="1">OFFSET(随机目标!$C$42,M1009-1,MATCH(K1009,随机目标!$C$41:$CH$41,0))</f>
        <v>prop,213,1</v>
      </c>
      <c r="P1009" s="50">
        <f ca="1">OFFSET(随机目标!$C$42,M1009-1,MATCH(K1009,随机目标!$C$41:$CH$41,0)+1)</f>
        <v>0</v>
      </c>
      <c r="Q1009" s="50">
        <v>1</v>
      </c>
      <c r="R1009" s="50" t="str">
        <f t="shared" ca="1" si="791"/>
        <v>prop_213</v>
      </c>
      <c r="S1009" s="50" t="str">
        <f t="shared" ca="1" si="792"/>
        <v>prop</v>
      </c>
      <c r="U1009" s="50">
        <v>22</v>
      </c>
      <c r="V1009" s="50">
        <f t="shared" si="743"/>
        <v>222007</v>
      </c>
      <c r="W1009" s="50">
        <v>7</v>
      </c>
      <c r="X1009" s="50" t="s">
        <v>2200</v>
      </c>
      <c r="Y1009" s="50" t="s">
        <v>2200</v>
      </c>
      <c r="Z1009" s="50">
        <f>随机目标!CH448</f>
        <v>0</v>
      </c>
      <c r="AA1009" s="50">
        <v>2</v>
      </c>
      <c r="AB1009" s="50" t="str">
        <f t="shared" si="744"/>
        <v>itemicon_1</v>
      </c>
      <c r="AC1009" s="50" t="str">
        <f t="shared" si="745"/>
        <v>coin</v>
      </c>
    </row>
    <row r="1010" spans="1:29">
      <c r="A1010" s="51" t="s">
        <v>1323</v>
      </c>
      <c r="B1010" s="52">
        <v>2008</v>
      </c>
      <c r="C1010" s="52">
        <v>3</v>
      </c>
      <c r="D1010" s="50" t="str">
        <f t="shared" ref="D1010:H1010" si="794">D910</f>
        <v>item,200;stage_token,1</v>
      </c>
      <c r="E1010" s="50">
        <f>产出设定!$C$22</f>
        <v>100</v>
      </c>
      <c r="F1010" s="50">
        <f t="shared" si="794"/>
        <v>160</v>
      </c>
      <c r="G1010" s="50">
        <f t="shared" si="794"/>
        <v>266</v>
      </c>
      <c r="H1010" s="50" t="str">
        <f t="shared" si="794"/>
        <v>pack,10208;stage_token,145;dice,1</v>
      </c>
      <c r="K1010" s="50">
        <v>15</v>
      </c>
      <c r="L1010" s="50">
        <f t="shared" si="790"/>
        <v>151008</v>
      </c>
      <c r="M1010" s="50">
        <v>8</v>
      </c>
      <c r="N1010" s="50" t="str">
        <f ca="1">OFFSET(随机目标!$C$42,M1010-1,MATCH(K1010,随机目标!$C$41:$CH$41,0)-1)</f>
        <v>prop,213,1;pack,1102;pack,1117;pack,1132;pack,1147</v>
      </c>
      <c r="O1010" s="50" t="str">
        <f ca="1">OFFSET(随机目标!$C$42,M1010-1,MATCH(K1010,随机目标!$C$41:$CH$41,0))</f>
        <v>prop,213,1</v>
      </c>
      <c r="P1010" s="50">
        <f ca="1">OFFSET(随机目标!$C$42,M1010-1,MATCH(K1010,随机目标!$C$41:$CH$41,0)+1)</f>
        <v>0</v>
      </c>
      <c r="Q1010" s="50">
        <v>1</v>
      </c>
      <c r="R1010" s="50" t="str">
        <f t="shared" ca="1" si="791"/>
        <v>prop_213</v>
      </c>
      <c r="S1010" s="50" t="str">
        <f t="shared" ca="1" si="792"/>
        <v>prop</v>
      </c>
      <c r="U1010" s="50">
        <v>22</v>
      </c>
      <c r="V1010" s="50">
        <f t="shared" si="743"/>
        <v>222008</v>
      </c>
      <c r="W1010" s="50">
        <v>8</v>
      </c>
      <c r="X1010" s="50" t="s">
        <v>2200</v>
      </c>
      <c r="Y1010" s="50" t="s">
        <v>2200</v>
      </c>
      <c r="Z1010" s="50">
        <f>随机目标!CH449</f>
        <v>0</v>
      </c>
      <c r="AA1010" s="50">
        <v>2</v>
      </c>
      <c r="AB1010" s="50" t="str">
        <f t="shared" si="744"/>
        <v>itemicon_1</v>
      </c>
      <c r="AC1010" s="50" t="str">
        <f t="shared" si="745"/>
        <v>coin</v>
      </c>
    </row>
    <row r="1011" spans="1:29">
      <c r="A1011" s="51" t="s">
        <v>1324</v>
      </c>
      <c r="B1011" s="52">
        <v>2009</v>
      </c>
      <c r="C1011" s="52">
        <v>3</v>
      </c>
      <c r="D1011" s="50" t="str">
        <f t="shared" ref="D1011:H1011" si="795">D911</f>
        <v>item,200;stage_token,1</v>
      </c>
      <c r="E1011" s="50">
        <f>产出设定!$C$22</f>
        <v>100</v>
      </c>
      <c r="F1011" s="50">
        <f t="shared" si="795"/>
        <v>168</v>
      </c>
      <c r="G1011" s="50">
        <f t="shared" si="795"/>
        <v>280</v>
      </c>
      <c r="H1011" s="50" t="str">
        <f t="shared" si="795"/>
        <v>pack,10209;stage_token,145;dice,1</v>
      </c>
      <c r="K1011" s="50">
        <v>15</v>
      </c>
      <c r="L1011" s="50">
        <f t="shared" si="790"/>
        <v>151009</v>
      </c>
      <c r="M1011" s="50">
        <v>9</v>
      </c>
      <c r="N1011" s="50" t="str">
        <f ca="1">OFFSET(随机目标!$C$42,M1011-1,MATCH(K1011,随机目标!$C$41:$CH$41,0)-1)</f>
        <v>prop,213,1;pack,1102;pack,1117;pack,1132;pack,1147</v>
      </c>
      <c r="O1011" s="50" t="str">
        <f ca="1">OFFSET(随机目标!$C$42,M1011-1,MATCH(K1011,随机目标!$C$41:$CH$41,0))</f>
        <v>prop,213,1</v>
      </c>
      <c r="P1011" s="50">
        <f ca="1">OFFSET(随机目标!$C$42,M1011-1,MATCH(K1011,随机目标!$C$41:$CH$41,0)+1)</f>
        <v>0</v>
      </c>
      <c r="Q1011" s="50">
        <v>1</v>
      </c>
      <c r="R1011" s="50" t="str">
        <f t="shared" ca="1" si="791"/>
        <v>prop_213</v>
      </c>
      <c r="S1011" s="50" t="str">
        <f t="shared" ca="1" si="792"/>
        <v>prop</v>
      </c>
      <c r="U1011" s="50">
        <v>22</v>
      </c>
      <c r="V1011" s="50">
        <f t="shared" si="743"/>
        <v>222009</v>
      </c>
      <c r="W1011" s="50">
        <v>9</v>
      </c>
      <c r="X1011" s="50" t="s">
        <v>2200</v>
      </c>
      <c r="Y1011" s="50" t="s">
        <v>2200</v>
      </c>
      <c r="Z1011" s="50">
        <f>随机目标!CH450</f>
        <v>0</v>
      </c>
      <c r="AA1011" s="50">
        <v>2</v>
      </c>
      <c r="AB1011" s="50" t="str">
        <f t="shared" si="744"/>
        <v>itemicon_1</v>
      </c>
      <c r="AC1011" s="50" t="str">
        <f t="shared" si="745"/>
        <v>coin</v>
      </c>
    </row>
    <row r="1012" spans="1:29">
      <c r="A1012" s="51" t="s">
        <v>1325</v>
      </c>
      <c r="B1012" s="52">
        <v>2010</v>
      </c>
      <c r="C1012" s="52">
        <v>3</v>
      </c>
      <c r="D1012" s="50" t="str">
        <f t="shared" ref="D1012:H1012" si="796">D912</f>
        <v>item,200;stage_token,1</v>
      </c>
      <c r="E1012" s="50">
        <f>产出设定!$C$22</f>
        <v>100</v>
      </c>
      <c r="F1012" s="50">
        <f t="shared" si="796"/>
        <v>174</v>
      </c>
      <c r="G1012" s="50">
        <f t="shared" si="796"/>
        <v>290</v>
      </c>
      <c r="H1012" s="50" t="str">
        <f t="shared" si="796"/>
        <v>pack,10210;stage_token,150;dice,1</v>
      </c>
      <c r="K1012" s="50">
        <v>15</v>
      </c>
      <c r="L1012" s="50">
        <f t="shared" si="790"/>
        <v>151010</v>
      </c>
      <c r="M1012" s="50">
        <v>10</v>
      </c>
      <c r="N1012" s="50" t="str">
        <f ca="1">OFFSET(随机目标!$C$42,M1012-1,MATCH(K1012,随机目标!$C$41:$CH$41,0)-1)</f>
        <v>prop,213,1;pack,1103;pack,1118;pack,1133;pack,1148</v>
      </c>
      <c r="O1012" s="50" t="str">
        <f ca="1">OFFSET(随机目标!$C$42,M1012-1,MATCH(K1012,随机目标!$C$41:$CH$41,0))</f>
        <v>prop,213,1</v>
      </c>
      <c r="P1012" s="50">
        <f ca="1">OFFSET(随机目标!$C$42,M1012-1,MATCH(K1012,随机目标!$C$41:$CH$41,0)+1)</f>
        <v>2</v>
      </c>
      <c r="Q1012" s="50">
        <v>1</v>
      </c>
      <c r="R1012" s="50" t="str">
        <f t="shared" ca="1" si="791"/>
        <v>prop_213</v>
      </c>
      <c r="S1012" s="50" t="str">
        <f t="shared" ca="1" si="792"/>
        <v>prop</v>
      </c>
      <c r="U1012" s="50">
        <v>22</v>
      </c>
      <c r="V1012" s="50">
        <f t="shared" si="743"/>
        <v>222010</v>
      </c>
      <c r="W1012" s="50">
        <v>10</v>
      </c>
      <c r="X1012" s="50" t="s">
        <v>2200</v>
      </c>
      <c r="Y1012" s="50" t="s">
        <v>2200</v>
      </c>
      <c r="Z1012" s="50">
        <f>随机目标!CH451</f>
        <v>0</v>
      </c>
      <c r="AA1012" s="50">
        <v>2</v>
      </c>
      <c r="AB1012" s="50" t="str">
        <f t="shared" si="744"/>
        <v>itemicon_1</v>
      </c>
      <c r="AC1012" s="50" t="str">
        <f t="shared" si="745"/>
        <v>coin</v>
      </c>
    </row>
    <row r="1013" spans="1:29">
      <c r="A1013" s="51" t="s">
        <v>1326</v>
      </c>
      <c r="B1013" s="52">
        <v>2011</v>
      </c>
      <c r="C1013" s="52">
        <v>3</v>
      </c>
      <c r="D1013" s="50" t="str">
        <f t="shared" ref="D1013:H1013" si="797">D913</f>
        <v>item,200;stage_token,1</v>
      </c>
      <c r="E1013" s="50">
        <f>产出设定!$C$22</f>
        <v>100</v>
      </c>
      <c r="F1013" s="50">
        <f t="shared" si="797"/>
        <v>174</v>
      </c>
      <c r="G1013" s="50">
        <f t="shared" si="797"/>
        <v>290</v>
      </c>
      <c r="H1013" s="50" t="str">
        <f t="shared" si="797"/>
        <v>pack,10211;stage_token,150;dice,1</v>
      </c>
      <c r="K1013" s="50">
        <v>15</v>
      </c>
      <c r="L1013" s="50">
        <f t="shared" si="790"/>
        <v>151011</v>
      </c>
      <c r="M1013" s="50">
        <v>11</v>
      </c>
      <c r="N1013" s="50" t="str">
        <f ca="1">OFFSET(随机目标!$C$42,M1013-1,MATCH(K1013,随机目标!$C$41:$CH$41,0)-1)</f>
        <v>prop,213,1;pack,1103;pack,1118;pack,1133;pack,1148</v>
      </c>
      <c r="O1013" s="50" t="str">
        <f ca="1">OFFSET(随机目标!$C$42,M1013-1,MATCH(K1013,随机目标!$C$41:$CH$41,0))</f>
        <v>prop,213,1</v>
      </c>
      <c r="P1013" s="50">
        <f ca="1">OFFSET(随机目标!$C$42,M1013-1,MATCH(K1013,随机目标!$C$41:$CH$41,0)+1)</f>
        <v>2</v>
      </c>
      <c r="Q1013" s="50">
        <v>1</v>
      </c>
      <c r="R1013" s="50" t="str">
        <f t="shared" ca="1" si="791"/>
        <v>prop_213</v>
      </c>
      <c r="S1013" s="50" t="str">
        <f t="shared" ca="1" si="792"/>
        <v>prop</v>
      </c>
      <c r="U1013" s="50">
        <v>22</v>
      </c>
      <c r="V1013" s="50">
        <f t="shared" si="743"/>
        <v>222011</v>
      </c>
      <c r="W1013" s="50">
        <v>11</v>
      </c>
      <c r="X1013" s="50" t="s">
        <v>2200</v>
      </c>
      <c r="Y1013" s="50" t="s">
        <v>2200</v>
      </c>
      <c r="Z1013" s="50">
        <f>随机目标!CH452</f>
        <v>0</v>
      </c>
      <c r="AA1013" s="50">
        <v>2</v>
      </c>
      <c r="AB1013" s="50" t="str">
        <f t="shared" si="744"/>
        <v>itemicon_1</v>
      </c>
      <c r="AC1013" s="50" t="str">
        <f t="shared" si="745"/>
        <v>coin</v>
      </c>
    </row>
    <row r="1014" spans="1:29">
      <c r="A1014" s="51" t="s">
        <v>1327</v>
      </c>
      <c r="B1014" s="52">
        <v>2012</v>
      </c>
      <c r="C1014" s="52">
        <v>3</v>
      </c>
      <c r="D1014" s="50" t="str">
        <f t="shared" ref="D1014:H1014" si="798">D914</f>
        <v>item,200;stage_token,1</v>
      </c>
      <c r="E1014" s="50">
        <f>产出设定!$C$22</f>
        <v>100</v>
      </c>
      <c r="F1014" s="50">
        <f t="shared" si="798"/>
        <v>174</v>
      </c>
      <c r="G1014" s="50">
        <f t="shared" si="798"/>
        <v>290</v>
      </c>
      <c r="H1014" s="50" t="str">
        <f t="shared" si="798"/>
        <v>pack,10212;stage_token,150;dice,1</v>
      </c>
      <c r="K1014" s="50">
        <v>15</v>
      </c>
      <c r="L1014" s="50">
        <f t="shared" si="790"/>
        <v>151012</v>
      </c>
      <c r="M1014" s="50">
        <v>12</v>
      </c>
      <c r="N1014" s="50" t="str">
        <f ca="1">OFFSET(随机目标!$C$42,M1014-1,MATCH(K1014,随机目标!$C$41:$CH$41,0)-1)</f>
        <v>prop,213,1;pack,1103;pack,1118;pack,1133;pack,1148</v>
      </c>
      <c r="O1014" s="50" t="str">
        <f ca="1">OFFSET(随机目标!$C$42,M1014-1,MATCH(K1014,随机目标!$C$41:$CH$41,0))</f>
        <v>prop,213,1</v>
      </c>
      <c r="P1014" s="50">
        <f ca="1">OFFSET(随机目标!$C$42,M1014-1,MATCH(K1014,随机目标!$C$41:$CH$41,0)+1)</f>
        <v>2</v>
      </c>
      <c r="Q1014" s="50">
        <v>1</v>
      </c>
      <c r="R1014" s="50" t="str">
        <f t="shared" ca="1" si="791"/>
        <v>prop_213</v>
      </c>
      <c r="S1014" s="50" t="str">
        <f t="shared" ca="1" si="792"/>
        <v>prop</v>
      </c>
      <c r="U1014" s="50">
        <v>22</v>
      </c>
      <c r="V1014" s="50">
        <f t="shared" si="743"/>
        <v>222012</v>
      </c>
      <c r="W1014" s="50">
        <v>12</v>
      </c>
      <c r="X1014" s="50" t="s">
        <v>2200</v>
      </c>
      <c r="Y1014" s="50" t="s">
        <v>2200</v>
      </c>
      <c r="Z1014" s="50">
        <f>随机目标!CH453</f>
        <v>0</v>
      </c>
      <c r="AA1014" s="50">
        <v>2</v>
      </c>
      <c r="AB1014" s="50" t="str">
        <f t="shared" si="744"/>
        <v>itemicon_1</v>
      </c>
      <c r="AC1014" s="50" t="str">
        <f t="shared" si="745"/>
        <v>coin</v>
      </c>
    </row>
    <row r="1015" spans="1:29">
      <c r="A1015" s="51" t="s">
        <v>1328</v>
      </c>
      <c r="B1015" s="52">
        <v>2013</v>
      </c>
      <c r="C1015" s="52">
        <v>3</v>
      </c>
      <c r="D1015" s="50" t="str">
        <f t="shared" ref="D1015:H1015" si="799">D915</f>
        <v>item,200;stage_token,1</v>
      </c>
      <c r="E1015" s="50">
        <f>产出设定!$C$22</f>
        <v>100</v>
      </c>
      <c r="F1015" s="50">
        <f t="shared" si="799"/>
        <v>180</v>
      </c>
      <c r="G1015" s="50">
        <f t="shared" si="799"/>
        <v>300</v>
      </c>
      <c r="H1015" s="50" t="str">
        <f t="shared" si="799"/>
        <v>pack,10213;stage_token,150;dice,1</v>
      </c>
      <c r="K1015" s="50">
        <v>15</v>
      </c>
      <c r="L1015" s="50">
        <f t="shared" si="790"/>
        <v>151013</v>
      </c>
      <c r="M1015" s="50">
        <v>13</v>
      </c>
      <c r="N1015" s="50" t="str">
        <f ca="1">OFFSET(随机目标!$C$42,M1015-1,MATCH(K1015,随机目标!$C$41:$CH$41,0)-1)</f>
        <v>prop,213,1;pack,1103;pack,1118;pack,1133;pack,1148</v>
      </c>
      <c r="O1015" s="50" t="str">
        <f ca="1">OFFSET(随机目标!$C$42,M1015-1,MATCH(K1015,随机目标!$C$41:$CH$41,0))</f>
        <v>prop,213,1</v>
      </c>
      <c r="P1015" s="50">
        <f ca="1">OFFSET(随机目标!$C$42,M1015-1,MATCH(K1015,随机目标!$C$41:$CH$41,0)+1)</f>
        <v>2</v>
      </c>
      <c r="Q1015" s="50">
        <v>1</v>
      </c>
      <c r="R1015" s="50" t="str">
        <f t="shared" ca="1" si="791"/>
        <v>prop_213</v>
      </c>
      <c r="S1015" s="50" t="str">
        <f t="shared" ca="1" si="792"/>
        <v>prop</v>
      </c>
      <c r="U1015" s="50">
        <v>22</v>
      </c>
      <c r="V1015" s="50">
        <f t="shared" si="743"/>
        <v>222013</v>
      </c>
      <c r="W1015" s="50">
        <v>13</v>
      </c>
      <c r="X1015" s="50" t="s">
        <v>2200</v>
      </c>
      <c r="Y1015" s="50" t="s">
        <v>2200</v>
      </c>
      <c r="Z1015" s="50">
        <f>随机目标!CH454</f>
        <v>0</v>
      </c>
      <c r="AA1015" s="50">
        <v>2</v>
      </c>
      <c r="AB1015" s="50" t="str">
        <f t="shared" si="744"/>
        <v>itemicon_1</v>
      </c>
      <c r="AC1015" s="50" t="str">
        <f t="shared" si="745"/>
        <v>coin</v>
      </c>
    </row>
    <row r="1016" spans="1:29">
      <c r="A1016" s="51" t="s">
        <v>1329</v>
      </c>
      <c r="B1016" s="52">
        <v>2014</v>
      </c>
      <c r="C1016" s="52">
        <v>3</v>
      </c>
      <c r="D1016" s="50" t="str">
        <f t="shared" ref="D1016:H1016" si="800">D916</f>
        <v>item,200;stage_token,1</v>
      </c>
      <c r="E1016" s="50">
        <f>产出设定!$C$22</f>
        <v>100</v>
      </c>
      <c r="F1016" s="50">
        <f t="shared" si="800"/>
        <v>180</v>
      </c>
      <c r="G1016" s="50">
        <f t="shared" si="800"/>
        <v>300</v>
      </c>
      <c r="H1016" s="50" t="str">
        <f t="shared" si="800"/>
        <v>pack,10214;stage_token,150;dice,1</v>
      </c>
      <c r="K1016" s="50">
        <v>15</v>
      </c>
      <c r="L1016" s="50">
        <f t="shared" si="790"/>
        <v>151014</v>
      </c>
      <c r="M1016" s="50">
        <v>14</v>
      </c>
      <c r="N1016" s="50" t="str">
        <f ca="1">OFFSET(随机目标!$C$42,M1016-1,MATCH(K1016,随机目标!$C$41:$CH$41,0)-1)</f>
        <v>prop,213,1;pack,1103;pack,1118;pack,1133;pack,1148</v>
      </c>
      <c r="O1016" s="50" t="str">
        <f ca="1">OFFSET(随机目标!$C$42,M1016-1,MATCH(K1016,随机目标!$C$41:$CH$41,0))</f>
        <v>prop,213,1</v>
      </c>
      <c r="P1016" s="50">
        <f ca="1">OFFSET(随机目标!$C$42,M1016-1,MATCH(K1016,随机目标!$C$41:$CH$41,0)+1)</f>
        <v>2</v>
      </c>
      <c r="Q1016" s="50">
        <v>1</v>
      </c>
      <c r="R1016" s="50" t="str">
        <f t="shared" ca="1" si="791"/>
        <v>prop_213</v>
      </c>
      <c r="S1016" s="50" t="str">
        <f t="shared" ca="1" si="792"/>
        <v>prop</v>
      </c>
      <c r="U1016" s="50">
        <v>22</v>
      </c>
      <c r="V1016" s="50">
        <f t="shared" si="743"/>
        <v>222014</v>
      </c>
      <c r="W1016" s="50">
        <v>14</v>
      </c>
      <c r="X1016" s="50" t="s">
        <v>2200</v>
      </c>
      <c r="Y1016" s="50" t="s">
        <v>2200</v>
      </c>
      <c r="Z1016" s="50">
        <f>随机目标!CH455</f>
        <v>0</v>
      </c>
      <c r="AA1016" s="50">
        <v>2</v>
      </c>
      <c r="AB1016" s="50" t="str">
        <f t="shared" si="744"/>
        <v>itemicon_1</v>
      </c>
      <c r="AC1016" s="50" t="str">
        <f t="shared" si="745"/>
        <v>coin</v>
      </c>
    </row>
    <row r="1017" spans="1:29">
      <c r="A1017" s="51" t="s">
        <v>1330</v>
      </c>
      <c r="B1017" s="52">
        <v>2015</v>
      </c>
      <c r="C1017" s="52">
        <v>3</v>
      </c>
      <c r="D1017" s="50" t="str">
        <f t="shared" ref="D1017:H1017" si="801">D917</f>
        <v>item,200;stage_token,1</v>
      </c>
      <c r="E1017" s="50">
        <f>产出设定!$C$22</f>
        <v>100</v>
      </c>
      <c r="F1017" s="50">
        <f t="shared" si="801"/>
        <v>180</v>
      </c>
      <c r="G1017" s="50">
        <f t="shared" si="801"/>
        <v>300</v>
      </c>
      <c r="H1017" s="50" t="str">
        <f t="shared" si="801"/>
        <v>pack,10215;stage_token,155;dice,1</v>
      </c>
      <c r="K1017" s="50">
        <v>15</v>
      </c>
      <c r="L1017" s="50">
        <f t="shared" si="790"/>
        <v>151015</v>
      </c>
      <c r="M1017" s="50">
        <v>15</v>
      </c>
      <c r="N1017" s="50" t="str">
        <f ca="1">OFFSET(随机目标!$C$42,M1017-1,MATCH(K1017,随机目标!$C$41:$CH$41,0)-1)</f>
        <v>prop,213,1;pack,1103;pack,1118;pack,1133;pack,1148</v>
      </c>
      <c r="O1017" s="50" t="str">
        <f ca="1">OFFSET(随机目标!$C$42,M1017-1,MATCH(K1017,随机目标!$C$41:$CH$41,0))</f>
        <v>prop,213,1</v>
      </c>
      <c r="P1017" s="50">
        <f ca="1">OFFSET(随机目标!$C$42,M1017-1,MATCH(K1017,随机目标!$C$41:$CH$41,0)+1)</f>
        <v>2</v>
      </c>
      <c r="Q1017" s="50">
        <v>1</v>
      </c>
      <c r="R1017" s="50" t="str">
        <f t="shared" ca="1" si="791"/>
        <v>prop_213</v>
      </c>
      <c r="S1017" s="50" t="str">
        <f t="shared" ca="1" si="792"/>
        <v>prop</v>
      </c>
      <c r="U1017" s="50">
        <v>22</v>
      </c>
      <c r="V1017" s="50">
        <f t="shared" si="743"/>
        <v>222015</v>
      </c>
      <c r="W1017" s="50">
        <v>15</v>
      </c>
      <c r="X1017" s="50" t="s">
        <v>2200</v>
      </c>
      <c r="Y1017" s="50" t="s">
        <v>2200</v>
      </c>
      <c r="Z1017" s="50">
        <f>随机目标!CH456</f>
        <v>0</v>
      </c>
      <c r="AA1017" s="50">
        <v>2</v>
      </c>
      <c r="AB1017" s="50" t="str">
        <f t="shared" si="744"/>
        <v>itemicon_1</v>
      </c>
      <c r="AC1017" s="50" t="str">
        <f t="shared" si="745"/>
        <v>coin</v>
      </c>
    </row>
    <row r="1018" spans="1:29">
      <c r="A1018" s="51" t="s">
        <v>1331</v>
      </c>
      <c r="B1018" s="52">
        <v>2016</v>
      </c>
      <c r="C1018" s="52">
        <v>3</v>
      </c>
      <c r="D1018" s="50" t="str">
        <f t="shared" ref="D1018:H1018" si="802">D918</f>
        <v>item,200;stage_token,1</v>
      </c>
      <c r="E1018" s="50">
        <f>产出设定!$C$22</f>
        <v>100</v>
      </c>
      <c r="F1018" s="50">
        <f t="shared" si="802"/>
        <v>186</v>
      </c>
      <c r="G1018" s="50">
        <f t="shared" si="802"/>
        <v>310</v>
      </c>
      <c r="H1018" s="50" t="str">
        <f t="shared" si="802"/>
        <v>pack,10216;stage_token,155;dice,1</v>
      </c>
      <c r="K1018" s="50">
        <v>15</v>
      </c>
      <c r="L1018" s="50">
        <f t="shared" si="790"/>
        <v>151016</v>
      </c>
      <c r="M1018" s="50">
        <v>16</v>
      </c>
      <c r="N1018" s="50" t="str">
        <f ca="1">OFFSET(随机目标!$C$42,M1018-1,MATCH(K1018,随机目标!$C$41:$CH$41,0)-1)</f>
        <v>prop,213,1;pack,1103;pack,1118;pack,1133;pack,1148</v>
      </c>
      <c r="O1018" s="50" t="str">
        <f ca="1">OFFSET(随机目标!$C$42,M1018-1,MATCH(K1018,随机目标!$C$41:$CH$41,0))</f>
        <v>prop,213,1</v>
      </c>
      <c r="P1018" s="50">
        <f ca="1">OFFSET(随机目标!$C$42,M1018-1,MATCH(K1018,随机目标!$C$41:$CH$41,0)+1)</f>
        <v>2</v>
      </c>
      <c r="Q1018" s="50">
        <v>1</v>
      </c>
      <c r="R1018" s="50" t="str">
        <f t="shared" ca="1" si="791"/>
        <v>prop_213</v>
      </c>
      <c r="S1018" s="50" t="str">
        <f t="shared" ca="1" si="792"/>
        <v>prop</v>
      </c>
      <c r="U1018" s="50">
        <v>22</v>
      </c>
      <c r="V1018" s="50">
        <f t="shared" si="743"/>
        <v>222016</v>
      </c>
      <c r="W1018" s="50">
        <v>16</v>
      </c>
      <c r="X1018" s="50" t="s">
        <v>2200</v>
      </c>
      <c r="Y1018" s="50" t="s">
        <v>2200</v>
      </c>
      <c r="Z1018" s="50">
        <f>随机目标!CH457</f>
        <v>0</v>
      </c>
      <c r="AA1018" s="50">
        <v>2</v>
      </c>
      <c r="AB1018" s="50" t="str">
        <f t="shared" si="744"/>
        <v>itemicon_1</v>
      </c>
      <c r="AC1018" s="50" t="str">
        <f t="shared" si="745"/>
        <v>coin</v>
      </c>
    </row>
    <row r="1019" spans="1:29">
      <c r="A1019" s="51" t="s">
        <v>1332</v>
      </c>
      <c r="B1019" s="52">
        <v>2017</v>
      </c>
      <c r="C1019" s="52">
        <v>3</v>
      </c>
      <c r="D1019" s="50" t="str">
        <f t="shared" ref="D1019:H1019" si="803">D919</f>
        <v>item,200;stage_token,1</v>
      </c>
      <c r="E1019" s="50">
        <f>产出设定!$C$22</f>
        <v>100</v>
      </c>
      <c r="F1019" s="50">
        <f t="shared" si="803"/>
        <v>192</v>
      </c>
      <c r="G1019" s="50">
        <f t="shared" si="803"/>
        <v>320</v>
      </c>
      <c r="H1019" s="50" t="str">
        <f t="shared" si="803"/>
        <v>pack,10217;stage_token,155;dice,1</v>
      </c>
      <c r="K1019" s="50">
        <v>15</v>
      </c>
      <c r="L1019" s="50">
        <f t="shared" si="790"/>
        <v>151017</v>
      </c>
      <c r="M1019" s="50">
        <v>17</v>
      </c>
      <c r="N1019" s="50" t="str">
        <f ca="1">OFFSET(随机目标!$C$42,M1019-1,MATCH(K1019,随机目标!$C$41:$CH$41,0)-1)</f>
        <v>prop,213,1;pack,1103;pack,1118;pack,1133;pack,1148</v>
      </c>
      <c r="O1019" s="50" t="str">
        <f ca="1">OFFSET(随机目标!$C$42,M1019-1,MATCH(K1019,随机目标!$C$41:$CH$41,0))</f>
        <v>prop,213,1</v>
      </c>
      <c r="P1019" s="50">
        <f ca="1">OFFSET(随机目标!$C$42,M1019-1,MATCH(K1019,随机目标!$C$41:$CH$41,0)+1)</f>
        <v>2</v>
      </c>
      <c r="Q1019" s="50">
        <v>1</v>
      </c>
      <c r="R1019" s="50" t="str">
        <f t="shared" ca="1" si="791"/>
        <v>prop_213</v>
      </c>
      <c r="S1019" s="50" t="str">
        <f t="shared" ca="1" si="792"/>
        <v>prop</v>
      </c>
      <c r="U1019" s="50">
        <v>22</v>
      </c>
      <c r="V1019" s="50">
        <f t="shared" si="743"/>
        <v>222017</v>
      </c>
      <c r="W1019" s="50">
        <v>17</v>
      </c>
      <c r="X1019" s="50" t="s">
        <v>2200</v>
      </c>
      <c r="Y1019" s="50" t="s">
        <v>2200</v>
      </c>
      <c r="Z1019" s="50">
        <f>随机目标!CH458</f>
        <v>0</v>
      </c>
      <c r="AA1019" s="50">
        <v>2</v>
      </c>
      <c r="AB1019" s="50" t="str">
        <f t="shared" si="744"/>
        <v>itemicon_1</v>
      </c>
      <c r="AC1019" s="50" t="str">
        <f t="shared" si="745"/>
        <v>coin</v>
      </c>
    </row>
    <row r="1020" spans="1:29">
      <c r="A1020" s="51" t="s">
        <v>1333</v>
      </c>
      <c r="B1020" s="52">
        <v>2018</v>
      </c>
      <c r="C1020" s="52">
        <v>3</v>
      </c>
      <c r="D1020" s="50" t="str">
        <f t="shared" ref="D1020:H1020" si="804">D920</f>
        <v>item,200;stage_token,1</v>
      </c>
      <c r="E1020" s="50">
        <f>产出设定!$C$22</f>
        <v>100</v>
      </c>
      <c r="F1020" s="50">
        <f t="shared" si="804"/>
        <v>192</v>
      </c>
      <c r="G1020" s="50">
        <f t="shared" si="804"/>
        <v>320</v>
      </c>
      <c r="H1020" s="50" t="str">
        <f t="shared" si="804"/>
        <v>pack,10218;stage_token,155;dice,1</v>
      </c>
      <c r="K1020" s="50">
        <v>15</v>
      </c>
      <c r="L1020" s="50">
        <f t="shared" si="790"/>
        <v>151018</v>
      </c>
      <c r="M1020" s="50">
        <v>18</v>
      </c>
      <c r="N1020" s="50" t="str">
        <f ca="1">OFFSET(随机目标!$C$42,M1020-1,MATCH(K1020,随机目标!$C$41:$CH$41,0)-1)</f>
        <v>prop,213,1;pack,1103;pack,1118;pack,1133;pack,1148</v>
      </c>
      <c r="O1020" s="50" t="str">
        <f ca="1">OFFSET(随机目标!$C$42,M1020-1,MATCH(K1020,随机目标!$C$41:$CH$41,0))</f>
        <v>prop,213,1</v>
      </c>
      <c r="P1020" s="50">
        <f ca="1">OFFSET(随机目标!$C$42,M1020-1,MATCH(K1020,随机目标!$C$41:$CH$41,0)+1)</f>
        <v>2</v>
      </c>
      <c r="Q1020" s="50">
        <v>1</v>
      </c>
      <c r="R1020" s="50" t="str">
        <f t="shared" ca="1" si="791"/>
        <v>prop_213</v>
      </c>
      <c r="S1020" s="50" t="str">
        <f t="shared" ca="1" si="792"/>
        <v>prop</v>
      </c>
      <c r="U1020" s="50">
        <v>22</v>
      </c>
      <c r="V1020" s="50">
        <f t="shared" si="743"/>
        <v>222018</v>
      </c>
      <c r="W1020" s="50">
        <v>18</v>
      </c>
      <c r="X1020" s="50" t="s">
        <v>2200</v>
      </c>
      <c r="Y1020" s="50" t="s">
        <v>2200</v>
      </c>
      <c r="Z1020" s="50">
        <f>随机目标!CH459</f>
        <v>0</v>
      </c>
      <c r="AA1020" s="50">
        <v>2</v>
      </c>
      <c r="AB1020" s="50" t="str">
        <f t="shared" si="744"/>
        <v>itemicon_1</v>
      </c>
      <c r="AC1020" s="50" t="str">
        <f t="shared" si="745"/>
        <v>coin</v>
      </c>
    </row>
    <row r="1021" spans="1:29">
      <c r="A1021" s="51" t="s">
        <v>1334</v>
      </c>
      <c r="B1021" s="52">
        <v>2019</v>
      </c>
      <c r="C1021" s="52">
        <v>3</v>
      </c>
      <c r="D1021" s="50" t="str">
        <f t="shared" ref="D1021:H1021" si="805">D921</f>
        <v>item,200;stage_token,1</v>
      </c>
      <c r="E1021" s="50">
        <f>产出设定!$C$22</f>
        <v>100</v>
      </c>
      <c r="F1021" s="50">
        <f t="shared" si="805"/>
        <v>192</v>
      </c>
      <c r="G1021" s="50">
        <f t="shared" si="805"/>
        <v>320</v>
      </c>
      <c r="H1021" s="50" t="str">
        <f t="shared" si="805"/>
        <v>pack,10219;stage_token,155;dice,1</v>
      </c>
      <c r="K1021" s="50">
        <v>15</v>
      </c>
      <c r="L1021" s="50">
        <f t="shared" si="790"/>
        <v>151019</v>
      </c>
      <c r="M1021" s="50">
        <v>19</v>
      </c>
      <c r="N1021" s="50" t="str">
        <f ca="1">OFFSET(随机目标!$C$42,M1021-1,MATCH(K1021,随机目标!$C$41:$CH$41,0)-1)</f>
        <v>prop,213,1;pack,1103;pack,1118;pack,1133;pack,1148</v>
      </c>
      <c r="O1021" s="50" t="str">
        <f ca="1">OFFSET(随机目标!$C$42,M1021-1,MATCH(K1021,随机目标!$C$41:$CH$41,0))</f>
        <v>prop,213,1</v>
      </c>
      <c r="P1021" s="50">
        <f ca="1">OFFSET(随机目标!$C$42,M1021-1,MATCH(K1021,随机目标!$C$41:$CH$41,0)+1)</f>
        <v>2</v>
      </c>
      <c r="Q1021" s="50">
        <v>1</v>
      </c>
      <c r="R1021" s="50" t="str">
        <f t="shared" ca="1" si="791"/>
        <v>prop_213</v>
      </c>
      <c r="S1021" s="50" t="str">
        <f t="shared" ca="1" si="792"/>
        <v>prop</v>
      </c>
      <c r="U1021" s="50">
        <v>22</v>
      </c>
      <c r="V1021" s="50">
        <f t="shared" si="743"/>
        <v>222019</v>
      </c>
      <c r="W1021" s="50">
        <v>19</v>
      </c>
      <c r="X1021" s="50" t="s">
        <v>2200</v>
      </c>
      <c r="Y1021" s="50" t="s">
        <v>2200</v>
      </c>
      <c r="Z1021" s="50">
        <f>随机目标!CH460</f>
        <v>0</v>
      </c>
      <c r="AA1021" s="50">
        <v>2</v>
      </c>
      <c r="AB1021" s="50" t="str">
        <f t="shared" si="744"/>
        <v>itemicon_1</v>
      </c>
      <c r="AC1021" s="50" t="str">
        <f t="shared" si="745"/>
        <v>coin</v>
      </c>
    </row>
    <row r="1022" spans="1:29">
      <c r="A1022" s="51" t="s">
        <v>1335</v>
      </c>
      <c r="B1022" s="52">
        <v>2020</v>
      </c>
      <c r="C1022" s="52">
        <v>3</v>
      </c>
      <c r="D1022" s="50" t="str">
        <f t="shared" ref="D1022:H1022" si="806">D922</f>
        <v>item,200;stage_token,1</v>
      </c>
      <c r="E1022" s="50">
        <f>产出设定!$C$22</f>
        <v>100</v>
      </c>
      <c r="F1022" s="50">
        <f t="shared" si="806"/>
        <v>192</v>
      </c>
      <c r="G1022" s="50">
        <f t="shared" si="806"/>
        <v>320</v>
      </c>
      <c r="H1022" s="50" t="str">
        <f t="shared" si="806"/>
        <v>pack,10220;stage_token,160;dice,1</v>
      </c>
      <c r="K1022" s="50">
        <v>15</v>
      </c>
      <c r="L1022" s="50">
        <f t="shared" si="790"/>
        <v>151020</v>
      </c>
      <c r="M1022" s="50">
        <v>20</v>
      </c>
      <c r="N1022" s="50" t="str">
        <f ca="1">OFFSET(随机目标!$C$42,M1022-1,MATCH(K1022,随机目标!$C$41:$CH$41,0)-1)</f>
        <v>prop,213,1;pack,1103;pack,1118;pack,1133;pack,1148</v>
      </c>
      <c r="O1022" s="50" t="str">
        <f ca="1">OFFSET(随机目标!$C$42,M1022-1,MATCH(K1022,随机目标!$C$41:$CH$41,0))</f>
        <v>prop,213,1</v>
      </c>
      <c r="P1022" s="50">
        <f ca="1">OFFSET(随机目标!$C$42,M1022-1,MATCH(K1022,随机目标!$C$41:$CH$41,0)+1)</f>
        <v>2</v>
      </c>
      <c r="Q1022" s="50">
        <v>1</v>
      </c>
      <c r="R1022" s="50" t="str">
        <f t="shared" ca="1" si="791"/>
        <v>prop_213</v>
      </c>
      <c r="S1022" s="50" t="str">
        <f t="shared" ca="1" si="792"/>
        <v>prop</v>
      </c>
      <c r="U1022" s="50">
        <v>22</v>
      </c>
      <c r="V1022" s="50">
        <f t="shared" si="743"/>
        <v>222020</v>
      </c>
      <c r="W1022" s="50">
        <v>20</v>
      </c>
      <c r="X1022" s="50" t="s">
        <v>2200</v>
      </c>
      <c r="Y1022" s="50" t="s">
        <v>2200</v>
      </c>
      <c r="Z1022" s="50">
        <f>随机目标!CH461</f>
        <v>0</v>
      </c>
      <c r="AA1022" s="50">
        <v>2</v>
      </c>
      <c r="AB1022" s="50" t="str">
        <f t="shared" si="744"/>
        <v>itemicon_1</v>
      </c>
      <c r="AC1022" s="50" t="str">
        <f t="shared" si="745"/>
        <v>coin</v>
      </c>
    </row>
    <row r="1023" spans="1:29">
      <c r="A1023" s="51" t="s">
        <v>1336</v>
      </c>
      <c r="B1023" s="52">
        <v>2021</v>
      </c>
      <c r="C1023" s="52">
        <v>3</v>
      </c>
      <c r="D1023" s="50" t="str">
        <f t="shared" ref="D1023:H1023" si="807">D923</f>
        <v>item,200;stage_token,1</v>
      </c>
      <c r="E1023" s="50">
        <f>产出设定!$C$22</f>
        <v>100</v>
      </c>
      <c r="F1023" s="50">
        <f t="shared" si="807"/>
        <v>192</v>
      </c>
      <c r="G1023" s="50">
        <f t="shared" si="807"/>
        <v>320</v>
      </c>
      <c r="H1023" s="50" t="str">
        <f t="shared" si="807"/>
        <v>pack,10221;stage_token,160;dice,1</v>
      </c>
      <c r="K1023" s="50">
        <v>15</v>
      </c>
      <c r="L1023" s="50">
        <f t="shared" si="790"/>
        <v>151021</v>
      </c>
      <c r="M1023" s="50">
        <v>21</v>
      </c>
      <c r="N1023" s="50" t="str">
        <f ca="1">OFFSET(随机目标!$C$42,M1023-1,MATCH(K1023,随机目标!$C$41:$CH$41,0)-1)</f>
        <v>prop,213,1;pack,1103;pack,1118;pack,1133;pack,1148</v>
      </c>
      <c r="O1023" s="50" t="str">
        <f ca="1">OFFSET(随机目标!$C$42,M1023-1,MATCH(K1023,随机目标!$C$41:$CH$41,0))</f>
        <v>prop,213,1</v>
      </c>
      <c r="P1023" s="50">
        <f ca="1">OFFSET(随机目标!$C$42,M1023-1,MATCH(K1023,随机目标!$C$41:$CH$41,0)+1)</f>
        <v>2</v>
      </c>
      <c r="Q1023" s="50">
        <v>1</v>
      </c>
      <c r="R1023" s="50" t="str">
        <f t="shared" ca="1" si="791"/>
        <v>prop_213</v>
      </c>
      <c r="S1023" s="50" t="str">
        <f t="shared" ca="1" si="792"/>
        <v>prop</v>
      </c>
      <c r="U1023" s="50">
        <v>22</v>
      </c>
      <c r="V1023" s="50">
        <f t="shared" si="743"/>
        <v>222021</v>
      </c>
      <c r="W1023" s="50">
        <v>21</v>
      </c>
      <c r="X1023" s="50" t="s">
        <v>2200</v>
      </c>
      <c r="Y1023" s="50" t="s">
        <v>2200</v>
      </c>
      <c r="Z1023" s="50">
        <f>随机目标!CH462</f>
        <v>0</v>
      </c>
      <c r="AA1023" s="50">
        <v>2</v>
      </c>
      <c r="AB1023" s="50" t="str">
        <f t="shared" si="744"/>
        <v>itemicon_1</v>
      </c>
      <c r="AC1023" s="50" t="str">
        <f t="shared" si="745"/>
        <v>coin</v>
      </c>
    </row>
    <row r="1024" spans="1:29">
      <c r="A1024" s="51" t="s">
        <v>1337</v>
      </c>
      <c r="B1024" s="52">
        <v>2022</v>
      </c>
      <c r="C1024" s="52">
        <v>3</v>
      </c>
      <c r="D1024" s="50" t="str">
        <f t="shared" ref="D1024:H1024" si="808">D924</f>
        <v>item,200;stage_token,1</v>
      </c>
      <c r="E1024" s="50">
        <f>产出设定!$C$22</f>
        <v>100</v>
      </c>
      <c r="F1024" s="50">
        <f t="shared" si="808"/>
        <v>198</v>
      </c>
      <c r="G1024" s="50">
        <f t="shared" si="808"/>
        <v>330</v>
      </c>
      <c r="H1024" s="50" t="str">
        <f t="shared" si="808"/>
        <v>pack,10222;stage_token,160;dice,1</v>
      </c>
      <c r="K1024" s="50">
        <v>15</v>
      </c>
      <c r="L1024" s="50">
        <f t="shared" si="790"/>
        <v>151022</v>
      </c>
      <c r="M1024" s="50">
        <v>22</v>
      </c>
      <c r="N1024" s="50" t="str">
        <f ca="1">OFFSET(随机目标!$C$42,M1024-1,MATCH(K1024,随机目标!$C$41:$CH$41,0)-1)</f>
        <v>prop,213,1;pack,1104;pack,1119;pack,1134;pack,1149</v>
      </c>
      <c r="O1024" s="50" t="str">
        <f ca="1">OFFSET(随机目标!$C$42,M1024-1,MATCH(K1024,随机目标!$C$41:$CH$41,0))</f>
        <v>prop,213,1</v>
      </c>
      <c r="P1024" s="50">
        <f ca="1">OFFSET(随机目标!$C$42,M1024-1,MATCH(K1024,随机目标!$C$41:$CH$41,0)+1)</f>
        <v>2</v>
      </c>
      <c r="Q1024" s="50">
        <v>1</v>
      </c>
      <c r="R1024" s="50" t="str">
        <f t="shared" ca="1" si="791"/>
        <v>prop_213</v>
      </c>
      <c r="S1024" s="50" t="str">
        <f t="shared" ca="1" si="792"/>
        <v>prop</v>
      </c>
      <c r="U1024" s="50">
        <v>22</v>
      </c>
      <c r="V1024" s="50">
        <f t="shared" si="743"/>
        <v>222022</v>
      </c>
      <c r="W1024" s="50">
        <v>22</v>
      </c>
      <c r="X1024" s="50" t="s">
        <v>2200</v>
      </c>
      <c r="Y1024" s="50" t="s">
        <v>2200</v>
      </c>
      <c r="Z1024" s="50">
        <f>随机目标!CH463</f>
        <v>0</v>
      </c>
      <c r="AA1024" s="50">
        <v>2</v>
      </c>
      <c r="AB1024" s="50" t="str">
        <f t="shared" si="744"/>
        <v>itemicon_1</v>
      </c>
      <c r="AC1024" s="50" t="str">
        <f t="shared" si="745"/>
        <v>coin</v>
      </c>
    </row>
    <row r="1025" spans="1:29">
      <c r="A1025" s="51" t="s">
        <v>1338</v>
      </c>
      <c r="B1025" s="52">
        <v>2023</v>
      </c>
      <c r="C1025" s="52">
        <v>3</v>
      </c>
      <c r="D1025" s="50" t="str">
        <f t="shared" ref="D1025:H1025" si="809">D925</f>
        <v>item,200;stage_token,1</v>
      </c>
      <c r="E1025" s="50">
        <f>产出设定!$C$22</f>
        <v>100</v>
      </c>
      <c r="F1025" s="50">
        <f t="shared" si="809"/>
        <v>198</v>
      </c>
      <c r="G1025" s="50">
        <f t="shared" si="809"/>
        <v>330</v>
      </c>
      <c r="H1025" s="50" t="str">
        <f t="shared" si="809"/>
        <v>pack,10223;stage_token,160;dice,1</v>
      </c>
      <c r="K1025" s="50">
        <v>15</v>
      </c>
      <c r="L1025" s="50">
        <f t="shared" si="790"/>
        <v>151023</v>
      </c>
      <c r="M1025" s="50">
        <v>23</v>
      </c>
      <c r="N1025" s="50" t="str">
        <f ca="1">OFFSET(随机目标!$C$42,M1025-1,MATCH(K1025,随机目标!$C$41:$CH$41,0)-1)</f>
        <v>prop,213,1;pack,1104;pack,1119;pack,1134;pack,1149</v>
      </c>
      <c r="O1025" s="50" t="str">
        <f ca="1">OFFSET(随机目标!$C$42,M1025-1,MATCH(K1025,随机目标!$C$41:$CH$41,0))</f>
        <v>prop,213,1</v>
      </c>
      <c r="P1025" s="50">
        <f ca="1">OFFSET(随机目标!$C$42,M1025-1,MATCH(K1025,随机目标!$C$41:$CH$41,0)+1)</f>
        <v>2</v>
      </c>
      <c r="Q1025" s="50">
        <v>1</v>
      </c>
      <c r="R1025" s="50" t="str">
        <f t="shared" ca="1" si="791"/>
        <v>prop_213</v>
      </c>
      <c r="S1025" s="50" t="str">
        <f t="shared" ca="1" si="792"/>
        <v>prop</v>
      </c>
      <c r="U1025" s="50">
        <v>22</v>
      </c>
      <c r="V1025" s="50">
        <f t="shared" si="743"/>
        <v>222023</v>
      </c>
      <c r="W1025" s="50">
        <v>23</v>
      </c>
      <c r="X1025" s="50" t="s">
        <v>2200</v>
      </c>
      <c r="Y1025" s="50" t="s">
        <v>2200</v>
      </c>
      <c r="Z1025" s="50">
        <f>随机目标!CH464</f>
        <v>0</v>
      </c>
      <c r="AA1025" s="50">
        <v>2</v>
      </c>
      <c r="AB1025" s="50" t="str">
        <f t="shared" si="744"/>
        <v>itemicon_1</v>
      </c>
      <c r="AC1025" s="50" t="str">
        <f t="shared" si="745"/>
        <v>coin</v>
      </c>
    </row>
    <row r="1026" spans="1:29">
      <c r="A1026" s="51" t="s">
        <v>1339</v>
      </c>
      <c r="B1026" s="52">
        <v>2024</v>
      </c>
      <c r="C1026" s="52">
        <v>3</v>
      </c>
      <c r="D1026" s="50" t="str">
        <f t="shared" ref="D1026:H1026" si="810">D926</f>
        <v>item,200;stage_token,1</v>
      </c>
      <c r="E1026" s="50">
        <f>产出设定!$C$22</f>
        <v>100</v>
      </c>
      <c r="F1026" s="50">
        <f t="shared" si="810"/>
        <v>204</v>
      </c>
      <c r="G1026" s="50">
        <f t="shared" si="810"/>
        <v>340</v>
      </c>
      <c r="H1026" s="50" t="str">
        <f t="shared" si="810"/>
        <v>pack,10224;stage_token,160;dice,1</v>
      </c>
      <c r="K1026" s="50">
        <v>15</v>
      </c>
      <c r="L1026" s="50">
        <f t="shared" si="790"/>
        <v>151024</v>
      </c>
      <c r="M1026" s="50">
        <v>24</v>
      </c>
      <c r="N1026" s="50" t="str">
        <f ca="1">OFFSET(随机目标!$C$42,M1026-1,MATCH(K1026,随机目标!$C$41:$CH$41,0)-1)</f>
        <v>prop,213,1;pack,1104;pack,1119;pack,1134;pack,1149</v>
      </c>
      <c r="O1026" s="50" t="str">
        <f ca="1">OFFSET(随机目标!$C$42,M1026-1,MATCH(K1026,随机目标!$C$41:$CH$41,0))</f>
        <v>prop,213,1</v>
      </c>
      <c r="P1026" s="50">
        <f ca="1">OFFSET(随机目标!$C$42,M1026-1,MATCH(K1026,随机目标!$C$41:$CH$41,0)+1)</f>
        <v>2</v>
      </c>
      <c r="Q1026" s="50">
        <v>1</v>
      </c>
      <c r="R1026" s="50" t="str">
        <f t="shared" ca="1" si="791"/>
        <v>prop_213</v>
      </c>
      <c r="S1026" s="50" t="str">
        <f t="shared" ca="1" si="792"/>
        <v>prop</v>
      </c>
      <c r="U1026" s="50">
        <v>22</v>
      </c>
      <c r="V1026" s="50">
        <f t="shared" si="743"/>
        <v>222024</v>
      </c>
      <c r="W1026" s="50">
        <v>24</v>
      </c>
      <c r="X1026" s="50" t="s">
        <v>2200</v>
      </c>
      <c r="Y1026" s="50" t="s">
        <v>2200</v>
      </c>
      <c r="Z1026" s="50">
        <f>随机目标!CH465</f>
        <v>0</v>
      </c>
      <c r="AA1026" s="50">
        <v>2</v>
      </c>
      <c r="AB1026" s="50" t="str">
        <f t="shared" si="744"/>
        <v>itemicon_1</v>
      </c>
      <c r="AC1026" s="50" t="str">
        <f t="shared" si="745"/>
        <v>coin</v>
      </c>
    </row>
    <row r="1027" spans="1:29">
      <c r="A1027" s="51" t="s">
        <v>1340</v>
      </c>
      <c r="B1027" s="52">
        <v>2025</v>
      </c>
      <c r="C1027" s="52">
        <v>3</v>
      </c>
      <c r="D1027" s="50" t="str">
        <f t="shared" ref="D1027:H1027" si="811">D927</f>
        <v>item,200;stage_token,1</v>
      </c>
      <c r="E1027" s="50">
        <f>产出设定!$C$22</f>
        <v>100</v>
      </c>
      <c r="F1027" s="50">
        <f t="shared" si="811"/>
        <v>204</v>
      </c>
      <c r="G1027" s="50">
        <f t="shared" si="811"/>
        <v>340</v>
      </c>
      <c r="H1027" s="50" t="str">
        <f t="shared" si="811"/>
        <v>pack,10225;stage_token,165;dice,1</v>
      </c>
      <c r="K1027" s="50">
        <v>15</v>
      </c>
      <c r="L1027" s="50">
        <f t="shared" si="790"/>
        <v>151025</v>
      </c>
      <c r="M1027" s="50">
        <v>25</v>
      </c>
      <c r="N1027" s="50" t="str">
        <f ca="1">OFFSET(随机目标!$C$42,M1027-1,MATCH(K1027,随机目标!$C$41:$CH$41,0)-1)</f>
        <v>prop,213,1;pack,1104;pack,1119;pack,1134;pack,1149</v>
      </c>
      <c r="O1027" s="50" t="str">
        <f ca="1">OFFSET(随机目标!$C$42,M1027-1,MATCH(K1027,随机目标!$C$41:$CH$41,0))</f>
        <v>prop,213,1</v>
      </c>
      <c r="P1027" s="50">
        <f ca="1">OFFSET(随机目标!$C$42,M1027-1,MATCH(K1027,随机目标!$C$41:$CH$41,0)+1)</f>
        <v>2</v>
      </c>
      <c r="Q1027" s="50">
        <v>1</v>
      </c>
      <c r="R1027" s="50" t="str">
        <f t="shared" ca="1" si="791"/>
        <v>prop_213</v>
      </c>
      <c r="S1027" s="50" t="str">
        <f t="shared" ca="1" si="792"/>
        <v>prop</v>
      </c>
      <c r="U1027" s="50">
        <v>22</v>
      </c>
      <c r="V1027" s="50">
        <f t="shared" si="743"/>
        <v>222025</v>
      </c>
      <c r="W1027" s="50">
        <v>25</v>
      </c>
      <c r="X1027" s="50" t="s">
        <v>2200</v>
      </c>
      <c r="Y1027" s="50" t="s">
        <v>2200</v>
      </c>
      <c r="Z1027" s="50">
        <f>随机目标!CH466</f>
        <v>0</v>
      </c>
      <c r="AA1027" s="50">
        <v>2</v>
      </c>
      <c r="AB1027" s="50" t="str">
        <f t="shared" si="744"/>
        <v>itemicon_1</v>
      </c>
      <c r="AC1027" s="50" t="str">
        <f t="shared" si="745"/>
        <v>coin</v>
      </c>
    </row>
    <row r="1028" spans="1:29">
      <c r="A1028" s="51" t="s">
        <v>1341</v>
      </c>
      <c r="B1028" s="52">
        <v>2026</v>
      </c>
      <c r="C1028" s="52">
        <v>3</v>
      </c>
      <c r="D1028" s="50" t="str">
        <f t="shared" ref="D1028:H1028" si="812">D928</f>
        <v>item,200;stage_token,1</v>
      </c>
      <c r="E1028" s="50">
        <f>产出设定!$C$22</f>
        <v>100</v>
      </c>
      <c r="F1028" s="50">
        <f t="shared" si="812"/>
        <v>204</v>
      </c>
      <c r="G1028" s="50">
        <f t="shared" si="812"/>
        <v>340</v>
      </c>
      <c r="H1028" s="50" t="str">
        <f t="shared" si="812"/>
        <v>pack,10226;stage_token,165;dice,1</v>
      </c>
      <c r="K1028" s="50">
        <v>15</v>
      </c>
      <c r="L1028" s="50">
        <f t="shared" si="790"/>
        <v>151026</v>
      </c>
      <c r="M1028" s="50">
        <v>26</v>
      </c>
      <c r="N1028" s="50" t="str">
        <f ca="1">OFFSET(随机目标!$C$42,M1028-1,MATCH(K1028,随机目标!$C$41:$CH$41,0)-1)</f>
        <v>prop,213,1;pack,1104;pack,1119;pack,1134;pack,1149</v>
      </c>
      <c r="O1028" s="50" t="str">
        <f ca="1">OFFSET(随机目标!$C$42,M1028-1,MATCH(K1028,随机目标!$C$41:$CH$41,0))</f>
        <v>prop,213,1</v>
      </c>
      <c r="P1028" s="50">
        <f ca="1">OFFSET(随机目标!$C$42,M1028-1,MATCH(K1028,随机目标!$C$41:$CH$41,0)+1)</f>
        <v>2</v>
      </c>
      <c r="Q1028" s="50">
        <v>1</v>
      </c>
      <c r="R1028" s="50" t="str">
        <f t="shared" ca="1" si="791"/>
        <v>prop_213</v>
      </c>
      <c r="S1028" s="50" t="str">
        <f t="shared" ca="1" si="792"/>
        <v>prop</v>
      </c>
      <c r="U1028" s="50">
        <v>22</v>
      </c>
      <c r="V1028" s="50">
        <f t="shared" ref="V1028:V1091" si="813">U1028*10000+2000+W1028</f>
        <v>222026</v>
      </c>
      <c r="W1028" s="50">
        <v>26</v>
      </c>
      <c r="X1028" s="50" t="s">
        <v>2200</v>
      </c>
      <c r="Y1028" s="50" t="s">
        <v>2200</v>
      </c>
      <c r="Z1028" s="50">
        <f>随机目标!CH467</f>
        <v>0</v>
      </c>
      <c r="AA1028" s="50">
        <v>2</v>
      </c>
      <c r="AB1028" s="50" t="str">
        <f t="shared" ref="AB1028:AB1091" si="814">IF(OR(AC1028="coin",AC1028="stage_token"),VLOOKUP(AC1028,$AE$3:$AF$6,2,0),IF(AC1028="item",VLOOKUP(Y1028,$AE$3:$AF$6,2,0),AC1028&amp;"_"&amp;MID(Y1028,6,3)))</f>
        <v>itemicon_1</v>
      </c>
      <c r="AC1028" s="50" t="str">
        <f t="shared" ref="AC1028:AC1091" si="815">LEFT(Y1028,FIND(",",Y1028)-1)</f>
        <v>coin</v>
      </c>
    </row>
    <row r="1029" spans="1:29">
      <c r="A1029" s="51" t="s">
        <v>1342</v>
      </c>
      <c r="B1029" s="52">
        <v>2027</v>
      </c>
      <c r="C1029" s="52">
        <v>3</v>
      </c>
      <c r="D1029" s="50" t="str">
        <f t="shared" ref="D1029:H1029" si="816">D929</f>
        <v>item,200;stage_token,1</v>
      </c>
      <c r="E1029" s="50">
        <f>产出设定!$C$22</f>
        <v>100</v>
      </c>
      <c r="F1029" s="50">
        <f t="shared" si="816"/>
        <v>210</v>
      </c>
      <c r="G1029" s="50">
        <f t="shared" si="816"/>
        <v>350</v>
      </c>
      <c r="H1029" s="50" t="str">
        <f t="shared" si="816"/>
        <v>pack,10227;stage_token,165;dice,1</v>
      </c>
      <c r="K1029" s="50">
        <v>15</v>
      </c>
      <c r="L1029" s="50">
        <f t="shared" si="790"/>
        <v>151027</v>
      </c>
      <c r="M1029" s="50">
        <v>27</v>
      </c>
      <c r="N1029" s="50" t="str">
        <f ca="1">OFFSET(随机目标!$C$42,M1029-1,MATCH(K1029,随机目标!$C$41:$CH$41,0)-1)</f>
        <v>prop,213,1;pack,1104;pack,1119;pack,1134;pack,1149</v>
      </c>
      <c r="O1029" s="50" t="str">
        <f ca="1">OFFSET(随机目标!$C$42,M1029-1,MATCH(K1029,随机目标!$C$41:$CH$41,0))</f>
        <v>prop,213,1</v>
      </c>
      <c r="P1029" s="50">
        <f ca="1">OFFSET(随机目标!$C$42,M1029-1,MATCH(K1029,随机目标!$C$41:$CH$41,0)+1)</f>
        <v>2</v>
      </c>
      <c r="Q1029" s="50">
        <v>1</v>
      </c>
      <c r="R1029" s="50" t="str">
        <f t="shared" ca="1" si="791"/>
        <v>prop_213</v>
      </c>
      <c r="S1029" s="50" t="str">
        <f t="shared" ca="1" si="792"/>
        <v>prop</v>
      </c>
      <c r="U1029" s="50">
        <v>22</v>
      </c>
      <c r="V1029" s="50">
        <f t="shared" si="813"/>
        <v>222027</v>
      </c>
      <c r="W1029" s="50">
        <v>27</v>
      </c>
      <c r="X1029" s="50" t="s">
        <v>2200</v>
      </c>
      <c r="Y1029" s="50" t="s">
        <v>2200</v>
      </c>
      <c r="Z1029" s="50">
        <f>随机目标!CH468</f>
        <v>0</v>
      </c>
      <c r="AA1029" s="50">
        <v>2</v>
      </c>
      <c r="AB1029" s="50" t="str">
        <f t="shared" si="814"/>
        <v>itemicon_1</v>
      </c>
      <c r="AC1029" s="50" t="str">
        <f t="shared" si="815"/>
        <v>coin</v>
      </c>
    </row>
    <row r="1030" spans="1:29">
      <c r="A1030" s="51" t="s">
        <v>1343</v>
      </c>
      <c r="B1030" s="52">
        <v>2028</v>
      </c>
      <c r="C1030" s="52">
        <v>3</v>
      </c>
      <c r="D1030" s="50" t="str">
        <f t="shared" ref="D1030:H1030" si="817">D930</f>
        <v>item,200;stage_token,1</v>
      </c>
      <c r="E1030" s="50">
        <f>产出设定!$C$22</f>
        <v>100</v>
      </c>
      <c r="F1030" s="50">
        <f t="shared" si="817"/>
        <v>210</v>
      </c>
      <c r="G1030" s="50">
        <f t="shared" si="817"/>
        <v>350</v>
      </c>
      <c r="H1030" s="50" t="str">
        <f t="shared" si="817"/>
        <v>pack,10228;stage_token,165;dice,1</v>
      </c>
      <c r="K1030" s="50">
        <v>15</v>
      </c>
      <c r="L1030" s="50">
        <f t="shared" si="790"/>
        <v>151028</v>
      </c>
      <c r="M1030" s="50">
        <v>28</v>
      </c>
      <c r="N1030" s="50" t="str">
        <f ca="1">OFFSET(随机目标!$C$42,M1030-1,MATCH(K1030,随机目标!$C$41:$CH$41,0)-1)</f>
        <v>prop,213,1;pack,1104;pack,1119;pack,1134;pack,1149</v>
      </c>
      <c r="O1030" s="50" t="str">
        <f ca="1">OFFSET(随机目标!$C$42,M1030-1,MATCH(K1030,随机目标!$C$41:$CH$41,0))</f>
        <v>prop,213,1</v>
      </c>
      <c r="P1030" s="50">
        <f ca="1">OFFSET(随机目标!$C$42,M1030-1,MATCH(K1030,随机目标!$C$41:$CH$41,0)+1)</f>
        <v>2</v>
      </c>
      <c r="Q1030" s="50">
        <v>1</v>
      </c>
      <c r="R1030" s="50" t="str">
        <f t="shared" ca="1" si="791"/>
        <v>prop_213</v>
      </c>
      <c r="S1030" s="50" t="str">
        <f t="shared" ca="1" si="792"/>
        <v>prop</v>
      </c>
      <c r="U1030" s="50">
        <v>22</v>
      </c>
      <c r="V1030" s="50">
        <f t="shared" si="813"/>
        <v>222028</v>
      </c>
      <c r="W1030" s="50">
        <v>28</v>
      </c>
      <c r="X1030" s="50" t="s">
        <v>2200</v>
      </c>
      <c r="Y1030" s="50" t="s">
        <v>2200</v>
      </c>
      <c r="Z1030" s="50">
        <f>随机目标!CH469</f>
        <v>0</v>
      </c>
      <c r="AA1030" s="50">
        <v>2</v>
      </c>
      <c r="AB1030" s="50" t="str">
        <f t="shared" si="814"/>
        <v>itemicon_1</v>
      </c>
      <c r="AC1030" s="50" t="str">
        <f t="shared" si="815"/>
        <v>coin</v>
      </c>
    </row>
    <row r="1031" spans="1:29">
      <c r="A1031" s="51" t="s">
        <v>1344</v>
      </c>
      <c r="B1031" s="52">
        <v>2029</v>
      </c>
      <c r="C1031" s="52">
        <v>3</v>
      </c>
      <c r="D1031" s="50" t="str">
        <f t="shared" ref="D1031:H1031" si="818">D931</f>
        <v>item,200;stage_token,1</v>
      </c>
      <c r="E1031" s="50">
        <f>产出设定!$C$22</f>
        <v>100</v>
      </c>
      <c r="F1031" s="50">
        <f t="shared" si="818"/>
        <v>210</v>
      </c>
      <c r="G1031" s="50">
        <f t="shared" si="818"/>
        <v>350</v>
      </c>
      <c r="H1031" s="50" t="str">
        <f t="shared" si="818"/>
        <v>pack,10229;stage_token,165;dice,1</v>
      </c>
      <c r="K1031" s="50">
        <v>15</v>
      </c>
      <c r="L1031" s="50">
        <f t="shared" si="790"/>
        <v>151029</v>
      </c>
      <c r="M1031" s="50">
        <v>29</v>
      </c>
      <c r="N1031" s="50" t="str">
        <f ca="1">OFFSET(随机目标!$C$42,M1031-1,MATCH(K1031,随机目标!$C$41:$CH$41,0)-1)</f>
        <v>prop,213,1;pack,1104;pack,1119;pack,1134;pack,1149</v>
      </c>
      <c r="O1031" s="50" t="str">
        <f ca="1">OFFSET(随机目标!$C$42,M1031-1,MATCH(K1031,随机目标!$C$41:$CH$41,0))</f>
        <v>prop,213,1</v>
      </c>
      <c r="P1031" s="50">
        <f ca="1">OFFSET(随机目标!$C$42,M1031-1,MATCH(K1031,随机目标!$C$41:$CH$41,0)+1)</f>
        <v>2</v>
      </c>
      <c r="Q1031" s="50">
        <v>1</v>
      </c>
      <c r="R1031" s="50" t="str">
        <f t="shared" ca="1" si="791"/>
        <v>prop_213</v>
      </c>
      <c r="S1031" s="50" t="str">
        <f t="shared" ca="1" si="792"/>
        <v>prop</v>
      </c>
      <c r="U1031" s="50">
        <v>22</v>
      </c>
      <c r="V1031" s="50">
        <f t="shared" si="813"/>
        <v>222029</v>
      </c>
      <c r="W1031" s="50">
        <v>29</v>
      </c>
      <c r="X1031" s="50" t="s">
        <v>2200</v>
      </c>
      <c r="Y1031" s="50" t="s">
        <v>2200</v>
      </c>
      <c r="Z1031" s="50">
        <f>随机目标!CH470</f>
        <v>0</v>
      </c>
      <c r="AA1031" s="50">
        <v>2</v>
      </c>
      <c r="AB1031" s="50" t="str">
        <f t="shared" si="814"/>
        <v>itemicon_1</v>
      </c>
      <c r="AC1031" s="50" t="str">
        <f t="shared" si="815"/>
        <v>coin</v>
      </c>
    </row>
    <row r="1032" spans="1:29">
      <c r="A1032" s="51" t="s">
        <v>1345</v>
      </c>
      <c r="B1032" s="52">
        <v>2030</v>
      </c>
      <c r="C1032" s="52">
        <v>3</v>
      </c>
      <c r="D1032" s="50" t="str">
        <f t="shared" ref="D1032:H1032" si="819">D932</f>
        <v>item,200;stage_token,1</v>
      </c>
      <c r="E1032" s="50">
        <f>产出设定!$C$22</f>
        <v>100</v>
      </c>
      <c r="F1032" s="50">
        <f t="shared" si="819"/>
        <v>210</v>
      </c>
      <c r="G1032" s="50">
        <f t="shared" si="819"/>
        <v>350</v>
      </c>
      <c r="H1032" s="50" t="str">
        <f t="shared" si="819"/>
        <v>pack,10230;stage_token,170;dice,1</v>
      </c>
      <c r="K1032" s="50">
        <v>15</v>
      </c>
      <c r="L1032" s="50">
        <f t="shared" si="790"/>
        <v>151030</v>
      </c>
      <c r="M1032" s="50">
        <v>30</v>
      </c>
      <c r="N1032" s="50" t="str">
        <f ca="1">OFFSET(随机目标!$C$42,M1032-1,MATCH(K1032,随机目标!$C$41:$CH$41,0)-1)</f>
        <v>prop,213,1;pack,1104;pack,1119;pack,1134;pack,1149</v>
      </c>
      <c r="O1032" s="50" t="str">
        <f ca="1">OFFSET(随机目标!$C$42,M1032-1,MATCH(K1032,随机目标!$C$41:$CH$41,0))</f>
        <v>prop,213,1</v>
      </c>
      <c r="P1032" s="50">
        <f ca="1">OFFSET(随机目标!$C$42,M1032-1,MATCH(K1032,随机目标!$C$41:$CH$41,0)+1)</f>
        <v>2</v>
      </c>
      <c r="Q1032" s="50">
        <v>1</v>
      </c>
      <c r="R1032" s="50" t="str">
        <f t="shared" ca="1" si="791"/>
        <v>prop_213</v>
      </c>
      <c r="S1032" s="50" t="str">
        <f t="shared" ca="1" si="792"/>
        <v>prop</v>
      </c>
      <c r="U1032" s="50">
        <v>22</v>
      </c>
      <c r="V1032" s="50">
        <f t="shared" si="813"/>
        <v>222030</v>
      </c>
      <c r="W1032" s="50">
        <v>30</v>
      </c>
      <c r="X1032" s="50" t="s">
        <v>2200</v>
      </c>
      <c r="Y1032" s="50" t="s">
        <v>2200</v>
      </c>
      <c r="Z1032" s="50">
        <f>随机目标!CH471</f>
        <v>0</v>
      </c>
      <c r="AA1032" s="50">
        <v>2</v>
      </c>
      <c r="AB1032" s="50" t="str">
        <f t="shared" si="814"/>
        <v>itemicon_1</v>
      </c>
      <c r="AC1032" s="50" t="str">
        <f t="shared" si="815"/>
        <v>coin</v>
      </c>
    </row>
    <row r="1033" spans="1:29">
      <c r="A1033" s="51" t="s">
        <v>1346</v>
      </c>
      <c r="B1033" s="52">
        <v>2031</v>
      </c>
      <c r="C1033" s="52">
        <v>3</v>
      </c>
      <c r="D1033" s="50" t="str">
        <f t="shared" ref="D1033:H1033" si="820">D933</f>
        <v>item,200;stage_token,1</v>
      </c>
      <c r="E1033" s="50">
        <f>产出设定!$C$22</f>
        <v>100</v>
      </c>
      <c r="F1033" s="50">
        <f t="shared" si="820"/>
        <v>216</v>
      </c>
      <c r="G1033" s="50">
        <f t="shared" si="820"/>
        <v>360</v>
      </c>
      <c r="H1033" s="50" t="str">
        <f t="shared" si="820"/>
        <v>pack,10231;stage_token,170;dice,1</v>
      </c>
      <c r="K1033" s="50">
        <v>15</v>
      </c>
      <c r="L1033" s="50">
        <f t="shared" si="790"/>
        <v>151031</v>
      </c>
      <c r="M1033" s="50">
        <v>31</v>
      </c>
      <c r="N1033" s="50" t="str">
        <f ca="1">OFFSET(随机目标!$C$42,M1033-1,MATCH(K1033,随机目标!$C$41:$CH$41,0)-1)</f>
        <v>prop,213,1;pack,1104;pack,1119;pack,1134;pack,1149</v>
      </c>
      <c r="O1033" s="50" t="str">
        <f ca="1">OFFSET(随机目标!$C$42,M1033-1,MATCH(K1033,随机目标!$C$41:$CH$41,0))</f>
        <v>prop,213,1</v>
      </c>
      <c r="P1033" s="50">
        <f ca="1">OFFSET(随机目标!$C$42,M1033-1,MATCH(K1033,随机目标!$C$41:$CH$41,0)+1)</f>
        <v>2</v>
      </c>
      <c r="Q1033" s="50">
        <v>1</v>
      </c>
      <c r="R1033" s="50" t="str">
        <f t="shared" ca="1" si="791"/>
        <v>prop_213</v>
      </c>
      <c r="S1033" s="50" t="str">
        <f t="shared" ca="1" si="792"/>
        <v>prop</v>
      </c>
      <c r="U1033" s="50">
        <v>22</v>
      </c>
      <c r="V1033" s="50">
        <f t="shared" si="813"/>
        <v>222031</v>
      </c>
      <c r="W1033" s="50">
        <v>31</v>
      </c>
      <c r="X1033" s="50" t="s">
        <v>2200</v>
      </c>
      <c r="Y1033" s="50" t="s">
        <v>2200</v>
      </c>
      <c r="Z1033" s="50">
        <f>随机目标!CH472</f>
        <v>0</v>
      </c>
      <c r="AA1033" s="50">
        <v>2</v>
      </c>
      <c r="AB1033" s="50" t="str">
        <f t="shared" si="814"/>
        <v>itemicon_1</v>
      </c>
      <c r="AC1033" s="50" t="str">
        <f t="shared" si="815"/>
        <v>coin</v>
      </c>
    </row>
    <row r="1034" spans="1:29">
      <c r="A1034" s="51" t="s">
        <v>1347</v>
      </c>
      <c r="B1034" s="52">
        <v>2032</v>
      </c>
      <c r="C1034" s="52">
        <v>3</v>
      </c>
      <c r="D1034" s="50" t="str">
        <f t="shared" ref="D1034:H1034" si="821">D934</f>
        <v>item,200;stage_token,1</v>
      </c>
      <c r="E1034" s="50">
        <f>产出设定!$C$22</f>
        <v>100</v>
      </c>
      <c r="F1034" s="50">
        <f t="shared" si="821"/>
        <v>216</v>
      </c>
      <c r="G1034" s="50">
        <f t="shared" si="821"/>
        <v>360</v>
      </c>
      <c r="H1034" s="50" t="str">
        <f t="shared" si="821"/>
        <v>pack,10232;stage_token,170;dice,1</v>
      </c>
      <c r="K1034" s="50">
        <v>15</v>
      </c>
      <c r="L1034" s="50">
        <f t="shared" si="790"/>
        <v>151032</v>
      </c>
      <c r="M1034" s="50">
        <v>32</v>
      </c>
      <c r="N1034" s="50" t="str">
        <f ca="1">OFFSET(随机目标!$C$42,M1034-1,MATCH(K1034,随机目标!$C$41:$CH$41,0)-1)</f>
        <v>prop,213,1;pack,1104;pack,1119;pack,1134;pack,1149</v>
      </c>
      <c r="O1034" s="50" t="str">
        <f ca="1">OFFSET(随机目标!$C$42,M1034-1,MATCH(K1034,随机目标!$C$41:$CH$41,0))</f>
        <v>prop,213,1</v>
      </c>
      <c r="P1034" s="50">
        <f ca="1">OFFSET(随机目标!$C$42,M1034-1,MATCH(K1034,随机目标!$C$41:$CH$41,0)+1)</f>
        <v>2</v>
      </c>
      <c r="Q1034" s="50">
        <v>1</v>
      </c>
      <c r="R1034" s="50" t="str">
        <f t="shared" ca="1" si="791"/>
        <v>prop_213</v>
      </c>
      <c r="S1034" s="50" t="str">
        <f t="shared" ca="1" si="792"/>
        <v>prop</v>
      </c>
      <c r="U1034" s="50">
        <v>22</v>
      </c>
      <c r="V1034" s="50">
        <f t="shared" si="813"/>
        <v>222032</v>
      </c>
      <c r="W1034" s="50">
        <v>32</v>
      </c>
      <c r="X1034" s="50" t="s">
        <v>2200</v>
      </c>
      <c r="Y1034" s="50" t="s">
        <v>2200</v>
      </c>
      <c r="Z1034" s="50">
        <f>随机目标!CH473</f>
        <v>0</v>
      </c>
      <c r="AA1034" s="50">
        <v>2</v>
      </c>
      <c r="AB1034" s="50" t="str">
        <f t="shared" si="814"/>
        <v>itemicon_1</v>
      </c>
      <c r="AC1034" s="50" t="str">
        <f t="shared" si="815"/>
        <v>coin</v>
      </c>
    </row>
    <row r="1035" spans="1:29">
      <c r="A1035" s="51" t="s">
        <v>1348</v>
      </c>
      <c r="B1035" s="52">
        <v>2033</v>
      </c>
      <c r="C1035" s="52">
        <v>3</v>
      </c>
      <c r="D1035" s="50" t="str">
        <f t="shared" ref="D1035:H1035" si="822">D935</f>
        <v>item,200;stage_token,1</v>
      </c>
      <c r="E1035" s="50">
        <f>产出设定!$C$22</f>
        <v>100</v>
      </c>
      <c r="F1035" s="50">
        <f t="shared" si="822"/>
        <v>216</v>
      </c>
      <c r="G1035" s="50">
        <f t="shared" si="822"/>
        <v>360</v>
      </c>
      <c r="H1035" s="50" t="str">
        <f t="shared" si="822"/>
        <v>pack,10233;stage_token,170;dice,1</v>
      </c>
      <c r="K1035" s="50">
        <v>15</v>
      </c>
      <c r="L1035" s="50">
        <f t="shared" si="790"/>
        <v>151033</v>
      </c>
      <c r="M1035" s="50">
        <v>33</v>
      </c>
      <c r="N1035" s="50" t="str">
        <f ca="1">OFFSET(随机目标!$C$42,M1035-1,MATCH(K1035,随机目标!$C$41:$CH$41,0)-1)</f>
        <v>prop,213,1;pack,1104;pack,1119;pack,1134;pack,1149</v>
      </c>
      <c r="O1035" s="50" t="str">
        <f ca="1">OFFSET(随机目标!$C$42,M1035-1,MATCH(K1035,随机目标!$C$41:$CH$41,0))</f>
        <v>prop,213,1</v>
      </c>
      <c r="P1035" s="50">
        <f ca="1">OFFSET(随机目标!$C$42,M1035-1,MATCH(K1035,随机目标!$C$41:$CH$41,0)+1)</f>
        <v>2</v>
      </c>
      <c r="Q1035" s="50">
        <v>1</v>
      </c>
      <c r="R1035" s="50" t="str">
        <f t="shared" ca="1" si="791"/>
        <v>prop_213</v>
      </c>
      <c r="S1035" s="50" t="str">
        <f t="shared" ca="1" si="792"/>
        <v>prop</v>
      </c>
      <c r="U1035" s="50">
        <v>22</v>
      </c>
      <c r="V1035" s="50">
        <f t="shared" si="813"/>
        <v>222033</v>
      </c>
      <c r="W1035" s="50">
        <v>33</v>
      </c>
      <c r="X1035" s="50" t="s">
        <v>2200</v>
      </c>
      <c r="Y1035" s="50" t="s">
        <v>2200</v>
      </c>
      <c r="Z1035" s="50">
        <f>随机目标!CH474</f>
        <v>0</v>
      </c>
      <c r="AA1035" s="50">
        <v>2</v>
      </c>
      <c r="AB1035" s="50" t="str">
        <f t="shared" si="814"/>
        <v>itemicon_1</v>
      </c>
      <c r="AC1035" s="50" t="str">
        <f t="shared" si="815"/>
        <v>coin</v>
      </c>
    </row>
    <row r="1036" spans="1:29">
      <c r="A1036" s="51" t="s">
        <v>1349</v>
      </c>
      <c r="B1036" s="52">
        <v>2034</v>
      </c>
      <c r="C1036" s="52">
        <v>3</v>
      </c>
      <c r="D1036" s="50" t="str">
        <f t="shared" ref="D1036:H1036" si="823">D936</f>
        <v>item,200;stage_token,1</v>
      </c>
      <c r="E1036" s="50">
        <f>产出设定!$C$22</f>
        <v>100</v>
      </c>
      <c r="F1036" s="50">
        <f t="shared" si="823"/>
        <v>222</v>
      </c>
      <c r="G1036" s="50">
        <f t="shared" si="823"/>
        <v>370</v>
      </c>
      <c r="H1036" s="50" t="str">
        <f t="shared" si="823"/>
        <v>pack,10234;stage_token,170;dice,1</v>
      </c>
      <c r="K1036" s="50">
        <v>15</v>
      </c>
      <c r="L1036" s="50">
        <f t="shared" si="790"/>
        <v>151034</v>
      </c>
      <c r="M1036" s="50">
        <v>34</v>
      </c>
      <c r="N1036" s="50" t="str">
        <f ca="1">OFFSET(随机目标!$C$42,M1036-1,MATCH(K1036,随机目标!$C$41:$CH$41,0)-1)</f>
        <v>prop,213,1;pack,1105;pack,1120;pack,1135;pack,1150</v>
      </c>
      <c r="O1036" s="50" t="str">
        <f ca="1">OFFSET(随机目标!$C$42,M1036-1,MATCH(K1036,随机目标!$C$41:$CH$41,0))</f>
        <v>prop,213,1</v>
      </c>
      <c r="P1036" s="50">
        <f ca="1">OFFSET(随机目标!$C$42,M1036-1,MATCH(K1036,随机目标!$C$41:$CH$41,0)+1)</f>
        <v>4</v>
      </c>
      <c r="Q1036" s="50">
        <v>1</v>
      </c>
      <c r="R1036" s="50" t="str">
        <f t="shared" ca="1" si="791"/>
        <v>prop_213</v>
      </c>
      <c r="S1036" s="50" t="str">
        <f t="shared" ca="1" si="792"/>
        <v>prop</v>
      </c>
      <c r="U1036" s="50">
        <v>22</v>
      </c>
      <c r="V1036" s="50">
        <f t="shared" si="813"/>
        <v>222034</v>
      </c>
      <c r="W1036" s="50">
        <v>34</v>
      </c>
      <c r="X1036" s="50" t="s">
        <v>2200</v>
      </c>
      <c r="Y1036" s="50" t="s">
        <v>2200</v>
      </c>
      <c r="Z1036" s="50">
        <f>随机目标!CH475</f>
        <v>0</v>
      </c>
      <c r="AA1036" s="50">
        <v>2</v>
      </c>
      <c r="AB1036" s="50" t="str">
        <f t="shared" si="814"/>
        <v>itemicon_1</v>
      </c>
      <c r="AC1036" s="50" t="str">
        <f t="shared" si="815"/>
        <v>coin</v>
      </c>
    </row>
    <row r="1037" spans="1:29">
      <c r="A1037" s="51" t="s">
        <v>1350</v>
      </c>
      <c r="B1037" s="52">
        <v>2035</v>
      </c>
      <c r="C1037" s="52">
        <v>3</v>
      </c>
      <c r="D1037" s="50" t="str">
        <f t="shared" ref="D1037:H1037" si="824">D937</f>
        <v>item,200;stage_token,1</v>
      </c>
      <c r="E1037" s="50">
        <f>产出设定!$C$22</f>
        <v>100</v>
      </c>
      <c r="F1037" s="50">
        <f t="shared" si="824"/>
        <v>222</v>
      </c>
      <c r="G1037" s="50">
        <f t="shared" si="824"/>
        <v>370</v>
      </c>
      <c r="H1037" s="50" t="str">
        <f t="shared" si="824"/>
        <v>pack,10235;stage_token,175;dice,1</v>
      </c>
      <c r="K1037" s="50">
        <v>15</v>
      </c>
      <c r="L1037" s="50">
        <f t="shared" si="790"/>
        <v>151035</v>
      </c>
      <c r="M1037" s="50">
        <v>35</v>
      </c>
      <c r="N1037" s="50" t="str">
        <f ca="1">OFFSET(随机目标!$C$42,M1037-1,MATCH(K1037,随机目标!$C$41:$CH$41,0)-1)</f>
        <v>prop,213,1;pack,1105;pack,1120;pack,1135;pack,1150</v>
      </c>
      <c r="O1037" s="50" t="str">
        <f ca="1">OFFSET(随机目标!$C$42,M1037-1,MATCH(K1037,随机目标!$C$41:$CH$41,0))</f>
        <v>prop,213,1</v>
      </c>
      <c r="P1037" s="50">
        <f ca="1">OFFSET(随机目标!$C$42,M1037-1,MATCH(K1037,随机目标!$C$41:$CH$41,0)+1)</f>
        <v>4</v>
      </c>
      <c r="Q1037" s="50">
        <v>1</v>
      </c>
      <c r="R1037" s="50" t="str">
        <f t="shared" ca="1" si="791"/>
        <v>prop_213</v>
      </c>
      <c r="S1037" s="50" t="str">
        <f t="shared" ca="1" si="792"/>
        <v>prop</v>
      </c>
      <c r="U1037" s="50">
        <v>22</v>
      </c>
      <c r="V1037" s="50">
        <f t="shared" si="813"/>
        <v>222035</v>
      </c>
      <c r="W1037" s="50">
        <v>35</v>
      </c>
      <c r="X1037" s="50" t="s">
        <v>2200</v>
      </c>
      <c r="Y1037" s="50" t="s">
        <v>2200</v>
      </c>
      <c r="Z1037" s="50">
        <f>随机目标!CH476</f>
        <v>0</v>
      </c>
      <c r="AA1037" s="50">
        <v>2</v>
      </c>
      <c r="AB1037" s="50" t="str">
        <f t="shared" si="814"/>
        <v>itemicon_1</v>
      </c>
      <c r="AC1037" s="50" t="str">
        <f t="shared" si="815"/>
        <v>coin</v>
      </c>
    </row>
    <row r="1038" spans="1:29">
      <c r="A1038" s="51" t="s">
        <v>1351</v>
      </c>
      <c r="B1038" s="52">
        <v>2036</v>
      </c>
      <c r="C1038" s="52">
        <v>3</v>
      </c>
      <c r="D1038" s="50" t="str">
        <f t="shared" ref="D1038:H1038" si="825">D938</f>
        <v>item,200;stage_token,1</v>
      </c>
      <c r="E1038" s="50">
        <f>产出设定!$C$22</f>
        <v>100</v>
      </c>
      <c r="F1038" s="50">
        <f t="shared" si="825"/>
        <v>222</v>
      </c>
      <c r="G1038" s="50">
        <f t="shared" si="825"/>
        <v>370</v>
      </c>
      <c r="H1038" s="50" t="str">
        <f t="shared" si="825"/>
        <v>pack,10236;stage_token,175;dice,1</v>
      </c>
      <c r="K1038" s="50">
        <v>15</v>
      </c>
      <c r="L1038" s="50">
        <f t="shared" si="790"/>
        <v>151036</v>
      </c>
      <c r="M1038" s="50">
        <v>36</v>
      </c>
      <c r="N1038" s="50" t="str">
        <f ca="1">OFFSET(随机目标!$C$42,M1038-1,MATCH(K1038,随机目标!$C$41:$CH$41,0)-1)</f>
        <v>prop,213,1;pack,1105;pack,1120;pack,1135;pack,1150</v>
      </c>
      <c r="O1038" s="50" t="str">
        <f ca="1">OFFSET(随机目标!$C$42,M1038-1,MATCH(K1038,随机目标!$C$41:$CH$41,0))</f>
        <v>prop,213,1</v>
      </c>
      <c r="P1038" s="50">
        <f ca="1">OFFSET(随机目标!$C$42,M1038-1,MATCH(K1038,随机目标!$C$41:$CH$41,0)+1)</f>
        <v>4</v>
      </c>
      <c r="Q1038" s="50">
        <v>1</v>
      </c>
      <c r="R1038" s="50" t="str">
        <f t="shared" ca="1" si="791"/>
        <v>prop_213</v>
      </c>
      <c r="S1038" s="50" t="str">
        <f t="shared" ca="1" si="792"/>
        <v>prop</v>
      </c>
      <c r="U1038" s="50">
        <v>22</v>
      </c>
      <c r="V1038" s="50">
        <f t="shared" si="813"/>
        <v>222036</v>
      </c>
      <c r="W1038" s="50">
        <v>36</v>
      </c>
      <c r="X1038" s="50" t="s">
        <v>2200</v>
      </c>
      <c r="Y1038" s="50" t="s">
        <v>2200</v>
      </c>
      <c r="Z1038" s="50">
        <f>随机目标!CH477</f>
        <v>0</v>
      </c>
      <c r="AA1038" s="50">
        <v>2</v>
      </c>
      <c r="AB1038" s="50" t="str">
        <f t="shared" si="814"/>
        <v>itemicon_1</v>
      </c>
      <c r="AC1038" s="50" t="str">
        <f t="shared" si="815"/>
        <v>coin</v>
      </c>
    </row>
    <row r="1039" spans="1:29">
      <c r="A1039" s="51" t="s">
        <v>1352</v>
      </c>
      <c r="B1039" s="52">
        <v>2037</v>
      </c>
      <c r="C1039" s="52">
        <v>3</v>
      </c>
      <c r="D1039" s="50" t="str">
        <f t="shared" ref="D1039:H1039" si="826">D939</f>
        <v>item,200;stage_token,1</v>
      </c>
      <c r="E1039" s="50">
        <f>产出设定!$C$22</f>
        <v>100</v>
      </c>
      <c r="F1039" s="50">
        <f t="shared" si="826"/>
        <v>228</v>
      </c>
      <c r="G1039" s="50">
        <f t="shared" si="826"/>
        <v>380</v>
      </c>
      <c r="H1039" s="50" t="str">
        <f t="shared" si="826"/>
        <v>pack,10237;stage_token,175;dice,1</v>
      </c>
      <c r="K1039" s="50">
        <v>15</v>
      </c>
      <c r="L1039" s="50">
        <f t="shared" si="790"/>
        <v>151037</v>
      </c>
      <c r="M1039" s="50">
        <v>37</v>
      </c>
      <c r="N1039" s="50" t="str">
        <f ca="1">OFFSET(随机目标!$C$42,M1039-1,MATCH(K1039,随机目标!$C$41:$CH$41,0)-1)</f>
        <v>prop,213,1;pack,1105;pack,1120;pack,1135;pack,1150</v>
      </c>
      <c r="O1039" s="50" t="str">
        <f ca="1">OFFSET(随机目标!$C$42,M1039-1,MATCH(K1039,随机目标!$C$41:$CH$41,0))</f>
        <v>prop,213,1</v>
      </c>
      <c r="P1039" s="50">
        <f ca="1">OFFSET(随机目标!$C$42,M1039-1,MATCH(K1039,随机目标!$C$41:$CH$41,0)+1)</f>
        <v>4</v>
      </c>
      <c r="Q1039" s="50">
        <v>1</v>
      </c>
      <c r="R1039" s="50" t="str">
        <f t="shared" ca="1" si="791"/>
        <v>prop_213</v>
      </c>
      <c r="S1039" s="50" t="str">
        <f t="shared" ca="1" si="792"/>
        <v>prop</v>
      </c>
      <c r="U1039" s="50">
        <v>22</v>
      </c>
      <c r="V1039" s="50">
        <f t="shared" si="813"/>
        <v>222037</v>
      </c>
      <c r="W1039" s="50">
        <v>37</v>
      </c>
      <c r="X1039" s="50" t="s">
        <v>2200</v>
      </c>
      <c r="Y1039" s="50" t="s">
        <v>2200</v>
      </c>
      <c r="Z1039" s="50">
        <f>随机目标!CH478</f>
        <v>0</v>
      </c>
      <c r="AA1039" s="50">
        <v>2</v>
      </c>
      <c r="AB1039" s="50" t="str">
        <f t="shared" si="814"/>
        <v>itemicon_1</v>
      </c>
      <c r="AC1039" s="50" t="str">
        <f t="shared" si="815"/>
        <v>coin</v>
      </c>
    </row>
    <row r="1040" spans="1:29">
      <c r="A1040" s="51" t="s">
        <v>1353</v>
      </c>
      <c r="B1040" s="52">
        <v>2038</v>
      </c>
      <c r="C1040" s="52">
        <v>3</v>
      </c>
      <c r="D1040" s="50" t="str">
        <f t="shared" ref="D1040:H1040" si="827">D940</f>
        <v>item,200;stage_token,1</v>
      </c>
      <c r="E1040" s="50">
        <f>产出设定!$C$22</f>
        <v>100</v>
      </c>
      <c r="F1040" s="50">
        <f t="shared" si="827"/>
        <v>234</v>
      </c>
      <c r="G1040" s="50">
        <f t="shared" si="827"/>
        <v>390</v>
      </c>
      <c r="H1040" s="50" t="str">
        <f t="shared" si="827"/>
        <v>pack,10238;stage_token,175;dice,1</v>
      </c>
      <c r="K1040" s="50">
        <v>15</v>
      </c>
      <c r="L1040" s="50">
        <f t="shared" si="790"/>
        <v>151038</v>
      </c>
      <c r="M1040" s="50">
        <v>38</v>
      </c>
      <c r="N1040" s="50" t="str">
        <f ca="1">OFFSET(随机目标!$C$42,M1040-1,MATCH(K1040,随机目标!$C$41:$CH$41,0)-1)</f>
        <v>prop,213,1;pack,1105;pack,1120;pack,1135;pack,1150</v>
      </c>
      <c r="O1040" s="50" t="str">
        <f ca="1">OFFSET(随机目标!$C$42,M1040-1,MATCH(K1040,随机目标!$C$41:$CH$41,0))</f>
        <v>prop,213,1</v>
      </c>
      <c r="P1040" s="50">
        <f ca="1">OFFSET(随机目标!$C$42,M1040-1,MATCH(K1040,随机目标!$C$41:$CH$41,0)+1)</f>
        <v>4</v>
      </c>
      <c r="Q1040" s="50">
        <v>1</v>
      </c>
      <c r="R1040" s="50" t="str">
        <f t="shared" ca="1" si="791"/>
        <v>prop_213</v>
      </c>
      <c r="S1040" s="50" t="str">
        <f t="shared" ca="1" si="792"/>
        <v>prop</v>
      </c>
      <c r="U1040" s="50">
        <v>22</v>
      </c>
      <c r="V1040" s="50">
        <f t="shared" si="813"/>
        <v>222038</v>
      </c>
      <c r="W1040" s="50">
        <v>38</v>
      </c>
      <c r="X1040" s="50" t="s">
        <v>2200</v>
      </c>
      <c r="Y1040" s="50" t="s">
        <v>2200</v>
      </c>
      <c r="Z1040" s="50">
        <f>随机目标!CH479</f>
        <v>0</v>
      </c>
      <c r="AA1040" s="50">
        <v>2</v>
      </c>
      <c r="AB1040" s="50" t="str">
        <f t="shared" si="814"/>
        <v>itemicon_1</v>
      </c>
      <c r="AC1040" s="50" t="str">
        <f t="shared" si="815"/>
        <v>coin</v>
      </c>
    </row>
    <row r="1041" spans="1:29">
      <c r="A1041" s="51" t="s">
        <v>1354</v>
      </c>
      <c r="B1041" s="52">
        <v>2039</v>
      </c>
      <c r="C1041" s="52">
        <v>3</v>
      </c>
      <c r="D1041" s="50" t="str">
        <f t="shared" ref="D1041:H1041" si="828">D941</f>
        <v>item,200;stage_token,1</v>
      </c>
      <c r="E1041" s="50">
        <f>产出设定!$C$22</f>
        <v>100</v>
      </c>
      <c r="F1041" s="50">
        <f t="shared" si="828"/>
        <v>240</v>
      </c>
      <c r="G1041" s="50">
        <f t="shared" si="828"/>
        <v>400</v>
      </c>
      <c r="H1041" s="50" t="str">
        <f t="shared" si="828"/>
        <v>pack,10239;stage_token,175;dice,1</v>
      </c>
      <c r="K1041" s="50">
        <v>15</v>
      </c>
      <c r="L1041" s="50">
        <f t="shared" si="790"/>
        <v>151039</v>
      </c>
      <c r="M1041" s="50">
        <v>39</v>
      </c>
      <c r="N1041" s="50" t="str">
        <f ca="1">OFFSET(随机目标!$C$42,M1041-1,MATCH(K1041,随机目标!$C$41:$CH$41,0)-1)</f>
        <v>prop,213,1;pack,1105;pack,1120;pack,1135;pack,1150</v>
      </c>
      <c r="O1041" s="50" t="str">
        <f ca="1">OFFSET(随机目标!$C$42,M1041-1,MATCH(K1041,随机目标!$C$41:$CH$41,0))</f>
        <v>prop,213,1</v>
      </c>
      <c r="P1041" s="50">
        <f ca="1">OFFSET(随机目标!$C$42,M1041-1,MATCH(K1041,随机目标!$C$41:$CH$41,0)+1)</f>
        <v>4</v>
      </c>
      <c r="Q1041" s="50">
        <v>1</v>
      </c>
      <c r="R1041" s="50" t="str">
        <f t="shared" ca="1" si="791"/>
        <v>prop_213</v>
      </c>
      <c r="S1041" s="50" t="str">
        <f t="shared" ca="1" si="792"/>
        <v>prop</v>
      </c>
      <c r="U1041" s="50">
        <v>22</v>
      </c>
      <c r="V1041" s="50">
        <f t="shared" si="813"/>
        <v>222039</v>
      </c>
      <c r="W1041" s="50">
        <v>39</v>
      </c>
      <c r="X1041" s="50" t="s">
        <v>2200</v>
      </c>
      <c r="Y1041" s="50" t="s">
        <v>2200</v>
      </c>
      <c r="Z1041" s="50">
        <f>随机目标!CH480</f>
        <v>0</v>
      </c>
      <c r="AA1041" s="50">
        <v>2</v>
      </c>
      <c r="AB1041" s="50" t="str">
        <f t="shared" si="814"/>
        <v>itemicon_1</v>
      </c>
      <c r="AC1041" s="50" t="str">
        <f t="shared" si="815"/>
        <v>coin</v>
      </c>
    </row>
    <row r="1042" spans="1:29">
      <c r="A1042" s="51" t="s">
        <v>1355</v>
      </c>
      <c r="B1042" s="52">
        <v>2040</v>
      </c>
      <c r="C1042" s="52">
        <v>3</v>
      </c>
      <c r="D1042" s="50" t="str">
        <f t="shared" ref="D1042:H1042" si="829">D942</f>
        <v>item,200;stage_token,1</v>
      </c>
      <c r="E1042" s="50">
        <f>产出设定!$C$22</f>
        <v>100</v>
      </c>
      <c r="F1042" s="50">
        <f t="shared" si="829"/>
        <v>240</v>
      </c>
      <c r="G1042" s="50">
        <f t="shared" si="829"/>
        <v>400</v>
      </c>
      <c r="H1042" s="50" t="str">
        <f t="shared" si="829"/>
        <v>pack,10240;stage_token,180;dice,1</v>
      </c>
      <c r="K1042" s="50">
        <v>15</v>
      </c>
      <c r="L1042" s="50">
        <f t="shared" si="790"/>
        <v>151040</v>
      </c>
      <c r="M1042" s="50">
        <v>40</v>
      </c>
      <c r="N1042" s="50" t="str">
        <f ca="1">OFFSET(随机目标!$C$42,M1042-1,MATCH(K1042,随机目标!$C$41:$CH$41,0)-1)</f>
        <v>prop,213,1;pack,1105;pack,1120;pack,1135;pack,1150</v>
      </c>
      <c r="O1042" s="50" t="str">
        <f ca="1">OFFSET(随机目标!$C$42,M1042-1,MATCH(K1042,随机目标!$C$41:$CH$41,0))</f>
        <v>prop,213,1</v>
      </c>
      <c r="P1042" s="50">
        <f ca="1">OFFSET(随机目标!$C$42,M1042-1,MATCH(K1042,随机目标!$C$41:$CH$41,0)+1)</f>
        <v>4</v>
      </c>
      <c r="Q1042" s="50">
        <v>1</v>
      </c>
      <c r="R1042" s="50" t="str">
        <f t="shared" ca="1" si="791"/>
        <v>prop_213</v>
      </c>
      <c r="S1042" s="50" t="str">
        <f t="shared" ca="1" si="792"/>
        <v>prop</v>
      </c>
      <c r="U1042" s="50">
        <v>22</v>
      </c>
      <c r="V1042" s="50">
        <f t="shared" si="813"/>
        <v>222040</v>
      </c>
      <c r="W1042" s="50">
        <v>40</v>
      </c>
      <c r="X1042" s="50" t="s">
        <v>2200</v>
      </c>
      <c r="Y1042" s="50" t="s">
        <v>2200</v>
      </c>
      <c r="Z1042" s="50">
        <f>随机目标!CH481</f>
        <v>0</v>
      </c>
      <c r="AA1042" s="50">
        <v>2</v>
      </c>
      <c r="AB1042" s="50" t="str">
        <f t="shared" si="814"/>
        <v>itemicon_1</v>
      </c>
      <c r="AC1042" s="50" t="str">
        <f t="shared" si="815"/>
        <v>coin</v>
      </c>
    </row>
    <row r="1043" spans="1:29">
      <c r="A1043" s="51" t="s">
        <v>1356</v>
      </c>
      <c r="B1043" s="52">
        <v>2041</v>
      </c>
      <c r="C1043" s="52">
        <v>3</v>
      </c>
      <c r="D1043" s="50" t="str">
        <f t="shared" ref="D1043:H1043" si="830">D943</f>
        <v>item,200;stage_token,1</v>
      </c>
      <c r="E1043" s="50">
        <f>产出设定!$C$22</f>
        <v>100</v>
      </c>
      <c r="F1043" s="50">
        <f t="shared" si="830"/>
        <v>246</v>
      </c>
      <c r="G1043" s="50">
        <f t="shared" si="830"/>
        <v>410</v>
      </c>
      <c r="H1043" s="50" t="str">
        <f t="shared" si="830"/>
        <v>pack,10241;stage_token,180;dice,1</v>
      </c>
      <c r="K1043" s="50">
        <v>15</v>
      </c>
      <c r="L1043" s="50">
        <f t="shared" si="790"/>
        <v>151041</v>
      </c>
      <c r="M1043" s="50">
        <v>41</v>
      </c>
      <c r="N1043" s="50" t="str">
        <f ca="1">OFFSET(随机目标!$C$42,M1043-1,MATCH(K1043,随机目标!$C$41:$CH$41,0)-1)</f>
        <v>prop,213,1;pack,1106;pack,1121;pack,1136;pack,1151</v>
      </c>
      <c r="O1043" s="50" t="str">
        <f ca="1">OFFSET(随机目标!$C$42,M1043-1,MATCH(K1043,随机目标!$C$41:$CH$41,0))</f>
        <v>prop,213,1</v>
      </c>
      <c r="P1043" s="50">
        <f ca="1">OFFSET(随机目标!$C$42,M1043-1,MATCH(K1043,随机目标!$C$41:$CH$41,0)+1)</f>
        <v>5</v>
      </c>
      <c r="Q1043" s="50">
        <v>1</v>
      </c>
      <c r="R1043" s="50" t="str">
        <f t="shared" ca="1" si="791"/>
        <v>prop_213</v>
      </c>
      <c r="S1043" s="50" t="str">
        <f t="shared" ca="1" si="792"/>
        <v>prop</v>
      </c>
      <c r="U1043" s="50">
        <v>22</v>
      </c>
      <c r="V1043" s="50">
        <f t="shared" si="813"/>
        <v>222041</v>
      </c>
      <c r="W1043" s="50">
        <v>41</v>
      </c>
      <c r="X1043" s="50" t="s">
        <v>2200</v>
      </c>
      <c r="Y1043" s="50" t="s">
        <v>2200</v>
      </c>
      <c r="Z1043" s="50">
        <f>随机目标!CH482</f>
        <v>0</v>
      </c>
      <c r="AA1043" s="50">
        <v>2</v>
      </c>
      <c r="AB1043" s="50" t="str">
        <f t="shared" si="814"/>
        <v>itemicon_1</v>
      </c>
      <c r="AC1043" s="50" t="str">
        <f t="shared" si="815"/>
        <v>coin</v>
      </c>
    </row>
    <row r="1044" spans="1:29">
      <c r="A1044" s="51" t="s">
        <v>1357</v>
      </c>
      <c r="B1044" s="52">
        <v>2042</v>
      </c>
      <c r="C1044" s="52">
        <v>3</v>
      </c>
      <c r="D1044" s="50" t="str">
        <f t="shared" ref="D1044:H1044" si="831">D944</f>
        <v>item,200;stage_token,1</v>
      </c>
      <c r="E1044" s="50">
        <f>产出设定!$C$22</f>
        <v>100</v>
      </c>
      <c r="F1044" s="50">
        <f t="shared" si="831"/>
        <v>252</v>
      </c>
      <c r="G1044" s="50">
        <f t="shared" si="831"/>
        <v>420</v>
      </c>
      <c r="H1044" s="50" t="str">
        <f t="shared" si="831"/>
        <v>pack,10242;stage_token,180;dice,1</v>
      </c>
      <c r="K1044" s="50">
        <v>15</v>
      </c>
      <c r="L1044" s="50">
        <f t="shared" si="790"/>
        <v>151042</v>
      </c>
      <c r="M1044" s="50">
        <v>42</v>
      </c>
      <c r="N1044" s="50" t="str">
        <f ca="1">OFFSET(随机目标!$C$42,M1044-1,MATCH(K1044,随机目标!$C$41:$CH$41,0)-1)</f>
        <v>prop,213,1;pack,1106;pack,1121;pack,1136;pack,1151</v>
      </c>
      <c r="O1044" s="50" t="str">
        <f ca="1">OFFSET(随机目标!$C$42,M1044-1,MATCH(K1044,随机目标!$C$41:$CH$41,0))</f>
        <v>prop,213,1</v>
      </c>
      <c r="P1044" s="50">
        <f ca="1">OFFSET(随机目标!$C$42,M1044-1,MATCH(K1044,随机目标!$C$41:$CH$41,0)+1)</f>
        <v>5</v>
      </c>
      <c r="Q1044" s="50">
        <v>1</v>
      </c>
      <c r="R1044" s="50" t="str">
        <f t="shared" ca="1" si="791"/>
        <v>prop_213</v>
      </c>
      <c r="S1044" s="50" t="str">
        <f t="shared" ca="1" si="792"/>
        <v>prop</v>
      </c>
      <c r="U1044" s="50">
        <v>22</v>
      </c>
      <c r="V1044" s="50">
        <f t="shared" si="813"/>
        <v>222042</v>
      </c>
      <c r="W1044" s="50">
        <v>42</v>
      </c>
      <c r="X1044" s="50" t="s">
        <v>2200</v>
      </c>
      <c r="Y1044" s="50" t="s">
        <v>2200</v>
      </c>
      <c r="Z1044" s="50">
        <f>随机目标!CH483</f>
        <v>0</v>
      </c>
      <c r="AA1044" s="50">
        <v>2</v>
      </c>
      <c r="AB1044" s="50" t="str">
        <f t="shared" si="814"/>
        <v>itemicon_1</v>
      </c>
      <c r="AC1044" s="50" t="str">
        <f t="shared" si="815"/>
        <v>coin</v>
      </c>
    </row>
    <row r="1045" spans="1:29">
      <c r="A1045" s="51" t="s">
        <v>1358</v>
      </c>
      <c r="B1045" s="52">
        <v>2043</v>
      </c>
      <c r="C1045" s="52">
        <v>3</v>
      </c>
      <c r="D1045" s="50" t="str">
        <f t="shared" ref="D1045:H1045" si="832">D945</f>
        <v>item,200;stage_token,1</v>
      </c>
      <c r="E1045" s="50">
        <f>产出设定!$C$22</f>
        <v>100</v>
      </c>
      <c r="F1045" s="50">
        <f t="shared" si="832"/>
        <v>258</v>
      </c>
      <c r="G1045" s="50">
        <f t="shared" si="832"/>
        <v>430</v>
      </c>
      <c r="H1045" s="50" t="str">
        <f t="shared" si="832"/>
        <v>pack,10243;stage_token,180;dice,1</v>
      </c>
      <c r="K1045" s="50">
        <v>15</v>
      </c>
      <c r="L1045" s="50">
        <f t="shared" si="790"/>
        <v>151043</v>
      </c>
      <c r="M1045" s="50">
        <v>43</v>
      </c>
      <c r="N1045" s="50" t="str">
        <f ca="1">OFFSET(随机目标!$C$42,M1045-1,MATCH(K1045,随机目标!$C$41:$CH$41,0)-1)</f>
        <v>prop,213,1;pack,1106;pack,1121;pack,1136;pack,1151</v>
      </c>
      <c r="O1045" s="50" t="str">
        <f ca="1">OFFSET(随机目标!$C$42,M1045-1,MATCH(K1045,随机目标!$C$41:$CH$41,0))</f>
        <v>prop,213,1</v>
      </c>
      <c r="P1045" s="50">
        <f ca="1">OFFSET(随机目标!$C$42,M1045-1,MATCH(K1045,随机目标!$C$41:$CH$41,0)+1)</f>
        <v>5</v>
      </c>
      <c r="Q1045" s="50">
        <v>1</v>
      </c>
      <c r="R1045" s="50" t="str">
        <f t="shared" ca="1" si="791"/>
        <v>prop_213</v>
      </c>
      <c r="S1045" s="50" t="str">
        <f t="shared" ca="1" si="792"/>
        <v>prop</v>
      </c>
      <c r="U1045" s="50">
        <v>22</v>
      </c>
      <c r="V1045" s="50">
        <f t="shared" si="813"/>
        <v>222043</v>
      </c>
      <c r="W1045" s="50">
        <v>43</v>
      </c>
      <c r="X1045" s="50" t="s">
        <v>2200</v>
      </c>
      <c r="Y1045" s="50" t="s">
        <v>2200</v>
      </c>
      <c r="Z1045" s="50">
        <f>随机目标!CH484</f>
        <v>0</v>
      </c>
      <c r="AA1045" s="50">
        <v>2</v>
      </c>
      <c r="AB1045" s="50" t="str">
        <f t="shared" si="814"/>
        <v>itemicon_1</v>
      </c>
      <c r="AC1045" s="50" t="str">
        <f t="shared" si="815"/>
        <v>coin</v>
      </c>
    </row>
    <row r="1046" spans="1:29">
      <c r="A1046" s="51" t="s">
        <v>1359</v>
      </c>
      <c r="B1046" s="52">
        <v>2044</v>
      </c>
      <c r="C1046" s="52">
        <v>3</v>
      </c>
      <c r="D1046" s="50" t="str">
        <f t="shared" ref="D1046:H1046" si="833">D946</f>
        <v>item,200;stage_token,1</v>
      </c>
      <c r="E1046" s="50">
        <f>产出设定!$C$22</f>
        <v>100</v>
      </c>
      <c r="F1046" s="50">
        <f t="shared" si="833"/>
        <v>264</v>
      </c>
      <c r="G1046" s="50">
        <f t="shared" si="833"/>
        <v>440</v>
      </c>
      <c r="H1046" s="50" t="str">
        <f t="shared" si="833"/>
        <v>pack,10244;stage_token,180;dice,1</v>
      </c>
      <c r="K1046" s="50">
        <v>15</v>
      </c>
      <c r="L1046" s="50">
        <f t="shared" si="790"/>
        <v>151044</v>
      </c>
      <c r="M1046" s="50">
        <v>44</v>
      </c>
      <c r="N1046" s="50" t="str">
        <f ca="1">OFFSET(随机目标!$C$42,M1046-1,MATCH(K1046,随机目标!$C$41:$CH$41,0)-1)</f>
        <v>prop,213,1;pack,1106;pack,1121;pack,1136;pack,1151</v>
      </c>
      <c r="O1046" s="50" t="str">
        <f ca="1">OFFSET(随机目标!$C$42,M1046-1,MATCH(K1046,随机目标!$C$41:$CH$41,0))</f>
        <v>prop,213,1</v>
      </c>
      <c r="P1046" s="50">
        <f ca="1">OFFSET(随机目标!$C$42,M1046-1,MATCH(K1046,随机目标!$C$41:$CH$41,0)+1)</f>
        <v>5</v>
      </c>
      <c r="Q1046" s="50">
        <v>1</v>
      </c>
      <c r="R1046" s="50" t="str">
        <f t="shared" ca="1" si="791"/>
        <v>prop_213</v>
      </c>
      <c r="S1046" s="50" t="str">
        <f t="shared" ca="1" si="792"/>
        <v>prop</v>
      </c>
      <c r="U1046" s="50">
        <v>22</v>
      </c>
      <c r="V1046" s="50">
        <f t="shared" si="813"/>
        <v>222044</v>
      </c>
      <c r="W1046" s="50">
        <v>44</v>
      </c>
      <c r="X1046" s="50" t="s">
        <v>2200</v>
      </c>
      <c r="Y1046" s="50" t="s">
        <v>2200</v>
      </c>
      <c r="Z1046" s="50">
        <f>随机目标!CH485</f>
        <v>0</v>
      </c>
      <c r="AA1046" s="50">
        <v>2</v>
      </c>
      <c r="AB1046" s="50" t="str">
        <f t="shared" si="814"/>
        <v>itemicon_1</v>
      </c>
      <c r="AC1046" s="50" t="str">
        <f t="shared" si="815"/>
        <v>coin</v>
      </c>
    </row>
    <row r="1047" spans="1:29">
      <c r="A1047" s="51" t="s">
        <v>1360</v>
      </c>
      <c r="B1047" s="52">
        <v>2045</v>
      </c>
      <c r="C1047" s="52">
        <v>3</v>
      </c>
      <c r="D1047" s="50" t="str">
        <f t="shared" ref="D1047:H1047" si="834">D947</f>
        <v>item,200;stage_token,1</v>
      </c>
      <c r="E1047" s="50">
        <f>产出设定!$C$22</f>
        <v>100</v>
      </c>
      <c r="F1047" s="50">
        <f t="shared" si="834"/>
        <v>272</v>
      </c>
      <c r="G1047" s="50">
        <f t="shared" si="834"/>
        <v>454</v>
      </c>
      <c r="H1047" s="50" t="str">
        <f t="shared" si="834"/>
        <v>pack,10245;stage_token,185;dice,1</v>
      </c>
      <c r="K1047" s="50">
        <v>15</v>
      </c>
      <c r="L1047" s="50">
        <f t="shared" si="790"/>
        <v>151045</v>
      </c>
      <c r="M1047" s="50">
        <v>45</v>
      </c>
      <c r="N1047" s="50" t="str">
        <f ca="1">OFFSET(随机目标!$C$42,M1047-1,MATCH(K1047,随机目标!$C$41:$CH$41,0)-1)</f>
        <v>prop,213,1;pack,1107;pack,1122;pack,1137;pack,1152</v>
      </c>
      <c r="O1047" s="50" t="str">
        <f ca="1">OFFSET(随机目标!$C$42,M1047-1,MATCH(K1047,随机目标!$C$41:$CH$41,0))</f>
        <v>prop,213,1</v>
      </c>
      <c r="P1047" s="50">
        <f ca="1">OFFSET(随机目标!$C$42,M1047-1,MATCH(K1047,随机目标!$C$41:$CH$41,0)+1)</f>
        <v>5</v>
      </c>
      <c r="Q1047" s="50">
        <v>1</v>
      </c>
      <c r="R1047" s="50" t="str">
        <f t="shared" ca="1" si="791"/>
        <v>prop_213</v>
      </c>
      <c r="S1047" s="50" t="str">
        <f t="shared" ca="1" si="792"/>
        <v>prop</v>
      </c>
      <c r="U1047" s="50">
        <v>22</v>
      </c>
      <c r="V1047" s="50">
        <f t="shared" si="813"/>
        <v>222045</v>
      </c>
      <c r="W1047" s="50">
        <v>45</v>
      </c>
      <c r="X1047" s="50" t="s">
        <v>2200</v>
      </c>
      <c r="Y1047" s="50" t="s">
        <v>2200</v>
      </c>
      <c r="Z1047" s="50">
        <f>随机目标!CH486</f>
        <v>0</v>
      </c>
      <c r="AA1047" s="50">
        <v>2</v>
      </c>
      <c r="AB1047" s="50" t="str">
        <f t="shared" si="814"/>
        <v>itemicon_1</v>
      </c>
      <c r="AC1047" s="50" t="str">
        <f t="shared" si="815"/>
        <v>coin</v>
      </c>
    </row>
    <row r="1048" spans="1:29">
      <c r="A1048" s="51" t="s">
        <v>1361</v>
      </c>
      <c r="B1048" s="52">
        <v>2046</v>
      </c>
      <c r="C1048" s="52">
        <v>3</v>
      </c>
      <c r="D1048" s="50" t="str">
        <f t="shared" ref="D1048:H1048" si="835">D948</f>
        <v>item,200;stage_token,1</v>
      </c>
      <c r="E1048" s="50">
        <f>产出设定!$C$22</f>
        <v>100</v>
      </c>
      <c r="F1048" s="50">
        <f t="shared" si="835"/>
        <v>280</v>
      </c>
      <c r="G1048" s="50">
        <f t="shared" si="835"/>
        <v>466</v>
      </c>
      <c r="H1048" s="50" t="str">
        <f t="shared" si="835"/>
        <v>pack,10246;stage_token,185;dice,1</v>
      </c>
      <c r="K1048" s="50">
        <v>15</v>
      </c>
      <c r="L1048" s="50">
        <f t="shared" si="790"/>
        <v>151046</v>
      </c>
      <c r="M1048" s="50">
        <v>46</v>
      </c>
      <c r="N1048" s="50" t="str">
        <f ca="1">OFFSET(随机目标!$C$42,M1048-1,MATCH(K1048,随机目标!$C$41:$CH$41,0)-1)</f>
        <v>prop,213,1;pack,1107;pack,1122;pack,1137;pack,1152</v>
      </c>
      <c r="O1048" s="50" t="str">
        <f ca="1">OFFSET(随机目标!$C$42,M1048-1,MATCH(K1048,随机目标!$C$41:$CH$41,0))</f>
        <v>prop,213,1</v>
      </c>
      <c r="P1048" s="50">
        <f ca="1">OFFSET(随机目标!$C$42,M1048-1,MATCH(K1048,随机目标!$C$41:$CH$41,0)+1)</f>
        <v>5</v>
      </c>
      <c r="Q1048" s="50">
        <v>1</v>
      </c>
      <c r="R1048" s="50" t="str">
        <f t="shared" ca="1" si="791"/>
        <v>prop_213</v>
      </c>
      <c r="S1048" s="50" t="str">
        <f t="shared" ca="1" si="792"/>
        <v>prop</v>
      </c>
      <c r="U1048" s="50">
        <v>22</v>
      </c>
      <c r="V1048" s="50">
        <f t="shared" si="813"/>
        <v>222046</v>
      </c>
      <c r="W1048" s="50">
        <v>46</v>
      </c>
      <c r="X1048" s="50" t="s">
        <v>2200</v>
      </c>
      <c r="Y1048" s="50" t="s">
        <v>2200</v>
      </c>
      <c r="Z1048" s="50">
        <f>随机目标!CH487</f>
        <v>0</v>
      </c>
      <c r="AA1048" s="50">
        <v>2</v>
      </c>
      <c r="AB1048" s="50" t="str">
        <f t="shared" si="814"/>
        <v>itemicon_1</v>
      </c>
      <c r="AC1048" s="50" t="str">
        <f t="shared" si="815"/>
        <v>coin</v>
      </c>
    </row>
    <row r="1049" spans="1:29">
      <c r="A1049" s="51" t="s">
        <v>1362</v>
      </c>
      <c r="B1049" s="52">
        <v>2047</v>
      </c>
      <c r="C1049" s="52">
        <v>3</v>
      </c>
      <c r="D1049" s="50" t="str">
        <f t="shared" ref="D1049:H1049" si="836">D949</f>
        <v>item,200;stage_token,1</v>
      </c>
      <c r="E1049" s="50">
        <f>产出设定!$C$22</f>
        <v>100</v>
      </c>
      <c r="F1049" s="50">
        <f t="shared" si="836"/>
        <v>280</v>
      </c>
      <c r="G1049" s="50">
        <f t="shared" si="836"/>
        <v>466</v>
      </c>
      <c r="H1049" s="50" t="str">
        <f t="shared" si="836"/>
        <v>pack,10247;stage_token,185;dice,1</v>
      </c>
      <c r="K1049" s="50">
        <v>15</v>
      </c>
      <c r="L1049" s="50">
        <f t="shared" si="790"/>
        <v>151047</v>
      </c>
      <c r="M1049" s="50">
        <v>47</v>
      </c>
      <c r="N1049" s="50" t="str">
        <f ca="1">OFFSET(随机目标!$C$42,M1049-1,MATCH(K1049,随机目标!$C$41:$CH$41,0)-1)</f>
        <v>prop,213,1;pack,1107;pack,1122;pack,1137;pack,1152</v>
      </c>
      <c r="O1049" s="50" t="str">
        <f ca="1">OFFSET(随机目标!$C$42,M1049-1,MATCH(K1049,随机目标!$C$41:$CH$41,0))</f>
        <v>prop,213,1</v>
      </c>
      <c r="P1049" s="50">
        <f ca="1">OFFSET(随机目标!$C$42,M1049-1,MATCH(K1049,随机目标!$C$41:$CH$41,0)+1)</f>
        <v>5</v>
      </c>
      <c r="Q1049" s="50">
        <v>1</v>
      </c>
      <c r="R1049" s="50" t="str">
        <f t="shared" ca="1" si="791"/>
        <v>prop_213</v>
      </c>
      <c r="S1049" s="50" t="str">
        <f t="shared" ca="1" si="792"/>
        <v>prop</v>
      </c>
      <c r="U1049" s="50">
        <v>22</v>
      </c>
      <c r="V1049" s="50">
        <f t="shared" si="813"/>
        <v>222047</v>
      </c>
      <c r="W1049" s="50">
        <v>47</v>
      </c>
      <c r="X1049" s="50" t="s">
        <v>2200</v>
      </c>
      <c r="Y1049" s="50" t="s">
        <v>2200</v>
      </c>
      <c r="Z1049" s="50">
        <f>随机目标!CH488</f>
        <v>0</v>
      </c>
      <c r="AA1049" s="50">
        <v>2</v>
      </c>
      <c r="AB1049" s="50" t="str">
        <f t="shared" si="814"/>
        <v>itemicon_1</v>
      </c>
      <c r="AC1049" s="50" t="str">
        <f t="shared" si="815"/>
        <v>coin</v>
      </c>
    </row>
    <row r="1050" spans="1:29">
      <c r="A1050" s="51" t="s">
        <v>1363</v>
      </c>
      <c r="B1050" s="52">
        <v>2048</v>
      </c>
      <c r="C1050" s="52">
        <v>3</v>
      </c>
      <c r="D1050" s="50" t="str">
        <f t="shared" ref="D1050:H1050" si="837">D950</f>
        <v>item,200;stage_token,1</v>
      </c>
      <c r="E1050" s="50">
        <f>产出设定!$C$22</f>
        <v>100</v>
      </c>
      <c r="F1050" s="50">
        <f t="shared" si="837"/>
        <v>288</v>
      </c>
      <c r="G1050" s="50">
        <f t="shared" si="837"/>
        <v>480</v>
      </c>
      <c r="H1050" s="50" t="str">
        <f t="shared" si="837"/>
        <v>pack,10248;stage_token,185;dice,1</v>
      </c>
      <c r="K1050" s="50">
        <v>15</v>
      </c>
      <c r="L1050" s="50">
        <f t="shared" si="790"/>
        <v>151048</v>
      </c>
      <c r="M1050" s="50">
        <v>48</v>
      </c>
      <c r="N1050" s="50" t="str">
        <f ca="1">OFFSET(随机目标!$C$42,M1050-1,MATCH(K1050,随机目标!$C$41:$CH$41,0)-1)</f>
        <v>prop,213,1;pack,1107;pack,1122;pack,1137;pack,1152</v>
      </c>
      <c r="O1050" s="50" t="str">
        <f ca="1">OFFSET(随机目标!$C$42,M1050-1,MATCH(K1050,随机目标!$C$41:$CH$41,0))</f>
        <v>prop,213,1</v>
      </c>
      <c r="P1050" s="50">
        <f ca="1">OFFSET(随机目标!$C$42,M1050-1,MATCH(K1050,随机目标!$C$41:$CH$41,0)+1)</f>
        <v>5</v>
      </c>
      <c r="Q1050" s="50">
        <v>1</v>
      </c>
      <c r="R1050" s="50" t="str">
        <f t="shared" ca="1" si="791"/>
        <v>prop_213</v>
      </c>
      <c r="S1050" s="50" t="str">
        <f t="shared" ca="1" si="792"/>
        <v>prop</v>
      </c>
      <c r="U1050" s="50">
        <v>22</v>
      </c>
      <c r="V1050" s="50">
        <f t="shared" si="813"/>
        <v>222048</v>
      </c>
      <c r="W1050" s="50">
        <v>48</v>
      </c>
      <c r="X1050" s="50" t="s">
        <v>2200</v>
      </c>
      <c r="Y1050" s="50" t="s">
        <v>2200</v>
      </c>
      <c r="Z1050" s="50">
        <f>随机目标!CH489</f>
        <v>0</v>
      </c>
      <c r="AA1050" s="50">
        <v>2</v>
      </c>
      <c r="AB1050" s="50" t="str">
        <f t="shared" si="814"/>
        <v>itemicon_1</v>
      </c>
      <c r="AC1050" s="50" t="str">
        <f t="shared" si="815"/>
        <v>coin</v>
      </c>
    </row>
    <row r="1051" spans="1:29">
      <c r="A1051" s="51" t="s">
        <v>1364</v>
      </c>
      <c r="B1051" s="52">
        <v>2049</v>
      </c>
      <c r="C1051" s="52">
        <v>3</v>
      </c>
      <c r="D1051" s="50" t="str">
        <f t="shared" ref="D1051:H1051" si="838">D951</f>
        <v>item,200;stage_token,1</v>
      </c>
      <c r="E1051" s="50">
        <f>产出设定!$C$22</f>
        <v>100</v>
      </c>
      <c r="F1051" s="50">
        <f t="shared" si="838"/>
        <v>288</v>
      </c>
      <c r="G1051" s="50">
        <f t="shared" si="838"/>
        <v>480</v>
      </c>
      <c r="H1051" s="50" t="str">
        <f t="shared" si="838"/>
        <v>pack,10249;stage_token,185;dice,1</v>
      </c>
      <c r="K1051" s="50">
        <v>15</v>
      </c>
      <c r="L1051" s="50">
        <f t="shared" si="790"/>
        <v>151049</v>
      </c>
      <c r="M1051" s="50">
        <v>49</v>
      </c>
      <c r="N1051" s="50" t="str">
        <f ca="1">OFFSET(随机目标!$C$42,M1051-1,MATCH(K1051,随机目标!$C$41:$CH$41,0)-1)</f>
        <v>prop,213,1;pack,1107;pack,1122;pack,1137;pack,1152</v>
      </c>
      <c r="O1051" s="50" t="str">
        <f ca="1">OFFSET(随机目标!$C$42,M1051-1,MATCH(K1051,随机目标!$C$41:$CH$41,0))</f>
        <v>prop,213,1</v>
      </c>
      <c r="P1051" s="50">
        <f ca="1">OFFSET(随机目标!$C$42,M1051-1,MATCH(K1051,随机目标!$C$41:$CH$41,0)+1)</f>
        <v>5</v>
      </c>
      <c r="Q1051" s="50">
        <v>1</v>
      </c>
      <c r="R1051" s="50" t="str">
        <f t="shared" ca="1" si="791"/>
        <v>prop_213</v>
      </c>
      <c r="S1051" s="50" t="str">
        <f t="shared" ca="1" si="792"/>
        <v>prop</v>
      </c>
      <c r="U1051" s="50">
        <v>22</v>
      </c>
      <c r="V1051" s="50">
        <f t="shared" si="813"/>
        <v>222049</v>
      </c>
      <c r="W1051" s="50">
        <v>49</v>
      </c>
      <c r="X1051" s="50" t="s">
        <v>2200</v>
      </c>
      <c r="Y1051" s="50" t="s">
        <v>2200</v>
      </c>
      <c r="Z1051" s="50">
        <f>随机目标!CH490</f>
        <v>0</v>
      </c>
      <c r="AA1051" s="50">
        <v>2</v>
      </c>
      <c r="AB1051" s="50" t="str">
        <f t="shared" si="814"/>
        <v>itemicon_1</v>
      </c>
      <c r="AC1051" s="50" t="str">
        <f t="shared" si="815"/>
        <v>coin</v>
      </c>
    </row>
    <row r="1052" spans="1:29">
      <c r="A1052" s="51" t="s">
        <v>1365</v>
      </c>
      <c r="B1052" s="52">
        <v>2050</v>
      </c>
      <c r="C1052" s="52">
        <v>3</v>
      </c>
      <c r="D1052" s="50" t="str">
        <f t="shared" ref="D1052:H1052" si="839">D952</f>
        <v>item,200;stage_token,1</v>
      </c>
      <c r="E1052" s="50">
        <f>产出设定!$C$22</f>
        <v>100</v>
      </c>
      <c r="F1052" s="50">
        <f t="shared" si="839"/>
        <v>296</v>
      </c>
      <c r="G1052" s="50">
        <f t="shared" si="839"/>
        <v>494</v>
      </c>
      <c r="H1052" s="50" t="str">
        <f t="shared" si="839"/>
        <v>pack,10250;stage_token,190;dice,1</v>
      </c>
      <c r="K1052" s="50">
        <v>15</v>
      </c>
      <c r="L1052" s="50">
        <f t="shared" si="790"/>
        <v>151050</v>
      </c>
      <c r="M1052" s="50">
        <v>50</v>
      </c>
      <c r="N1052" s="50" t="str">
        <f ca="1">OFFSET(随机目标!$C$42,M1052-1,MATCH(K1052,随机目标!$C$41:$CH$41,0)-1)</f>
        <v>prop,213,1;pack,1108;pack,1123;pack,1138;pack,1153</v>
      </c>
      <c r="O1052" s="50" t="str">
        <f ca="1">OFFSET(随机目标!$C$42,M1052-1,MATCH(K1052,随机目标!$C$41:$CH$41,0))</f>
        <v>prop,213,1</v>
      </c>
      <c r="P1052" s="50">
        <f ca="1">OFFSET(随机目标!$C$42,M1052-1,MATCH(K1052,随机目标!$C$41:$CH$41,0)+1)</f>
        <v>5</v>
      </c>
      <c r="Q1052" s="50">
        <v>1</v>
      </c>
      <c r="R1052" s="50" t="str">
        <f t="shared" ca="1" si="791"/>
        <v>prop_213</v>
      </c>
      <c r="S1052" s="50" t="str">
        <f t="shared" ca="1" si="792"/>
        <v>prop</v>
      </c>
      <c r="U1052" s="50">
        <v>22</v>
      </c>
      <c r="V1052" s="50">
        <f t="shared" si="813"/>
        <v>222050</v>
      </c>
      <c r="W1052" s="50">
        <v>50</v>
      </c>
      <c r="X1052" s="50" t="s">
        <v>2200</v>
      </c>
      <c r="Y1052" s="50" t="s">
        <v>2200</v>
      </c>
      <c r="Z1052" s="50">
        <f>随机目标!CH491</f>
        <v>0</v>
      </c>
      <c r="AA1052" s="50">
        <v>2</v>
      </c>
      <c r="AB1052" s="50" t="str">
        <f t="shared" si="814"/>
        <v>itemicon_1</v>
      </c>
      <c r="AC1052" s="50" t="str">
        <f t="shared" si="815"/>
        <v>coin</v>
      </c>
    </row>
    <row r="1053" spans="1:29">
      <c r="A1053" s="51" t="s">
        <v>1366</v>
      </c>
      <c r="B1053" s="52">
        <v>2051</v>
      </c>
      <c r="C1053" s="52">
        <v>3</v>
      </c>
      <c r="D1053" s="50" t="str">
        <f t="shared" ref="D1053:H1053" si="840">D953</f>
        <v>item,200;stage_token,1</v>
      </c>
      <c r="E1053" s="50">
        <f>产出设定!$C$22</f>
        <v>100</v>
      </c>
      <c r="F1053" s="50">
        <f t="shared" si="840"/>
        <v>304</v>
      </c>
      <c r="G1053" s="50">
        <f t="shared" si="840"/>
        <v>506</v>
      </c>
      <c r="H1053" s="50" t="str">
        <f t="shared" si="840"/>
        <v>pack,10251;stage_token,190;dice,1</v>
      </c>
      <c r="K1053" s="50">
        <v>15</v>
      </c>
      <c r="L1053" s="50">
        <f t="shared" si="790"/>
        <v>151051</v>
      </c>
      <c r="M1053" s="50">
        <v>51</v>
      </c>
      <c r="N1053" s="50" t="str">
        <f ca="1">OFFSET(随机目标!$C$42,M1053-1,MATCH(K1053,随机目标!$C$41:$CH$41,0)-1)</f>
        <v>prop,213,1;pack,1108;pack,1123;pack,1138;pack,1153</v>
      </c>
      <c r="O1053" s="50" t="str">
        <f ca="1">OFFSET(随机目标!$C$42,M1053-1,MATCH(K1053,随机目标!$C$41:$CH$41,0))</f>
        <v>prop,213,1</v>
      </c>
      <c r="P1053" s="50">
        <f ca="1">OFFSET(随机目标!$C$42,M1053-1,MATCH(K1053,随机目标!$C$41:$CH$41,0)+1)</f>
        <v>5</v>
      </c>
      <c r="Q1053" s="50">
        <v>1</v>
      </c>
      <c r="R1053" s="50" t="str">
        <f t="shared" ca="1" si="791"/>
        <v>prop_213</v>
      </c>
      <c r="S1053" s="50" t="str">
        <f t="shared" ca="1" si="792"/>
        <v>prop</v>
      </c>
      <c r="U1053" s="50">
        <v>22</v>
      </c>
      <c r="V1053" s="50">
        <f t="shared" si="813"/>
        <v>222051</v>
      </c>
      <c r="W1053" s="50">
        <v>51</v>
      </c>
      <c r="X1053" s="50" t="s">
        <v>2200</v>
      </c>
      <c r="Y1053" s="50" t="s">
        <v>2200</v>
      </c>
      <c r="Z1053" s="50">
        <f>随机目标!CH492</f>
        <v>0</v>
      </c>
      <c r="AA1053" s="50">
        <v>2</v>
      </c>
      <c r="AB1053" s="50" t="str">
        <f t="shared" si="814"/>
        <v>itemicon_1</v>
      </c>
      <c r="AC1053" s="50" t="str">
        <f t="shared" si="815"/>
        <v>coin</v>
      </c>
    </row>
    <row r="1054" spans="1:29">
      <c r="A1054" s="51" t="s">
        <v>1367</v>
      </c>
      <c r="B1054" s="52">
        <v>2052</v>
      </c>
      <c r="C1054" s="52">
        <v>3</v>
      </c>
      <c r="D1054" s="50" t="str">
        <f t="shared" ref="D1054:H1054" si="841">D954</f>
        <v>item,200;stage_token,1</v>
      </c>
      <c r="E1054" s="50">
        <f>产出设定!$C$22</f>
        <v>100</v>
      </c>
      <c r="F1054" s="50">
        <f t="shared" si="841"/>
        <v>304</v>
      </c>
      <c r="G1054" s="50">
        <f t="shared" si="841"/>
        <v>506</v>
      </c>
      <c r="H1054" s="50" t="str">
        <f t="shared" si="841"/>
        <v>pack,10252;stage_token,190;dice,1</v>
      </c>
      <c r="K1054" s="50">
        <v>15</v>
      </c>
      <c r="L1054" s="50">
        <f t="shared" si="790"/>
        <v>151052</v>
      </c>
      <c r="M1054" s="50">
        <v>52</v>
      </c>
      <c r="N1054" s="50" t="str">
        <f ca="1">OFFSET(随机目标!$C$42,M1054-1,MATCH(K1054,随机目标!$C$41:$CH$41,0)-1)</f>
        <v>prop,213,1;pack,1108;pack,1123;pack,1138;pack,1153</v>
      </c>
      <c r="O1054" s="50" t="str">
        <f ca="1">OFFSET(随机目标!$C$42,M1054-1,MATCH(K1054,随机目标!$C$41:$CH$41,0))</f>
        <v>prop,213,1</v>
      </c>
      <c r="P1054" s="50">
        <f ca="1">OFFSET(随机目标!$C$42,M1054-1,MATCH(K1054,随机目标!$C$41:$CH$41,0)+1)</f>
        <v>5</v>
      </c>
      <c r="Q1054" s="50">
        <v>1</v>
      </c>
      <c r="R1054" s="50" t="str">
        <f t="shared" ca="1" si="791"/>
        <v>prop_213</v>
      </c>
      <c r="S1054" s="50" t="str">
        <f t="shared" ca="1" si="792"/>
        <v>prop</v>
      </c>
      <c r="U1054" s="50">
        <v>22</v>
      </c>
      <c r="V1054" s="50">
        <f t="shared" si="813"/>
        <v>222052</v>
      </c>
      <c r="W1054" s="50">
        <v>52</v>
      </c>
      <c r="X1054" s="50" t="s">
        <v>2200</v>
      </c>
      <c r="Y1054" s="50" t="s">
        <v>2200</v>
      </c>
      <c r="Z1054" s="50">
        <f>随机目标!CH493</f>
        <v>0</v>
      </c>
      <c r="AA1054" s="50">
        <v>2</v>
      </c>
      <c r="AB1054" s="50" t="str">
        <f t="shared" si="814"/>
        <v>itemicon_1</v>
      </c>
      <c r="AC1054" s="50" t="str">
        <f t="shared" si="815"/>
        <v>coin</v>
      </c>
    </row>
    <row r="1055" spans="1:29">
      <c r="A1055" s="51" t="s">
        <v>1368</v>
      </c>
      <c r="B1055" s="52">
        <v>2053</v>
      </c>
      <c r="C1055" s="52">
        <v>3</v>
      </c>
      <c r="D1055" s="50" t="str">
        <f t="shared" ref="D1055:H1055" si="842">D955</f>
        <v>item,200;stage_token,1</v>
      </c>
      <c r="E1055" s="50">
        <f>产出设定!$C$22</f>
        <v>100</v>
      </c>
      <c r="F1055" s="50">
        <f t="shared" si="842"/>
        <v>312</v>
      </c>
      <c r="G1055" s="50">
        <f t="shared" si="842"/>
        <v>520</v>
      </c>
      <c r="H1055" s="50" t="str">
        <f t="shared" si="842"/>
        <v>pack,10253;stage_token,190;dice,1</v>
      </c>
      <c r="K1055" s="50">
        <v>15</v>
      </c>
      <c r="L1055" s="50">
        <f t="shared" si="790"/>
        <v>151053</v>
      </c>
      <c r="M1055" s="50">
        <v>53</v>
      </c>
      <c r="N1055" s="50" t="str">
        <f ca="1">OFFSET(随机目标!$C$42,M1055-1,MATCH(K1055,随机目标!$C$41:$CH$41,0)-1)</f>
        <v>prop,213,1;pack,1108;pack,1123;pack,1138;pack,1153</v>
      </c>
      <c r="O1055" s="50" t="str">
        <f ca="1">OFFSET(随机目标!$C$42,M1055-1,MATCH(K1055,随机目标!$C$41:$CH$41,0))</f>
        <v>prop,213,1</v>
      </c>
      <c r="P1055" s="50">
        <f ca="1">OFFSET(随机目标!$C$42,M1055-1,MATCH(K1055,随机目标!$C$41:$CH$41,0)+1)</f>
        <v>5</v>
      </c>
      <c r="Q1055" s="50">
        <v>1</v>
      </c>
      <c r="R1055" s="50" t="str">
        <f t="shared" ca="1" si="791"/>
        <v>prop_213</v>
      </c>
      <c r="S1055" s="50" t="str">
        <f t="shared" ca="1" si="792"/>
        <v>prop</v>
      </c>
      <c r="U1055" s="50">
        <v>22</v>
      </c>
      <c r="V1055" s="50">
        <f t="shared" si="813"/>
        <v>222053</v>
      </c>
      <c r="W1055" s="50">
        <v>53</v>
      </c>
      <c r="X1055" s="50" t="s">
        <v>2200</v>
      </c>
      <c r="Y1055" s="50" t="s">
        <v>2200</v>
      </c>
      <c r="Z1055" s="50">
        <f>随机目标!CH494</f>
        <v>0</v>
      </c>
      <c r="AA1055" s="50">
        <v>2</v>
      </c>
      <c r="AB1055" s="50" t="str">
        <f t="shared" si="814"/>
        <v>itemicon_1</v>
      </c>
      <c r="AC1055" s="50" t="str">
        <f t="shared" si="815"/>
        <v>coin</v>
      </c>
    </row>
    <row r="1056" spans="1:29">
      <c r="A1056" s="51" t="s">
        <v>1369</v>
      </c>
      <c r="B1056" s="52">
        <v>2054</v>
      </c>
      <c r="C1056" s="52">
        <v>3</v>
      </c>
      <c r="D1056" s="50" t="str">
        <f t="shared" ref="D1056:H1056" si="843">D956</f>
        <v>item,200;stage_token,1</v>
      </c>
      <c r="E1056" s="50">
        <f>产出设定!$C$22</f>
        <v>100</v>
      </c>
      <c r="F1056" s="50">
        <f t="shared" si="843"/>
        <v>320</v>
      </c>
      <c r="G1056" s="50">
        <f t="shared" si="843"/>
        <v>534</v>
      </c>
      <c r="H1056" s="50" t="str">
        <f t="shared" si="843"/>
        <v>pack,10254;stage_token,190;dice,1</v>
      </c>
      <c r="K1056" s="50">
        <v>15</v>
      </c>
      <c r="L1056" s="50">
        <f t="shared" si="790"/>
        <v>151054</v>
      </c>
      <c r="M1056" s="50">
        <v>54</v>
      </c>
      <c r="N1056" s="50" t="str">
        <f ca="1">OFFSET(随机目标!$C$42,M1056-1,MATCH(K1056,随机目标!$C$41:$CH$41,0)-1)</f>
        <v>prop,213,1;pack,1109;pack,1124;pack,1139;pack,1154</v>
      </c>
      <c r="O1056" s="50" t="str">
        <f ca="1">OFFSET(随机目标!$C$42,M1056-1,MATCH(K1056,随机目标!$C$41:$CH$41,0))</f>
        <v>prop,213,1</v>
      </c>
      <c r="P1056" s="50">
        <f ca="1">OFFSET(随机目标!$C$42,M1056-1,MATCH(K1056,随机目标!$C$41:$CH$41,0)+1)</f>
        <v>5</v>
      </c>
      <c r="Q1056" s="50">
        <v>1</v>
      </c>
      <c r="R1056" s="50" t="str">
        <f t="shared" ca="1" si="791"/>
        <v>prop_213</v>
      </c>
      <c r="S1056" s="50" t="str">
        <f t="shared" ca="1" si="792"/>
        <v>prop</v>
      </c>
      <c r="U1056" s="50">
        <v>22</v>
      </c>
      <c r="V1056" s="50">
        <f t="shared" si="813"/>
        <v>222054</v>
      </c>
      <c r="W1056" s="50">
        <v>54</v>
      </c>
      <c r="X1056" s="50" t="s">
        <v>2200</v>
      </c>
      <c r="Y1056" s="50" t="s">
        <v>2200</v>
      </c>
      <c r="Z1056" s="50">
        <f>随机目标!CH495</f>
        <v>0</v>
      </c>
      <c r="AA1056" s="50">
        <v>2</v>
      </c>
      <c r="AB1056" s="50" t="str">
        <f t="shared" si="814"/>
        <v>itemicon_1</v>
      </c>
      <c r="AC1056" s="50" t="str">
        <f t="shared" si="815"/>
        <v>coin</v>
      </c>
    </row>
    <row r="1057" spans="1:29">
      <c r="A1057" s="51" t="s">
        <v>1370</v>
      </c>
      <c r="B1057" s="52">
        <v>2055</v>
      </c>
      <c r="C1057" s="52">
        <v>3</v>
      </c>
      <c r="D1057" s="50" t="str">
        <f t="shared" ref="D1057:H1057" si="844">D957</f>
        <v>item,200;stage_token,1</v>
      </c>
      <c r="E1057" s="50">
        <f>产出设定!$C$22</f>
        <v>100</v>
      </c>
      <c r="F1057" s="50">
        <f t="shared" si="844"/>
        <v>328</v>
      </c>
      <c r="G1057" s="50">
        <f t="shared" si="844"/>
        <v>546</v>
      </c>
      <c r="H1057" s="50" t="str">
        <f t="shared" si="844"/>
        <v>pack,10255;stage_token,195;dice,1</v>
      </c>
      <c r="K1057" s="50">
        <v>15</v>
      </c>
      <c r="L1057" s="50">
        <f t="shared" si="790"/>
        <v>151055</v>
      </c>
      <c r="M1057" s="50">
        <v>55</v>
      </c>
      <c r="N1057" s="50" t="str">
        <f ca="1">OFFSET(随机目标!$C$42,M1057-1,MATCH(K1057,随机目标!$C$41:$CH$41,0)-1)</f>
        <v>prop,213,1;pack,1109;pack,1124;pack,1139;pack,1154</v>
      </c>
      <c r="O1057" s="50" t="str">
        <f ca="1">OFFSET(随机目标!$C$42,M1057-1,MATCH(K1057,随机目标!$C$41:$CH$41,0))</f>
        <v>prop,213,1</v>
      </c>
      <c r="P1057" s="50">
        <f ca="1">OFFSET(随机目标!$C$42,M1057-1,MATCH(K1057,随机目标!$C$41:$CH$41,0)+1)</f>
        <v>5</v>
      </c>
      <c r="Q1057" s="50">
        <v>1</v>
      </c>
      <c r="R1057" s="50" t="str">
        <f t="shared" ca="1" si="791"/>
        <v>prop_213</v>
      </c>
      <c r="S1057" s="50" t="str">
        <f t="shared" ca="1" si="792"/>
        <v>prop</v>
      </c>
      <c r="U1057" s="50">
        <v>22</v>
      </c>
      <c r="V1057" s="50">
        <f t="shared" si="813"/>
        <v>222055</v>
      </c>
      <c r="W1057" s="50">
        <v>55</v>
      </c>
      <c r="X1057" s="50" t="s">
        <v>2200</v>
      </c>
      <c r="Y1057" s="50" t="s">
        <v>2200</v>
      </c>
      <c r="Z1057" s="50">
        <f>随机目标!CH496</f>
        <v>0</v>
      </c>
      <c r="AA1057" s="50">
        <v>2</v>
      </c>
      <c r="AB1057" s="50" t="str">
        <f t="shared" si="814"/>
        <v>itemicon_1</v>
      </c>
      <c r="AC1057" s="50" t="str">
        <f t="shared" si="815"/>
        <v>coin</v>
      </c>
    </row>
    <row r="1058" spans="1:29">
      <c r="A1058" s="51" t="s">
        <v>1371</v>
      </c>
      <c r="B1058" s="52">
        <v>2056</v>
      </c>
      <c r="C1058" s="52">
        <v>3</v>
      </c>
      <c r="D1058" s="50" t="str">
        <f t="shared" ref="D1058:H1058" si="845">D958</f>
        <v>item,200;stage_token,1</v>
      </c>
      <c r="E1058" s="50">
        <f>产出设定!$C$22</f>
        <v>100</v>
      </c>
      <c r="F1058" s="50">
        <f t="shared" si="845"/>
        <v>328</v>
      </c>
      <c r="G1058" s="50">
        <f t="shared" si="845"/>
        <v>546</v>
      </c>
      <c r="H1058" s="50" t="str">
        <f t="shared" si="845"/>
        <v>pack,10256;stage_token,195;dice,1</v>
      </c>
      <c r="K1058" s="50">
        <v>15</v>
      </c>
      <c r="L1058" s="50">
        <f t="shared" si="790"/>
        <v>151056</v>
      </c>
      <c r="M1058" s="50">
        <v>56</v>
      </c>
      <c r="N1058" s="50" t="str">
        <f ca="1">OFFSET(随机目标!$C$42,M1058-1,MATCH(K1058,随机目标!$C$41:$CH$41,0)-1)</f>
        <v>prop,213,1;pack,1109;pack,1124;pack,1139;pack,1154</v>
      </c>
      <c r="O1058" s="50" t="str">
        <f ca="1">OFFSET(随机目标!$C$42,M1058-1,MATCH(K1058,随机目标!$C$41:$CH$41,0))</f>
        <v>prop,213,1</v>
      </c>
      <c r="P1058" s="50">
        <f ca="1">OFFSET(随机目标!$C$42,M1058-1,MATCH(K1058,随机目标!$C$41:$CH$41,0)+1)</f>
        <v>5</v>
      </c>
      <c r="Q1058" s="50">
        <v>1</v>
      </c>
      <c r="R1058" s="50" t="str">
        <f t="shared" ca="1" si="791"/>
        <v>prop_213</v>
      </c>
      <c r="S1058" s="50" t="str">
        <f t="shared" ca="1" si="792"/>
        <v>prop</v>
      </c>
      <c r="U1058" s="50">
        <v>22</v>
      </c>
      <c r="V1058" s="50">
        <f t="shared" si="813"/>
        <v>222056</v>
      </c>
      <c r="W1058" s="50">
        <v>56</v>
      </c>
      <c r="X1058" s="50" t="s">
        <v>2200</v>
      </c>
      <c r="Y1058" s="50" t="s">
        <v>2200</v>
      </c>
      <c r="Z1058" s="50">
        <f>随机目标!CH497</f>
        <v>0</v>
      </c>
      <c r="AA1058" s="50">
        <v>2</v>
      </c>
      <c r="AB1058" s="50" t="str">
        <f t="shared" si="814"/>
        <v>itemicon_1</v>
      </c>
      <c r="AC1058" s="50" t="str">
        <f t="shared" si="815"/>
        <v>coin</v>
      </c>
    </row>
    <row r="1059" spans="1:29">
      <c r="A1059" s="51" t="s">
        <v>1372</v>
      </c>
      <c r="B1059" s="52">
        <v>2057</v>
      </c>
      <c r="C1059" s="52">
        <v>3</v>
      </c>
      <c r="D1059" s="50" t="str">
        <f t="shared" ref="D1059:H1059" si="846">D959</f>
        <v>item,200;stage_token,1</v>
      </c>
      <c r="E1059" s="50">
        <f>产出设定!$C$22</f>
        <v>100</v>
      </c>
      <c r="F1059" s="50">
        <f t="shared" si="846"/>
        <v>336</v>
      </c>
      <c r="G1059" s="50">
        <f t="shared" si="846"/>
        <v>560</v>
      </c>
      <c r="H1059" s="50" t="str">
        <f t="shared" si="846"/>
        <v>pack,10257;stage_token,195;dice,1</v>
      </c>
      <c r="K1059" s="50">
        <v>15</v>
      </c>
      <c r="L1059" s="50">
        <f t="shared" si="790"/>
        <v>151057</v>
      </c>
      <c r="M1059" s="50">
        <v>57</v>
      </c>
      <c r="N1059" s="50" t="str">
        <f ca="1">OFFSET(随机目标!$C$42,M1059-1,MATCH(K1059,随机目标!$C$41:$CH$41,0)-1)</f>
        <v>prop,213,1;pack,1109;pack,1124;pack,1139;pack,1154</v>
      </c>
      <c r="O1059" s="50" t="str">
        <f ca="1">OFFSET(随机目标!$C$42,M1059-1,MATCH(K1059,随机目标!$C$41:$CH$41,0))</f>
        <v>prop,213,1</v>
      </c>
      <c r="P1059" s="50">
        <f ca="1">OFFSET(随机目标!$C$42,M1059-1,MATCH(K1059,随机目标!$C$41:$CH$41,0)+1)</f>
        <v>5</v>
      </c>
      <c r="Q1059" s="50">
        <v>1</v>
      </c>
      <c r="R1059" s="50" t="str">
        <f t="shared" ca="1" si="791"/>
        <v>prop_213</v>
      </c>
      <c r="S1059" s="50" t="str">
        <f t="shared" ca="1" si="792"/>
        <v>prop</v>
      </c>
      <c r="U1059" s="50">
        <v>22</v>
      </c>
      <c r="V1059" s="50">
        <f t="shared" si="813"/>
        <v>222057</v>
      </c>
      <c r="W1059" s="50">
        <v>57</v>
      </c>
      <c r="X1059" s="50" t="s">
        <v>2200</v>
      </c>
      <c r="Y1059" s="50" t="s">
        <v>2200</v>
      </c>
      <c r="Z1059" s="50">
        <f>随机目标!CH498</f>
        <v>0</v>
      </c>
      <c r="AA1059" s="50">
        <v>2</v>
      </c>
      <c r="AB1059" s="50" t="str">
        <f t="shared" si="814"/>
        <v>itemicon_1</v>
      </c>
      <c r="AC1059" s="50" t="str">
        <f t="shared" si="815"/>
        <v>coin</v>
      </c>
    </row>
    <row r="1060" spans="1:29">
      <c r="A1060" s="51" t="s">
        <v>1373</v>
      </c>
      <c r="B1060" s="52">
        <v>2058</v>
      </c>
      <c r="C1060" s="52">
        <v>3</v>
      </c>
      <c r="D1060" s="50" t="str">
        <f t="shared" ref="D1060:H1060" si="847">D960</f>
        <v>item,200;stage_token,1</v>
      </c>
      <c r="E1060" s="50">
        <f>产出设定!$C$22</f>
        <v>100</v>
      </c>
      <c r="F1060" s="50">
        <f t="shared" si="847"/>
        <v>336</v>
      </c>
      <c r="G1060" s="50">
        <f t="shared" si="847"/>
        <v>560</v>
      </c>
      <c r="H1060" s="50" t="str">
        <f t="shared" si="847"/>
        <v>pack,10258;stage_token,195;dice,1</v>
      </c>
      <c r="K1060" s="50">
        <v>15</v>
      </c>
      <c r="L1060" s="50">
        <f t="shared" si="790"/>
        <v>151058</v>
      </c>
      <c r="M1060" s="50">
        <v>58</v>
      </c>
      <c r="N1060" s="50" t="str">
        <f ca="1">OFFSET(随机目标!$C$42,M1060-1,MATCH(K1060,随机目标!$C$41:$CH$41,0)-1)</f>
        <v>prop,213,1;pack,1109;pack,1124;pack,1139;pack,1154</v>
      </c>
      <c r="O1060" s="50" t="str">
        <f ca="1">OFFSET(随机目标!$C$42,M1060-1,MATCH(K1060,随机目标!$C$41:$CH$41,0))</f>
        <v>prop,213,1</v>
      </c>
      <c r="P1060" s="50">
        <f ca="1">OFFSET(随机目标!$C$42,M1060-1,MATCH(K1060,随机目标!$C$41:$CH$41,0)+1)</f>
        <v>5</v>
      </c>
      <c r="Q1060" s="50">
        <v>1</v>
      </c>
      <c r="R1060" s="50" t="str">
        <f t="shared" ca="1" si="791"/>
        <v>prop_213</v>
      </c>
      <c r="S1060" s="50" t="str">
        <f t="shared" ca="1" si="792"/>
        <v>prop</v>
      </c>
      <c r="U1060" s="50">
        <v>22</v>
      </c>
      <c r="V1060" s="50">
        <f t="shared" si="813"/>
        <v>222058</v>
      </c>
      <c r="W1060" s="50">
        <v>58</v>
      </c>
      <c r="X1060" s="50" t="s">
        <v>2200</v>
      </c>
      <c r="Y1060" s="50" t="s">
        <v>2200</v>
      </c>
      <c r="Z1060" s="50">
        <f>随机目标!CH499</f>
        <v>0</v>
      </c>
      <c r="AA1060" s="50">
        <v>2</v>
      </c>
      <c r="AB1060" s="50" t="str">
        <f t="shared" si="814"/>
        <v>itemicon_1</v>
      </c>
      <c r="AC1060" s="50" t="str">
        <f t="shared" si="815"/>
        <v>coin</v>
      </c>
    </row>
    <row r="1061" spans="1:29">
      <c r="A1061" s="51" t="s">
        <v>1374</v>
      </c>
      <c r="B1061" s="52">
        <v>2059</v>
      </c>
      <c r="C1061" s="52">
        <v>3</v>
      </c>
      <c r="D1061" s="50" t="str">
        <f t="shared" ref="D1061:H1061" si="848">D961</f>
        <v>item,200;stage_token,1</v>
      </c>
      <c r="E1061" s="50">
        <f>产出设定!$C$22</f>
        <v>100</v>
      </c>
      <c r="F1061" s="50">
        <f t="shared" si="848"/>
        <v>344</v>
      </c>
      <c r="G1061" s="50">
        <f t="shared" si="848"/>
        <v>574</v>
      </c>
      <c r="H1061" s="50" t="str">
        <f t="shared" si="848"/>
        <v>pack,10259;stage_token,195;dice,1</v>
      </c>
      <c r="K1061" s="50">
        <v>15</v>
      </c>
      <c r="L1061" s="50">
        <f t="shared" si="790"/>
        <v>151059</v>
      </c>
      <c r="M1061" s="50">
        <v>59</v>
      </c>
      <c r="N1061" s="50" t="str">
        <f ca="1">OFFSET(随机目标!$C$42,M1061-1,MATCH(K1061,随机目标!$C$41:$CH$41,0)-1)</f>
        <v>prop,213,1;pack,1110;pack,1125;pack,1140;pack,1155</v>
      </c>
      <c r="O1061" s="50" t="str">
        <f ca="1">OFFSET(随机目标!$C$42,M1061-1,MATCH(K1061,随机目标!$C$41:$CH$41,0))</f>
        <v>prop,213,1</v>
      </c>
      <c r="P1061" s="50">
        <f ca="1">OFFSET(随机目标!$C$42,M1061-1,MATCH(K1061,随机目标!$C$41:$CH$41,0)+1)</f>
        <v>5</v>
      </c>
      <c r="Q1061" s="50">
        <v>1</v>
      </c>
      <c r="R1061" s="50" t="str">
        <f t="shared" ca="1" si="791"/>
        <v>prop_213</v>
      </c>
      <c r="S1061" s="50" t="str">
        <f t="shared" ca="1" si="792"/>
        <v>prop</v>
      </c>
      <c r="U1061" s="50">
        <v>22</v>
      </c>
      <c r="V1061" s="50">
        <f t="shared" si="813"/>
        <v>222059</v>
      </c>
      <c r="W1061" s="50">
        <v>59</v>
      </c>
      <c r="X1061" s="50" t="s">
        <v>2200</v>
      </c>
      <c r="Y1061" s="50" t="s">
        <v>2200</v>
      </c>
      <c r="Z1061" s="50">
        <f>随机目标!CH500</f>
        <v>0</v>
      </c>
      <c r="AA1061" s="50">
        <v>2</v>
      </c>
      <c r="AB1061" s="50" t="str">
        <f t="shared" si="814"/>
        <v>itemicon_1</v>
      </c>
      <c r="AC1061" s="50" t="str">
        <f t="shared" si="815"/>
        <v>coin</v>
      </c>
    </row>
    <row r="1062" spans="1:29">
      <c r="A1062" s="51" t="s">
        <v>1375</v>
      </c>
      <c r="B1062" s="52">
        <v>2060</v>
      </c>
      <c r="C1062" s="52">
        <v>3</v>
      </c>
      <c r="D1062" s="50" t="str">
        <f t="shared" ref="D1062:H1062" si="849">D962</f>
        <v>item,200;stage_token,1</v>
      </c>
      <c r="E1062" s="50">
        <f>产出设定!$C$22</f>
        <v>100</v>
      </c>
      <c r="F1062" s="50">
        <f t="shared" si="849"/>
        <v>344</v>
      </c>
      <c r="G1062" s="50">
        <f t="shared" si="849"/>
        <v>574</v>
      </c>
      <c r="H1062" s="50" t="str">
        <f t="shared" si="849"/>
        <v>pack,10260;stage_token,200;dice,1</v>
      </c>
      <c r="K1062" s="50">
        <v>15</v>
      </c>
      <c r="L1062" s="50">
        <f t="shared" si="790"/>
        <v>151060</v>
      </c>
      <c r="M1062" s="50">
        <v>60</v>
      </c>
      <c r="N1062" s="50" t="str">
        <f ca="1">OFFSET(随机目标!$C$42,M1062-1,MATCH(K1062,随机目标!$C$41:$CH$41,0)-1)</f>
        <v>prop,213,1;pack,1110;pack,1125;pack,1140;pack,1155</v>
      </c>
      <c r="O1062" s="50" t="str">
        <f ca="1">OFFSET(随机目标!$C$42,M1062-1,MATCH(K1062,随机目标!$C$41:$CH$41,0))</f>
        <v>prop,213,1</v>
      </c>
      <c r="P1062" s="50">
        <f ca="1">OFFSET(随机目标!$C$42,M1062-1,MATCH(K1062,随机目标!$C$41:$CH$41,0)+1)</f>
        <v>5</v>
      </c>
      <c r="Q1062" s="50">
        <v>1</v>
      </c>
      <c r="R1062" s="50" t="str">
        <f t="shared" ca="1" si="791"/>
        <v>prop_213</v>
      </c>
      <c r="S1062" s="50" t="str">
        <f t="shared" ca="1" si="792"/>
        <v>prop</v>
      </c>
      <c r="U1062" s="50">
        <v>22</v>
      </c>
      <c r="V1062" s="50">
        <f t="shared" si="813"/>
        <v>222060</v>
      </c>
      <c r="W1062" s="50">
        <v>60</v>
      </c>
      <c r="X1062" s="50" t="s">
        <v>2200</v>
      </c>
      <c r="Y1062" s="50" t="s">
        <v>2200</v>
      </c>
      <c r="Z1062" s="50">
        <f>随机目标!CH501</f>
        <v>0</v>
      </c>
      <c r="AA1062" s="50">
        <v>2</v>
      </c>
      <c r="AB1062" s="50" t="str">
        <f t="shared" si="814"/>
        <v>itemicon_1</v>
      </c>
      <c r="AC1062" s="50" t="str">
        <f t="shared" si="815"/>
        <v>coin</v>
      </c>
    </row>
    <row r="1063" spans="1:29">
      <c r="A1063" s="51" t="s">
        <v>1376</v>
      </c>
      <c r="B1063" s="52">
        <v>2061</v>
      </c>
      <c r="C1063" s="52">
        <v>3</v>
      </c>
      <c r="D1063" s="50" t="str">
        <f t="shared" ref="D1063:H1063" si="850">D963</f>
        <v>item,200;stage_token,1</v>
      </c>
      <c r="E1063" s="50">
        <f>产出设定!$C$22</f>
        <v>100</v>
      </c>
      <c r="F1063" s="50">
        <f t="shared" si="850"/>
        <v>352</v>
      </c>
      <c r="G1063" s="50">
        <f t="shared" si="850"/>
        <v>586</v>
      </c>
      <c r="H1063" s="50" t="str">
        <f t="shared" si="850"/>
        <v>pack,10261;stage_token,200;dice,1</v>
      </c>
      <c r="K1063" s="50">
        <v>15</v>
      </c>
      <c r="L1063" s="50">
        <f t="shared" si="790"/>
        <v>151061</v>
      </c>
      <c r="M1063" s="50">
        <v>61</v>
      </c>
      <c r="N1063" s="50" t="str">
        <f ca="1">OFFSET(随机目标!$C$42,M1063-1,MATCH(K1063,随机目标!$C$41:$CH$41,0)-1)</f>
        <v>prop,213,1;pack,1110;pack,1125;pack,1140;pack,1155</v>
      </c>
      <c r="O1063" s="50" t="str">
        <f ca="1">OFFSET(随机目标!$C$42,M1063-1,MATCH(K1063,随机目标!$C$41:$CH$41,0))</f>
        <v>prop,213,1</v>
      </c>
      <c r="P1063" s="50">
        <f ca="1">OFFSET(随机目标!$C$42,M1063-1,MATCH(K1063,随机目标!$C$41:$CH$41,0)+1)</f>
        <v>5</v>
      </c>
      <c r="Q1063" s="50">
        <v>1</v>
      </c>
      <c r="R1063" s="50" t="str">
        <f t="shared" ca="1" si="791"/>
        <v>prop_213</v>
      </c>
      <c r="S1063" s="50" t="str">
        <f t="shared" ca="1" si="792"/>
        <v>prop</v>
      </c>
      <c r="U1063" s="50">
        <v>22</v>
      </c>
      <c r="V1063" s="50">
        <f t="shared" si="813"/>
        <v>222061</v>
      </c>
      <c r="W1063" s="50">
        <v>61</v>
      </c>
      <c r="X1063" s="50" t="s">
        <v>2200</v>
      </c>
      <c r="Y1063" s="50" t="s">
        <v>2200</v>
      </c>
      <c r="Z1063" s="50">
        <f>随机目标!CH502</f>
        <v>0</v>
      </c>
      <c r="AA1063" s="50">
        <v>2</v>
      </c>
      <c r="AB1063" s="50" t="str">
        <f t="shared" si="814"/>
        <v>itemicon_1</v>
      </c>
      <c r="AC1063" s="50" t="str">
        <f t="shared" si="815"/>
        <v>coin</v>
      </c>
    </row>
    <row r="1064" spans="1:29">
      <c r="A1064" s="51" t="s">
        <v>1377</v>
      </c>
      <c r="B1064" s="52">
        <v>2062</v>
      </c>
      <c r="C1064" s="52">
        <v>3</v>
      </c>
      <c r="D1064" s="50" t="str">
        <f t="shared" ref="D1064:H1064" si="851">D964</f>
        <v>item,200;stage_token,1</v>
      </c>
      <c r="E1064" s="50">
        <f>产出设定!$C$22</f>
        <v>100</v>
      </c>
      <c r="F1064" s="50">
        <f t="shared" si="851"/>
        <v>352</v>
      </c>
      <c r="G1064" s="50">
        <f t="shared" si="851"/>
        <v>586</v>
      </c>
      <c r="H1064" s="50" t="str">
        <f t="shared" si="851"/>
        <v>pack,10262;stage_token,200;dice,1</v>
      </c>
      <c r="K1064" s="50">
        <v>15</v>
      </c>
      <c r="L1064" s="50">
        <f t="shared" si="790"/>
        <v>151062</v>
      </c>
      <c r="M1064" s="50">
        <v>62</v>
      </c>
      <c r="N1064" s="50" t="str">
        <f ca="1">OFFSET(随机目标!$C$42,M1064-1,MATCH(K1064,随机目标!$C$41:$CH$41,0)-1)</f>
        <v>prop,213,1;pack,1110;pack,1125;pack,1140;pack,1155</v>
      </c>
      <c r="O1064" s="50" t="str">
        <f ca="1">OFFSET(随机目标!$C$42,M1064-1,MATCH(K1064,随机目标!$C$41:$CH$41,0))</f>
        <v>prop,213,1</v>
      </c>
      <c r="P1064" s="50">
        <f ca="1">OFFSET(随机目标!$C$42,M1064-1,MATCH(K1064,随机目标!$C$41:$CH$41,0)+1)</f>
        <v>5</v>
      </c>
      <c r="Q1064" s="50">
        <v>1</v>
      </c>
      <c r="R1064" s="50" t="str">
        <f t="shared" ca="1" si="791"/>
        <v>prop_213</v>
      </c>
      <c r="S1064" s="50" t="str">
        <f t="shared" ca="1" si="792"/>
        <v>prop</v>
      </c>
      <c r="U1064" s="50">
        <v>22</v>
      </c>
      <c r="V1064" s="50">
        <f t="shared" si="813"/>
        <v>222062</v>
      </c>
      <c r="W1064" s="50">
        <v>62</v>
      </c>
      <c r="X1064" s="50" t="s">
        <v>2200</v>
      </c>
      <c r="Y1064" s="50" t="s">
        <v>2200</v>
      </c>
      <c r="Z1064" s="50">
        <f>随机目标!CH503</f>
        <v>0</v>
      </c>
      <c r="AA1064" s="50">
        <v>2</v>
      </c>
      <c r="AB1064" s="50" t="str">
        <f t="shared" si="814"/>
        <v>itemicon_1</v>
      </c>
      <c r="AC1064" s="50" t="str">
        <f t="shared" si="815"/>
        <v>coin</v>
      </c>
    </row>
    <row r="1065" spans="1:29">
      <c r="A1065" s="51" t="s">
        <v>1378</v>
      </c>
      <c r="B1065" s="52">
        <v>2063</v>
      </c>
      <c r="C1065" s="52">
        <v>3</v>
      </c>
      <c r="D1065" s="50" t="str">
        <f t="shared" ref="D1065:H1065" si="852">D965</f>
        <v>item,200;stage_token,1</v>
      </c>
      <c r="E1065" s="50">
        <f>产出设定!$C$22</f>
        <v>100</v>
      </c>
      <c r="F1065" s="50">
        <f t="shared" si="852"/>
        <v>352</v>
      </c>
      <c r="G1065" s="50">
        <f t="shared" si="852"/>
        <v>586</v>
      </c>
      <c r="H1065" s="50" t="str">
        <f t="shared" si="852"/>
        <v>pack,10263;stage_token,200;dice,1</v>
      </c>
      <c r="K1065" s="50">
        <v>15</v>
      </c>
      <c r="L1065" s="50">
        <f t="shared" si="790"/>
        <v>151063</v>
      </c>
      <c r="M1065" s="50">
        <v>63</v>
      </c>
      <c r="N1065" s="50" t="str">
        <f ca="1">OFFSET(随机目标!$C$42,M1065-1,MATCH(K1065,随机目标!$C$41:$CH$41,0)-1)</f>
        <v>prop,213,1;pack,1110;pack,1125;pack,1140;pack,1155</v>
      </c>
      <c r="O1065" s="50" t="str">
        <f ca="1">OFFSET(随机目标!$C$42,M1065-1,MATCH(K1065,随机目标!$C$41:$CH$41,0))</f>
        <v>prop,213,1</v>
      </c>
      <c r="P1065" s="50">
        <f ca="1">OFFSET(随机目标!$C$42,M1065-1,MATCH(K1065,随机目标!$C$41:$CH$41,0)+1)</f>
        <v>5</v>
      </c>
      <c r="Q1065" s="50">
        <v>1</v>
      </c>
      <c r="R1065" s="50" t="str">
        <f t="shared" ca="1" si="791"/>
        <v>prop_213</v>
      </c>
      <c r="S1065" s="50" t="str">
        <f t="shared" ca="1" si="792"/>
        <v>prop</v>
      </c>
      <c r="U1065" s="50">
        <v>22</v>
      </c>
      <c r="V1065" s="50">
        <f t="shared" si="813"/>
        <v>222063</v>
      </c>
      <c r="W1065" s="50">
        <v>63</v>
      </c>
      <c r="X1065" s="50" t="s">
        <v>2200</v>
      </c>
      <c r="Y1065" s="50" t="s">
        <v>2200</v>
      </c>
      <c r="Z1065" s="50">
        <f>随机目标!CH504</f>
        <v>0</v>
      </c>
      <c r="AA1065" s="50">
        <v>2</v>
      </c>
      <c r="AB1065" s="50" t="str">
        <f t="shared" si="814"/>
        <v>itemicon_1</v>
      </c>
      <c r="AC1065" s="50" t="str">
        <f t="shared" si="815"/>
        <v>coin</v>
      </c>
    </row>
    <row r="1066" spans="1:29">
      <c r="A1066" s="51" t="s">
        <v>1379</v>
      </c>
      <c r="B1066" s="52">
        <v>2064</v>
      </c>
      <c r="C1066" s="52">
        <v>3</v>
      </c>
      <c r="D1066" s="50" t="str">
        <f t="shared" ref="D1066:H1066" si="853">D966</f>
        <v>item,200;stage_token,1</v>
      </c>
      <c r="E1066" s="50">
        <f>产出设定!$C$22</f>
        <v>100</v>
      </c>
      <c r="F1066" s="50">
        <f t="shared" si="853"/>
        <v>360</v>
      </c>
      <c r="G1066" s="50">
        <f t="shared" si="853"/>
        <v>600</v>
      </c>
      <c r="H1066" s="50" t="str">
        <f t="shared" si="853"/>
        <v>pack,10264;stage_token,200;dice,1</v>
      </c>
      <c r="K1066" s="50">
        <v>15</v>
      </c>
      <c r="L1066" s="50">
        <f t="shared" si="790"/>
        <v>151064</v>
      </c>
      <c r="M1066" s="50">
        <v>64</v>
      </c>
      <c r="N1066" s="50" t="str">
        <f ca="1">OFFSET(随机目标!$C$42,M1066-1,MATCH(K1066,随机目标!$C$41:$CH$41,0)-1)</f>
        <v>prop,213,1;pack,1110;pack,1125;pack,1140;pack,1155</v>
      </c>
      <c r="O1066" s="50" t="str">
        <f ca="1">OFFSET(随机目标!$C$42,M1066-1,MATCH(K1066,随机目标!$C$41:$CH$41,0))</f>
        <v>prop,213,1</v>
      </c>
      <c r="P1066" s="50">
        <f ca="1">OFFSET(随机目标!$C$42,M1066-1,MATCH(K1066,随机目标!$C$41:$CH$41,0)+1)</f>
        <v>5</v>
      </c>
      <c r="Q1066" s="50">
        <v>1</v>
      </c>
      <c r="R1066" s="50" t="str">
        <f t="shared" ca="1" si="791"/>
        <v>prop_213</v>
      </c>
      <c r="S1066" s="50" t="str">
        <f t="shared" ca="1" si="792"/>
        <v>prop</v>
      </c>
      <c r="U1066" s="50">
        <v>22</v>
      </c>
      <c r="V1066" s="50">
        <f t="shared" si="813"/>
        <v>222064</v>
      </c>
      <c r="W1066" s="50">
        <v>64</v>
      </c>
      <c r="X1066" s="50" t="s">
        <v>2200</v>
      </c>
      <c r="Y1066" s="50" t="s">
        <v>2200</v>
      </c>
      <c r="Z1066" s="50">
        <f>随机目标!CH505</f>
        <v>0</v>
      </c>
      <c r="AA1066" s="50">
        <v>2</v>
      </c>
      <c r="AB1066" s="50" t="str">
        <f t="shared" si="814"/>
        <v>itemicon_1</v>
      </c>
      <c r="AC1066" s="50" t="str">
        <f t="shared" si="815"/>
        <v>coin</v>
      </c>
    </row>
    <row r="1067" spans="1:29">
      <c r="A1067" s="51" t="s">
        <v>1380</v>
      </c>
      <c r="B1067" s="52">
        <v>2065</v>
      </c>
      <c r="C1067" s="52">
        <v>3</v>
      </c>
      <c r="D1067" s="50" t="str">
        <f t="shared" ref="D1067:H1067" si="854">D967</f>
        <v>item,200;stage_token,1</v>
      </c>
      <c r="E1067" s="50">
        <f>产出设定!$C$22</f>
        <v>100</v>
      </c>
      <c r="F1067" s="50">
        <f t="shared" si="854"/>
        <v>360</v>
      </c>
      <c r="G1067" s="50">
        <f t="shared" si="854"/>
        <v>600</v>
      </c>
      <c r="H1067" s="50" t="str">
        <f t="shared" si="854"/>
        <v>pack,10265;stage_token,205;dice,1</v>
      </c>
      <c r="K1067" s="50">
        <v>15</v>
      </c>
      <c r="L1067" s="50">
        <f t="shared" si="790"/>
        <v>151065</v>
      </c>
      <c r="M1067" s="50">
        <v>65</v>
      </c>
      <c r="N1067" s="50" t="str">
        <f ca="1">OFFSET(随机目标!$C$42,M1067-1,MATCH(K1067,随机目标!$C$41:$CH$41,0)-1)</f>
        <v>prop,213,1;pack,1110;pack,1125;pack,1140;pack,1155</v>
      </c>
      <c r="O1067" s="50" t="str">
        <f ca="1">OFFSET(随机目标!$C$42,M1067-1,MATCH(K1067,随机目标!$C$41:$CH$41,0))</f>
        <v>prop,213,1</v>
      </c>
      <c r="P1067" s="50">
        <f ca="1">OFFSET(随机目标!$C$42,M1067-1,MATCH(K1067,随机目标!$C$41:$CH$41,0)+1)</f>
        <v>5</v>
      </c>
      <c r="Q1067" s="50">
        <v>1</v>
      </c>
      <c r="R1067" s="50" t="str">
        <f t="shared" ca="1" si="791"/>
        <v>prop_213</v>
      </c>
      <c r="S1067" s="50" t="str">
        <f t="shared" ca="1" si="792"/>
        <v>prop</v>
      </c>
      <c r="U1067" s="50">
        <v>22</v>
      </c>
      <c r="V1067" s="50">
        <f t="shared" si="813"/>
        <v>222065</v>
      </c>
      <c r="W1067" s="50">
        <v>65</v>
      </c>
      <c r="X1067" s="50" t="s">
        <v>2200</v>
      </c>
      <c r="Y1067" s="50" t="s">
        <v>2200</v>
      </c>
      <c r="Z1067" s="50">
        <f>随机目标!CH506</f>
        <v>0</v>
      </c>
      <c r="AA1067" s="50">
        <v>2</v>
      </c>
      <c r="AB1067" s="50" t="str">
        <f t="shared" si="814"/>
        <v>itemicon_1</v>
      </c>
      <c r="AC1067" s="50" t="str">
        <f t="shared" si="815"/>
        <v>coin</v>
      </c>
    </row>
    <row r="1068" spans="1:29">
      <c r="A1068" s="51" t="s">
        <v>1381</v>
      </c>
      <c r="B1068" s="52">
        <v>2066</v>
      </c>
      <c r="C1068" s="52">
        <v>3</v>
      </c>
      <c r="D1068" s="50" t="str">
        <f t="shared" ref="D1068:H1068" si="855">D968</f>
        <v>item,200;stage_token,1</v>
      </c>
      <c r="E1068" s="50">
        <f>产出设定!$C$22</f>
        <v>100</v>
      </c>
      <c r="F1068" s="50">
        <f t="shared" si="855"/>
        <v>372</v>
      </c>
      <c r="G1068" s="50">
        <f t="shared" si="855"/>
        <v>620</v>
      </c>
      <c r="H1068" s="50" t="str">
        <f t="shared" si="855"/>
        <v>pack,10266;stage_token,205;dice,1</v>
      </c>
      <c r="K1068" s="50">
        <v>15</v>
      </c>
      <c r="L1068" s="50">
        <f t="shared" si="790"/>
        <v>151066</v>
      </c>
      <c r="M1068" s="50">
        <v>66</v>
      </c>
      <c r="N1068" s="50" t="str">
        <f ca="1">OFFSET(随机目标!$C$42,M1068-1,MATCH(K1068,随机目标!$C$41:$CH$41,0)-1)</f>
        <v>prop,213,1;pack,1111;pack,1126;pack,1141;pack,1156</v>
      </c>
      <c r="O1068" s="50" t="str">
        <f ca="1">OFFSET(随机目标!$C$42,M1068-1,MATCH(K1068,随机目标!$C$41:$CH$41,0))</f>
        <v>prop,213,1</v>
      </c>
      <c r="P1068" s="50">
        <f ca="1">OFFSET(随机目标!$C$42,M1068-1,MATCH(K1068,随机目标!$C$41:$CH$41,0)+1)</f>
        <v>5</v>
      </c>
      <c r="Q1068" s="50">
        <v>1</v>
      </c>
      <c r="R1068" s="50" t="str">
        <f t="shared" ca="1" si="791"/>
        <v>prop_213</v>
      </c>
      <c r="S1068" s="50" t="str">
        <f t="shared" ca="1" si="792"/>
        <v>prop</v>
      </c>
      <c r="U1068" s="50">
        <v>22</v>
      </c>
      <c r="V1068" s="50">
        <f t="shared" si="813"/>
        <v>222066</v>
      </c>
      <c r="W1068" s="50">
        <v>66</v>
      </c>
      <c r="X1068" s="50" t="s">
        <v>2200</v>
      </c>
      <c r="Y1068" s="50" t="s">
        <v>2200</v>
      </c>
      <c r="Z1068" s="50">
        <f>随机目标!CH507</f>
        <v>0</v>
      </c>
      <c r="AA1068" s="50">
        <v>2</v>
      </c>
      <c r="AB1068" s="50" t="str">
        <f t="shared" si="814"/>
        <v>itemicon_1</v>
      </c>
      <c r="AC1068" s="50" t="str">
        <f t="shared" si="815"/>
        <v>coin</v>
      </c>
    </row>
    <row r="1069" spans="1:29">
      <c r="A1069" s="51" t="s">
        <v>1382</v>
      </c>
      <c r="B1069" s="52">
        <v>2067</v>
      </c>
      <c r="C1069" s="52">
        <v>3</v>
      </c>
      <c r="D1069" s="50" t="str">
        <f t="shared" ref="D1069:H1069" si="856">D969</f>
        <v>item,200;stage_token,1</v>
      </c>
      <c r="E1069" s="50">
        <f>产出设定!$C$22</f>
        <v>100</v>
      </c>
      <c r="F1069" s="50">
        <f t="shared" si="856"/>
        <v>372</v>
      </c>
      <c r="G1069" s="50">
        <f t="shared" si="856"/>
        <v>620</v>
      </c>
      <c r="H1069" s="50" t="str">
        <f t="shared" si="856"/>
        <v>pack,10267;stage_token,205;dice,1</v>
      </c>
      <c r="K1069" s="50">
        <v>15</v>
      </c>
      <c r="L1069" s="50">
        <f t="shared" si="790"/>
        <v>151067</v>
      </c>
      <c r="M1069" s="50">
        <v>67</v>
      </c>
      <c r="N1069" s="50" t="str">
        <f ca="1">OFFSET(随机目标!$C$42,M1069-1,MATCH(K1069,随机目标!$C$41:$CH$41,0)-1)</f>
        <v>prop,213,1;pack,1111;pack,1126;pack,1141;pack,1156</v>
      </c>
      <c r="O1069" s="50" t="str">
        <f ca="1">OFFSET(随机目标!$C$42,M1069-1,MATCH(K1069,随机目标!$C$41:$CH$41,0))</f>
        <v>prop,213,1</v>
      </c>
      <c r="P1069" s="50">
        <f ca="1">OFFSET(随机目标!$C$42,M1069-1,MATCH(K1069,随机目标!$C$41:$CH$41,0)+1)</f>
        <v>5</v>
      </c>
      <c r="Q1069" s="50">
        <v>1</v>
      </c>
      <c r="R1069" s="50" t="str">
        <f t="shared" ca="1" si="791"/>
        <v>prop_213</v>
      </c>
      <c r="S1069" s="50" t="str">
        <f t="shared" ca="1" si="792"/>
        <v>prop</v>
      </c>
      <c r="U1069" s="50">
        <v>22</v>
      </c>
      <c r="V1069" s="50">
        <f t="shared" si="813"/>
        <v>222067</v>
      </c>
      <c r="W1069" s="50">
        <v>67</v>
      </c>
      <c r="X1069" s="50" t="s">
        <v>2200</v>
      </c>
      <c r="Y1069" s="50" t="s">
        <v>2200</v>
      </c>
      <c r="Z1069" s="50">
        <f>随机目标!CH508</f>
        <v>0</v>
      </c>
      <c r="AA1069" s="50">
        <v>2</v>
      </c>
      <c r="AB1069" s="50" t="str">
        <f t="shared" si="814"/>
        <v>itemicon_1</v>
      </c>
      <c r="AC1069" s="50" t="str">
        <f t="shared" si="815"/>
        <v>coin</v>
      </c>
    </row>
    <row r="1070" spans="1:29">
      <c r="A1070" s="51" t="s">
        <v>1383</v>
      </c>
      <c r="B1070" s="52">
        <v>2068</v>
      </c>
      <c r="C1070" s="52">
        <v>3</v>
      </c>
      <c r="D1070" s="50" t="str">
        <f t="shared" ref="D1070:H1070" si="857">D970</f>
        <v>item,200;stage_token,1</v>
      </c>
      <c r="E1070" s="50">
        <f>产出设定!$C$22</f>
        <v>100</v>
      </c>
      <c r="F1070" s="50">
        <f t="shared" si="857"/>
        <v>384</v>
      </c>
      <c r="G1070" s="50">
        <f t="shared" si="857"/>
        <v>640</v>
      </c>
      <c r="H1070" s="50" t="str">
        <f t="shared" si="857"/>
        <v>pack,10268;stage_token,205;dice,1</v>
      </c>
      <c r="K1070" s="50">
        <v>15</v>
      </c>
      <c r="L1070" s="50">
        <f t="shared" si="790"/>
        <v>151068</v>
      </c>
      <c r="M1070" s="50">
        <v>68</v>
      </c>
      <c r="N1070" s="50" t="str">
        <f ca="1">OFFSET(随机目标!$C$42,M1070-1,MATCH(K1070,随机目标!$C$41:$CH$41,0)-1)</f>
        <v>prop,213,1;pack,1111;pack,1126;pack,1141;pack,1156</v>
      </c>
      <c r="O1070" s="50" t="str">
        <f ca="1">OFFSET(随机目标!$C$42,M1070-1,MATCH(K1070,随机目标!$C$41:$CH$41,0))</f>
        <v>prop,213,1</v>
      </c>
      <c r="P1070" s="50">
        <f ca="1">OFFSET(随机目标!$C$42,M1070-1,MATCH(K1070,随机目标!$C$41:$CH$41,0)+1)</f>
        <v>5</v>
      </c>
      <c r="Q1070" s="50">
        <v>1</v>
      </c>
      <c r="R1070" s="50" t="str">
        <f t="shared" ca="1" si="791"/>
        <v>prop_213</v>
      </c>
      <c r="S1070" s="50" t="str">
        <f t="shared" ca="1" si="792"/>
        <v>prop</v>
      </c>
      <c r="U1070" s="50">
        <v>22</v>
      </c>
      <c r="V1070" s="50">
        <f t="shared" si="813"/>
        <v>222068</v>
      </c>
      <c r="W1070" s="50">
        <v>68</v>
      </c>
      <c r="X1070" s="50" t="s">
        <v>2200</v>
      </c>
      <c r="Y1070" s="50" t="s">
        <v>2200</v>
      </c>
      <c r="Z1070" s="50">
        <f>随机目标!CH509</f>
        <v>0</v>
      </c>
      <c r="AA1070" s="50">
        <v>2</v>
      </c>
      <c r="AB1070" s="50" t="str">
        <f t="shared" si="814"/>
        <v>itemicon_1</v>
      </c>
      <c r="AC1070" s="50" t="str">
        <f t="shared" si="815"/>
        <v>coin</v>
      </c>
    </row>
    <row r="1071" spans="1:29">
      <c r="A1071" s="51" t="s">
        <v>1384</v>
      </c>
      <c r="B1071" s="52">
        <v>2069</v>
      </c>
      <c r="C1071" s="52">
        <v>3</v>
      </c>
      <c r="D1071" s="50" t="str">
        <f t="shared" ref="D1071:H1071" si="858">D971</f>
        <v>item,200;stage_token,1</v>
      </c>
      <c r="E1071" s="50">
        <f>产出设定!$C$22</f>
        <v>100</v>
      </c>
      <c r="F1071" s="50">
        <f t="shared" si="858"/>
        <v>384</v>
      </c>
      <c r="G1071" s="50">
        <f t="shared" si="858"/>
        <v>640</v>
      </c>
      <c r="H1071" s="50" t="str">
        <f t="shared" si="858"/>
        <v>pack,10269;stage_token,205;dice,1</v>
      </c>
      <c r="K1071" s="50">
        <v>15</v>
      </c>
      <c r="L1071" s="50">
        <f t="shared" si="790"/>
        <v>151069</v>
      </c>
      <c r="M1071" s="50">
        <v>69</v>
      </c>
      <c r="N1071" s="50" t="str">
        <f ca="1">OFFSET(随机目标!$C$42,M1071-1,MATCH(K1071,随机目标!$C$41:$CH$41,0)-1)</f>
        <v>prop,213,1;pack,1111;pack,1126;pack,1141;pack,1156</v>
      </c>
      <c r="O1071" s="50" t="str">
        <f ca="1">OFFSET(随机目标!$C$42,M1071-1,MATCH(K1071,随机目标!$C$41:$CH$41,0))</f>
        <v>prop,213,1</v>
      </c>
      <c r="P1071" s="50">
        <f ca="1">OFFSET(随机目标!$C$42,M1071-1,MATCH(K1071,随机目标!$C$41:$CH$41,0)+1)</f>
        <v>5</v>
      </c>
      <c r="Q1071" s="50">
        <v>1</v>
      </c>
      <c r="R1071" s="50" t="str">
        <f t="shared" ca="1" si="791"/>
        <v>prop_213</v>
      </c>
      <c r="S1071" s="50" t="str">
        <f t="shared" ca="1" si="792"/>
        <v>prop</v>
      </c>
      <c r="U1071" s="50">
        <v>22</v>
      </c>
      <c r="V1071" s="50">
        <f t="shared" si="813"/>
        <v>222069</v>
      </c>
      <c r="W1071" s="50">
        <v>69</v>
      </c>
      <c r="X1071" s="50" t="s">
        <v>2200</v>
      </c>
      <c r="Y1071" s="50" t="s">
        <v>2200</v>
      </c>
      <c r="Z1071" s="50">
        <f>随机目标!CH510</f>
        <v>0</v>
      </c>
      <c r="AA1071" s="50">
        <v>2</v>
      </c>
      <c r="AB1071" s="50" t="str">
        <f t="shared" si="814"/>
        <v>itemicon_1</v>
      </c>
      <c r="AC1071" s="50" t="str">
        <f t="shared" si="815"/>
        <v>coin</v>
      </c>
    </row>
    <row r="1072" spans="1:29">
      <c r="A1072" s="51" t="s">
        <v>1385</v>
      </c>
      <c r="B1072" s="52">
        <v>2070</v>
      </c>
      <c r="C1072" s="52">
        <v>3</v>
      </c>
      <c r="D1072" s="50" t="str">
        <f t="shared" ref="D1072:H1072" si="859">D972</f>
        <v>item,200;stage_token,1</v>
      </c>
      <c r="E1072" s="50">
        <f>产出设定!$C$22</f>
        <v>100</v>
      </c>
      <c r="F1072" s="50">
        <f t="shared" si="859"/>
        <v>390</v>
      </c>
      <c r="G1072" s="50">
        <f t="shared" si="859"/>
        <v>650</v>
      </c>
      <c r="H1072" s="50" t="str">
        <f t="shared" si="859"/>
        <v>pack,10270;stage_token,210;dice,1</v>
      </c>
      <c r="K1072" s="50">
        <v>15</v>
      </c>
      <c r="L1072" s="50">
        <f t="shared" ref="L1072:L1135" si="860">K1072*10000+1000+M1072</f>
        <v>151070</v>
      </c>
      <c r="M1072" s="50">
        <v>70</v>
      </c>
      <c r="N1072" s="50" t="str">
        <f ca="1">OFFSET(随机目标!$C$42,M1072-1,MATCH(K1072,随机目标!$C$41:$CH$41,0)-1)</f>
        <v>prop,213,1;pack,1112;pack,1127;pack,1142;pack,1157</v>
      </c>
      <c r="O1072" s="50" t="str">
        <f ca="1">OFFSET(随机目标!$C$42,M1072-1,MATCH(K1072,随机目标!$C$41:$CH$41,0))</f>
        <v>prop,213,1</v>
      </c>
      <c r="P1072" s="50">
        <f ca="1">OFFSET(随机目标!$C$42,M1072-1,MATCH(K1072,随机目标!$C$41:$CH$41,0)+1)</f>
        <v>5</v>
      </c>
      <c r="Q1072" s="50">
        <v>1</v>
      </c>
      <c r="R1072" s="50" t="str">
        <f t="shared" ref="R1072:R1135" ca="1" si="861">IF(OR(S1072="coin",S1072="stage_token"),VLOOKUP(S1072,$AE$3:$AF$6,2,0),IF(S1072="item",VLOOKUP(O1072,$AE$3:$AF$6,2,0),S1072&amp;"_"&amp;MID(O1072,6,3)))</f>
        <v>prop_213</v>
      </c>
      <c r="S1072" s="50" t="str">
        <f t="shared" ref="S1072:S1135" ca="1" si="862">LEFT(O1072,FIND(",",O1072)-1)</f>
        <v>prop</v>
      </c>
      <c r="U1072" s="50">
        <v>22</v>
      </c>
      <c r="V1072" s="50">
        <f t="shared" si="813"/>
        <v>222070</v>
      </c>
      <c r="W1072" s="50">
        <v>70</v>
      </c>
      <c r="X1072" s="50" t="s">
        <v>2200</v>
      </c>
      <c r="Y1072" s="50" t="s">
        <v>2200</v>
      </c>
      <c r="Z1072" s="50">
        <f>随机目标!CH511</f>
        <v>0</v>
      </c>
      <c r="AA1072" s="50">
        <v>2</v>
      </c>
      <c r="AB1072" s="50" t="str">
        <f t="shared" si="814"/>
        <v>itemicon_1</v>
      </c>
      <c r="AC1072" s="50" t="str">
        <f t="shared" si="815"/>
        <v>coin</v>
      </c>
    </row>
    <row r="1073" spans="1:29">
      <c r="A1073" s="51" t="s">
        <v>1386</v>
      </c>
      <c r="B1073" s="52">
        <v>2071</v>
      </c>
      <c r="C1073" s="52">
        <v>3</v>
      </c>
      <c r="D1073" s="50" t="str">
        <f t="shared" ref="D1073:H1073" si="863">D973</f>
        <v>item,200;stage_token,1</v>
      </c>
      <c r="E1073" s="50">
        <f>产出设定!$C$22</f>
        <v>100</v>
      </c>
      <c r="F1073" s="50">
        <f t="shared" si="863"/>
        <v>390</v>
      </c>
      <c r="G1073" s="50">
        <f t="shared" si="863"/>
        <v>650</v>
      </c>
      <c r="H1073" s="50" t="str">
        <f t="shared" si="863"/>
        <v>pack,10271;stage_token,210;dice,1</v>
      </c>
      <c r="K1073" s="50">
        <v>15</v>
      </c>
      <c r="L1073" s="50">
        <f t="shared" si="860"/>
        <v>151071</v>
      </c>
      <c r="M1073" s="50">
        <v>71</v>
      </c>
      <c r="N1073" s="50" t="str">
        <f ca="1">OFFSET(随机目标!$C$42,M1073-1,MATCH(K1073,随机目标!$C$41:$CH$41,0)-1)</f>
        <v>prop,213,1;pack,1112;pack,1127;pack,1142;pack,1157</v>
      </c>
      <c r="O1073" s="50" t="str">
        <f ca="1">OFFSET(随机目标!$C$42,M1073-1,MATCH(K1073,随机目标!$C$41:$CH$41,0))</f>
        <v>prop,213,1</v>
      </c>
      <c r="P1073" s="50">
        <f ca="1">OFFSET(随机目标!$C$42,M1073-1,MATCH(K1073,随机目标!$C$41:$CH$41,0)+1)</f>
        <v>5</v>
      </c>
      <c r="Q1073" s="50">
        <v>1</v>
      </c>
      <c r="R1073" s="50" t="str">
        <f t="shared" ca="1" si="861"/>
        <v>prop_213</v>
      </c>
      <c r="S1073" s="50" t="str">
        <f t="shared" ca="1" si="862"/>
        <v>prop</v>
      </c>
      <c r="U1073" s="50">
        <v>22</v>
      </c>
      <c r="V1073" s="50">
        <f t="shared" si="813"/>
        <v>222071</v>
      </c>
      <c r="W1073" s="50">
        <v>71</v>
      </c>
      <c r="X1073" s="50" t="s">
        <v>2200</v>
      </c>
      <c r="Y1073" s="50" t="s">
        <v>2200</v>
      </c>
      <c r="Z1073" s="50">
        <f>随机目标!CH512</f>
        <v>0</v>
      </c>
      <c r="AA1073" s="50">
        <v>2</v>
      </c>
      <c r="AB1073" s="50" t="str">
        <f t="shared" si="814"/>
        <v>itemicon_1</v>
      </c>
      <c r="AC1073" s="50" t="str">
        <f t="shared" si="815"/>
        <v>coin</v>
      </c>
    </row>
    <row r="1074" spans="1:29">
      <c r="A1074" s="51" t="s">
        <v>1387</v>
      </c>
      <c r="B1074" s="52">
        <v>2072</v>
      </c>
      <c r="C1074" s="52">
        <v>3</v>
      </c>
      <c r="D1074" s="50" t="str">
        <f t="shared" ref="D1074:H1074" si="864">D974</f>
        <v>item,200;stage_token,1</v>
      </c>
      <c r="E1074" s="50">
        <f>产出设定!$C$22</f>
        <v>100</v>
      </c>
      <c r="F1074" s="50">
        <f t="shared" si="864"/>
        <v>396</v>
      </c>
      <c r="G1074" s="50">
        <f t="shared" si="864"/>
        <v>660</v>
      </c>
      <c r="H1074" s="50" t="str">
        <f t="shared" si="864"/>
        <v>pack,10272;stage_token,210;dice,1</v>
      </c>
      <c r="K1074" s="50">
        <v>15</v>
      </c>
      <c r="L1074" s="50">
        <f t="shared" si="860"/>
        <v>151072</v>
      </c>
      <c r="M1074" s="50">
        <v>72</v>
      </c>
      <c r="N1074" s="50" t="str">
        <f ca="1">OFFSET(随机目标!$C$42,M1074-1,MATCH(K1074,随机目标!$C$41:$CH$41,0)-1)</f>
        <v>prop,213,1;pack,1112;pack,1127;pack,1142;pack,1157</v>
      </c>
      <c r="O1074" s="50" t="str">
        <f ca="1">OFFSET(随机目标!$C$42,M1074-1,MATCH(K1074,随机目标!$C$41:$CH$41,0))</f>
        <v>prop,213,1</v>
      </c>
      <c r="P1074" s="50">
        <f ca="1">OFFSET(随机目标!$C$42,M1074-1,MATCH(K1074,随机目标!$C$41:$CH$41,0)+1)</f>
        <v>5</v>
      </c>
      <c r="Q1074" s="50">
        <v>1</v>
      </c>
      <c r="R1074" s="50" t="str">
        <f t="shared" ca="1" si="861"/>
        <v>prop_213</v>
      </c>
      <c r="S1074" s="50" t="str">
        <f t="shared" ca="1" si="862"/>
        <v>prop</v>
      </c>
      <c r="U1074" s="50">
        <v>22</v>
      </c>
      <c r="V1074" s="50">
        <f t="shared" si="813"/>
        <v>222072</v>
      </c>
      <c r="W1074" s="50">
        <v>72</v>
      </c>
      <c r="X1074" s="50" t="s">
        <v>2200</v>
      </c>
      <c r="Y1074" s="50" t="s">
        <v>2200</v>
      </c>
      <c r="Z1074" s="50">
        <f>随机目标!CH513</f>
        <v>0</v>
      </c>
      <c r="AA1074" s="50">
        <v>2</v>
      </c>
      <c r="AB1074" s="50" t="str">
        <f t="shared" si="814"/>
        <v>itemicon_1</v>
      </c>
      <c r="AC1074" s="50" t="str">
        <f t="shared" si="815"/>
        <v>coin</v>
      </c>
    </row>
    <row r="1075" spans="1:29">
      <c r="A1075" s="51" t="s">
        <v>1388</v>
      </c>
      <c r="B1075" s="52">
        <v>2073</v>
      </c>
      <c r="C1075" s="52">
        <v>3</v>
      </c>
      <c r="D1075" s="50" t="str">
        <f t="shared" ref="D1075:H1075" si="865">D975</f>
        <v>item,200;stage_token,1</v>
      </c>
      <c r="E1075" s="50">
        <f>产出设定!$C$22</f>
        <v>100</v>
      </c>
      <c r="F1075" s="50">
        <f t="shared" si="865"/>
        <v>396</v>
      </c>
      <c r="G1075" s="50">
        <f t="shared" si="865"/>
        <v>660</v>
      </c>
      <c r="H1075" s="50" t="str">
        <f t="shared" si="865"/>
        <v>pack,10273;stage_token,210;dice,1</v>
      </c>
      <c r="K1075" s="50">
        <v>15</v>
      </c>
      <c r="L1075" s="50">
        <f t="shared" si="860"/>
        <v>151073</v>
      </c>
      <c r="M1075" s="50">
        <v>73</v>
      </c>
      <c r="N1075" s="50" t="str">
        <f ca="1">OFFSET(随机目标!$C$42,M1075-1,MATCH(K1075,随机目标!$C$41:$CH$41,0)-1)</f>
        <v>prop,213,1;pack,1112;pack,1127;pack,1142;pack,1157</v>
      </c>
      <c r="O1075" s="50" t="str">
        <f ca="1">OFFSET(随机目标!$C$42,M1075-1,MATCH(K1075,随机目标!$C$41:$CH$41,0))</f>
        <v>prop,213,1</v>
      </c>
      <c r="P1075" s="50">
        <f ca="1">OFFSET(随机目标!$C$42,M1075-1,MATCH(K1075,随机目标!$C$41:$CH$41,0)+1)</f>
        <v>5</v>
      </c>
      <c r="Q1075" s="50">
        <v>1</v>
      </c>
      <c r="R1075" s="50" t="str">
        <f t="shared" ca="1" si="861"/>
        <v>prop_213</v>
      </c>
      <c r="S1075" s="50" t="str">
        <f t="shared" ca="1" si="862"/>
        <v>prop</v>
      </c>
      <c r="U1075" s="50">
        <v>22</v>
      </c>
      <c r="V1075" s="50">
        <f t="shared" si="813"/>
        <v>222073</v>
      </c>
      <c r="W1075" s="50">
        <v>73</v>
      </c>
      <c r="X1075" s="50" t="s">
        <v>2200</v>
      </c>
      <c r="Y1075" s="50" t="s">
        <v>2200</v>
      </c>
      <c r="Z1075" s="50">
        <f>随机目标!CH514</f>
        <v>0</v>
      </c>
      <c r="AA1075" s="50">
        <v>2</v>
      </c>
      <c r="AB1075" s="50" t="str">
        <f t="shared" si="814"/>
        <v>itemicon_1</v>
      </c>
      <c r="AC1075" s="50" t="str">
        <f t="shared" si="815"/>
        <v>coin</v>
      </c>
    </row>
    <row r="1076" spans="1:29">
      <c r="A1076" s="51" t="s">
        <v>1389</v>
      </c>
      <c r="B1076" s="52">
        <v>2074</v>
      </c>
      <c r="C1076" s="52">
        <v>3</v>
      </c>
      <c r="D1076" s="50" t="str">
        <f t="shared" ref="D1076:H1076" si="866">D976</f>
        <v>item,200;stage_token,1</v>
      </c>
      <c r="E1076" s="50">
        <f>产出设定!$C$22</f>
        <v>100</v>
      </c>
      <c r="F1076" s="50">
        <f t="shared" si="866"/>
        <v>402</v>
      </c>
      <c r="G1076" s="50">
        <f t="shared" si="866"/>
        <v>670</v>
      </c>
      <c r="H1076" s="50" t="str">
        <f t="shared" si="866"/>
        <v>pack,10274;stage_token,210;dice,1</v>
      </c>
      <c r="K1076" s="50">
        <v>15</v>
      </c>
      <c r="L1076" s="50">
        <f t="shared" si="860"/>
        <v>151074</v>
      </c>
      <c r="M1076" s="50">
        <v>74</v>
      </c>
      <c r="N1076" s="50" t="str">
        <f ca="1">OFFSET(随机目标!$C$42,M1076-1,MATCH(K1076,随机目标!$C$41:$CH$41,0)-1)</f>
        <v>prop,213,1;pack,1112;pack,1127;pack,1142;pack,1157</v>
      </c>
      <c r="O1076" s="50" t="str">
        <f ca="1">OFFSET(随机目标!$C$42,M1076-1,MATCH(K1076,随机目标!$C$41:$CH$41,0))</f>
        <v>prop,213,1</v>
      </c>
      <c r="P1076" s="50">
        <f ca="1">OFFSET(随机目标!$C$42,M1076-1,MATCH(K1076,随机目标!$C$41:$CH$41,0)+1)</f>
        <v>5</v>
      </c>
      <c r="Q1076" s="50">
        <v>1</v>
      </c>
      <c r="R1076" s="50" t="str">
        <f t="shared" ca="1" si="861"/>
        <v>prop_213</v>
      </c>
      <c r="S1076" s="50" t="str">
        <f t="shared" ca="1" si="862"/>
        <v>prop</v>
      </c>
      <c r="U1076" s="50">
        <v>22</v>
      </c>
      <c r="V1076" s="50">
        <f t="shared" si="813"/>
        <v>222074</v>
      </c>
      <c r="W1076" s="50">
        <v>74</v>
      </c>
      <c r="X1076" s="50" t="s">
        <v>2200</v>
      </c>
      <c r="Y1076" s="50" t="s">
        <v>2200</v>
      </c>
      <c r="Z1076" s="50">
        <f>随机目标!CH515</f>
        <v>0</v>
      </c>
      <c r="AA1076" s="50">
        <v>2</v>
      </c>
      <c r="AB1076" s="50" t="str">
        <f t="shared" si="814"/>
        <v>itemicon_1</v>
      </c>
      <c r="AC1076" s="50" t="str">
        <f t="shared" si="815"/>
        <v>coin</v>
      </c>
    </row>
    <row r="1077" spans="1:29">
      <c r="A1077" s="51" t="s">
        <v>1390</v>
      </c>
      <c r="B1077" s="52">
        <v>2075</v>
      </c>
      <c r="C1077" s="52">
        <v>3</v>
      </c>
      <c r="D1077" s="50" t="str">
        <f t="shared" ref="D1077:H1077" si="867">D977</f>
        <v>item,200;stage_token,1</v>
      </c>
      <c r="E1077" s="50">
        <f>产出设定!$C$22</f>
        <v>100</v>
      </c>
      <c r="F1077" s="50">
        <f t="shared" si="867"/>
        <v>402</v>
      </c>
      <c r="G1077" s="50">
        <f t="shared" si="867"/>
        <v>670</v>
      </c>
      <c r="H1077" s="50" t="str">
        <f t="shared" si="867"/>
        <v>pack,10275;stage_token,215;dice,1</v>
      </c>
      <c r="K1077" s="50">
        <v>15</v>
      </c>
      <c r="L1077" s="50">
        <f t="shared" si="860"/>
        <v>151075</v>
      </c>
      <c r="M1077" s="50">
        <v>75</v>
      </c>
      <c r="N1077" s="50" t="str">
        <f ca="1">OFFSET(随机目标!$C$42,M1077-1,MATCH(K1077,随机目标!$C$41:$CH$41,0)-1)</f>
        <v>prop,213,1;pack,1112;pack,1127;pack,1142;pack,1157</v>
      </c>
      <c r="O1077" s="50" t="str">
        <f ca="1">OFFSET(随机目标!$C$42,M1077-1,MATCH(K1077,随机目标!$C$41:$CH$41,0))</f>
        <v>prop,213,1</v>
      </c>
      <c r="P1077" s="50">
        <f ca="1">OFFSET(随机目标!$C$42,M1077-1,MATCH(K1077,随机目标!$C$41:$CH$41,0)+1)</f>
        <v>5</v>
      </c>
      <c r="Q1077" s="50">
        <v>1</v>
      </c>
      <c r="R1077" s="50" t="str">
        <f t="shared" ca="1" si="861"/>
        <v>prop_213</v>
      </c>
      <c r="S1077" s="50" t="str">
        <f t="shared" ca="1" si="862"/>
        <v>prop</v>
      </c>
      <c r="U1077" s="50">
        <v>22</v>
      </c>
      <c r="V1077" s="50">
        <f t="shared" si="813"/>
        <v>222075</v>
      </c>
      <c r="W1077" s="50">
        <v>75</v>
      </c>
      <c r="X1077" s="50" t="s">
        <v>2200</v>
      </c>
      <c r="Y1077" s="50" t="s">
        <v>2200</v>
      </c>
      <c r="Z1077" s="50">
        <f>随机目标!CH516</f>
        <v>0</v>
      </c>
      <c r="AA1077" s="50">
        <v>2</v>
      </c>
      <c r="AB1077" s="50" t="str">
        <f t="shared" si="814"/>
        <v>itemicon_1</v>
      </c>
      <c r="AC1077" s="50" t="str">
        <f t="shared" si="815"/>
        <v>coin</v>
      </c>
    </row>
    <row r="1078" spans="1:29">
      <c r="A1078" s="51" t="s">
        <v>1391</v>
      </c>
      <c r="B1078" s="52">
        <v>2076</v>
      </c>
      <c r="C1078" s="52">
        <v>3</v>
      </c>
      <c r="D1078" s="50" t="str">
        <f t="shared" ref="D1078:H1078" si="868">D978</f>
        <v>item,200;stage_token,1</v>
      </c>
      <c r="E1078" s="50">
        <f>产出设定!$C$22</f>
        <v>100</v>
      </c>
      <c r="F1078" s="50">
        <f t="shared" si="868"/>
        <v>408</v>
      </c>
      <c r="G1078" s="50">
        <f t="shared" si="868"/>
        <v>680</v>
      </c>
      <c r="H1078" s="50" t="str">
        <f t="shared" si="868"/>
        <v>pack,10276;stage_token,215;dice,1</v>
      </c>
      <c r="K1078" s="50">
        <v>15</v>
      </c>
      <c r="L1078" s="50">
        <f t="shared" si="860"/>
        <v>151076</v>
      </c>
      <c r="M1078" s="50">
        <v>76</v>
      </c>
      <c r="N1078" s="50" t="str">
        <f ca="1">OFFSET(随机目标!$C$42,M1078-1,MATCH(K1078,随机目标!$C$41:$CH$41,0)-1)</f>
        <v>prop,213,1;pack,1112;pack,1127;pack,1142;pack,1157</v>
      </c>
      <c r="O1078" s="50" t="str">
        <f ca="1">OFFSET(随机目标!$C$42,M1078-1,MATCH(K1078,随机目标!$C$41:$CH$41,0))</f>
        <v>prop,213,1</v>
      </c>
      <c r="P1078" s="50">
        <f ca="1">OFFSET(随机目标!$C$42,M1078-1,MATCH(K1078,随机目标!$C$41:$CH$41,0)+1)</f>
        <v>5</v>
      </c>
      <c r="Q1078" s="50">
        <v>1</v>
      </c>
      <c r="R1078" s="50" t="str">
        <f t="shared" ca="1" si="861"/>
        <v>prop_213</v>
      </c>
      <c r="S1078" s="50" t="str">
        <f t="shared" ca="1" si="862"/>
        <v>prop</v>
      </c>
      <c r="U1078" s="50">
        <v>22</v>
      </c>
      <c r="V1078" s="50">
        <f t="shared" si="813"/>
        <v>222076</v>
      </c>
      <c r="W1078" s="50">
        <v>76</v>
      </c>
      <c r="X1078" s="50" t="s">
        <v>2200</v>
      </c>
      <c r="Y1078" s="50" t="s">
        <v>2200</v>
      </c>
      <c r="Z1078" s="50">
        <f>随机目标!CH517</f>
        <v>0</v>
      </c>
      <c r="AA1078" s="50">
        <v>2</v>
      </c>
      <c r="AB1078" s="50" t="str">
        <f t="shared" si="814"/>
        <v>itemicon_1</v>
      </c>
      <c r="AC1078" s="50" t="str">
        <f t="shared" si="815"/>
        <v>coin</v>
      </c>
    </row>
    <row r="1079" spans="1:29">
      <c r="A1079" s="51" t="s">
        <v>1392</v>
      </c>
      <c r="B1079" s="52">
        <v>2077</v>
      </c>
      <c r="C1079" s="52">
        <v>3</v>
      </c>
      <c r="D1079" s="50" t="str">
        <f t="shared" ref="D1079:H1079" si="869">D979</f>
        <v>item,200;stage_token,1</v>
      </c>
      <c r="E1079" s="50">
        <f>产出设定!$C$22</f>
        <v>100</v>
      </c>
      <c r="F1079" s="50">
        <f t="shared" si="869"/>
        <v>408</v>
      </c>
      <c r="G1079" s="50">
        <f t="shared" si="869"/>
        <v>680</v>
      </c>
      <c r="H1079" s="50" t="str">
        <f t="shared" si="869"/>
        <v>pack,10277;stage_token,215;dice,1</v>
      </c>
      <c r="K1079" s="50">
        <v>15</v>
      </c>
      <c r="L1079" s="50">
        <f t="shared" si="860"/>
        <v>151077</v>
      </c>
      <c r="M1079" s="50">
        <v>77</v>
      </c>
      <c r="N1079" s="50" t="str">
        <f ca="1">OFFSET(随机目标!$C$42,M1079-1,MATCH(K1079,随机目标!$C$41:$CH$41,0)-1)</f>
        <v>prop,213,1;pack,1112;pack,1127;pack,1142;pack,1157</v>
      </c>
      <c r="O1079" s="50" t="str">
        <f ca="1">OFFSET(随机目标!$C$42,M1079-1,MATCH(K1079,随机目标!$C$41:$CH$41,0))</f>
        <v>prop,213,1</v>
      </c>
      <c r="P1079" s="50">
        <f ca="1">OFFSET(随机目标!$C$42,M1079-1,MATCH(K1079,随机目标!$C$41:$CH$41,0)+1)</f>
        <v>5</v>
      </c>
      <c r="Q1079" s="50">
        <v>1</v>
      </c>
      <c r="R1079" s="50" t="str">
        <f t="shared" ca="1" si="861"/>
        <v>prop_213</v>
      </c>
      <c r="S1079" s="50" t="str">
        <f t="shared" ca="1" si="862"/>
        <v>prop</v>
      </c>
      <c r="U1079" s="50">
        <v>22</v>
      </c>
      <c r="V1079" s="50">
        <f t="shared" si="813"/>
        <v>222077</v>
      </c>
      <c r="W1079" s="50">
        <v>77</v>
      </c>
      <c r="X1079" s="50" t="s">
        <v>2200</v>
      </c>
      <c r="Y1079" s="50" t="s">
        <v>2200</v>
      </c>
      <c r="Z1079" s="50">
        <f>随机目标!CH518</f>
        <v>0</v>
      </c>
      <c r="AA1079" s="50">
        <v>2</v>
      </c>
      <c r="AB1079" s="50" t="str">
        <f t="shared" si="814"/>
        <v>itemicon_1</v>
      </c>
      <c r="AC1079" s="50" t="str">
        <f t="shared" si="815"/>
        <v>coin</v>
      </c>
    </row>
    <row r="1080" spans="1:29">
      <c r="A1080" s="51" t="s">
        <v>1393</v>
      </c>
      <c r="B1080" s="52">
        <v>2078</v>
      </c>
      <c r="C1080" s="52">
        <v>3</v>
      </c>
      <c r="D1080" s="50" t="str">
        <f t="shared" ref="D1080:H1080" si="870">D980</f>
        <v>item,200;stage_token,1</v>
      </c>
      <c r="E1080" s="50">
        <f>产出设定!$C$22</f>
        <v>100</v>
      </c>
      <c r="F1080" s="50">
        <f t="shared" si="870"/>
        <v>414</v>
      </c>
      <c r="G1080" s="50">
        <f t="shared" si="870"/>
        <v>690</v>
      </c>
      <c r="H1080" s="50" t="str">
        <f t="shared" si="870"/>
        <v>pack,10278;stage_token,215;dice,1</v>
      </c>
      <c r="K1080" s="50">
        <v>15</v>
      </c>
      <c r="L1080" s="50">
        <f t="shared" si="860"/>
        <v>151078</v>
      </c>
      <c r="M1080" s="50">
        <v>78</v>
      </c>
      <c r="N1080" s="50" t="str">
        <f ca="1">OFFSET(随机目标!$C$42,M1080-1,MATCH(K1080,随机目标!$C$41:$CH$41,0)-1)</f>
        <v>prop,213,1;pack,1113;pack,1128;pack,1143;pack,1158</v>
      </c>
      <c r="O1080" s="50" t="str">
        <f ca="1">OFFSET(随机目标!$C$42,M1080-1,MATCH(K1080,随机目标!$C$41:$CH$41,0))</f>
        <v>prop,213,1</v>
      </c>
      <c r="P1080" s="50">
        <f ca="1">OFFSET(随机目标!$C$42,M1080-1,MATCH(K1080,随机目标!$C$41:$CH$41,0)+1)</f>
        <v>5</v>
      </c>
      <c r="Q1080" s="50">
        <v>1</v>
      </c>
      <c r="R1080" s="50" t="str">
        <f t="shared" ca="1" si="861"/>
        <v>prop_213</v>
      </c>
      <c r="S1080" s="50" t="str">
        <f t="shared" ca="1" si="862"/>
        <v>prop</v>
      </c>
      <c r="U1080" s="50">
        <v>22</v>
      </c>
      <c r="V1080" s="50">
        <f t="shared" si="813"/>
        <v>222078</v>
      </c>
      <c r="W1080" s="50">
        <v>78</v>
      </c>
      <c r="X1080" s="50" t="s">
        <v>2200</v>
      </c>
      <c r="Y1080" s="50" t="s">
        <v>2200</v>
      </c>
      <c r="Z1080" s="50">
        <f>随机目标!CH519</f>
        <v>0</v>
      </c>
      <c r="AA1080" s="50">
        <v>2</v>
      </c>
      <c r="AB1080" s="50" t="str">
        <f t="shared" si="814"/>
        <v>itemicon_1</v>
      </c>
      <c r="AC1080" s="50" t="str">
        <f t="shared" si="815"/>
        <v>coin</v>
      </c>
    </row>
    <row r="1081" spans="1:29">
      <c r="A1081" s="51" t="s">
        <v>1394</v>
      </c>
      <c r="B1081" s="52">
        <v>2079</v>
      </c>
      <c r="C1081" s="52">
        <v>3</v>
      </c>
      <c r="D1081" s="50" t="str">
        <f t="shared" ref="D1081:H1081" si="871">D981</f>
        <v>item,200;stage_token,1</v>
      </c>
      <c r="E1081" s="50">
        <f>产出设定!$C$22</f>
        <v>100</v>
      </c>
      <c r="F1081" s="50">
        <f t="shared" si="871"/>
        <v>414</v>
      </c>
      <c r="G1081" s="50">
        <f t="shared" si="871"/>
        <v>690</v>
      </c>
      <c r="H1081" s="50" t="str">
        <f t="shared" si="871"/>
        <v>pack,10279;stage_token,215;dice,1</v>
      </c>
      <c r="K1081" s="50">
        <v>15</v>
      </c>
      <c r="L1081" s="50">
        <f t="shared" si="860"/>
        <v>151079</v>
      </c>
      <c r="M1081" s="50">
        <v>79</v>
      </c>
      <c r="N1081" s="50" t="str">
        <f ca="1">OFFSET(随机目标!$C$42,M1081-1,MATCH(K1081,随机目标!$C$41:$CH$41,0)-1)</f>
        <v>prop,213,1;pack,1113;pack,1128;pack,1143;pack,1158</v>
      </c>
      <c r="O1081" s="50" t="str">
        <f ca="1">OFFSET(随机目标!$C$42,M1081-1,MATCH(K1081,随机目标!$C$41:$CH$41,0))</f>
        <v>prop,213,1</v>
      </c>
      <c r="P1081" s="50">
        <f ca="1">OFFSET(随机目标!$C$42,M1081-1,MATCH(K1081,随机目标!$C$41:$CH$41,0)+1)</f>
        <v>5</v>
      </c>
      <c r="Q1081" s="50">
        <v>1</v>
      </c>
      <c r="R1081" s="50" t="str">
        <f t="shared" ca="1" si="861"/>
        <v>prop_213</v>
      </c>
      <c r="S1081" s="50" t="str">
        <f t="shared" ca="1" si="862"/>
        <v>prop</v>
      </c>
      <c r="U1081" s="50">
        <v>22</v>
      </c>
      <c r="V1081" s="50">
        <f t="shared" si="813"/>
        <v>222079</v>
      </c>
      <c r="W1081" s="50">
        <v>79</v>
      </c>
      <c r="X1081" s="50" t="s">
        <v>2200</v>
      </c>
      <c r="Y1081" s="50" t="s">
        <v>2200</v>
      </c>
      <c r="Z1081" s="50">
        <f>随机目标!CH520</f>
        <v>0</v>
      </c>
      <c r="AA1081" s="50">
        <v>2</v>
      </c>
      <c r="AB1081" s="50" t="str">
        <f t="shared" si="814"/>
        <v>itemicon_1</v>
      </c>
      <c r="AC1081" s="50" t="str">
        <f t="shared" si="815"/>
        <v>coin</v>
      </c>
    </row>
    <row r="1082" spans="1:29">
      <c r="A1082" s="51" t="s">
        <v>1395</v>
      </c>
      <c r="B1082" s="52">
        <v>2080</v>
      </c>
      <c r="C1082" s="52">
        <v>3</v>
      </c>
      <c r="D1082" s="50" t="str">
        <f t="shared" ref="D1082:H1082" si="872">D982</f>
        <v>item,200;stage_token,1</v>
      </c>
      <c r="E1082" s="50">
        <f>产出设定!$C$22</f>
        <v>100</v>
      </c>
      <c r="F1082" s="50">
        <f t="shared" si="872"/>
        <v>420</v>
      </c>
      <c r="G1082" s="50">
        <f t="shared" si="872"/>
        <v>700</v>
      </c>
      <c r="H1082" s="50" t="str">
        <f t="shared" si="872"/>
        <v>pack,10280;stage_token,220;dice,1</v>
      </c>
      <c r="K1082" s="50">
        <v>15</v>
      </c>
      <c r="L1082" s="50">
        <f t="shared" si="860"/>
        <v>151080</v>
      </c>
      <c r="M1082" s="50">
        <v>80</v>
      </c>
      <c r="N1082" s="50" t="str">
        <f ca="1">OFFSET(随机目标!$C$42,M1082-1,MATCH(K1082,随机目标!$C$41:$CH$41,0)-1)</f>
        <v>prop,213,1;pack,1113;pack,1128;pack,1143;pack,1158</v>
      </c>
      <c r="O1082" s="50" t="str">
        <f ca="1">OFFSET(随机目标!$C$42,M1082-1,MATCH(K1082,随机目标!$C$41:$CH$41,0))</f>
        <v>prop,213,1</v>
      </c>
      <c r="P1082" s="50">
        <f ca="1">OFFSET(随机目标!$C$42,M1082-1,MATCH(K1082,随机目标!$C$41:$CH$41,0)+1)</f>
        <v>5</v>
      </c>
      <c r="Q1082" s="50">
        <v>1</v>
      </c>
      <c r="R1082" s="50" t="str">
        <f t="shared" ca="1" si="861"/>
        <v>prop_213</v>
      </c>
      <c r="S1082" s="50" t="str">
        <f t="shared" ca="1" si="862"/>
        <v>prop</v>
      </c>
      <c r="U1082" s="50">
        <v>22</v>
      </c>
      <c r="V1082" s="50">
        <f t="shared" si="813"/>
        <v>222080</v>
      </c>
      <c r="W1082" s="50">
        <v>80</v>
      </c>
      <c r="X1082" s="50" t="s">
        <v>2200</v>
      </c>
      <c r="Y1082" s="50" t="s">
        <v>2200</v>
      </c>
      <c r="Z1082" s="50">
        <f>随机目标!CH521</f>
        <v>0</v>
      </c>
      <c r="AA1082" s="50">
        <v>2</v>
      </c>
      <c r="AB1082" s="50" t="str">
        <f t="shared" si="814"/>
        <v>itemicon_1</v>
      </c>
      <c r="AC1082" s="50" t="str">
        <f t="shared" si="815"/>
        <v>coin</v>
      </c>
    </row>
    <row r="1083" spans="1:29">
      <c r="A1083" s="51" t="s">
        <v>1396</v>
      </c>
      <c r="B1083" s="52">
        <v>2081</v>
      </c>
      <c r="C1083" s="52">
        <v>3</v>
      </c>
      <c r="D1083" s="50" t="str">
        <f t="shared" ref="D1083:H1083" si="873">D983</f>
        <v>item,200;stage_token,1</v>
      </c>
      <c r="E1083" s="50">
        <f>产出设定!$C$22</f>
        <v>100</v>
      </c>
      <c r="F1083" s="50">
        <f t="shared" si="873"/>
        <v>420</v>
      </c>
      <c r="G1083" s="50">
        <f t="shared" si="873"/>
        <v>700</v>
      </c>
      <c r="H1083" s="50" t="str">
        <f t="shared" si="873"/>
        <v>pack,10281;stage_token,220;dice,1</v>
      </c>
      <c r="K1083" s="50">
        <v>15</v>
      </c>
      <c r="L1083" s="50">
        <f t="shared" si="860"/>
        <v>151081</v>
      </c>
      <c r="M1083" s="50">
        <v>81</v>
      </c>
      <c r="N1083" s="50" t="str">
        <f ca="1">OFFSET(随机目标!$C$42,M1083-1,MATCH(K1083,随机目标!$C$41:$CH$41,0)-1)</f>
        <v>prop,213,1;pack,1113;pack,1128;pack,1143;pack,1158</v>
      </c>
      <c r="O1083" s="50" t="str">
        <f ca="1">OFFSET(随机目标!$C$42,M1083-1,MATCH(K1083,随机目标!$C$41:$CH$41,0))</f>
        <v>prop,213,1</v>
      </c>
      <c r="P1083" s="50">
        <f ca="1">OFFSET(随机目标!$C$42,M1083-1,MATCH(K1083,随机目标!$C$41:$CH$41,0)+1)</f>
        <v>5</v>
      </c>
      <c r="Q1083" s="50">
        <v>1</v>
      </c>
      <c r="R1083" s="50" t="str">
        <f t="shared" ca="1" si="861"/>
        <v>prop_213</v>
      </c>
      <c r="S1083" s="50" t="str">
        <f t="shared" ca="1" si="862"/>
        <v>prop</v>
      </c>
      <c r="U1083" s="50">
        <v>22</v>
      </c>
      <c r="V1083" s="50">
        <f t="shared" si="813"/>
        <v>222081</v>
      </c>
      <c r="W1083" s="50">
        <v>81</v>
      </c>
      <c r="X1083" s="50" t="s">
        <v>2200</v>
      </c>
      <c r="Y1083" s="50" t="s">
        <v>2200</v>
      </c>
      <c r="Z1083" s="50">
        <f>随机目标!CH522</f>
        <v>0</v>
      </c>
      <c r="AA1083" s="50">
        <v>2</v>
      </c>
      <c r="AB1083" s="50" t="str">
        <f t="shared" si="814"/>
        <v>itemicon_1</v>
      </c>
      <c r="AC1083" s="50" t="str">
        <f t="shared" si="815"/>
        <v>coin</v>
      </c>
    </row>
    <row r="1084" spans="1:29">
      <c r="A1084" s="51" t="s">
        <v>1397</v>
      </c>
      <c r="B1084" s="52">
        <v>2082</v>
      </c>
      <c r="C1084" s="52">
        <v>3</v>
      </c>
      <c r="D1084" s="50" t="str">
        <f t="shared" ref="D1084:H1084" si="874">D984</f>
        <v>item,200;stage_token,1</v>
      </c>
      <c r="E1084" s="50">
        <f>产出设定!$C$22</f>
        <v>100</v>
      </c>
      <c r="F1084" s="50">
        <f t="shared" si="874"/>
        <v>426</v>
      </c>
      <c r="G1084" s="50">
        <f t="shared" si="874"/>
        <v>710</v>
      </c>
      <c r="H1084" s="50" t="str">
        <f t="shared" si="874"/>
        <v>pack,10282;stage_token,220;dice,1</v>
      </c>
      <c r="K1084" s="50">
        <v>15</v>
      </c>
      <c r="L1084" s="50">
        <f t="shared" si="860"/>
        <v>151082</v>
      </c>
      <c r="M1084" s="50">
        <v>82</v>
      </c>
      <c r="N1084" s="50" t="str">
        <f ca="1">OFFSET(随机目标!$C$42,M1084-1,MATCH(K1084,随机目标!$C$41:$CH$41,0)-1)</f>
        <v>prop,213,1;pack,1113;pack,1128;pack,1143;pack,1158</v>
      </c>
      <c r="O1084" s="50" t="str">
        <f ca="1">OFFSET(随机目标!$C$42,M1084-1,MATCH(K1084,随机目标!$C$41:$CH$41,0))</f>
        <v>prop,213,1</v>
      </c>
      <c r="P1084" s="50">
        <f ca="1">OFFSET(随机目标!$C$42,M1084-1,MATCH(K1084,随机目标!$C$41:$CH$41,0)+1)</f>
        <v>5</v>
      </c>
      <c r="Q1084" s="50">
        <v>1</v>
      </c>
      <c r="R1084" s="50" t="str">
        <f t="shared" ca="1" si="861"/>
        <v>prop_213</v>
      </c>
      <c r="S1084" s="50" t="str">
        <f t="shared" ca="1" si="862"/>
        <v>prop</v>
      </c>
      <c r="U1084" s="50">
        <v>22</v>
      </c>
      <c r="V1084" s="50">
        <f t="shared" si="813"/>
        <v>222082</v>
      </c>
      <c r="W1084" s="50">
        <v>82</v>
      </c>
      <c r="X1084" s="50" t="s">
        <v>2200</v>
      </c>
      <c r="Y1084" s="50" t="s">
        <v>2200</v>
      </c>
      <c r="Z1084" s="50">
        <f>随机目标!CH523</f>
        <v>0</v>
      </c>
      <c r="AA1084" s="50">
        <v>2</v>
      </c>
      <c r="AB1084" s="50" t="str">
        <f t="shared" si="814"/>
        <v>itemicon_1</v>
      </c>
      <c r="AC1084" s="50" t="str">
        <f t="shared" si="815"/>
        <v>coin</v>
      </c>
    </row>
    <row r="1085" spans="1:29">
      <c r="A1085" s="51" t="s">
        <v>1398</v>
      </c>
      <c r="B1085" s="52">
        <v>2083</v>
      </c>
      <c r="C1085" s="52">
        <v>3</v>
      </c>
      <c r="D1085" s="50" t="str">
        <f t="shared" ref="D1085:H1085" si="875">D985</f>
        <v>item,200;stage_token,1</v>
      </c>
      <c r="E1085" s="50">
        <f>产出设定!$C$22</f>
        <v>100</v>
      </c>
      <c r="F1085" s="50">
        <f t="shared" si="875"/>
        <v>426</v>
      </c>
      <c r="G1085" s="50">
        <f t="shared" si="875"/>
        <v>710</v>
      </c>
      <c r="H1085" s="50" t="str">
        <f t="shared" si="875"/>
        <v>pack,10283;stage_token,220;dice,1</v>
      </c>
      <c r="K1085" s="50">
        <v>15</v>
      </c>
      <c r="L1085" s="50">
        <f t="shared" si="860"/>
        <v>151083</v>
      </c>
      <c r="M1085" s="50">
        <v>83</v>
      </c>
      <c r="N1085" s="50" t="str">
        <f ca="1">OFFSET(随机目标!$C$42,M1085-1,MATCH(K1085,随机目标!$C$41:$CH$41,0)-1)</f>
        <v>prop,213,1;pack,1113;pack,1128;pack,1143;pack,1158</v>
      </c>
      <c r="O1085" s="50" t="str">
        <f ca="1">OFFSET(随机目标!$C$42,M1085-1,MATCH(K1085,随机目标!$C$41:$CH$41,0))</f>
        <v>prop,213,1</v>
      </c>
      <c r="P1085" s="50">
        <f ca="1">OFFSET(随机目标!$C$42,M1085-1,MATCH(K1085,随机目标!$C$41:$CH$41,0)+1)</f>
        <v>5</v>
      </c>
      <c r="Q1085" s="50">
        <v>1</v>
      </c>
      <c r="R1085" s="50" t="str">
        <f t="shared" ca="1" si="861"/>
        <v>prop_213</v>
      </c>
      <c r="S1085" s="50" t="str">
        <f t="shared" ca="1" si="862"/>
        <v>prop</v>
      </c>
      <c r="U1085" s="50">
        <v>22</v>
      </c>
      <c r="V1085" s="50">
        <f t="shared" si="813"/>
        <v>222083</v>
      </c>
      <c r="W1085" s="50">
        <v>83</v>
      </c>
      <c r="X1085" s="50" t="s">
        <v>2200</v>
      </c>
      <c r="Y1085" s="50" t="s">
        <v>2200</v>
      </c>
      <c r="Z1085" s="50">
        <f>随机目标!CH524</f>
        <v>0</v>
      </c>
      <c r="AA1085" s="50">
        <v>2</v>
      </c>
      <c r="AB1085" s="50" t="str">
        <f t="shared" si="814"/>
        <v>itemicon_1</v>
      </c>
      <c r="AC1085" s="50" t="str">
        <f t="shared" si="815"/>
        <v>coin</v>
      </c>
    </row>
    <row r="1086" spans="1:29">
      <c r="A1086" s="51" t="s">
        <v>1399</v>
      </c>
      <c r="B1086" s="52">
        <v>2084</v>
      </c>
      <c r="C1086" s="52">
        <v>3</v>
      </c>
      <c r="D1086" s="50" t="str">
        <f t="shared" ref="D1086:H1086" si="876">D986</f>
        <v>item,200;stage_token,1</v>
      </c>
      <c r="E1086" s="50">
        <f>产出设定!$C$22</f>
        <v>100</v>
      </c>
      <c r="F1086" s="50">
        <f t="shared" si="876"/>
        <v>432</v>
      </c>
      <c r="G1086" s="50">
        <f t="shared" si="876"/>
        <v>720</v>
      </c>
      <c r="H1086" s="50" t="str">
        <f t="shared" si="876"/>
        <v>pack,10284;stage_token,220;dice,1</v>
      </c>
      <c r="K1086" s="50">
        <v>15</v>
      </c>
      <c r="L1086" s="50">
        <f t="shared" si="860"/>
        <v>151084</v>
      </c>
      <c r="M1086" s="50">
        <v>84</v>
      </c>
      <c r="N1086" s="50" t="str">
        <f ca="1">OFFSET(随机目标!$C$42,M1086-1,MATCH(K1086,随机目标!$C$41:$CH$41,0)-1)</f>
        <v>prop,213,1;pack,1113;pack,1128;pack,1143;pack,1158</v>
      </c>
      <c r="O1086" s="50" t="str">
        <f ca="1">OFFSET(随机目标!$C$42,M1086-1,MATCH(K1086,随机目标!$C$41:$CH$41,0))</f>
        <v>prop,213,1</v>
      </c>
      <c r="P1086" s="50">
        <f ca="1">OFFSET(随机目标!$C$42,M1086-1,MATCH(K1086,随机目标!$C$41:$CH$41,0)+1)</f>
        <v>5</v>
      </c>
      <c r="Q1086" s="50">
        <v>1</v>
      </c>
      <c r="R1086" s="50" t="str">
        <f t="shared" ca="1" si="861"/>
        <v>prop_213</v>
      </c>
      <c r="S1086" s="50" t="str">
        <f t="shared" ca="1" si="862"/>
        <v>prop</v>
      </c>
      <c r="U1086" s="50">
        <v>22</v>
      </c>
      <c r="V1086" s="50">
        <f t="shared" si="813"/>
        <v>222084</v>
      </c>
      <c r="W1086" s="50">
        <v>84</v>
      </c>
      <c r="X1086" s="50" t="s">
        <v>2200</v>
      </c>
      <c r="Y1086" s="50" t="s">
        <v>2200</v>
      </c>
      <c r="Z1086" s="50">
        <f>随机目标!CH525</f>
        <v>0</v>
      </c>
      <c r="AA1086" s="50">
        <v>2</v>
      </c>
      <c r="AB1086" s="50" t="str">
        <f t="shared" si="814"/>
        <v>itemicon_1</v>
      </c>
      <c r="AC1086" s="50" t="str">
        <f t="shared" si="815"/>
        <v>coin</v>
      </c>
    </row>
    <row r="1087" spans="1:29">
      <c r="A1087" s="51" t="s">
        <v>1400</v>
      </c>
      <c r="B1087" s="52">
        <v>2085</v>
      </c>
      <c r="C1087" s="52">
        <v>3</v>
      </c>
      <c r="D1087" s="50" t="str">
        <f t="shared" ref="D1087:H1087" si="877">D987</f>
        <v>item,200;stage_token,1</v>
      </c>
      <c r="E1087" s="50">
        <f>产出设定!$C$22</f>
        <v>100</v>
      </c>
      <c r="F1087" s="50">
        <f t="shared" si="877"/>
        <v>432</v>
      </c>
      <c r="G1087" s="50">
        <f t="shared" si="877"/>
        <v>720</v>
      </c>
      <c r="H1087" s="50" t="str">
        <f t="shared" si="877"/>
        <v>pack,10285;stage_token,225;dice,1</v>
      </c>
      <c r="K1087" s="50">
        <v>15</v>
      </c>
      <c r="L1087" s="50">
        <f t="shared" si="860"/>
        <v>151085</v>
      </c>
      <c r="M1087" s="50">
        <v>85</v>
      </c>
      <c r="N1087" s="50" t="str">
        <f ca="1">OFFSET(随机目标!$C$42,M1087-1,MATCH(K1087,随机目标!$C$41:$CH$41,0)-1)</f>
        <v>prop,213,1;pack,1113;pack,1128;pack,1143;pack,1158</v>
      </c>
      <c r="O1087" s="50" t="str">
        <f ca="1">OFFSET(随机目标!$C$42,M1087-1,MATCH(K1087,随机目标!$C$41:$CH$41,0))</f>
        <v>prop,213,1</v>
      </c>
      <c r="P1087" s="50">
        <f ca="1">OFFSET(随机目标!$C$42,M1087-1,MATCH(K1087,随机目标!$C$41:$CH$41,0)+1)</f>
        <v>5</v>
      </c>
      <c r="Q1087" s="50">
        <v>1</v>
      </c>
      <c r="R1087" s="50" t="str">
        <f t="shared" ca="1" si="861"/>
        <v>prop_213</v>
      </c>
      <c r="S1087" s="50" t="str">
        <f t="shared" ca="1" si="862"/>
        <v>prop</v>
      </c>
      <c r="U1087" s="50">
        <v>22</v>
      </c>
      <c r="V1087" s="50">
        <f t="shared" si="813"/>
        <v>222085</v>
      </c>
      <c r="W1087" s="50">
        <v>85</v>
      </c>
      <c r="X1087" s="50" t="s">
        <v>2200</v>
      </c>
      <c r="Y1087" s="50" t="s">
        <v>2200</v>
      </c>
      <c r="Z1087" s="50">
        <f>随机目标!CH526</f>
        <v>0</v>
      </c>
      <c r="AA1087" s="50">
        <v>2</v>
      </c>
      <c r="AB1087" s="50" t="str">
        <f t="shared" si="814"/>
        <v>itemicon_1</v>
      </c>
      <c r="AC1087" s="50" t="str">
        <f t="shared" si="815"/>
        <v>coin</v>
      </c>
    </row>
    <row r="1088" spans="1:29">
      <c r="A1088" s="51" t="s">
        <v>1401</v>
      </c>
      <c r="B1088" s="52">
        <v>2086</v>
      </c>
      <c r="C1088" s="52">
        <v>3</v>
      </c>
      <c r="D1088" s="50" t="str">
        <f t="shared" ref="D1088:H1088" si="878">D988</f>
        <v>item,200;stage_token,1</v>
      </c>
      <c r="E1088" s="50">
        <f>产出设定!$C$22</f>
        <v>100</v>
      </c>
      <c r="F1088" s="50">
        <f t="shared" si="878"/>
        <v>440</v>
      </c>
      <c r="G1088" s="50">
        <f t="shared" si="878"/>
        <v>734</v>
      </c>
      <c r="H1088" s="50" t="str">
        <f t="shared" si="878"/>
        <v>pack,10286;stage_token,225;dice,1</v>
      </c>
      <c r="K1088" s="50">
        <v>15</v>
      </c>
      <c r="L1088" s="50">
        <f t="shared" si="860"/>
        <v>151086</v>
      </c>
      <c r="M1088" s="50">
        <v>86</v>
      </c>
      <c r="N1088" s="50" t="str">
        <f ca="1">OFFSET(随机目标!$C$42,M1088-1,MATCH(K1088,随机目标!$C$41:$CH$41,0)-1)</f>
        <v>prop,213,1;pack,1114;pack,1129;pack,1144;pack,1159</v>
      </c>
      <c r="O1088" s="50" t="str">
        <f ca="1">OFFSET(随机目标!$C$42,M1088-1,MATCH(K1088,随机目标!$C$41:$CH$41,0))</f>
        <v>prop,213,1</v>
      </c>
      <c r="P1088" s="50">
        <f ca="1">OFFSET(随机目标!$C$42,M1088-1,MATCH(K1088,随机目标!$C$41:$CH$41,0)+1)</f>
        <v>5</v>
      </c>
      <c r="Q1088" s="50">
        <v>1</v>
      </c>
      <c r="R1088" s="50" t="str">
        <f t="shared" ca="1" si="861"/>
        <v>prop_213</v>
      </c>
      <c r="S1088" s="50" t="str">
        <f t="shared" ca="1" si="862"/>
        <v>prop</v>
      </c>
      <c r="U1088" s="50">
        <v>22</v>
      </c>
      <c r="V1088" s="50">
        <f t="shared" si="813"/>
        <v>222086</v>
      </c>
      <c r="W1088" s="50">
        <v>86</v>
      </c>
      <c r="X1088" s="50" t="s">
        <v>2200</v>
      </c>
      <c r="Y1088" s="50" t="s">
        <v>2200</v>
      </c>
      <c r="Z1088" s="50">
        <f>随机目标!CH527</f>
        <v>0</v>
      </c>
      <c r="AA1088" s="50">
        <v>2</v>
      </c>
      <c r="AB1088" s="50" t="str">
        <f t="shared" si="814"/>
        <v>itemicon_1</v>
      </c>
      <c r="AC1088" s="50" t="str">
        <f t="shared" si="815"/>
        <v>coin</v>
      </c>
    </row>
    <row r="1089" spans="1:29">
      <c r="A1089" s="51" t="s">
        <v>1402</v>
      </c>
      <c r="B1089" s="52">
        <v>2087</v>
      </c>
      <c r="C1089" s="52">
        <v>3</v>
      </c>
      <c r="D1089" s="50" t="str">
        <f t="shared" ref="D1089:H1089" si="879">D989</f>
        <v>item,200;stage_token,1</v>
      </c>
      <c r="E1089" s="50">
        <f>产出设定!$C$22</f>
        <v>100</v>
      </c>
      <c r="F1089" s="50">
        <f t="shared" si="879"/>
        <v>440</v>
      </c>
      <c r="G1089" s="50">
        <f t="shared" si="879"/>
        <v>734</v>
      </c>
      <c r="H1089" s="50" t="str">
        <f t="shared" si="879"/>
        <v>pack,10287;stage_token,225;dice,1</v>
      </c>
      <c r="K1089" s="50">
        <v>15</v>
      </c>
      <c r="L1089" s="50">
        <f t="shared" si="860"/>
        <v>151087</v>
      </c>
      <c r="M1089" s="50">
        <v>87</v>
      </c>
      <c r="N1089" s="50" t="str">
        <f ca="1">OFFSET(随机目标!$C$42,M1089-1,MATCH(K1089,随机目标!$C$41:$CH$41,0)-1)</f>
        <v>prop,213,1;pack,1114;pack,1129;pack,1144;pack,1159</v>
      </c>
      <c r="O1089" s="50" t="str">
        <f ca="1">OFFSET(随机目标!$C$42,M1089-1,MATCH(K1089,随机目标!$C$41:$CH$41,0))</f>
        <v>prop,213,1</v>
      </c>
      <c r="P1089" s="50">
        <f ca="1">OFFSET(随机目标!$C$42,M1089-1,MATCH(K1089,随机目标!$C$41:$CH$41,0)+1)</f>
        <v>5</v>
      </c>
      <c r="Q1089" s="50">
        <v>1</v>
      </c>
      <c r="R1089" s="50" t="str">
        <f t="shared" ca="1" si="861"/>
        <v>prop_213</v>
      </c>
      <c r="S1089" s="50" t="str">
        <f t="shared" ca="1" si="862"/>
        <v>prop</v>
      </c>
      <c r="U1089" s="50">
        <v>22</v>
      </c>
      <c r="V1089" s="50">
        <f t="shared" si="813"/>
        <v>222087</v>
      </c>
      <c r="W1089" s="50">
        <v>87</v>
      </c>
      <c r="X1089" s="50" t="s">
        <v>2200</v>
      </c>
      <c r="Y1089" s="50" t="s">
        <v>2200</v>
      </c>
      <c r="Z1089" s="50">
        <f>随机目标!CH528</f>
        <v>0</v>
      </c>
      <c r="AA1089" s="50">
        <v>2</v>
      </c>
      <c r="AB1089" s="50" t="str">
        <f t="shared" si="814"/>
        <v>itemicon_1</v>
      </c>
      <c r="AC1089" s="50" t="str">
        <f t="shared" si="815"/>
        <v>coin</v>
      </c>
    </row>
    <row r="1090" spans="1:29">
      <c r="A1090" s="51" t="s">
        <v>1403</v>
      </c>
      <c r="B1090" s="52">
        <v>2088</v>
      </c>
      <c r="C1090" s="52">
        <v>3</v>
      </c>
      <c r="D1090" s="50" t="str">
        <f t="shared" ref="D1090:H1090" si="880">D990</f>
        <v>item,200;stage_token,1</v>
      </c>
      <c r="E1090" s="50">
        <f>产出设定!$C$22</f>
        <v>100</v>
      </c>
      <c r="F1090" s="50">
        <f t="shared" si="880"/>
        <v>448</v>
      </c>
      <c r="G1090" s="50">
        <f t="shared" si="880"/>
        <v>746</v>
      </c>
      <c r="H1090" s="50" t="str">
        <f t="shared" si="880"/>
        <v>pack,10288;stage_token,225;dice,1</v>
      </c>
      <c r="K1090" s="50">
        <v>15</v>
      </c>
      <c r="L1090" s="50">
        <f t="shared" si="860"/>
        <v>151088</v>
      </c>
      <c r="M1090" s="50">
        <v>88</v>
      </c>
      <c r="N1090" s="50" t="str">
        <f ca="1">OFFSET(随机目标!$C$42,M1090-1,MATCH(K1090,随机目标!$C$41:$CH$41,0)-1)</f>
        <v>prop,213,1;pack,1114;pack,1129;pack,1144;pack,1159</v>
      </c>
      <c r="O1090" s="50" t="str">
        <f ca="1">OFFSET(随机目标!$C$42,M1090-1,MATCH(K1090,随机目标!$C$41:$CH$41,0))</f>
        <v>prop,213,1</v>
      </c>
      <c r="P1090" s="50">
        <f ca="1">OFFSET(随机目标!$C$42,M1090-1,MATCH(K1090,随机目标!$C$41:$CH$41,0)+1)</f>
        <v>5</v>
      </c>
      <c r="Q1090" s="50">
        <v>1</v>
      </c>
      <c r="R1090" s="50" t="str">
        <f t="shared" ca="1" si="861"/>
        <v>prop_213</v>
      </c>
      <c r="S1090" s="50" t="str">
        <f t="shared" ca="1" si="862"/>
        <v>prop</v>
      </c>
      <c r="U1090" s="50">
        <v>22</v>
      </c>
      <c r="V1090" s="50">
        <f t="shared" si="813"/>
        <v>222088</v>
      </c>
      <c r="W1090" s="50">
        <v>88</v>
      </c>
      <c r="X1090" s="50" t="s">
        <v>2200</v>
      </c>
      <c r="Y1090" s="50" t="s">
        <v>2200</v>
      </c>
      <c r="Z1090" s="50">
        <f>随机目标!CH529</f>
        <v>0</v>
      </c>
      <c r="AA1090" s="50">
        <v>2</v>
      </c>
      <c r="AB1090" s="50" t="str">
        <f t="shared" si="814"/>
        <v>itemicon_1</v>
      </c>
      <c r="AC1090" s="50" t="str">
        <f t="shared" si="815"/>
        <v>coin</v>
      </c>
    </row>
    <row r="1091" spans="1:29">
      <c r="A1091" s="51" t="s">
        <v>1404</v>
      </c>
      <c r="B1091" s="52">
        <v>2089</v>
      </c>
      <c r="C1091" s="52">
        <v>3</v>
      </c>
      <c r="D1091" s="50" t="str">
        <f t="shared" ref="D1091:H1091" si="881">D991</f>
        <v>item,200;stage_token,1</v>
      </c>
      <c r="E1091" s="50">
        <f>产出设定!$C$22</f>
        <v>100</v>
      </c>
      <c r="F1091" s="50">
        <f t="shared" si="881"/>
        <v>448</v>
      </c>
      <c r="G1091" s="50">
        <f t="shared" si="881"/>
        <v>746</v>
      </c>
      <c r="H1091" s="50" t="str">
        <f t="shared" si="881"/>
        <v>pack,10289;stage_token,225;dice,1</v>
      </c>
      <c r="K1091" s="50">
        <v>15</v>
      </c>
      <c r="L1091" s="50">
        <f t="shared" si="860"/>
        <v>151089</v>
      </c>
      <c r="M1091" s="50">
        <v>89</v>
      </c>
      <c r="N1091" s="50" t="str">
        <f ca="1">OFFSET(随机目标!$C$42,M1091-1,MATCH(K1091,随机目标!$C$41:$CH$41,0)-1)</f>
        <v>prop,213,1;pack,1114;pack,1129;pack,1144;pack,1159</v>
      </c>
      <c r="O1091" s="50" t="str">
        <f ca="1">OFFSET(随机目标!$C$42,M1091-1,MATCH(K1091,随机目标!$C$41:$CH$41,0))</f>
        <v>prop,213,1</v>
      </c>
      <c r="P1091" s="50">
        <f ca="1">OFFSET(随机目标!$C$42,M1091-1,MATCH(K1091,随机目标!$C$41:$CH$41,0)+1)</f>
        <v>5</v>
      </c>
      <c r="Q1091" s="50">
        <v>1</v>
      </c>
      <c r="R1091" s="50" t="str">
        <f t="shared" ca="1" si="861"/>
        <v>prop_213</v>
      </c>
      <c r="S1091" s="50" t="str">
        <f t="shared" ca="1" si="862"/>
        <v>prop</v>
      </c>
      <c r="U1091" s="50">
        <v>22</v>
      </c>
      <c r="V1091" s="50">
        <f t="shared" si="813"/>
        <v>222089</v>
      </c>
      <c r="W1091" s="50">
        <v>89</v>
      </c>
      <c r="X1091" s="50" t="s">
        <v>2200</v>
      </c>
      <c r="Y1091" s="50" t="s">
        <v>2200</v>
      </c>
      <c r="Z1091" s="50">
        <f>随机目标!CH530</f>
        <v>0</v>
      </c>
      <c r="AA1091" s="50">
        <v>2</v>
      </c>
      <c r="AB1091" s="50" t="str">
        <f t="shared" si="814"/>
        <v>itemicon_1</v>
      </c>
      <c r="AC1091" s="50" t="str">
        <f t="shared" si="815"/>
        <v>coin</v>
      </c>
    </row>
    <row r="1092" spans="1:29">
      <c r="A1092" s="51" t="s">
        <v>1405</v>
      </c>
      <c r="B1092" s="52">
        <v>2090</v>
      </c>
      <c r="C1092" s="52">
        <v>3</v>
      </c>
      <c r="D1092" s="50" t="str">
        <f t="shared" ref="D1092:H1092" si="882">D992</f>
        <v>item,200;stage_token,1</v>
      </c>
      <c r="E1092" s="50">
        <f>产出设定!$C$22</f>
        <v>100</v>
      </c>
      <c r="F1092" s="50">
        <f t="shared" si="882"/>
        <v>456</v>
      </c>
      <c r="G1092" s="50">
        <f t="shared" si="882"/>
        <v>760</v>
      </c>
      <c r="H1092" s="50" t="str">
        <f t="shared" si="882"/>
        <v>pack,10290;stage_token,230;dice,1</v>
      </c>
      <c r="K1092" s="50">
        <v>15</v>
      </c>
      <c r="L1092" s="50">
        <f t="shared" si="860"/>
        <v>151090</v>
      </c>
      <c r="M1092" s="50">
        <v>90</v>
      </c>
      <c r="N1092" s="50" t="str">
        <f ca="1">OFFSET(随机目标!$C$42,M1092-1,MATCH(K1092,随机目标!$C$41:$CH$41,0)-1)</f>
        <v>prop,213,1;pack,1114;pack,1129;pack,1144;pack,1159</v>
      </c>
      <c r="O1092" s="50" t="str">
        <f ca="1">OFFSET(随机目标!$C$42,M1092-1,MATCH(K1092,随机目标!$C$41:$CH$41,0))</f>
        <v>prop,213,1</v>
      </c>
      <c r="P1092" s="50">
        <f ca="1">OFFSET(随机目标!$C$42,M1092-1,MATCH(K1092,随机目标!$C$41:$CH$41,0)+1)</f>
        <v>5</v>
      </c>
      <c r="Q1092" s="50">
        <v>1</v>
      </c>
      <c r="R1092" s="50" t="str">
        <f t="shared" ca="1" si="861"/>
        <v>prop_213</v>
      </c>
      <c r="S1092" s="50" t="str">
        <f t="shared" ca="1" si="862"/>
        <v>prop</v>
      </c>
      <c r="U1092" s="50">
        <v>22</v>
      </c>
      <c r="V1092" s="50">
        <f t="shared" ref="V1092:V1155" si="883">U1092*10000+2000+W1092</f>
        <v>222090</v>
      </c>
      <c r="W1092" s="50">
        <v>90</v>
      </c>
      <c r="X1092" s="50" t="s">
        <v>2200</v>
      </c>
      <c r="Y1092" s="50" t="s">
        <v>2200</v>
      </c>
      <c r="Z1092" s="50">
        <f>随机目标!CH531</f>
        <v>0</v>
      </c>
      <c r="AA1092" s="50">
        <v>2</v>
      </c>
      <c r="AB1092" s="50" t="str">
        <f t="shared" ref="AB1092:AB1155" si="884">IF(OR(AC1092="coin",AC1092="stage_token"),VLOOKUP(AC1092,$AE$3:$AF$6,2,0),IF(AC1092="item",VLOOKUP(Y1092,$AE$3:$AF$6,2,0),AC1092&amp;"_"&amp;MID(Y1092,6,3)))</f>
        <v>itemicon_1</v>
      </c>
      <c r="AC1092" s="50" t="str">
        <f t="shared" ref="AC1092:AC1155" si="885">LEFT(Y1092,FIND(",",Y1092)-1)</f>
        <v>coin</v>
      </c>
    </row>
    <row r="1093" spans="1:29">
      <c r="A1093" s="51" t="s">
        <v>1406</v>
      </c>
      <c r="B1093" s="52">
        <v>2091</v>
      </c>
      <c r="C1093" s="52">
        <v>3</v>
      </c>
      <c r="D1093" s="50" t="str">
        <f t="shared" ref="D1093:H1093" si="886">D993</f>
        <v>item,200;stage_token,1</v>
      </c>
      <c r="E1093" s="50">
        <f>产出设定!$C$22</f>
        <v>100</v>
      </c>
      <c r="F1093" s="50">
        <f t="shared" si="886"/>
        <v>456</v>
      </c>
      <c r="G1093" s="50">
        <f t="shared" si="886"/>
        <v>760</v>
      </c>
      <c r="H1093" s="50" t="str">
        <f t="shared" si="886"/>
        <v>pack,10291;stage_token,230;dice,1</v>
      </c>
      <c r="K1093" s="50">
        <v>15</v>
      </c>
      <c r="L1093" s="50">
        <f t="shared" si="860"/>
        <v>151091</v>
      </c>
      <c r="M1093" s="50">
        <v>91</v>
      </c>
      <c r="N1093" s="50" t="str">
        <f ca="1">OFFSET(随机目标!$C$42,M1093-1,MATCH(K1093,随机目标!$C$41:$CH$41,0)-1)</f>
        <v>prop,213,1;pack,1114;pack,1129;pack,1144;pack,1159</v>
      </c>
      <c r="O1093" s="50" t="str">
        <f ca="1">OFFSET(随机目标!$C$42,M1093-1,MATCH(K1093,随机目标!$C$41:$CH$41,0))</f>
        <v>prop,213,1</v>
      </c>
      <c r="P1093" s="50">
        <f ca="1">OFFSET(随机目标!$C$42,M1093-1,MATCH(K1093,随机目标!$C$41:$CH$41,0)+1)</f>
        <v>5</v>
      </c>
      <c r="Q1093" s="50">
        <v>1</v>
      </c>
      <c r="R1093" s="50" t="str">
        <f t="shared" ca="1" si="861"/>
        <v>prop_213</v>
      </c>
      <c r="S1093" s="50" t="str">
        <f t="shared" ca="1" si="862"/>
        <v>prop</v>
      </c>
      <c r="U1093" s="50">
        <v>22</v>
      </c>
      <c r="V1093" s="50">
        <f t="shared" si="883"/>
        <v>222091</v>
      </c>
      <c r="W1093" s="50">
        <v>91</v>
      </c>
      <c r="X1093" s="50" t="s">
        <v>2200</v>
      </c>
      <c r="Y1093" s="50" t="s">
        <v>2200</v>
      </c>
      <c r="Z1093" s="50">
        <f>随机目标!CH532</f>
        <v>0</v>
      </c>
      <c r="AA1093" s="50">
        <v>2</v>
      </c>
      <c r="AB1093" s="50" t="str">
        <f t="shared" si="884"/>
        <v>itemicon_1</v>
      </c>
      <c r="AC1093" s="50" t="str">
        <f t="shared" si="885"/>
        <v>coin</v>
      </c>
    </row>
    <row r="1094" spans="1:29">
      <c r="A1094" s="51" t="s">
        <v>1407</v>
      </c>
      <c r="B1094" s="52">
        <v>2092</v>
      </c>
      <c r="C1094" s="52">
        <v>3</v>
      </c>
      <c r="D1094" s="50" t="str">
        <f t="shared" ref="D1094:H1094" si="887">D994</f>
        <v>item,200;stage_token,1</v>
      </c>
      <c r="E1094" s="50">
        <f>产出设定!$C$22</f>
        <v>100</v>
      </c>
      <c r="F1094" s="50">
        <f t="shared" si="887"/>
        <v>456</v>
      </c>
      <c r="G1094" s="50">
        <f t="shared" si="887"/>
        <v>760</v>
      </c>
      <c r="H1094" s="50" t="str">
        <f t="shared" si="887"/>
        <v>pack,10292;stage_token,230;dice,1</v>
      </c>
      <c r="K1094" s="50">
        <v>15</v>
      </c>
      <c r="L1094" s="50">
        <f t="shared" si="860"/>
        <v>151092</v>
      </c>
      <c r="M1094" s="50">
        <v>92</v>
      </c>
      <c r="N1094" s="50" t="str">
        <f ca="1">OFFSET(随机目标!$C$42,M1094-1,MATCH(K1094,随机目标!$C$41:$CH$41,0)-1)</f>
        <v>prop,213,1;pack,1114;pack,1129;pack,1144;pack,1159</v>
      </c>
      <c r="O1094" s="50" t="str">
        <f ca="1">OFFSET(随机目标!$C$42,M1094-1,MATCH(K1094,随机目标!$C$41:$CH$41,0))</f>
        <v>prop,213,1</v>
      </c>
      <c r="P1094" s="50">
        <f ca="1">OFFSET(随机目标!$C$42,M1094-1,MATCH(K1094,随机目标!$C$41:$CH$41,0)+1)</f>
        <v>5</v>
      </c>
      <c r="Q1094" s="50">
        <v>1</v>
      </c>
      <c r="R1094" s="50" t="str">
        <f t="shared" ca="1" si="861"/>
        <v>prop_213</v>
      </c>
      <c r="S1094" s="50" t="str">
        <f t="shared" ca="1" si="862"/>
        <v>prop</v>
      </c>
      <c r="U1094" s="50">
        <v>22</v>
      </c>
      <c r="V1094" s="50">
        <f t="shared" si="883"/>
        <v>222092</v>
      </c>
      <c r="W1094" s="50">
        <v>92</v>
      </c>
      <c r="X1094" s="50" t="s">
        <v>2200</v>
      </c>
      <c r="Y1094" s="50" t="s">
        <v>2200</v>
      </c>
      <c r="Z1094" s="50">
        <f>随机目标!CH533</f>
        <v>0</v>
      </c>
      <c r="AA1094" s="50">
        <v>2</v>
      </c>
      <c r="AB1094" s="50" t="str">
        <f t="shared" si="884"/>
        <v>itemicon_1</v>
      </c>
      <c r="AC1094" s="50" t="str">
        <f t="shared" si="885"/>
        <v>coin</v>
      </c>
    </row>
    <row r="1095" spans="1:29">
      <c r="A1095" s="51" t="s">
        <v>1408</v>
      </c>
      <c r="B1095" s="52">
        <v>2093</v>
      </c>
      <c r="C1095" s="52">
        <v>3</v>
      </c>
      <c r="D1095" s="50" t="str">
        <f t="shared" ref="D1095:H1095" si="888">D995</f>
        <v>item,200;stage_token,1</v>
      </c>
      <c r="E1095" s="50">
        <f>产出设定!$C$22</f>
        <v>100</v>
      </c>
      <c r="F1095" s="50">
        <f t="shared" si="888"/>
        <v>456</v>
      </c>
      <c r="G1095" s="50">
        <f t="shared" si="888"/>
        <v>760</v>
      </c>
      <c r="H1095" s="50" t="str">
        <f t="shared" si="888"/>
        <v>pack,10293;stage_token,230;dice,1</v>
      </c>
      <c r="K1095" s="50">
        <v>15</v>
      </c>
      <c r="L1095" s="50">
        <f t="shared" si="860"/>
        <v>151093</v>
      </c>
      <c r="M1095" s="50">
        <v>93</v>
      </c>
      <c r="N1095" s="50" t="str">
        <f ca="1">OFFSET(随机目标!$C$42,M1095-1,MATCH(K1095,随机目标!$C$41:$CH$41,0)-1)</f>
        <v>prop,213,1;pack,1114;pack,1129;pack,1144;pack,1159</v>
      </c>
      <c r="O1095" s="50" t="str">
        <f ca="1">OFFSET(随机目标!$C$42,M1095-1,MATCH(K1095,随机目标!$C$41:$CH$41,0))</f>
        <v>prop,213,1</v>
      </c>
      <c r="P1095" s="50">
        <f ca="1">OFFSET(随机目标!$C$42,M1095-1,MATCH(K1095,随机目标!$C$41:$CH$41,0)+1)</f>
        <v>5</v>
      </c>
      <c r="Q1095" s="50">
        <v>1</v>
      </c>
      <c r="R1095" s="50" t="str">
        <f t="shared" ca="1" si="861"/>
        <v>prop_213</v>
      </c>
      <c r="S1095" s="50" t="str">
        <f t="shared" ca="1" si="862"/>
        <v>prop</v>
      </c>
      <c r="U1095" s="50">
        <v>22</v>
      </c>
      <c r="V1095" s="50">
        <f t="shared" si="883"/>
        <v>222093</v>
      </c>
      <c r="W1095" s="50">
        <v>93</v>
      </c>
      <c r="X1095" s="50" t="s">
        <v>2200</v>
      </c>
      <c r="Y1095" s="50" t="s">
        <v>2200</v>
      </c>
      <c r="Z1095" s="50">
        <f>随机目标!CH534</f>
        <v>0</v>
      </c>
      <c r="AA1095" s="50">
        <v>2</v>
      </c>
      <c r="AB1095" s="50" t="str">
        <f t="shared" si="884"/>
        <v>itemicon_1</v>
      </c>
      <c r="AC1095" s="50" t="str">
        <f t="shared" si="885"/>
        <v>coin</v>
      </c>
    </row>
    <row r="1096" spans="1:29">
      <c r="A1096" s="51" t="s">
        <v>1409</v>
      </c>
      <c r="B1096" s="52">
        <v>2094</v>
      </c>
      <c r="C1096" s="52">
        <v>3</v>
      </c>
      <c r="D1096" s="50" t="str">
        <f t="shared" ref="D1096:H1096" si="889">D996</f>
        <v>item,200;stage_token,1</v>
      </c>
      <c r="E1096" s="50">
        <f>产出设定!$C$22</f>
        <v>100</v>
      </c>
      <c r="F1096" s="50">
        <f t="shared" si="889"/>
        <v>456</v>
      </c>
      <c r="G1096" s="50">
        <f t="shared" si="889"/>
        <v>760</v>
      </c>
      <c r="H1096" s="50" t="str">
        <f t="shared" si="889"/>
        <v>pack,10294;stage_token,230;dice,1</v>
      </c>
      <c r="K1096" s="50">
        <v>15</v>
      </c>
      <c r="L1096" s="50">
        <f t="shared" si="860"/>
        <v>151094</v>
      </c>
      <c r="M1096" s="50">
        <v>94</v>
      </c>
      <c r="N1096" s="50" t="str">
        <f ca="1">OFFSET(随机目标!$C$42,M1096-1,MATCH(K1096,随机目标!$C$41:$CH$41,0)-1)</f>
        <v>prop,213,1;pack,1114;pack,1129;pack,1144;pack,1159</v>
      </c>
      <c r="O1096" s="50" t="str">
        <f ca="1">OFFSET(随机目标!$C$42,M1096-1,MATCH(K1096,随机目标!$C$41:$CH$41,0))</f>
        <v>prop,213,1</v>
      </c>
      <c r="P1096" s="50">
        <f ca="1">OFFSET(随机目标!$C$42,M1096-1,MATCH(K1096,随机目标!$C$41:$CH$41,0)+1)</f>
        <v>5</v>
      </c>
      <c r="Q1096" s="50">
        <v>1</v>
      </c>
      <c r="R1096" s="50" t="str">
        <f t="shared" ca="1" si="861"/>
        <v>prop_213</v>
      </c>
      <c r="S1096" s="50" t="str">
        <f t="shared" ca="1" si="862"/>
        <v>prop</v>
      </c>
      <c r="U1096" s="50">
        <v>22</v>
      </c>
      <c r="V1096" s="50">
        <f t="shared" si="883"/>
        <v>222094</v>
      </c>
      <c r="W1096" s="50">
        <v>94</v>
      </c>
      <c r="X1096" s="50" t="s">
        <v>2200</v>
      </c>
      <c r="Y1096" s="50" t="s">
        <v>2200</v>
      </c>
      <c r="Z1096" s="50">
        <f>随机目标!CH535</f>
        <v>0</v>
      </c>
      <c r="AA1096" s="50">
        <v>2</v>
      </c>
      <c r="AB1096" s="50" t="str">
        <f t="shared" si="884"/>
        <v>itemicon_1</v>
      </c>
      <c r="AC1096" s="50" t="str">
        <f t="shared" si="885"/>
        <v>coin</v>
      </c>
    </row>
    <row r="1097" spans="1:29">
      <c r="A1097" s="51" t="s">
        <v>1410</v>
      </c>
      <c r="B1097" s="52">
        <v>2095</v>
      </c>
      <c r="C1097" s="52">
        <v>3</v>
      </c>
      <c r="D1097" s="50" t="str">
        <f t="shared" ref="D1097:H1097" si="890">D997</f>
        <v>item,200;stage_token,1</v>
      </c>
      <c r="E1097" s="50">
        <f>产出设定!$C$22</f>
        <v>100</v>
      </c>
      <c r="F1097" s="50">
        <f t="shared" si="890"/>
        <v>456</v>
      </c>
      <c r="G1097" s="50">
        <f t="shared" si="890"/>
        <v>760</v>
      </c>
      <c r="H1097" s="50" t="str">
        <f t="shared" si="890"/>
        <v>pack,10295;stage_token,235;dice,1</v>
      </c>
      <c r="K1097" s="50">
        <v>15</v>
      </c>
      <c r="L1097" s="50">
        <f t="shared" si="860"/>
        <v>151095</v>
      </c>
      <c r="M1097" s="50">
        <v>95</v>
      </c>
      <c r="N1097" s="50" t="str">
        <f ca="1">OFFSET(随机目标!$C$42,M1097-1,MATCH(K1097,随机目标!$C$41:$CH$41,0)-1)</f>
        <v>prop,213,1;pack,1114;pack,1129;pack,1144;pack,1159</v>
      </c>
      <c r="O1097" s="50" t="str">
        <f ca="1">OFFSET(随机目标!$C$42,M1097-1,MATCH(K1097,随机目标!$C$41:$CH$41,0))</f>
        <v>prop,213,1</v>
      </c>
      <c r="P1097" s="50">
        <f ca="1">OFFSET(随机目标!$C$42,M1097-1,MATCH(K1097,随机目标!$C$41:$CH$41,0)+1)</f>
        <v>5</v>
      </c>
      <c r="Q1097" s="50">
        <v>1</v>
      </c>
      <c r="R1097" s="50" t="str">
        <f t="shared" ca="1" si="861"/>
        <v>prop_213</v>
      </c>
      <c r="S1097" s="50" t="str">
        <f t="shared" ca="1" si="862"/>
        <v>prop</v>
      </c>
      <c r="U1097" s="50">
        <v>22</v>
      </c>
      <c r="V1097" s="50">
        <f t="shared" si="883"/>
        <v>222095</v>
      </c>
      <c r="W1097" s="50">
        <v>95</v>
      </c>
      <c r="X1097" s="50" t="s">
        <v>2200</v>
      </c>
      <c r="Y1097" s="50" t="s">
        <v>2200</v>
      </c>
      <c r="Z1097" s="50">
        <f>随机目标!CH536</f>
        <v>0</v>
      </c>
      <c r="AA1097" s="50">
        <v>2</v>
      </c>
      <c r="AB1097" s="50" t="str">
        <f t="shared" si="884"/>
        <v>itemicon_1</v>
      </c>
      <c r="AC1097" s="50" t="str">
        <f t="shared" si="885"/>
        <v>coin</v>
      </c>
    </row>
    <row r="1098" spans="1:29">
      <c r="A1098" s="51" t="s">
        <v>1411</v>
      </c>
      <c r="B1098" s="52">
        <v>2096</v>
      </c>
      <c r="C1098" s="52">
        <v>3</v>
      </c>
      <c r="D1098" s="50" t="str">
        <f t="shared" ref="D1098:H1098" si="891">D998</f>
        <v>item,200;stage_token,1</v>
      </c>
      <c r="E1098" s="50">
        <f>产出设定!$C$22</f>
        <v>100</v>
      </c>
      <c r="F1098" s="50">
        <f t="shared" si="891"/>
        <v>456</v>
      </c>
      <c r="G1098" s="50">
        <f t="shared" si="891"/>
        <v>760</v>
      </c>
      <c r="H1098" s="50" t="str">
        <f t="shared" si="891"/>
        <v>pack,10296;stage_token,235;dice,1</v>
      </c>
      <c r="K1098" s="50">
        <v>15</v>
      </c>
      <c r="L1098" s="50">
        <f t="shared" si="860"/>
        <v>151096</v>
      </c>
      <c r="M1098" s="50">
        <v>96</v>
      </c>
      <c r="N1098" s="50" t="str">
        <f ca="1">OFFSET(随机目标!$C$42,M1098-1,MATCH(K1098,随机目标!$C$41:$CH$41,0)-1)</f>
        <v>prop,213,1;pack,1114;pack,1129;pack,1144;pack,1159</v>
      </c>
      <c r="O1098" s="50" t="str">
        <f ca="1">OFFSET(随机目标!$C$42,M1098-1,MATCH(K1098,随机目标!$C$41:$CH$41,0))</f>
        <v>prop,213,1</v>
      </c>
      <c r="P1098" s="50">
        <f ca="1">OFFSET(随机目标!$C$42,M1098-1,MATCH(K1098,随机目标!$C$41:$CH$41,0)+1)</f>
        <v>5</v>
      </c>
      <c r="Q1098" s="50">
        <v>1</v>
      </c>
      <c r="R1098" s="50" t="str">
        <f t="shared" ca="1" si="861"/>
        <v>prop_213</v>
      </c>
      <c r="S1098" s="50" t="str">
        <f t="shared" ca="1" si="862"/>
        <v>prop</v>
      </c>
      <c r="U1098" s="50">
        <v>22</v>
      </c>
      <c r="V1098" s="50">
        <f t="shared" si="883"/>
        <v>222096</v>
      </c>
      <c r="W1098" s="50">
        <v>96</v>
      </c>
      <c r="X1098" s="50" t="s">
        <v>2200</v>
      </c>
      <c r="Y1098" s="50" t="s">
        <v>2200</v>
      </c>
      <c r="Z1098" s="50">
        <f>随机目标!CH537</f>
        <v>0</v>
      </c>
      <c r="AA1098" s="50">
        <v>2</v>
      </c>
      <c r="AB1098" s="50" t="str">
        <f t="shared" si="884"/>
        <v>itemicon_1</v>
      </c>
      <c r="AC1098" s="50" t="str">
        <f t="shared" si="885"/>
        <v>coin</v>
      </c>
    </row>
    <row r="1099" spans="1:29">
      <c r="A1099" s="51" t="s">
        <v>1412</v>
      </c>
      <c r="B1099" s="52">
        <v>2097</v>
      </c>
      <c r="C1099" s="52">
        <v>3</v>
      </c>
      <c r="D1099" s="50" t="str">
        <f t="shared" ref="D1099:H1099" si="892">D999</f>
        <v>item,200;stage_token,1</v>
      </c>
      <c r="E1099" s="50">
        <f>产出设定!$C$22</f>
        <v>100</v>
      </c>
      <c r="F1099" s="50">
        <f t="shared" si="892"/>
        <v>456</v>
      </c>
      <c r="G1099" s="50">
        <f t="shared" si="892"/>
        <v>760</v>
      </c>
      <c r="H1099" s="50" t="str">
        <f t="shared" si="892"/>
        <v>pack,10297;stage_token,235;dice,1</v>
      </c>
      <c r="K1099" s="50">
        <v>15</v>
      </c>
      <c r="L1099" s="50">
        <f t="shared" si="860"/>
        <v>151097</v>
      </c>
      <c r="M1099" s="50">
        <v>97</v>
      </c>
      <c r="N1099" s="50" t="str">
        <f ca="1">OFFSET(随机目标!$C$42,M1099-1,MATCH(K1099,随机目标!$C$41:$CH$41,0)-1)</f>
        <v>prop,213,1;pack,1114;pack,1129;pack,1144;pack,1159</v>
      </c>
      <c r="O1099" s="50" t="str">
        <f ca="1">OFFSET(随机目标!$C$42,M1099-1,MATCH(K1099,随机目标!$C$41:$CH$41,0))</f>
        <v>prop,213,1</v>
      </c>
      <c r="P1099" s="50">
        <f ca="1">OFFSET(随机目标!$C$42,M1099-1,MATCH(K1099,随机目标!$C$41:$CH$41,0)+1)</f>
        <v>5</v>
      </c>
      <c r="Q1099" s="50">
        <v>1</v>
      </c>
      <c r="R1099" s="50" t="str">
        <f t="shared" ca="1" si="861"/>
        <v>prop_213</v>
      </c>
      <c r="S1099" s="50" t="str">
        <f t="shared" ca="1" si="862"/>
        <v>prop</v>
      </c>
      <c r="U1099" s="50">
        <v>22</v>
      </c>
      <c r="V1099" s="50">
        <f t="shared" si="883"/>
        <v>222097</v>
      </c>
      <c r="W1099" s="50">
        <v>97</v>
      </c>
      <c r="X1099" s="50" t="s">
        <v>2200</v>
      </c>
      <c r="Y1099" s="50" t="s">
        <v>2200</v>
      </c>
      <c r="Z1099" s="50">
        <f>随机目标!CH538</f>
        <v>0</v>
      </c>
      <c r="AA1099" s="50">
        <v>2</v>
      </c>
      <c r="AB1099" s="50" t="str">
        <f t="shared" si="884"/>
        <v>itemicon_1</v>
      </c>
      <c r="AC1099" s="50" t="str">
        <f t="shared" si="885"/>
        <v>coin</v>
      </c>
    </row>
    <row r="1100" spans="1:29">
      <c r="A1100" s="51" t="s">
        <v>1413</v>
      </c>
      <c r="B1100" s="52">
        <v>2098</v>
      </c>
      <c r="C1100" s="52">
        <v>3</v>
      </c>
      <c r="D1100" s="50" t="str">
        <f t="shared" ref="D1100:H1100" si="893">D1000</f>
        <v>item,200;stage_token,1</v>
      </c>
      <c r="E1100" s="50">
        <f>产出设定!$C$22</f>
        <v>100</v>
      </c>
      <c r="F1100" s="50">
        <f t="shared" si="893"/>
        <v>456</v>
      </c>
      <c r="G1100" s="50">
        <f t="shared" si="893"/>
        <v>760</v>
      </c>
      <c r="H1100" s="50" t="str">
        <f t="shared" si="893"/>
        <v>pack,10298;stage_token,235;dice,1</v>
      </c>
      <c r="K1100" s="50">
        <v>15</v>
      </c>
      <c r="L1100" s="50">
        <f t="shared" si="860"/>
        <v>151098</v>
      </c>
      <c r="M1100" s="50">
        <v>98</v>
      </c>
      <c r="N1100" s="50" t="str">
        <f ca="1">OFFSET(随机目标!$C$42,M1100-1,MATCH(K1100,随机目标!$C$41:$CH$41,0)-1)</f>
        <v>prop,213,1;pack,1114;pack,1129;pack,1144;pack,1159</v>
      </c>
      <c r="O1100" s="50" t="str">
        <f ca="1">OFFSET(随机目标!$C$42,M1100-1,MATCH(K1100,随机目标!$C$41:$CH$41,0))</f>
        <v>prop,213,1</v>
      </c>
      <c r="P1100" s="50">
        <f ca="1">OFFSET(随机目标!$C$42,M1100-1,MATCH(K1100,随机目标!$C$41:$CH$41,0)+1)</f>
        <v>5</v>
      </c>
      <c r="Q1100" s="50">
        <v>1</v>
      </c>
      <c r="R1100" s="50" t="str">
        <f t="shared" ca="1" si="861"/>
        <v>prop_213</v>
      </c>
      <c r="S1100" s="50" t="str">
        <f t="shared" ca="1" si="862"/>
        <v>prop</v>
      </c>
      <c r="U1100" s="50">
        <v>22</v>
      </c>
      <c r="V1100" s="50">
        <f t="shared" si="883"/>
        <v>222098</v>
      </c>
      <c r="W1100" s="50">
        <v>98</v>
      </c>
      <c r="X1100" s="50" t="s">
        <v>2200</v>
      </c>
      <c r="Y1100" s="50" t="s">
        <v>2200</v>
      </c>
      <c r="Z1100" s="50">
        <f>随机目标!CH539</f>
        <v>0</v>
      </c>
      <c r="AA1100" s="50">
        <v>2</v>
      </c>
      <c r="AB1100" s="50" t="str">
        <f t="shared" si="884"/>
        <v>itemicon_1</v>
      </c>
      <c r="AC1100" s="50" t="str">
        <f t="shared" si="885"/>
        <v>coin</v>
      </c>
    </row>
    <row r="1101" spans="1:29">
      <c r="A1101" s="51" t="s">
        <v>1414</v>
      </c>
      <c r="B1101" s="52">
        <v>2099</v>
      </c>
      <c r="C1101" s="52">
        <v>3</v>
      </c>
      <c r="D1101" s="50" t="str">
        <f t="shared" ref="D1101:H1101" si="894">D1001</f>
        <v>item,200;stage_token,1</v>
      </c>
      <c r="E1101" s="50">
        <f>产出设定!$C$22</f>
        <v>100</v>
      </c>
      <c r="F1101" s="50">
        <f t="shared" si="894"/>
        <v>456</v>
      </c>
      <c r="G1101" s="50">
        <f t="shared" si="894"/>
        <v>760</v>
      </c>
      <c r="H1101" s="50" t="str">
        <f t="shared" si="894"/>
        <v>pack,10299;stage_token,235;dice,1</v>
      </c>
      <c r="K1101" s="50">
        <v>15</v>
      </c>
      <c r="L1101" s="50">
        <f t="shared" si="860"/>
        <v>151099</v>
      </c>
      <c r="M1101" s="50">
        <v>99</v>
      </c>
      <c r="N1101" s="50" t="str">
        <f ca="1">OFFSET(随机目标!$C$42,M1101-1,MATCH(K1101,随机目标!$C$41:$CH$41,0)-1)</f>
        <v>prop,213,1;pack,1114;pack,1129;pack,1144;pack,1159</v>
      </c>
      <c r="O1101" s="50" t="str">
        <f ca="1">OFFSET(随机目标!$C$42,M1101-1,MATCH(K1101,随机目标!$C$41:$CH$41,0))</f>
        <v>prop,213,1</v>
      </c>
      <c r="P1101" s="50">
        <f ca="1">OFFSET(随机目标!$C$42,M1101-1,MATCH(K1101,随机目标!$C$41:$CH$41,0)+1)</f>
        <v>5</v>
      </c>
      <c r="Q1101" s="50">
        <v>1</v>
      </c>
      <c r="R1101" s="50" t="str">
        <f t="shared" ca="1" si="861"/>
        <v>prop_213</v>
      </c>
      <c r="S1101" s="50" t="str">
        <f t="shared" ca="1" si="862"/>
        <v>prop</v>
      </c>
      <c r="U1101" s="50">
        <v>22</v>
      </c>
      <c r="V1101" s="50">
        <f t="shared" si="883"/>
        <v>222099</v>
      </c>
      <c r="W1101" s="50">
        <v>99</v>
      </c>
      <c r="X1101" s="50" t="s">
        <v>2200</v>
      </c>
      <c r="Y1101" s="50" t="s">
        <v>2200</v>
      </c>
      <c r="Z1101" s="50">
        <f>随机目标!CH540</f>
        <v>0</v>
      </c>
      <c r="AA1101" s="50">
        <v>2</v>
      </c>
      <c r="AB1101" s="50" t="str">
        <f t="shared" si="884"/>
        <v>itemicon_1</v>
      </c>
      <c r="AC1101" s="50" t="str">
        <f t="shared" si="885"/>
        <v>coin</v>
      </c>
    </row>
    <row r="1102" spans="1:29">
      <c r="A1102" s="51" t="s">
        <v>1415</v>
      </c>
      <c r="B1102" s="52">
        <v>2100</v>
      </c>
      <c r="C1102" s="52">
        <v>3</v>
      </c>
      <c r="D1102" s="50" t="str">
        <f t="shared" ref="D1102:H1102" si="895">D1002</f>
        <v>item,200;stage_token,1</v>
      </c>
      <c r="E1102" s="50">
        <f>产出设定!$C$22</f>
        <v>100</v>
      </c>
      <c r="F1102" s="50">
        <f t="shared" si="895"/>
        <v>456</v>
      </c>
      <c r="G1102" s="50">
        <f t="shared" si="895"/>
        <v>760</v>
      </c>
      <c r="H1102" s="50" t="str">
        <f t="shared" si="895"/>
        <v>pack,10300;stage_token,240;dice,1</v>
      </c>
      <c r="K1102" s="50">
        <v>15</v>
      </c>
      <c r="L1102" s="50">
        <f t="shared" si="860"/>
        <v>151100</v>
      </c>
      <c r="M1102" s="50">
        <v>100</v>
      </c>
      <c r="N1102" s="50" t="str">
        <f ca="1">OFFSET(随机目标!$C$42,M1102-1,MATCH(K1102,随机目标!$C$41:$CH$41,0)-1)</f>
        <v>prop,213,1;pack,1114;pack,1129;pack,1144;pack,1159</v>
      </c>
      <c r="O1102" s="50" t="str">
        <f ca="1">OFFSET(随机目标!$C$42,M1102-1,MATCH(K1102,随机目标!$C$41:$CH$41,0))</f>
        <v>prop,213,1</v>
      </c>
      <c r="P1102" s="50">
        <f ca="1">OFFSET(随机目标!$C$42,M1102-1,MATCH(K1102,随机目标!$C$41:$CH$41,0)+1)</f>
        <v>5</v>
      </c>
      <c r="Q1102" s="50">
        <v>1</v>
      </c>
      <c r="R1102" s="50" t="str">
        <f t="shared" ca="1" si="861"/>
        <v>prop_213</v>
      </c>
      <c r="S1102" s="50" t="str">
        <f t="shared" ca="1" si="862"/>
        <v>prop</v>
      </c>
      <c r="U1102" s="50">
        <v>22</v>
      </c>
      <c r="V1102" s="50">
        <f t="shared" si="883"/>
        <v>222100</v>
      </c>
      <c r="W1102" s="50">
        <v>100</v>
      </c>
      <c r="X1102" s="50" t="s">
        <v>2200</v>
      </c>
      <c r="Y1102" s="50" t="s">
        <v>2200</v>
      </c>
      <c r="Z1102" s="50">
        <f>随机目标!CH541</f>
        <v>0</v>
      </c>
      <c r="AA1102" s="50">
        <v>2</v>
      </c>
      <c r="AB1102" s="50" t="str">
        <f t="shared" si="884"/>
        <v>itemicon_1</v>
      </c>
      <c r="AC1102" s="50" t="str">
        <f t="shared" si="885"/>
        <v>coin</v>
      </c>
    </row>
    <row r="1103" spans="1:29">
      <c r="A1103" s="51" t="s">
        <v>1416</v>
      </c>
      <c r="B1103" s="52">
        <v>2001</v>
      </c>
      <c r="C1103" s="52">
        <v>4</v>
      </c>
      <c r="D1103" s="50" t="str">
        <f t="shared" ref="D1103:H1103" si="896">D1003</f>
        <v>item,200;stage_token,1</v>
      </c>
      <c r="E1103" s="50">
        <f>产出设定!$C$22</f>
        <v>100</v>
      </c>
      <c r="F1103" s="50">
        <f t="shared" si="896"/>
        <v>120</v>
      </c>
      <c r="G1103" s="50">
        <f t="shared" si="896"/>
        <v>200</v>
      </c>
      <c r="H1103" s="50" t="str">
        <f t="shared" si="896"/>
        <v>pack,10201;stage_token,140;dice,1</v>
      </c>
      <c r="K1103" s="50">
        <v>16</v>
      </c>
      <c r="L1103" s="50">
        <f t="shared" si="860"/>
        <v>161001</v>
      </c>
      <c r="M1103" s="50">
        <v>1</v>
      </c>
      <c r="N1103" s="50" t="str">
        <f ca="1">OFFSET(随机目标!$C$42,M1103-1,MATCH(K1103,随机目标!$C$41:$CH$41,0)-1)</f>
        <v>prop,210,2;pack,1101;pack,1116;pack,1131;pack,1146</v>
      </c>
      <c r="O1103" s="50" t="str">
        <f ca="1">OFFSET(随机目标!$C$42,M1103-1,MATCH(K1103,随机目标!$C$41:$CH$41,0))</f>
        <v>prop,210,2</v>
      </c>
      <c r="P1103" s="50">
        <f ca="1">OFFSET(随机目标!$C$42,M1103-1,MATCH(K1103,随机目标!$C$41:$CH$41,0)+1)</f>
        <v>7</v>
      </c>
      <c r="Q1103" s="50">
        <v>1</v>
      </c>
      <c r="R1103" s="50" t="str">
        <f t="shared" ca="1" si="861"/>
        <v>prop_210</v>
      </c>
      <c r="S1103" s="50" t="str">
        <f t="shared" ca="1" si="862"/>
        <v>prop</v>
      </c>
      <c r="U1103" s="50">
        <v>23</v>
      </c>
      <c r="V1103" s="50">
        <f t="shared" si="883"/>
        <v>232001</v>
      </c>
      <c r="W1103" s="50">
        <v>1</v>
      </c>
      <c r="X1103" s="50" t="s">
        <v>2200</v>
      </c>
      <c r="Y1103" s="50" t="s">
        <v>2200</v>
      </c>
      <c r="Z1103" s="50">
        <f>随机目标!CH542</f>
        <v>0</v>
      </c>
      <c r="AA1103" s="50">
        <v>2</v>
      </c>
      <c r="AB1103" s="50" t="str">
        <f t="shared" si="884"/>
        <v>itemicon_1</v>
      </c>
      <c r="AC1103" s="50" t="str">
        <f t="shared" si="885"/>
        <v>coin</v>
      </c>
    </row>
    <row r="1104" spans="1:29">
      <c r="A1104" s="51" t="s">
        <v>1417</v>
      </c>
      <c r="B1104" s="52">
        <v>2002</v>
      </c>
      <c r="C1104" s="52">
        <v>4</v>
      </c>
      <c r="D1104" s="50" t="str">
        <f t="shared" ref="D1104:H1104" si="897">D1004</f>
        <v>item,200;stage_token,1</v>
      </c>
      <c r="E1104" s="50">
        <f>产出设定!$C$22</f>
        <v>100</v>
      </c>
      <c r="F1104" s="50">
        <f t="shared" si="897"/>
        <v>128</v>
      </c>
      <c r="G1104" s="50">
        <f t="shared" si="897"/>
        <v>214</v>
      </c>
      <c r="H1104" s="50" t="str">
        <f t="shared" si="897"/>
        <v>pack,10202;stage_token,140;dice,1</v>
      </c>
      <c r="K1104" s="50">
        <v>16</v>
      </c>
      <c r="L1104" s="50">
        <f t="shared" si="860"/>
        <v>161002</v>
      </c>
      <c r="M1104" s="50">
        <v>2</v>
      </c>
      <c r="N1104" s="50" t="str">
        <f ca="1">OFFSET(随机目标!$C$42,M1104-1,MATCH(K1104,随机目标!$C$41:$CH$41,0)-1)</f>
        <v>prop,210,2;pack,1101;pack,1116;pack,1131;pack,1146</v>
      </c>
      <c r="O1104" s="50" t="str">
        <f ca="1">OFFSET(随机目标!$C$42,M1104-1,MATCH(K1104,随机目标!$C$41:$CH$41,0))</f>
        <v>prop,210,2</v>
      </c>
      <c r="P1104" s="50">
        <f ca="1">OFFSET(随机目标!$C$42,M1104-1,MATCH(K1104,随机目标!$C$41:$CH$41,0)+1)</f>
        <v>7</v>
      </c>
      <c r="Q1104" s="50">
        <v>1</v>
      </c>
      <c r="R1104" s="50" t="str">
        <f t="shared" ca="1" si="861"/>
        <v>prop_210</v>
      </c>
      <c r="S1104" s="50" t="str">
        <f t="shared" ca="1" si="862"/>
        <v>prop</v>
      </c>
      <c r="U1104" s="50">
        <v>23</v>
      </c>
      <c r="V1104" s="50">
        <f t="shared" si="883"/>
        <v>232002</v>
      </c>
      <c r="W1104" s="50">
        <v>2</v>
      </c>
      <c r="X1104" s="50" t="s">
        <v>2200</v>
      </c>
      <c r="Y1104" s="50" t="s">
        <v>2200</v>
      </c>
      <c r="Z1104" s="50">
        <f>随机目标!CH543</f>
        <v>0</v>
      </c>
      <c r="AA1104" s="50">
        <v>2</v>
      </c>
      <c r="AB1104" s="50" t="str">
        <f t="shared" si="884"/>
        <v>itemicon_1</v>
      </c>
      <c r="AC1104" s="50" t="str">
        <f t="shared" si="885"/>
        <v>coin</v>
      </c>
    </row>
    <row r="1105" spans="1:29">
      <c r="A1105" s="51" t="s">
        <v>1418</v>
      </c>
      <c r="B1105" s="52">
        <v>2003</v>
      </c>
      <c r="C1105" s="52">
        <v>4</v>
      </c>
      <c r="D1105" s="50" t="str">
        <f t="shared" ref="D1105:H1105" si="898">D1005</f>
        <v>item,200;stage_token,1</v>
      </c>
      <c r="E1105" s="50">
        <f>产出设定!$C$22</f>
        <v>100</v>
      </c>
      <c r="F1105" s="50">
        <f t="shared" si="898"/>
        <v>136</v>
      </c>
      <c r="G1105" s="50">
        <f t="shared" si="898"/>
        <v>226</v>
      </c>
      <c r="H1105" s="50" t="str">
        <f t="shared" si="898"/>
        <v>pack,10203;stage_token,140;dice,1</v>
      </c>
      <c r="K1105" s="50">
        <v>16</v>
      </c>
      <c r="L1105" s="50">
        <f t="shared" si="860"/>
        <v>161003</v>
      </c>
      <c r="M1105" s="50">
        <v>3</v>
      </c>
      <c r="N1105" s="50" t="str">
        <f ca="1">OFFSET(随机目标!$C$42,M1105-1,MATCH(K1105,随机目标!$C$41:$CH$41,0)-1)</f>
        <v>prop,210,2;pack,1101;pack,1116;pack,1131;pack,1146</v>
      </c>
      <c r="O1105" s="50" t="str">
        <f ca="1">OFFSET(随机目标!$C$42,M1105-1,MATCH(K1105,随机目标!$C$41:$CH$41,0))</f>
        <v>prop,210,2</v>
      </c>
      <c r="P1105" s="50">
        <f ca="1">OFFSET(随机目标!$C$42,M1105-1,MATCH(K1105,随机目标!$C$41:$CH$41,0)+1)</f>
        <v>7</v>
      </c>
      <c r="Q1105" s="50">
        <v>1</v>
      </c>
      <c r="R1105" s="50" t="str">
        <f t="shared" ca="1" si="861"/>
        <v>prop_210</v>
      </c>
      <c r="S1105" s="50" t="str">
        <f t="shared" ca="1" si="862"/>
        <v>prop</v>
      </c>
      <c r="U1105" s="50">
        <v>23</v>
      </c>
      <c r="V1105" s="50">
        <f t="shared" si="883"/>
        <v>232003</v>
      </c>
      <c r="W1105" s="50">
        <v>3</v>
      </c>
      <c r="X1105" s="50" t="s">
        <v>2200</v>
      </c>
      <c r="Y1105" s="50" t="s">
        <v>2200</v>
      </c>
      <c r="Z1105" s="50">
        <f>随机目标!CH544</f>
        <v>0</v>
      </c>
      <c r="AA1105" s="50">
        <v>2</v>
      </c>
      <c r="AB1105" s="50" t="str">
        <f t="shared" si="884"/>
        <v>itemicon_1</v>
      </c>
      <c r="AC1105" s="50" t="str">
        <f t="shared" si="885"/>
        <v>coin</v>
      </c>
    </row>
    <row r="1106" spans="1:29">
      <c r="A1106" s="51" t="s">
        <v>1419</v>
      </c>
      <c r="B1106" s="52">
        <v>2004</v>
      </c>
      <c r="C1106" s="52">
        <v>4</v>
      </c>
      <c r="D1106" s="50" t="str">
        <f t="shared" ref="D1106:H1106" si="899">D1006</f>
        <v>item,200;stage_token,1</v>
      </c>
      <c r="E1106" s="50">
        <f>产出设定!$C$22</f>
        <v>100</v>
      </c>
      <c r="F1106" s="50">
        <f t="shared" si="899"/>
        <v>144</v>
      </c>
      <c r="G1106" s="50">
        <f t="shared" si="899"/>
        <v>240</v>
      </c>
      <c r="H1106" s="50" t="str">
        <f t="shared" si="899"/>
        <v>pack,10204;stage_token,140;dice,1</v>
      </c>
      <c r="K1106" s="50">
        <v>16</v>
      </c>
      <c r="L1106" s="50">
        <f t="shared" si="860"/>
        <v>161004</v>
      </c>
      <c r="M1106" s="50">
        <v>4</v>
      </c>
      <c r="N1106" s="50" t="str">
        <f ca="1">OFFSET(随机目标!$C$42,M1106-1,MATCH(K1106,随机目标!$C$41:$CH$41,0)-1)</f>
        <v>prop,210,2;pack,1101;pack,1116;pack,1131;pack,1146</v>
      </c>
      <c r="O1106" s="50" t="str">
        <f ca="1">OFFSET(随机目标!$C$42,M1106-1,MATCH(K1106,随机目标!$C$41:$CH$41,0))</f>
        <v>prop,210,2</v>
      </c>
      <c r="P1106" s="50">
        <f ca="1">OFFSET(随机目标!$C$42,M1106-1,MATCH(K1106,随机目标!$C$41:$CH$41,0)+1)</f>
        <v>7</v>
      </c>
      <c r="Q1106" s="50">
        <v>1</v>
      </c>
      <c r="R1106" s="50" t="str">
        <f t="shared" ca="1" si="861"/>
        <v>prop_210</v>
      </c>
      <c r="S1106" s="50" t="str">
        <f t="shared" ca="1" si="862"/>
        <v>prop</v>
      </c>
      <c r="U1106" s="50">
        <v>23</v>
      </c>
      <c r="V1106" s="50">
        <f t="shared" si="883"/>
        <v>232004</v>
      </c>
      <c r="W1106" s="50">
        <v>4</v>
      </c>
      <c r="X1106" s="50" t="s">
        <v>2200</v>
      </c>
      <c r="Y1106" s="50" t="s">
        <v>2200</v>
      </c>
      <c r="Z1106" s="50">
        <f>随机目标!CH545</f>
        <v>0</v>
      </c>
      <c r="AA1106" s="50">
        <v>2</v>
      </c>
      <c r="AB1106" s="50" t="str">
        <f t="shared" si="884"/>
        <v>itemicon_1</v>
      </c>
      <c r="AC1106" s="50" t="str">
        <f t="shared" si="885"/>
        <v>coin</v>
      </c>
    </row>
    <row r="1107" spans="1:29">
      <c r="A1107" s="51" t="s">
        <v>1420</v>
      </c>
      <c r="B1107" s="52">
        <v>2005</v>
      </c>
      <c r="C1107" s="52">
        <v>4</v>
      </c>
      <c r="D1107" s="50" t="str">
        <f t="shared" ref="D1107:H1107" si="900">D1007</f>
        <v>item,200;stage_token,1</v>
      </c>
      <c r="E1107" s="50">
        <f>产出设定!$C$22</f>
        <v>100</v>
      </c>
      <c r="F1107" s="50">
        <f t="shared" si="900"/>
        <v>152</v>
      </c>
      <c r="G1107" s="50">
        <f t="shared" si="900"/>
        <v>254</v>
      </c>
      <c r="H1107" s="50" t="str">
        <f t="shared" si="900"/>
        <v>pack,10205;stage_token,145;dice,1</v>
      </c>
      <c r="K1107" s="50">
        <v>16</v>
      </c>
      <c r="L1107" s="50">
        <f t="shared" si="860"/>
        <v>161005</v>
      </c>
      <c r="M1107" s="50">
        <v>5</v>
      </c>
      <c r="N1107" s="50" t="str">
        <f ca="1">OFFSET(随机目标!$C$42,M1107-1,MATCH(K1107,随机目标!$C$41:$CH$41,0)-1)</f>
        <v>prop,210,2;pack,1102;pack,1117;pack,1132;pack,1147</v>
      </c>
      <c r="O1107" s="50" t="str">
        <f ca="1">OFFSET(随机目标!$C$42,M1107-1,MATCH(K1107,随机目标!$C$41:$CH$41,0))</f>
        <v>prop,210,2</v>
      </c>
      <c r="P1107" s="50">
        <f ca="1">OFFSET(随机目标!$C$42,M1107-1,MATCH(K1107,随机目标!$C$41:$CH$41,0)+1)</f>
        <v>7</v>
      </c>
      <c r="Q1107" s="50">
        <v>1</v>
      </c>
      <c r="R1107" s="50" t="str">
        <f t="shared" ca="1" si="861"/>
        <v>prop_210</v>
      </c>
      <c r="S1107" s="50" t="str">
        <f t="shared" ca="1" si="862"/>
        <v>prop</v>
      </c>
      <c r="U1107" s="50">
        <v>23</v>
      </c>
      <c r="V1107" s="50">
        <f t="shared" si="883"/>
        <v>232005</v>
      </c>
      <c r="W1107" s="50">
        <v>5</v>
      </c>
      <c r="X1107" s="50" t="s">
        <v>2200</v>
      </c>
      <c r="Y1107" s="50" t="s">
        <v>2200</v>
      </c>
      <c r="Z1107" s="50">
        <f>随机目标!CH546</f>
        <v>0</v>
      </c>
      <c r="AA1107" s="50">
        <v>2</v>
      </c>
      <c r="AB1107" s="50" t="str">
        <f t="shared" si="884"/>
        <v>itemicon_1</v>
      </c>
      <c r="AC1107" s="50" t="str">
        <f t="shared" si="885"/>
        <v>coin</v>
      </c>
    </row>
    <row r="1108" spans="1:29">
      <c r="A1108" s="51" t="s">
        <v>1421</v>
      </c>
      <c r="B1108" s="52">
        <v>2006</v>
      </c>
      <c r="C1108" s="52">
        <v>4</v>
      </c>
      <c r="D1108" s="50" t="str">
        <f t="shared" ref="D1108:H1108" si="901">D1008</f>
        <v>item,200;stage_token,1</v>
      </c>
      <c r="E1108" s="50">
        <f>产出设定!$C$22</f>
        <v>100</v>
      </c>
      <c r="F1108" s="50">
        <f t="shared" si="901"/>
        <v>152</v>
      </c>
      <c r="G1108" s="50">
        <f t="shared" si="901"/>
        <v>254</v>
      </c>
      <c r="H1108" s="50" t="str">
        <f t="shared" si="901"/>
        <v>pack,10206;stage_token,145;dice,1</v>
      </c>
      <c r="K1108" s="50">
        <v>16</v>
      </c>
      <c r="L1108" s="50">
        <f t="shared" si="860"/>
        <v>161006</v>
      </c>
      <c r="M1108" s="50">
        <v>6</v>
      </c>
      <c r="N1108" s="50" t="str">
        <f ca="1">OFFSET(随机目标!$C$42,M1108-1,MATCH(K1108,随机目标!$C$41:$CH$41,0)-1)</f>
        <v>prop,210,2;pack,1102;pack,1117;pack,1132;pack,1147</v>
      </c>
      <c r="O1108" s="50" t="str">
        <f ca="1">OFFSET(随机目标!$C$42,M1108-1,MATCH(K1108,随机目标!$C$41:$CH$41,0))</f>
        <v>prop,210,2</v>
      </c>
      <c r="P1108" s="50">
        <f ca="1">OFFSET(随机目标!$C$42,M1108-1,MATCH(K1108,随机目标!$C$41:$CH$41,0)+1)</f>
        <v>7</v>
      </c>
      <c r="Q1108" s="50">
        <v>1</v>
      </c>
      <c r="R1108" s="50" t="str">
        <f t="shared" ca="1" si="861"/>
        <v>prop_210</v>
      </c>
      <c r="S1108" s="50" t="str">
        <f t="shared" ca="1" si="862"/>
        <v>prop</v>
      </c>
      <c r="U1108" s="50">
        <v>23</v>
      </c>
      <c r="V1108" s="50">
        <f t="shared" si="883"/>
        <v>232006</v>
      </c>
      <c r="W1108" s="50">
        <v>6</v>
      </c>
      <c r="X1108" s="50" t="s">
        <v>2200</v>
      </c>
      <c r="Y1108" s="50" t="s">
        <v>2200</v>
      </c>
      <c r="Z1108" s="50">
        <f>随机目标!CH547</f>
        <v>0</v>
      </c>
      <c r="AA1108" s="50">
        <v>2</v>
      </c>
      <c r="AB1108" s="50" t="str">
        <f t="shared" si="884"/>
        <v>itemicon_1</v>
      </c>
      <c r="AC1108" s="50" t="str">
        <f t="shared" si="885"/>
        <v>coin</v>
      </c>
    </row>
    <row r="1109" spans="1:29">
      <c r="A1109" s="51" t="s">
        <v>1422</v>
      </c>
      <c r="B1109" s="52">
        <v>2007</v>
      </c>
      <c r="C1109" s="52">
        <v>4</v>
      </c>
      <c r="D1109" s="50" t="str">
        <f t="shared" ref="D1109:H1109" si="902">D1009</f>
        <v>item,200;stage_token,1</v>
      </c>
      <c r="E1109" s="50">
        <f>产出设定!$C$22</f>
        <v>100</v>
      </c>
      <c r="F1109" s="50">
        <f t="shared" si="902"/>
        <v>160</v>
      </c>
      <c r="G1109" s="50">
        <f t="shared" si="902"/>
        <v>266</v>
      </c>
      <c r="H1109" s="50" t="str">
        <f t="shared" si="902"/>
        <v>pack,10207;stage_token,145;dice,1</v>
      </c>
      <c r="K1109" s="50">
        <v>16</v>
      </c>
      <c r="L1109" s="50">
        <f t="shared" si="860"/>
        <v>161007</v>
      </c>
      <c r="M1109" s="50">
        <v>7</v>
      </c>
      <c r="N1109" s="50" t="str">
        <f ca="1">OFFSET(随机目标!$C$42,M1109-1,MATCH(K1109,随机目标!$C$41:$CH$41,0)-1)</f>
        <v>prop,210,2;pack,1102;pack,1117;pack,1132;pack,1147</v>
      </c>
      <c r="O1109" s="50" t="str">
        <f ca="1">OFFSET(随机目标!$C$42,M1109-1,MATCH(K1109,随机目标!$C$41:$CH$41,0))</f>
        <v>prop,210,2</v>
      </c>
      <c r="P1109" s="50">
        <f ca="1">OFFSET(随机目标!$C$42,M1109-1,MATCH(K1109,随机目标!$C$41:$CH$41,0)+1)</f>
        <v>7</v>
      </c>
      <c r="Q1109" s="50">
        <v>1</v>
      </c>
      <c r="R1109" s="50" t="str">
        <f t="shared" ca="1" si="861"/>
        <v>prop_210</v>
      </c>
      <c r="S1109" s="50" t="str">
        <f t="shared" ca="1" si="862"/>
        <v>prop</v>
      </c>
      <c r="U1109" s="50">
        <v>23</v>
      </c>
      <c r="V1109" s="50">
        <f t="shared" si="883"/>
        <v>232007</v>
      </c>
      <c r="W1109" s="50">
        <v>7</v>
      </c>
      <c r="X1109" s="50" t="s">
        <v>2200</v>
      </c>
      <c r="Y1109" s="50" t="s">
        <v>2200</v>
      </c>
      <c r="Z1109" s="50">
        <f>随机目标!CH548</f>
        <v>0</v>
      </c>
      <c r="AA1109" s="50">
        <v>2</v>
      </c>
      <c r="AB1109" s="50" t="str">
        <f t="shared" si="884"/>
        <v>itemicon_1</v>
      </c>
      <c r="AC1109" s="50" t="str">
        <f t="shared" si="885"/>
        <v>coin</v>
      </c>
    </row>
    <row r="1110" spans="1:29">
      <c r="A1110" s="51" t="s">
        <v>1423</v>
      </c>
      <c r="B1110" s="52">
        <v>2008</v>
      </c>
      <c r="C1110" s="52">
        <v>4</v>
      </c>
      <c r="D1110" s="50" t="str">
        <f t="shared" ref="D1110:H1110" si="903">D1010</f>
        <v>item,200;stage_token,1</v>
      </c>
      <c r="E1110" s="50">
        <f>产出设定!$C$22</f>
        <v>100</v>
      </c>
      <c r="F1110" s="50">
        <f t="shared" si="903"/>
        <v>160</v>
      </c>
      <c r="G1110" s="50">
        <f t="shared" si="903"/>
        <v>266</v>
      </c>
      <c r="H1110" s="50" t="str">
        <f t="shared" si="903"/>
        <v>pack,10208;stage_token,145;dice,1</v>
      </c>
      <c r="K1110" s="50">
        <v>16</v>
      </c>
      <c r="L1110" s="50">
        <f t="shared" si="860"/>
        <v>161008</v>
      </c>
      <c r="M1110" s="50">
        <v>8</v>
      </c>
      <c r="N1110" s="50" t="str">
        <f ca="1">OFFSET(随机目标!$C$42,M1110-1,MATCH(K1110,随机目标!$C$41:$CH$41,0)-1)</f>
        <v>prop,210,2;pack,1102;pack,1117;pack,1132;pack,1147</v>
      </c>
      <c r="O1110" s="50" t="str">
        <f ca="1">OFFSET(随机目标!$C$42,M1110-1,MATCH(K1110,随机目标!$C$41:$CH$41,0))</f>
        <v>prop,210,2</v>
      </c>
      <c r="P1110" s="50">
        <f ca="1">OFFSET(随机目标!$C$42,M1110-1,MATCH(K1110,随机目标!$C$41:$CH$41,0)+1)</f>
        <v>7</v>
      </c>
      <c r="Q1110" s="50">
        <v>1</v>
      </c>
      <c r="R1110" s="50" t="str">
        <f t="shared" ca="1" si="861"/>
        <v>prop_210</v>
      </c>
      <c r="S1110" s="50" t="str">
        <f t="shared" ca="1" si="862"/>
        <v>prop</v>
      </c>
      <c r="U1110" s="50">
        <v>23</v>
      </c>
      <c r="V1110" s="50">
        <f t="shared" si="883"/>
        <v>232008</v>
      </c>
      <c r="W1110" s="50">
        <v>8</v>
      </c>
      <c r="X1110" s="50" t="s">
        <v>2200</v>
      </c>
      <c r="Y1110" s="50" t="s">
        <v>2200</v>
      </c>
      <c r="Z1110" s="50">
        <f>随机目标!CH549</f>
        <v>0</v>
      </c>
      <c r="AA1110" s="50">
        <v>2</v>
      </c>
      <c r="AB1110" s="50" t="str">
        <f t="shared" si="884"/>
        <v>itemicon_1</v>
      </c>
      <c r="AC1110" s="50" t="str">
        <f t="shared" si="885"/>
        <v>coin</v>
      </c>
    </row>
    <row r="1111" spans="1:29">
      <c r="A1111" s="51" t="s">
        <v>1424</v>
      </c>
      <c r="B1111" s="52">
        <v>2009</v>
      </c>
      <c r="C1111" s="52">
        <v>4</v>
      </c>
      <c r="D1111" s="50" t="str">
        <f t="shared" ref="D1111:H1111" si="904">D1011</f>
        <v>item,200;stage_token,1</v>
      </c>
      <c r="E1111" s="50">
        <f>产出设定!$C$22</f>
        <v>100</v>
      </c>
      <c r="F1111" s="50">
        <f t="shared" si="904"/>
        <v>168</v>
      </c>
      <c r="G1111" s="50">
        <f t="shared" si="904"/>
        <v>280</v>
      </c>
      <c r="H1111" s="50" t="str">
        <f t="shared" si="904"/>
        <v>pack,10209;stage_token,145;dice,1</v>
      </c>
      <c r="K1111" s="50">
        <v>16</v>
      </c>
      <c r="L1111" s="50">
        <f t="shared" si="860"/>
        <v>161009</v>
      </c>
      <c r="M1111" s="50">
        <v>9</v>
      </c>
      <c r="N1111" s="50" t="str">
        <f ca="1">OFFSET(随机目标!$C$42,M1111-1,MATCH(K1111,随机目标!$C$41:$CH$41,0)-1)</f>
        <v>prop,210,2;pack,1102;pack,1117;pack,1132;pack,1147</v>
      </c>
      <c r="O1111" s="50" t="str">
        <f ca="1">OFFSET(随机目标!$C$42,M1111-1,MATCH(K1111,随机目标!$C$41:$CH$41,0))</f>
        <v>prop,210,2</v>
      </c>
      <c r="P1111" s="50">
        <f ca="1">OFFSET(随机目标!$C$42,M1111-1,MATCH(K1111,随机目标!$C$41:$CH$41,0)+1)</f>
        <v>7</v>
      </c>
      <c r="Q1111" s="50">
        <v>1</v>
      </c>
      <c r="R1111" s="50" t="str">
        <f t="shared" ca="1" si="861"/>
        <v>prop_210</v>
      </c>
      <c r="S1111" s="50" t="str">
        <f t="shared" ca="1" si="862"/>
        <v>prop</v>
      </c>
      <c r="U1111" s="50">
        <v>23</v>
      </c>
      <c r="V1111" s="50">
        <f t="shared" si="883"/>
        <v>232009</v>
      </c>
      <c r="W1111" s="50">
        <v>9</v>
      </c>
      <c r="X1111" s="50" t="s">
        <v>2200</v>
      </c>
      <c r="Y1111" s="50" t="s">
        <v>2200</v>
      </c>
      <c r="Z1111" s="50">
        <f>随机目标!CH550</f>
        <v>0</v>
      </c>
      <c r="AA1111" s="50">
        <v>2</v>
      </c>
      <c r="AB1111" s="50" t="str">
        <f t="shared" si="884"/>
        <v>itemicon_1</v>
      </c>
      <c r="AC1111" s="50" t="str">
        <f t="shared" si="885"/>
        <v>coin</v>
      </c>
    </row>
    <row r="1112" spans="1:29">
      <c r="A1112" s="51" t="s">
        <v>1425</v>
      </c>
      <c r="B1112" s="52">
        <v>2010</v>
      </c>
      <c r="C1112" s="52">
        <v>4</v>
      </c>
      <c r="D1112" s="50" t="str">
        <f t="shared" ref="D1112:H1112" si="905">D1012</f>
        <v>item,200;stage_token,1</v>
      </c>
      <c r="E1112" s="50">
        <f>产出设定!$C$22</f>
        <v>100</v>
      </c>
      <c r="F1112" s="50">
        <f t="shared" si="905"/>
        <v>174</v>
      </c>
      <c r="G1112" s="50">
        <f t="shared" si="905"/>
        <v>290</v>
      </c>
      <c r="H1112" s="50" t="str">
        <f t="shared" si="905"/>
        <v>pack,10210;stage_token,150;dice,1</v>
      </c>
      <c r="K1112" s="50">
        <v>16</v>
      </c>
      <c r="L1112" s="50">
        <f t="shared" si="860"/>
        <v>161010</v>
      </c>
      <c r="M1112" s="50">
        <v>10</v>
      </c>
      <c r="N1112" s="50" t="str">
        <f ca="1">OFFSET(随机目标!$C$42,M1112-1,MATCH(K1112,随机目标!$C$41:$CH$41,0)-1)</f>
        <v>prop,210,2;pack,1103;pack,1118;pack,1133;pack,1148</v>
      </c>
      <c r="O1112" s="50" t="str">
        <f ca="1">OFFSET(随机目标!$C$42,M1112-1,MATCH(K1112,随机目标!$C$41:$CH$41,0))</f>
        <v>prop,210,2</v>
      </c>
      <c r="P1112" s="50">
        <f ca="1">OFFSET(随机目标!$C$42,M1112-1,MATCH(K1112,随机目标!$C$41:$CH$41,0)+1)</f>
        <v>5</v>
      </c>
      <c r="Q1112" s="50">
        <v>1</v>
      </c>
      <c r="R1112" s="50" t="str">
        <f t="shared" ca="1" si="861"/>
        <v>prop_210</v>
      </c>
      <c r="S1112" s="50" t="str">
        <f t="shared" ca="1" si="862"/>
        <v>prop</v>
      </c>
      <c r="U1112" s="50">
        <v>23</v>
      </c>
      <c r="V1112" s="50">
        <f t="shared" si="883"/>
        <v>232010</v>
      </c>
      <c r="W1112" s="50">
        <v>10</v>
      </c>
      <c r="X1112" s="50" t="s">
        <v>2200</v>
      </c>
      <c r="Y1112" s="50" t="s">
        <v>2200</v>
      </c>
      <c r="Z1112" s="50">
        <f>随机目标!CH551</f>
        <v>0</v>
      </c>
      <c r="AA1112" s="50">
        <v>2</v>
      </c>
      <c r="AB1112" s="50" t="str">
        <f t="shared" si="884"/>
        <v>itemicon_1</v>
      </c>
      <c r="AC1112" s="50" t="str">
        <f t="shared" si="885"/>
        <v>coin</v>
      </c>
    </row>
    <row r="1113" spans="1:29">
      <c r="A1113" s="51" t="s">
        <v>1426</v>
      </c>
      <c r="B1113" s="52">
        <v>2011</v>
      </c>
      <c r="C1113" s="52">
        <v>4</v>
      </c>
      <c r="D1113" s="50" t="str">
        <f t="shared" ref="D1113:H1113" si="906">D1013</f>
        <v>item,200;stage_token,1</v>
      </c>
      <c r="E1113" s="50">
        <f>产出设定!$C$22</f>
        <v>100</v>
      </c>
      <c r="F1113" s="50">
        <f t="shared" si="906"/>
        <v>174</v>
      </c>
      <c r="G1113" s="50">
        <f t="shared" si="906"/>
        <v>290</v>
      </c>
      <c r="H1113" s="50" t="str">
        <f t="shared" si="906"/>
        <v>pack,10211;stage_token,150;dice,1</v>
      </c>
      <c r="K1113" s="50">
        <v>16</v>
      </c>
      <c r="L1113" s="50">
        <f t="shared" si="860"/>
        <v>161011</v>
      </c>
      <c r="M1113" s="50">
        <v>11</v>
      </c>
      <c r="N1113" s="50" t="str">
        <f ca="1">OFFSET(随机目标!$C$42,M1113-1,MATCH(K1113,随机目标!$C$41:$CH$41,0)-1)</f>
        <v>prop,210,2;pack,1103;pack,1118;pack,1133;pack,1148</v>
      </c>
      <c r="O1113" s="50" t="str">
        <f ca="1">OFFSET(随机目标!$C$42,M1113-1,MATCH(K1113,随机目标!$C$41:$CH$41,0))</f>
        <v>prop,210,2</v>
      </c>
      <c r="P1113" s="50">
        <f ca="1">OFFSET(随机目标!$C$42,M1113-1,MATCH(K1113,随机目标!$C$41:$CH$41,0)+1)</f>
        <v>5</v>
      </c>
      <c r="Q1113" s="50">
        <v>1</v>
      </c>
      <c r="R1113" s="50" t="str">
        <f t="shared" ca="1" si="861"/>
        <v>prop_210</v>
      </c>
      <c r="S1113" s="50" t="str">
        <f t="shared" ca="1" si="862"/>
        <v>prop</v>
      </c>
      <c r="U1113" s="50">
        <v>23</v>
      </c>
      <c r="V1113" s="50">
        <f t="shared" si="883"/>
        <v>232011</v>
      </c>
      <c r="W1113" s="50">
        <v>11</v>
      </c>
      <c r="X1113" s="50" t="s">
        <v>2200</v>
      </c>
      <c r="Y1113" s="50" t="s">
        <v>2200</v>
      </c>
      <c r="Z1113" s="50">
        <f>随机目标!CH552</f>
        <v>0</v>
      </c>
      <c r="AA1113" s="50">
        <v>2</v>
      </c>
      <c r="AB1113" s="50" t="str">
        <f t="shared" si="884"/>
        <v>itemicon_1</v>
      </c>
      <c r="AC1113" s="50" t="str">
        <f t="shared" si="885"/>
        <v>coin</v>
      </c>
    </row>
    <row r="1114" spans="1:29">
      <c r="A1114" s="51" t="s">
        <v>1427</v>
      </c>
      <c r="B1114" s="52">
        <v>2012</v>
      </c>
      <c r="C1114" s="52">
        <v>4</v>
      </c>
      <c r="D1114" s="50" t="str">
        <f t="shared" ref="D1114:H1114" si="907">D1014</f>
        <v>item,200;stage_token,1</v>
      </c>
      <c r="E1114" s="50">
        <f>产出设定!$C$22</f>
        <v>100</v>
      </c>
      <c r="F1114" s="50">
        <f t="shared" si="907"/>
        <v>174</v>
      </c>
      <c r="G1114" s="50">
        <f t="shared" si="907"/>
        <v>290</v>
      </c>
      <c r="H1114" s="50" t="str">
        <f t="shared" si="907"/>
        <v>pack,10212;stage_token,150;dice,1</v>
      </c>
      <c r="K1114" s="50">
        <v>16</v>
      </c>
      <c r="L1114" s="50">
        <f t="shared" si="860"/>
        <v>161012</v>
      </c>
      <c r="M1114" s="50">
        <v>12</v>
      </c>
      <c r="N1114" s="50" t="str">
        <f ca="1">OFFSET(随机目标!$C$42,M1114-1,MATCH(K1114,随机目标!$C$41:$CH$41,0)-1)</f>
        <v>prop,210,2;pack,1103;pack,1118;pack,1133;pack,1148</v>
      </c>
      <c r="O1114" s="50" t="str">
        <f ca="1">OFFSET(随机目标!$C$42,M1114-1,MATCH(K1114,随机目标!$C$41:$CH$41,0))</f>
        <v>prop,210,2</v>
      </c>
      <c r="P1114" s="50">
        <f ca="1">OFFSET(随机目标!$C$42,M1114-1,MATCH(K1114,随机目标!$C$41:$CH$41,0)+1)</f>
        <v>5</v>
      </c>
      <c r="Q1114" s="50">
        <v>1</v>
      </c>
      <c r="R1114" s="50" t="str">
        <f t="shared" ca="1" si="861"/>
        <v>prop_210</v>
      </c>
      <c r="S1114" s="50" t="str">
        <f t="shared" ca="1" si="862"/>
        <v>prop</v>
      </c>
      <c r="U1114" s="50">
        <v>23</v>
      </c>
      <c r="V1114" s="50">
        <f t="shared" si="883"/>
        <v>232012</v>
      </c>
      <c r="W1114" s="50">
        <v>12</v>
      </c>
      <c r="X1114" s="50" t="s">
        <v>2200</v>
      </c>
      <c r="Y1114" s="50" t="s">
        <v>2200</v>
      </c>
      <c r="Z1114" s="50">
        <f>随机目标!CH553</f>
        <v>0</v>
      </c>
      <c r="AA1114" s="50">
        <v>2</v>
      </c>
      <c r="AB1114" s="50" t="str">
        <f t="shared" si="884"/>
        <v>itemicon_1</v>
      </c>
      <c r="AC1114" s="50" t="str">
        <f t="shared" si="885"/>
        <v>coin</v>
      </c>
    </row>
    <row r="1115" spans="1:29">
      <c r="A1115" s="51" t="s">
        <v>1428</v>
      </c>
      <c r="B1115" s="52">
        <v>2013</v>
      </c>
      <c r="C1115" s="52">
        <v>4</v>
      </c>
      <c r="D1115" s="50" t="str">
        <f t="shared" ref="D1115:H1115" si="908">D1015</f>
        <v>item,200;stage_token,1</v>
      </c>
      <c r="E1115" s="50">
        <f>产出设定!$C$22</f>
        <v>100</v>
      </c>
      <c r="F1115" s="50">
        <f t="shared" si="908"/>
        <v>180</v>
      </c>
      <c r="G1115" s="50">
        <f t="shared" si="908"/>
        <v>300</v>
      </c>
      <c r="H1115" s="50" t="str">
        <f t="shared" si="908"/>
        <v>pack,10213;stage_token,150;dice,1</v>
      </c>
      <c r="K1115" s="50">
        <v>16</v>
      </c>
      <c r="L1115" s="50">
        <f t="shared" si="860"/>
        <v>161013</v>
      </c>
      <c r="M1115" s="50">
        <v>13</v>
      </c>
      <c r="N1115" s="50" t="str">
        <f ca="1">OFFSET(随机目标!$C$42,M1115-1,MATCH(K1115,随机目标!$C$41:$CH$41,0)-1)</f>
        <v>prop,210,2;pack,1103;pack,1118;pack,1133;pack,1148</v>
      </c>
      <c r="O1115" s="50" t="str">
        <f ca="1">OFFSET(随机目标!$C$42,M1115-1,MATCH(K1115,随机目标!$C$41:$CH$41,0))</f>
        <v>prop,210,2</v>
      </c>
      <c r="P1115" s="50">
        <f ca="1">OFFSET(随机目标!$C$42,M1115-1,MATCH(K1115,随机目标!$C$41:$CH$41,0)+1)</f>
        <v>5</v>
      </c>
      <c r="Q1115" s="50">
        <v>1</v>
      </c>
      <c r="R1115" s="50" t="str">
        <f t="shared" ca="1" si="861"/>
        <v>prop_210</v>
      </c>
      <c r="S1115" s="50" t="str">
        <f t="shared" ca="1" si="862"/>
        <v>prop</v>
      </c>
      <c r="U1115" s="50">
        <v>23</v>
      </c>
      <c r="V1115" s="50">
        <f t="shared" si="883"/>
        <v>232013</v>
      </c>
      <c r="W1115" s="50">
        <v>13</v>
      </c>
      <c r="X1115" s="50" t="s">
        <v>2200</v>
      </c>
      <c r="Y1115" s="50" t="s">
        <v>2200</v>
      </c>
      <c r="Z1115" s="50">
        <f>随机目标!CH554</f>
        <v>0</v>
      </c>
      <c r="AA1115" s="50">
        <v>2</v>
      </c>
      <c r="AB1115" s="50" t="str">
        <f t="shared" si="884"/>
        <v>itemicon_1</v>
      </c>
      <c r="AC1115" s="50" t="str">
        <f t="shared" si="885"/>
        <v>coin</v>
      </c>
    </row>
    <row r="1116" spans="1:29">
      <c r="A1116" s="51" t="s">
        <v>1429</v>
      </c>
      <c r="B1116" s="52">
        <v>2014</v>
      </c>
      <c r="C1116" s="52">
        <v>4</v>
      </c>
      <c r="D1116" s="50" t="str">
        <f t="shared" ref="D1116:H1116" si="909">D1016</f>
        <v>item,200;stage_token,1</v>
      </c>
      <c r="E1116" s="50">
        <f>产出设定!$C$22</f>
        <v>100</v>
      </c>
      <c r="F1116" s="50">
        <f t="shared" si="909"/>
        <v>180</v>
      </c>
      <c r="G1116" s="50">
        <f t="shared" si="909"/>
        <v>300</v>
      </c>
      <c r="H1116" s="50" t="str">
        <f t="shared" si="909"/>
        <v>pack,10214;stage_token,150;dice,1</v>
      </c>
      <c r="K1116" s="50">
        <v>16</v>
      </c>
      <c r="L1116" s="50">
        <f t="shared" si="860"/>
        <v>161014</v>
      </c>
      <c r="M1116" s="50">
        <v>14</v>
      </c>
      <c r="N1116" s="50" t="str">
        <f ca="1">OFFSET(随机目标!$C$42,M1116-1,MATCH(K1116,随机目标!$C$41:$CH$41,0)-1)</f>
        <v>prop,210,2;pack,1103;pack,1118;pack,1133;pack,1148</v>
      </c>
      <c r="O1116" s="50" t="str">
        <f ca="1">OFFSET(随机目标!$C$42,M1116-1,MATCH(K1116,随机目标!$C$41:$CH$41,0))</f>
        <v>prop,210,2</v>
      </c>
      <c r="P1116" s="50">
        <f ca="1">OFFSET(随机目标!$C$42,M1116-1,MATCH(K1116,随机目标!$C$41:$CH$41,0)+1)</f>
        <v>5</v>
      </c>
      <c r="Q1116" s="50">
        <v>1</v>
      </c>
      <c r="R1116" s="50" t="str">
        <f t="shared" ca="1" si="861"/>
        <v>prop_210</v>
      </c>
      <c r="S1116" s="50" t="str">
        <f t="shared" ca="1" si="862"/>
        <v>prop</v>
      </c>
      <c r="U1116" s="50">
        <v>23</v>
      </c>
      <c r="V1116" s="50">
        <f t="shared" si="883"/>
        <v>232014</v>
      </c>
      <c r="W1116" s="50">
        <v>14</v>
      </c>
      <c r="X1116" s="50" t="s">
        <v>2200</v>
      </c>
      <c r="Y1116" s="50" t="s">
        <v>2200</v>
      </c>
      <c r="Z1116" s="50">
        <f>随机目标!CH555</f>
        <v>0</v>
      </c>
      <c r="AA1116" s="50">
        <v>2</v>
      </c>
      <c r="AB1116" s="50" t="str">
        <f t="shared" si="884"/>
        <v>itemicon_1</v>
      </c>
      <c r="AC1116" s="50" t="str">
        <f t="shared" si="885"/>
        <v>coin</v>
      </c>
    </row>
    <row r="1117" spans="1:29">
      <c r="A1117" s="51" t="s">
        <v>1430</v>
      </c>
      <c r="B1117" s="52">
        <v>2015</v>
      </c>
      <c r="C1117" s="52">
        <v>4</v>
      </c>
      <c r="D1117" s="50" t="str">
        <f t="shared" ref="D1117:H1117" si="910">D1017</f>
        <v>item,200;stage_token,1</v>
      </c>
      <c r="E1117" s="50">
        <f>产出设定!$C$22</f>
        <v>100</v>
      </c>
      <c r="F1117" s="50">
        <f t="shared" si="910"/>
        <v>180</v>
      </c>
      <c r="G1117" s="50">
        <f t="shared" si="910"/>
        <v>300</v>
      </c>
      <c r="H1117" s="50" t="str">
        <f t="shared" si="910"/>
        <v>pack,10215;stage_token,155;dice,1</v>
      </c>
      <c r="K1117" s="50">
        <v>16</v>
      </c>
      <c r="L1117" s="50">
        <f t="shared" si="860"/>
        <v>161015</v>
      </c>
      <c r="M1117" s="50">
        <v>15</v>
      </c>
      <c r="N1117" s="50" t="str">
        <f ca="1">OFFSET(随机目标!$C$42,M1117-1,MATCH(K1117,随机目标!$C$41:$CH$41,0)-1)</f>
        <v>prop,210,2;pack,1103;pack,1118;pack,1133;pack,1148</v>
      </c>
      <c r="O1117" s="50" t="str">
        <f ca="1">OFFSET(随机目标!$C$42,M1117-1,MATCH(K1117,随机目标!$C$41:$CH$41,0))</f>
        <v>prop,210,2</v>
      </c>
      <c r="P1117" s="50">
        <f ca="1">OFFSET(随机目标!$C$42,M1117-1,MATCH(K1117,随机目标!$C$41:$CH$41,0)+1)</f>
        <v>5</v>
      </c>
      <c r="Q1117" s="50">
        <v>1</v>
      </c>
      <c r="R1117" s="50" t="str">
        <f t="shared" ca="1" si="861"/>
        <v>prop_210</v>
      </c>
      <c r="S1117" s="50" t="str">
        <f t="shared" ca="1" si="862"/>
        <v>prop</v>
      </c>
      <c r="U1117" s="50">
        <v>23</v>
      </c>
      <c r="V1117" s="50">
        <f t="shared" si="883"/>
        <v>232015</v>
      </c>
      <c r="W1117" s="50">
        <v>15</v>
      </c>
      <c r="X1117" s="50" t="s">
        <v>2200</v>
      </c>
      <c r="Y1117" s="50" t="s">
        <v>2200</v>
      </c>
      <c r="Z1117" s="50">
        <f>随机目标!CH556</f>
        <v>0</v>
      </c>
      <c r="AA1117" s="50">
        <v>2</v>
      </c>
      <c r="AB1117" s="50" t="str">
        <f t="shared" si="884"/>
        <v>itemicon_1</v>
      </c>
      <c r="AC1117" s="50" t="str">
        <f t="shared" si="885"/>
        <v>coin</v>
      </c>
    </row>
    <row r="1118" spans="1:29">
      <c r="A1118" s="51" t="s">
        <v>1431</v>
      </c>
      <c r="B1118" s="52">
        <v>2016</v>
      </c>
      <c r="C1118" s="52">
        <v>4</v>
      </c>
      <c r="D1118" s="50" t="str">
        <f t="shared" ref="D1118:H1118" si="911">D1018</f>
        <v>item,200;stage_token,1</v>
      </c>
      <c r="E1118" s="50">
        <f>产出设定!$C$22</f>
        <v>100</v>
      </c>
      <c r="F1118" s="50">
        <f t="shared" si="911"/>
        <v>186</v>
      </c>
      <c r="G1118" s="50">
        <f t="shared" si="911"/>
        <v>310</v>
      </c>
      <c r="H1118" s="50" t="str">
        <f t="shared" si="911"/>
        <v>pack,10216;stage_token,155;dice,1</v>
      </c>
      <c r="K1118" s="50">
        <v>16</v>
      </c>
      <c r="L1118" s="50">
        <f t="shared" si="860"/>
        <v>161016</v>
      </c>
      <c r="M1118" s="50">
        <v>16</v>
      </c>
      <c r="N1118" s="50" t="str">
        <f ca="1">OFFSET(随机目标!$C$42,M1118-1,MATCH(K1118,随机目标!$C$41:$CH$41,0)-1)</f>
        <v>prop,210,2;pack,1103;pack,1118;pack,1133;pack,1148</v>
      </c>
      <c r="O1118" s="50" t="str">
        <f ca="1">OFFSET(随机目标!$C$42,M1118-1,MATCH(K1118,随机目标!$C$41:$CH$41,0))</f>
        <v>prop,210,2</v>
      </c>
      <c r="P1118" s="50">
        <f ca="1">OFFSET(随机目标!$C$42,M1118-1,MATCH(K1118,随机目标!$C$41:$CH$41,0)+1)</f>
        <v>5</v>
      </c>
      <c r="Q1118" s="50">
        <v>1</v>
      </c>
      <c r="R1118" s="50" t="str">
        <f t="shared" ca="1" si="861"/>
        <v>prop_210</v>
      </c>
      <c r="S1118" s="50" t="str">
        <f t="shared" ca="1" si="862"/>
        <v>prop</v>
      </c>
      <c r="U1118" s="50">
        <v>23</v>
      </c>
      <c r="V1118" s="50">
        <f t="shared" si="883"/>
        <v>232016</v>
      </c>
      <c r="W1118" s="50">
        <v>16</v>
      </c>
      <c r="X1118" s="50" t="s">
        <v>2200</v>
      </c>
      <c r="Y1118" s="50" t="s">
        <v>2200</v>
      </c>
      <c r="Z1118" s="50">
        <f>随机目标!CH557</f>
        <v>0</v>
      </c>
      <c r="AA1118" s="50">
        <v>2</v>
      </c>
      <c r="AB1118" s="50" t="str">
        <f t="shared" si="884"/>
        <v>itemicon_1</v>
      </c>
      <c r="AC1118" s="50" t="str">
        <f t="shared" si="885"/>
        <v>coin</v>
      </c>
    </row>
    <row r="1119" spans="1:29">
      <c r="A1119" s="51" t="s">
        <v>1432</v>
      </c>
      <c r="B1119" s="52">
        <v>2017</v>
      </c>
      <c r="C1119" s="52">
        <v>4</v>
      </c>
      <c r="D1119" s="50" t="str">
        <f t="shared" ref="D1119:H1119" si="912">D1019</f>
        <v>item,200;stage_token,1</v>
      </c>
      <c r="E1119" s="50">
        <f>产出设定!$C$22</f>
        <v>100</v>
      </c>
      <c r="F1119" s="50">
        <f t="shared" si="912"/>
        <v>192</v>
      </c>
      <c r="G1119" s="50">
        <f t="shared" si="912"/>
        <v>320</v>
      </c>
      <c r="H1119" s="50" t="str">
        <f t="shared" si="912"/>
        <v>pack,10217;stage_token,155;dice,1</v>
      </c>
      <c r="K1119" s="50">
        <v>16</v>
      </c>
      <c r="L1119" s="50">
        <f t="shared" si="860"/>
        <v>161017</v>
      </c>
      <c r="M1119" s="50">
        <v>17</v>
      </c>
      <c r="N1119" s="50" t="str">
        <f ca="1">OFFSET(随机目标!$C$42,M1119-1,MATCH(K1119,随机目标!$C$41:$CH$41,0)-1)</f>
        <v>prop,210,2;pack,1103;pack,1118;pack,1133;pack,1148</v>
      </c>
      <c r="O1119" s="50" t="str">
        <f ca="1">OFFSET(随机目标!$C$42,M1119-1,MATCH(K1119,随机目标!$C$41:$CH$41,0))</f>
        <v>prop,210,2</v>
      </c>
      <c r="P1119" s="50">
        <f ca="1">OFFSET(随机目标!$C$42,M1119-1,MATCH(K1119,随机目标!$C$41:$CH$41,0)+1)</f>
        <v>5</v>
      </c>
      <c r="Q1119" s="50">
        <v>1</v>
      </c>
      <c r="R1119" s="50" t="str">
        <f t="shared" ca="1" si="861"/>
        <v>prop_210</v>
      </c>
      <c r="S1119" s="50" t="str">
        <f t="shared" ca="1" si="862"/>
        <v>prop</v>
      </c>
      <c r="U1119" s="50">
        <v>23</v>
      </c>
      <c r="V1119" s="50">
        <f t="shared" si="883"/>
        <v>232017</v>
      </c>
      <c r="W1119" s="50">
        <v>17</v>
      </c>
      <c r="X1119" s="50" t="s">
        <v>2200</v>
      </c>
      <c r="Y1119" s="50" t="s">
        <v>2200</v>
      </c>
      <c r="Z1119" s="50">
        <f>随机目标!CH558</f>
        <v>0</v>
      </c>
      <c r="AA1119" s="50">
        <v>2</v>
      </c>
      <c r="AB1119" s="50" t="str">
        <f t="shared" si="884"/>
        <v>itemicon_1</v>
      </c>
      <c r="AC1119" s="50" t="str">
        <f t="shared" si="885"/>
        <v>coin</v>
      </c>
    </row>
    <row r="1120" spans="1:29">
      <c r="A1120" s="51" t="s">
        <v>1433</v>
      </c>
      <c r="B1120" s="52">
        <v>2018</v>
      </c>
      <c r="C1120" s="52">
        <v>4</v>
      </c>
      <c r="D1120" s="50" t="str">
        <f t="shared" ref="D1120:H1120" si="913">D1020</f>
        <v>item,200;stage_token,1</v>
      </c>
      <c r="E1120" s="50">
        <f>产出设定!$C$22</f>
        <v>100</v>
      </c>
      <c r="F1120" s="50">
        <f t="shared" si="913"/>
        <v>192</v>
      </c>
      <c r="G1120" s="50">
        <f t="shared" si="913"/>
        <v>320</v>
      </c>
      <c r="H1120" s="50" t="str">
        <f t="shared" si="913"/>
        <v>pack,10218;stage_token,155;dice,1</v>
      </c>
      <c r="K1120" s="50">
        <v>16</v>
      </c>
      <c r="L1120" s="50">
        <f t="shared" si="860"/>
        <v>161018</v>
      </c>
      <c r="M1120" s="50">
        <v>18</v>
      </c>
      <c r="N1120" s="50" t="str">
        <f ca="1">OFFSET(随机目标!$C$42,M1120-1,MATCH(K1120,随机目标!$C$41:$CH$41,0)-1)</f>
        <v>prop,210,2;pack,1103;pack,1118;pack,1133;pack,1148</v>
      </c>
      <c r="O1120" s="50" t="str">
        <f ca="1">OFFSET(随机目标!$C$42,M1120-1,MATCH(K1120,随机目标!$C$41:$CH$41,0))</f>
        <v>prop,210,2</v>
      </c>
      <c r="P1120" s="50">
        <f ca="1">OFFSET(随机目标!$C$42,M1120-1,MATCH(K1120,随机目标!$C$41:$CH$41,0)+1)</f>
        <v>5</v>
      </c>
      <c r="Q1120" s="50">
        <v>1</v>
      </c>
      <c r="R1120" s="50" t="str">
        <f t="shared" ca="1" si="861"/>
        <v>prop_210</v>
      </c>
      <c r="S1120" s="50" t="str">
        <f t="shared" ca="1" si="862"/>
        <v>prop</v>
      </c>
      <c r="U1120" s="50">
        <v>23</v>
      </c>
      <c r="V1120" s="50">
        <f t="shared" si="883"/>
        <v>232018</v>
      </c>
      <c r="W1120" s="50">
        <v>18</v>
      </c>
      <c r="X1120" s="50" t="s">
        <v>2200</v>
      </c>
      <c r="Y1120" s="50" t="s">
        <v>2200</v>
      </c>
      <c r="Z1120" s="50">
        <f>随机目标!CH559</f>
        <v>0</v>
      </c>
      <c r="AA1120" s="50">
        <v>2</v>
      </c>
      <c r="AB1120" s="50" t="str">
        <f t="shared" si="884"/>
        <v>itemicon_1</v>
      </c>
      <c r="AC1120" s="50" t="str">
        <f t="shared" si="885"/>
        <v>coin</v>
      </c>
    </row>
    <row r="1121" spans="1:29">
      <c r="A1121" s="51" t="s">
        <v>1434</v>
      </c>
      <c r="B1121" s="52">
        <v>2019</v>
      </c>
      <c r="C1121" s="52">
        <v>4</v>
      </c>
      <c r="D1121" s="50" t="str">
        <f t="shared" ref="D1121:H1121" si="914">D1021</f>
        <v>item,200;stage_token,1</v>
      </c>
      <c r="E1121" s="50">
        <f>产出设定!$C$22</f>
        <v>100</v>
      </c>
      <c r="F1121" s="50">
        <f t="shared" si="914"/>
        <v>192</v>
      </c>
      <c r="G1121" s="50">
        <f t="shared" si="914"/>
        <v>320</v>
      </c>
      <c r="H1121" s="50" t="str">
        <f t="shared" si="914"/>
        <v>pack,10219;stage_token,155;dice,1</v>
      </c>
      <c r="K1121" s="50">
        <v>16</v>
      </c>
      <c r="L1121" s="50">
        <f t="shared" si="860"/>
        <v>161019</v>
      </c>
      <c r="M1121" s="50">
        <v>19</v>
      </c>
      <c r="N1121" s="50" t="str">
        <f ca="1">OFFSET(随机目标!$C$42,M1121-1,MATCH(K1121,随机目标!$C$41:$CH$41,0)-1)</f>
        <v>prop,210,2;pack,1103;pack,1118;pack,1133;pack,1148</v>
      </c>
      <c r="O1121" s="50" t="str">
        <f ca="1">OFFSET(随机目标!$C$42,M1121-1,MATCH(K1121,随机目标!$C$41:$CH$41,0))</f>
        <v>prop,210,2</v>
      </c>
      <c r="P1121" s="50">
        <f ca="1">OFFSET(随机目标!$C$42,M1121-1,MATCH(K1121,随机目标!$C$41:$CH$41,0)+1)</f>
        <v>5</v>
      </c>
      <c r="Q1121" s="50">
        <v>1</v>
      </c>
      <c r="R1121" s="50" t="str">
        <f t="shared" ca="1" si="861"/>
        <v>prop_210</v>
      </c>
      <c r="S1121" s="50" t="str">
        <f t="shared" ca="1" si="862"/>
        <v>prop</v>
      </c>
      <c r="U1121" s="50">
        <v>23</v>
      </c>
      <c r="V1121" s="50">
        <f t="shared" si="883"/>
        <v>232019</v>
      </c>
      <c r="W1121" s="50">
        <v>19</v>
      </c>
      <c r="X1121" s="50" t="s">
        <v>2200</v>
      </c>
      <c r="Y1121" s="50" t="s">
        <v>2200</v>
      </c>
      <c r="Z1121" s="50">
        <f>随机目标!CH560</f>
        <v>0</v>
      </c>
      <c r="AA1121" s="50">
        <v>2</v>
      </c>
      <c r="AB1121" s="50" t="str">
        <f t="shared" si="884"/>
        <v>itemicon_1</v>
      </c>
      <c r="AC1121" s="50" t="str">
        <f t="shared" si="885"/>
        <v>coin</v>
      </c>
    </row>
    <row r="1122" spans="1:29">
      <c r="A1122" s="51" t="s">
        <v>1435</v>
      </c>
      <c r="B1122" s="52">
        <v>2020</v>
      </c>
      <c r="C1122" s="52">
        <v>4</v>
      </c>
      <c r="D1122" s="50" t="str">
        <f t="shared" ref="D1122:H1122" si="915">D1022</f>
        <v>item,200;stage_token,1</v>
      </c>
      <c r="E1122" s="50">
        <f>产出设定!$C$22</f>
        <v>100</v>
      </c>
      <c r="F1122" s="50">
        <f t="shared" si="915"/>
        <v>192</v>
      </c>
      <c r="G1122" s="50">
        <f t="shared" si="915"/>
        <v>320</v>
      </c>
      <c r="H1122" s="50" t="str">
        <f t="shared" si="915"/>
        <v>pack,10220;stage_token,160;dice,1</v>
      </c>
      <c r="K1122" s="50">
        <v>16</v>
      </c>
      <c r="L1122" s="50">
        <f t="shared" si="860"/>
        <v>161020</v>
      </c>
      <c r="M1122" s="50">
        <v>20</v>
      </c>
      <c r="N1122" s="50" t="str">
        <f ca="1">OFFSET(随机目标!$C$42,M1122-1,MATCH(K1122,随机目标!$C$41:$CH$41,0)-1)</f>
        <v>prop,210,2;pack,1103;pack,1118;pack,1133;pack,1148</v>
      </c>
      <c r="O1122" s="50" t="str">
        <f ca="1">OFFSET(随机目标!$C$42,M1122-1,MATCH(K1122,随机目标!$C$41:$CH$41,0))</f>
        <v>prop,210,2</v>
      </c>
      <c r="P1122" s="50">
        <f ca="1">OFFSET(随机目标!$C$42,M1122-1,MATCH(K1122,随机目标!$C$41:$CH$41,0)+1)</f>
        <v>5</v>
      </c>
      <c r="Q1122" s="50">
        <v>1</v>
      </c>
      <c r="R1122" s="50" t="str">
        <f t="shared" ca="1" si="861"/>
        <v>prop_210</v>
      </c>
      <c r="S1122" s="50" t="str">
        <f t="shared" ca="1" si="862"/>
        <v>prop</v>
      </c>
      <c r="U1122" s="50">
        <v>23</v>
      </c>
      <c r="V1122" s="50">
        <f t="shared" si="883"/>
        <v>232020</v>
      </c>
      <c r="W1122" s="50">
        <v>20</v>
      </c>
      <c r="X1122" s="50" t="s">
        <v>2200</v>
      </c>
      <c r="Y1122" s="50" t="s">
        <v>2200</v>
      </c>
      <c r="Z1122" s="50">
        <f>随机目标!CH561</f>
        <v>0</v>
      </c>
      <c r="AA1122" s="50">
        <v>2</v>
      </c>
      <c r="AB1122" s="50" t="str">
        <f t="shared" si="884"/>
        <v>itemicon_1</v>
      </c>
      <c r="AC1122" s="50" t="str">
        <f t="shared" si="885"/>
        <v>coin</v>
      </c>
    </row>
    <row r="1123" spans="1:29">
      <c r="A1123" s="51" t="s">
        <v>1436</v>
      </c>
      <c r="B1123" s="52">
        <v>2021</v>
      </c>
      <c r="C1123" s="52">
        <v>4</v>
      </c>
      <c r="D1123" s="50" t="str">
        <f t="shared" ref="D1123:H1123" si="916">D1023</f>
        <v>item,200;stage_token,1</v>
      </c>
      <c r="E1123" s="50">
        <f>产出设定!$C$22</f>
        <v>100</v>
      </c>
      <c r="F1123" s="50">
        <f t="shared" si="916"/>
        <v>192</v>
      </c>
      <c r="G1123" s="50">
        <f t="shared" si="916"/>
        <v>320</v>
      </c>
      <c r="H1123" s="50" t="str">
        <f t="shared" si="916"/>
        <v>pack,10221;stage_token,160;dice,1</v>
      </c>
      <c r="K1123" s="50">
        <v>16</v>
      </c>
      <c r="L1123" s="50">
        <f t="shared" si="860"/>
        <v>161021</v>
      </c>
      <c r="M1123" s="50">
        <v>21</v>
      </c>
      <c r="N1123" s="50" t="str">
        <f ca="1">OFFSET(随机目标!$C$42,M1123-1,MATCH(K1123,随机目标!$C$41:$CH$41,0)-1)</f>
        <v>prop,210,2;pack,1103;pack,1118;pack,1133;pack,1148</v>
      </c>
      <c r="O1123" s="50" t="str">
        <f ca="1">OFFSET(随机目标!$C$42,M1123-1,MATCH(K1123,随机目标!$C$41:$CH$41,0))</f>
        <v>prop,210,2</v>
      </c>
      <c r="P1123" s="50">
        <f ca="1">OFFSET(随机目标!$C$42,M1123-1,MATCH(K1123,随机目标!$C$41:$CH$41,0)+1)</f>
        <v>5</v>
      </c>
      <c r="Q1123" s="50">
        <v>1</v>
      </c>
      <c r="R1123" s="50" t="str">
        <f t="shared" ca="1" si="861"/>
        <v>prop_210</v>
      </c>
      <c r="S1123" s="50" t="str">
        <f t="shared" ca="1" si="862"/>
        <v>prop</v>
      </c>
      <c r="U1123" s="50">
        <v>23</v>
      </c>
      <c r="V1123" s="50">
        <f t="shared" si="883"/>
        <v>232021</v>
      </c>
      <c r="W1123" s="50">
        <v>21</v>
      </c>
      <c r="X1123" s="50" t="s">
        <v>2200</v>
      </c>
      <c r="Y1123" s="50" t="s">
        <v>2200</v>
      </c>
      <c r="Z1123" s="50">
        <f>随机目标!CH562</f>
        <v>0</v>
      </c>
      <c r="AA1123" s="50">
        <v>2</v>
      </c>
      <c r="AB1123" s="50" t="str">
        <f t="shared" si="884"/>
        <v>itemicon_1</v>
      </c>
      <c r="AC1123" s="50" t="str">
        <f t="shared" si="885"/>
        <v>coin</v>
      </c>
    </row>
    <row r="1124" spans="1:29">
      <c r="A1124" s="51" t="s">
        <v>1437</v>
      </c>
      <c r="B1124" s="52">
        <v>2022</v>
      </c>
      <c r="C1124" s="52">
        <v>4</v>
      </c>
      <c r="D1124" s="50" t="str">
        <f t="shared" ref="D1124:H1124" si="917">D1024</f>
        <v>item,200;stage_token,1</v>
      </c>
      <c r="E1124" s="50">
        <f>产出设定!$C$22</f>
        <v>100</v>
      </c>
      <c r="F1124" s="50">
        <f t="shared" si="917"/>
        <v>198</v>
      </c>
      <c r="G1124" s="50">
        <f t="shared" si="917"/>
        <v>330</v>
      </c>
      <c r="H1124" s="50" t="str">
        <f t="shared" si="917"/>
        <v>pack,10222;stage_token,160;dice,1</v>
      </c>
      <c r="K1124" s="50">
        <v>16</v>
      </c>
      <c r="L1124" s="50">
        <f t="shared" si="860"/>
        <v>161022</v>
      </c>
      <c r="M1124" s="50">
        <v>22</v>
      </c>
      <c r="N1124" s="50" t="str">
        <f ca="1">OFFSET(随机目标!$C$42,M1124-1,MATCH(K1124,随机目标!$C$41:$CH$41,0)-1)</f>
        <v>prop,210,2;pack,1104;pack,1119;pack,1134;pack,1149</v>
      </c>
      <c r="O1124" s="50" t="str">
        <f ca="1">OFFSET(随机目标!$C$42,M1124-1,MATCH(K1124,随机目标!$C$41:$CH$41,0))</f>
        <v>prop,210,2</v>
      </c>
      <c r="P1124" s="50">
        <f ca="1">OFFSET(随机目标!$C$42,M1124-1,MATCH(K1124,随机目标!$C$41:$CH$41,0)+1)</f>
        <v>5</v>
      </c>
      <c r="Q1124" s="50">
        <v>1</v>
      </c>
      <c r="R1124" s="50" t="str">
        <f t="shared" ca="1" si="861"/>
        <v>prop_210</v>
      </c>
      <c r="S1124" s="50" t="str">
        <f t="shared" ca="1" si="862"/>
        <v>prop</v>
      </c>
      <c r="U1124" s="50">
        <v>23</v>
      </c>
      <c r="V1124" s="50">
        <f t="shared" si="883"/>
        <v>232022</v>
      </c>
      <c r="W1124" s="50">
        <v>22</v>
      </c>
      <c r="X1124" s="50" t="s">
        <v>2200</v>
      </c>
      <c r="Y1124" s="50" t="s">
        <v>2200</v>
      </c>
      <c r="Z1124" s="50">
        <f>随机目标!CH563</f>
        <v>0</v>
      </c>
      <c r="AA1124" s="50">
        <v>2</v>
      </c>
      <c r="AB1124" s="50" t="str">
        <f t="shared" si="884"/>
        <v>itemicon_1</v>
      </c>
      <c r="AC1124" s="50" t="str">
        <f t="shared" si="885"/>
        <v>coin</v>
      </c>
    </row>
    <row r="1125" spans="1:29">
      <c r="A1125" s="51" t="s">
        <v>1438</v>
      </c>
      <c r="B1125" s="52">
        <v>2023</v>
      </c>
      <c r="C1125" s="52">
        <v>4</v>
      </c>
      <c r="D1125" s="50" t="str">
        <f t="shared" ref="D1125:H1125" si="918">D1025</f>
        <v>item,200;stage_token,1</v>
      </c>
      <c r="E1125" s="50">
        <f>产出设定!$C$22</f>
        <v>100</v>
      </c>
      <c r="F1125" s="50">
        <f t="shared" si="918"/>
        <v>198</v>
      </c>
      <c r="G1125" s="50">
        <f t="shared" si="918"/>
        <v>330</v>
      </c>
      <c r="H1125" s="50" t="str">
        <f t="shared" si="918"/>
        <v>pack,10223;stage_token,160;dice,1</v>
      </c>
      <c r="K1125" s="50">
        <v>16</v>
      </c>
      <c r="L1125" s="50">
        <f t="shared" si="860"/>
        <v>161023</v>
      </c>
      <c r="M1125" s="50">
        <v>23</v>
      </c>
      <c r="N1125" s="50" t="str">
        <f ca="1">OFFSET(随机目标!$C$42,M1125-1,MATCH(K1125,随机目标!$C$41:$CH$41,0)-1)</f>
        <v>prop,210,2;pack,1104;pack,1119;pack,1134;pack,1149</v>
      </c>
      <c r="O1125" s="50" t="str">
        <f ca="1">OFFSET(随机目标!$C$42,M1125-1,MATCH(K1125,随机目标!$C$41:$CH$41,0))</f>
        <v>prop,210,2</v>
      </c>
      <c r="P1125" s="50">
        <f ca="1">OFFSET(随机目标!$C$42,M1125-1,MATCH(K1125,随机目标!$C$41:$CH$41,0)+1)</f>
        <v>5</v>
      </c>
      <c r="Q1125" s="50">
        <v>1</v>
      </c>
      <c r="R1125" s="50" t="str">
        <f t="shared" ca="1" si="861"/>
        <v>prop_210</v>
      </c>
      <c r="S1125" s="50" t="str">
        <f t="shared" ca="1" si="862"/>
        <v>prop</v>
      </c>
      <c r="U1125" s="50">
        <v>23</v>
      </c>
      <c r="V1125" s="50">
        <f t="shared" si="883"/>
        <v>232023</v>
      </c>
      <c r="W1125" s="50">
        <v>23</v>
      </c>
      <c r="X1125" s="50" t="s">
        <v>2200</v>
      </c>
      <c r="Y1125" s="50" t="s">
        <v>2200</v>
      </c>
      <c r="Z1125" s="50">
        <f>随机目标!CH564</f>
        <v>0</v>
      </c>
      <c r="AA1125" s="50">
        <v>2</v>
      </c>
      <c r="AB1125" s="50" t="str">
        <f t="shared" si="884"/>
        <v>itemicon_1</v>
      </c>
      <c r="AC1125" s="50" t="str">
        <f t="shared" si="885"/>
        <v>coin</v>
      </c>
    </row>
    <row r="1126" spans="1:29">
      <c r="A1126" s="51" t="s">
        <v>1439</v>
      </c>
      <c r="B1126" s="52">
        <v>2024</v>
      </c>
      <c r="C1126" s="52">
        <v>4</v>
      </c>
      <c r="D1126" s="50" t="str">
        <f t="shared" ref="D1126:H1126" si="919">D1026</f>
        <v>item,200;stage_token,1</v>
      </c>
      <c r="E1126" s="50">
        <f>产出设定!$C$22</f>
        <v>100</v>
      </c>
      <c r="F1126" s="50">
        <f t="shared" si="919"/>
        <v>204</v>
      </c>
      <c r="G1126" s="50">
        <f t="shared" si="919"/>
        <v>340</v>
      </c>
      <c r="H1126" s="50" t="str">
        <f t="shared" si="919"/>
        <v>pack,10224;stage_token,160;dice,1</v>
      </c>
      <c r="K1126" s="50">
        <v>16</v>
      </c>
      <c r="L1126" s="50">
        <f t="shared" si="860"/>
        <v>161024</v>
      </c>
      <c r="M1126" s="50">
        <v>24</v>
      </c>
      <c r="N1126" s="50" t="str">
        <f ca="1">OFFSET(随机目标!$C$42,M1126-1,MATCH(K1126,随机目标!$C$41:$CH$41,0)-1)</f>
        <v>prop,210,2;pack,1104;pack,1119;pack,1134;pack,1149</v>
      </c>
      <c r="O1126" s="50" t="str">
        <f ca="1">OFFSET(随机目标!$C$42,M1126-1,MATCH(K1126,随机目标!$C$41:$CH$41,0))</f>
        <v>prop,210,2</v>
      </c>
      <c r="P1126" s="50">
        <f ca="1">OFFSET(随机目标!$C$42,M1126-1,MATCH(K1126,随机目标!$C$41:$CH$41,0)+1)</f>
        <v>5</v>
      </c>
      <c r="Q1126" s="50">
        <v>1</v>
      </c>
      <c r="R1126" s="50" t="str">
        <f t="shared" ca="1" si="861"/>
        <v>prop_210</v>
      </c>
      <c r="S1126" s="50" t="str">
        <f t="shared" ca="1" si="862"/>
        <v>prop</v>
      </c>
      <c r="U1126" s="50">
        <v>23</v>
      </c>
      <c r="V1126" s="50">
        <f t="shared" si="883"/>
        <v>232024</v>
      </c>
      <c r="W1126" s="50">
        <v>24</v>
      </c>
      <c r="X1126" s="50" t="s">
        <v>2200</v>
      </c>
      <c r="Y1126" s="50" t="s">
        <v>2200</v>
      </c>
      <c r="Z1126" s="50">
        <f>随机目标!CH565</f>
        <v>0</v>
      </c>
      <c r="AA1126" s="50">
        <v>2</v>
      </c>
      <c r="AB1126" s="50" t="str">
        <f t="shared" si="884"/>
        <v>itemicon_1</v>
      </c>
      <c r="AC1126" s="50" t="str">
        <f t="shared" si="885"/>
        <v>coin</v>
      </c>
    </row>
    <row r="1127" spans="1:29">
      <c r="A1127" s="51" t="s">
        <v>1440</v>
      </c>
      <c r="B1127" s="52">
        <v>2025</v>
      </c>
      <c r="C1127" s="52">
        <v>4</v>
      </c>
      <c r="D1127" s="50" t="str">
        <f t="shared" ref="D1127:H1127" si="920">D1027</f>
        <v>item,200;stage_token,1</v>
      </c>
      <c r="E1127" s="50">
        <f>产出设定!$C$22</f>
        <v>100</v>
      </c>
      <c r="F1127" s="50">
        <f t="shared" si="920"/>
        <v>204</v>
      </c>
      <c r="G1127" s="50">
        <f t="shared" si="920"/>
        <v>340</v>
      </c>
      <c r="H1127" s="50" t="str">
        <f t="shared" si="920"/>
        <v>pack,10225;stage_token,165;dice,1</v>
      </c>
      <c r="K1127" s="50">
        <v>16</v>
      </c>
      <c r="L1127" s="50">
        <f t="shared" si="860"/>
        <v>161025</v>
      </c>
      <c r="M1127" s="50">
        <v>25</v>
      </c>
      <c r="N1127" s="50" t="str">
        <f ca="1">OFFSET(随机目标!$C$42,M1127-1,MATCH(K1127,随机目标!$C$41:$CH$41,0)-1)</f>
        <v>prop,210,2;pack,1104;pack,1119;pack,1134;pack,1149</v>
      </c>
      <c r="O1127" s="50" t="str">
        <f ca="1">OFFSET(随机目标!$C$42,M1127-1,MATCH(K1127,随机目标!$C$41:$CH$41,0))</f>
        <v>prop,210,2</v>
      </c>
      <c r="P1127" s="50">
        <f ca="1">OFFSET(随机目标!$C$42,M1127-1,MATCH(K1127,随机目标!$C$41:$CH$41,0)+1)</f>
        <v>5</v>
      </c>
      <c r="Q1127" s="50">
        <v>1</v>
      </c>
      <c r="R1127" s="50" t="str">
        <f t="shared" ca="1" si="861"/>
        <v>prop_210</v>
      </c>
      <c r="S1127" s="50" t="str">
        <f t="shared" ca="1" si="862"/>
        <v>prop</v>
      </c>
      <c r="U1127" s="50">
        <v>23</v>
      </c>
      <c r="V1127" s="50">
        <f t="shared" si="883"/>
        <v>232025</v>
      </c>
      <c r="W1127" s="50">
        <v>25</v>
      </c>
      <c r="X1127" s="50" t="s">
        <v>2200</v>
      </c>
      <c r="Y1127" s="50" t="s">
        <v>2200</v>
      </c>
      <c r="Z1127" s="50">
        <f>随机目标!CH566</f>
        <v>0</v>
      </c>
      <c r="AA1127" s="50">
        <v>2</v>
      </c>
      <c r="AB1127" s="50" t="str">
        <f t="shared" si="884"/>
        <v>itemicon_1</v>
      </c>
      <c r="AC1127" s="50" t="str">
        <f t="shared" si="885"/>
        <v>coin</v>
      </c>
    </row>
    <row r="1128" spans="1:29">
      <c r="A1128" s="51" t="s">
        <v>1441</v>
      </c>
      <c r="B1128" s="52">
        <v>2026</v>
      </c>
      <c r="C1128" s="52">
        <v>4</v>
      </c>
      <c r="D1128" s="50" t="str">
        <f t="shared" ref="D1128:H1128" si="921">D1028</f>
        <v>item,200;stage_token,1</v>
      </c>
      <c r="E1128" s="50">
        <f>产出设定!$C$22</f>
        <v>100</v>
      </c>
      <c r="F1128" s="50">
        <f t="shared" si="921"/>
        <v>204</v>
      </c>
      <c r="G1128" s="50">
        <f t="shared" si="921"/>
        <v>340</v>
      </c>
      <c r="H1128" s="50" t="str">
        <f t="shared" si="921"/>
        <v>pack,10226;stage_token,165;dice,1</v>
      </c>
      <c r="K1128" s="50">
        <v>16</v>
      </c>
      <c r="L1128" s="50">
        <f t="shared" si="860"/>
        <v>161026</v>
      </c>
      <c r="M1128" s="50">
        <v>26</v>
      </c>
      <c r="N1128" s="50" t="str">
        <f ca="1">OFFSET(随机目标!$C$42,M1128-1,MATCH(K1128,随机目标!$C$41:$CH$41,0)-1)</f>
        <v>prop,210,2;pack,1104;pack,1119;pack,1134;pack,1149</v>
      </c>
      <c r="O1128" s="50" t="str">
        <f ca="1">OFFSET(随机目标!$C$42,M1128-1,MATCH(K1128,随机目标!$C$41:$CH$41,0))</f>
        <v>prop,210,2</v>
      </c>
      <c r="P1128" s="50">
        <f ca="1">OFFSET(随机目标!$C$42,M1128-1,MATCH(K1128,随机目标!$C$41:$CH$41,0)+1)</f>
        <v>5</v>
      </c>
      <c r="Q1128" s="50">
        <v>1</v>
      </c>
      <c r="R1128" s="50" t="str">
        <f t="shared" ca="1" si="861"/>
        <v>prop_210</v>
      </c>
      <c r="S1128" s="50" t="str">
        <f t="shared" ca="1" si="862"/>
        <v>prop</v>
      </c>
      <c r="U1128" s="50">
        <v>23</v>
      </c>
      <c r="V1128" s="50">
        <f t="shared" si="883"/>
        <v>232026</v>
      </c>
      <c r="W1128" s="50">
        <v>26</v>
      </c>
      <c r="X1128" s="50" t="s">
        <v>2200</v>
      </c>
      <c r="Y1128" s="50" t="s">
        <v>2200</v>
      </c>
      <c r="Z1128" s="50">
        <f>随机目标!CH567</f>
        <v>0</v>
      </c>
      <c r="AA1128" s="50">
        <v>2</v>
      </c>
      <c r="AB1128" s="50" t="str">
        <f t="shared" si="884"/>
        <v>itemicon_1</v>
      </c>
      <c r="AC1128" s="50" t="str">
        <f t="shared" si="885"/>
        <v>coin</v>
      </c>
    </row>
    <row r="1129" spans="1:29">
      <c r="A1129" s="51" t="s">
        <v>1442</v>
      </c>
      <c r="B1129" s="52">
        <v>2027</v>
      </c>
      <c r="C1129" s="52">
        <v>4</v>
      </c>
      <c r="D1129" s="50" t="str">
        <f t="shared" ref="D1129:H1129" si="922">D1029</f>
        <v>item,200;stage_token,1</v>
      </c>
      <c r="E1129" s="50">
        <f>产出设定!$C$22</f>
        <v>100</v>
      </c>
      <c r="F1129" s="50">
        <f t="shared" si="922"/>
        <v>210</v>
      </c>
      <c r="G1129" s="50">
        <f t="shared" si="922"/>
        <v>350</v>
      </c>
      <c r="H1129" s="50" t="str">
        <f t="shared" si="922"/>
        <v>pack,10227;stage_token,165;dice,1</v>
      </c>
      <c r="K1129" s="50">
        <v>16</v>
      </c>
      <c r="L1129" s="50">
        <f t="shared" si="860"/>
        <v>161027</v>
      </c>
      <c r="M1129" s="50">
        <v>27</v>
      </c>
      <c r="N1129" s="50" t="str">
        <f ca="1">OFFSET(随机目标!$C$42,M1129-1,MATCH(K1129,随机目标!$C$41:$CH$41,0)-1)</f>
        <v>prop,210,2;pack,1104;pack,1119;pack,1134;pack,1149</v>
      </c>
      <c r="O1129" s="50" t="str">
        <f ca="1">OFFSET(随机目标!$C$42,M1129-1,MATCH(K1129,随机目标!$C$41:$CH$41,0))</f>
        <v>prop,210,2</v>
      </c>
      <c r="P1129" s="50">
        <f ca="1">OFFSET(随机目标!$C$42,M1129-1,MATCH(K1129,随机目标!$C$41:$CH$41,0)+1)</f>
        <v>5</v>
      </c>
      <c r="Q1129" s="50">
        <v>1</v>
      </c>
      <c r="R1129" s="50" t="str">
        <f t="shared" ca="1" si="861"/>
        <v>prop_210</v>
      </c>
      <c r="S1129" s="50" t="str">
        <f t="shared" ca="1" si="862"/>
        <v>prop</v>
      </c>
      <c r="U1129" s="50">
        <v>23</v>
      </c>
      <c r="V1129" s="50">
        <f t="shared" si="883"/>
        <v>232027</v>
      </c>
      <c r="W1129" s="50">
        <v>27</v>
      </c>
      <c r="X1129" s="50" t="s">
        <v>2200</v>
      </c>
      <c r="Y1129" s="50" t="s">
        <v>2200</v>
      </c>
      <c r="Z1129" s="50">
        <f>随机目标!CH568</f>
        <v>0</v>
      </c>
      <c r="AA1129" s="50">
        <v>2</v>
      </c>
      <c r="AB1129" s="50" t="str">
        <f t="shared" si="884"/>
        <v>itemicon_1</v>
      </c>
      <c r="AC1129" s="50" t="str">
        <f t="shared" si="885"/>
        <v>coin</v>
      </c>
    </row>
    <row r="1130" spans="1:29">
      <c r="A1130" s="51" t="s">
        <v>1443</v>
      </c>
      <c r="B1130" s="52">
        <v>2028</v>
      </c>
      <c r="C1130" s="52">
        <v>4</v>
      </c>
      <c r="D1130" s="50" t="str">
        <f t="shared" ref="D1130:H1130" si="923">D1030</f>
        <v>item,200;stage_token,1</v>
      </c>
      <c r="E1130" s="50">
        <f>产出设定!$C$22</f>
        <v>100</v>
      </c>
      <c r="F1130" s="50">
        <f t="shared" si="923"/>
        <v>210</v>
      </c>
      <c r="G1130" s="50">
        <f t="shared" si="923"/>
        <v>350</v>
      </c>
      <c r="H1130" s="50" t="str">
        <f t="shared" si="923"/>
        <v>pack,10228;stage_token,165;dice,1</v>
      </c>
      <c r="K1130" s="50">
        <v>16</v>
      </c>
      <c r="L1130" s="50">
        <f t="shared" si="860"/>
        <v>161028</v>
      </c>
      <c r="M1130" s="50">
        <v>28</v>
      </c>
      <c r="N1130" s="50" t="str">
        <f ca="1">OFFSET(随机目标!$C$42,M1130-1,MATCH(K1130,随机目标!$C$41:$CH$41,0)-1)</f>
        <v>prop,210,2;pack,1104;pack,1119;pack,1134;pack,1149</v>
      </c>
      <c r="O1130" s="50" t="str">
        <f ca="1">OFFSET(随机目标!$C$42,M1130-1,MATCH(K1130,随机目标!$C$41:$CH$41,0))</f>
        <v>prop,210,2</v>
      </c>
      <c r="P1130" s="50">
        <f ca="1">OFFSET(随机目标!$C$42,M1130-1,MATCH(K1130,随机目标!$C$41:$CH$41,0)+1)</f>
        <v>5</v>
      </c>
      <c r="Q1130" s="50">
        <v>1</v>
      </c>
      <c r="R1130" s="50" t="str">
        <f t="shared" ca="1" si="861"/>
        <v>prop_210</v>
      </c>
      <c r="S1130" s="50" t="str">
        <f t="shared" ca="1" si="862"/>
        <v>prop</v>
      </c>
      <c r="U1130" s="50">
        <v>23</v>
      </c>
      <c r="V1130" s="50">
        <f t="shared" si="883"/>
        <v>232028</v>
      </c>
      <c r="W1130" s="50">
        <v>28</v>
      </c>
      <c r="X1130" s="50" t="s">
        <v>2200</v>
      </c>
      <c r="Y1130" s="50" t="s">
        <v>2200</v>
      </c>
      <c r="Z1130" s="50">
        <f>随机目标!CH569</f>
        <v>0</v>
      </c>
      <c r="AA1130" s="50">
        <v>2</v>
      </c>
      <c r="AB1130" s="50" t="str">
        <f t="shared" si="884"/>
        <v>itemicon_1</v>
      </c>
      <c r="AC1130" s="50" t="str">
        <f t="shared" si="885"/>
        <v>coin</v>
      </c>
    </row>
    <row r="1131" spans="1:29">
      <c r="A1131" s="51" t="s">
        <v>1444</v>
      </c>
      <c r="B1131" s="52">
        <v>2029</v>
      </c>
      <c r="C1131" s="52">
        <v>4</v>
      </c>
      <c r="D1131" s="50" t="str">
        <f t="shared" ref="D1131:H1131" si="924">D1031</f>
        <v>item,200;stage_token,1</v>
      </c>
      <c r="E1131" s="50">
        <f>产出设定!$C$22</f>
        <v>100</v>
      </c>
      <c r="F1131" s="50">
        <f t="shared" si="924"/>
        <v>210</v>
      </c>
      <c r="G1131" s="50">
        <f t="shared" si="924"/>
        <v>350</v>
      </c>
      <c r="H1131" s="50" t="str">
        <f t="shared" si="924"/>
        <v>pack,10229;stage_token,165;dice,1</v>
      </c>
      <c r="K1131" s="50">
        <v>16</v>
      </c>
      <c r="L1131" s="50">
        <f t="shared" si="860"/>
        <v>161029</v>
      </c>
      <c r="M1131" s="50">
        <v>29</v>
      </c>
      <c r="N1131" s="50" t="str">
        <f ca="1">OFFSET(随机目标!$C$42,M1131-1,MATCH(K1131,随机目标!$C$41:$CH$41,0)-1)</f>
        <v>prop,210,2;pack,1104;pack,1119;pack,1134;pack,1149</v>
      </c>
      <c r="O1131" s="50" t="str">
        <f ca="1">OFFSET(随机目标!$C$42,M1131-1,MATCH(K1131,随机目标!$C$41:$CH$41,0))</f>
        <v>prop,210,2</v>
      </c>
      <c r="P1131" s="50">
        <f ca="1">OFFSET(随机目标!$C$42,M1131-1,MATCH(K1131,随机目标!$C$41:$CH$41,0)+1)</f>
        <v>5</v>
      </c>
      <c r="Q1131" s="50">
        <v>1</v>
      </c>
      <c r="R1131" s="50" t="str">
        <f t="shared" ca="1" si="861"/>
        <v>prop_210</v>
      </c>
      <c r="S1131" s="50" t="str">
        <f t="shared" ca="1" si="862"/>
        <v>prop</v>
      </c>
      <c r="U1131" s="50">
        <v>23</v>
      </c>
      <c r="V1131" s="50">
        <f t="shared" si="883"/>
        <v>232029</v>
      </c>
      <c r="W1131" s="50">
        <v>29</v>
      </c>
      <c r="X1131" s="50" t="s">
        <v>2200</v>
      </c>
      <c r="Y1131" s="50" t="s">
        <v>2200</v>
      </c>
      <c r="Z1131" s="50">
        <f>随机目标!CH570</f>
        <v>0</v>
      </c>
      <c r="AA1131" s="50">
        <v>2</v>
      </c>
      <c r="AB1131" s="50" t="str">
        <f t="shared" si="884"/>
        <v>itemicon_1</v>
      </c>
      <c r="AC1131" s="50" t="str">
        <f t="shared" si="885"/>
        <v>coin</v>
      </c>
    </row>
    <row r="1132" spans="1:29">
      <c r="A1132" s="51" t="s">
        <v>1445</v>
      </c>
      <c r="B1132" s="52">
        <v>2030</v>
      </c>
      <c r="C1132" s="52">
        <v>4</v>
      </c>
      <c r="D1132" s="50" t="str">
        <f t="shared" ref="D1132:H1132" si="925">D1032</f>
        <v>item,200;stage_token,1</v>
      </c>
      <c r="E1132" s="50">
        <f>产出设定!$C$22</f>
        <v>100</v>
      </c>
      <c r="F1132" s="50">
        <f t="shared" si="925"/>
        <v>210</v>
      </c>
      <c r="G1132" s="50">
        <f t="shared" si="925"/>
        <v>350</v>
      </c>
      <c r="H1132" s="50" t="str">
        <f t="shared" si="925"/>
        <v>pack,10230;stage_token,170;dice,1</v>
      </c>
      <c r="K1132" s="50">
        <v>16</v>
      </c>
      <c r="L1132" s="50">
        <f t="shared" si="860"/>
        <v>161030</v>
      </c>
      <c r="M1132" s="50">
        <v>30</v>
      </c>
      <c r="N1132" s="50" t="str">
        <f ca="1">OFFSET(随机目标!$C$42,M1132-1,MATCH(K1132,随机目标!$C$41:$CH$41,0)-1)</f>
        <v>prop,210,2;pack,1104;pack,1119;pack,1134;pack,1149</v>
      </c>
      <c r="O1132" s="50" t="str">
        <f ca="1">OFFSET(随机目标!$C$42,M1132-1,MATCH(K1132,随机目标!$C$41:$CH$41,0))</f>
        <v>prop,210,2</v>
      </c>
      <c r="P1132" s="50">
        <f ca="1">OFFSET(随机目标!$C$42,M1132-1,MATCH(K1132,随机目标!$C$41:$CH$41,0)+1)</f>
        <v>5</v>
      </c>
      <c r="Q1132" s="50">
        <v>1</v>
      </c>
      <c r="R1132" s="50" t="str">
        <f t="shared" ca="1" si="861"/>
        <v>prop_210</v>
      </c>
      <c r="S1132" s="50" t="str">
        <f t="shared" ca="1" si="862"/>
        <v>prop</v>
      </c>
      <c r="U1132" s="50">
        <v>23</v>
      </c>
      <c r="V1132" s="50">
        <f t="shared" si="883"/>
        <v>232030</v>
      </c>
      <c r="W1132" s="50">
        <v>30</v>
      </c>
      <c r="X1132" s="50" t="s">
        <v>2200</v>
      </c>
      <c r="Y1132" s="50" t="s">
        <v>2200</v>
      </c>
      <c r="Z1132" s="50">
        <f>随机目标!CH571</f>
        <v>0</v>
      </c>
      <c r="AA1132" s="50">
        <v>2</v>
      </c>
      <c r="AB1132" s="50" t="str">
        <f t="shared" si="884"/>
        <v>itemicon_1</v>
      </c>
      <c r="AC1132" s="50" t="str">
        <f t="shared" si="885"/>
        <v>coin</v>
      </c>
    </row>
    <row r="1133" spans="1:29">
      <c r="A1133" s="51" t="s">
        <v>1446</v>
      </c>
      <c r="B1133" s="52">
        <v>2031</v>
      </c>
      <c r="C1133" s="52">
        <v>4</v>
      </c>
      <c r="D1133" s="50" t="str">
        <f t="shared" ref="D1133:H1133" si="926">D1033</f>
        <v>item,200;stage_token,1</v>
      </c>
      <c r="E1133" s="50">
        <f>产出设定!$C$22</f>
        <v>100</v>
      </c>
      <c r="F1133" s="50">
        <f t="shared" si="926"/>
        <v>216</v>
      </c>
      <c r="G1133" s="50">
        <f t="shared" si="926"/>
        <v>360</v>
      </c>
      <c r="H1133" s="50" t="str">
        <f t="shared" si="926"/>
        <v>pack,10231;stage_token,170;dice,1</v>
      </c>
      <c r="K1133" s="50">
        <v>16</v>
      </c>
      <c r="L1133" s="50">
        <f t="shared" si="860"/>
        <v>161031</v>
      </c>
      <c r="M1133" s="50">
        <v>31</v>
      </c>
      <c r="N1133" s="50" t="str">
        <f ca="1">OFFSET(随机目标!$C$42,M1133-1,MATCH(K1133,随机目标!$C$41:$CH$41,0)-1)</f>
        <v>prop,210,2;pack,1104;pack,1119;pack,1134;pack,1149</v>
      </c>
      <c r="O1133" s="50" t="str">
        <f ca="1">OFFSET(随机目标!$C$42,M1133-1,MATCH(K1133,随机目标!$C$41:$CH$41,0))</f>
        <v>prop,210,2</v>
      </c>
      <c r="P1133" s="50">
        <f ca="1">OFFSET(随机目标!$C$42,M1133-1,MATCH(K1133,随机目标!$C$41:$CH$41,0)+1)</f>
        <v>5</v>
      </c>
      <c r="Q1133" s="50">
        <v>1</v>
      </c>
      <c r="R1133" s="50" t="str">
        <f t="shared" ca="1" si="861"/>
        <v>prop_210</v>
      </c>
      <c r="S1133" s="50" t="str">
        <f t="shared" ca="1" si="862"/>
        <v>prop</v>
      </c>
      <c r="U1133" s="50">
        <v>23</v>
      </c>
      <c r="V1133" s="50">
        <f t="shared" si="883"/>
        <v>232031</v>
      </c>
      <c r="W1133" s="50">
        <v>31</v>
      </c>
      <c r="X1133" s="50" t="s">
        <v>2200</v>
      </c>
      <c r="Y1133" s="50" t="s">
        <v>2200</v>
      </c>
      <c r="Z1133" s="50">
        <f>随机目标!CH572</f>
        <v>0</v>
      </c>
      <c r="AA1133" s="50">
        <v>2</v>
      </c>
      <c r="AB1133" s="50" t="str">
        <f t="shared" si="884"/>
        <v>itemicon_1</v>
      </c>
      <c r="AC1133" s="50" t="str">
        <f t="shared" si="885"/>
        <v>coin</v>
      </c>
    </row>
    <row r="1134" spans="1:29">
      <c r="A1134" s="51" t="s">
        <v>1447</v>
      </c>
      <c r="B1134" s="52">
        <v>2032</v>
      </c>
      <c r="C1134" s="52">
        <v>4</v>
      </c>
      <c r="D1134" s="50" t="str">
        <f t="shared" ref="D1134:H1134" si="927">D1034</f>
        <v>item,200;stage_token,1</v>
      </c>
      <c r="E1134" s="50">
        <f>产出设定!$C$22</f>
        <v>100</v>
      </c>
      <c r="F1134" s="50">
        <f t="shared" si="927"/>
        <v>216</v>
      </c>
      <c r="G1134" s="50">
        <f t="shared" si="927"/>
        <v>360</v>
      </c>
      <c r="H1134" s="50" t="str">
        <f t="shared" si="927"/>
        <v>pack,10232;stage_token,170;dice,1</v>
      </c>
      <c r="K1134" s="50">
        <v>16</v>
      </c>
      <c r="L1134" s="50">
        <f t="shared" si="860"/>
        <v>161032</v>
      </c>
      <c r="M1134" s="50">
        <v>32</v>
      </c>
      <c r="N1134" s="50" t="str">
        <f ca="1">OFFSET(随机目标!$C$42,M1134-1,MATCH(K1134,随机目标!$C$41:$CH$41,0)-1)</f>
        <v>prop,210,2;pack,1104;pack,1119;pack,1134;pack,1149</v>
      </c>
      <c r="O1134" s="50" t="str">
        <f ca="1">OFFSET(随机目标!$C$42,M1134-1,MATCH(K1134,随机目标!$C$41:$CH$41,0))</f>
        <v>prop,210,2</v>
      </c>
      <c r="P1134" s="50">
        <f ca="1">OFFSET(随机目标!$C$42,M1134-1,MATCH(K1134,随机目标!$C$41:$CH$41,0)+1)</f>
        <v>5</v>
      </c>
      <c r="Q1134" s="50">
        <v>1</v>
      </c>
      <c r="R1134" s="50" t="str">
        <f t="shared" ca="1" si="861"/>
        <v>prop_210</v>
      </c>
      <c r="S1134" s="50" t="str">
        <f t="shared" ca="1" si="862"/>
        <v>prop</v>
      </c>
      <c r="U1134" s="50">
        <v>23</v>
      </c>
      <c r="V1134" s="50">
        <f t="shared" si="883"/>
        <v>232032</v>
      </c>
      <c r="W1134" s="50">
        <v>32</v>
      </c>
      <c r="X1134" s="50" t="s">
        <v>2200</v>
      </c>
      <c r="Y1134" s="50" t="s">
        <v>2200</v>
      </c>
      <c r="Z1134" s="50">
        <f>随机目标!CH573</f>
        <v>0</v>
      </c>
      <c r="AA1134" s="50">
        <v>2</v>
      </c>
      <c r="AB1134" s="50" t="str">
        <f t="shared" si="884"/>
        <v>itemicon_1</v>
      </c>
      <c r="AC1134" s="50" t="str">
        <f t="shared" si="885"/>
        <v>coin</v>
      </c>
    </row>
    <row r="1135" spans="1:29">
      <c r="A1135" s="51" t="s">
        <v>1448</v>
      </c>
      <c r="B1135" s="52">
        <v>2033</v>
      </c>
      <c r="C1135" s="52">
        <v>4</v>
      </c>
      <c r="D1135" s="50" t="str">
        <f t="shared" ref="D1135:H1135" si="928">D1035</f>
        <v>item,200;stage_token,1</v>
      </c>
      <c r="E1135" s="50">
        <f>产出设定!$C$22</f>
        <v>100</v>
      </c>
      <c r="F1135" s="50">
        <f t="shared" si="928"/>
        <v>216</v>
      </c>
      <c r="G1135" s="50">
        <f t="shared" si="928"/>
        <v>360</v>
      </c>
      <c r="H1135" s="50" t="str">
        <f t="shared" si="928"/>
        <v>pack,10233;stage_token,170;dice,1</v>
      </c>
      <c r="K1135" s="50">
        <v>16</v>
      </c>
      <c r="L1135" s="50">
        <f t="shared" si="860"/>
        <v>161033</v>
      </c>
      <c r="M1135" s="50">
        <v>33</v>
      </c>
      <c r="N1135" s="50" t="str">
        <f ca="1">OFFSET(随机目标!$C$42,M1135-1,MATCH(K1135,随机目标!$C$41:$CH$41,0)-1)</f>
        <v>prop,210,2;pack,1104;pack,1119;pack,1134;pack,1149</v>
      </c>
      <c r="O1135" s="50" t="str">
        <f ca="1">OFFSET(随机目标!$C$42,M1135-1,MATCH(K1135,随机目标!$C$41:$CH$41,0))</f>
        <v>prop,210,2</v>
      </c>
      <c r="P1135" s="50">
        <f ca="1">OFFSET(随机目标!$C$42,M1135-1,MATCH(K1135,随机目标!$C$41:$CH$41,0)+1)</f>
        <v>5</v>
      </c>
      <c r="Q1135" s="50">
        <v>1</v>
      </c>
      <c r="R1135" s="50" t="str">
        <f t="shared" ca="1" si="861"/>
        <v>prop_210</v>
      </c>
      <c r="S1135" s="50" t="str">
        <f t="shared" ca="1" si="862"/>
        <v>prop</v>
      </c>
      <c r="U1135" s="50">
        <v>23</v>
      </c>
      <c r="V1135" s="50">
        <f t="shared" si="883"/>
        <v>232033</v>
      </c>
      <c r="W1135" s="50">
        <v>33</v>
      </c>
      <c r="X1135" s="50" t="s">
        <v>2200</v>
      </c>
      <c r="Y1135" s="50" t="s">
        <v>2200</v>
      </c>
      <c r="Z1135" s="50">
        <f>随机目标!CH574</f>
        <v>0</v>
      </c>
      <c r="AA1135" s="50">
        <v>2</v>
      </c>
      <c r="AB1135" s="50" t="str">
        <f t="shared" si="884"/>
        <v>itemicon_1</v>
      </c>
      <c r="AC1135" s="50" t="str">
        <f t="shared" si="885"/>
        <v>coin</v>
      </c>
    </row>
    <row r="1136" spans="1:29">
      <c r="A1136" s="51" t="s">
        <v>1449</v>
      </c>
      <c r="B1136" s="52">
        <v>2034</v>
      </c>
      <c r="C1136" s="52">
        <v>4</v>
      </c>
      <c r="D1136" s="50" t="str">
        <f t="shared" ref="D1136:H1136" si="929">D1036</f>
        <v>item,200;stage_token,1</v>
      </c>
      <c r="E1136" s="50">
        <f>产出设定!$C$22</f>
        <v>100</v>
      </c>
      <c r="F1136" s="50">
        <f t="shared" si="929"/>
        <v>222</v>
      </c>
      <c r="G1136" s="50">
        <f t="shared" si="929"/>
        <v>370</v>
      </c>
      <c r="H1136" s="50" t="str">
        <f t="shared" si="929"/>
        <v>pack,10234;stage_token,170;dice,1</v>
      </c>
      <c r="K1136" s="50">
        <v>16</v>
      </c>
      <c r="L1136" s="50">
        <f t="shared" ref="L1136:L1199" si="930">K1136*10000+1000+M1136</f>
        <v>161034</v>
      </c>
      <c r="M1136" s="50">
        <v>34</v>
      </c>
      <c r="N1136" s="50" t="str">
        <f ca="1">OFFSET(随机目标!$C$42,M1136-1,MATCH(K1136,随机目标!$C$41:$CH$41,0)-1)</f>
        <v>prop,210,2;pack,1105;pack,1120;pack,1135;pack,1150</v>
      </c>
      <c r="O1136" s="50" t="str">
        <f ca="1">OFFSET(随机目标!$C$42,M1136-1,MATCH(K1136,随机目标!$C$41:$CH$41,0))</f>
        <v>prop,210,2</v>
      </c>
      <c r="P1136" s="50">
        <f ca="1">OFFSET(随机目标!$C$42,M1136-1,MATCH(K1136,随机目标!$C$41:$CH$41,0)+1)</f>
        <v>4</v>
      </c>
      <c r="Q1136" s="50">
        <v>1</v>
      </c>
      <c r="R1136" s="50" t="str">
        <f t="shared" ref="R1136:R1199" ca="1" si="931">IF(OR(S1136="coin",S1136="stage_token"),VLOOKUP(S1136,$AE$3:$AF$6,2,0),IF(S1136="item",VLOOKUP(O1136,$AE$3:$AF$6,2,0),S1136&amp;"_"&amp;MID(O1136,6,3)))</f>
        <v>prop_210</v>
      </c>
      <c r="S1136" s="50" t="str">
        <f t="shared" ref="S1136:S1199" ca="1" si="932">LEFT(O1136,FIND(",",O1136)-1)</f>
        <v>prop</v>
      </c>
      <c r="U1136" s="50">
        <v>23</v>
      </c>
      <c r="V1136" s="50">
        <f t="shared" si="883"/>
        <v>232034</v>
      </c>
      <c r="W1136" s="50">
        <v>34</v>
      </c>
      <c r="X1136" s="50" t="s">
        <v>2200</v>
      </c>
      <c r="Y1136" s="50" t="s">
        <v>2200</v>
      </c>
      <c r="Z1136" s="50">
        <f>随机目标!CH575</f>
        <v>0</v>
      </c>
      <c r="AA1136" s="50">
        <v>2</v>
      </c>
      <c r="AB1136" s="50" t="str">
        <f t="shared" si="884"/>
        <v>itemicon_1</v>
      </c>
      <c r="AC1136" s="50" t="str">
        <f t="shared" si="885"/>
        <v>coin</v>
      </c>
    </row>
    <row r="1137" spans="1:29">
      <c r="A1137" s="51" t="s">
        <v>1450</v>
      </c>
      <c r="B1137" s="52">
        <v>2035</v>
      </c>
      <c r="C1137" s="52">
        <v>4</v>
      </c>
      <c r="D1137" s="50" t="str">
        <f t="shared" ref="D1137:H1137" si="933">D1037</f>
        <v>item,200;stage_token,1</v>
      </c>
      <c r="E1137" s="50">
        <f>产出设定!$C$22</f>
        <v>100</v>
      </c>
      <c r="F1137" s="50">
        <f t="shared" si="933"/>
        <v>222</v>
      </c>
      <c r="G1137" s="50">
        <f t="shared" si="933"/>
        <v>370</v>
      </c>
      <c r="H1137" s="50" t="str">
        <f t="shared" si="933"/>
        <v>pack,10235;stage_token,175;dice,1</v>
      </c>
      <c r="K1137" s="50">
        <v>16</v>
      </c>
      <c r="L1137" s="50">
        <f t="shared" si="930"/>
        <v>161035</v>
      </c>
      <c r="M1137" s="50">
        <v>35</v>
      </c>
      <c r="N1137" s="50" t="str">
        <f ca="1">OFFSET(随机目标!$C$42,M1137-1,MATCH(K1137,随机目标!$C$41:$CH$41,0)-1)</f>
        <v>prop,210,2;pack,1105;pack,1120;pack,1135;pack,1150</v>
      </c>
      <c r="O1137" s="50" t="str">
        <f ca="1">OFFSET(随机目标!$C$42,M1137-1,MATCH(K1137,随机目标!$C$41:$CH$41,0))</f>
        <v>prop,210,2</v>
      </c>
      <c r="P1137" s="50">
        <f ca="1">OFFSET(随机目标!$C$42,M1137-1,MATCH(K1137,随机目标!$C$41:$CH$41,0)+1)</f>
        <v>4</v>
      </c>
      <c r="Q1137" s="50">
        <v>1</v>
      </c>
      <c r="R1137" s="50" t="str">
        <f t="shared" ca="1" si="931"/>
        <v>prop_210</v>
      </c>
      <c r="S1137" s="50" t="str">
        <f t="shared" ca="1" si="932"/>
        <v>prop</v>
      </c>
      <c r="U1137" s="50">
        <v>23</v>
      </c>
      <c r="V1137" s="50">
        <f t="shared" si="883"/>
        <v>232035</v>
      </c>
      <c r="W1137" s="50">
        <v>35</v>
      </c>
      <c r="X1137" s="50" t="s">
        <v>2200</v>
      </c>
      <c r="Y1137" s="50" t="s">
        <v>2200</v>
      </c>
      <c r="Z1137" s="50">
        <f>随机目标!CH576</f>
        <v>0</v>
      </c>
      <c r="AA1137" s="50">
        <v>2</v>
      </c>
      <c r="AB1137" s="50" t="str">
        <f t="shared" si="884"/>
        <v>itemicon_1</v>
      </c>
      <c r="AC1137" s="50" t="str">
        <f t="shared" si="885"/>
        <v>coin</v>
      </c>
    </row>
    <row r="1138" spans="1:29">
      <c r="A1138" s="51" t="s">
        <v>1451</v>
      </c>
      <c r="B1138" s="52">
        <v>2036</v>
      </c>
      <c r="C1138" s="52">
        <v>4</v>
      </c>
      <c r="D1138" s="50" t="str">
        <f t="shared" ref="D1138:H1138" si="934">D1038</f>
        <v>item,200;stage_token,1</v>
      </c>
      <c r="E1138" s="50">
        <f>产出设定!$C$22</f>
        <v>100</v>
      </c>
      <c r="F1138" s="50">
        <f t="shared" si="934"/>
        <v>222</v>
      </c>
      <c r="G1138" s="50">
        <f t="shared" si="934"/>
        <v>370</v>
      </c>
      <c r="H1138" s="50" t="str">
        <f t="shared" si="934"/>
        <v>pack,10236;stage_token,175;dice,1</v>
      </c>
      <c r="K1138" s="50">
        <v>16</v>
      </c>
      <c r="L1138" s="50">
        <f t="shared" si="930"/>
        <v>161036</v>
      </c>
      <c r="M1138" s="50">
        <v>36</v>
      </c>
      <c r="N1138" s="50" t="str">
        <f ca="1">OFFSET(随机目标!$C$42,M1138-1,MATCH(K1138,随机目标!$C$41:$CH$41,0)-1)</f>
        <v>prop,210,2;pack,1105;pack,1120;pack,1135;pack,1150</v>
      </c>
      <c r="O1138" s="50" t="str">
        <f ca="1">OFFSET(随机目标!$C$42,M1138-1,MATCH(K1138,随机目标!$C$41:$CH$41,0))</f>
        <v>prop,210,2</v>
      </c>
      <c r="P1138" s="50">
        <f ca="1">OFFSET(随机目标!$C$42,M1138-1,MATCH(K1138,随机目标!$C$41:$CH$41,0)+1)</f>
        <v>4</v>
      </c>
      <c r="Q1138" s="50">
        <v>1</v>
      </c>
      <c r="R1138" s="50" t="str">
        <f t="shared" ca="1" si="931"/>
        <v>prop_210</v>
      </c>
      <c r="S1138" s="50" t="str">
        <f t="shared" ca="1" si="932"/>
        <v>prop</v>
      </c>
      <c r="U1138" s="50">
        <v>23</v>
      </c>
      <c r="V1138" s="50">
        <f t="shared" si="883"/>
        <v>232036</v>
      </c>
      <c r="W1138" s="50">
        <v>36</v>
      </c>
      <c r="X1138" s="50" t="s">
        <v>2200</v>
      </c>
      <c r="Y1138" s="50" t="s">
        <v>2200</v>
      </c>
      <c r="Z1138" s="50">
        <f>随机目标!CH577</f>
        <v>0</v>
      </c>
      <c r="AA1138" s="50">
        <v>2</v>
      </c>
      <c r="AB1138" s="50" t="str">
        <f t="shared" si="884"/>
        <v>itemicon_1</v>
      </c>
      <c r="AC1138" s="50" t="str">
        <f t="shared" si="885"/>
        <v>coin</v>
      </c>
    </row>
    <row r="1139" spans="1:29">
      <c r="A1139" s="51" t="s">
        <v>1452</v>
      </c>
      <c r="B1139" s="52">
        <v>2037</v>
      </c>
      <c r="C1139" s="52">
        <v>4</v>
      </c>
      <c r="D1139" s="50" t="str">
        <f t="shared" ref="D1139:H1139" si="935">D1039</f>
        <v>item,200;stage_token,1</v>
      </c>
      <c r="E1139" s="50">
        <f>产出设定!$C$22</f>
        <v>100</v>
      </c>
      <c r="F1139" s="50">
        <f t="shared" si="935"/>
        <v>228</v>
      </c>
      <c r="G1139" s="50">
        <f t="shared" si="935"/>
        <v>380</v>
      </c>
      <c r="H1139" s="50" t="str">
        <f t="shared" si="935"/>
        <v>pack,10237;stage_token,175;dice,1</v>
      </c>
      <c r="K1139" s="50">
        <v>16</v>
      </c>
      <c r="L1139" s="50">
        <f t="shared" si="930"/>
        <v>161037</v>
      </c>
      <c r="M1139" s="50">
        <v>37</v>
      </c>
      <c r="N1139" s="50" t="str">
        <f ca="1">OFFSET(随机目标!$C$42,M1139-1,MATCH(K1139,随机目标!$C$41:$CH$41,0)-1)</f>
        <v>prop,210,2;pack,1105;pack,1120;pack,1135;pack,1150</v>
      </c>
      <c r="O1139" s="50" t="str">
        <f ca="1">OFFSET(随机目标!$C$42,M1139-1,MATCH(K1139,随机目标!$C$41:$CH$41,0))</f>
        <v>prop,210,2</v>
      </c>
      <c r="P1139" s="50">
        <f ca="1">OFFSET(随机目标!$C$42,M1139-1,MATCH(K1139,随机目标!$C$41:$CH$41,0)+1)</f>
        <v>4</v>
      </c>
      <c r="Q1139" s="50">
        <v>1</v>
      </c>
      <c r="R1139" s="50" t="str">
        <f t="shared" ca="1" si="931"/>
        <v>prop_210</v>
      </c>
      <c r="S1139" s="50" t="str">
        <f t="shared" ca="1" si="932"/>
        <v>prop</v>
      </c>
      <c r="U1139" s="50">
        <v>23</v>
      </c>
      <c r="V1139" s="50">
        <f t="shared" si="883"/>
        <v>232037</v>
      </c>
      <c r="W1139" s="50">
        <v>37</v>
      </c>
      <c r="X1139" s="50" t="s">
        <v>2200</v>
      </c>
      <c r="Y1139" s="50" t="s">
        <v>2200</v>
      </c>
      <c r="Z1139" s="50">
        <f>随机目标!CH578</f>
        <v>0</v>
      </c>
      <c r="AA1139" s="50">
        <v>2</v>
      </c>
      <c r="AB1139" s="50" t="str">
        <f t="shared" si="884"/>
        <v>itemicon_1</v>
      </c>
      <c r="AC1139" s="50" t="str">
        <f t="shared" si="885"/>
        <v>coin</v>
      </c>
    </row>
    <row r="1140" spans="1:29">
      <c r="A1140" s="51" t="s">
        <v>1453</v>
      </c>
      <c r="B1140" s="52">
        <v>2038</v>
      </c>
      <c r="C1140" s="52">
        <v>4</v>
      </c>
      <c r="D1140" s="50" t="str">
        <f t="shared" ref="D1140:H1140" si="936">D1040</f>
        <v>item,200;stage_token,1</v>
      </c>
      <c r="E1140" s="50">
        <f>产出设定!$C$22</f>
        <v>100</v>
      </c>
      <c r="F1140" s="50">
        <f t="shared" si="936"/>
        <v>234</v>
      </c>
      <c r="G1140" s="50">
        <f t="shared" si="936"/>
        <v>390</v>
      </c>
      <c r="H1140" s="50" t="str">
        <f t="shared" si="936"/>
        <v>pack,10238;stage_token,175;dice,1</v>
      </c>
      <c r="K1140" s="50">
        <v>16</v>
      </c>
      <c r="L1140" s="50">
        <f t="shared" si="930"/>
        <v>161038</v>
      </c>
      <c r="M1140" s="50">
        <v>38</v>
      </c>
      <c r="N1140" s="50" t="str">
        <f ca="1">OFFSET(随机目标!$C$42,M1140-1,MATCH(K1140,随机目标!$C$41:$CH$41,0)-1)</f>
        <v>prop,210,2;pack,1105;pack,1120;pack,1135;pack,1150</v>
      </c>
      <c r="O1140" s="50" t="str">
        <f ca="1">OFFSET(随机目标!$C$42,M1140-1,MATCH(K1140,随机目标!$C$41:$CH$41,0))</f>
        <v>prop,210,2</v>
      </c>
      <c r="P1140" s="50">
        <f ca="1">OFFSET(随机目标!$C$42,M1140-1,MATCH(K1140,随机目标!$C$41:$CH$41,0)+1)</f>
        <v>4</v>
      </c>
      <c r="Q1140" s="50">
        <v>1</v>
      </c>
      <c r="R1140" s="50" t="str">
        <f t="shared" ca="1" si="931"/>
        <v>prop_210</v>
      </c>
      <c r="S1140" s="50" t="str">
        <f t="shared" ca="1" si="932"/>
        <v>prop</v>
      </c>
      <c r="U1140" s="50">
        <v>23</v>
      </c>
      <c r="V1140" s="50">
        <f t="shared" si="883"/>
        <v>232038</v>
      </c>
      <c r="W1140" s="50">
        <v>38</v>
      </c>
      <c r="X1140" s="50" t="s">
        <v>2200</v>
      </c>
      <c r="Y1140" s="50" t="s">
        <v>2200</v>
      </c>
      <c r="Z1140" s="50">
        <f>随机目标!CH579</f>
        <v>0</v>
      </c>
      <c r="AA1140" s="50">
        <v>2</v>
      </c>
      <c r="AB1140" s="50" t="str">
        <f t="shared" si="884"/>
        <v>itemicon_1</v>
      </c>
      <c r="AC1140" s="50" t="str">
        <f t="shared" si="885"/>
        <v>coin</v>
      </c>
    </row>
    <row r="1141" spans="1:29">
      <c r="A1141" s="51" t="s">
        <v>1454</v>
      </c>
      <c r="B1141" s="52">
        <v>2039</v>
      </c>
      <c r="C1141" s="52">
        <v>4</v>
      </c>
      <c r="D1141" s="50" t="str">
        <f t="shared" ref="D1141:H1141" si="937">D1041</f>
        <v>item,200;stage_token,1</v>
      </c>
      <c r="E1141" s="50">
        <f>产出设定!$C$22</f>
        <v>100</v>
      </c>
      <c r="F1141" s="50">
        <f t="shared" si="937"/>
        <v>240</v>
      </c>
      <c r="G1141" s="50">
        <f t="shared" si="937"/>
        <v>400</v>
      </c>
      <c r="H1141" s="50" t="str">
        <f t="shared" si="937"/>
        <v>pack,10239;stage_token,175;dice,1</v>
      </c>
      <c r="K1141" s="50">
        <v>16</v>
      </c>
      <c r="L1141" s="50">
        <f t="shared" si="930"/>
        <v>161039</v>
      </c>
      <c r="M1141" s="50">
        <v>39</v>
      </c>
      <c r="N1141" s="50" t="str">
        <f ca="1">OFFSET(随机目标!$C$42,M1141-1,MATCH(K1141,随机目标!$C$41:$CH$41,0)-1)</f>
        <v>prop,210,2;pack,1105;pack,1120;pack,1135;pack,1150</v>
      </c>
      <c r="O1141" s="50" t="str">
        <f ca="1">OFFSET(随机目标!$C$42,M1141-1,MATCH(K1141,随机目标!$C$41:$CH$41,0))</f>
        <v>prop,210,2</v>
      </c>
      <c r="P1141" s="50">
        <f ca="1">OFFSET(随机目标!$C$42,M1141-1,MATCH(K1141,随机目标!$C$41:$CH$41,0)+1)</f>
        <v>4</v>
      </c>
      <c r="Q1141" s="50">
        <v>1</v>
      </c>
      <c r="R1141" s="50" t="str">
        <f t="shared" ca="1" si="931"/>
        <v>prop_210</v>
      </c>
      <c r="S1141" s="50" t="str">
        <f t="shared" ca="1" si="932"/>
        <v>prop</v>
      </c>
      <c r="U1141" s="50">
        <v>23</v>
      </c>
      <c r="V1141" s="50">
        <f t="shared" si="883"/>
        <v>232039</v>
      </c>
      <c r="W1141" s="50">
        <v>39</v>
      </c>
      <c r="X1141" s="50" t="s">
        <v>2200</v>
      </c>
      <c r="Y1141" s="50" t="s">
        <v>2200</v>
      </c>
      <c r="Z1141" s="50">
        <f>随机目标!CH580</f>
        <v>0</v>
      </c>
      <c r="AA1141" s="50">
        <v>2</v>
      </c>
      <c r="AB1141" s="50" t="str">
        <f t="shared" si="884"/>
        <v>itemicon_1</v>
      </c>
      <c r="AC1141" s="50" t="str">
        <f t="shared" si="885"/>
        <v>coin</v>
      </c>
    </row>
    <row r="1142" spans="1:29">
      <c r="A1142" s="51" t="s">
        <v>1455</v>
      </c>
      <c r="B1142" s="52">
        <v>2040</v>
      </c>
      <c r="C1142" s="52">
        <v>4</v>
      </c>
      <c r="D1142" s="50" t="str">
        <f t="shared" ref="D1142:H1142" si="938">D1042</f>
        <v>item,200;stage_token,1</v>
      </c>
      <c r="E1142" s="50">
        <f>产出设定!$C$22</f>
        <v>100</v>
      </c>
      <c r="F1142" s="50">
        <f t="shared" si="938"/>
        <v>240</v>
      </c>
      <c r="G1142" s="50">
        <f t="shared" si="938"/>
        <v>400</v>
      </c>
      <c r="H1142" s="50" t="str">
        <f t="shared" si="938"/>
        <v>pack,10240;stage_token,180;dice,1</v>
      </c>
      <c r="K1142" s="50">
        <v>16</v>
      </c>
      <c r="L1142" s="50">
        <f t="shared" si="930"/>
        <v>161040</v>
      </c>
      <c r="M1142" s="50">
        <v>40</v>
      </c>
      <c r="N1142" s="50" t="str">
        <f ca="1">OFFSET(随机目标!$C$42,M1142-1,MATCH(K1142,随机目标!$C$41:$CH$41,0)-1)</f>
        <v>prop,210,2;pack,1105;pack,1120;pack,1135;pack,1150</v>
      </c>
      <c r="O1142" s="50" t="str">
        <f ca="1">OFFSET(随机目标!$C$42,M1142-1,MATCH(K1142,随机目标!$C$41:$CH$41,0))</f>
        <v>prop,210,2</v>
      </c>
      <c r="P1142" s="50">
        <f ca="1">OFFSET(随机目标!$C$42,M1142-1,MATCH(K1142,随机目标!$C$41:$CH$41,0)+1)</f>
        <v>4</v>
      </c>
      <c r="Q1142" s="50">
        <v>1</v>
      </c>
      <c r="R1142" s="50" t="str">
        <f t="shared" ca="1" si="931"/>
        <v>prop_210</v>
      </c>
      <c r="S1142" s="50" t="str">
        <f t="shared" ca="1" si="932"/>
        <v>prop</v>
      </c>
      <c r="U1142" s="50">
        <v>23</v>
      </c>
      <c r="V1142" s="50">
        <f t="shared" si="883"/>
        <v>232040</v>
      </c>
      <c r="W1142" s="50">
        <v>40</v>
      </c>
      <c r="X1142" s="50" t="s">
        <v>2200</v>
      </c>
      <c r="Y1142" s="50" t="s">
        <v>2200</v>
      </c>
      <c r="Z1142" s="50">
        <f>随机目标!CH581</f>
        <v>0</v>
      </c>
      <c r="AA1142" s="50">
        <v>2</v>
      </c>
      <c r="AB1142" s="50" t="str">
        <f t="shared" si="884"/>
        <v>itemicon_1</v>
      </c>
      <c r="AC1142" s="50" t="str">
        <f t="shared" si="885"/>
        <v>coin</v>
      </c>
    </row>
    <row r="1143" spans="1:29">
      <c r="A1143" s="51" t="s">
        <v>1456</v>
      </c>
      <c r="B1143" s="52">
        <v>2041</v>
      </c>
      <c r="C1143" s="52">
        <v>4</v>
      </c>
      <c r="D1143" s="50" t="str">
        <f t="shared" ref="D1143:H1143" si="939">D1043</f>
        <v>item,200;stage_token,1</v>
      </c>
      <c r="E1143" s="50">
        <f>产出设定!$C$22</f>
        <v>100</v>
      </c>
      <c r="F1143" s="50">
        <f t="shared" si="939"/>
        <v>246</v>
      </c>
      <c r="G1143" s="50">
        <f t="shared" si="939"/>
        <v>410</v>
      </c>
      <c r="H1143" s="50" t="str">
        <f t="shared" si="939"/>
        <v>pack,10241;stage_token,180;dice,1</v>
      </c>
      <c r="K1143" s="50">
        <v>16</v>
      </c>
      <c r="L1143" s="50">
        <f t="shared" si="930"/>
        <v>161041</v>
      </c>
      <c r="M1143" s="50">
        <v>41</v>
      </c>
      <c r="N1143" s="50" t="str">
        <f ca="1">OFFSET(随机目标!$C$42,M1143-1,MATCH(K1143,随机目标!$C$41:$CH$41,0)-1)</f>
        <v>prop,210,2;pack,1106;pack,1121;pack,1136;pack,1151</v>
      </c>
      <c r="O1143" s="50" t="str">
        <f ca="1">OFFSET(随机目标!$C$42,M1143-1,MATCH(K1143,随机目标!$C$41:$CH$41,0))</f>
        <v>prop,210,2</v>
      </c>
      <c r="P1143" s="50">
        <f ca="1">OFFSET(随机目标!$C$42,M1143-1,MATCH(K1143,随机目标!$C$41:$CH$41,0)+1)</f>
        <v>2</v>
      </c>
      <c r="Q1143" s="50">
        <v>1</v>
      </c>
      <c r="R1143" s="50" t="str">
        <f t="shared" ca="1" si="931"/>
        <v>prop_210</v>
      </c>
      <c r="S1143" s="50" t="str">
        <f t="shared" ca="1" si="932"/>
        <v>prop</v>
      </c>
      <c r="U1143" s="50">
        <v>23</v>
      </c>
      <c r="V1143" s="50">
        <f t="shared" si="883"/>
        <v>232041</v>
      </c>
      <c r="W1143" s="50">
        <v>41</v>
      </c>
      <c r="X1143" s="50" t="s">
        <v>2200</v>
      </c>
      <c r="Y1143" s="50" t="s">
        <v>2200</v>
      </c>
      <c r="Z1143" s="50">
        <f>随机目标!CH582</f>
        <v>0</v>
      </c>
      <c r="AA1143" s="50">
        <v>2</v>
      </c>
      <c r="AB1143" s="50" t="str">
        <f t="shared" si="884"/>
        <v>itemicon_1</v>
      </c>
      <c r="AC1143" s="50" t="str">
        <f t="shared" si="885"/>
        <v>coin</v>
      </c>
    </row>
    <row r="1144" spans="1:29">
      <c r="A1144" s="51" t="s">
        <v>1457</v>
      </c>
      <c r="B1144" s="52">
        <v>2042</v>
      </c>
      <c r="C1144" s="52">
        <v>4</v>
      </c>
      <c r="D1144" s="50" t="str">
        <f t="shared" ref="D1144:H1144" si="940">D1044</f>
        <v>item,200;stage_token,1</v>
      </c>
      <c r="E1144" s="50">
        <f>产出设定!$C$22</f>
        <v>100</v>
      </c>
      <c r="F1144" s="50">
        <f t="shared" si="940"/>
        <v>252</v>
      </c>
      <c r="G1144" s="50">
        <f t="shared" si="940"/>
        <v>420</v>
      </c>
      <c r="H1144" s="50" t="str">
        <f t="shared" si="940"/>
        <v>pack,10242;stage_token,180;dice,1</v>
      </c>
      <c r="K1144" s="50">
        <v>16</v>
      </c>
      <c r="L1144" s="50">
        <f t="shared" si="930"/>
        <v>161042</v>
      </c>
      <c r="M1144" s="50">
        <v>42</v>
      </c>
      <c r="N1144" s="50" t="str">
        <f ca="1">OFFSET(随机目标!$C$42,M1144-1,MATCH(K1144,随机目标!$C$41:$CH$41,0)-1)</f>
        <v>prop,210,2;pack,1106;pack,1121;pack,1136;pack,1151</v>
      </c>
      <c r="O1144" s="50" t="str">
        <f ca="1">OFFSET(随机目标!$C$42,M1144-1,MATCH(K1144,随机目标!$C$41:$CH$41,0))</f>
        <v>prop,210,2</v>
      </c>
      <c r="P1144" s="50">
        <f ca="1">OFFSET(随机目标!$C$42,M1144-1,MATCH(K1144,随机目标!$C$41:$CH$41,0)+1)</f>
        <v>2</v>
      </c>
      <c r="Q1144" s="50">
        <v>1</v>
      </c>
      <c r="R1144" s="50" t="str">
        <f t="shared" ca="1" si="931"/>
        <v>prop_210</v>
      </c>
      <c r="S1144" s="50" t="str">
        <f t="shared" ca="1" si="932"/>
        <v>prop</v>
      </c>
      <c r="U1144" s="50">
        <v>23</v>
      </c>
      <c r="V1144" s="50">
        <f t="shared" si="883"/>
        <v>232042</v>
      </c>
      <c r="W1144" s="50">
        <v>42</v>
      </c>
      <c r="X1144" s="50" t="s">
        <v>2200</v>
      </c>
      <c r="Y1144" s="50" t="s">
        <v>2200</v>
      </c>
      <c r="Z1144" s="50">
        <f>随机目标!CH583</f>
        <v>0</v>
      </c>
      <c r="AA1144" s="50">
        <v>2</v>
      </c>
      <c r="AB1144" s="50" t="str">
        <f t="shared" si="884"/>
        <v>itemicon_1</v>
      </c>
      <c r="AC1144" s="50" t="str">
        <f t="shared" si="885"/>
        <v>coin</v>
      </c>
    </row>
    <row r="1145" spans="1:29">
      <c r="A1145" s="51" t="s">
        <v>1458</v>
      </c>
      <c r="B1145" s="52">
        <v>2043</v>
      </c>
      <c r="C1145" s="52">
        <v>4</v>
      </c>
      <c r="D1145" s="50" t="str">
        <f t="shared" ref="D1145:H1145" si="941">D1045</f>
        <v>item,200;stage_token,1</v>
      </c>
      <c r="E1145" s="50">
        <f>产出设定!$C$22</f>
        <v>100</v>
      </c>
      <c r="F1145" s="50">
        <f t="shared" si="941"/>
        <v>258</v>
      </c>
      <c r="G1145" s="50">
        <f t="shared" si="941"/>
        <v>430</v>
      </c>
      <c r="H1145" s="50" t="str">
        <f t="shared" si="941"/>
        <v>pack,10243;stage_token,180;dice,1</v>
      </c>
      <c r="K1145" s="50">
        <v>16</v>
      </c>
      <c r="L1145" s="50">
        <f t="shared" si="930"/>
        <v>161043</v>
      </c>
      <c r="M1145" s="50">
        <v>43</v>
      </c>
      <c r="N1145" s="50" t="str">
        <f ca="1">OFFSET(随机目标!$C$42,M1145-1,MATCH(K1145,随机目标!$C$41:$CH$41,0)-1)</f>
        <v>prop,210,2;pack,1106;pack,1121;pack,1136;pack,1151</v>
      </c>
      <c r="O1145" s="50" t="str">
        <f ca="1">OFFSET(随机目标!$C$42,M1145-1,MATCH(K1145,随机目标!$C$41:$CH$41,0))</f>
        <v>prop,210,2</v>
      </c>
      <c r="P1145" s="50">
        <f ca="1">OFFSET(随机目标!$C$42,M1145-1,MATCH(K1145,随机目标!$C$41:$CH$41,0)+1)</f>
        <v>2</v>
      </c>
      <c r="Q1145" s="50">
        <v>1</v>
      </c>
      <c r="R1145" s="50" t="str">
        <f t="shared" ca="1" si="931"/>
        <v>prop_210</v>
      </c>
      <c r="S1145" s="50" t="str">
        <f t="shared" ca="1" si="932"/>
        <v>prop</v>
      </c>
      <c r="U1145" s="50">
        <v>23</v>
      </c>
      <c r="V1145" s="50">
        <f t="shared" si="883"/>
        <v>232043</v>
      </c>
      <c r="W1145" s="50">
        <v>43</v>
      </c>
      <c r="X1145" s="50" t="s">
        <v>2200</v>
      </c>
      <c r="Y1145" s="50" t="s">
        <v>2200</v>
      </c>
      <c r="Z1145" s="50">
        <f>随机目标!CH584</f>
        <v>0</v>
      </c>
      <c r="AA1145" s="50">
        <v>2</v>
      </c>
      <c r="AB1145" s="50" t="str">
        <f t="shared" si="884"/>
        <v>itemicon_1</v>
      </c>
      <c r="AC1145" s="50" t="str">
        <f t="shared" si="885"/>
        <v>coin</v>
      </c>
    </row>
    <row r="1146" spans="1:29">
      <c r="A1146" s="51" t="s">
        <v>1459</v>
      </c>
      <c r="B1146" s="52">
        <v>2044</v>
      </c>
      <c r="C1146" s="52">
        <v>4</v>
      </c>
      <c r="D1146" s="50" t="str">
        <f t="shared" ref="D1146:H1146" si="942">D1046</f>
        <v>item,200;stage_token,1</v>
      </c>
      <c r="E1146" s="50">
        <f>产出设定!$C$22</f>
        <v>100</v>
      </c>
      <c r="F1146" s="50">
        <f t="shared" si="942"/>
        <v>264</v>
      </c>
      <c r="G1146" s="50">
        <f t="shared" si="942"/>
        <v>440</v>
      </c>
      <c r="H1146" s="50" t="str">
        <f t="shared" si="942"/>
        <v>pack,10244;stage_token,180;dice,1</v>
      </c>
      <c r="K1146" s="50">
        <v>16</v>
      </c>
      <c r="L1146" s="50">
        <f t="shared" si="930"/>
        <v>161044</v>
      </c>
      <c r="M1146" s="50">
        <v>44</v>
      </c>
      <c r="N1146" s="50" t="str">
        <f ca="1">OFFSET(随机目标!$C$42,M1146-1,MATCH(K1146,随机目标!$C$41:$CH$41,0)-1)</f>
        <v>prop,210,2;pack,1106;pack,1121;pack,1136;pack,1151</v>
      </c>
      <c r="O1146" s="50" t="str">
        <f ca="1">OFFSET(随机目标!$C$42,M1146-1,MATCH(K1146,随机目标!$C$41:$CH$41,0))</f>
        <v>prop,210,2</v>
      </c>
      <c r="P1146" s="50">
        <f ca="1">OFFSET(随机目标!$C$42,M1146-1,MATCH(K1146,随机目标!$C$41:$CH$41,0)+1)</f>
        <v>2</v>
      </c>
      <c r="Q1146" s="50">
        <v>1</v>
      </c>
      <c r="R1146" s="50" t="str">
        <f t="shared" ca="1" si="931"/>
        <v>prop_210</v>
      </c>
      <c r="S1146" s="50" t="str">
        <f t="shared" ca="1" si="932"/>
        <v>prop</v>
      </c>
      <c r="U1146" s="50">
        <v>23</v>
      </c>
      <c r="V1146" s="50">
        <f t="shared" si="883"/>
        <v>232044</v>
      </c>
      <c r="W1146" s="50">
        <v>44</v>
      </c>
      <c r="X1146" s="50" t="s">
        <v>2200</v>
      </c>
      <c r="Y1146" s="50" t="s">
        <v>2200</v>
      </c>
      <c r="Z1146" s="50">
        <f>随机目标!CH585</f>
        <v>0</v>
      </c>
      <c r="AA1146" s="50">
        <v>2</v>
      </c>
      <c r="AB1146" s="50" t="str">
        <f t="shared" si="884"/>
        <v>itemicon_1</v>
      </c>
      <c r="AC1146" s="50" t="str">
        <f t="shared" si="885"/>
        <v>coin</v>
      </c>
    </row>
    <row r="1147" spans="1:29">
      <c r="A1147" s="51" t="s">
        <v>1460</v>
      </c>
      <c r="B1147" s="52">
        <v>2045</v>
      </c>
      <c r="C1147" s="52">
        <v>4</v>
      </c>
      <c r="D1147" s="50" t="str">
        <f t="shared" ref="D1147:H1147" si="943">D1047</f>
        <v>item,200;stage_token,1</v>
      </c>
      <c r="E1147" s="50">
        <f>产出设定!$C$22</f>
        <v>100</v>
      </c>
      <c r="F1147" s="50">
        <f t="shared" si="943"/>
        <v>272</v>
      </c>
      <c r="G1147" s="50">
        <f t="shared" si="943"/>
        <v>454</v>
      </c>
      <c r="H1147" s="50" t="str">
        <f t="shared" si="943"/>
        <v>pack,10245;stage_token,185;dice,1</v>
      </c>
      <c r="K1147" s="50">
        <v>16</v>
      </c>
      <c r="L1147" s="50">
        <f t="shared" si="930"/>
        <v>161045</v>
      </c>
      <c r="M1147" s="50">
        <v>45</v>
      </c>
      <c r="N1147" s="50" t="str">
        <f ca="1">OFFSET(随机目标!$C$42,M1147-1,MATCH(K1147,随机目标!$C$41:$CH$41,0)-1)</f>
        <v>prop,210,2;pack,1107;pack,1122;pack,1137;pack,1152</v>
      </c>
      <c r="O1147" s="50" t="str">
        <f ca="1">OFFSET(随机目标!$C$42,M1147-1,MATCH(K1147,随机目标!$C$41:$CH$41,0))</f>
        <v>prop,210,2</v>
      </c>
      <c r="P1147" s="50">
        <f ca="1">OFFSET(随机目标!$C$42,M1147-1,MATCH(K1147,随机目标!$C$41:$CH$41,0)+1)</f>
        <v>2</v>
      </c>
      <c r="Q1147" s="50">
        <v>1</v>
      </c>
      <c r="R1147" s="50" t="str">
        <f t="shared" ca="1" si="931"/>
        <v>prop_210</v>
      </c>
      <c r="S1147" s="50" t="str">
        <f t="shared" ca="1" si="932"/>
        <v>prop</v>
      </c>
      <c r="U1147" s="50">
        <v>23</v>
      </c>
      <c r="V1147" s="50">
        <f t="shared" si="883"/>
        <v>232045</v>
      </c>
      <c r="W1147" s="50">
        <v>45</v>
      </c>
      <c r="X1147" s="50" t="s">
        <v>2200</v>
      </c>
      <c r="Y1147" s="50" t="s">
        <v>2200</v>
      </c>
      <c r="Z1147" s="50">
        <f>随机目标!CH586</f>
        <v>0</v>
      </c>
      <c r="AA1147" s="50">
        <v>2</v>
      </c>
      <c r="AB1147" s="50" t="str">
        <f t="shared" si="884"/>
        <v>itemicon_1</v>
      </c>
      <c r="AC1147" s="50" t="str">
        <f t="shared" si="885"/>
        <v>coin</v>
      </c>
    </row>
    <row r="1148" spans="1:29">
      <c r="A1148" s="51" t="s">
        <v>1461</v>
      </c>
      <c r="B1148" s="52">
        <v>2046</v>
      </c>
      <c r="C1148" s="52">
        <v>4</v>
      </c>
      <c r="D1148" s="50" t="str">
        <f t="shared" ref="D1148:H1148" si="944">D1048</f>
        <v>item,200;stage_token,1</v>
      </c>
      <c r="E1148" s="50">
        <f>产出设定!$C$22</f>
        <v>100</v>
      </c>
      <c r="F1148" s="50">
        <f t="shared" si="944"/>
        <v>280</v>
      </c>
      <c r="G1148" s="50">
        <f t="shared" si="944"/>
        <v>466</v>
      </c>
      <c r="H1148" s="50" t="str">
        <f t="shared" si="944"/>
        <v>pack,10246;stage_token,185;dice,1</v>
      </c>
      <c r="K1148" s="50">
        <v>16</v>
      </c>
      <c r="L1148" s="50">
        <f t="shared" si="930"/>
        <v>161046</v>
      </c>
      <c r="M1148" s="50">
        <v>46</v>
      </c>
      <c r="N1148" s="50" t="str">
        <f ca="1">OFFSET(随机目标!$C$42,M1148-1,MATCH(K1148,随机目标!$C$41:$CH$41,0)-1)</f>
        <v>prop,210,2;pack,1107;pack,1122;pack,1137;pack,1152</v>
      </c>
      <c r="O1148" s="50" t="str">
        <f ca="1">OFFSET(随机目标!$C$42,M1148-1,MATCH(K1148,随机目标!$C$41:$CH$41,0))</f>
        <v>prop,210,2</v>
      </c>
      <c r="P1148" s="50">
        <f ca="1">OFFSET(随机目标!$C$42,M1148-1,MATCH(K1148,随机目标!$C$41:$CH$41,0)+1)</f>
        <v>2</v>
      </c>
      <c r="Q1148" s="50">
        <v>1</v>
      </c>
      <c r="R1148" s="50" t="str">
        <f t="shared" ca="1" si="931"/>
        <v>prop_210</v>
      </c>
      <c r="S1148" s="50" t="str">
        <f t="shared" ca="1" si="932"/>
        <v>prop</v>
      </c>
      <c r="U1148" s="50">
        <v>23</v>
      </c>
      <c r="V1148" s="50">
        <f t="shared" si="883"/>
        <v>232046</v>
      </c>
      <c r="W1148" s="50">
        <v>46</v>
      </c>
      <c r="X1148" s="50" t="s">
        <v>2200</v>
      </c>
      <c r="Y1148" s="50" t="s">
        <v>2200</v>
      </c>
      <c r="Z1148" s="50">
        <f>随机目标!CH587</f>
        <v>0</v>
      </c>
      <c r="AA1148" s="50">
        <v>2</v>
      </c>
      <c r="AB1148" s="50" t="str">
        <f t="shared" si="884"/>
        <v>itemicon_1</v>
      </c>
      <c r="AC1148" s="50" t="str">
        <f t="shared" si="885"/>
        <v>coin</v>
      </c>
    </row>
    <row r="1149" spans="1:29">
      <c r="A1149" s="51" t="s">
        <v>1462</v>
      </c>
      <c r="B1149" s="52">
        <v>2047</v>
      </c>
      <c r="C1149" s="52">
        <v>4</v>
      </c>
      <c r="D1149" s="50" t="str">
        <f t="shared" ref="D1149:H1149" si="945">D1049</f>
        <v>item,200;stage_token,1</v>
      </c>
      <c r="E1149" s="50">
        <f>产出设定!$C$22</f>
        <v>100</v>
      </c>
      <c r="F1149" s="50">
        <f t="shared" si="945"/>
        <v>280</v>
      </c>
      <c r="G1149" s="50">
        <f t="shared" si="945"/>
        <v>466</v>
      </c>
      <c r="H1149" s="50" t="str">
        <f t="shared" si="945"/>
        <v>pack,10247;stage_token,185;dice,1</v>
      </c>
      <c r="K1149" s="50">
        <v>16</v>
      </c>
      <c r="L1149" s="50">
        <f t="shared" si="930"/>
        <v>161047</v>
      </c>
      <c r="M1149" s="50">
        <v>47</v>
      </c>
      <c r="N1149" s="50" t="str">
        <f ca="1">OFFSET(随机目标!$C$42,M1149-1,MATCH(K1149,随机目标!$C$41:$CH$41,0)-1)</f>
        <v>prop,210,2;pack,1107;pack,1122;pack,1137;pack,1152</v>
      </c>
      <c r="O1149" s="50" t="str">
        <f ca="1">OFFSET(随机目标!$C$42,M1149-1,MATCH(K1149,随机目标!$C$41:$CH$41,0))</f>
        <v>prop,210,2</v>
      </c>
      <c r="P1149" s="50">
        <f ca="1">OFFSET(随机目标!$C$42,M1149-1,MATCH(K1149,随机目标!$C$41:$CH$41,0)+1)</f>
        <v>2</v>
      </c>
      <c r="Q1149" s="50">
        <v>1</v>
      </c>
      <c r="R1149" s="50" t="str">
        <f t="shared" ca="1" si="931"/>
        <v>prop_210</v>
      </c>
      <c r="S1149" s="50" t="str">
        <f t="shared" ca="1" si="932"/>
        <v>prop</v>
      </c>
      <c r="U1149" s="50">
        <v>23</v>
      </c>
      <c r="V1149" s="50">
        <f t="shared" si="883"/>
        <v>232047</v>
      </c>
      <c r="W1149" s="50">
        <v>47</v>
      </c>
      <c r="X1149" s="50" t="s">
        <v>2200</v>
      </c>
      <c r="Y1149" s="50" t="s">
        <v>2200</v>
      </c>
      <c r="Z1149" s="50">
        <f>随机目标!CH588</f>
        <v>0</v>
      </c>
      <c r="AA1149" s="50">
        <v>2</v>
      </c>
      <c r="AB1149" s="50" t="str">
        <f t="shared" si="884"/>
        <v>itemicon_1</v>
      </c>
      <c r="AC1149" s="50" t="str">
        <f t="shared" si="885"/>
        <v>coin</v>
      </c>
    </row>
    <row r="1150" spans="1:29">
      <c r="A1150" s="51" t="s">
        <v>1463</v>
      </c>
      <c r="B1150" s="52">
        <v>2048</v>
      </c>
      <c r="C1150" s="52">
        <v>4</v>
      </c>
      <c r="D1150" s="50" t="str">
        <f t="shared" ref="D1150:H1150" si="946">D1050</f>
        <v>item,200;stage_token,1</v>
      </c>
      <c r="E1150" s="50">
        <f>产出设定!$C$22</f>
        <v>100</v>
      </c>
      <c r="F1150" s="50">
        <f t="shared" si="946"/>
        <v>288</v>
      </c>
      <c r="G1150" s="50">
        <f t="shared" si="946"/>
        <v>480</v>
      </c>
      <c r="H1150" s="50" t="str">
        <f t="shared" si="946"/>
        <v>pack,10248;stage_token,185;dice,1</v>
      </c>
      <c r="K1150" s="50">
        <v>16</v>
      </c>
      <c r="L1150" s="50">
        <f t="shared" si="930"/>
        <v>161048</v>
      </c>
      <c r="M1150" s="50">
        <v>48</v>
      </c>
      <c r="N1150" s="50" t="str">
        <f ca="1">OFFSET(随机目标!$C$42,M1150-1,MATCH(K1150,随机目标!$C$41:$CH$41,0)-1)</f>
        <v>prop,210,2;pack,1107;pack,1122;pack,1137;pack,1152</v>
      </c>
      <c r="O1150" s="50" t="str">
        <f ca="1">OFFSET(随机目标!$C$42,M1150-1,MATCH(K1150,随机目标!$C$41:$CH$41,0))</f>
        <v>prop,210,2</v>
      </c>
      <c r="P1150" s="50">
        <f ca="1">OFFSET(随机目标!$C$42,M1150-1,MATCH(K1150,随机目标!$C$41:$CH$41,0)+1)</f>
        <v>2</v>
      </c>
      <c r="Q1150" s="50">
        <v>1</v>
      </c>
      <c r="R1150" s="50" t="str">
        <f t="shared" ca="1" si="931"/>
        <v>prop_210</v>
      </c>
      <c r="S1150" s="50" t="str">
        <f t="shared" ca="1" si="932"/>
        <v>prop</v>
      </c>
      <c r="U1150" s="50">
        <v>23</v>
      </c>
      <c r="V1150" s="50">
        <f t="shared" si="883"/>
        <v>232048</v>
      </c>
      <c r="W1150" s="50">
        <v>48</v>
      </c>
      <c r="X1150" s="50" t="s">
        <v>2200</v>
      </c>
      <c r="Y1150" s="50" t="s">
        <v>2200</v>
      </c>
      <c r="Z1150" s="50">
        <f>随机目标!CH589</f>
        <v>0</v>
      </c>
      <c r="AA1150" s="50">
        <v>2</v>
      </c>
      <c r="AB1150" s="50" t="str">
        <f t="shared" si="884"/>
        <v>itemicon_1</v>
      </c>
      <c r="AC1150" s="50" t="str">
        <f t="shared" si="885"/>
        <v>coin</v>
      </c>
    </row>
    <row r="1151" spans="1:29">
      <c r="A1151" s="51" t="s">
        <v>1464</v>
      </c>
      <c r="B1151" s="52">
        <v>2049</v>
      </c>
      <c r="C1151" s="52">
        <v>4</v>
      </c>
      <c r="D1151" s="50" t="str">
        <f t="shared" ref="D1151:H1151" si="947">D1051</f>
        <v>item,200;stage_token,1</v>
      </c>
      <c r="E1151" s="50">
        <f>产出设定!$C$22</f>
        <v>100</v>
      </c>
      <c r="F1151" s="50">
        <f t="shared" si="947"/>
        <v>288</v>
      </c>
      <c r="G1151" s="50">
        <f t="shared" si="947"/>
        <v>480</v>
      </c>
      <c r="H1151" s="50" t="str">
        <f t="shared" si="947"/>
        <v>pack,10249;stage_token,185;dice,1</v>
      </c>
      <c r="K1151" s="50">
        <v>16</v>
      </c>
      <c r="L1151" s="50">
        <f t="shared" si="930"/>
        <v>161049</v>
      </c>
      <c r="M1151" s="50">
        <v>49</v>
      </c>
      <c r="N1151" s="50" t="str">
        <f ca="1">OFFSET(随机目标!$C$42,M1151-1,MATCH(K1151,随机目标!$C$41:$CH$41,0)-1)</f>
        <v>prop,210,2;pack,1107;pack,1122;pack,1137;pack,1152</v>
      </c>
      <c r="O1151" s="50" t="str">
        <f ca="1">OFFSET(随机目标!$C$42,M1151-1,MATCH(K1151,随机目标!$C$41:$CH$41,0))</f>
        <v>prop,210,2</v>
      </c>
      <c r="P1151" s="50">
        <f ca="1">OFFSET(随机目标!$C$42,M1151-1,MATCH(K1151,随机目标!$C$41:$CH$41,0)+1)</f>
        <v>2</v>
      </c>
      <c r="Q1151" s="50">
        <v>1</v>
      </c>
      <c r="R1151" s="50" t="str">
        <f t="shared" ca="1" si="931"/>
        <v>prop_210</v>
      </c>
      <c r="S1151" s="50" t="str">
        <f t="shared" ca="1" si="932"/>
        <v>prop</v>
      </c>
      <c r="U1151" s="50">
        <v>23</v>
      </c>
      <c r="V1151" s="50">
        <f t="shared" si="883"/>
        <v>232049</v>
      </c>
      <c r="W1151" s="50">
        <v>49</v>
      </c>
      <c r="X1151" s="50" t="s">
        <v>2200</v>
      </c>
      <c r="Y1151" s="50" t="s">
        <v>2200</v>
      </c>
      <c r="Z1151" s="50">
        <f>随机目标!CH590</f>
        <v>0</v>
      </c>
      <c r="AA1151" s="50">
        <v>2</v>
      </c>
      <c r="AB1151" s="50" t="str">
        <f t="shared" si="884"/>
        <v>itemicon_1</v>
      </c>
      <c r="AC1151" s="50" t="str">
        <f t="shared" si="885"/>
        <v>coin</v>
      </c>
    </row>
    <row r="1152" spans="1:29">
      <c r="A1152" s="51" t="s">
        <v>1465</v>
      </c>
      <c r="B1152" s="52">
        <v>2050</v>
      </c>
      <c r="C1152" s="52">
        <v>4</v>
      </c>
      <c r="D1152" s="50" t="str">
        <f t="shared" ref="D1152:H1152" si="948">D1052</f>
        <v>item,200;stage_token,1</v>
      </c>
      <c r="E1152" s="50">
        <f>产出设定!$C$22</f>
        <v>100</v>
      </c>
      <c r="F1152" s="50">
        <f t="shared" si="948"/>
        <v>296</v>
      </c>
      <c r="G1152" s="50">
        <f t="shared" si="948"/>
        <v>494</v>
      </c>
      <c r="H1152" s="50" t="str">
        <f t="shared" si="948"/>
        <v>pack,10250;stage_token,190;dice,1</v>
      </c>
      <c r="K1152" s="50">
        <v>16</v>
      </c>
      <c r="L1152" s="50">
        <f t="shared" si="930"/>
        <v>161050</v>
      </c>
      <c r="M1152" s="50">
        <v>50</v>
      </c>
      <c r="N1152" s="50" t="str">
        <f ca="1">OFFSET(随机目标!$C$42,M1152-1,MATCH(K1152,随机目标!$C$41:$CH$41,0)-1)</f>
        <v>prop,210,2;pack,1108;pack,1123;pack,1138;pack,1153</v>
      </c>
      <c r="O1152" s="50" t="str">
        <f ca="1">OFFSET(随机目标!$C$42,M1152-1,MATCH(K1152,随机目标!$C$41:$CH$41,0))</f>
        <v>prop,210,2</v>
      </c>
      <c r="P1152" s="50">
        <f ca="1">OFFSET(随机目标!$C$42,M1152-1,MATCH(K1152,随机目标!$C$41:$CH$41,0)+1)</f>
        <v>2</v>
      </c>
      <c r="Q1152" s="50">
        <v>1</v>
      </c>
      <c r="R1152" s="50" t="str">
        <f t="shared" ca="1" si="931"/>
        <v>prop_210</v>
      </c>
      <c r="S1152" s="50" t="str">
        <f t="shared" ca="1" si="932"/>
        <v>prop</v>
      </c>
      <c r="U1152" s="50">
        <v>23</v>
      </c>
      <c r="V1152" s="50">
        <f t="shared" si="883"/>
        <v>232050</v>
      </c>
      <c r="W1152" s="50">
        <v>50</v>
      </c>
      <c r="X1152" s="50" t="s">
        <v>2200</v>
      </c>
      <c r="Y1152" s="50" t="s">
        <v>2200</v>
      </c>
      <c r="Z1152" s="50">
        <f>随机目标!CH591</f>
        <v>0</v>
      </c>
      <c r="AA1152" s="50">
        <v>2</v>
      </c>
      <c r="AB1152" s="50" t="str">
        <f t="shared" si="884"/>
        <v>itemicon_1</v>
      </c>
      <c r="AC1152" s="50" t="str">
        <f t="shared" si="885"/>
        <v>coin</v>
      </c>
    </row>
    <row r="1153" spans="1:29">
      <c r="A1153" s="51" t="s">
        <v>1466</v>
      </c>
      <c r="B1153" s="52">
        <v>2051</v>
      </c>
      <c r="C1153" s="52">
        <v>4</v>
      </c>
      <c r="D1153" s="50" t="str">
        <f t="shared" ref="D1153:H1153" si="949">D1053</f>
        <v>item,200;stage_token,1</v>
      </c>
      <c r="E1153" s="50">
        <f>产出设定!$C$22</f>
        <v>100</v>
      </c>
      <c r="F1153" s="50">
        <f t="shared" si="949"/>
        <v>304</v>
      </c>
      <c r="G1153" s="50">
        <f t="shared" si="949"/>
        <v>506</v>
      </c>
      <c r="H1153" s="50" t="str">
        <f t="shared" si="949"/>
        <v>pack,10251;stage_token,190;dice,1</v>
      </c>
      <c r="K1153" s="50">
        <v>16</v>
      </c>
      <c r="L1153" s="50">
        <f t="shared" si="930"/>
        <v>161051</v>
      </c>
      <c r="M1153" s="50">
        <v>51</v>
      </c>
      <c r="N1153" s="50" t="str">
        <f ca="1">OFFSET(随机目标!$C$42,M1153-1,MATCH(K1153,随机目标!$C$41:$CH$41,0)-1)</f>
        <v>prop,210,2;pack,1108;pack,1123;pack,1138;pack,1153</v>
      </c>
      <c r="O1153" s="50" t="str">
        <f ca="1">OFFSET(随机目标!$C$42,M1153-1,MATCH(K1153,随机目标!$C$41:$CH$41,0))</f>
        <v>prop,210,2</v>
      </c>
      <c r="P1153" s="50">
        <f ca="1">OFFSET(随机目标!$C$42,M1153-1,MATCH(K1153,随机目标!$C$41:$CH$41,0)+1)</f>
        <v>2</v>
      </c>
      <c r="Q1153" s="50">
        <v>1</v>
      </c>
      <c r="R1153" s="50" t="str">
        <f t="shared" ca="1" si="931"/>
        <v>prop_210</v>
      </c>
      <c r="S1153" s="50" t="str">
        <f t="shared" ca="1" si="932"/>
        <v>prop</v>
      </c>
      <c r="U1153" s="50">
        <v>23</v>
      </c>
      <c r="V1153" s="50">
        <f t="shared" si="883"/>
        <v>232051</v>
      </c>
      <c r="W1153" s="50">
        <v>51</v>
      </c>
      <c r="X1153" s="50" t="s">
        <v>2200</v>
      </c>
      <c r="Y1153" s="50" t="s">
        <v>2200</v>
      </c>
      <c r="Z1153" s="50">
        <f>随机目标!CH592</f>
        <v>0</v>
      </c>
      <c r="AA1153" s="50">
        <v>2</v>
      </c>
      <c r="AB1153" s="50" t="str">
        <f t="shared" si="884"/>
        <v>itemicon_1</v>
      </c>
      <c r="AC1153" s="50" t="str">
        <f t="shared" si="885"/>
        <v>coin</v>
      </c>
    </row>
    <row r="1154" spans="1:29">
      <c r="A1154" s="51" t="s">
        <v>1467</v>
      </c>
      <c r="B1154" s="52">
        <v>2052</v>
      </c>
      <c r="C1154" s="52">
        <v>4</v>
      </c>
      <c r="D1154" s="50" t="str">
        <f t="shared" ref="D1154:H1154" si="950">D1054</f>
        <v>item,200;stage_token,1</v>
      </c>
      <c r="E1154" s="50">
        <f>产出设定!$C$22</f>
        <v>100</v>
      </c>
      <c r="F1154" s="50">
        <f t="shared" si="950"/>
        <v>304</v>
      </c>
      <c r="G1154" s="50">
        <f t="shared" si="950"/>
        <v>506</v>
      </c>
      <c r="H1154" s="50" t="str">
        <f t="shared" si="950"/>
        <v>pack,10252;stage_token,190;dice,1</v>
      </c>
      <c r="K1154" s="50">
        <v>16</v>
      </c>
      <c r="L1154" s="50">
        <f t="shared" si="930"/>
        <v>161052</v>
      </c>
      <c r="M1154" s="50">
        <v>52</v>
      </c>
      <c r="N1154" s="50" t="str">
        <f ca="1">OFFSET(随机目标!$C$42,M1154-1,MATCH(K1154,随机目标!$C$41:$CH$41,0)-1)</f>
        <v>prop,210,2;pack,1108;pack,1123;pack,1138;pack,1153</v>
      </c>
      <c r="O1154" s="50" t="str">
        <f ca="1">OFFSET(随机目标!$C$42,M1154-1,MATCH(K1154,随机目标!$C$41:$CH$41,0))</f>
        <v>prop,210,2</v>
      </c>
      <c r="P1154" s="50">
        <f ca="1">OFFSET(随机目标!$C$42,M1154-1,MATCH(K1154,随机目标!$C$41:$CH$41,0)+1)</f>
        <v>2</v>
      </c>
      <c r="Q1154" s="50">
        <v>1</v>
      </c>
      <c r="R1154" s="50" t="str">
        <f t="shared" ca="1" si="931"/>
        <v>prop_210</v>
      </c>
      <c r="S1154" s="50" t="str">
        <f t="shared" ca="1" si="932"/>
        <v>prop</v>
      </c>
      <c r="U1154" s="50">
        <v>23</v>
      </c>
      <c r="V1154" s="50">
        <f t="shared" si="883"/>
        <v>232052</v>
      </c>
      <c r="W1154" s="50">
        <v>52</v>
      </c>
      <c r="X1154" s="50" t="s">
        <v>2200</v>
      </c>
      <c r="Y1154" s="50" t="s">
        <v>2200</v>
      </c>
      <c r="Z1154" s="50">
        <f>随机目标!CH593</f>
        <v>0</v>
      </c>
      <c r="AA1154" s="50">
        <v>2</v>
      </c>
      <c r="AB1154" s="50" t="str">
        <f t="shared" si="884"/>
        <v>itemicon_1</v>
      </c>
      <c r="AC1154" s="50" t="str">
        <f t="shared" si="885"/>
        <v>coin</v>
      </c>
    </row>
    <row r="1155" spans="1:29">
      <c r="A1155" s="51" t="s">
        <v>1468</v>
      </c>
      <c r="B1155" s="52">
        <v>2053</v>
      </c>
      <c r="C1155" s="52">
        <v>4</v>
      </c>
      <c r="D1155" s="50" t="str">
        <f t="shared" ref="D1155:H1155" si="951">D1055</f>
        <v>item,200;stage_token,1</v>
      </c>
      <c r="E1155" s="50">
        <f>产出设定!$C$22</f>
        <v>100</v>
      </c>
      <c r="F1155" s="50">
        <f t="shared" si="951"/>
        <v>312</v>
      </c>
      <c r="G1155" s="50">
        <f t="shared" si="951"/>
        <v>520</v>
      </c>
      <c r="H1155" s="50" t="str">
        <f t="shared" si="951"/>
        <v>pack,10253;stage_token,190;dice,1</v>
      </c>
      <c r="K1155" s="50">
        <v>16</v>
      </c>
      <c r="L1155" s="50">
        <f t="shared" si="930"/>
        <v>161053</v>
      </c>
      <c r="M1155" s="50">
        <v>53</v>
      </c>
      <c r="N1155" s="50" t="str">
        <f ca="1">OFFSET(随机目标!$C$42,M1155-1,MATCH(K1155,随机目标!$C$41:$CH$41,0)-1)</f>
        <v>prop,210,2;pack,1108;pack,1123;pack,1138;pack,1153</v>
      </c>
      <c r="O1155" s="50" t="str">
        <f ca="1">OFFSET(随机目标!$C$42,M1155-1,MATCH(K1155,随机目标!$C$41:$CH$41,0))</f>
        <v>prop,210,2</v>
      </c>
      <c r="P1155" s="50">
        <f ca="1">OFFSET(随机目标!$C$42,M1155-1,MATCH(K1155,随机目标!$C$41:$CH$41,0)+1)</f>
        <v>2</v>
      </c>
      <c r="Q1155" s="50">
        <v>1</v>
      </c>
      <c r="R1155" s="50" t="str">
        <f t="shared" ca="1" si="931"/>
        <v>prop_210</v>
      </c>
      <c r="S1155" s="50" t="str">
        <f t="shared" ca="1" si="932"/>
        <v>prop</v>
      </c>
      <c r="U1155" s="50">
        <v>23</v>
      </c>
      <c r="V1155" s="50">
        <f t="shared" si="883"/>
        <v>232053</v>
      </c>
      <c r="W1155" s="50">
        <v>53</v>
      </c>
      <c r="X1155" s="50" t="s">
        <v>2200</v>
      </c>
      <c r="Y1155" s="50" t="s">
        <v>2200</v>
      </c>
      <c r="Z1155" s="50">
        <f>随机目标!CH594</f>
        <v>0</v>
      </c>
      <c r="AA1155" s="50">
        <v>2</v>
      </c>
      <c r="AB1155" s="50" t="str">
        <f t="shared" si="884"/>
        <v>itemicon_1</v>
      </c>
      <c r="AC1155" s="50" t="str">
        <f t="shared" si="885"/>
        <v>coin</v>
      </c>
    </row>
    <row r="1156" spans="1:29">
      <c r="A1156" s="51" t="s">
        <v>1469</v>
      </c>
      <c r="B1156" s="52">
        <v>2054</v>
      </c>
      <c r="C1156" s="52">
        <v>4</v>
      </c>
      <c r="D1156" s="50" t="str">
        <f t="shared" ref="D1156:H1156" si="952">D1056</f>
        <v>item,200;stage_token,1</v>
      </c>
      <c r="E1156" s="50">
        <f>产出设定!$C$22</f>
        <v>100</v>
      </c>
      <c r="F1156" s="50">
        <f t="shared" si="952"/>
        <v>320</v>
      </c>
      <c r="G1156" s="50">
        <f t="shared" si="952"/>
        <v>534</v>
      </c>
      <c r="H1156" s="50" t="str">
        <f t="shared" si="952"/>
        <v>pack,10254;stage_token,190;dice,1</v>
      </c>
      <c r="K1156" s="50">
        <v>16</v>
      </c>
      <c r="L1156" s="50">
        <f t="shared" si="930"/>
        <v>161054</v>
      </c>
      <c r="M1156" s="50">
        <v>54</v>
      </c>
      <c r="N1156" s="50" t="str">
        <f ca="1">OFFSET(随机目标!$C$42,M1156-1,MATCH(K1156,随机目标!$C$41:$CH$41,0)-1)</f>
        <v>prop,210,2;pack,1109;pack,1124;pack,1139;pack,1154</v>
      </c>
      <c r="O1156" s="50" t="str">
        <f ca="1">OFFSET(随机目标!$C$42,M1156-1,MATCH(K1156,随机目标!$C$41:$CH$41,0))</f>
        <v>prop,210,2</v>
      </c>
      <c r="P1156" s="50">
        <f ca="1">OFFSET(随机目标!$C$42,M1156-1,MATCH(K1156,随机目标!$C$41:$CH$41,0)+1)</f>
        <v>2</v>
      </c>
      <c r="Q1156" s="50">
        <v>1</v>
      </c>
      <c r="R1156" s="50" t="str">
        <f t="shared" ca="1" si="931"/>
        <v>prop_210</v>
      </c>
      <c r="S1156" s="50" t="str">
        <f t="shared" ca="1" si="932"/>
        <v>prop</v>
      </c>
      <c r="U1156" s="50">
        <v>23</v>
      </c>
      <c r="V1156" s="50">
        <f t="shared" ref="V1156:V1219" si="953">U1156*10000+2000+W1156</f>
        <v>232054</v>
      </c>
      <c r="W1156" s="50">
        <v>54</v>
      </c>
      <c r="X1156" s="50" t="s">
        <v>2200</v>
      </c>
      <c r="Y1156" s="50" t="s">
        <v>2200</v>
      </c>
      <c r="Z1156" s="50">
        <f>随机目标!CH595</f>
        <v>0</v>
      </c>
      <c r="AA1156" s="50">
        <v>2</v>
      </c>
      <c r="AB1156" s="50" t="str">
        <f t="shared" ref="AB1156:AB1219" si="954">IF(OR(AC1156="coin",AC1156="stage_token"),VLOOKUP(AC1156,$AE$3:$AF$6,2,0),IF(AC1156="item",VLOOKUP(Y1156,$AE$3:$AF$6,2,0),AC1156&amp;"_"&amp;MID(Y1156,6,3)))</f>
        <v>itemicon_1</v>
      </c>
      <c r="AC1156" s="50" t="str">
        <f t="shared" ref="AC1156:AC1219" si="955">LEFT(Y1156,FIND(",",Y1156)-1)</f>
        <v>coin</v>
      </c>
    </row>
    <row r="1157" spans="1:29">
      <c r="A1157" s="51" t="s">
        <v>1470</v>
      </c>
      <c r="B1157" s="52">
        <v>2055</v>
      </c>
      <c r="C1157" s="52">
        <v>4</v>
      </c>
      <c r="D1157" s="50" t="str">
        <f t="shared" ref="D1157:H1157" si="956">D1057</f>
        <v>item,200;stage_token,1</v>
      </c>
      <c r="E1157" s="50">
        <f>产出设定!$C$22</f>
        <v>100</v>
      </c>
      <c r="F1157" s="50">
        <f t="shared" si="956"/>
        <v>328</v>
      </c>
      <c r="G1157" s="50">
        <f t="shared" si="956"/>
        <v>546</v>
      </c>
      <c r="H1157" s="50" t="str">
        <f t="shared" si="956"/>
        <v>pack,10255;stage_token,195;dice,1</v>
      </c>
      <c r="K1157" s="50">
        <v>16</v>
      </c>
      <c r="L1157" s="50">
        <f t="shared" si="930"/>
        <v>161055</v>
      </c>
      <c r="M1157" s="50">
        <v>55</v>
      </c>
      <c r="N1157" s="50" t="str">
        <f ca="1">OFFSET(随机目标!$C$42,M1157-1,MATCH(K1157,随机目标!$C$41:$CH$41,0)-1)</f>
        <v>prop,210,2;pack,1109;pack,1124;pack,1139;pack,1154</v>
      </c>
      <c r="O1157" s="50" t="str">
        <f ca="1">OFFSET(随机目标!$C$42,M1157-1,MATCH(K1157,随机目标!$C$41:$CH$41,0))</f>
        <v>prop,210,2</v>
      </c>
      <c r="P1157" s="50">
        <f ca="1">OFFSET(随机目标!$C$42,M1157-1,MATCH(K1157,随机目标!$C$41:$CH$41,0)+1)</f>
        <v>2</v>
      </c>
      <c r="Q1157" s="50">
        <v>1</v>
      </c>
      <c r="R1157" s="50" t="str">
        <f t="shared" ca="1" si="931"/>
        <v>prop_210</v>
      </c>
      <c r="S1157" s="50" t="str">
        <f t="shared" ca="1" si="932"/>
        <v>prop</v>
      </c>
      <c r="U1157" s="50">
        <v>23</v>
      </c>
      <c r="V1157" s="50">
        <f t="shared" si="953"/>
        <v>232055</v>
      </c>
      <c r="W1157" s="50">
        <v>55</v>
      </c>
      <c r="X1157" s="50" t="s">
        <v>2200</v>
      </c>
      <c r="Y1157" s="50" t="s">
        <v>2200</v>
      </c>
      <c r="Z1157" s="50">
        <f>随机目标!CH596</f>
        <v>0</v>
      </c>
      <c r="AA1157" s="50">
        <v>2</v>
      </c>
      <c r="AB1157" s="50" t="str">
        <f t="shared" si="954"/>
        <v>itemicon_1</v>
      </c>
      <c r="AC1157" s="50" t="str">
        <f t="shared" si="955"/>
        <v>coin</v>
      </c>
    </row>
    <row r="1158" spans="1:29">
      <c r="A1158" s="51" t="s">
        <v>1471</v>
      </c>
      <c r="B1158" s="52">
        <v>2056</v>
      </c>
      <c r="C1158" s="52">
        <v>4</v>
      </c>
      <c r="D1158" s="50" t="str">
        <f t="shared" ref="D1158:H1158" si="957">D1058</f>
        <v>item,200;stage_token,1</v>
      </c>
      <c r="E1158" s="50">
        <f>产出设定!$C$22</f>
        <v>100</v>
      </c>
      <c r="F1158" s="50">
        <f t="shared" si="957"/>
        <v>328</v>
      </c>
      <c r="G1158" s="50">
        <f t="shared" si="957"/>
        <v>546</v>
      </c>
      <c r="H1158" s="50" t="str">
        <f t="shared" si="957"/>
        <v>pack,10256;stage_token,195;dice,1</v>
      </c>
      <c r="K1158" s="50">
        <v>16</v>
      </c>
      <c r="L1158" s="50">
        <f t="shared" si="930"/>
        <v>161056</v>
      </c>
      <c r="M1158" s="50">
        <v>56</v>
      </c>
      <c r="N1158" s="50" t="str">
        <f ca="1">OFFSET(随机目标!$C$42,M1158-1,MATCH(K1158,随机目标!$C$41:$CH$41,0)-1)</f>
        <v>prop,210,2;pack,1109;pack,1124;pack,1139;pack,1154</v>
      </c>
      <c r="O1158" s="50" t="str">
        <f ca="1">OFFSET(随机目标!$C$42,M1158-1,MATCH(K1158,随机目标!$C$41:$CH$41,0))</f>
        <v>prop,210,2</v>
      </c>
      <c r="P1158" s="50">
        <f ca="1">OFFSET(随机目标!$C$42,M1158-1,MATCH(K1158,随机目标!$C$41:$CH$41,0)+1)</f>
        <v>2</v>
      </c>
      <c r="Q1158" s="50">
        <v>1</v>
      </c>
      <c r="R1158" s="50" t="str">
        <f t="shared" ca="1" si="931"/>
        <v>prop_210</v>
      </c>
      <c r="S1158" s="50" t="str">
        <f t="shared" ca="1" si="932"/>
        <v>prop</v>
      </c>
      <c r="U1158" s="50">
        <v>23</v>
      </c>
      <c r="V1158" s="50">
        <f t="shared" si="953"/>
        <v>232056</v>
      </c>
      <c r="W1158" s="50">
        <v>56</v>
      </c>
      <c r="X1158" s="50" t="s">
        <v>2200</v>
      </c>
      <c r="Y1158" s="50" t="s">
        <v>2200</v>
      </c>
      <c r="Z1158" s="50">
        <f>随机目标!CH597</f>
        <v>0</v>
      </c>
      <c r="AA1158" s="50">
        <v>2</v>
      </c>
      <c r="AB1158" s="50" t="str">
        <f t="shared" si="954"/>
        <v>itemicon_1</v>
      </c>
      <c r="AC1158" s="50" t="str">
        <f t="shared" si="955"/>
        <v>coin</v>
      </c>
    </row>
    <row r="1159" spans="1:29">
      <c r="A1159" s="51" t="s">
        <v>1472</v>
      </c>
      <c r="B1159" s="52">
        <v>2057</v>
      </c>
      <c r="C1159" s="52">
        <v>4</v>
      </c>
      <c r="D1159" s="50" t="str">
        <f t="shared" ref="D1159:H1159" si="958">D1059</f>
        <v>item,200;stage_token,1</v>
      </c>
      <c r="E1159" s="50">
        <f>产出设定!$C$22</f>
        <v>100</v>
      </c>
      <c r="F1159" s="50">
        <f t="shared" si="958"/>
        <v>336</v>
      </c>
      <c r="G1159" s="50">
        <f t="shared" si="958"/>
        <v>560</v>
      </c>
      <c r="H1159" s="50" t="str">
        <f t="shared" si="958"/>
        <v>pack,10257;stage_token,195;dice,1</v>
      </c>
      <c r="K1159" s="50">
        <v>16</v>
      </c>
      <c r="L1159" s="50">
        <f t="shared" si="930"/>
        <v>161057</v>
      </c>
      <c r="M1159" s="50">
        <v>57</v>
      </c>
      <c r="N1159" s="50" t="str">
        <f ca="1">OFFSET(随机目标!$C$42,M1159-1,MATCH(K1159,随机目标!$C$41:$CH$41,0)-1)</f>
        <v>prop,210,2;pack,1109;pack,1124;pack,1139;pack,1154</v>
      </c>
      <c r="O1159" s="50" t="str">
        <f ca="1">OFFSET(随机目标!$C$42,M1159-1,MATCH(K1159,随机目标!$C$41:$CH$41,0))</f>
        <v>prop,210,2</v>
      </c>
      <c r="P1159" s="50">
        <f ca="1">OFFSET(随机目标!$C$42,M1159-1,MATCH(K1159,随机目标!$C$41:$CH$41,0)+1)</f>
        <v>2</v>
      </c>
      <c r="Q1159" s="50">
        <v>1</v>
      </c>
      <c r="R1159" s="50" t="str">
        <f t="shared" ca="1" si="931"/>
        <v>prop_210</v>
      </c>
      <c r="S1159" s="50" t="str">
        <f t="shared" ca="1" si="932"/>
        <v>prop</v>
      </c>
      <c r="U1159" s="50">
        <v>23</v>
      </c>
      <c r="V1159" s="50">
        <f t="shared" si="953"/>
        <v>232057</v>
      </c>
      <c r="W1159" s="50">
        <v>57</v>
      </c>
      <c r="X1159" s="50" t="s">
        <v>2200</v>
      </c>
      <c r="Y1159" s="50" t="s">
        <v>2200</v>
      </c>
      <c r="Z1159" s="50">
        <f>随机目标!CH598</f>
        <v>0</v>
      </c>
      <c r="AA1159" s="50">
        <v>2</v>
      </c>
      <c r="AB1159" s="50" t="str">
        <f t="shared" si="954"/>
        <v>itemicon_1</v>
      </c>
      <c r="AC1159" s="50" t="str">
        <f t="shared" si="955"/>
        <v>coin</v>
      </c>
    </row>
    <row r="1160" spans="1:29">
      <c r="A1160" s="51" t="s">
        <v>1473</v>
      </c>
      <c r="B1160" s="52">
        <v>2058</v>
      </c>
      <c r="C1160" s="52">
        <v>4</v>
      </c>
      <c r="D1160" s="50" t="str">
        <f t="shared" ref="D1160:H1160" si="959">D1060</f>
        <v>item,200;stage_token,1</v>
      </c>
      <c r="E1160" s="50">
        <f>产出设定!$C$22</f>
        <v>100</v>
      </c>
      <c r="F1160" s="50">
        <f t="shared" si="959"/>
        <v>336</v>
      </c>
      <c r="G1160" s="50">
        <f t="shared" si="959"/>
        <v>560</v>
      </c>
      <c r="H1160" s="50" t="str">
        <f t="shared" si="959"/>
        <v>pack,10258;stage_token,195;dice,1</v>
      </c>
      <c r="K1160" s="50">
        <v>16</v>
      </c>
      <c r="L1160" s="50">
        <f t="shared" si="930"/>
        <v>161058</v>
      </c>
      <c r="M1160" s="50">
        <v>58</v>
      </c>
      <c r="N1160" s="50" t="str">
        <f ca="1">OFFSET(随机目标!$C$42,M1160-1,MATCH(K1160,随机目标!$C$41:$CH$41,0)-1)</f>
        <v>prop,210,2;pack,1109;pack,1124;pack,1139;pack,1154</v>
      </c>
      <c r="O1160" s="50" t="str">
        <f ca="1">OFFSET(随机目标!$C$42,M1160-1,MATCH(K1160,随机目标!$C$41:$CH$41,0))</f>
        <v>prop,210,2</v>
      </c>
      <c r="P1160" s="50">
        <f ca="1">OFFSET(随机目标!$C$42,M1160-1,MATCH(K1160,随机目标!$C$41:$CH$41,0)+1)</f>
        <v>2</v>
      </c>
      <c r="Q1160" s="50">
        <v>1</v>
      </c>
      <c r="R1160" s="50" t="str">
        <f t="shared" ca="1" si="931"/>
        <v>prop_210</v>
      </c>
      <c r="S1160" s="50" t="str">
        <f t="shared" ca="1" si="932"/>
        <v>prop</v>
      </c>
      <c r="U1160" s="50">
        <v>23</v>
      </c>
      <c r="V1160" s="50">
        <f t="shared" si="953"/>
        <v>232058</v>
      </c>
      <c r="W1160" s="50">
        <v>58</v>
      </c>
      <c r="X1160" s="50" t="s">
        <v>2200</v>
      </c>
      <c r="Y1160" s="50" t="s">
        <v>2200</v>
      </c>
      <c r="Z1160" s="50">
        <f>随机目标!CH599</f>
        <v>0</v>
      </c>
      <c r="AA1160" s="50">
        <v>2</v>
      </c>
      <c r="AB1160" s="50" t="str">
        <f t="shared" si="954"/>
        <v>itemicon_1</v>
      </c>
      <c r="AC1160" s="50" t="str">
        <f t="shared" si="955"/>
        <v>coin</v>
      </c>
    </row>
    <row r="1161" spans="1:29">
      <c r="A1161" s="51" t="s">
        <v>1474</v>
      </c>
      <c r="B1161" s="52">
        <v>2059</v>
      </c>
      <c r="C1161" s="52">
        <v>4</v>
      </c>
      <c r="D1161" s="50" t="str">
        <f t="shared" ref="D1161:H1161" si="960">D1061</f>
        <v>item,200;stage_token,1</v>
      </c>
      <c r="E1161" s="50">
        <f>产出设定!$C$22</f>
        <v>100</v>
      </c>
      <c r="F1161" s="50">
        <f t="shared" si="960"/>
        <v>344</v>
      </c>
      <c r="G1161" s="50">
        <f t="shared" si="960"/>
        <v>574</v>
      </c>
      <c r="H1161" s="50" t="str">
        <f t="shared" si="960"/>
        <v>pack,10259;stage_token,195;dice,1</v>
      </c>
      <c r="K1161" s="50">
        <v>16</v>
      </c>
      <c r="L1161" s="50">
        <f t="shared" si="930"/>
        <v>161059</v>
      </c>
      <c r="M1161" s="50">
        <v>59</v>
      </c>
      <c r="N1161" s="50" t="str">
        <f ca="1">OFFSET(随机目标!$C$42,M1161-1,MATCH(K1161,随机目标!$C$41:$CH$41,0)-1)</f>
        <v>prop,210,2;pack,1110;pack,1125;pack,1140;pack,1155</v>
      </c>
      <c r="O1161" s="50" t="str">
        <f ca="1">OFFSET(随机目标!$C$42,M1161-1,MATCH(K1161,随机目标!$C$41:$CH$41,0))</f>
        <v>prop,210,2</v>
      </c>
      <c r="P1161" s="50">
        <f ca="1">OFFSET(随机目标!$C$42,M1161-1,MATCH(K1161,随机目标!$C$41:$CH$41,0)+1)</f>
        <v>2</v>
      </c>
      <c r="Q1161" s="50">
        <v>1</v>
      </c>
      <c r="R1161" s="50" t="str">
        <f t="shared" ca="1" si="931"/>
        <v>prop_210</v>
      </c>
      <c r="S1161" s="50" t="str">
        <f t="shared" ca="1" si="932"/>
        <v>prop</v>
      </c>
      <c r="U1161" s="50">
        <v>23</v>
      </c>
      <c r="V1161" s="50">
        <f t="shared" si="953"/>
        <v>232059</v>
      </c>
      <c r="W1161" s="50">
        <v>59</v>
      </c>
      <c r="X1161" s="50" t="s">
        <v>2200</v>
      </c>
      <c r="Y1161" s="50" t="s">
        <v>2200</v>
      </c>
      <c r="Z1161" s="50">
        <f>随机目标!CH600</f>
        <v>0</v>
      </c>
      <c r="AA1161" s="50">
        <v>2</v>
      </c>
      <c r="AB1161" s="50" t="str">
        <f t="shared" si="954"/>
        <v>itemicon_1</v>
      </c>
      <c r="AC1161" s="50" t="str">
        <f t="shared" si="955"/>
        <v>coin</v>
      </c>
    </row>
    <row r="1162" spans="1:29">
      <c r="A1162" s="51" t="s">
        <v>1475</v>
      </c>
      <c r="B1162" s="52">
        <v>2060</v>
      </c>
      <c r="C1162" s="52">
        <v>4</v>
      </c>
      <c r="D1162" s="50" t="str">
        <f t="shared" ref="D1162:H1162" si="961">D1062</f>
        <v>item,200;stage_token,1</v>
      </c>
      <c r="E1162" s="50">
        <f>产出设定!$C$22</f>
        <v>100</v>
      </c>
      <c r="F1162" s="50">
        <f t="shared" si="961"/>
        <v>344</v>
      </c>
      <c r="G1162" s="50">
        <f t="shared" si="961"/>
        <v>574</v>
      </c>
      <c r="H1162" s="50" t="str">
        <f t="shared" si="961"/>
        <v>pack,10260;stage_token,200;dice,1</v>
      </c>
      <c r="K1162" s="50">
        <v>16</v>
      </c>
      <c r="L1162" s="50">
        <f t="shared" si="930"/>
        <v>161060</v>
      </c>
      <c r="M1162" s="50">
        <v>60</v>
      </c>
      <c r="N1162" s="50" t="str">
        <f ca="1">OFFSET(随机目标!$C$42,M1162-1,MATCH(K1162,随机目标!$C$41:$CH$41,0)-1)</f>
        <v>prop,210,2;pack,1110;pack,1125;pack,1140;pack,1155</v>
      </c>
      <c r="O1162" s="50" t="str">
        <f ca="1">OFFSET(随机目标!$C$42,M1162-1,MATCH(K1162,随机目标!$C$41:$CH$41,0))</f>
        <v>prop,210,2</v>
      </c>
      <c r="P1162" s="50">
        <f ca="1">OFFSET(随机目标!$C$42,M1162-1,MATCH(K1162,随机目标!$C$41:$CH$41,0)+1)</f>
        <v>2</v>
      </c>
      <c r="Q1162" s="50">
        <v>1</v>
      </c>
      <c r="R1162" s="50" t="str">
        <f t="shared" ca="1" si="931"/>
        <v>prop_210</v>
      </c>
      <c r="S1162" s="50" t="str">
        <f t="shared" ca="1" si="932"/>
        <v>prop</v>
      </c>
      <c r="U1162" s="50">
        <v>23</v>
      </c>
      <c r="V1162" s="50">
        <f t="shared" si="953"/>
        <v>232060</v>
      </c>
      <c r="W1162" s="50">
        <v>60</v>
      </c>
      <c r="X1162" s="50" t="s">
        <v>2200</v>
      </c>
      <c r="Y1162" s="50" t="s">
        <v>2200</v>
      </c>
      <c r="Z1162" s="50">
        <f>随机目标!CH601</f>
        <v>0</v>
      </c>
      <c r="AA1162" s="50">
        <v>2</v>
      </c>
      <c r="AB1162" s="50" t="str">
        <f t="shared" si="954"/>
        <v>itemicon_1</v>
      </c>
      <c r="AC1162" s="50" t="str">
        <f t="shared" si="955"/>
        <v>coin</v>
      </c>
    </row>
    <row r="1163" spans="1:29">
      <c r="A1163" s="51" t="s">
        <v>1476</v>
      </c>
      <c r="B1163" s="52">
        <v>2061</v>
      </c>
      <c r="C1163" s="52">
        <v>4</v>
      </c>
      <c r="D1163" s="50" t="str">
        <f t="shared" ref="D1163:H1163" si="962">D1063</f>
        <v>item,200;stage_token,1</v>
      </c>
      <c r="E1163" s="50">
        <f>产出设定!$C$22</f>
        <v>100</v>
      </c>
      <c r="F1163" s="50">
        <f t="shared" si="962"/>
        <v>352</v>
      </c>
      <c r="G1163" s="50">
        <f t="shared" si="962"/>
        <v>586</v>
      </c>
      <c r="H1163" s="50" t="str">
        <f t="shared" si="962"/>
        <v>pack,10261;stage_token,200;dice,1</v>
      </c>
      <c r="K1163" s="50">
        <v>16</v>
      </c>
      <c r="L1163" s="50">
        <f t="shared" si="930"/>
        <v>161061</v>
      </c>
      <c r="M1163" s="50">
        <v>61</v>
      </c>
      <c r="N1163" s="50" t="str">
        <f ca="1">OFFSET(随机目标!$C$42,M1163-1,MATCH(K1163,随机目标!$C$41:$CH$41,0)-1)</f>
        <v>prop,210,2;pack,1110;pack,1125;pack,1140;pack,1155</v>
      </c>
      <c r="O1163" s="50" t="str">
        <f ca="1">OFFSET(随机目标!$C$42,M1163-1,MATCH(K1163,随机目标!$C$41:$CH$41,0))</f>
        <v>prop,210,2</v>
      </c>
      <c r="P1163" s="50">
        <f ca="1">OFFSET(随机目标!$C$42,M1163-1,MATCH(K1163,随机目标!$C$41:$CH$41,0)+1)</f>
        <v>2</v>
      </c>
      <c r="Q1163" s="50">
        <v>1</v>
      </c>
      <c r="R1163" s="50" t="str">
        <f t="shared" ca="1" si="931"/>
        <v>prop_210</v>
      </c>
      <c r="S1163" s="50" t="str">
        <f t="shared" ca="1" si="932"/>
        <v>prop</v>
      </c>
      <c r="U1163" s="50">
        <v>23</v>
      </c>
      <c r="V1163" s="50">
        <f t="shared" si="953"/>
        <v>232061</v>
      </c>
      <c r="W1163" s="50">
        <v>61</v>
      </c>
      <c r="X1163" s="50" t="s">
        <v>2200</v>
      </c>
      <c r="Y1163" s="50" t="s">
        <v>2200</v>
      </c>
      <c r="Z1163" s="50">
        <f>随机目标!CH602</f>
        <v>0</v>
      </c>
      <c r="AA1163" s="50">
        <v>2</v>
      </c>
      <c r="AB1163" s="50" t="str">
        <f t="shared" si="954"/>
        <v>itemicon_1</v>
      </c>
      <c r="AC1163" s="50" t="str">
        <f t="shared" si="955"/>
        <v>coin</v>
      </c>
    </row>
    <row r="1164" spans="1:29">
      <c r="A1164" s="51" t="s">
        <v>1477</v>
      </c>
      <c r="B1164" s="52">
        <v>2062</v>
      </c>
      <c r="C1164" s="52">
        <v>4</v>
      </c>
      <c r="D1164" s="50" t="str">
        <f t="shared" ref="D1164:H1164" si="963">D1064</f>
        <v>item,200;stage_token,1</v>
      </c>
      <c r="E1164" s="50">
        <f>产出设定!$C$22</f>
        <v>100</v>
      </c>
      <c r="F1164" s="50">
        <f t="shared" si="963"/>
        <v>352</v>
      </c>
      <c r="G1164" s="50">
        <f t="shared" si="963"/>
        <v>586</v>
      </c>
      <c r="H1164" s="50" t="str">
        <f t="shared" si="963"/>
        <v>pack,10262;stage_token,200;dice,1</v>
      </c>
      <c r="K1164" s="50">
        <v>16</v>
      </c>
      <c r="L1164" s="50">
        <f t="shared" si="930"/>
        <v>161062</v>
      </c>
      <c r="M1164" s="50">
        <v>62</v>
      </c>
      <c r="N1164" s="50" t="str">
        <f ca="1">OFFSET(随机目标!$C$42,M1164-1,MATCH(K1164,随机目标!$C$41:$CH$41,0)-1)</f>
        <v>prop,210,2;pack,1110;pack,1125;pack,1140;pack,1155</v>
      </c>
      <c r="O1164" s="50" t="str">
        <f ca="1">OFFSET(随机目标!$C$42,M1164-1,MATCH(K1164,随机目标!$C$41:$CH$41,0))</f>
        <v>prop,210,2</v>
      </c>
      <c r="P1164" s="50">
        <f ca="1">OFFSET(随机目标!$C$42,M1164-1,MATCH(K1164,随机目标!$C$41:$CH$41,0)+1)</f>
        <v>2</v>
      </c>
      <c r="Q1164" s="50">
        <v>1</v>
      </c>
      <c r="R1164" s="50" t="str">
        <f t="shared" ca="1" si="931"/>
        <v>prop_210</v>
      </c>
      <c r="S1164" s="50" t="str">
        <f t="shared" ca="1" si="932"/>
        <v>prop</v>
      </c>
      <c r="U1164" s="50">
        <v>23</v>
      </c>
      <c r="V1164" s="50">
        <f t="shared" si="953"/>
        <v>232062</v>
      </c>
      <c r="W1164" s="50">
        <v>62</v>
      </c>
      <c r="X1164" s="50" t="s">
        <v>2200</v>
      </c>
      <c r="Y1164" s="50" t="s">
        <v>2200</v>
      </c>
      <c r="Z1164" s="50">
        <f>随机目标!CH603</f>
        <v>0</v>
      </c>
      <c r="AA1164" s="50">
        <v>2</v>
      </c>
      <c r="AB1164" s="50" t="str">
        <f t="shared" si="954"/>
        <v>itemicon_1</v>
      </c>
      <c r="AC1164" s="50" t="str">
        <f t="shared" si="955"/>
        <v>coin</v>
      </c>
    </row>
    <row r="1165" spans="1:29">
      <c r="A1165" s="51" t="s">
        <v>1478</v>
      </c>
      <c r="B1165" s="52">
        <v>2063</v>
      </c>
      <c r="C1165" s="52">
        <v>4</v>
      </c>
      <c r="D1165" s="50" t="str">
        <f t="shared" ref="D1165:H1165" si="964">D1065</f>
        <v>item,200;stage_token,1</v>
      </c>
      <c r="E1165" s="50">
        <f>产出设定!$C$22</f>
        <v>100</v>
      </c>
      <c r="F1165" s="50">
        <f t="shared" si="964"/>
        <v>352</v>
      </c>
      <c r="G1165" s="50">
        <f t="shared" si="964"/>
        <v>586</v>
      </c>
      <c r="H1165" s="50" t="str">
        <f t="shared" si="964"/>
        <v>pack,10263;stage_token,200;dice,1</v>
      </c>
      <c r="K1165" s="50">
        <v>16</v>
      </c>
      <c r="L1165" s="50">
        <f t="shared" si="930"/>
        <v>161063</v>
      </c>
      <c r="M1165" s="50">
        <v>63</v>
      </c>
      <c r="N1165" s="50" t="str">
        <f ca="1">OFFSET(随机目标!$C$42,M1165-1,MATCH(K1165,随机目标!$C$41:$CH$41,0)-1)</f>
        <v>prop,210,2;pack,1110;pack,1125;pack,1140;pack,1155</v>
      </c>
      <c r="O1165" s="50" t="str">
        <f ca="1">OFFSET(随机目标!$C$42,M1165-1,MATCH(K1165,随机目标!$C$41:$CH$41,0))</f>
        <v>prop,210,2</v>
      </c>
      <c r="P1165" s="50">
        <f ca="1">OFFSET(随机目标!$C$42,M1165-1,MATCH(K1165,随机目标!$C$41:$CH$41,0)+1)</f>
        <v>2</v>
      </c>
      <c r="Q1165" s="50">
        <v>1</v>
      </c>
      <c r="R1165" s="50" t="str">
        <f t="shared" ca="1" si="931"/>
        <v>prop_210</v>
      </c>
      <c r="S1165" s="50" t="str">
        <f t="shared" ca="1" si="932"/>
        <v>prop</v>
      </c>
      <c r="U1165" s="50">
        <v>23</v>
      </c>
      <c r="V1165" s="50">
        <f t="shared" si="953"/>
        <v>232063</v>
      </c>
      <c r="W1165" s="50">
        <v>63</v>
      </c>
      <c r="X1165" s="50" t="s">
        <v>2200</v>
      </c>
      <c r="Y1165" s="50" t="s">
        <v>2200</v>
      </c>
      <c r="Z1165" s="50">
        <f>随机目标!CH604</f>
        <v>0</v>
      </c>
      <c r="AA1165" s="50">
        <v>2</v>
      </c>
      <c r="AB1165" s="50" t="str">
        <f t="shared" si="954"/>
        <v>itemicon_1</v>
      </c>
      <c r="AC1165" s="50" t="str">
        <f t="shared" si="955"/>
        <v>coin</v>
      </c>
    </row>
    <row r="1166" spans="1:29">
      <c r="A1166" s="51" t="s">
        <v>1479</v>
      </c>
      <c r="B1166" s="52">
        <v>2064</v>
      </c>
      <c r="C1166" s="52">
        <v>4</v>
      </c>
      <c r="D1166" s="50" t="str">
        <f t="shared" ref="D1166:H1166" si="965">D1066</f>
        <v>item,200;stage_token,1</v>
      </c>
      <c r="E1166" s="50">
        <f>产出设定!$C$22</f>
        <v>100</v>
      </c>
      <c r="F1166" s="50">
        <f t="shared" si="965"/>
        <v>360</v>
      </c>
      <c r="G1166" s="50">
        <f t="shared" si="965"/>
        <v>600</v>
      </c>
      <c r="H1166" s="50" t="str">
        <f t="shared" si="965"/>
        <v>pack,10264;stage_token,200;dice,1</v>
      </c>
      <c r="K1166" s="50">
        <v>16</v>
      </c>
      <c r="L1166" s="50">
        <f t="shared" si="930"/>
        <v>161064</v>
      </c>
      <c r="M1166" s="50">
        <v>64</v>
      </c>
      <c r="N1166" s="50" t="str">
        <f ca="1">OFFSET(随机目标!$C$42,M1166-1,MATCH(K1166,随机目标!$C$41:$CH$41,0)-1)</f>
        <v>prop,210,2;pack,1110;pack,1125;pack,1140;pack,1155</v>
      </c>
      <c r="O1166" s="50" t="str">
        <f ca="1">OFFSET(随机目标!$C$42,M1166-1,MATCH(K1166,随机目标!$C$41:$CH$41,0))</f>
        <v>prop,210,2</v>
      </c>
      <c r="P1166" s="50">
        <f ca="1">OFFSET(随机目标!$C$42,M1166-1,MATCH(K1166,随机目标!$C$41:$CH$41,0)+1)</f>
        <v>2</v>
      </c>
      <c r="Q1166" s="50">
        <v>1</v>
      </c>
      <c r="R1166" s="50" t="str">
        <f t="shared" ca="1" si="931"/>
        <v>prop_210</v>
      </c>
      <c r="S1166" s="50" t="str">
        <f t="shared" ca="1" si="932"/>
        <v>prop</v>
      </c>
      <c r="U1166" s="50">
        <v>23</v>
      </c>
      <c r="V1166" s="50">
        <f t="shared" si="953"/>
        <v>232064</v>
      </c>
      <c r="W1166" s="50">
        <v>64</v>
      </c>
      <c r="X1166" s="50" t="s">
        <v>2200</v>
      </c>
      <c r="Y1166" s="50" t="s">
        <v>2200</v>
      </c>
      <c r="Z1166" s="50">
        <f>随机目标!CH605</f>
        <v>0</v>
      </c>
      <c r="AA1166" s="50">
        <v>2</v>
      </c>
      <c r="AB1166" s="50" t="str">
        <f t="shared" si="954"/>
        <v>itemicon_1</v>
      </c>
      <c r="AC1166" s="50" t="str">
        <f t="shared" si="955"/>
        <v>coin</v>
      </c>
    </row>
    <row r="1167" spans="1:29">
      <c r="A1167" s="51" t="s">
        <v>1480</v>
      </c>
      <c r="B1167" s="52">
        <v>2065</v>
      </c>
      <c r="C1167" s="52">
        <v>4</v>
      </c>
      <c r="D1167" s="50" t="str">
        <f t="shared" ref="D1167:H1167" si="966">D1067</f>
        <v>item,200;stage_token,1</v>
      </c>
      <c r="E1167" s="50">
        <f>产出设定!$C$22</f>
        <v>100</v>
      </c>
      <c r="F1167" s="50">
        <f t="shared" si="966"/>
        <v>360</v>
      </c>
      <c r="G1167" s="50">
        <f t="shared" si="966"/>
        <v>600</v>
      </c>
      <c r="H1167" s="50" t="str">
        <f t="shared" si="966"/>
        <v>pack,10265;stage_token,205;dice,1</v>
      </c>
      <c r="K1167" s="50">
        <v>16</v>
      </c>
      <c r="L1167" s="50">
        <f t="shared" si="930"/>
        <v>161065</v>
      </c>
      <c r="M1167" s="50">
        <v>65</v>
      </c>
      <c r="N1167" s="50" t="str">
        <f ca="1">OFFSET(随机目标!$C$42,M1167-1,MATCH(K1167,随机目标!$C$41:$CH$41,0)-1)</f>
        <v>prop,210,2;pack,1110;pack,1125;pack,1140;pack,1155</v>
      </c>
      <c r="O1167" s="50" t="str">
        <f ca="1">OFFSET(随机目标!$C$42,M1167-1,MATCH(K1167,随机目标!$C$41:$CH$41,0))</f>
        <v>prop,210,2</v>
      </c>
      <c r="P1167" s="50">
        <f ca="1">OFFSET(随机目标!$C$42,M1167-1,MATCH(K1167,随机目标!$C$41:$CH$41,0)+1)</f>
        <v>2</v>
      </c>
      <c r="Q1167" s="50">
        <v>1</v>
      </c>
      <c r="R1167" s="50" t="str">
        <f t="shared" ca="1" si="931"/>
        <v>prop_210</v>
      </c>
      <c r="S1167" s="50" t="str">
        <f t="shared" ca="1" si="932"/>
        <v>prop</v>
      </c>
      <c r="U1167" s="50">
        <v>23</v>
      </c>
      <c r="V1167" s="50">
        <f t="shared" si="953"/>
        <v>232065</v>
      </c>
      <c r="W1167" s="50">
        <v>65</v>
      </c>
      <c r="X1167" s="50" t="s">
        <v>2200</v>
      </c>
      <c r="Y1167" s="50" t="s">
        <v>2200</v>
      </c>
      <c r="Z1167" s="50">
        <f>随机目标!CH606</f>
        <v>0</v>
      </c>
      <c r="AA1167" s="50">
        <v>2</v>
      </c>
      <c r="AB1167" s="50" t="str">
        <f t="shared" si="954"/>
        <v>itemicon_1</v>
      </c>
      <c r="AC1167" s="50" t="str">
        <f t="shared" si="955"/>
        <v>coin</v>
      </c>
    </row>
    <row r="1168" spans="1:29">
      <c r="A1168" s="51" t="s">
        <v>1481</v>
      </c>
      <c r="B1168" s="52">
        <v>2066</v>
      </c>
      <c r="C1168" s="52">
        <v>4</v>
      </c>
      <c r="D1168" s="50" t="str">
        <f t="shared" ref="D1168:H1168" si="967">D1068</f>
        <v>item,200;stage_token,1</v>
      </c>
      <c r="E1168" s="50">
        <f>产出设定!$C$22</f>
        <v>100</v>
      </c>
      <c r="F1168" s="50">
        <f t="shared" si="967"/>
        <v>372</v>
      </c>
      <c r="G1168" s="50">
        <f t="shared" si="967"/>
        <v>620</v>
      </c>
      <c r="H1168" s="50" t="str">
        <f t="shared" si="967"/>
        <v>pack,10266;stage_token,205;dice,1</v>
      </c>
      <c r="K1168" s="50">
        <v>16</v>
      </c>
      <c r="L1168" s="50">
        <f t="shared" si="930"/>
        <v>161066</v>
      </c>
      <c r="M1168" s="50">
        <v>66</v>
      </c>
      <c r="N1168" s="50" t="str">
        <f ca="1">OFFSET(随机目标!$C$42,M1168-1,MATCH(K1168,随机目标!$C$41:$CH$41,0)-1)</f>
        <v>prop,210,2;pack,1111;pack,1126;pack,1141;pack,1156</v>
      </c>
      <c r="O1168" s="50" t="str">
        <f ca="1">OFFSET(随机目标!$C$42,M1168-1,MATCH(K1168,随机目标!$C$41:$CH$41,0))</f>
        <v>prop,210,2</v>
      </c>
      <c r="P1168" s="50">
        <f ca="1">OFFSET(随机目标!$C$42,M1168-1,MATCH(K1168,随机目标!$C$41:$CH$41,0)+1)</f>
        <v>2</v>
      </c>
      <c r="Q1168" s="50">
        <v>1</v>
      </c>
      <c r="R1168" s="50" t="str">
        <f t="shared" ca="1" si="931"/>
        <v>prop_210</v>
      </c>
      <c r="S1168" s="50" t="str">
        <f t="shared" ca="1" si="932"/>
        <v>prop</v>
      </c>
      <c r="U1168" s="50">
        <v>23</v>
      </c>
      <c r="V1168" s="50">
        <f t="shared" si="953"/>
        <v>232066</v>
      </c>
      <c r="W1168" s="50">
        <v>66</v>
      </c>
      <c r="X1168" s="50" t="s">
        <v>2200</v>
      </c>
      <c r="Y1168" s="50" t="s">
        <v>2200</v>
      </c>
      <c r="Z1168" s="50">
        <f>随机目标!CH607</f>
        <v>0</v>
      </c>
      <c r="AA1168" s="50">
        <v>2</v>
      </c>
      <c r="AB1168" s="50" t="str">
        <f t="shared" si="954"/>
        <v>itemicon_1</v>
      </c>
      <c r="AC1168" s="50" t="str">
        <f t="shared" si="955"/>
        <v>coin</v>
      </c>
    </row>
    <row r="1169" spans="1:29">
      <c r="A1169" s="51" t="s">
        <v>1482</v>
      </c>
      <c r="B1169" s="52">
        <v>2067</v>
      </c>
      <c r="C1169" s="52">
        <v>4</v>
      </c>
      <c r="D1169" s="50" t="str">
        <f t="shared" ref="D1169:H1169" si="968">D1069</f>
        <v>item,200;stage_token,1</v>
      </c>
      <c r="E1169" s="50">
        <f>产出设定!$C$22</f>
        <v>100</v>
      </c>
      <c r="F1169" s="50">
        <f t="shared" si="968"/>
        <v>372</v>
      </c>
      <c r="G1169" s="50">
        <f t="shared" si="968"/>
        <v>620</v>
      </c>
      <c r="H1169" s="50" t="str">
        <f t="shared" si="968"/>
        <v>pack,10267;stage_token,205;dice,1</v>
      </c>
      <c r="K1169" s="50">
        <v>16</v>
      </c>
      <c r="L1169" s="50">
        <f t="shared" si="930"/>
        <v>161067</v>
      </c>
      <c r="M1169" s="50">
        <v>67</v>
      </c>
      <c r="N1169" s="50" t="str">
        <f ca="1">OFFSET(随机目标!$C$42,M1169-1,MATCH(K1169,随机目标!$C$41:$CH$41,0)-1)</f>
        <v>prop,210,2;pack,1111;pack,1126;pack,1141;pack,1156</v>
      </c>
      <c r="O1169" s="50" t="str">
        <f ca="1">OFFSET(随机目标!$C$42,M1169-1,MATCH(K1169,随机目标!$C$41:$CH$41,0))</f>
        <v>prop,210,2</v>
      </c>
      <c r="P1169" s="50">
        <f ca="1">OFFSET(随机目标!$C$42,M1169-1,MATCH(K1169,随机目标!$C$41:$CH$41,0)+1)</f>
        <v>2</v>
      </c>
      <c r="Q1169" s="50">
        <v>1</v>
      </c>
      <c r="R1169" s="50" t="str">
        <f t="shared" ca="1" si="931"/>
        <v>prop_210</v>
      </c>
      <c r="S1169" s="50" t="str">
        <f t="shared" ca="1" si="932"/>
        <v>prop</v>
      </c>
      <c r="U1169" s="50">
        <v>23</v>
      </c>
      <c r="V1169" s="50">
        <f t="shared" si="953"/>
        <v>232067</v>
      </c>
      <c r="W1169" s="50">
        <v>67</v>
      </c>
      <c r="X1169" s="50" t="s">
        <v>2200</v>
      </c>
      <c r="Y1169" s="50" t="s">
        <v>2200</v>
      </c>
      <c r="Z1169" s="50">
        <f>随机目标!CH608</f>
        <v>0</v>
      </c>
      <c r="AA1169" s="50">
        <v>2</v>
      </c>
      <c r="AB1169" s="50" t="str">
        <f t="shared" si="954"/>
        <v>itemicon_1</v>
      </c>
      <c r="AC1169" s="50" t="str">
        <f t="shared" si="955"/>
        <v>coin</v>
      </c>
    </row>
    <row r="1170" spans="1:29">
      <c r="A1170" s="51" t="s">
        <v>1483</v>
      </c>
      <c r="B1170" s="52">
        <v>2068</v>
      </c>
      <c r="C1170" s="52">
        <v>4</v>
      </c>
      <c r="D1170" s="50" t="str">
        <f t="shared" ref="D1170:H1170" si="969">D1070</f>
        <v>item,200;stage_token,1</v>
      </c>
      <c r="E1170" s="50">
        <f>产出设定!$C$22</f>
        <v>100</v>
      </c>
      <c r="F1170" s="50">
        <f t="shared" si="969"/>
        <v>384</v>
      </c>
      <c r="G1170" s="50">
        <f t="shared" si="969"/>
        <v>640</v>
      </c>
      <c r="H1170" s="50" t="str">
        <f t="shared" si="969"/>
        <v>pack,10268;stage_token,205;dice,1</v>
      </c>
      <c r="K1170" s="50">
        <v>16</v>
      </c>
      <c r="L1170" s="50">
        <f t="shared" si="930"/>
        <v>161068</v>
      </c>
      <c r="M1170" s="50">
        <v>68</v>
      </c>
      <c r="N1170" s="50" t="str">
        <f ca="1">OFFSET(随机目标!$C$42,M1170-1,MATCH(K1170,随机目标!$C$41:$CH$41,0)-1)</f>
        <v>prop,210,2;pack,1111;pack,1126;pack,1141;pack,1156</v>
      </c>
      <c r="O1170" s="50" t="str">
        <f ca="1">OFFSET(随机目标!$C$42,M1170-1,MATCH(K1170,随机目标!$C$41:$CH$41,0))</f>
        <v>prop,210,2</v>
      </c>
      <c r="P1170" s="50">
        <f ca="1">OFFSET(随机目标!$C$42,M1170-1,MATCH(K1170,随机目标!$C$41:$CH$41,0)+1)</f>
        <v>2</v>
      </c>
      <c r="Q1170" s="50">
        <v>1</v>
      </c>
      <c r="R1170" s="50" t="str">
        <f t="shared" ca="1" si="931"/>
        <v>prop_210</v>
      </c>
      <c r="S1170" s="50" t="str">
        <f t="shared" ca="1" si="932"/>
        <v>prop</v>
      </c>
      <c r="U1170" s="50">
        <v>23</v>
      </c>
      <c r="V1170" s="50">
        <f t="shared" si="953"/>
        <v>232068</v>
      </c>
      <c r="W1170" s="50">
        <v>68</v>
      </c>
      <c r="X1170" s="50" t="s">
        <v>2200</v>
      </c>
      <c r="Y1170" s="50" t="s">
        <v>2200</v>
      </c>
      <c r="Z1170" s="50">
        <f>随机目标!CH609</f>
        <v>0</v>
      </c>
      <c r="AA1170" s="50">
        <v>2</v>
      </c>
      <c r="AB1170" s="50" t="str">
        <f t="shared" si="954"/>
        <v>itemicon_1</v>
      </c>
      <c r="AC1170" s="50" t="str">
        <f t="shared" si="955"/>
        <v>coin</v>
      </c>
    </row>
    <row r="1171" spans="1:29">
      <c r="A1171" s="51" t="s">
        <v>1484</v>
      </c>
      <c r="B1171" s="52">
        <v>2069</v>
      </c>
      <c r="C1171" s="52">
        <v>4</v>
      </c>
      <c r="D1171" s="50" t="str">
        <f t="shared" ref="D1171:H1171" si="970">D1071</f>
        <v>item,200;stage_token,1</v>
      </c>
      <c r="E1171" s="50">
        <f>产出设定!$C$22</f>
        <v>100</v>
      </c>
      <c r="F1171" s="50">
        <f t="shared" si="970"/>
        <v>384</v>
      </c>
      <c r="G1171" s="50">
        <f t="shared" si="970"/>
        <v>640</v>
      </c>
      <c r="H1171" s="50" t="str">
        <f t="shared" si="970"/>
        <v>pack,10269;stage_token,205;dice,1</v>
      </c>
      <c r="K1171" s="50">
        <v>16</v>
      </c>
      <c r="L1171" s="50">
        <f t="shared" si="930"/>
        <v>161069</v>
      </c>
      <c r="M1171" s="50">
        <v>69</v>
      </c>
      <c r="N1171" s="50" t="str">
        <f ca="1">OFFSET(随机目标!$C$42,M1171-1,MATCH(K1171,随机目标!$C$41:$CH$41,0)-1)</f>
        <v>prop,210,2;pack,1111;pack,1126;pack,1141;pack,1156</v>
      </c>
      <c r="O1171" s="50" t="str">
        <f ca="1">OFFSET(随机目标!$C$42,M1171-1,MATCH(K1171,随机目标!$C$41:$CH$41,0))</f>
        <v>prop,210,2</v>
      </c>
      <c r="P1171" s="50">
        <f ca="1">OFFSET(随机目标!$C$42,M1171-1,MATCH(K1171,随机目标!$C$41:$CH$41,0)+1)</f>
        <v>2</v>
      </c>
      <c r="Q1171" s="50">
        <v>1</v>
      </c>
      <c r="R1171" s="50" t="str">
        <f t="shared" ca="1" si="931"/>
        <v>prop_210</v>
      </c>
      <c r="S1171" s="50" t="str">
        <f t="shared" ca="1" si="932"/>
        <v>prop</v>
      </c>
      <c r="U1171" s="50">
        <v>23</v>
      </c>
      <c r="V1171" s="50">
        <f t="shared" si="953"/>
        <v>232069</v>
      </c>
      <c r="W1171" s="50">
        <v>69</v>
      </c>
      <c r="X1171" s="50" t="s">
        <v>2200</v>
      </c>
      <c r="Y1171" s="50" t="s">
        <v>2200</v>
      </c>
      <c r="Z1171" s="50">
        <f>随机目标!CH610</f>
        <v>0</v>
      </c>
      <c r="AA1171" s="50">
        <v>2</v>
      </c>
      <c r="AB1171" s="50" t="str">
        <f t="shared" si="954"/>
        <v>itemicon_1</v>
      </c>
      <c r="AC1171" s="50" t="str">
        <f t="shared" si="955"/>
        <v>coin</v>
      </c>
    </row>
    <row r="1172" spans="1:29">
      <c r="A1172" s="51" t="s">
        <v>1485</v>
      </c>
      <c r="B1172" s="52">
        <v>2070</v>
      </c>
      <c r="C1172" s="52">
        <v>4</v>
      </c>
      <c r="D1172" s="50" t="str">
        <f t="shared" ref="D1172:H1172" si="971">D1072</f>
        <v>item,200;stage_token,1</v>
      </c>
      <c r="E1172" s="50">
        <f>产出设定!$C$22</f>
        <v>100</v>
      </c>
      <c r="F1172" s="50">
        <f t="shared" si="971"/>
        <v>390</v>
      </c>
      <c r="G1172" s="50">
        <f t="shared" si="971"/>
        <v>650</v>
      </c>
      <c r="H1172" s="50" t="str">
        <f t="shared" si="971"/>
        <v>pack,10270;stage_token,210;dice,1</v>
      </c>
      <c r="K1172" s="50">
        <v>16</v>
      </c>
      <c r="L1172" s="50">
        <f t="shared" si="930"/>
        <v>161070</v>
      </c>
      <c r="M1172" s="50">
        <v>70</v>
      </c>
      <c r="N1172" s="50" t="str">
        <f ca="1">OFFSET(随机目标!$C$42,M1172-1,MATCH(K1172,随机目标!$C$41:$CH$41,0)-1)</f>
        <v>prop,210,2;pack,1112;pack,1127;pack,1142;pack,1157</v>
      </c>
      <c r="O1172" s="50" t="str">
        <f ca="1">OFFSET(随机目标!$C$42,M1172-1,MATCH(K1172,随机目标!$C$41:$CH$41,0))</f>
        <v>prop,210,2</v>
      </c>
      <c r="P1172" s="50">
        <f ca="1">OFFSET(随机目标!$C$42,M1172-1,MATCH(K1172,随机目标!$C$41:$CH$41,0)+1)</f>
        <v>2</v>
      </c>
      <c r="Q1172" s="50">
        <v>1</v>
      </c>
      <c r="R1172" s="50" t="str">
        <f t="shared" ca="1" si="931"/>
        <v>prop_210</v>
      </c>
      <c r="S1172" s="50" t="str">
        <f t="shared" ca="1" si="932"/>
        <v>prop</v>
      </c>
      <c r="U1172" s="50">
        <v>23</v>
      </c>
      <c r="V1172" s="50">
        <f t="shared" si="953"/>
        <v>232070</v>
      </c>
      <c r="W1172" s="50">
        <v>70</v>
      </c>
      <c r="X1172" s="50" t="s">
        <v>2200</v>
      </c>
      <c r="Y1172" s="50" t="s">
        <v>2200</v>
      </c>
      <c r="Z1172" s="50">
        <f>随机目标!CH611</f>
        <v>0</v>
      </c>
      <c r="AA1172" s="50">
        <v>2</v>
      </c>
      <c r="AB1172" s="50" t="str">
        <f t="shared" si="954"/>
        <v>itemicon_1</v>
      </c>
      <c r="AC1172" s="50" t="str">
        <f t="shared" si="955"/>
        <v>coin</v>
      </c>
    </row>
    <row r="1173" spans="1:29">
      <c r="A1173" s="51" t="s">
        <v>1486</v>
      </c>
      <c r="B1173" s="52">
        <v>2071</v>
      </c>
      <c r="C1173" s="52">
        <v>4</v>
      </c>
      <c r="D1173" s="50" t="str">
        <f t="shared" ref="D1173:H1173" si="972">D1073</f>
        <v>item,200;stage_token,1</v>
      </c>
      <c r="E1173" s="50">
        <f>产出设定!$C$22</f>
        <v>100</v>
      </c>
      <c r="F1173" s="50">
        <f t="shared" si="972"/>
        <v>390</v>
      </c>
      <c r="G1173" s="50">
        <f t="shared" si="972"/>
        <v>650</v>
      </c>
      <c r="H1173" s="50" t="str">
        <f t="shared" si="972"/>
        <v>pack,10271;stage_token,210;dice,1</v>
      </c>
      <c r="K1173" s="50">
        <v>16</v>
      </c>
      <c r="L1173" s="50">
        <f t="shared" si="930"/>
        <v>161071</v>
      </c>
      <c r="M1173" s="50">
        <v>71</v>
      </c>
      <c r="N1173" s="50" t="str">
        <f ca="1">OFFSET(随机目标!$C$42,M1173-1,MATCH(K1173,随机目标!$C$41:$CH$41,0)-1)</f>
        <v>prop,210,2;pack,1112;pack,1127;pack,1142;pack,1157</v>
      </c>
      <c r="O1173" s="50" t="str">
        <f ca="1">OFFSET(随机目标!$C$42,M1173-1,MATCH(K1173,随机目标!$C$41:$CH$41,0))</f>
        <v>prop,210,2</v>
      </c>
      <c r="P1173" s="50">
        <f ca="1">OFFSET(随机目标!$C$42,M1173-1,MATCH(K1173,随机目标!$C$41:$CH$41,0)+1)</f>
        <v>2</v>
      </c>
      <c r="Q1173" s="50">
        <v>1</v>
      </c>
      <c r="R1173" s="50" t="str">
        <f t="shared" ca="1" si="931"/>
        <v>prop_210</v>
      </c>
      <c r="S1173" s="50" t="str">
        <f t="shared" ca="1" si="932"/>
        <v>prop</v>
      </c>
      <c r="U1173" s="50">
        <v>23</v>
      </c>
      <c r="V1173" s="50">
        <f t="shared" si="953"/>
        <v>232071</v>
      </c>
      <c r="W1173" s="50">
        <v>71</v>
      </c>
      <c r="X1173" s="50" t="s">
        <v>2200</v>
      </c>
      <c r="Y1173" s="50" t="s">
        <v>2200</v>
      </c>
      <c r="Z1173" s="50">
        <f>随机目标!CH612</f>
        <v>0</v>
      </c>
      <c r="AA1173" s="50">
        <v>2</v>
      </c>
      <c r="AB1173" s="50" t="str">
        <f t="shared" si="954"/>
        <v>itemicon_1</v>
      </c>
      <c r="AC1173" s="50" t="str">
        <f t="shared" si="955"/>
        <v>coin</v>
      </c>
    </row>
    <row r="1174" spans="1:29">
      <c r="A1174" s="51" t="s">
        <v>1487</v>
      </c>
      <c r="B1174" s="52">
        <v>2072</v>
      </c>
      <c r="C1174" s="52">
        <v>4</v>
      </c>
      <c r="D1174" s="50" t="str">
        <f t="shared" ref="D1174:H1174" si="973">D1074</f>
        <v>item,200;stage_token,1</v>
      </c>
      <c r="E1174" s="50">
        <f>产出设定!$C$22</f>
        <v>100</v>
      </c>
      <c r="F1174" s="50">
        <f t="shared" si="973"/>
        <v>396</v>
      </c>
      <c r="G1174" s="50">
        <f t="shared" si="973"/>
        <v>660</v>
      </c>
      <c r="H1174" s="50" t="str">
        <f t="shared" si="973"/>
        <v>pack,10272;stage_token,210;dice,1</v>
      </c>
      <c r="K1174" s="50">
        <v>16</v>
      </c>
      <c r="L1174" s="50">
        <f t="shared" si="930"/>
        <v>161072</v>
      </c>
      <c r="M1174" s="50">
        <v>72</v>
      </c>
      <c r="N1174" s="50" t="str">
        <f ca="1">OFFSET(随机目标!$C$42,M1174-1,MATCH(K1174,随机目标!$C$41:$CH$41,0)-1)</f>
        <v>prop,210,2;pack,1112;pack,1127;pack,1142;pack,1157</v>
      </c>
      <c r="O1174" s="50" t="str">
        <f ca="1">OFFSET(随机目标!$C$42,M1174-1,MATCH(K1174,随机目标!$C$41:$CH$41,0))</f>
        <v>prop,210,2</v>
      </c>
      <c r="P1174" s="50">
        <f ca="1">OFFSET(随机目标!$C$42,M1174-1,MATCH(K1174,随机目标!$C$41:$CH$41,0)+1)</f>
        <v>2</v>
      </c>
      <c r="Q1174" s="50">
        <v>1</v>
      </c>
      <c r="R1174" s="50" t="str">
        <f t="shared" ca="1" si="931"/>
        <v>prop_210</v>
      </c>
      <c r="S1174" s="50" t="str">
        <f t="shared" ca="1" si="932"/>
        <v>prop</v>
      </c>
      <c r="U1174" s="50">
        <v>23</v>
      </c>
      <c r="V1174" s="50">
        <f t="shared" si="953"/>
        <v>232072</v>
      </c>
      <c r="W1174" s="50">
        <v>72</v>
      </c>
      <c r="X1174" s="50" t="s">
        <v>2200</v>
      </c>
      <c r="Y1174" s="50" t="s">
        <v>2200</v>
      </c>
      <c r="Z1174" s="50">
        <f>随机目标!CH613</f>
        <v>0</v>
      </c>
      <c r="AA1174" s="50">
        <v>2</v>
      </c>
      <c r="AB1174" s="50" t="str">
        <f t="shared" si="954"/>
        <v>itemicon_1</v>
      </c>
      <c r="AC1174" s="50" t="str">
        <f t="shared" si="955"/>
        <v>coin</v>
      </c>
    </row>
    <row r="1175" spans="1:29">
      <c r="A1175" s="51" t="s">
        <v>1488</v>
      </c>
      <c r="B1175" s="52">
        <v>2073</v>
      </c>
      <c r="C1175" s="52">
        <v>4</v>
      </c>
      <c r="D1175" s="50" t="str">
        <f t="shared" ref="D1175:H1175" si="974">D1075</f>
        <v>item,200;stage_token,1</v>
      </c>
      <c r="E1175" s="50">
        <f>产出设定!$C$22</f>
        <v>100</v>
      </c>
      <c r="F1175" s="50">
        <f t="shared" si="974"/>
        <v>396</v>
      </c>
      <c r="G1175" s="50">
        <f t="shared" si="974"/>
        <v>660</v>
      </c>
      <c r="H1175" s="50" t="str">
        <f t="shared" si="974"/>
        <v>pack,10273;stage_token,210;dice,1</v>
      </c>
      <c r="K1175" s="50">
        <v>16</v>
      </c>
      <c r="L1175" s="50">
        <f t="shared" si="930"/>
        <v>161073</v>
      </c>
      <c r="M1175" s="50">
        <v>73</v>
      </c>
      <c r="N1175" s="50" t="str">
        <f ca="1">OFFSET(随机目标!$C$42,M1175-1,MATCH(K1175,随机目标!$C$41:$CH$41,0)-1)</f>
        <v>prop,210,2;pack,1112;pack,1127;pack,1142;pack,1157</v>
      </c>
      <c r="O1175" s="50" t="str">
        <f ca="1">OFFSET(随机目标!$C$42,M1175-1,MATCH(K1175,随机目标!$C$41:$CH$41,0))</f>
        <v>prop,210,2</v>
      </c>
      <c r="P1175" s="50">
        <f ca="1">OFFSET(随机目标!$C$42,M1175-1,MATCH(K1175,随机目标!$C$41:$CH$41,0)+1)</f>
        <v>2</v>
      </c>
      <c r="Q1175" s="50">
        <v>1</v>
      </c>
      <c r="R1175" s="50" t="str">
        <f t="shared" ca="1" si="931"/>
        <v>prop_210</v>
      </c>
      <c r="S1175" s="50" t="str">
        <f t="shared" ca="1" si="932"/>
        <v>prop</v>
      </c>
      <c r="U1175" s="50">
        <v>23</v>
      </c>
      <c r="V1175" s="50">
        <f t="shared" si="953"/>
        <v>232073</v>
      </c>
      <c r="W1175" s="50">
        <v>73</v>
      </c>
      <c r="X1175" s="50" t="s">
        <v>2200</v>
      </c>
      <c r="Y1175" s="50" t="s">
        <v>2200</v>
      </c>
      <c r="Z1175" s="50">
        <f>随机目标!CH614</f>
        <v>0</v>
      </c>
      <c r="AA1175" s="50">
        <v>2</v>
      </c>
      <c r="AB1175" s="50" t="str">
        <f t="shared" si="954"/>
        <v>itemicon_1</v>
      </c>
      <c r="AC1175" s="50" t="str">
        <f t="shared" si="955"/>
        <v>coin</v>
      </c>
    </row>
    <row r="1176" spans="1:29">
      <c r="A1176" s="51" t="s">
        <v>1489</v>
      </c>
      <c r="B1176" s="52">
        <v>2074</v>
      </c>
      <c r="C1176" s="52">
        <v>4</v>
      </c>
      <c r="D1176" s="50" t="str">
        <f t="shared" ref="D1176:H1176" si="975">D1076</f>
        <v>item,200;stage_token,1</v>
      </c>
      <c r="E1176" s="50">
        <f>产出设定!$C$22</f>
        <v>100</v>
      </c>
      <c r="F1176" s="50">
        <f t="shared" si="975"/>
        <v>402</v>
      </c>
      <c r="G1176" s="50">
        <f t="shared" si="975"/>
        <v>670</v>
      </c>
      <c r="H1176" s="50" t="str">
        <f t="shared" si="975"/>
        <v>pack,10274;stage_token,210;dice,1</v>
      </c>
      <c r="K1176" s="50">
        <v>16</v>
      </c>
      <c r="L1176" s="50">
        <f t="shared" si="930"/>
        <v>161074</v>
      </c>
      <c r="M1176" s="50">
        <v>74</v>
      </c>
      <c r="N1176" s="50" t="str">
        <f ca="1">OFFSET(随机目标!$C$42,M1176-1,MATCH(K1176,随机目标!$C$41:$CH$41,0)-1)</f>
        <v>prop,210,2;pack,1112;pack,1127;pack,1142;pack,1157</v>
      </c>
      <c r="O1176" s="50" t="str">
        <f ca="1">OFFSET(随机目标!$C$42,M1176-1,MATCH(K1176,随机目标!$C$41:$CH$41,0))</f>
        <v>prop,210,2</v>
      </c>
      <c r="P1176" s="50">
        <f ca="1">OFFSET(随机目标!$C$42,M1176-1,MATCH(K1176,随机目标!$C$41:$CH$41,0)+1)</f>
        <v>2</v>
      </c>
      <c r="Q1176" s="50">
        <v>1</v>
      </c>
      <c r="R1176" s="50" t="str">
        <f t="shared" ca="1" si="931"/>
        <v>prop_210</v>
      </c>
      <c r="S1176" s="50" t="str">
        <f t="shared" ca="1" si="932"/>
        <v>prop</v>
      </c>
      <c r="U1176" s="50">
        <v>23</v>
      </c>
      <c r="V1176" s="50">
        <f t="shared" si="953"/>
        <v>232074</v>
      </c>
      <c r="W1176" s="50">
        <v>74</v>
      </c>
      <c r="X1176" s="50" t="s">
        <v>2200</v>
      </c>
      <c r="Y1176" s="50" t="s">
        <v>2200</v>
      </c>
      <c r="Z1176" s="50">
        <f>随机目标!CH615</f>
        <v>0</v>
      </c>
      <c r="AA1176" s="50">
        <v>2</v>
      </c>
      <c r="AB1176" s="50" t="str">
        <f t="shared" si="954"/>
        <v>itemicon_1</v>
      </c>
      <c r="AC1176" s="50" t="str">
        <f t="shared" si="955"/>
        <v>coin</v>
      </c>
    </row>
    <row r="1177" spans="1:29">
      <c r="A1177" s="51" t="s">
        <v>1490</v>
      </c>
      <c r="B1177" s="52">
        <v>2075</v>
      </c>
      <c r="C1177" s="52">
        <v>4</v>
      </c>
      <c r="D1177" s="50" t="str">
        <f t="shared" ref="D1177:H1177" si="976">D1077</f>
        <v>item,200;stage_token,1</v>
      </c>
      <c r="E1177" s="50">
        <f>产出设定!$C$22</f>
        <v>100</v>
      </c>
      <c r="F1177" s="50">
        <f t="shared" si="976"/>
        <v>402</v>
      </c>
      <c r="G1177" s="50">
        <f t="shared" si="976"/>
        <v>670</v>
      </c>
      <c r="H1177" s="50" t="str">
        <f t="shared" si="976"/>
        <v>pack,10275;stage_token,215;dice,1</v>
      </c>
      <c r="K1177" s="50">
        <v>16</v>
      </c>
      <c r="L1177" s="50">
        <f t="shared" si="930"/>
        <v>161075</v>
      </c>
      <c r="M1177" s="50">
        <v>75</v>
      </c>
      <c r="N1177" s="50" t="str">
        <f ca="1">OFFSET(随机目标!$C$42,M1177-1,MATCH(K1177,随机目标!$C$41:$CH$41,0)-1)</f>
        <v>prop,210,2;pack,1112;pack,1127;pack,1142;pack,1157</v>
      </c>
      <c r="O1177" s="50" t="str">
        <f ca="1">OFFSET(随机目标!$C$42,M1177-1,MATCH(K1177,随机目标!$C$41:$CH$41,0))</f>
        <v>prop,210,2</v>
      </c>
      <c r="P1177" s="50">
        <f ca="1">OFFSET(随机目标!$C$42,M1177-1,MATCH(K1177,随机目标!$C$41:$CH$41,0)+1)</f>
        <v>2</v>
      </c>
      <c r="Q1177" s="50">
        <v>1</v>
      </c>
      <c r="R1177" s="50" t="str">
        <f t="shared" ca="1" si="931"/>
        <v>prop_210</v>
      </c>
      <c r="S1177" s="50" t="str">
        <f t="shared" ca="1" si="932"/>
        <v>prop</v>
      </c>
      <c r="U1177" s="50">
        <v>23</v>
      </c>
      <c r="V1177" s="50">
        <f t="shared" si="953"/>
        <v>232075</v>
      </c>
      <c r="W1177" s="50">
        <v>75</v>
      </c>
      <c r="X1177" s="50" t="s">
        <v>2200</v>
      </c>
      <c r="Y1177" s="50" t="s">
        <v>2200</v>
      </c>
      <c r="Z1177" s="50">
        <f>随机目标!CH616</f>
        <v>0</v>
      </c>
      <c r="AA1177" s="50">
        <v>2</v>
      </c>
      <c r="AB1177" s="50" t="str">
        <f t="shared" si="954"/>
        <v>itemicon_1</v>
      </c>
      <c r="AC1177" s="50" t="str">
        <f t="shared" si="955"/>
        <v>coin</v>
      </c>
    </row>
    <row r="1178" spans="1:29">
      <c r="A1178" s="51" t="s">
        <v>1491</v>
      </c>
      <c r="B1178" s="52">
        <v>2076</v>
      </c>
      <c r="C1178" s="52">
        <v>4</v>
      </c>
      <c r="D1178" s="50" t="str">
        <f t="shared" ref="D1178:H1178" si="977">D1078</f>
        <v>item,200;stage_token,1</v>
      </c>
      <c r="E1178" s="50">
        <f>产出设定!$C$22</f>
        <v>100</v>
      </c>
      <c r="F1178" s="50">
        <f t="shared" si="977"/>
        <v>408</v>
      </c>
      <c r="G1178" s="50">
        <f t="shared" si="977"/>
        <v>680</v>
      </c>
      <c r="H1178" s="50" t="str">
        <f t="shared" si="977"/>
        <v>pack,10276;stage_token,215;dice,1</v>
      </c>
      <c r="K1178" s="50">
        <v>16</v>
      </c>
      <c r="L1178" s="50">
        <f t="shared" si="930"/>
        <v>161076</v>
      </c>
      <c r="M1178" s="50">
        <v>76</v>
      </c>
      <c r="N1178" s="50" t="str">
        <f ca="1">OFFSET(随机目标!$C$42,M1178-1,MATCH(K1178,随机目标!$C$41:$CH$41,0)-1)</f>
        <v>prop,210,2;pack,1112;pack,1127;pack,1142;pack,1157</v>
      </c>
      <c r="O1178" s="50" t="str">
        <f ca="1">OFFSET(随机目标!$C$42,M1178-1,MATCH(K1178,随机目标!$C$41:$CH$41,0))</f>
        <v>prop,210,2</v>
      </c>
      <c r="P1178" s="50">
        <f ca="1">OFFSET(随机目标!$C$42,M1178-1,MATCH(K1178,随机目标!$C$41:$CH$41,0)+1)</f>
        <v>2</v>
      </c>
      <c r="Q1178" s="50">
        <v>1</v>
      </c>
      <c r="R1178" s="50" t="str">
        <f t="shared" ca="1" si="931"/>
        <v>prop_210</v>
      </c>
      <c r="S1178" s="50" t="str">
        <f t="shared" ca="1" si="932"/>
        <v>prop</v>
      </c>
      <c r="U1178" s="50">
        <v>23</v>
      </c>
      <c r="V1178" s="50">
        <f t="shared" si="953"/>
        <v>232076</v>
      </c>
      <c r="W1178" s="50">
        <v>76</v>
      </c>
      <c r="X1178" s="50" t="s">
        <v>2200</v>
      </c>
      <c r="Y1178" s="50" t="s">
        <v>2200</v>
      </c>
      <c r="Z1178" s="50">
        <f>随机目标!CH617</f>
        <v>0</v>
      </c>
      <c r="AA1178" s="50">
        <v>2</v>
      </c>
      <c r="AB1178" s="50" t="str">
        <f t="shared" si="954"/>
        <v>itemicon_1</v>
      </c>
      <c r="AC1178" s="50" t="str">
        <f t="shared" si="955"/>
        <v>coin</v>
      </c>
    </row>
    <row r="1179" spans="1:29">
      <c r="A1179" s="51" t="s">
        <v>1492</v>
      </c>
      <c r="B1179" s="52">
        <v>2077</v>
      </c>
      <c r="C1179" s="52">
        <v>4</v>
      </c>
      <c r="D1179" s="50" t="str">
        <f t="shared" ref="D1179:H1179" si="978">D1079</f>
        <v>item,200;stage_token,1</v>
      </c>
      <c r="E1179" s="50">
        <f>产出设定!$C$22</f>
        <v>100</v>
      </c>
      <c r="F1179" s="50">
        <f t="shared" si="978"/>
        <v>408</v>
      </c>
      <c r="G1179" s="50">
        <f t="shared" si="978"/>
        <v>680</v>
      </c>
      <c r="H1179" s="50" t="str">
        <f t="shared" si="978"/>
        <v>pack,10277;stage_token,215;dice,1</v>
      </c>
      <c r="K1179" s="50">
        <v>16</v>
      </c>
      <c r="L1179" s="50">
        <f t="shared" si="930"/>
        <v>161077</v>
      </c>
      <c r="M1179" s="50">
        <v>77</v>
      </c>
      <c r="N1179" s="50" t="str">
        <f ca="1">OFFSET(随机目标!$C$42,M1179-1,MATCH(K1179,随机目标!$C$41:$CH$41,0)-1)</f>
        <v>prop,210,2;pack,1112;pack,1127;pack,1142;pack,1157</v>
      </c>
      <c r="O1179" s="50" t="str">
        <f ca="1">OFFSET(随机目标!$C$42,M1179-1,MATCH(K1179,随机目标!$C$41:$CH$41,0))</f>
        <v>prop,210,2</v>
      </c>
      <c r="P1179" s="50">
        <f ca="1">OFFSET(随机目标!$C$42,M1179-1,MATCH(K1179,随机目标!$C$41:$CH$41,0)+1)</f>
        <v>2</v>
      </c>
      <c r="Q1179" s="50">
        <v>1</v>
      </c>
      <c r="R1179" s="50" t="str">
        <f t="shared" ca="1" si="931"/>
        <v>prop_210</v>
      </c>
      <c r="S1179" s="50" t="str">
        <f t="shared" ca="1" si="932"/>
        <v>prop</v>
      </c>
      <c r="U1179" s="50">
        <v>23</v>
      </c>
      <c r="V1179" s="50">
        <f t="shared" si="953"/>
        <v>232077</v>
      </c>
      <c r="W1179" s="50">
        <v>77</v>
      </c>
      <c r="X1179" s="50" t="s">
        <v>2200</v>
      </c>
      <c r="Y1179" s="50" t="s">
        <v>2200</v>
      </c>
      <c r="Z1179" s="50">
        <f>随机目标!CH618</f>
        <v>0</v>
      </c>
      <c r="AA1179" s="50">
        <v>2</v>
      </c>
      <c r="AB1179" s="50" t="str">
        <f t="shared" si="954"/>
        <v>itemicon_1</v>
      </c>
      <c r="AC1179" s="50" t="str">
        <f t="shared" si="955"/>
        <v>coin</v>
      </c>
    </row>
    <row r="1180" spans="1:29">
      <c r="A1180" s="51" t="s">
        <v>1493</v>
      </c>
      <c r="B1180" s="52">
        <v>2078</v>
      </c>
      <c r="C1180" s="52">
        <v>4</v>
      </c>
      <c r="D1180" s="50" t="str">
        <f t="shared" ref="D1180:H1180" si="979">D1080</f>
        <v>item,200;stage_token,1</v>
      </c>
      <c r="E1180" s="50">
        <f>产出设定!$C$22</f>
        <v>100</v>
      </c>
      <c r="F1180" s="50">
        <f t="shared" si="979"/>
        <v>414</v>
      </c>
      <c r="G1180" s="50">
        <f t="shared" si="979"/>
        <v>690</v>
      </c>
      <c r="H1180" s="50" t="str">
        <f t="shared" si="979"/>
        <v>pack,10278;stage_token,215;dice,1</v>
      </c>
      <c r="K1180" s="50">
        <v>16</v>
      </c>
      <c r="L1180" s="50">
        <f t="shared" si="930"/>
        <v>161078</v>
      </c>
      <c r="M1180" s="50">
        <v>78</v>
      </c>
      <c r="N1180" s="50" t="str">
        <f ca="1">OFFSET(随机目标!$C$42,M1180-1,MATCH(K1180,随机目标!$C$41:$CH$41,0)-1)</f>
        <v>prop,210,2;pack,1113;pack,1128;pack,1143;pack,1158</v>
      </c>
      <c r="O1180" s="50" t="str">
        <f ca="1">OFFSET(随机目标!$C$42,M1180-1,MATCH(K1180,随机目标!$C$41:$CH$41,0))</f>
        <v>prop,210,2</v>
      </c>
      <c r="P1180" s="50">
        <f ca="1">OFFSET(随机目标!$C$42,M1180-1,MATCH(K1180,随机目标!$C$41:$CH$41,0)+1)</f>
        <v>2</v>
      </c>
      <c r="Q1180" s="50">
        <v>1</v>
      </c>
      <c r="R1180" s="50" t="str">
        <f t="shared" ca="1" si="931"/>
        <v>prop_210</v>
      </c>
      <c r="S1180" s="50" t="str">
        <f t="shared" ca="1" si="932"/>
        <v>prop</v>
      </c>
      <c r="U1180" s="50">
        <v>23</v>
      </c>
      <c r="V1180" s="50">
        <f t="shared" si="953"/>
        <v>232078</v>
      </c>
      <c r="W1180" s="50">
        <v>78</v>
      </c>
      <c r="X1180" s="50" t="s">
        <v>2200</v>
      </c>
      <c r="Y1180" s="50" t="s">
        <v>2200</v>
      </c>
      <c r="Z1180" s="50">
        <f>随机目标!CH619</f>
        <v>0</v>
      </c>
      <c r="AA1180" s="50">
        <v>2</v>
      </c>
      <c r="AB1180" s="50" t="str">
        <f t="shared" si="954"/>
        <v>itemicon_1</v>
      </c>
      <c r="AC1180" s="50" t="str">
        <f t="shared" si="955"/>
        <v>coin</v>
      </c>
    </row>
    <row r="1181" spans="1:29">
      <c r="A1181" s="51" t="s">
        <v>1494</v>
      </c>
      <c r="B1181" s="52">
        <v>2079</v>
      </c>
      <c r="C1181" s="52">
        <v>4</v>
      </c>
      <c r="D1181" s="50" t="str">
        <f t="shared" ref="D1181:H1181" si="980">D1081</f>
        <v>item,200;stage_token,1</v>
      </c>
      <c r="E1181" s="50">
        <f>产出设定!$C$22</f>
        <v>100</v>
      </c>
      <c r="F1181" s="50">
        <f t="shared" si="980"/>
        <v>414</v>
      </c>
      <c r="G1181" s="50">
        <f t="shared" si="980"/>
        <v>690</v>
      </c>
      <c r="H1181" s="50" t="str">
        <f t="shared" si="980"/>
        <v>pack,10279;stage_token,215;dice,1</v>
      </c>
      <c r="K1181" s="50">
        <v>16</v>
      </c>
      <c r="L1181" s="50">
        <f t="shared" si="930"/>
        <v>161079</v>
      </c>
      <c r="M1181" s="50">
        <v>79</v>
      </c>
      <c r="N1181" s="50" t="str">
        <f ca="1">OFFSET(随机目标!$C$42,M1181-1,MATCH(K1181,随机目标!$C$41:$CH$41,0)-1)</f>
        <v>prop,210,2;pack,1113;pack,1128;pack,1143;pack,1158</v>
      </c>
      <c r="O1181" s="50" t="str">
        <f ca="1">OFFSET(随机目标!$C$42,M1181-1,MATCH(K1181,随机目标!$C$41:$CH$41,0))</f>
        <v>prop,210,2</v>
      </c>
      <c r="P1181" s="50">
        <f ca="1">OFFSET(随机目标!$C$42,M1181-1,MATCH(K1181,随机目标!$C$41:$CH$41,0)+1)</f>
        <v>2</v>
      </c>
      <c r="Q1181" s="50">
        <v>1</v>
      </c>
      <c r="R1181" s="50" t="str">
        <f t="shared" ca="1" si="931"/>
        <v>prop_210</v>
      </c>
      <c r="S1181" s="50" t="str">
        <f t="shared" ca="1" si="932"/>
        <v>prop</v>
      </c>
      <c r="U1181" s="50">
        <v>23</v>
      </c>
      <c r="V1181" s="50">
        <f t="shared" si="953"/>
        <v>232079</v>
      </c>
      <c r="W1181" s="50">
        <v>79</v>
      </c>
      <c r="X1181" s="50" t="s">
        <v>2200</v>
      </c>
      <c r="Y1181" s="50" t="s">
        <v>2200</v>
      </c>
      <c r="Z1181" s="50">
        <f>随机目标!CH620</f>
        <v>0</v>
      </c>
      <c r="AA1181" s="50">
        <v>2</v>
      </c>
      <c r="AB1181" s="50" t="str">
        <f t="shared" si="954"/>
        <v>itemicon_1</v>
      </c>
      <c r="AC1181" s="50" t="str">
        <f t="shared" si="955"/>
        <v>coin</v>
      </c>
    </row>
    <row r="1182" spans="1:29">
      <c r="A1182" s="51" t="s">
        <v>1495</v>
      </c>
      <c r="B1182" s="52">
        <v>2080</v>
      </c>
      <c r="C1182" s="52">
        <v>4</v>
      </c>
      <c r="D1182" s="50" t="str">
        <f t="shared" ref="D1182:H1182" si="981">D1082</f>
        <v>item,200;stage_token,1</v>
      </c>
      <c r="E1182" s="50">
        <f>产出设定!$C$22</f>
        <v>100</v>
      </c>
      <c r="F1182" s="50">
        <f t="shared" si="981"/>
        <v>420</v>
      </c>
      <c r="G1182" s="50">
        <f t="shared" si="981"/>
        <v>700</v>
      </c>
      <c r="H1182" s="50" t="str">
        <f t="shared" si="981"/>
        <v>pack,10280;stage_token,220;dice,1</v>
      </c>
      <c r="K1182" s="50">
        <v>16</v>
      </c>
      <c r="L1182" s="50">
        <f t="shared" si="930"/>
        <v>161080</v>
      </c>
      <c r="M1182" s="50">
        <v>80</v>
      </c>
      <c r="N1182" s="50" t="str">
        <f ca="1">OFFSET(随机目标!$C$42,M1182-1,MATCH(K1182,随机目标!$C$41:$CH$41,0)-1)</f>
        <v>prop,210,2;pack,1113;pack,1128;pack,1143;pack,1158</v>
      </c>
      <c r="O1182" s="50" t="str">
        <f ca="1">OFFSET(随机目标!$C$42,M1182-1,MATCH(K1182,随机目标!$C$41:$CH$41,0))</f>
        <v>prop,210,2</v>
      </c>
      <c r="P1182" s="50">
        <f ca="1">OFFSET(随机目标!$C$42,M1182-1,MATCH(K1182,随机目标!$C$41:$CH$41,0)+1)</f>
        <v>2</v>
      </c>
      <c r="Q1182" s="50">
        <v>1</v>
      </c>
      <c r="R1182" s="50" t="str">
        <f t="shared" ca="1" si="931"/>
        <v>prop_210</v>
      </c>
      <c r="S1182" s="50" t="str">
        <f t="shared" ca="1" si="932"/>
        <v>prop</v>
      </c>
      <c r="U1182" s="50">
        <v>23</v>
      </c>
      <c r="V1182" s="50">
        <f t="shared" si="953"/>
        <v>232080</v>
      </c>
      <c r="W1182" s="50">
        <v>80</v>
      </c>
      <c r="X1182" s="50" t="s">
        <v>2200</v>
      </c>
      <c r="Y1182" s="50" t="s">
        <v>2200</v>
      </c>
      <c r="Z1182" s="50">
        <f>随机目标!CH621</f>
        <v>0</v>
      </c>
      <c r="AA1182" s="50">
        <v>2</v>
      </c>
      <c r="AB1182" s="50" t="str">
        <f t="shared" si="954"/>
        <v>itemicon_1</v>
      </c>
      <c r="AC1182" s="50" t="str">
        <f t="shared" si="955"/>
        <v>coin</v>
      </c>
    </row>
    <row r="1183" spans="1:29">
      <c r="A1183" s="51" t="s">
        <v>1496</v>
      </c>
      <c r="B1183" s="52">
        <v>2081</v>
      </c>
      <c r="C1183" s="52">
        <v>4</v>
      </c>
      <c r="D1183" s="50" t="str">
        <f t="shared" ref="D1183:H1183" si="982">D1083</f>
        <v>item,200;stage_token,1</v>
      </c>
      <c r="E1183" s="50">
        <f>产出设定!$C$22</f>
        <v>100</v>
      </c>
      <c r="F1183" s="50">
        <f t="shared" si="982"/>
        <v>420</v>
      </c>
      <c r="G1183" s="50">
        <f t="shared" si="982"/>
        <v>700</v>
      </c>
      <c r="H1183" s="50" t="str">
        <f t="shared" si="982"/>
        <v>pack,10281;stage_token,220;dice,1</v>
      </c>
      <c r="K1183" s="50">
        <v>16</v>
      </c>
      <c r="L1183" s="50">
        <f t="shared" si="930"/>
        <v>161081</v>
      </c>
      <c r="M1183" s="50">
        <v>81</v>
      </c>
      <c r="N1183" s="50" t="str">
        <f ca="1">OFFSET(随机目标!$C$42,M1183-1,MATCH(K1183,随机目标!$C$41:$CH$41,0)-1)</f>
        <v>prop,210,2;pack,1113;pack,1128;pack,1143;pack,1158</v>
      </c>
      <c r="O1183" s="50" t="str">
        <f ca="1">OFFSET(随机目标!$C$42,M1183-1,MATCH(K1183,随机目标!$C$41:$CH$41,0))</f>
        <v>prop,210,2</v>
      </c>
      <c r="P1183" s="50">
        <f ca="1">OFFSET(随机目标!$C$42,M1183-1,MATCH(K1183,随机目标!$C$41:$CH$41,0)+1)</f>
        <v>2</v>
      </c>
      <c r="Q1183" s="50">
        <v>1</v>
      </c>
      <c r="R1183" s="50" t="str">
        <f t="shared" ca="1" si="931"/>
        <v>prop_210</v>
      </c>
      <c r="S1183" s="50" t="str">
        <f t="shared" ca="1" si="932"/>
        <v>prop</v>
      </c>
      <c r="U1183" s="50">
        <v>23</v>
      </c>
      <c r="V1183" s="50">
        <f t="shared" si="953"/>
        <v>232081</v>
      </c>
      <c r="W1183" s="50">
        <v>81</v>
      </c>
      <c r="X1183" s="50" t="s">
        <v>2200</v>
      </c>
      <c r="Y1183" s="50" t="s">
        <v>2200</v>
      </c>
      <c r="Z1183" s="50">
        <f>随机目标!CH622</f>
        <v>0</v>
      </c>
      <c r="AA1183" s="50">
        <v>2</v>
      </c>
      <c r="AB1183" s="50" t="str">
        <f t="shared" si="954"/>
        <v>itemicon_1</v>
      </c>
      <c r="AC1183" s="50" t="str">
        <f t="shared" si="955"/>
        <v>coin</v>
      </c>
    </row>
    <row r="1184" spans="1:29">
      <c r="A1184" s="51" t="s">
        <v>1497</v>
      </c>
      <c r="B1184" s="52">
        <v>2082</v>
      </c>
      <c r="C1184" s="52">
        <v>4</v>
      </c>
      <c r="D1184" s="50" t="str">
        <f t="shared" ref="D1184:H1184" si="983">D1084</f>
        <v>item,200;stage_token,1</v>
      </c>
      <c r="E1184" s="50">
        <f>产出设定!$C$22</f>
        <v>100</v>
      </c>
      <c r="F1184" s="50">
        <f t="shared" si="983"/>
        <v>426</v>
      </c>
      <c r="G1184" s="50">
        <f t="shared" si="983"/>
        <v>710</v>
      </c>
      <c r="H1184" s="50" t="str">
        <f t="shared" si="983"/>
        <v>pack,10282;stage_token,220;dice,1</v>
      </c>
      <c r="K1184" s="50">
        <v>16</v>
      </c>
      <c r="L1184" s="50">
        <f t="shared" si="930"/>
        <v>161082</v>
      </c>
      <c r="M1184" s="50">
        <v>82</v>
      </c>
      <c r="N1184" s="50" t="str">
        <f ca="1">OFFSET(随机目标!$C$42,M1184-1,MATCH(K1184,随机目标!$C$41:$CH$41,0)-1)</f>
        <v>prop,210,2;pack,1113;pack,1128;pack,1143;pack,1158</v>
      </c>
      <c r="O1184" s="50" t="str">
        <f ca="1">OFFSET(随机目标!$C$42,M1184-1,MATCH(K1184,随机目标!$C$41:$CH$41,0))</f>
        <v>prop,210,2</v>
      </c>
      <c r="P1184" s="50">
        <f ca="1">OFFSET(随机目标!$C$42,M1184-1,MATCH(K1184,随机目标!$C$41:$CH$41,0)+1)</f>
        <v>2</v>
      </c>
      <c r="Q1184" s="50">
        <v>1</v>
      </c>
      <c r="R1184" s="50" t="str">
        <f t="shared" ca="1" si="931"/>
        <v>prop_210</v>
      </c>
      <c r="S1184" s="50" t="str">
        <f t="shared" ca="1" si="932"/>
        <v>prop</v>
      </c>
      <c r="U1184" s="50">
        <v>23</v>
      </c>
      <c r="V1184" s="50">
        <f t="shared" si="953"/>
        <v>232082</v>
      </c>
      <c r="W1184" s="50">
        <v>82</v>
      </c>
      <c r="X1184" s="50" t="s">
        <v>2200</v>
      </c>
      <c r="Y1184" s="50" t="s">
        <v>2200</v>
      </c>
      <c r="Z1184" s="50">
        <f>随机目标!CH623</f>
        <v>0</v>
      </c>
      <c r="AA1184" s="50">
        <v>2</v>
      </c>
      <c r="AB1184" s="50" t="str">
        <f t="shared" si="954"/>
        <v>itemicon_1</v>
      </c>
      <c r="AC1184" s="50" t="str">
        <f t="shared" si="955"/>
        <v>coin</v>
      </c>
    </row>
    <row r="1185" spans="1:29">
      <c r="A1185" s="51" t="s">
        <v>1498</v>
      </c>
      <c r="B1185" s="52">
        <v>2083</v>
      </c>
      <c r="C1185" s="52">
        <v>4</v>
      </c>
      <c r="D1185" s="50" t="str">
        <f t="shared" ref="D1185:H1185" si="984">D1085</f>
        <v>item,200;stage_token,1</v>
      </c>
      <c r="E1185" s="50">
        <f>产出设定!$C$22</f>
        <v>100</v>
      </c>
      <c r="F1185" s="50">
        <f t="shared" si="984"/>
        <v>426</v>
      </c>
      <c r="G1185" s="50">
        <f t="shared" si="984"/>
        <v>710</v>
      </c>
      <c r="H1185" s="50" t="str">
        <f t="shared" si="984"/>
        <v>pack,10283;stage_token,220;dice,1</v>
      </c>
      <c r="K1185" s="50">
        <v>16</v>
      </c>
      <c r="L1185" s="50">
        <f t="shared" si="930"/>
        <v>161083</v>
      </c>
      <c r="M1185" s="50">
        <v>83</v>
      </c>
      <c r="N1185" s="50" t="str">
        <f ca="1">OFFSET(随机目标!$C$42,M1185-1,MATCH(K1185,随机目标!$C$41:$CH$41,0)-1)</f>
        <v>prop,210,2;pack,1113;pack,1128;pack,1143;pack,1158</v>
      </c>
      <c r="O1185" s="50" t="str">
        <f ca="1">OFFSET(随机目标!$C$42,M1185-1,MATCH(K1185,随机目标!$C$41:$CH$41,0))</f>
        <v>prop,210,2</v>
      </c>
      <c r="P1185" s="50">
        <f ca="1">OFFSET(随机目标!$C$42,M1185-1,MATCH(K1185,随机目标!$C$41:$CH$41,0)+1)</f>
        <v>2</v>
      </c>
      <c r="Q1185" s="50">
        <v>1</v>
      </c>
      <c r="R1185" s="50" t="str">
        <f t="shared" ca="1" si="931"/>
        <v>prop_210</v>
      </c>
      <c r="S1185" s="50" t="str">
        <f t="shared" ca="1" si="932"/>
        <v>prop</v>
      </c>
      <c r="U1185" s="50">
        <v>23</v>
      </c>
      <c r="V1185" s="50">
        <f t="shared" si="953"/>
        <v>232083</v>
      </c>
      <c r="W1185" s="50">
        <v>83</v>
      </c>
      <c r="X1185" s="50" t="s">
        <v>2200</v>
      </c>
      <c r="Y1185" s="50" t="s">
        <v>2200</v>
      </c>
      <c r="Z1185" s="50">
        <f>随机目标!CH624</f>
        <v>0</v>
      </c>
      <c r="AA1185" s="50">
        <v>2</v>
      </c>
      <c r="AB1185" s="50" t="str">
        <f t="shared" si="954"/>
        <v>itemicon_1</v>
      </c>
      <c r="AC1185" s="50" t="str">
        <f t="shared" si="955"/>
        <v>coin</v>
      </c>
    </row>
    <row r="1186" spans="1:29">
      <c r="A1186" s="51" t="s">
        <v>1499</v>
      </c>
      <c r="B1186" s="52">
        <v>2084</v>
      </c>
      <c r="C1186" s="52">
        <v>4</v>
      </c>
      <c r="D1186" s="50" t="str">
        <f t="shared" ref="D1186:H1186" si="985">D1086</f>
        <v>item,200;stage_token,1</v>
      </c>
      <c r="E1186" s="50">
        <f>产出设定!$C$22</f>
        <v>100</v>
      </c>
      <c r="F1186" s="50">
        <f t="shared" si="985"/>
        <v>432</v>
      </c>
      <c r="G1186" s="50">
        <f t="shared" si="985"/>
        <v>720</v>
      </c>
      <c r="H1186" s="50" t="str">
        <f t="shared" si="985"/>
        <v>pack,10284;stage_token,220;dice,1</v>
      </c>
      <c r="K1186" s="50">
        <v>16</v>
      </c>
      <c r="L1186" s="50">
        <f t="shared" si="930"/>
        <v>161084</v>
      </c>
      <c r="M1186" s="50">
        <v>84</v>
      </c>
      <c r="N1186" s="50" t="str">
        <f ca="1">OFFSET(随机目标!$C$42,M1186-1,MATCH(K1186,随机目标!$C$41:$CH$41,0)-1)</f>
        <v>prop,210,2;pack,1113;pack,1128;pack,1143;pack,1158</v>
      </c>
      <c r="O1186" s="50" t="str">
        <f ca="1">OFFSET(随机目标!$C$42,M1186-1,MATCH(K1186,随机目标!$C$41:$CH$41,0))</f>
        <v>prop,210,2</v>
      </c>
      <c r="P1186" s="50">
        <f ca="1">OFFSET(随机目标!$C$42,M1186-1,MATCH(K1186,随机目标!$C$41:$CH$41,0)+1)</f>
        <v>2</v>
      </c>
      <c r="Q1186" s="50">
        <v>1</v>
      </c>
      <c r="R1186" s="50" t="str">
        <f t="shared" ca="1" si="931"/>
        <v>prop_210</v>
      </c>
      <c r="S1186" s="50" t="str">
        <f t="shared" ca="1" si="932"/>
        <v>prop</v>
      </c>
      <c r="U1186" s="50">
        <v>23</v>
      </c>
      <c r="V1186" s="50">
        <f t="shared" si="953"/>
        <v>232084</v>
      </c>
      <c r="W1186" s="50">
        <v>84</v>
      </c>
      <c r="X1186" s="50" t="s">
        <v>2200</v>
      </c>
      <c r="Y1186" s="50" t="s">
        <v>2200</v>
      </c>
      <c r="Z1186" s="50">
        <f>随机目标!CH625</f>
        <v>0</v>
      </c>
      <c r="AA1186" s="50">
        <v>2</v>
      </c>
      <c r="AB1186" s="50" t="str">
        <f t="shared" si="954"/>
        <v>itemicon_1</v>
      </c>
      <c r="AC1186" s="50" t="str">
        <f t="shared" si="955"/>
        <v>coin</v>
      </c>
    </row>
    <row r="1187" spans="1:29">
      <c r="A1187" s="51" t="s">
        <v>1500</v>
      </c>
      <c r="B1187" s="52">
        <v>2085</v>
      </c>
      <c r="C1187" s="52">
        <v>4</v>
      </c>
      <c r="D1187" s="50" t="str">
        <f t="shared" ref="D1187:H1187" si="986">D1087</f>
        <v>item,200;stage_token,1</v>
      </c>
      <c r="E1187" s="50">
        <f>产出设定!$C$22</f>
        <v>100</v>
      </c>
      <c r="F1187" s="50">
        <f t="shared" si="986"/>
        <v>432</v>
      </c>
      <c r="G1187" s="50">
        <f t="shared" si="986"/>
        <v>720</v>
      </c>
      <c r="H1187" s="50" t="str">
        <f t="shared" si="986"/>
        <v>pack,10285;stage_token,225;dice,1</v>
      </c>
      <c r="K1187" s="50">
        <v>16</v>
      </c>
      <c r="L1187" s="50">
        <f t="shared" si="930"/>
        <v>161085</v>
      </c>
      <c r="M1187" s="50">
        <v>85</v>
      </c>
      <c r="N1187" s="50" t="str">
        <f ca="1">OFFSET(随机目标!$C$42,M1187-1,MATCH(K1187,随机目标!$C$41:$CH$41,0)-1)</f>
        <v>prop,210,2;pack,1113;pack,1128;pack,1143;pack,1158</v>
      </c>
      <c r="O1187" s="50" t="str">
        <f ca="1">OFFSET(随机目标!$C$42,M1187-1,MATCH(K1187,随机目标!$C$41:$CH$41,0))</f>
        <v>prop,210,2</v>
      </c>
      <c r="P1187" s="50">
        <f ca="1">OFFSET(随机目标!$C$42,M1187-1,MATCH(K1187,随机目标!$C$41:$CH$41,0)+1)</f>
        <v>2</v>
      </c>
      <c r="Q1187" s="50">
        <v>1</v>
      </c>
      <c r="R1187" s="50" t="str">
        <f t="shared" ca="1" si="931"/>
        <v>prop_210</v>
      </c>
      <c r="S1187" s="50" t="str">
        <f t="shared" ca="1" si="932"/>
        <v>prop</v>
      </c>
      <c r="U1187" s="50">
        <v>23</v>
      </c>
      <c r="V1187" s="50">
        <f t="shared" si="953"/>
        <v>232085</v>
      </c>
      <c r="W1187" s="50">
        <v>85</v>
      </c>
      <c r="X1187" s="50" t="s">
        <v>2200</v>
      </c>
      <c r="Y1187" s="50" t="s">
        <v>2200</v>
      </c>
      <c r="Z1187" s="50">
        <f>随机目标!CH626</f>
        <v>0</v>
      </c>
      <c r="AA1187" s="50">
        <v>2</v>
      </c>
      <c r="AB1187" s="50" t="str">
        <f t="shared" si="954"/>
        <v>itemicon_1</v>
      </c>
      <c r="AC1187" s="50" t="str">
        <f t="shared" si="955"/>
        <v>coin</v>
      </c>
    </row>
    <row r="1188" spans="1:29">
      <c r="A1188" s="51" t="s">
        <v>1501</v>
      </c>
      <c r="B1188" s="52">
        <v>2086</v>
      </c>
      <c r="C1188" s="52">
        <v>4</v>
      </c>
      <c r="D1188" s="50" t="str">
        <f t="shared" ref="D1188:H1188" si="987">D1088</f>
        <v>item,200;stage_token,1</v>
      </c>
      <c r="E1188" s="50">
        <f>产出设定!$C$22</f>
        <v>100</v>
      </c>
      <c r="F1188" s="50">
        <f t="shared" si="987"/>
        <v>440</v>
      </c>
      <c r="G1188" s="50">
        <f t="shared" si="987"/>
        <v>734</v>
      </c>
      <c r="H1188" s="50" t="str">
        <f t="shared" si="987"/>
        <v>pack,10286;stage_token,225;dice,1</v>
      </c>
      <c r="K1188" s="50">
        <v>16</v>
      </c>
      <c r="L1188" s="50">
        <f t="shared" si="930"/>
        <v>161086</v>
      </c>
      <c r="M1188" s="50">
        <v>86</v>
      </c>
      <c r="N1188" s="50" t="str">
        <f ca="1">OFFSET(随机目标!$C$42,M1188-1,MATCH(K1188,随机目标!$C$41:$CH$41,0)-1)</f>
        <v>prop,210,2;pack,1114;pack,1129;pack,1144;pack,1159</v>
      </c>
      <c r="O1188" s="50" t="str">
        <f ca="1">OFFSET(随机目标!$C$42,M1188-1,MATCH(K1188,随机目标!$C$41:$CH$41,0))</f>
        <v>prop,210,2</v>
      </c>
      <c r="P1188" s="50">
        <f ca="1">OFFSET(随机目标!$C$42,M1188-1,MATCH(K1188,随机目标!$C$41:$CH$41,0)+1)</f>
        <v>2</v>
      </c>
      <c r="Q1188" s="50">
        <v>1</v>
      </c>
      <c r="R1188" s="50" t="str">
        <f t="shared" ca="1" si="931"/>
        <v>prop_210</v>
      </c>
      <c r="S1188" s="50" t="str">
        <f t="shared" ca="1" si="932"/>
        <v>prop</v>
      </c>
      <c r="U1188" s="50">
        <v>23</v>
      </c>
      <c r="V1188" s="50">
        <f t="shared" si="953"/>
        <v>232086</v>
      </c>
      <c r="W1188" s="50">
        <v>86</v>
      </c>
      <c r="X1188" s="50" t="s">
        <v>2200</v>
      </c>
      <c r="Y1188" s="50" t="s">
        <v>2200</v>
      </c>
      <c r="Z1188" s="50">
        <f>随机目标!CH627</f>
        <v>0</v>
      </c>
      <c r="AA1188" s="50">
        <v>2</v>
      </c>
      <c r="AB1188" s="50" t="str">
        <f t="shared" si="954"/>
        <v>itemicon_1</v>
      </c>
      <c r="AC1188" s="50" t="str">
        <f t="shared" si="955"/>
        <v>coin</v>
      </c>
    </row>
    <row r="1189" spans="1:29">
      <c r="A1189" s="51" t="s">
        <v>1502</v>
      </c>
      <c r="B1189" s="52">
        <v>2087</v>
      </c>
      <c r="C1189" s="52">
        <v>4</v>
      </c>
      <c r="D1189" s="50" t="str">
        <f t="shared" ref="D1189:H1189" si="988">D1089</f>
        <v>item,200;stage_token,1</v>
      </c>
      <c r="E1189" s="50">
        <f>产出设定!$C$22</f>
        <v>100</v>
      </c>
      <c r="F1189" s="50">
        <f t="shared" si="988"/>
        <v>440</v>
      </c>
      <c r="G1189" s="50">
        <f t="shared" si="988"/>
        <v>734</v>
      </c>
      <c r="H1189" s="50" t="str">
        <f t="shared" si="988"/>
        <v>pack,10287;stage_token,225;dice,1</v>
      </c>
      <c r="K1189" s="50">
        <v>16</v>
      </c>
      <c r="L1189" s="50">
        <f t="shared" si="930"/>
        <v>161087</v>
      </c>
      <c r="M1189" s="50">
        <v>87</v>
      </c>
      <c r="N1189" s="50" t="str">
        <f ca="1">OFFSET(随机目标!$C$42,M1189-1,MATCH(K1189,随机目标!$C$41:$CH$41,0)-1)</f>
        <v>prop,210,2;pack,1114;pack,1129;pack,1144;pack,1159</v>
      </c>
      <c r="O1189" s="50" t="str">
        <f ca="1">OFFSET(随机目标!$C$42,M1189-1,MATCH(K1189,随机目标!$C$41:$CH$41,0))</f>
        <v>prop,210,2</v>
      </c>
      <c r="P1189" s="50">
        <f ca="1">OFFSET(随机目标!$C$42,M1189-1,MATCH(K1189,随机目标!$C$41:$CH$41,0)+1)</f>
        <v>2</v>
      </c>
      <c r="Q1189" s="50">
        <v>1</v>
      </c>
      <c r="R1189" s="50" t="str">
        <f t="shared" ca="1" si="931"/>
        <v>prop_210</v>
      </c>
      <c r="S1189" s="50" t="str">
        <f t="shared" ca="1" si="932"/>
        <v>prop</v>
      </c>
      <c r="U1189" s="50">
        <v>23</v>
      </c>
      <c r="V1189" s="50">
        <f t="shared" si="953"/>
        <v>232087</v>
      </c>
      <c r="W1189" s="50">
        <v>87</v>
      </c>
      <c r="X1189" s="50" t="s">
        <v>2200</v>
      </c>
      <c r="Y1189" s="50" t="s">
        <v>2200</v>
      </c>
      <c r="Z1189" s="50">
        <f>随机目标!CH628</f>
        <v>0</v>
      </c>
      <c r="AA1189" s="50">
        <v>2</v>
      </c>
      <c r="AB1189" s="50" t="str">
        <f t="shared" si="954"/>
        <v>itemicon_1</v>
      </c>
      <c r="AC1189" s="50" t="str">
        <f t="shared" si="955"/>
        <v>coin</v>
      </c>
    </row>
    <row r="1190" spans="1:29">
      <c r="A1190" s="51" t="s">
        <v>1503</v>
      </c>
      <c r="B1190" s="52">
        <v>2088</v>
      </c>
      <c r="C1190" s="52">
        <v>4</v>
      </c>
      <c r="D1190" s="50" t="str">
        <f t="shared" ref="D1190:H1190" si="989">D1090</f>
        <v>item,200;stage_token,1</v>
      </c>
      <c r="E1190" s="50">
        <f>产出设定!$C$22</f>
        <v>100</v>
      </c>
      <c r="F1190" s="50">
        <f t="shared" si="989"/>
        <v>448</v>
      </c>
      <c r="G1190" s="50">
        <f t="shared" si="989"/>
        <v>746</v>
      </c>
      <c r="H1190" s="50" t="str">
        <f t="shared" si="989"/>
        <v>pack,10288;stage_token,225;dice,1</v>
      </c>
      <c r="K1190" s="50">
        <v>16</v>
      </c>
      <c r="L1190" s="50">
        <f t="shared" si="930"/>
        <v>161088</v>
      </c>
      <c r="M1190" s="50">
        <v>88</v>
      </c>
      <c r="N1190" s="50" t="str">
        <f ca="1">OFFSET(随机目标!$C$42,M1190-1,MATCH(K1190,随机目标!$C$41:$CH$41,0)-1)</f>
        <v>prop,210,2;pack,1114;pack,1129;pack,1144;pack,1159</v>
      </c>
      <c r="O1190" s="50" t="str">
        <f ca="1">OFFSET(随机目标!$C$42,M1190-1,MATCH(K1190,随机目标!$C$41:$CH$41,0))</f>
        <v>prop,210,2</v>
      </c>
      <c r="P1190" s="50">
        <f ca="1">OFFSET(随机目标!$C$42,M1190-1,MATCH(K1190,随机目标!$C$41:$CH$41,0)+1)</f>
        <v>2</v>
      </c>
      <c r="Q1190" s="50">
        <v>1</v>
      </c>
      <c r="R1190" s="50" t="str">
        <f t="shared" ca="1" si="931"/>
        <v>prop_210</v>
      </c>
      <c r="S1190" s="50" t="str">
        <f t="shared" ca="1" si="932"/>
        <v>prop</v>
      </c>
      <c r="U1190" s="50">
        <v>23</v>
      </c>
      <c r="V1190" s="50">
        <f t="shared" si="953"/>
        <v>232088</v>
      </c>
      <c r="W1190" s="50">
        <v>88</v>
      </c>
      <c r="X1190" s="50" t="s">
        <v>2200</v>
      </c>
      <c r="Y1190" s="50" t="s">
        <v>2200</v>
      </c>
      <c r="Z1190" s="50">
        <f>随机目标!CH629</f>
        <v>0</v>
      </c>
      <c r="AA1190" s="50">
        <v>2</v>
      </c>
      <c r="AB1190" s="50" t="str">
        <f t="shared" si="954"/>
        <v>itemicon_1</v>
      </c>
      <c r="AC1190" s="50" t="str">
        <f t="shared" si="955"/>
        <v>coin</v>
      </c>
    </row>
    <row r="1191" spans="1:29">
      <c r="A1191" s="51" t="s">
        <v>1504</v>
      </c>
      <c r="B1191" s="52">
        <v>2089</v>
      </c>
      <c r="C1191" s="52">
        <v>4</v>
      </c>
      <c r="D1191" s="50" t="str">
        <f t="shared" ref="D1191:H1191" si="990">D1091</f>
        <v>item,200;stage_token,1</v>
      </c>
      <c r="E1191" s="50">
        <f>产出设定!$C$22</f>
        <v>100</v>
      </c>
      <c r="F1191" s="50">
        <f t="shared" si="990"/>
        <v>448</v>
      </c>
      <c r="G1191" s="50">
        <f t="shared" si="990"/>
        <v>746</v>
      </c>
      <c r="H1191" s="50" t="str">
        <f t="shared" si="990"/>
        <v>pack,10289;stage_token,225;dice,1</v>
      </c>
      <c r="K1191" s="50">
        <v>16</v>
      </c>
      <c r="L1191" s="50">
        <f t="shared" si="930"/>
        <v>161089</v>
      </c>
      <c r="M1191" s="50">
        <v>89</v>
      </c>
      <c r="N1191" s="50" t="str">
        <f ca="1">OFFSET(随机目标!$C$42,M1191-1,MATCH(K1191,随机目标!$C$41:$CH$41,0)-1)</f>
        <v>prop,210,2;pack,1114;pack,1129;pack,1144;pack,1159</v>
      </c>
      <c r="O1191" s="50" t="str">
        <f ca="1">OFFSET(随机目标!$C$42,M1191-1,MATCH(K1191,随机目标!$C$41:$CH$41,0))</f>
        <v>prop,210,2</v>
      </c>
      <c r="P1191" s="50">
        <f ca="1">OFFSET(随机目标!$C$42,M1191-1,MATCH(K1191,随机目标!$C$41:$CH$41,0)+1)</f>
        <v>2</v>
      </c>
      <c r="Q1191" s="50">
        <v>1</v>
      </c>
      <c r="R1191" s="50" t="str">
        <f t="shared" ca="1" si="931"/>
        <v>prop_210</v>
      </c>
      <c r="S1191" s="50" t="str">
        <f t="shared" ca="1" si="932"/>
        <v>prop</v>
      </c>
      <c r="U1191" s="50">
        <v>23</v>
      </c>
      <c r="V1191" s="50">
        <f t="shared" si="953"/>
        <v>232089</v>
      </c>
      <c r="W1191" s="50">
        <v>89</v>
      </c>
      <c r="X1191" s="50" t="s">
        <v>2200</v>
      </c>
      <c r="Y1191" s="50" t="s">
        <v>2200</v>
      </c>
      <c r="Z1191" s="50">
        <f>随机目标!CH630</f>
        <v>0</v>
      </c>
      <c r="AA1191" s="50">
        <v>2</v>
      </c>
      <c r="AB1191" s="50" t="str">
        <f t="shared" si="954"/>
        <v>itemicon_1</v>
      </c>
      <c r="AC1191" s="50" t="str">
        <f t="shared" si="955"/>
        <v>coin</v>
      </c>
    </row>
    <row r="1192" spans="1:29">
      <c r="A1192" s="51" t="s">
        <v>1505</v>
      </c>
      <c r="B1192" s="52">
        <v>2090</v>
      </c>
      <c r="C1192" s="52">
        <v>4</v>
      </c>
      <c r="D1192" s="50" t="str">
        <f t="shared" ref="D1192:H1192" si="991">D1092</f>
        <v>item,200;stage_token,1</v>
      </c>
      <c r="E1192" s="50">
        <f>产出设定!$C$22</f>
        <v>100</v>
      </c>
      <c r="F1192" s="50">
        <f t="shared" si="991"/>
        <v>456</v>
      </c>
      <c r="G1192" s="50">
        <f t="shared" si="991"/>
        <v>760</v>
      </c>
      <c r="H1192" s="50" t="str">
        <f t="shared" si="991"/>
        <v>pack,10290;stage_token,230;dice,1</v>
      </c>
      <c r="K1192" s="50">
        <v>16</v>
      </c>
      <c r="L1192" s="50">
        <f t="shared" si="930"/>
        <v>161090</v>
      </c>
      <c r="M1192" s="50">
        <v>90</v>
      </c>
      <c r="N1192" s="50" t="str">
        <f ca="1">OFFSET(随机目标!$C$42,M1192-1,MATCH(K1192,随机目标!$C$41:$CH$41,0)-1)</f>
        <v>prop,210,2;pack,1114;pack,1129;pack,1144;pack,1159</v>
      </c>
      <c r="O1192" s="50" t="str">
        <f ca="1">OFFSET(随机目标!$C$42,M1192-1,MATCH(K1192,随机目标!$C$41:$CH$41,0))</f>
        <v>prop,210,2</v>
      </c>
      <c r="P1192" s="50">
        <f ca="1">OFFSET(随机目标!$C$42,M1192-1,MATCH(K1192,随机目标!$C$41:$CH$41,0)+1)</f>
        <v>2</v>
      </c>
      <c r="Q1192" s="50">
        <v>1</v>
      </c>
      <c r="R1192" s="50" t="str">
        <f t="shared" ca="1" si="931"/>
        <v>prop_210</v>
      </c>
      <c r="S1192" s="50" t="str">
        <f t="shared" ca="1" si="932"/>
        <v>prop</v>
      </c>
      <c r="U1192" s="50">
        <v>23</v>
      </c>
      <c r="V1192" s="50">
        <f t="shared" si="953"/>
        <v>232090</v>
      </c>
      <c r="W1192" s="50">
        <v>90</v>
      </c>
      <c r="X1192" s="50" t="s">
        <v>2200</v>
      </c>
      <c r="Y1192" s="50" t="s">
        <v>2200</v>
      </c>
      <c r="Z1192" s="50">
        <f>随机目标!CH631</f>
        <v>0</v>
      </c>
      <c r="AA1192" s="50">
        <v>2</v>
      </c>
      <c r="AB1192" s="50" t="str">
        <f t="shared" si="954"/>
        <v>itemicon_1</v>
      </c>
      <c r="AC1192" s="50" t="str">
        <f t="shared" si="955"/>
        <v>coin</v>
      </c>
    </row>
    <row r="1193" spans="1:29">
      <c r="A1193" s="51" t="s">
        <v>1506</v>
      </c>
      <c r="B1193" s="52">
        <v>2091</v>
      </c>
      <c r="C1193" s="52">
        <v>4</v>
      </c>
      <c r="D1193" s="50" t="str">
        <f t="shared" ref="D1193:H1193" si="992">D1093</f>
        <v>item,200;stage_token,1</v>
      </c>
      <c r="E1193" s="50">
        <f>产出设定!$C$22</f>
        <v>100</v>
      </c>
      <c r="F1193" s="50">
        <f t="shared" si="992"/>
        <v>456</v>
      </c>
      <c r="G1193" s="50">
        <f t="shared" si="992"/>
        <v>760</v>
      </c>
      <c r="H1193" s="50" t="str">
        <f t="shared" si="992"/>
        <v>pack,10291;stage_token,230;dice,1</v>
      </c>
      <c r="K1193" s="50">
        <v>16</v>
      </c>
      <c r="L1193" s="50">
        <f t="shared" si="930"/>
        <v>161091</v>
      </c>
      <c r="M1193" s="50">
        <v>91</v>
      </c>
      <c r="N1193" s="50" t="str">
        <f ca="1">OFFSET(随机目标!$C$42,M1193-1,MATCH(K1193,随机目标!$C$41:$CH$41,0)-1)</f>
        <v>prop,210,2;pack,1114;pack,1129;pack,1144;pack,1159</v>
      </c>
      <c r="O1193" s="50" t="str">
        <f ca="1">OFFSET(随机目标!$C$42,M1193-1,MATCH(K1193,随机目标!$C$41:$CH$41,0))</f>
        <v>prop,210,2</v>
      </c>
      <c r="P1193" s="50">
        <f ca="1">OFFSET(随机目标!$C$42,M1193-1,MATCH(K1193,随机目标!$C$41:$CH$41,0)+1)</f>
        <v>2</v>
      </c>
      <c r="Q1193" s="50">
        <v>1</v>
      </c>
      <c r="R1193" s="50" t="str">
        <f t="shared" ca="1" si="931"/>
        <v>prop_210</v>
      </c>
      <c r="S1193" s="50" t="str">
        <f t="shared" ca="1" si="932"/>
        <v>prop</v>
      </c>
      <c r="U1193" s="50">
        <v>23</v>
      </c>
      <c r="V1193" s="50">
        <f t="shared" si="953"/>
        <v>232091</v>
      </c>
      <c r="W1193" s="50">
        <v>91</v>
      </c>
      <c r="X1193" s="50" t="s">
        <v>2200</v>
      </c>
      <c r="Y1193" s="50" t="s">
        <v>2200</v>
      </c>
      <c r="Z1193" s="50">
        <f>随机目标!CH632</f>
        <v>0</v>
      </c>
      <c r="AA1193" s="50">
        <v>2</v>
      </c>
      <c r="AB1193" s="50" t="str">
        <f t="shared" si="954"/>
        <v>itemicon_1</v>
      </c>
      <c r="AC1193" s="50" t="str">
        <f t="shared" si="955"/>
        <v>coin</v>
      </c>
    </row>
    <row r="1194" spans="1:29">
      <c r="A1194" s="51" t="s">
        <v>1507</v>
      </c>
      <c r="B1194" s="52">
        <v>2092</v>
      </c>
      <c r="C1194" s="52">
        <v>4</v>
      </c>
      <c r="D1194" s="50" t="str">
        <f t="shared" ref="D1194:H1194" si="993">D1094</f>
        <v>item,200;stage_token,1</v>
      </c>
      <c r="E1194" s="50">
        <f>产出设定!$C$22</f>
        <v>100</v>
      </c>
      <c r="F1194" s="50">
        <f t="shared" si="993"/>
        <v>456</v>
      </c>
      <c r="G1194" s="50">
        <f t="shared" si="993"/>
        <v>760</v>
      </c>
      <c r="H1194" s="50" t="str">
        <f t="shared" si="993"/>
        <v>pack,10292;stage_token,230;dice,1</v>
      </c>
      <c r="K1194" s="50">
        <v>16</v>
      </c>
      <c r="L1194" s="50">
        <f t="shared" si="930"/>
        <v>161092</v>
      </c>
      <c r="M1194" s="50">
        <v>92</v>
      </c>
      <c r="N1194" s="50" t="str">
        <f ca="1">OFFSET(随机目标!$C$42,M1194-1,MATCH(K1194,随机目标!$C$41:$CH$41,0)-1)</f>
        <v>prop,210,2;pack,1114;pack,1129;pack,1144;pack,1159</v>
      </c>
      <c r="O1194" s="50" t="str">
        <f ca="1">OFFSET(随机目标!$C$42,M1194-1,MATCH(K1194,随机目标!$C$41:$CH$41,0))</f>
        <v>prop,210,2</v>
      </c>
      <c r="P1194" s="50">
        <f ca="1">OFFSET(随机目标!$C$42,M1194-1,MATCH(K1194,随机目标!$C$41:$CH$41,0)+1)</f>
        <v>2</v>
      </c>
      <c r="Q1194" s="50">
        <v>1</v>
      </c>
      <c r="R1194" s="50" t="str">
        <f t="shared" ca="1" si="931"/>
        <v>prop_210</v>
      </c>
      <c r="S1194" s="50" t="str">
        <f t="shared" ca="1" si="932"/>
        <v>prop</v>
      </c>
      <c r="U1194" s="50">
        <v>23</v>
      </c>
      <c r="V1194" s="50">
        <f t="shared" si="953"/>
        <v>232092</v>
      </c>
      <c r="W1194" s="50">
        <v>92</v>
      </c>
      <c r="X1194" s="50" t="s">
        <v>2200</v>
      </c>
      <c r="Y1194" s="50" t="s">
        <v>2200</v>
      </c>
      <c r="Z1194" s="50">
        <f>随机目标!CH633</f>
        <v>0</v>
      </c>
      <c r="AA1194" s="50">
        <v>2</v>
      </c>
      <c r="AB1194" s="50" t="str">
        <f t="shared" si="954"/>
        <v>itemicon_1</v>
      </c>
      <c r="AC1194" s="50" t="str">
        <f t="shared" si="955"/>
        <v>coin</v>
      </c>
    </row>
    <row r="1195" spans="1:29">
      <c r="A1195" s="51" t="s">
        <v>1508</v>
      </c>
      <c r="B1195" s="52">
        <v>2093</v>
      </c>
      <c r="C1195" s="52">
        <v>4</v>
      </c>
      <c r="D1195" s="50" t="str">
        <f t="shared" ref="D1195:H1195" si="994">D1095</f>
        <v>item,200;stage_token,1</v>
      </c>
      <c r="E1195" s="50">
        <f>产出设定!$C$22</f>
        <v>100</v>
      </c>
      <c r="F1195" s="50">
        <f t="shared" si="994"/>
        <v>456</v>
      </c>
      <c r="G1195" s="50">
        <f t="shared" si="994"/>
        <v>760</v>
      </c>
      <c r="H1195" s="50" t="str">
        <f t="shared" si="994"/>
        <v>pack,10293;stage_token,230;dice,1</v>
      </c>
      <c r="K1195" s="50">
        <v>16</v>
      </c>
      <c r="L1195" s="50">
        <f t="shared" si="930"/>
        <v>161093</v>
      </c>
      <c r="M1195" s="50">
        <v>93</v>
      </c>
      <c r="N1195" s="50" t="str">
        <f ca="1">OFFSET(随机目标!$C$42,M1195-1,MATCH(K1195,随机目标!$C$41:$CH$41,0)-1)</f>
        <v>prop,210,2;pack,1114;pack,1129;pack,1144;pack,1159</v>
      </c>
      <c r="O1195" s="50" t="str">
        <f ca="1">OFFSET(随机目标!$C$42,M1195-1,MATCH(K1195,随机目标!$C$41:$CH$41,0))</f>
        <v>prop,210,2</v>
      </c>
      <c r="P1195" s="50">
        <f ca="1">OFFSET(随机目标!$C$42,M1195-1,MATCH(K1195,随机目标!$C$41:$CH$41,0)+1)</f>
        <v>2</v>
      </c>
      <c r="Q1195" s="50">
        <v>1</v>
      </c>
      <c r="R1195" s="50" t="str">
        <f t="shared" ca="1" si="931"/>
        <v>prop_210</v>
      </c>
      <c r="S1195" s="50" t="str">
        <f t="shared" ca="1" si="932"/>
        <v>prop</v>
      </c>
      <c r="U1195" s="50">
        <v>23</v>
      </c>
      <c r="V1195" s="50">
        <f t="shared" si="953"/>
        <v>232093</v>
      </c>
      <c r="W1195" s="50">
        <v>93</v>
      </c>
      <c r="X1195" s="50" t="s">
        <v>2200</v>
      </c>
      <c r="Y1195" s="50" t="s">
        <v>2200</v>
      </c>
      <c r="Z1195" s="50">
        <f>随机目标!CH634</f>
        <v>0</v>
      </c>
      <c r="AA1195" s="50">
        <v>2</v>
      </c>
      <c r="AB1195" s="50" t="str">
        <f t="shared" si="954"/>
        <v>itemicon_1</v>
      </c>
      <c r="AC1195" s="50" t="str">
        <f t="shared" si="955"/>
        <v>coin</v>
      </c>
    </row>
    <row r="1196" spans="1:29">
      <c r="A1196" s="51" t="s">
        <v>1509</v>
      </c>
      <c r="B1196" s="52">
        <v>2094</v>
      </c>
      <c r="C1196" s="52">
        <v>4</v>
      </c>
      <c r="D1196" s="50" t="str">
        <f t="shared" ref="D1196:H1196" si="995">D1096</f>
        <v>item,200;stage_token,1</v>
      </c>
      <c r="E1196" s="50">
        <f>产出设定!$C$22</f>
        <v>100</v>
      </c>
      <c r="F1196" s="50">
        <f t="shared" si="995"/>
        <v>456</v>
      </c>
      <c r="G1196" s="50">
        <f t="shared" si="995"/>
        <v>760</v>
      </c>
      <c r="H1196" s="50" t="str">
        <f t="shared" si="995"/>
        <v>pack,10294;stage_token,230;dice,1</v>
      </c>
      <c r="K1196" s="50">
        <v>16</v>
      </c>
      <c r="L1196" s="50">
        <f t="shared" si="930"/>
        <v>161094</v>
      </c>
      <c r="M1196" s="50">
        <v>94</v>
      </c>
      <c r="N1196" s="50" t="str">
        <f ca="1">OFFSET(随机目标!$C$42,M1196-1,MATCH(K1196,随机目标!$C$41:$CH$41,0)-1)</f>
        <v>prop,210,2;pack,1114;pack,1129;pack,1144;pack,1159</v>
      </c>
      <c r="O1196" s="50" t="str">
        <f ca="1">OFFSET(随机目标!$C$42,M1196-1,MATCH(K1196,随机目标!$C$41:$CH$41,0))</f>
        <v>prop,210,2</v>
      </c>
      <c r="P1196" s="50">
        <f ca="1">OFFSET(随机目标!$C$42,M1196-1,MATCH(K1196,随机目标!$C$41:$CH$41,0)+1)</f>
        <v>2</v>
      </c>
      <c r="Q1196" s="50">
        <v>1</v>
      </c>
      <c r="R1196" s="50" t="str">
        <f t="shared" ca="1" si="931"/>
        <v>prop_210</v>
      </c>
      <c r="S1196" s="50" t="str">
        <f t="shared" ca="1" si="932"/>
        <v>prop</v>
      </c>
      <c r="U1196" s="50">
        <v>23</v>
      </c>
      <c r="V1196" s="50">
        <f t="shared" si="953"/>
        <v>232094</v>
      </c>
      <c r="W1196" s="50">
        <v>94</v>
      </c>
      <c r="X1196" s="50" t="s">
        <v>2200</v>
      </c>
      <c r="Y1196" s="50" t="s">
        <v>2200</v>
      </c>
      <c r="Z1196" s="50">
        <f>随机目标!CH635</f>
        <v>0</v>
      </c>
      <c r="AA1196" s="50">
        <v>2</v>
      </c>
      <c r="AB1196" s="50" t="str">
        <f t="shared" si="954"/>
        <v>itemicon_1</v>
      </c>
      <c r="AC1196" s="50" t="str">
        <f t="shared" si="955"/>
        <v>coin</v>
      </c>
    </row>
    <row r="1197" spans="1:29">
      <c r="A1197" s="51" t="s">
        <v>1510</v>
      </c>
      <c r="B1197" s="52">
        <v>2095</v>
      </c>
      <c r="C1197" s="52">
        <v>4</v>
      </c>
      <c r="D1197" s="50" t="str">
        <f t="shared" ref="D1197:H1197" si="996">D1097</f>
        <v>item,200;stage_token,1</v>
      </c>
      <c r="E1197" s="50">
        <f>产出设定!$C$22</f>
        <v>100</v>
      </c>
      <c r="F1197" s="50">
        <f t="shared" si="996"/>
        <v>456</v>
      </c>
      <c r="G1197" s="50">
        <f t="shared" si="996"/>
        <v>760</v>
      </c>
      <c r="H1197" s="50" t="str">
        <f t="shared" si="996"/>
        <v>pack,10295;stage_token,235;dice,1</v>
      </c>
      <c r="K1197" s="50">
        <v>16</v>
      </c>
      <c r="L1197" s="50">
        <f t="shared" si="930"/>
        <v>161095</v>
      </c>
      <c r="M1197" s="50">
        <v>95</v>
      </c>
      <c r="N1197" s="50" t="str">
        <f ca="1">OFFSET(随机目标!$C$42,M1197-1,MATCH(K1197,随机目标!$C$41:$CH$41,0)-1)</f>
        <v>prop,210,2;pack,1114;pack,1129;pack,1144;pack,1159</v>
      </c>
      <c r="O1197" s="50" t="str">
        <f ca="1">OFFSET(随机目标!$C$42,M1197-1,MATCH(K1197,随机目标!$C$41:$CH$41,0))</f>
        <v>prop,210,2</v>
      </c>
      <c r="P1197" s="50">
        <f ca="1">OFFSET(随机目标!$C$42,M1197-1,MATCH(K1197,随机目标!$C$41:$CH$41,0)+1)</f>
        <v>2</v>
      </c>
      <c r="Q1197" s="50">
        <v>1</v>
      </c>
      <c r="R1197" s="50" t="str">
        <f t="shared" ca="1" si="931"/>
        <v>prop_210</v>
      </c>
      <c r="S1197" s="50" t="str">
        <f t="shared" ca="1" si="932"/>
        <v>prop</v>
      </c>
      <c r="U1197" s="50">
        <v>23</v>
      </c>
      <c r="V1197" s="50">
        <f t="shared" si="953"/>
        <v>232095</v>
      </c>
      <c r="W1197" s="50">
        <v>95</v>
      </c>
      <c r="X1197" s="50" t="s">
        <v>2200</v>
      </c>
      <c r="Y1197" s="50" t="s">
        <v>2200</v>
      </c>
      <c r="Z1197" s="50">
        <f>随机目标!CH636</f>
        <v>0</v>
      </c>
      <c r="AA1197" s="50">
        <v>2</v>
      </c>
      <c r="AB1197" s="50" t="str">
        <f t="shared" si="954"/>
        <v>itemicon_1</v>
      </c>
      <c r="AC1197" s="50" t="str">
        <f t="shared" si="955"/>
        <v>coin</v>
      </c>
    </row>
    <row r="1198" spans="1:29">
      <c r="A1198" s="51" t="s">
        <v>1511</v>
      </c>
      <c r="B1198" s="52">
        <v>2096</v>
      </c>
      <c r="C1198" s="52">
        <v>4</v>
      </c>
      <c r="D1198" s="50" t="str">
        <f t="shared" ref="D1198:H1198" si="997">D1098</f>
        <v>item,200;stage_token,1</v>
      </c>
      <c r="E1198" s="50">
        <f>产出设定!$C$22</f>
        <v>100</v>
      </c>
      <c r="F1198" s="50">
        <f t="shared" si="997"/>
        <v>456</v>
      </c>
      <c r="G1198" s="50">
        <f t="shared" si="997"/>
        <v>760</v>
      </c>
      <c r="H1198" s="50" t="str">
        <f t="shared" si="997"/>
        <v>pack,10296;stage_token,235;dice,1</v>
      </c>
      <c r="K1198" s="50">
        <v>16</v>
      </c>
      <c r="L1198" s="50">
        <f t="shared" si="930"/>
        <v>161096</v>
      </c>
      <c r="M1198" s="50">
        <v>96</v>
      </c>
      <c r="N1198" s="50" t="str">
        <f ca="1">OFFSET(随机目标!$C$42,M1198-1,MATCH(K1198,随机目标!$C$41:$CH$41,0)-1)</f>
        <v>prop,210,2;pack,1114;pack,1129;pack,1144;pack,1159</v>
      </c>
      <c r="O1198" s="50" t="str">
        <f ca="1">OFFSET(随机目标!$C$42,M1198-1,MATCH(K1198,随机目标!$C$41:$CH$41,0))</f>
        <v>prop,210,2</v>
      </c>
      <c r="P1198" s="50">
        <f ca="1">OFFSET(随机目标!$C$42,M1198-1,MATCH(K1198,随机目标!$C$41:$CH$41,0)+1)</f>
        <v>2</v>
      </c>
      <c r="Q1198" s="50">
        <v>1</v>
      </c>
      <c r="R1198" s="50" t="str">
        <f t="shared" ca="1" si="931"/>
        <v>prop_210</v>
      </c>
      <c r="S1198" s="50" t="str">
        <f t="shared" ca="1" si="932"/>
        <v>prop</v>
      </c>
      <c r="U1198" s="50">
        <v>23</v>
      </c>
      <c r="V1198" s="50">
        <f t="shared" si="953"/>
        <v>232096</v>
      </c>
      <c r="W1198" s="50">
        <v>96</v>
      </c>
      <c r="X1198" s="50" t="s">
        <v>2200</v>
      </c>
      <c r="Y1198" s="50" t="s">
        <v>2200</v>
      </c>
      <c r="Z1198" s="50">
        <f>随机目标!CH637</f>
        <v>0</v>
      </c>
      <c r="AA1198" s="50">
        <v>2</v>
      </c>
      <c r="AB1198" s="50" t="str">
        <f t="shared" si="954"/>
        <v>itemicon_1</v>
      </c>
      <c r="AC1198" s="50" t="str">
        <f t="shared" si="955"/>
        <v>coin</v>
      </c>
    </row>
    <row r="1199" spans="1:29">
      <c r="A1199" s="51" t="s">
        <v>1512</v>
      </c>
      <c r="B1199" s="52">
        <v>2097</v>
      </c>
      <c r="C1199" s="52">
        <v>4</v>
      </c>
      <c r="D1199" s="50" t="str">
        <f t="shared" ref="D1199:H1199" si="998">D1099</f>
        <v>item,200;stage_token,1</v>
      </c>
      <c r="E1199" s="50">
        <f>产出设定!$C$22</f>
        <v>100</v>
      </c>
      <c r="F1199" s="50">
        <f t="shared" si="998"/>
        <v>456</v>
      </c>
      <c r="G1199" s="50">
        <f t="shared" si="998"/>
        <v>760</v>
      </c>
      <c r="H1199" s="50" t="str">
        <f t="shared" si="998"/>
        <v>pack,10297;stage_token,235;dice,1</v>
      </c>
      <c r="K1199" s="50">
        <v>16</v>
      </c>
      <c r="L1199" s="50">
        <f t="shared" si="930"/>
        <v>161097</v>
      </c>
      <c r="M1199" s="50">
        <v>97</v>
      </c>
      <c r="N1199" s="50" t="str">
        <f ca="1">OFFSET(随机目标!$C$42,M1199-1,MATCH(K1199,随机目标!$C$41:$CH$41,0)-1)</f>
        <v>prop,210,2;pack,1114;pack,1129;pack,1144;pack,1159</v>
      </c>
      <c r="O1199" s="50" t="str">
        <f ca="1">OFFSET(随机目标!$C$42,M1199-1,MATCH(K1199,随机目标!$C$41:$CH$41,0))</f>
        <v>prop,210,2</v>
      </c>
      <c r="P1199" s="50">
        <f ca="1">OFFSET(随机目标!$C$42,M1199-1,MATCH(K1199,随机目标!$C$41:$CH$41,0)+1)</f>
        <v>2</v>
      </c>
      <c r="Q1199" s="50">
        <v>1</v>
      </c>
      <c r="R1199" s="50" t="str">
        <f t="shared" ca="1" si="931"/>
        <v>prop_210</v>
      </c>
      <c r="S1199" s="50" t="str">
        <f t="shared" ca="1" si="932"/>
        <v>prop</v>
      </c>
      <c r="U1199" s="50">
        <v>23</v>
      </c>
      <c r="V1199" s="50">
        <f t="shared" si="953"/>
        <v>232097</v>
      </c>
      <c r="W1199" s="50">
        <v>97</v>
      </c>
      <c r="X1199" s="50" t="s">
        <v>2200</v>
      </c>
      <c r="Y1199" s="50" t="s">
        <v>2200</v>
      </c>
      <c r="Z1199" s="50">
        <f>随机目标!CH638</f>
        <v>0</v>
      </c>
      <c r="AA1199" s="50">
        <v>2</v>
      </c>
      <c r="AB1199" s="50" t="str">
        <f t="shared" si="954"/>
        <v>itemicon_1</v>
      </c>
      <c r="AC1199" s="50" t="str">
        <f t="shared" si="955"/>
        <v>coin</v>
      </c>
    </row>
    <row r="1200" spans="1:29">
      <c r="A1200" s="51" t="s">
        <v>1513</v>
      </c>
      <c r="B1200" s="52">
        <v>2098</v>
      </c>
      <c r="C1200" s="52">
        <v>4</v>
      </c>
      <c r="D1200" s="50" t="str">
        <f t="shared" ref="D1200:H1200" si="999">D1100</f>
        <v>item,200;stage_token,1</v>
      </c>
      <c r="E1200" s="50">
        <f>产出设定!$C$22</f>
        <v>100</v>
      </c>
      <c r="F1200" s="50">
        <f t="shared" si="999"/>
        <v>456</v>
      </c>
      <c r="G1200" s="50">
        <f t="shared" si="999"/>
        <v>760</v>
      </c>
      <c r="H1200" s="50" t="str">
        <f t="shared" si="999"/>
        <v>pack,10298;stage_token,235;dice,1</v>
      </c>
      <c r="K1200" s="50">
        <v>16</v>
      </c>
      <c r="L1200" s="50">
        <f t="shared" ref="L1200:L1263" si="1000">K1200*10000+1000+M1200</f>
        <v>161098</v>
      </c>
      <c r="M1200" s="50">
        <v>98</v>
      </c>
      <c r="N1200" s="50" t="str">
        <f ca="1">OFFSET(随机目标!$C$42,M1200-1,MATCH(K1200,随机目标!$C$41:$CH$41,0)-1)</f>
        <v>prop,210,2;pack,1114;pack,1129;pack,1144;pack,1159</v>
      </c>
      <c r="O1200" s="50" t="str">
        <f ca="1">OFFSET(随机目标!$C$42,M1200-1,MATCH(K1200,随机目标!$C$41:$CH$41,0))</f>
        <v>prop,210,2</v>
      </c>
      <c r="P1200" s="50">
        <f ca="1">OFFSET(随机目标!$C$42,M1200-1,MATCH(K1200,随机目标!$C$41:$CH$41,0)+1)</f>
        <v>2</v>
      </c>
      <c r="Q1200" s="50">
        <v>1</v>
      </c>
      <c r="R1200" s="50" t="str">
        <f t="shared" ref="R1200:R1263" ca="1" si="1001">IF(OR(S1200="coin",S1200="stage_token"),VLOOKUP(S1200,$AE$3:$AF$6,2,0),IF(S1200="item",VLOOKUP(O1200,$AE$3:$AF$6,2,0),S1200&amp;"_"&amp;MID(O1200,6,3)))</f>
        <v>prop_210</v>
      </c>
      <c r="S1200" s="50" t="str">
        <f t="shared" ref="S1200:S1263" ca="1" si="1002">LEFT(O1200,FIND(",",O1200)-1)</f>
        <v>prop</v>
      </c>
      <c r="U1200" s="50">
        <v>23</v>
      </c>
      <c r="V1200" s="50">
        <f t="shared" si="953"/>
        <v>232098</v>
      </c>
      <c r="W1200" s="50">
        <v>98</v>
      </c>
      <c r="X1200" s="50" t="s">
        <v>2200</v>
      </c>
      <c r="Y1200" s="50" t="s">
        <v>2200</v>
      </c>
      <c r="Z1200" s="50">
        <f>随机目标!CH639</f>
        <v>0</v>
      </c>
      <c r="AA1200" s="50">
        <v>2</v>
      </c>
      <c r="AB1200" s="50" t="str">
        <f t="shared" si="954"/>
        <v>itemicon_1</v>
      </c>
      <c r="AC1200" s="50" t="str">
        <f t="shared" si="955"/>
        <v>coin</v>
      </c>
    </row>
    <row r="1201" spans="1:29">
      <c r="A1201" s="51" t="s">
        <v>1514</v>
      </c>
      <c r="B1201" s="52">
        <v>2099</v>
      </c>
      <c r="C1201" s="52">
        <v>4</v>
      </c>
      <c r="D1201" s="50" t="str">
        <f t="shared" ref="D1201:H1201" si="1003">D1101</f>
        <v>item,200;stage_token,1</v>
      </c>
      <c r="E1201" s="50">
        <f>产出设定!$C$22</f>
        <v>100</v>
      </c>
      <c r="F1201" s="50">
        <f t="shared" si="1003"/>
        <v>456</v>
      </c>
      <c r="G1201" s="50">
        <f t="shared" si="1003"/>
        <v>760</v>
      </c>
      <c r="H1201" s="50" t="str">
        <f t="shared" si="1003"/>
        <v>pack,10299;stage_token,235;dice,1</v>
      </c>
      <c r="K1201" s="50">
        <v>16</v>
      </c>
      <c r="L1201" s="50">
        <f t="shared" si="1000"/>
        <v>161099</v>
      </c>
      <c r="M1201" s="50">
        <v>99</v>
      </c>
      <c r="N1201" s="50" t="str">
        <f ca="1">OFFSET(随机目标!$C$42,M1201-1,MATCH(K1201,随机目标!$C$41:$CH$41,0)-1)</f>
        <v>prop,210,2;pack,1114;pack,1129;pack,1144;pack,1159</v>
      </c>
      <c r="O1201" s="50" t="str">
        <f ca="1">OFFSET(随机目标!$C$42,M1201-1,MATCH(K1201,随机目标!$C$41:$CH$41,0))</f>
        <v>prop,210,2</v>
      </c>
      <c r="P1201" s="50">
        <f ca="1">OFFSET(随机目标!$C$42,M1201-1,MATCH(K1201,随机目标!$C$41:$CH$41,0)+1)</f>
        <v>2</v>
      </c>
      <c r="Q1201" s="50">
        <v>1</v>
      </c>
      <c r="R1201" s="50" t="str">
        <f t="shared" ca="1" si="1001"/>
        <v>prop_210</v>
      </c>
      <c r="S1201" s="50" t="str">
        <f t="shared" ca="1" si="1002"/>
        <v>prop</v>
      </c>
      <c r="U1201" s="50">
        <v>23</v>
      </c>
      <c r="V1201" s="50">
        <f t="shared" si="953"/>
        <v>232099</v>
      </c>
      <c r="W1201" s="50">
        <v>99</v>
      </c>
      <c r="X1201" s="50" t="s">
        <v>2200</v>
      </c>
      <c r="Y1201" s="50" t="s">
        <v>2200</v>
      </c>
      <c r="Z1201" s="50">
        <f>随机目标!CH640</f>
        <v>0</v>
      </c>
      <c r="AA1201" s="50">
        <v>2</v>
      </c>
      <c r="AB1201" s="50" t="str">
        <f t="shared" si="954"/>
        <v>itemicon_1</v>
      </c>
      <c r="AC1201" s="50" t="str">
        <f t="shared" si="955"/>
        <v>coin</v>
      </c>
    </row>
    <row r="1202" spans="1:29">
      <c r="A1202" s="51" t="s">
        <v>1515</v>
      </c>
      <c r="B1202" s="52">
        <v>2100</v>
      </c>
      <c r="C1202" s="52">
        <v>4</v>
      </c>
      <c r="D1202" s="50" t="str">
        <f t="shared" ref="D1202:H1202" si="1004">D1102</f>
        <v>item,200;stage_token,1</v>
      </c>
      <c r="E1202" s="50">
        <f>产出设定!$C$22</f>
        <v>100</v>
      </c>
      <c r="F1202" s="50">
        <f t="shared" si="1004"/>
        <v>456</v>
      </c>
      <c r="G1202" s="50">
        <f t="shared" si="1004"/>
        <v>760</v>
      </c>
      <c r="H1202" s="50" t="str">
        <f t="shared" si="1004"/>
        <v>pack,10300;stage_token,240;dice,1</v>
      </c>
      <c r="K1202" s="50">
        <v>16</v>
      </c>
      <c r="L1202" s="50">
        <f t="shared" si="1000"/>
        <v>161100</v>
      </c>
      <c r="M1202" s="50">
        <v>100</v>
      </c>
      <c r="N1202" s="50" t="str">
        <f ca="1">OFFSET(随机目标!$C$42,M1202-1,MATCH(K1202,随机目标!$C$41:$CH$41,0)-1)</f>
        <v>prop,210,2;pack,1114;pack,1129;pack,1144;pack,1159</v>
      </c>
      <c r="O1202" s="50" t="str">
        <f ca="1">OFFSET(随机目标!$C$42,M1202-1,MATCH(K1202,随机目标!$C$41:$CH$41,0))</f>
        <v>prop,210,2</v>
      </c>
      <c r="P1202" s="50">
        <f ca="1">OFFSET(随机目标!$C$42,M1202-1,MATCH(K1202,随机目标!$C$41:$CH$41,0)+1)</f>
        <v>2</v>
      </c>
      <c r="Q1202" s="50">
        <v>1</v>
      </c>
      <c r="R1202" s="50" t="str">
        <f t="shared" ca="1" si="1001"/>
        <v>prop_210</v>
      </c>
      <c r="S1202" s="50" t="str">
        <f t="shared" ca="1" si="1002"/>
        <v>prop</v>
      </c>
      <c r="U1202" s="50">
        <v>23</v>
      </c>
      <c r="V1202" s="50">
        <f t="shared" si="953"/>
        <v>232100</v>
      </c>
      <c r="W1202" s="50">
        <v>100</v>
      </c>
      <c r="X1202" s="50" t="s">
        <v>2200</v>
      </c>
      <c r="Y1202" s="50" t="s">
        <v>2200</v>
      </c>
      <c r="Z1202" s="50">
        <f>随机目标!CH641</f>
        <v>0</v>
      </c>
      <c r="AA1202" s="50">
        <v>2</v>
      </c>
      <c r="AB1202" s="50" t="str">
        <f t="shared" si="954"/>
        <v>itemicon_1</v>
      </c>
      <c r="AC1202" s="50" t="str">
        <f t="shared" si="955"/>
        <v>coin</v>
      </c>
    </row>
    <row r="1203" spans="1:29">
      <c r="A1203" s="51" t="s">
        <v>1517</v>
      </c>
      <c r="B1203" s="52">
        <v>3001</v>
      </c>
      <c r="C1203" s="52">
        <v>1</v>
      </c>
      <c r="E1203" s="50">
        <v>0</v>
      </c>
      <c r="F1203" s="50">
        <v>0</v>
      </c>
      <c r="G1203" s="50">
        <v>0</v>
      </c>
      <c r="H1203" s="50" t="str">
        <f>"pack,"&amp;宝箱产出!O4</f>
        <v>pack,80001</v>
      </c>
      <c r="K1203" s="50">
        <v>17</v>
      </c>
      <c r="L1203" s="50">
        <f t="shared" si="1000"/>
        <v>171001</v>
      </c>
      <c r="M1203" s="50">
        <v>1</v>
      </c>
      <c r="N1203" s="50" t="str">
        <f ca="1">OFFSET(随机目标!$C$42,M1203-1,MATCH(K1203,随机目标!$C$41:$CH$41,0)-1)</f>
        <v>prop,214,1;pack,1101;pack,1116;pack,1131;pack,1146</v>
      </c>
      <c r="O1203" s="50" t="str">
        <f ca="1">OFFSET(随机目标!$C$42,M1203-1,MATCH(K1203,随机目标!$C$41:$CH$41,0))</f>
        <v>prop,214,1</v>
      </c>
      <c r="P1203" s="50">
        <f ca="1">OFFSET(随机目标!$C$42,M1203-1,MATCH(K1203,随机目标!$C$41:$CH$41,0)+1)</f>
        <v>0</v>
      </c>
      <c r="Q1203" s="50">
        <v>1</v>
      </c>
      <c r="R1203" s="50" t="str">
        <f t="shared" ca="1" si="1001"/>
        <v>prop_214</v>
      </c>
      <c r="S1203" s="50" t="str">
        <f t="shared" ca="1" si="1002"/>
        <v>prop</v>
      </c>
      <c r="U1203" s="50">
        <v>24</v>
      </c>
      <c r="V1203" s="50">
        <f t="shared" si="953"/>
        <v>242001</v>
      </c>
      <c r="W1203" s="50">
        <v>1</v>
      </c>
      <c r="X1203" s="50" t="s">
        <v>2200</v>
      </c>
      <c r="Y1203" s="50" t="s">
        <v>2200</v>
      </c>
      <c r="Z1203" s="50">
        <f>随机目标!CH642</f>
        <v>0</v>
      </c>
      <c r="AA1203" s="50">
        <v>2</v>
      </c>
      <c r="AB1203" s="50" t="str">
        <f t="shared" si="954"/>
        <v>itemicon_1</v>
      </c>
      <c r="AC1203" s="50" t="str">
        <f t="shared" si="955"/>
        <v>coin</v>
      </c>
    </row>
    <row r="1204" spans="1:29">
      <c r="A1204" s="51" t="s">
        <v>1518</v>
      </c>
      <c r="B1204" s="52">
        <v>3002</v>
      </c>
      <c r="C1204" s="52">
        <v>1</v>
      </c>
      <c r="E1204" s="50">
        <v>0</v>
      </c>
      <c r="F1204" s="50">
        <v>0</v>
      </c>
      <c r="G1204" s="50">
        <v>0</v>
      </c>
      <c r="H1204" s="50" t="str">
        <f>"pack,"&amp;宝箱产出!O5</f>
        <v>pack,80002</v>
      </c>
      <c r="K1204" s="50">
        <v>17</v>
      </c>
      <c r="L1204" s="50">
        <f t="shared" si="1000"/>
        <v>171002</v>
      </c>
      <c r="M1204" s="50">
        <v>2</v>
      </c>
      <c r="N1204" s="50" t="str">
        <f ca="1">OFFSET(随机目标!$C$42,M1204-1,MATCH(K1204,随机目标!$C$41:$CH$41,0)-1)</f>
        <v>prop,214,1;pack,1101;pack,1116;pack,1131;pack,1146</v>
      </c>
      <c r="O1204" s="50" t="str">
        <f ca="1">OFFSET(随机目标!$C$42,M1204-1,MATCH(K1204,随机目标!$C$41:$CH$41,0))</f>
        <v>prop,214,1</v>
      </c>
      <c r="P1204" s="50">
        <f ca="1">OFFSET(随机目标!$C$42,M1204-1,MATCH(K1204,随机目标!$C$41:$CH$41,0)+1)</f>
        <v>0</v>
      </c>
      <c r="Q1204" s="50">
        <v>1</v>
      </c>
      <c r="R1204" s="50" t="str">
        <f t="shared" ca="1" si="1001"/>
        <v>prop_214</v>
      </c>
      <c r="S1204" s="50" t="str">
        <f t="shared" ca="1" si="1002"/>
        <v>prop</v>
      </c>
      <c r="U1204" s="50">
        <v>24</v>
      </c>
      <c r="V1204" s="50">
        <f t="shared" si="953"/>
        <v>242002</v>
      </c>
      <c r="W1204" s="50">
        <v>2</v>
      </c>
      <c r="X1204" s="50" t="s">
        <v>2200</v>
      </c>
      <c r="Y1204" s="50" t="s">
        <v>2200</v>
      </c>
      <c r="Z1204" s="50">
        <f>随机目标!CH643</f>
        <v>0</v>
      </c>
      <c r="AA1204" s="50">
        <v>2</v>
      </c>
      <c r="AB1204" s="50" t="str">
        <f t="shared" si="954"/>
        <v>itemicon_1</v>
      </c>
      <c r="AC1204" s="50" t="str">
        <f t="shared" si="955"/>
        <v>coin</v>
      </c>
    </row>
    <row r="1205" spans="1:29">
      <c r="A1205" s="51" t="s">
        <v>1519</v>
      </c>
      <c r="B1205" s="52">
        <v>3003</v>
      </c>
      <c r="C1205" s="52">
        <v>1</v>
      </c>
      <c r="E1205" s="50">
        <v>0</v>
      </c>
      <c r="F1205" s="50">
        <v>0</v>
      </c>
      <c r="G1205" s="50">
        <v>0</v>
      </c>
      <c r="H1205" s="50" t="str">
        <f>"pack,"&amp;宝箱产出!O6</f>
        <v>pack,80003</v>
      </c>
      <c r="K1205" s="50">
        <v>17</v>
      </c>
      <c r="L1205" s="50">
        <f t="shared" si="1000"/>
        <v>171003</v>
      </c>
      <c r="M1205" s="50">
        <v>3</v>
      </c>
      <c r="N1205" s="50" t="str">
        <f ca="1">OFFSET(随机目标!$C$42,M1205-1,MATCH(K1205,随机目标!$C$41:$CH$41,0)-1)</f>
        <v>prop,214,1;pack,1101;pack,1116;pack,1131;pack,1146</v>
      </c>
      <c r="O1205" s="50" t="str">
        <f ca="1">OFFSET(随机目标!$C$42,M1205-1,MATCH(K1205,随机目标!$C$41:$CH$41,0))</f>
        <v>prop,214,1</v>
      </c>
      <c r="P1205" s="50">
        <f ca="1">OFFSET(随机目标!$C$42,M1205-1,MATCH(K1205,随机目标!$C$41:$CH$41,0)+1)</f>
        <v>0</v>
      </c>
      <c r="Q1205" s="50">
        <v>1</v>
      </c>
      <c r="R1205" s="50" t="str">
        <f t="shared" ca="1" si="1001"/>
        <v>prop_214</v>
      </c>
      <c r="S1205" s="50" t="str">
        <f t="shared" ca="1" si="1002"/>
        <v>prop</v>
      </c>
      <c r="U1205" s="50">
        <v>24</v>
      </c>
      <c r="V1205" s="50">
        <f t="shared" si="953"/>
        <v>242003</v>
      </c>
      <c r="W1205" s="50">
        <v>3</v>
      </c>
      <c r="X1205" s="50" t="s">
        <v>2200</v>
      </c>
      <c r="Y1205" s="50" t="s">
        <v>2200</v>
      </c>
      <c r="Z1205" s="50">
        <f>随机目标!CH644</f>
        <v>0</v>
      </c>
      <c r="AA1205" s="50">
        <v>2</v>
      </c>
      <c r="AB1205" s="50" t="str">
        <f t="shared" si="954"/>
        <v>itemicon_1</v>
      </c>
      <c r="AC1205" s="50" t="str">
        <f t="shared" si="955"/>
        <v>coin</v>
      </c>
    </row>
    <row r="1206" spans="1:29">
      <c r="A1206" s="51" t="s">
        <v>1520</v>
      </c>
      <c r="B1206" s="52">
        <v>3004</v>
      </c>
      <c r="C1206" s="52">
        <v>1</v>
      </c>
      <c r="E1206" s="50">
        <v>0</v>
      </c>
      <c r="F1206" s="50">
        <v>0</v>
      </c>
      <c r="G1206" s="50">
        <v>0</v>
      </c>
      <c r="H1206" s="50" t="str">
        <f>"pack,"&amp;宝箱产出!O7</f>
        <v>pack,80004</v>
      </c>
      <c r="K1206" s="50">
        <v>17</v>
      </c>
      <c r="L1206" s="50">
        <f t="shared" si="1000"/>
        <v>171004</v>
      </c>
      <c r="M1206" s="50">
        <v>4</v>
      </c>
      <c r="N1206" s="50" t="str">
        <f ca="1">OFFSET(随机目标!$C$42,M1206-1,MATCH(K1206,随机目标!$C$41:$CH$41,0)-1)</f>
        <v>prop,214,1;pack,1101;pack,1116;pack,1131;pack,1146</v>
      </c>
      <c r="O1206" s="50" t="str">
        <f ca="1">OFFSET(随机目标!$C$42,M1206-1,MATCH(K1206,随机目标!$C$41:$CH$41,0))</f>
        <v>prop,214,1</v>
      </c>
      <c r="P1206" s="50">
        <f ca="1">OFFSET(随机目标!$C$42,M1206-1,MATCH(K1206,随机目标!$C$41:$CH$41,0)+1)</f>
        <v>0</v>
      </c>
      <c r="Q1206" s="50">
        <v>1</v>
      </c>
      <c r="R1206" s="50" t="str">
        <f t="shared" ca="1" si="1001"/>
        <v>prop_214</v>
      </c>
      <c r="S1206" s="50" t="str">
        <f t="shared" ca="1" si="1002"/>
        <v>prop</v>
      </c>
      <c r="U1206" s="50">
        <v>24</v>
      </c>
      <c r="V1206" s="50">
        <f t="shared" si="953"/>
        <v>242004</v>
      </c>
      <c r="W1206" s="50">
        <v>4</v>
      </c>
      <c r="X1206" s="50" t="s">
        <v>2200</v>
      </c>
      <c r="Y1206" s="50" t="s">
        <v>2200</v>
      </c>
      <c r="Z1206" s="50">
        <f>随机目标!CH645</f>
        <v>0</v>
      </c>
      <c r="AA1206" s="50">
        <v>2</v>
      </c>
      <c r="AB1206" s="50" t="str">
        <f t="shared" si="954"/>
        <v>itemicon_1</v>
      </c>
      <c r="AC1206" s="50" t="str">
        <f t="shared" si="955"/>
        <v>coin</v>
      </c>
    </row>
    <row r="1207" spans="1:29">
      <c r="A1207" s="51" t="s">
        <v>1521</v>
      </c>
      <c r="B1207" s="52">
        <v>3005</v>
      </c>
      <c r="C1207" s="52">
        <v>1</v>
      </c>
      <c r="E1207" s="50">
        <v>0</v>
      </c>
      <c r="F1207" s="50">
        <v>0</v>
      </c>
      <c r="G1207" s="50">
        <v>0</v>
      </c>
      <c r="H1207" s="50" t="str">
        <f>"pack,"&amp;宝箱产出!O8</f>
        <v>pack,80005</v>
      </c>
      <c r="K1207" s="50">
        <v>17</v>
      </c>
      <c r="L1207" s="50">
        <f t="shared" si="1000"/>
        <v>171005</v>
      </c>
      <c r="M1207" s="50">
        <v>5</v>
      </c>
      <c r="N1207" s="50" t="str">
        <f ca="1">OFFSET(随机目标!$C$42,M1207-1,MATCH(K1207,随机目标!$C$41:$CH$41,0)-1)</f>
        <v>prop,214,1;pack,1102;pack,1117;pack,1132;pack,1147</v>
      </c>
      <c r="O1207" s="50" t="str">
        <f ca="1">OFFSET(随机目标!$C$42,M1207-1,MATCH(K1207,随机目标!$C$41:$CH$41,0))</f>
        <v>prop,214,1</v>
      </c>
      <c r="P1207" s="50">
        <f ca="1">OFFSET(随机目标!$C$42,M1207-1,MATCH(K1207,随机目标!$C$41:$CH$41,0)+1)</f>
        <v>0</v>
      </c>
      <c r="Q1207" s="50">
        <v>1</v>
      </c>
      <c r="R1207" s="50" t="str">
        <f t="shared" ca="1" si="1001"/>
        <v>prop_214</v>
      </c>
      <c r="S1207" s="50" t="str">
        <f t="shared" ca="1" si="1002"/>
        <v>prop</v>
      </c>
      <c r="U1207" s="50">
        <v>24</v>
      </c>
      <c r="V1207" s="50">
        <f t="shared" si="953"/>
        <v>242005</v>
      </c>
      <c r="W1207" s="50">
        <v>5</v>
      </c>
      <c r="X1207" s="50" t="s">
        <v>2200</v>
      </c>
      <c r="Y1207" s="50" t="s">
        <v>2200</v>
      </c>
      <c r="Z1207" s="50">
        <f>随机目标!CH646</f>
        <v>0</v>
      </c>
      <c r="AA1207" s="50">
        <v>2</v>
      </c>
      <c r="AB1207" s="50" t="str">
        <f t="shared" si="954"/>
        <v>itemicon_1</v>
      </c>
      <c r="AC1207" s="50" t="str">
        <f t="shared" si="955"/>
        <v>coin</v>
      </c>
    </row>
    <row r="1208" spans="1:29">
      <c r="A1208" s="51" t="s">
        <v>1522</v>
      </c>
      <c r="B1208" s="52">
        <v>3006</v>
      </c>
      <c r="C1208" s="52">
        <v>1</v>
      </c>
      <c r="E1208" s="50">
        <v>0</v>
      </c>
      <c r="F1208" s="50">
        <v>0</v>
      </c>
      <c r="G1208" s="50">
        <v>0</v>
      </c>
      <c r="H1208" s="50" t="str">
        <f>"pack,"&amp;宝箱产出!O9</f>
        <v>pack,80006</v>
      </c>
      <c r="K1208" s="50">
        <v>17</v>
      </c>
      <c r="L1208" s="50">
        <f t="shared" si="1000"/>
        <v>171006</v>
      </c>
      <c r="M1208" s="50">
        <v>6</v>
      </c>
      <c r="N1208" s="50" t="str">
        <f ca="1">OFFSET(随机目标!$C$42,M1208-1,MATCH(K1208,随机目标!$C$41:$CH$41,0)-1)</f>
        <v>prop,214,1;pack,1102;pack,1117;pack,1132;pack,1147</v>
      </c>
      <c r="O1208" s="50" t="str">
        <f ca="1">OFFSET(随机目标!$C$42,M1208-1,MATCH(K1208,随机目标!$C$41:$CH$41,0))</f>
        <v>prop,214,1</v>
      </c>
      <c r="P1208" s="50">
        <f ca="1">OFFSET(随机目标!$C$42,M1208-1,MATCH(K1208,随机目标!$C$41:$CH$41,0)+1)</f>
        <v>0</v>
      </c>
      <c r="Q1208" s="50">
        <v>1</v>
      </c>
      <c r="R1208" s="50" t="str">
        <f t="shared" ca="1" si="1001"/>
        <v>prop_214</v>
      </c>
      <c r="S1208" s="50" t="str">
        <f t="shared" ca="1" si="1002"/>
        <v>prop</v>
      </c>
      <c r="U1208" s="50">
        <v>24</v>
      </c>
      <c r="V1208" s="50">
        <f t="shared" si="953"/>
        <v>242006</v>
      </c>
      <c r="W1208" s="50">
        <v>6</v>
      </c>
      <c r="X1208" s="50" t="s">
        <v>2200</v>
      </c>
      <c r="Y1208" s="50" t="s">
        <v>2200</v>
      </c>
      <c r="Z1208" s="50">
        <f>随机目标!CH647</f>
        <v>0</v>
      </c>
      <c r="AA1208" s="50">
        <v>2</v>
      </c>
      <c r="AB1208" s="50" t="str">
        <f t="shared" si="954"/>
        <v>itemicon_1</v>
      </c>
      <c r="AC1208" s="50" t="str">
        <f t="shared" si="955"/>
        <v>coin</v>
      </c>
    </row>
    <row r="1209" spans="1:29">
      <c r="A1209" s="51" t="s">
        <v>1523</v>
      </c>
      <c r="B1209" s="52">
        <v>3007</v>
      </c>
      <c r="C1209" s="52">
        <v>1</v>
      </c>
      <c r="E1209" s="50">
        <v>0</v>
      </c>
      <c r="F1209" s="50">
        <v>0</v>
      </c>
      <c r="G1209" s="50">
        <v>0</v>
      </c>
      <c r="H1209" s="50" t="str">
        <f>"pack,"&amp;宝箱产出!O10</f>
        <v>pack,80007</v>
      </c>
      <c r="K1209" s="50">
        <v>17</v>
      </c>
      <c r="L1209" s="50">
        <f t="shared" si="1000"/>
        <v>171007</v>
      </c>
      <c r="M1209" s="50">
        <v>7</v>
      </c>
      <c r="N1209" s="50" t="str">
        <f ca="1">OFFSET(随机目标!$C$42,M1209-1,MATCH(K1209,随机目标!$C$41:$CH$41,0)-1)</f>
        <v>prop,214,1;pack,1102;pack,1117;pack,1132;pack,1147</v>
      </c>
      <c r="O1209" s="50" t="str">
        <f ca="1">OFFSET(随机目标!$C$42,M1209-1,MATCH(K1209,随机目标!$C$41:$CH$41,0))</f>
        <v>prop,214,1</v>
      </c>
      <c r="P1209" s="50">
        <f ca="1">OFFSET(随机目标!$C$42,M1209-1,MATCH(K1209,随机目标!$C$41:$CH$41,0)+1)</f>
        <v>0</v>
      </c>
      <c r="Q1209" s="50">
        <v>1</v>
      </c>
      <c r="R1209" s="50" t="str">
        <f t="shared" ca="1" si="1001"/>
        <v>prop_214</v>
      </c>
      <c r="S1209" s="50" t="str">
        <f t="shared" ca="1" si="1002"/>
        <v>prop</v>
      </c>
      <c r="U1209" s="50">
        <v>24</v>
      </c>
      <c r="V1209" s="50">
        <f t="shared" si="953"/>
        <v>242007</v>
      </c>
      <c r="W1209" s="50">
        <v>7</v>
      </c>
      <c r="X1209" s="50" t="s">
        <v>2200</v>
      </c>
      <c r="Y1209" s="50" t="s">
        <v>2200</v>
      </c>
      <c r="Z1209" s="50">
        <f>随机目标!CH648</f>
        <v>0</v>
      </c>
      <c r="AA1209" s="50">
        <v>2</v>
      </c>
      <c r="AB1209" s="50" t="str">
        <f t="shared" si="954"/>
        <v>itemicon_1</v>
      </c>
      <c r="AC1209" s="50" t="str">
        <f t="shared" si="955"/>
        <v>coin</v>
      </c>
    </row>
    <row r="1210" spans="1:29">
      <c r="A1210" s="51" t="s">
        <v>1524</v>
      </c>
      <c r="B1210" s="52">
        <v>3008</v>
      </c>
      <c r="C1210" s="52">
        <v>1</v>
      </c>
      <c r="E1210" s="50">
        <v>0</v>
      </c>
      <c r="F1210" s="50">
        <v>0</v>
      </c>
      <c r="G1210" s="50">
        <v>0</v>
      </c>
      <c r="H1210" s="50" t="str">
        <f>"pack,"&amp;宝箱产出!O11</f>
        <v>pack,80008</v>
      </c>
      <c r="K1210" s="50">
        <v>17</v>
      </c>
      <c r="L1210" s="50">
        <f t="shared" si="1000"/>
        <v>171008</v>
      </c>
      <c r="M1210" s="50">
        <v>8</v>
      </c>
      <c r="N1210" s="50" t="str">
        <f ca="1">OFFSET(随机目标!$C$42,M1210-1,MATCH(K1210,随机目标!$C$41:$CH$41,0)-1)</f>
        <v>prop,214,1;pack,1102;pack,1117;pack,1132;pack,1147</v>
      </c>
      <c r="O1210" s="50" t="str">
        <f ca="1">OFFSET(随机目标!$C$42,M1210-1,MATCH(K1210,随机目标!$C$41:$CH$41,0))</f>
        <v>prop,214,1</v>
      </c>
      <c r="P1210" s="50">
        <f ca="1">OFFSET(随机目标!$C$42,M1210-1,MATCH(K1210,随机目标!$C$41:$CH$41,0)+1)</f>
        <v>0</v>
      </c>
      <c r="Q1210" s="50">
        <v>1</v>
      </c>
      <c r="R1210" s="50" t="str">
        <f t="shared" ca="1" si="1001"/>
        <v>prop_214</v>
      </c>
      <c r="S1210" s="50" t="str">
        <f t="shared" ca="1" si="1002"/>
        <v>prop</v>
      </c>
      <c r="U1210" s="50">
        <v>24</v>
      </c>
      <c r="V1210" s="50">
        <f t="shared" si="953"/>
        <v>242008</v>
      </c>
      <c r="W1210" s="50">
        <v>8</v>
      </c>
      <c r="X1210" s="50" t="s">
        <v>2200</v>
      </c>
      <c r="Y1210" s="50" t="s">
        <v>2200</v>
      </c>
      <c r="Z1210" s="50">
        <f>随机目标!CH649</f>
        <v>0</v>
      </c>
      <c r="AA1210" s="50">
        <v>2</v>
      </c>
      <c r="AB1210" s="50" t="str">
        <f t="shared" si="954"/>
        <v>itemicon_1</v>
      </c>
      <c r="AC1210" s="50" t="str">
        <f t="shared" si="955"/>
        <v>coin</v>
      </c>
    </row>
    <row r="1211" spans="1:29">
      <c r="A1211" s="51" t="s">
        <v>1525</v>
      </c>
      <c r="B1211" s="52">
        <v>3009</v>
      </c>
      <c r="C1211" s="52">
        <v>1</v>
      </c>
      <c r="E1211" s="50">
        <v>0</v>
      </c>
      <c r="F1211" s="50">
        <v>0</v>
      </c>
      <c r="G1211" s="50">
        <v>0</v>
      </c>
      <c r="H1211" s="50" t="str">
        <f>"pack,"&amp;宝箱产出!O12</f>
        <v>pack,80009</v>
      </c>
      <c r="K1211" s="50">
        <v>17</v>
      </c>
      <c r="L1211" s="50">
        <f t="shared" si="1000"/>
        <v>171009</v>
      </c>
      <c r="M1211" s="50">
        <v>9</v>
      </c>
      <c r="N1211" s="50" t="str">
        <f ca="1">OFFSET(随机目标!$C$42,M1211-1,MATCH(K1211,随机目标!$C$41:$CH$41,0)-1)</f>
        <v>prop,214,1;pack,1102;pack,1117;pack,1132;pack,1147</v>
      </c>
      <c r="O1211" s="50" t="str">
        <f ca="1">OFFSET(随机目标!$C$42,M1211-1,MATCH(K1211,随机目标!$C$41:$CH$41,0))</f>
        <v>prop,214,1</v>
      </c>
      <c r="P1211" s="50">
        <f ca="1">OFFSET(随机目标!$C$42,M1211-1,MATCH(K1211,随机目标!$C$41:$CH$41,0)+1)</f>
        <v>0</v>
      </c>
      <c r="Q1211" s="50">
        <v>1</v>
      </c>
      <c r="R1211" s="50" t="str">
        <f t="shared" ca="1" si="1001"/>
        <v>prop_214</v>
      </c>
      <c r="S1211" s="50" t="str">
        <f t="shared" ca="1" si="1002"/>
        <v>prop</v>
      </c>
      <c r="U1211" s="50">
        <v>24</v>
      </c>
      <c r="V1211" s="50">
        <f t="shared" si="953"/>
        <v>242009</v>
      </c>
      <c r="W1211" s="50">
        <v>9</v>
      </c>
      <c r="X1211" s="50" t="s">
        <v>2200</v>
      </c>
      <c r="Y1211" s="50" t="s">
        <v>2200</v>
      </c>
      <c r="Z1211" s="50">
        <f>随机目标!CH650</f>
        <v>0</v>
      </c>
      <c r="AA1211" s="50">
        <v>2</v>
      </c>
      <c r="AB1211" s="50" t="str">
        <f t="shared" si="954"/>
        <v>itemicon_1</v>
      </c>
      <c r="AC1211" s="50" t="str">
        <f t="shared" si="955"/>
        <v>coin</v>
      </c>
    </row>
    <row r="1212" spans="1:29">
      <c r="A1212" s="51" t="s">
        <v>1526</v>
      </c>
      <c r="B1212" s="52">
        <v>3010</v>
      </c>
      <c r="C1212" s="52">
        <v>1</v>
      </c>
      <c r="E1212" s="50">
        <v>0</v>
      </c>
      <c r="F1212" s="50">
        <v>0</v>
      </c>
      <c r="G1212" s="50">
        <v>0</v>
      </c>
      <c r="H1212" s="50" t="str">
        <f>"pack,"&amp;宝箱产出!O13</f>
        <v>pack,80010</v>
      </c>
      <c r="K1212" s="50">
        <v>17</v>
      </c>
      <c r="L1212" s="50">
        <f t="shared" si="1000"/>
        <v>171010</v>
      </c>
      <c r="M1212" s="50">
        <v>10</v>
      </c>
      <c r="N1212" s="50" t="str">
        <f ca="1">OFFSET(随机目标!$C$42,M1212-1,MATCH(K1212,随机目标!$C$41:$CH$41,0)-1)</f>
        <v>prop,214,1;pack,1103;pack,1118;pack,1133;pack,1148</v>
      </c>
      <c r="O1212" s="50" t="str">
        <f ca="1">OFFSET(随机目标!$C$42,M1212-1,MATCH(K1212,随机目标!$C$41:$CH$41,0))</f>
        <v>prop,214,1</v>
      </c>
      <c r="P1212" s="50">
        <f ca="1">OFFSET(随机目标!$C$42,M1212-1,MATCH(K1212,随机目标!$C$41:$CH$41,0)+1)</f>
        <v>2</v>
      </c>
      <c r="Q1212" s="50">
        <v>1</v>
      </c>
      <c r="R1212" s="50" t="str">
        <f t="shared" ca="1" si="1001"/>
        <v>prop_214</v>
      </c>
      <c r="S1212" s="50" t="str">
        <f t="shared" ca="1" si="1002"/>
        <v>prop</v>
      </c>
      <c r="U1212" s="50">
        <v>24</v>
      </c>
      <c r="V1212" s="50">
        <f t="shared" si="953"/>
        <v>242010</v>
      </c>
      <c r="W1212" s="50">
        <v>10</v>
      </c>
      <c r="X1212" s="50" t="s">
        <v>2200</v>
      </c>
      <c r="Y1212" s="50" t="s">
        <v>2200</v>
      </c>
      <c r="Z1212" s="50">
        <f>随机目标!CH651</f>
        <v>0</v>
      </c>
      <c r="AA1212" s="50">
        <v>2</v>
      </c>
      <c r="AB1212" s="50" t="str">
        <f t="shared" si="954"/>
        <v>itemicon_1</v>
      </c>
      <c r="AC1212" s="50" t="str">
        <f t="shared" si="955"/>
        <v>coin</v>
      </c>
    </row>
    <row r="1213" spans="1:29">
      <c r="A1213" s="51" t="s">
        <v>1527</v>
      </c>
      <c r="B1213" s="52">
        <v>3011</v>
      </c>
      <c r="C1213" s="52">
        <v>1</v>
      </c>
      <c r="E1213" s="50">
        <v>0</v>
      </c>
      <c r="F1213" s="50">
        <v>0</v>
      </c>
      <c r="G1213" s="50">
        <v>0</v>
      </c>
      <c r="H1213" s="50" t="str">
        <f>"pack,"&amp;宝箱产出!O14</f>
        <v>pack,80011</v>
      </c>
      <c r="K1213" s="50">
        <v>17</v>
      </c>
      <c r="L1213" s="50">
        <f t="shared" si="1000"/>
        <v>171011</v>
      </c>
      <c r="M1213" s="50">
        <v>11</v>
      </c>
      <c r="N1213" s="50" t="str">
        <f ca="1">OFFSET(随机目标!$C$42,M1213-1,MATCH(K1213,随机目标!$C$41:$CH$41,0)-1)</f>
        <v>prop,214,1;pack,1103;pack,1118;pack,1133;pack,1148</v>
      </c>
      <c r="O1213" s="50" t="str">
        <f ca="1">OFFSET(随机目标!$C$42,M1213-1,MATCH(K1213,随机目标!$C$41:$CH$41,0))</f>
        <v>prop,214,1</v>
      </c>
      <c r="P1213" s="50">
        <f ca="1">OFFSET(随机目标!$C$42,M1213-1,MATCH(K1213,随机目标!$C$41:$CH$41,0)+1)</f>
        <v>2</v>
      </c>
      <c r="Q1213" s="50">
        <v>1</v>
      </c>
      <c r="R1213" s="50" t="str">
        <f t="shared" ca="1" si="1001"/>
        <v>prop_214</v>
      </c>
      <c r="S1213" s="50" t="str">
        <f t="shared" ca="1" si="1002"/>
        <v>prop</v>
      </c>
      <c r="U1213" s="50">
        <v>24</v>
      </c>
      <c r="V1213" s="50">
        <f t="shared" si="953"/>
        <v>242011</v>
      </c>
      <c r="W1213" s="50">
        <v>11</v>
      </c>
      <c r="X1213" s="50" t="s">
        <v>2200</v>
      </c>
      <c r="Y1213" s="50" t="s">
        <v>2200</v>
      </c>
      <c r="Z1213" s="50">
        <f>随机目标!CH652</f>
        <v>0</v>
      </c>
      <c r="AA1213" s="50">
        <v>2</v>
      </c>
      <c r="AB1213" s="50" t="str">
        <f t="shared" si="954"/>
        <v>itemicon_1</v>
      </c>
      <c r="AC1213" s="50" t="str">
        <f t="shared" si="955"/>
        <v>coin</v>
      </c>
    </row>
    <row r="1214" spans="1:29">
      <c r="A1214" s="51" t="s">
        <v>1528</v>
      </c>
      <c r="B1214" s="52">
        <v>3012</v>
      </c>
      <c r="C1214" s="52">
        <v>1</v>
      </c>
      <c r="E1214" s="50">
        <v>0</v>
      </c>
      <c r="F1214" s="50">
        <v>0</v>
      </c>
      <c r="G1214" s="50">
        <v>0</v>
      </c>
      <c r="H1214" s="50" t="str">
        <f>"pack,"&amp;宝箱产出!O15</f>
        <v>pack,80012</v>
      </c>
      <c r="K1214" s="50">
        <v>17</v>
      </c>
      <c r="L1214" s="50">
        <f t="shared" si="1000"/>
        <v>171012</v>
      </c>
      <c r="M1214" s="50">
        <v>12</v>
      </c>
      <c r="N1214" s="50" t="str">
        <f ca="1">OFFSET(随机目标!$C$42,M1214-1,MATCH(K1214,随机目标!$C$41:$CH$41,0)-1)</f>
        <v>prop,214,1;pack,1103;pack,1118;pack,1133;pack,1148</v>
      </c>
      <c r="O1214" s="50" t="str">
        <f ca="1">OFFSET(随机目标!$C$42,M1214-1,MATCH(K1214,随机目标!$C$41:$CH$41,0))</f>
        <v>prop,214,1</v>
      </c>
      <c r="P1214" s="50">
        <f ca="1">OFFSET(随机目标!$C$42,M1214-1,MATCH(K1214,随机目标!$C$41:$CH$41,0)+1)</f>
        <v>2</v>
      </c>
      <c r="Q1214" s="50">
        <v>1</v>
      </c>
      <c r="R1214" s="50" t="str">
        <f t="shared" ca="1" si="1001"/>
        <v>prop_214</v>
      </c>
      <c r="S1214" s="50" t="str">
        <f t="shared" ca="1" si="1002"/>
        <v>prop</v>
      </c>
      <c r="U1214" s="50">
        <v>24</v>
      </c>
      <c r="V1214" s="50">
        <f t="shared" si="953"/>
        <v>242012</v>
      </c>
      <c r="W1214" s="50">
        <v>12</v>
      </c>
      <c r="X1214" s="50" t="s">
        <v>2200</v>
      </c>
      <c r="Y1214" s="50" t="s">
        <v>2200</v>
      </c>
      <c r="Z1214" s="50">
        <f>随机目标!CH653</f>
        <v>0</v>
      </c>
      <c r="AA1214" s="50">
        <v>2</v>
      </c>
      <c r="AB1214" s="50" t="str">
        <f t="shared" si="954"/>
        <v>itemicon_1</v>
      </c>
      <c r="AC1214" s="50" t="str">
        <f t="shared" si="955"/>
        <v>coin</v>
      </c>
    </row>
    <row r="1215" spans="1:29">
      <c r="A1215" s="51" t="s">
        <v>1529</v>
      </c>
      <c r="B1215" s="52">
        <v>3013</v>
      </c>
      <c r="C1215" s="52">
        <v>1</v>
      </c>
      <c r="E1215" s="50">
        <v>0</v>
      </c>
      <c r="F1215" s="50">
        <v>0</v>
      </c>
      <c r="G1215" s="50">
        <v>0</v>
      </c>
      <c r="H1215" s="50" t="str">
        <f>"pack,"&amp;宝箱产出!O16</f>
        <v>pack,80013</v>
      </c>
      <c r="K1215" s="50">
        <v>17</v>
      </c>
      <c r="L1215" s="50">
        <f t="shared" si="1000"/>
        <v>171013</v>
      </c>
      <c r="M1215" s="50">
        <v>13</v>
      </c>
      <c r="N1215" s="50" t="str">
        <f ca="1">OFFSET(随机目标!$C$42,M1215-1,MATCH(K1215,随机目标!$C$41:$CH$41,0)-1)</f>
        <v>prop,214,1;pack,1103;pack,1118;pack,1133;pack,1148</v>
      </c>
      <c r="O1215" s="50" t="str">
        <f ca="1">OFFSET(随机目标!$C$42,M1215-1,MATCH(K1215,随机目标!$C$41:$CH$41,0))</f>
        <v>prop,214,1</v>
      </c>
      <c r="P1215" s="50">
        <f ca="1">OFFSET(随机目标!$C$42,M1215-1,MATCH(K1215,随机目标!$C$41:$CH$41,0)+1)</f>
        <v>2</v>
      </c>
      <c r="Q1215" s="50">
        <v>1</v>
      </c>
      <c r="R1215" s="50" t="str">
        <f t="shared" ca="1" si="1001"/>
        <v>prop_214</v>
      </c>
      <c r="S1215" s="50" t="str">
        <f t="shared" ca="1" si="1002"/>
        <v>prop</v>
      </c>
      <c r="U1215" s="50">
        <v>24</v>
      </c>
      <c r="V1215" s="50">
        <f t="shared" si="953"/>
        <v>242013</v>
      </c>
      <c r="W1215" s="50">
        <v>13</v>
      </c>
      <c r="X1215" s="50" t="s">
        <v>2200</v>
      </c>
      <c r="Y1215" s="50" t="s">
        <v>2200</v>
      </c>
      <c r="Z1215" s="50">
        <f>随机目标!CH654</f>
        <v>0</v>
      </c>
      <c r="AA1215" s="50">
        <v>2</v>
      </c>
      <c r="AB1215" s="50" t="str">
        <f t="shared" si="954"/>
        <v>itemicon_1</v>
      </c>
      <c r="AC1215" s="50" t="str">
        <f t="shared" si="955"/>
        <v>coin</v>
      </c>
    </row>
    <row r="1216" spans="1:29">
      <c r="A1216" s="51" t="s">
        <v>1530</v>
      </c>
      <c r="B1216" s="52">
        <v>3014</v>
      </c>
      <c r="C1216" s="52">
        <v>1</v>
      </c>
      <c r="E1216" s="50">
        <v>0</v>
      </c>
      <c r="F1216" s="50">
        <v>0</v>
      </c>
      <c r="G1216" s="50">
        <v>0</v>
      </c>
      <c r="H1216" s="50" t="str">
        <f>"pack,"&amp;宝箱产出!O17</f>
        <v>pack,80014</v>
      </c>
      <c r="K1216" s="50">
        <v>17</v>
      </c>
      <c r="L1216" s="50">
        <f t="shared" si="1000"/>
        <v>171014</v>
      </c>
      <c r="M1216" s="50">
        <v>14</v>
      </c>
      <c r="N1216" s="50" t="str">
        <f ca="1">OFFSET(随机目标!$C$42,M1216-1,MATCH(K1216,随机目标!$C$41:$CH$41,0)-1)</f>
        <v>prop,214,1;pack,1103;pack,1118;pack,1133;pack,1148</v>
      </c>
      <c r="O1216" s="50" t="str">
        <f ca="1">OFFSET(随机目标!$C$42,M1216-1,MATCH(K1216,随机目标!$C$41:$CH$41,0))</f>
        <v>prop,214,1</v>
      </c>
      <c r="P1216" s="50">
        <f ca="1">OFFSET(随机目标!$C$42,M1216-1,MATCH(K1216,随机目标!$C$41:$CH$41,0)+1)</f>
        <v>2</v>
      </c>
      <c r="Q1216" s="50">
        <v>1</v>
      </c>
      <c r="R1216" s="50" t="str">
        <f t="shared" ca="1" si="1001"/>
        <v>prop_214</v>
      </c>
      <c r="S1216" s="50" t="str">
        <f t="shared" ca="1" si="1002"/>
        <v>prop</v>
      </c>
      <c r="U1216" s="50">
        <v>24</v>
      </c>
      <c r="V1216" s="50">
        <f t="shared" si="953"/>
        <v>242014</v>
      </c>
      <c r="W1216" s="50">
        <v>14</v>
      </c>
      <c r="X1216" s="50" t="s">
        <v>2200</v>
      </c>
      <c r="Y1216" s="50" t="s">
        <v>2200</v>
      </c>
      <c r="Z1216" s="50">
        <f>随机目标!CH655</f>
        <v>0</v>
      </c>
      <c r="AA1216" s="50">
        <v>2</v>
      </c>
      <c r="AB1216" s="50" t="str">
        <f t="shared" si="954"/>
        <v>itemicon_1</v>
      </c>
      <c r="AC1216" s="50" t="str">
        <f t="shared" si="955"/>
        <v>coin</v>
      </c>
    </row>
    <row r="1217" spans="1:29">
      <c r="A1217" s="51" t="s">
        <v>1531</v>
      </c>
      <c r="B1217" s="52">
        <v>3015</v>
      </c>
      <c r="C1217" s="52">
        <v>1</v>
      </c>
      <c r="E1217" s="50">
        <v>0</v>
      </c>
      <c r="F1217" s="50">
        <v>0</v>
      </c>
      <c r="G1217" s="50">
        <v>0</v>
      </c>
      <c r="H1217" s="50" t="str">
        <f>"pack,"&amp;宝箱产出!O18</f>
        <v>pack,80015</v>
      </c>
      <c r="K1217" s="50">
        <v>17</v>
      </c>
      <c r="L1217" s="50">
        <f t="shared" si="1000"/>
        <v>171015</v>
      </c>
      <c r="M1217" s="50">
        <v>15</v>
      </c>
      <c r="N1217" s="50" t="str">
        <f ca="1">OFFSET(随机目标!$C$42,M1217-1,MATCH(K1217,随机目标!$C$41:$CH$41,0)-1)</f>
        <v>prop,214,1;pack,1103;pack,1118;pack,1133;pack,1148</v>
      </c>
      <c r="O1217" s="50" t="str">
        <f ca="1">OFFSET(随机目标!$C$42,M1217-1,MATCH(K1217,随机目标!$C$41:$CH$41,0))</f>
        <v>prop,214,1</v>
      </c>
      <c r="P1217" s="50">
        <f ca="1">OFFSET(随机目标!$C$42,M1217-1,MATCH(K1217,随机目标!$C$41:$CH$41,0)+1)</f>
        <v>2</v>
      </c>
      <c r="Q1217" s="50">
        <v>1</v>
      </c>
      <c r="R1217" s="50" t="str">
        <f t="shared" ca="1" si="1001"/>
        <v>prop_214</v>
      </c>
      <c r="S1217" s="50" t="str">
        <f t="shared" ca="1" si="1002"/>
        <v>prop</v>
      </c>
      <c r="U1217" s="50">
        <v>24</v>
      </c>
      <c r="V1217" s="50">
        <f t="shared" si="953"/>
        <v>242015</v>
      </c>
      <c r="W1217" s="50">
        <v>15</v>
      </c>
      <c r="X1217" s="50" t="s">
        <v>2200</v>
      </c>
      <c r="Y1217" s="50" t="s">
        <v>2200</v>
      </c>
      <c r="Z1217" s="50">
        <f>随机目标!CH656</f>
        <v>0</v>
      </c>
      <c r="AA1217" s="50">
        <v>2</v>
      </c>
      <c r="AB1217" s="50" t="str">
        <f t="shared" si="954"/>
        <v>itemicon_1</v>
      </c>
      <c r="AC1217" s="50" t="str">
        <f t="shared" si="955"/>
        <v>coin</v>
      </c>
    </row>
    <row r="1218" spans="1:29">
      <c r="A1218" s="51" t="s">
        <v>1532</v>
      </c>
      <c r="B1218" s="52">
        <v>3016</v>
      </c>
      <c r="C1218" s="52">
        <v>1</v>
      </c>
      <c r="E1218" s="50">
        <v>0</v>
      </c>
      <c r="F1218" s="50">
        <v>0</v>
      </c>
      <c r="G1218" s="50">
        <v>0</v>
      </c>
      <c r="H1218" s="50" t="str">
        <f>"pack,"&amp;宝箱产出!O19</f>
        <v>pack,80016</v>
      </c>
      <c r="K1218" s="50">
        <v>17</v>
      </c>
      <c r="L1218" s="50">
        <f t="shared" si="1000"/>
        <v>171016</v>
      </c>
      <c r="M1218" s="50">
        <v>16</v>
      </c>
      <c r="N1218" s="50" t="str">
        <f ca="1">OFFSET(随机目标!$C$42,M1218-1,MATCH(K1218,随机目标!$C$41:$CH$41,0)-1)</f>
        <v>prop,214,1;pack,1103;pack,1118;pack,1133;pack,1148</v>
      </c>
      <c r="O1218" s="50" t="str">
        <f ca="1">OFFSET(随机目标!$C$42,M1218-1,MATCH(K1218,随机目标!$C$41:$CH$41,0))</f>
        <v>prop,214,1</v>
      </c>
      <c r="P1218" s="50">
        <f ca="1">OFFSET(随机目标!$C$42,M1218-1,MATCH(K1218,随机目标!$C$41:$CH$41,0)+1)</f>
        <v>2</v>
      </c>
      <c r="Q1218" s="50">
        <v>1</v>
      </c>
      <c r="R1218" s="50" t="str">
        <f t="shared" ca="1" si="1001"/>
        <v>prop_214</v>
      </c>
      <c r="S1218" s="50" t="str">
        <f t="shared" ca="1" si="1002"/>
        <v>prop</v>
      </c>
      <c r="U1218" s="50">
        <v>24</v>
      </c>
      <c r="V1218" s="50">
        <f t="shared" si="953"/>
        <v>242016</v>
      </c>
      <c r="W1218" s="50">
        <v>16</v>
      </c>
      <c r="X1218" s="50" t="s">
        <v>2200</v>
      </c>
      <c r="Y1218" s="50" t="s">
        <v>2200</v>
      </c>
      <c r="Z1218" s="50">
        <f>随机目标!CH657</f>
        <v>0</v>
      </c>
      <c r="AA1218" s="50">
        <v>2</v>
      </c>
      <c r="AB1218" s="50" t="str">
        <f t="shared" si="954"/>
        <v>itemicon_1</v>
      </c>
      <c r="AC1218" s="50" t="str">
        <f t="shared" si="955"/>
        <v>coin</v>
      </c>
    </row>
    <row r="1219" spans="1:29">
      <c r="A1219" s="51" t="s">
        <v>1533</v>
      </c>
      <c r="B1219" s="52">
        <v>3017</v>
      </c>
      <c r="C1219" s="52">
        <v>1</v>
      </c>
      <c r="E1219" s="50">
        <v>0</v>
      </c>
      <c r="F1219" s="50">
        <v>0</v>
      </c>
      <c r="G1219" s="50">
        <v>0</v>
      </c>
      <c r="H1219" s="50" t="str">
        <f>"pack,"&amp;宝箱产出!O20</f>
        <v>pack,80017</v>
      </c>
      <c r="K1219" s="50">
        <v>17</v>
      </c>
      <c r="L1219" s="50">
        <f t="shared" si="1000"/>
        <v>171017</v>
      </c>
      <c r="M1219" s="50">
        <v>17</v>
      </c>
      <c r="N1219" s="50" t="str">
        <f ca="1">OFFSET(随机目标!$C$42,M1219-1,MATCH(K1219,随机目标!$C$41:$CH$41,0)-1)</f>
        <v>prop,214,1;pack,1103;pack,1118;pack,1133;pack,1148</v>
      </c>
      <c r="O1219" s="50" t="str">
        <f ca="1">OFFSET(随机目标!$C$42,M1219-1,MATCH(K1219,随机目标!$C$41:$CH$41,0))</f>
        <v>prop,214,1</v>
      </c>
      <c r="P1219" s="50">
        <f ca="1">OFFSET(随机目标!$C$42,M1219-1,MATCH(K1219,随机目标!$C$41:$CH$41,0)+1)</f>
        <v>2</v>
      </c>
      <c r="Q1219" s="50">
        <v>1</v>
      </c>
      <c r="R1219" s="50" t="str">
        <f t="shared" ca="1" si="1001"/>
        <v>prop_214</v>
      </c>
      <c r="S1219" s="50" t="str">
        <f t="shared" ca="1" si="1002"/>
        <v>prop</v>
      </c>
      <c r="U1219" s="50">
        <v>24</v>
      </c>
      <c r="V1219" s="50">
        <f t="shared" si="953"/>
        <v>242017</v>
      </c>
      <c r="W1219" s="50">
        <v>17</v>
      </c>
      <c r="X1219" s="50" t="s">
        <v>2200</v>
      </c>
      <c r="Y1219" s="50" t="s">
        <v>2200</v>
      </c>
      <c r="Z1219" s="50">
        <f>随机目标!CH658</f>
        <v>0</v>
      </c>
      <c r="AA1219" s="50">
        <v>2</v>
      </c>
      <c r="AB1219" s="50" t="str">
        <f t="shared" si="954"/>
        <v>itemicon_1</v>
      </c>
      <c r="AC1219" s="50" t="str">
        <f t="shared" si="955"/>
        <v>coin</v>
      </c>
    </row>
    <row r="1220" spans="1:29">
      <c r="A1220" s="51" t="s">
        <v>1534</v>
      </c>
      <c r="B1220" s="52">
        <v>3018</v>
      </c>
      <c r="C1220" s="52">
        <v>1</v>
      </c>
      <c r="E1220" s="50">
        <v>0</v>
      </c>
      <c r="F1220" s="50">
        <v>0</v>
      </c>
      <c r="G1220" s="50">
        <v>0</v>
      </c>
      <c r="H1220" s="50" t="str">
        <f>"pack,"&amp;宝箱产出!O21</f>
        <v>pack,80018</v>
      </c>
      <c r="K1220" s="50">
        <v>17</v>
      </c>
      <c r="L1220" s="50">
        <f t="shared" si="1000"/>
        <v>171018</v>
      </c>
      <c r="M1220" s="50">
        <v>18</v>
      </c>
      <c r="N1220" s="50" t="str">
        <f ca="1">OFFSET(随机目标!$C$42,M1220-1,MATCH(K1220,随机目标!$C$41:$CH$41,0)-1)</f>
        <v>prop,214,1;pack,1103;pack,1118;pack,1133;pack,1148</v>
      </c>
      <c r="O1220" s="50" t="str">
        <f ca="1">OFFSET(随机目标!$C$42,M1220-1,MATCH(K1220,随机目标!$C$41:$CH$41,0))</f>
        <v>prop,214,1</v>
      </c>
      <c r="P1220" s="50">
        <f ca="1">OFFSET(随机目标!$C$42,M1220-1,MATCH(K1220,随机目标!$C$41:$CH$41,0)+1)</f>
        <v>2</v>
      </c>
      <c r="Q1220" s="50">
        <v>1</v>
      </c>
      <c r="R1220" s="50" t="str">
        <f t="shared" ca="1" si="1001"/>
        <v>prop_214</v>
      </c>
      <c r="S1220" s="50" t="str">
        <f t="shared" ca="1" si="1002"/>
        <v>prop</v>
      </c>
      <c r="U1220" s="50">
        <v>24</v>
      </c>
      <c r="V1220" s="50">
        <f t="shared" ref="V1220:V1283" si="1005">U1220*10000+2000+W1220</f>
        <v>242018</v>
      </c>
      <c r="W1220" s="50">
        <v>18</v>
      </c>
      <c r="X1220" s="50" t="s">
        <v>2200</v>
      </c>
      <c r="Y1220" s="50" t="s">
        <v>2200</v>
      </c>
      <c r="Z1220" s="50">
        <f>随机目标!CH659</f>
        <v>0</v>
      </c>
      <c r="AA1220" s="50">
        <v>2</v>
      </c>
      <c r="AB1220" s="50" t="str">
        <f t="shared" ref="AB1220:AB1283" si="1006">IF(OR(AC1220="coin",AC1220="stage_token"),VLOOKUP(AC1220,$AE$3:$AF$6,2,0),IF(AC1220="item",VLOOKUP(Y1220,$AE$3:$AF$6,2,0),AC1220&amp;"_"&amp;MID(Y1220,6,3)))</f>
        <v>itemicon_1</v>
      </c>
      <c r="AC1220" s="50" t="str">
        <f t="shared" ref="AC1220:AC1283" si="1007">LEFT(Y1220,FIND(",",Y1220)-1)</f>
        <v>coin</v>
      </c>
    </row>
    <row r="1221" spans="1:29">
      <c r="A1221" s="51" t="s">
        <v>1535</v>
      </c>
      <c r="B1221" s="52">
        <v>3019</v>
      </c>
      <c r="C1221" s="52">
        <v>1</v>
      </c>
      <c r="E1221" s="50">
        <v>0</v>
      </c>
      <c r="F1221" s="50">
        <v>0</v>
      </c>
      <c r="G1221" s="50">
        <v>0</v>
      </c>
      <c r="H1221" s="50" t="str">
        <f>"pack,"&amp;宝箱产出!O22</f>
        <v>pack,80019</v>
      </c>
      <c r="K1221" s="50">
        <v>17</v>
      </c>
      <c r="L1221" s="50">
        <f t="shared" si="1000"/>
        <v>171019</v>
      </c>
      <c r="M1221" s="50">
        <v>19</v>
      </c>
      <c r="N1221" s="50" t="str">
        <f ca="1">OFFSET(随机目标!$C$42,M1221-1,MATCH(K1221,随机目标!$C$41:$CH$41,0)-1)</f>
        <v>prop,214,1;pack,1103;pack,1118;pack,1133;pack,1148</v>
      </c>
      <c r="O1221" s="50" t="str">
        <f ca="1">OFFSET(随机目标!$C$42,M1221-1,MATCH(K1221,随机目标!$C$41:$CH$41,0))</f>
        <v>prop,214,1</v>
      </c>
      <c r="P1221" s="50">
        <f ca="1">OFFSET(随机目标!$C$42,M1221-1,MATCH(K1221,随机目标!$C$41:$CH$41,0)+1)</f>
        <v>2</v>
      </c>
      <c r="Q1221" s="50">
        <v>1</v>
      </c>
      <c r="R1221" s="50" t="str">
        <f t="shared" ca="1" si="1001"/>
        <v>prop_214</v>
      </c>
      <c r="S1221" s="50" t="str">
        <f t="shared" ca="1" si="1002"/>
        <v>prop</v>
      </c>
      <c r="U1221" s="50">
        <v>24</v>
      </c>
      <c r="V1221" s="50">
        <f t="shared" si="1005"/>
        <v>242019</v>
      </c>
      <c r="W1221" s="50">
        <v>19</v>
      </c>
      <c r="X1221" s="50" t="s">
        <v>2200</v>
      </c>
      <c r="Y1221" s="50" t="s">
        <v>2200</v>
      </c>
      <c r="Z1221" s="50">
        <f>随机目标!CH660</f>
        <v>0</v>
      </c>
      <c r="AA1221" s="50">
        <v>2</v>
      </c>
      <c r="AB1221" s="50" t="str">
        <f t="shared" si="1006"/>
        <v>itemicon_1</v>
      </c>
      <c r="AC1221" s="50" t="str">
        <f t="shared" si="1007"/>
        <v>coin</v>
      </c>
    </row>
    <row r="1222" spans="1:29">
      <c r="A1222" s="51" t="s">
        <v>1536</v>
      </c>
      <c r="B1222" s="52">
        <v>3020</v>
      </c>
      <c r="C1222" s="52">
        <v>1</v>
      </c>
      <c r="E1222" s="50">
        <v>0</v>
      </c>
      <c r="F1222" s="50">
        <v>0</v>
      </c>
      <c r="G1222" s="50">
        <v>0</v>
      </c>
      <c r="H1222" s="50" t="str">
        <f>"pack,"&amp;宝箱产出!O23</f>
        <v>pack,80020</v>
      </c>
      <c r="K1222" s="50">
        <v>17</v>
      </c>
      <c r="L1222" s="50">
        <f t="shared" si="1000"/>
        <v>171020</v>
      </c>
      <c r="M1222" s="50">
        <v>20</v>
      </c>
      <c r="N1222" s="50" t="str">
        <f ca="1">OFFSET(随机目标!$C$42,M1222-1,MATCH(K1222,随机目标!$C$41:$CH$41,0)-1)</f>
        <v>prop,214,1;pack,1103;pack,1118;pack,1133;pack,1148</v>
      </c>
      <c r="O1222" s="50" t="str">
        <f ca="1">OFFSET(随机目标!$C$42,M1222-1,MATCH(K1222,随机目标!$C$41:$CH$41,0))</f>
        <v>prop,214,1</v>
      </c>
      <c r="P1222" s="50">
        <f ca="1">OFFSET(随机目标!$C$42,M1222-1,MATCH(K1222,随机目标!$C$41:$CH$41,0)+1)</f>
        <v>2</v>
      </c>
      <c r="Q1222" s="50">
        <v>1</v>
      </c>
      <c r="R1222" s="50" t="str">
        <f t="shared" ca="1" si="1001"/>
        <v>prop_214</v>
      </c>
      <c r="S1222" s="50" t="str">
        <f t="shared" ca="1" si="1002"/>
        <v>prop</v>
      </c>
      <c r="U1222" s="50">
        <v>24</v>
      </c>
      <c r="V1222" s="50">
        <f t="shared" si="1005"/>
        <v>242020</v>
      </c>
      <c r="W1222" s="50">
        <v>20</v>
      </c>
      <c r="X1222" s="50" t="s">
        <v>2200</v>
      </c>
      <c r="Y1222" s="50" t="s">
        <v>2200</v>
      </c>
      <c r="Z1222" s="50">
        <f>随机目标!CH661</f>
        <v>0</v>
      </c>
      <c r="AA1222" s="50">
        <v>2</v>
      </c>
      <c r="AB1222" s="50" t="str">
        <f t="shared" si="1006"/>
        <v>itemicon_1</v>
      </c>
      <c r="AC1222" s="50" t="str">
        <f t="shared" si="1007"/>
        <v>coin</v>
      </c>
    </row>
    <row r="1223" spans="1:29">
      <c r="A1223" s="51" t="s">
        <v>1537</v>
      </c>
      <c r="B1223" s="52">
        <v>3021</v>
      </c>
      <c r="C1223" s="52">
        <v>1</v>
      </c>
      <c r="E1223" s="50">
        <v>0</v>
      </c>
      <c r="F1223" s="50">
        <v>0</v>
      </c>
      <c r="G1223" s="50">
        <v>0</v>
      </c>
      <c r="H1223" s="50" t="str">
        <f>"pack,"&amp;宝箱产出!O24</f>
        <v>pack,80021</v>
      </c>
      <c r="K1223" s="50">
        <v>17</v>
      </c>
      <c r="L1223" s="50">
        <f t="shared" si="1000"/>
        <v>171021</v>
      </c>
      <c r="M1223" s="50">
        <v>21</v>
      </c>
      <c r="N1223" s="50" t="str">
        <f ca="1">OFFSET(随机目标!$C$42,M1223-1,MATCH(K1223,随机目标!$C$41:$CH$41,0)-1)</f>
        <v>prop,214,1;pack,1103;pack,1118;pack,1133;pack,1148</v>
      </c>
      <c r="O1223" s="50" t="str">
        <f ca="1">OFFSET(随机目标!$C$42,M1223-1,MATCH(K1223,随机目标!$C$41:$CH$41,0))</f>
        <v>prop,214,1</v>
      </c>
      <c r="P1223" s="50">
        <f ca="1">OFFSET(随机目标!$C$42,M1223-1,MATCH(K1223,随机目标!$C$41:$CH$41,0)+1)</f>
        <v>2</v>
      </c>
      <c r="Q1223" s="50">
        <v>1</v>
      </c>
      <c r="R1223" s="50" t="str">
        <f t="shared" ca="1" si="1001"/>
        <v>prop_214</v>
      </c>
      <c r="S1223" s="50" t="str">
        <f t="shared" ca="1" si="1002"/>
        <v>prop</v>
      </c>
      <c r="U1223" s="50">
        <v>24</v>
      </c>
      <c r="V1223" s="50">
        <f t="shared" si="1005"/>
        <v>242021</v>
      </c>
      <c r="W1223" s="50">
        <v>21</v>
      </c>
      <c r="X1223" s="50" t="s">
        <v>2200</v>
      </c>
      <c r="Y1223" s="50" t="s">
        <v>2200</v>
      </c>
      <c r="Z1223" s="50">
        <f>随机目标!CH662</f>
        <v>0</v>
      </c>
      <c r="AA1223" s="50">
        <v>2</v>
      </c>
      <c r="AB1223" s="50" t="str">
        <f t="shared" si="1006"/>
        <v>itemicon_1</v>
      </c>
      <c r="AC1223" s="50" t="str">
        <f t="shared" si="1007"/>
        <v>coin</v>
      </c>
    </row>
    <row r="1224" spans="1:29">
      <c r="A1224" s="51" t="s">
        <v>1538</v>
      </c>
      <c r="B1224" s="52">
        <v>3022</v>
      </c>
      <c r="C1224" s="52">
        <v>1</v>
      </c>
      <c r="E1224" s="50">
        <v>0</v>
      </c>
      <c r="F1224" s="50">
        <v>0</v>
      </c>
      <c r="G1224" s="50">
        <v>0</v>
      </c>
      <c r="H1224" s="50" t="str">
        <f>"pack,"&amp;宝箱产出!O25</f>
        <v>pack,80022</v>
      </c>
      <c r="K1224" s="50">
        <v>17</v>
      </c>
      <c r="L1224" s="50">
        <f t="shared" si="1000"/>
        <v>171022</v>
      </c>
      <c r="M1224" s="50">
        <v>22</v>
      </c>
      <c r="N1224" s="50" t="str">
        <f ca="1">OFFSET(随机目标!$C$42,M1224-1,MATCH(K1224,随机目标!$C$41:$CH$41,0)-1)</f>
        <v>prop,214,1;pack,1104;pack,1119;pack,1134;pack,1149</v>
      </c>
      <c r="O1224" s="50" t="str">
        <f ca="1">OFFSET(随机目标!$C$42,M1224-1,MATCH(K1224,随机目标!$C$41:$CH$41,0))</f>
        <v>prop,214,1</v>
      </c>
      <c r="P1224" s="50">
        <f ca="1">OFFSET(随机目标!$C$42,M1224-1,MATCH(K1224,随机目标!$C$41:$CH$41,0)+1)</f>
        <v>2</v>
      </c>
      <c r="Q1224" s="50">
        <v>1</v>
      </c>
      <c r="R1224" s="50" t="str">
        <f t="shared" ca="1" si="1001"/>
        <v>prop_214</v>
      </c>
      <c r="S1224" s="50" t="str">
        <f t="shared" ca="1" si="1002"/>
        <v>prop</v>
      </c>
      <c r="U1224" s="50">
        <v>24</v>
      </c>
      <c r="V1224" s="50">
        <f t="shared" si="1005"/>
        <v>242022</v>
      </c>
      <c r="W1224" s="50">
        <v>22</v>
      </c>
      <c r="X1224" s="50" t="s">
        <v>2200</v>
      </c>
      <c r="Y1224" s="50" t="s">
        <v>2200</v>
      </c>
      <c r="Z1224" s="50">
        <f>随机目标!CH663</f>
        <v>0</v>
      </c>
      <c r="AA1224" s="50">
        <v>2</v>
      </c>
      <c r="AB1224" s="50" t="str">
        <f t="shared" si="1006"/>
        <v>itemicon_1</v>
      </c>
      <c r="AC1224" s="50" t="str">
        <f t="shared" si="1007"/>
        <v>coin</v>
      </c>
    </row>
    <row r="1225" spans="1:29">
      <c r="A1225" s="51" t="s">
        <v>1539</v>
      </c>
      <c r="B1225" s="52">
        <v>3023</v>
      </c>
      <c r="C1225" s="52">
        <v>1</v>
      </c>
      <c r="E1225" s="50">
        <v>0</v>
      </c>
      <c r="F1225" s="50">
        <v>0</v>
      </c>
      <c r="G1225" s="50">
        <v>0</v>
      </c>
      <c r="H1225" s="50" t="str">
        <f>"pack,"&amp;宝箱产出!O26</f>
        <v>pack,80023</v>
      </c>
      <c r="K1225" s="50">
        <v>17</v>
      </c>
      <c r="L1225" s="50">
        <f t="shared" si="1000"/>
        <v>171023</v>
      </c>
      <c r="M1225" s="50">
        <v>23</v>
      </c>
      <c r="N1225" s="50" t="str">
        <f ca="1">OFFSET(随机目标!$C$42,M1225-1,MATCH(K1225,随机目标!$C$41:$CH$41,0)-1)</f>
        <v>prop,214,1;pack,1104;pack,1119;pack,1134;pack,1149</v>
      </c>
      <c r="O1225" s="50" t="str">
        <f ca="1">OFFSET(随机目标!$C$42,M1225-1,MATCH(K1225,随机目标!$C$41:$CH$41,0))</f>
        <v>prop,214,1</v>
      </c>
      <c r="P1225" s="50">
        <f ca="1">OFFSET(随机目标!$C$42,M1225-1,MATCH(K1225,随机目标!$C$41:$CH$41,0)+1)</f>
        <v>2</v>
      </c>
      <c r="Q1225" s="50">
        <v>1</v>
      </c>
      <c r="R1225" s="50" t="str">
        <f t="shared" ca="1" si="1001"/>
        <v>prop_214</v>
      </c>
      <c r="S1225" s="50" t="str">
        <f t="shared" ca="1" si="1002"/>
        <v>prop</v>
      </c>
      <c r="U1225" s="50">
        <v>24</v>
      </c>
      <c r="V1225" s="50">
        <f t="shared" si="1005"/>
        <v>242023</v>
      </c>
      <c r="W1225" s="50">
        <v>23</v>
      </c>
      <c r="X1225" s="50" t="s">
        <v>2200</v>
      </c>
      <c r="Y1225" s="50" t="s">
        <v>2200</v>
      </c>
      <c r="Z1225" s="50">
        <f>随机目标!CH664</f>
        <v>0</v>
      </c>
      <c r="AA1225" s="50">
        <v>2</v>
      </c>
      <c r="AB1225" s="50" t="str">
        <f t="shared" si="1006"/>
        <v>itemicon_1</v>
      </c>
      <c r="AC1225" s="50" t="str">
        <f t="shared" si="1007"/>
        <v>coin</v>
      </c>
    </row>
    <row r="1226" spans="1:29">
      <c r="A1226" s="51" t="s">
        <v>1540</v>
      </c>
      <c r="B1226" s="52">
        <v>3024</v>
      </c>
      <c r="C1226" s="52">
        <v>1</v>
      </c>
      <c r="E1226" s="50">
        <v>0</v>
      </c>
      <c r="F1226" s="50">
        <v>0</v>
      </c>
      <c r="G1226" s="50">
        <v>0</v>
      </c>
      <c r="H1226" s="50" t="str">
        <f>"pack,"&amp;宝箱产出!O27</f>
        <v>pack,80024</v>
      </c>
      <c r="K1226" s="50">
        <v>17</v>
      </c>
      <c r="L1226" s="50">
        <f t="shared" si="1000"/>
        <v>171024</v>
      </c>
      <c r="M1226" s="50">
        <v>24</v>
      </c>
      <c r="N1226" s="50" t="str">
        <f ca="1">OFFSET(随机目标!$C$42,M1226-1,MATCH(K1226,随机目标!$C$41:$CH$41,0)-1)</f>
        <v>prop,214,1;pack,1104;pack,1119;pack,1134;pack,1149</v>
      </c>
      <c r="O1226" s="50" t="str">
        <f ca="1">OFFSET(随机目标!$C$42,M1226-1,MATCH(K1226,随机目标!$C$41:$CH$41,0))</f>
        <v>prop,214,1</v>
      </c>
      <c r="P1226" s="50">
        <f ca="1">OFFSET(随机目标!$C$42,M1226-1,MATCH(K1226,随机目标!$C$41:$CH$41,0)+1)</f>
        <v>2</v>
      </c>
      <c r="Q1226" s="50">
        <v>1</v>
      </c>
      <c r="R1226" s="50" t="str">
        <f t="shared" ca="1" si="1001"/>
        <v>prop_214</v>
      </c>
      <c r="S1226" s="50" t="str">
        <f t="shared" ca="1" si="1002"/>
        <v>prop</v>
      </c>
      <c r="U1226" s="50">
        <v>24</v>
      </c>
      <c r="V1226" s="50">
        <f t="shared" si="1005"/>
        <v>242024</v>
      </c>
      <c r="W1226" s="50">
        <v>24</v>
      </c>
      <c r="X1226" s="50" t="s">
        <v>2200</v>
      </c>
      <c r="Y1226" s="50" t="s">
        <v>2200</v>
      </c>
      <c r="Z1226" s="50">
        <f>随机目标!CH665</f>
        <v>0</v>
      </c>
      <c r="AA1226" s="50">
        <v>2</v>
      </c>
      <c r="AB1226" s="50" t="str">
        <f t="shared" si="1006"/>
        <v>itemicon_1</v>
      </c>
      <c r="AC1226" s="50" t="str">
        <f t="shared" si="1007"/>
        <v>coin</v>
      </c>
    </row>
    <row r="1227" spans="1:29">
      <c r="A1227" s="51" t="s">
        <v>1541</v>
      </c>
      <c r="B1227" s="52">
        <v>3025</v>
      </c>
      <c r="C1227" s="52">
        <v>1</v>
      </c>
      <c r="E1227" s="50">
        <v>0</v>
      </c>
      <c r="F1227" s="50">
        <v>0</v>
      </c>
      <c r="G1227" s="50">
        <v>0</v>
      </c>
      <c r="H1227" s="50" t="str">
        <f>"pack,"&amp;宝箱产出!O28</f>
        <v>pack,80025</v>
      </c>
      <c r="K1227" s="50">
        <v>17</v>
      </c>
      <c r="L1227" s="50">
        <f t="shared" si="1000"/>
        <v>171025</v>
      </c>
      <c r="M1227" s="50">
        <v>25</v>
      </c>
      <c r="N1227" s="50" t="str">
        <f ca="1">OFFSET(随机目标!$C$42,M1227-1,MATCH(K1227,随机目标!$C$41:$CH$41,0)-1)</f>
        <v>prop,214,1;pack,1104;pack,1119;pack,1134;pack,1149</v>
      </c>
      <c r="O1227" s="50" t="str">
        <f ca="1">OFFSET(随机目标!$C$42,M1227-1,MATCH(K1227,随机目标!$C$41:$CH$41,0))</f>
        <v>prop,214,1</v>
      </c>
      <c r="P1227" s="50">
        <f ca="1">OFFSET(随机目标!$C$42,M1227-1,MATCH(K1227,随机目标!$C$41:$CH$41,0)+1)</f>
        <v>2</v>
      </c>
      <c r="Q1227" s="50">
        <v>1</v>
      </c>
      <c r="R1227" s="50" t="str">
        <f t="shared" ca="1" si="1001"/>
        <v>prop_214</v>
      </c>
      <c r="S1227" s="50" t="str">
        <f t="shared" ca="1" si="1002"/>
        <v>prop</v>
      </c>
      <c r="U1227" s="50">
        <v>24</v>
      </c>
      <c r="V1227" s="50">
        <f t="shared" si="1005"/>
        <v>242025</v>
      </c>
      <c r="W1227" s="50">
        <v>25</v>
      </c>
      <c r="X1227" s="50" t="s">
        <v>2200</v>
      </c>
      <c r="Y1227" s="50" t="s">
        <v>2200</v>
      </c>
      <c r="Z1227" s="50">
        <f>随机目标!CH666</f>
        <v>0</v>
      </c>
      <c r="AA1227" s="50">
        <v>2</v>
      </c>
      <c r="AB1227" s="50" t="str">
        <f t="shared" si="1006"/>
        <v>itemicon_1</v>
      </c>
      <c r="AC1227" s="50" t="str">
        <f t="shared" si="1007"/>
        <v>coin</v>
      </c>
    </row>
    <row r="1228" spans="1:29">
      <c r="A1228" s="51" t="s">
        <v>1542</v>
      </c>
      <c r="B1228" s="52">
        <v>3026</v>
      </c>
      <c r="C1228" s="52">
        <v>1</v>
      </c>
      <c r="E1228" s="50">
        <v>0</v>
      </c>
      <c r="F1228" s="50">
        <v>0</v>
      </c>
      <c r="G1228" s="50">
        <v>0</v>
      </c>
      <c r="H1228" s="50" t="str">
        <f>"pack,"&amp;宝箱产出!O29</f>
        <v>pack,80026</v>
      </c>
      <c r="K1228" s="50">
        <v>17</v>
      </c>
      <c r="L1228" s="50">
        <f t="shared" si="1000"/>
        <v>171026</v>
      </c>
      <c r="M1228" s="50">
        <v>26</v>
      </c>
      <c r="N1228" s="50" t="str">
        <f ca="1">OFFSET(随机目标!$C$42,M1228-1,MATCH(K1228,随机目标!$C$41:$CH$41,0)-1)</f>
        <v>prop,214,1;pack,1104;pack,1119;pack,1134;pack,1149</v>
      </c>
      <c r="O1228" s="50" t="str">
        <f ca="1">OFFSET(随机目标!$C$42,M1228-1,MATCH(K1228,随机目标!$C$41:$CH$41,0))</f>
        <v>prop,214,1</v>
      </c>
      <c r="P1228" s="50">
        <f ca="1">OFFSET(随机目标!$C$42,M1228-1,MATCH(K1228,随机目标!$C$41:$CH$41,0)+1)</f>
        <v>2</v>
      </c>
      <c r="Q1228" s="50">
        <v>1</v>
      </c>
      <c r="R1228" s="50" t="str">
        <f t="shared" ca="1" si="1001"/>
        <v>prop_214</v>
      </c>
      <c r="S1228" s="50" t="str">
        <f t="shared" ca="1" si="1002"/>
        <v>prop</v>
      </c>
      <c r="U1228" s="50">
        <v>24</v>
      </c>
      <c r="V1228" s="50">
        <f t="shared" si="1005"/>
        <v>242026</v>
      </c>
      <c r="W1228" s="50">
        <v>26</v>
      </c>
      <c r="X1228" s="50" t="s">
        <v>2200</v>
      </c>
      <c r="Y1228" s="50" t="s">
        <v>2200</v>
      </c>
      <c r="Z1228" s="50">
        <f>随机目标!CH667</f>
        <v>0</v>
      </c>
      <c r="AA1228" s="50">
        <v>2</v>
      </c>
      <c r="AB1228" s="50" t="str">
        <f t="shared" si="1006"/>
        <v>itemicon_1</v>
      </c>
      <c r="AC1228" s="50" t="str">
        <f t="shared" si="1007"/>
        <v>coin</v>
      </c>
    </row>
    <row r="1229" spans="1:29">
      <c r="A1229" s="51" t="s">
        <v>1543</v>
      </c>
      <c r="B1229" s="52">
        <v>3027</v>
      </c>
      <c r="C1229" s="52">
        <v>1</v>
      </c>
      <c r="E1229" s="50">
        <v>0</v>
      </c>
      <c r="F1229" s="50">
        <v>0</v>
      </c>
      <c r="G1229" s="50">
        <v>0</v>
      </c>
      <c r="H1229" s="50" t="str">
        <f>"pack,"&amp;宝箱产出!O30</f>
        <v>pack,80027</v>
      </c>
      <c r="K1229" s="50">
        <v>17</v>
      </c>
      <c r="L1229" s="50">
        <f t="shared" si="1000"/>
        <v>171027</v>
      </c>
      <c r="M1229" s="50">
        <v>27</v>
      </c>
      <c r="N1229" s="50" t="str">
        <f ca="1">OFFSET(随机目标!$C$42,M1229-1,MATCH(K1229,随机目标!$C$41:$CH$41,0)-1)</f>
        <v>prop,214,1;pack,1104;pack,1119;pack,1134;pack,1149</v>
      </c>
      <c r="O1229" s="50" t="str">
        <f ca="1">OFFSET(随机目标!$C$42,M1229-1,MATCH(K1229,随机目标!$C$41:$CH$41,0))</f>
        <v>prop,214,1</v>
      </c>
      <c r="P1229" s="50">
        <f ca="1">OFFSET(随机目标!$C$42,M1229-1,MATCH(K1229,随机目标!$C$41:$CH$41,0)+1)</f>
        <v>2</v>
      </c>
      <c r="Q1229" s="50">
        <v>1</v>
      </c>
      <c r="R1229" s="50" t="str">
        <f t="shared" ca="1" si="1001"/>
        <v>prop_214</v>
      </c>
      <c r="S1229" s="50" t="str">
        <f t="shared" ca="1" si="1002"/>
        <v>prop</v>
      </c>
      <c r="U1229" s="50">
        <v>24</v>
      </c>
      <c r="V1229" s="50">
        <f t="shared" si="1005"/>
        <v>242027</v>
      </c>
      <c r="W1229" s="50">
        <v>27</v>
      </c>
      <c r="X1229" s="50" t="s">
        <v>2200</v>
      </c>
      <c r="Y1229" s="50" t="s">
        <v>2200</v>
      </c>
      <c r="Z1229" s="50">
        <f>随机目标!CH668</f>
        <v>0</v>
      </c>
      <c r="AA1229" s="50">
        <v>2</v>
      </c>
      <c r="AB1229" s="50" t="str">
        <f t="shared" si="1006"/>
        <v>itemicon_1</v>
      </c>
      <c r="AC1229" s="50" t="str">
        <f t="shared" si="1007"/>
        <v>coin</v>
      </c>
    </row>
    <row r="1230" spans="1:29">
      <c r="A1230" s="51" t="s">
        <v>1544</v>
      </c>
      <c r="B1230" s="52">
        <v>3028</v>
      </c>
      <c r="C1230" s="52">
        <v>1</v>
      </c>
      <c r="E1230" s="50">
        <v>0</v>
      </c>
      <c r="F1230" s="50">
        <v>0</v>
      </c>
      <c r="G1230" s="50">
        <v>0</v>
      </c>
      <c r="H1230" s="50" t="str">
        <f>"pack,"&amp;宝箱产出!O31</f>
        <v>pack,80028</v>
      </c>
      <c r="K1230" s="50">
        <v>17</v>
      </c>
      <c r="L1230" s="50">
        <f t="shared" si="1000"/>
        <v>171028</v>
      </c>
      <c r="M1230" s="50">
        <v>28</v>
      </c>
      <c r="N1230" s="50" t="str">
        <f ca="1">OFFSET(随机目标!$C$42,M1230-1,MATCH(K1230,随机目标!$C$41:$CH$41,0)-1)</f>
        <v>prop,214,1;pack,1104;pack,1119;pack,1134;pack,1149</v>
      </c>
      <c r="O1230" s="50" t="str">
        <f ca="1">OFFSET(随机目标!$C$42,M1230-1,MATCH(K1230,随机目标!$C$41:$CH$41,0))</f>
        <v>prop,214,1</v>
      </c>
      <c r="P1230" s="50">
        <f ca="1">OFFSET(随机目标!$C$42,M1230-1,MATCH(K1230,随机目标!$C$41:$CH$41,0)+1)</f>
        <v>2</v>
      </c>
      <c r="Q1230" s="50">
        <v>1</v>
      </c>
      <c r="R1230" s="50" t="str">
        <f t="shared" ca="1" si="1001"/>
        <v>prop_214</v>
      </c>
      <c r="S1230" s="50" t="str">
        <f t="shared" ca="1" si="1002"/>
        <v>prop</v>
      </c>
      <c r="U1230" s="50">
        <v>24</v>
      </c>
      <c r="V1230" s="50">
        <f t="shared" si="1005"/>
        <v>242028</v>
      </c>
      <c r="W1230" s="50">
        <v>28</v>
      </c>
      <c r="X1230" s="50" t="s">
        <v>2200</v>
      </c>
      <c r="Y1230" s="50" t="s">
        <v>2200</v>
      </c>
      <c r="Z1230" s="50">
        <f>随机目标!CH669</f>
        <v>0</v>
      </c>
      <c r="AA1230" s="50">
        <v>2</v>
      </c>
      <c r="AB1230" s="50" t="str">
        <f t="shared" si="1006"/>
        <v>itemicon_1</v>
      </c>
      <c r="AC1230" s="50" t="str">
        <f t="shared" si="1007"/>
        <v>coin</v>
      </c>
    </row>
    <row r="1231" spans="1:29">
      <c r="A1231" s="51" t="s">
        <v>1545</v>
      </c>
      <c r="B1231" s="52">
        <v>3029</v>
      </c>
      <c r="C1231" s="52">
        <v>1</v>
      </c>
      <c r="E1231" s="50">
        <v>0</v>
      </c>
      <c r="F1231" s="50">
        <v>0</v>
      </c>
      <c r="G1231" s="50">
        <v>0</v>
      </c>
      <c r="H1231" s="50" t="str">
        <f>"pack,"&amp;宝箱产出!O32</f>
        <v>pack,80029</v>
      </c>
      <c r="K1231" s="50">
        <v>17</v>
      </c>
      <c r="L1231" s="50">
        <f t="shared" si="1000"/>
        <v>171029</v>
      </c>
      <c r="M1231" s="50">
        <v>29</v>
      </c>
      <c r="N1231" s="50" t="str">
        <f ca="1">OFFSET(随机目标!$C$42,M1231-1,MATCH(K1231,随机目标!$C$41:$CH$41,0)-1)</f>
        <v>prop,214,1;pack,1104;pack,1119;pack,1134;pack,1149</v>
      </c>
      <c r="O1231" s="50" t="str">
        <f ca="1">OFFSET(随机目标!$C$42,M1231-1,MATCH(K1231,随机目标!$C$41:$CH$41,0))</f>
        <v>prop,214,1</v>
      </c>
      <c r="P1231" s="50">
        <f ca="1">OFFSET(随机目标!$C$42,M1231-1,MATCH(K1231,随机目标!$C$41:$CH$41,0)+1)</f>
        <v>2</v>
      </c>
      <c r="Q1231" s="50">
        <v>1</v>
      </c>
      <c r="R1231" s="50" t="str">
        <f t="shared" ca="1" si="1001"/>
        <v>prop_214</v>
      </c>
      <c r="S1231" s="50" t="str">
        <f t="shared" ca="1" si="1002"/>
        <v>prop</v>
      </c>
      <c r="U1231" s="50">
        <v>24</v>
      </c>
      <c r="V1231" s="50">
        <f t="shared" si="1005"/>
        <v>242029</v>
      </c>
      <c r="W1231" s="50">
        <v>29</v>
      </c>
      <c r="X1231" s="50" t="s">
        <v>2200</v>
      </c>
      <c r="Y1231" s="50" t="s">
        <v>2200</v>
      </c>
      <c r="Z1231" s="50">
        <f>随机目标!CH670</f>
        <v>0</v>
      </c>
      <c r="AA1231" s="50">
        <v>2</v>
      </c>
      <c r="AB1231" s="50" t="str">
        <f t="shared" si="1006"/>
        <v>itemicon_1</v>
      </c>
      <c r="AC1231" s="50" t="str">
        <f t="shared" si="1007"/>
        <v>coin</v>
      </c>
    </row>
    <row r="1232" spans="1:29">
      <c r="A1232" s="51" t="s">
        <v>1546</v>
      </c>
      <c r="B1232" s="52">
        <v>3030</v>
      </c>
      <c r="C1232" s="52">
        <v>1</v>
      </c>
      <c r="E1232" s="50">
        <v>0</v>
      </c>
      <c r="F1232" s="50">
        <v>0</v>
      </c>
      <c r="G1232" s="50">
        <v>0</v>
      </c>
      <c r="H1232" s="50" t="str">
        <f>"pack,"&amp;宝箱产出!O33</f>
        <v>pack,80030</v>
      </c>
      <c r="K1232" s="50">
        <v>17</v>
      </c>
      <c r="L1232" s="50">
        <f t="shared" si="1000"/>
        <v>171030</v>
      </c>
      <c r="M1232" s="50">
        <v>30</v>
      </c>
      <c r="N1232" s="50" t="str">
        <f ca="1">OFFSET(随机目标!$C$42,M1232-1,MATCH(K1232,随机目标!$C$41:$CH$41,0)-1)</f>
        <v>prop,214,1;pack,1104;pack,1119;pack,1134;pack,1149</v>
      </c>
      <c r="O1232" s="50" t="str">
        <f ca="1">OFFSET(随机目标!$C$42,M1232-1,MATCH(K1232,随机目标!$C$41:$CH$41,0))</f>
        <v>prop,214,1</v>
      </c>
      <c r="P1232" s="50">
        <f ca="1">OFFSET(随机目标!$C$42,M1232-1,MATCH(K1232,随机目标!$C$41:$CH$41,0)+1)</f>
        <v>2</v>
      </c>
      <c r="Q1232" s="50">
        <v>1</v>
      </c>
      <c r="R1232" s="50" t="str">
        <f t="shared" ca="1" si="1001"/>
        <v>prop_214</v>
      </c>
      <c r="S1232" s="50" t="str">
        <f t="shared" ca="1" si="1002"/>
        <v>prop</v>
      </c>
      <c r="U1232" s="50">
        <v>24</v>
      </c>
      <c r="V1232" s="50">
        <f t="shared" si="1005"/>
        <v>242030</v>
      </c>
      <c r="W1232" s="50">
        <v>30</v>
      </c>
      <c r="X1232" s="50" t="s">
        <v>2200</v>
      </c>
      <c r="Y1232" s="50" t="s">
        <v>2200</v>
      </c>
      <c r="Z1232" s="50">
        <f>随机目标!CH671</f>
        <v>0</v>
      </c>
      <c r="AA1232" s="50">
        <v>2</v>
      </c>
      <c r="AB1232" s="50" t="str">
        <f t="shared" si="1006"/>
        <v>itemicon_1</v>
      </c>
      <c r="AC1232" s="50" t="str">
        <f t="shared" si="1007"/>
        <v>coin</v>
      </c>
    </row>
    <row r="1233" spans="1:29">
      <c r="A1233" s="51" t="s">
        <v>1547</v>
      </c>
      <c r="B1233" s="52">
        <v>3031</v>
      </c>
      <c r="C1233" s="52">
        <v>1</v>
      </c>
      <c r="E1233" s="50">
        <v>0</v>
      </c>
      <c r="F1233" s="50">
        <v>0</v>
      </c>
      <c r="G1233" s="50">
        <v>0</v>
      </c>
      <c r="H1233" s="50" t="str">
        <f>"pack,"&amp;宝箱产出!O34</f>
        <v>pack,80031</v>
      </c>
      <c r="K1233" s="50">
        <v>17</v>
      </c>
      <c r="L1233" s="50">
        <f t="shared" si="1000"/>
        <v>171031</v>
      </c>
      <c r="M1233" s="50">
        <v>31</v>
      </c>
      <c r="N1233" s="50" t="str">
        <f ca="1">OFFSET(随机目标!$C$42,M1233-1,MATCH(K1233,随机目标!$C$41:$CH$41,0)-1)</f>
        <v>prop,214,1;pack,1104;pack,1119;pack,1134;pack,1149</v>
      </c>
      <c r="O1233" s="50" t="str">
        <f ca="1">OFFSET(随机目标!$C$42,M1233-1,MATCH(K1233,随机目标!$C$41:$CH$41,0))</f>
        <v>prop,214,1</v>
      </c>
      <c r="P1233" s="50">
        <f ca="1">OFFSET(随机目标!$C$42,M1233-1,MATCH(K1233,随机目标!$C$41:$CH$41,0)+1)</f>
        <v>2</v>
      </c>
      <c r="Q1233" s="50">
        <v>1</v>
      </c>
      <c r="R1233" s="50" t="str">
        <f t="shared" ca="1" si="1001"/>
        <v>prop_214</v>
      </c>
      <c r="S1233" s="50" t="str">
        <f t="shared" ca="1" si="1002"/>
        <v>prop</v>
      </c>
      <c r="U1233" s="50">
        <v>24</v>
      </c>
      <c r="V1233" s="50">
        <f t="shared" si="1005"/>
        <v>242031</v>
      </c>
      <c r="W1233" s="50">
        <v>31</v>
      </c>
      <c r="X1233" s="50" t="s">
        <v>2200</v>
      </c>
      <c r="Y1233" s="50" t="s">
        <v>2200</v>
      </c>
      <c r="Z1233" s="50">
        <f>随机目标!CH672</f>
        <v>0</v>
      </c>
      <c r="AA1233" s="50">
        <v>2</v>
      </c>
      <c r="AB1233" s="50" t="str">
        <f t="shared" si="1006"/>
        <v>itemicon_1</v>
      </c>
      <c r="AC1233" s="50" t="str">
        <f t="shared" si="1007"/>
        <v>coin</v>
      </c>
    </row>
    <row r="1234" spans="1:29">
      <c r="A1234" s="51" t="s">
        <v>1548</v>
      </c>
      <c r="B1234" s="52">
        <v>3032</v>
      </c>
      <c r="C1234" s="52">
        <v>1</v>
      </c>
      <c r="E1234" s="50">
        <v>0</v>
      </c>
      <c r="F1234" s="50">
        <v>0</v>
      </c>
      <c r="G1234" s="50">
        <v>0</v>
      </c>
      <c r="H1234" s="50" t="str">
        <f>"pack,"&amp;宝箱产出!O35</f>
        <v>pack,80032</v>
      </c>
      <c r="K1234" s="50">
        <v>17</v>
      </c>
      <c r="L1234" s="50">
        <f t="shared" si="1000"/>
        <v>171032</v>
      </c>
      <c r="M1234" s="50">
        <v>32</v>
      </c>
      <c r="N1234" s="50" t="str">
        <f ca="1">OFFSET(随机目标!$C$42,M1234-1,MATCH(K1234,随机目标!$C$41:$CH$41,0)-1)</f>
        <v>prop,214,1;pack,1104;pack,1119;pack,1134;pack,1149</v>
      </c>
      <c r="O1234" s="50" t="str">
        <f ca="1">OFFSET(随机目标!$C$42,M1234-1,MATCH(K1234,随机目标!$C$41:$CH$41,0))</f>
        <v>prop,214,1</v>
      </c>
      <c r="P1234" s="50">
        <f ca="1">OFFSET(随机目标!$C$42,M1234-1,MATCH(K1234,随机目标!$C$41:$CH$41,0)+1)</f>
        <v>2</v>
      </c>
      <c r="Q1234" s="50">
        <v>1</v>
      </c>
      <c r="R1234" s="50" t="str">
        <f t="shared" ca="1" si="1001"/>
        <v>prop_214</v>
      </c>
      <c r="S1234" s="50" t="str">
        <f t="shared" ca="1" si="1002"/>
        <v>prop</v>
      </c>
      <c r="U1234" s="50">
        <v>24</v>
      </c>
      <c r="V1234" s="50">
        <f t="shared" si="1005"/>
        <v>242032</v>
      </c>
      <c r="W1234" s="50">
        <v>32</v>
      </c>
      <c r="X1234" s="50" t="s">
        <v>2200</v>
      </c>
      <c r="Y1234" s="50" t="s">
        <v>2200</v>
      </c>
      <c r="Z1234" s="50">
        <f>随机目标!CH673</f>
        <v>0</v>
      </c>
      <c r="AA1234" s="50">
        <v>2</v>
      </c>
      <c r="AB1234" s="50" t="str">
        <f t="shared" si="1006"/>
        <v>itemicon_1</v>
      </c>
      <c r="AC1234" s="50" t="str">
        <f t="shared" si="1007"/>
        <v>coin</v>
      </c>
    </row>
    <row r="1235" spans="1:29">
      <c r="A1235" s="51" t="s">
        <v>1549</v>
      </c>
      <c r="B1235" s="52">
        <v>3033</v>
      </c>
      <c r="C1235" s="52">
        <v>1</v>
      </c>
      <c r="E1235" s="50">
        <v>0</v>
      </c>
      <c r="F1235" s="50">
        <v>0</v>
      </c>
      <c r="G1235" s="50">
        <v>0</v>
      </c>
      <c r="H1235" s="50" t="str">
        <f>"pack,"&amp;宝箱产出!O36</f>
        <v>pack,80033</v>
      </c>
      <c r="K1235" s="50">
        <v>17</v>
      </c>
      <c r="L1235" s="50">
        <f t="shared" si="1000"/>
        <v>171033</v>
      </c>
      <c r="M1235" s="50">
        <v>33</v>
      </c>
      <c r="N1235" s="50" t="str">
        <f ca="1">OFFSET(随机目标!$C$42,M1235-1,MATCH(K1235,随机目标!$C$41:$CH$41,0)-1)</f>
        <v>prop,214,1;pack,1104;pack,1119;pack,1134;pack,1149</v>
      </c>
      <c r="O1235" s="50" t="str">
        <f ca="1">OFFSET(随机目标!$C$42,M1235-1,MATCH(K1235,随机目标!$C$41:$CH$41,0))</f>
        <v>prop,214,1</v>
      </c>
      <c r="P1235" s="50">
        <f ca="1">OFFSET(随机目标!$C$42,M1235-1,MATCH(K1235,随机目标!$C$41:$CH$41,0)+1)</f>
        <v>2</v>
      </c>
      <c r="Q1235" s="50">
        <v>1</v>
      </c>
      <c r="R1235" s="50" t="str">
        <f t="shared" ca="1" si="1001"/>
        <v>prop_214</v>
      </c>
      <c r="S1235" s="50" t="str">
        <f t="shared" ca="1" si="1002"/>
        <v>prop</v>
      </c>
      <c r="U1235" s="50">
        <v>24</v>
      </c>
      <c r="V1235" s="50">
        <f t="shared" si="1005"/>
        <v>242033</v>
      </c>
      <c r="W1235" s="50">
        <v>33</v>
      </c>
      <c r="X1235" s="50" t="s">
        <v>2200</v>
      </c>
      <c r="Y1235" s="50" t="s">
        <v>2200</v>
      </c>
      <c r="Z1235" s="50">
        <f>随机目标!CH674</f>
        <v>0</v>
      </c>
      <c r="AA1235" s="50">
        <v>2</v>
      </c>
      <c r="AB1235" s="50" t="str">
        <f t="shared" si="1006"/>
        <v>itemicon_1</v>
      </c>
      <c r="AC1235" s="50" t="str">
        <f t="shared" si="1007"/>
        <v>coin</v>
      </c>
    </row>
    <row r="1236" spans="1:29">
      <c r="A1236" s="51" t="s">
        <v>1550</v>
      </c>
      <c r="B1236" s="52">
        <v>3034</v>
      </c>
      <c r="C1236" s="52">
        <v>1</v>
      </c>
      <c r="E1236" s="50">
        <v>0</v>
      </c>
      <c r="F1236" s="50">
        <v>0</v>
      </c>
      <c r="G1236" s="50">
        <v>0</v>
      </c>
      <c r="H1236" s="50" t="str">
        <f>"pack,"&amp;宝箱产出!O37</f>
        <v>pack,80034</v>
      </c>
      <c r="K1236" s="50">
        <v>17</v>
      </c>
      <c r="L1236" s="50">
        <f t="shared" si="1000"/>
        <v>171034</v>
      </c>
      <c r="M1236" s="50">
        <v>34</v>
      </c>
      <c r="N1236" s="50" t="str">
        <f ca="1">OFFSET(随机目标!$C$42,M1236-1,MATCH(K1236,随机目标!$C$41:$CH$41,0)-1)</f>
        <v>prop,214,1;pack,1105;pack,1120;pack,1135;pack,1150</v>
      </c>
      <c r="O1236" s="50" t="str">
        <f ca="1">OFFSET(随机目标!$C$42,M1236-1,MATCH(K1236,随机目标!$C$41:$CH$41,0))</f>
        <v>prop,214,1</v>
      </c>
      <c r="P1236" s="50">
        <f ca="1">OFFSET(随机目标!$C$42,M1236-1,MATCH(K1236,随机目标!$C$41:$CH$41,0)+1)</f>
        <v>4</v>
      </c>
      <c r="Q1236" s="50">
        <v>1</v>
      </c>
      <c r="R1236" s="50" t="str">
        <f t="shared" ca="1" si="1001"/>
        <v>prop_214</v>
      </c>
      <c r="S1236" s="50" t="str">
        <f t="shared" ca="1" si="1002"/>
        <v>prop</v>
      </c>
      <c r="U1236" s="50">
        <v>24</v>
      </c>
      <c r="V1236" s="50">
        <f t="shared" si="1005"/>
        <v>242034</v>
      </c>
      <c r="W1236" s="50">
        <v>34</v>
      </c>
      <c r="X1236" s="50" t="s">
        <v>2200</v>
      </c>
      <c r="Y1236" s="50" t="s">
        <v>2200</v>
      </c>
      <c r="Z1236" s="50">
        <f>随机目标!CH675</f>
        <v>0</v>
      </c>
      <c r="AA1236" s="50">
        <v>2</v>
      </c>
      <c r="AB1236" s="50" t="str">
        <f t="shared" si="1006"/>
        <v>itemicon_1</v>
      </c>
      <c r="AC1236" s="50" t="str">
        <f t="shared" si="1007"/>
        <v>coin</v>
      </c>
    </row>
    <row r="1237" spans="1:29">
      <c r="A1237" s="51" t="s">
        <v>1551</v>
      </c>
      <c r="B1237" s="52">
        <v>3035</v>
      </c>
      <c r="C1237" s="52">
        <v>1</v>
      </c>
      <c r="E1237" s="50">
        <v>0</v>
      </c>
      <c r="F1237" s="50">
        <v>0</v>
      </c>
      <c r="G1237" s="50">
        <v>0</v>
      </c>
      <c r="H1237" s="50" t="str">
        <f>"pack,"&amp;宝箱产出!O38</f>
        <v>pack,80035</v>
      </c>
      <c r="K1237" s="50">
        <v>17</v>
      </c>
      <c r="L1237" s="50">
        <f t="shared" si="1000"/>
        <v>171035</v>
      </c>
      <c r="M1237" s="50">
        <v>35</v>
      </c>
      <c r="N1237" s="50" t="str">
        <f ca="1">OFFSET(随机目标!$C$42,M1237-1,MATCH(K1237,随机目标!$C$41:$CH$41,0)-1)</f>
        <v>prop,214,1;pack,1105;pack,1120;pack,1135;pack,1150</v>
      </c>
      <c r="O1237" s="50" t="str">
        <f ca="1">OFFSET(随机目标!$C$42,M1237-1,MATCH(K1237,随机目标!$C$41:$CH$41,0))</f>
        <v>prop,214,1</v>
      </c>
      <c r="P1237" s="50">
        <f ca="1">OFFSET(随机目标!$C$42,M1237-1,MATCH(K1237,随机目标!$C$41:$CH$41,0)+1)</f>
        <v>4</v>
      </c>
      <c r="Q1237" s="50">
        <v>1</v>
      </c>
      <c r="R1237" s="50" t="str">
        <f t="shared" ca="1" si="1001"/>
        <v>prop_214</v>
      </c>
      <c r="S1237" s="50" t="str">
        <f t="shared" ca="1" si="1002"/>
        <v>prop</v>
      </c>
      <c r="U1237" s="50">
        <v>24</v>
      </c>
      <c r="V1237" s="50">
        <f t="shared" si="1005"/>
        <v>242035</v>
      </c>
      <c r="W1237" s="50">
        <v>35</v>
      </c>
      <c r="X1237" s="50" t="s">
        <v>2200</v>
      </c>
      <c r="Y1237" s="50" t="s">
        <v>2200</v>
      </c>
      <c r="Z1237" s="50">
        <f>随机目标!CH676</f>
        <v>0</v>
      </c>
      <c r="AA1237" s="50">
        <v>2</v>
      </c>
      <c r="AB1237" s="50" t="str">
        <f t="shared" si="1006"/>
        <v>itemicon_1</v>
      </c>
      <c r="AC1237" s="50" t="str">
        <f t="shared" si="1007"/>
        <v>coin</v>
      </c>
    </row>
    <row r="1238" spans="1:29">
      <c r="A1238" s="51" t="s">
        <v>1552</v>
      </c>
      <c r="B1238" s="52">
        <v>3036</v>
      </c>
      <c r="C1238" s="52">
        <v>1</v>
      </c>
      <c r="E1238" s="50">
        <v>0</v>
      </c>
      <c r="F1238" s="50">
        <v>0</v>
      </c>
      <c r="G1238" s="50">
        <v>0</v>
      </c>
      <c r="H1238" s="50" t="str">
        <f>"pack,"&amp;宝箱产出!O39</f>
        <v>pack,80036</v>
      </c>
      <c r="K1238" s="50">
        <v>17</v>
      </c>
      <c r="L1238" s="50">
        <f t="shared" si="1000"/>
        <v>171036</v>
      </c>
      <c r="M1238" s="50">
        <v>36</v>
      </c>
      <c r="N1238" s="50" t="str">
        <f ca="1">OFFSET(随机目标!$C$42,M1238-1,MATCH(K1238,随机目标!$C$41:$CH$41,0)-1)</f>
        <v>prop,214,1;pack,1105;pack,1120;pack,1135;pack,1150</v>
      </c>
      <c r="O1238" s="50" t="str">
        <f ca="1">OFFSET(随机目标!$C$42,M1238-1,MATCH(K1238,随机目标!$C$41:$CH$41,0))</f>
        <v>prop,214,1</v>
      </c>
      <c r="P1238" s="50">
        <f ca="1">OFFSET(随机目标!$C$42,M1238-1,MATCH(K1238,随机目标!$C$41:$CH$41,0)+1)</f>
        <v>4</v>
      </c>
      <c r="Q1238" s="50">
        <v>1</v>
      </c>
      <c r="R1238" s="50" t="str">
        <f t="shared" ca="1" si="1001"/>
        <v>prop_214</v>
      </c>
      <c r="S1238" s="50" t="str">
        <f t="shared" ca="1" si="1002"/>
        <v>prop</v>
      </c>
      <c r="U1238" s="50">
        <v>24</v>
      </c>
      <c r="V1238" s="50">
        <f t="shared" si="1005"/>
        <v>242036</v>
      </c>
      <c r="W1238" s="50">
        <v>36</v>
      </c>
      <c r="X1238" s="50" t="s">
        <v>2200</v>
      </c>
      <c r="Y1238" s="50" t="s">
        <v>2200</v>
      </c>
      <c r="Z1238" s="50">
        <f>随机目标!CH677</f>
        <v>0</v>
      </c>
      <c r="AA1238" s="50">
        <v>2</v>
      </c>
      <c r="AB1238" s="50" t="str">
        <f t="shared" si="1006"/>
        <v>itemicon_1</v>
      </c>
      <c r="AC1238" s="50" t="str">
        <f t="shared" si="1007"/>
        <v>coin</v>
      </c>
    </row>
    <row r="1239" spans="1:29">
      <c r="A1239" s="51" t="s">
        <v>1553</v>
      </c>
      <c r="B1239" s="52">
        <v>3037</v>
      </c>
      <c r="C1239" s="52">
        <v>1</v>
      </c>
      <c r="E1239" s="50">
        <v>0</v>
      </c>
      <c r="F1239" s="50">
        <v>0</v>
      </c>
      <c r="G1239" s="50">
        <v>0</v>
      </c>
      <c r="H1239" s="50" t="str">
        <f>"pack,"&amp;宝箱产出!O40</f>
        <v>pack,80037</v>
      </c>
      <c r="K1239" s="50">
        <v>17</v>
      </c>
      <c r="L1239" s="50">
        <f t="shared" si="1000"/>
        <v>171037</v>
      </c>
      <c r="M1239" s="50">
        <v>37</v>
      </c>
      <c r="N1239" s="50" t="str">
        <f ca="1">OFFSET(随机目标!$C$42,M1239-1,MATCH(K1239,随机目标!$C$41:$CH$41,0)-1)</f>
        <v>prop,214,1;pack,1105;pack,1120;pack,1135;pack,1150</v>
      </c>
      <c r="O1239" s="50" t="str">
        <f ca="1">OFFSET(随机目标!$C$42,M1239-1,MATCH(K1239,随机目标!$C$41:$CH$41,0))</f>
        <v>prop,214,1</v>
      </c>
      <c r="P1239" s="50">
        <f ca="1">OFFSET(随机目标!$C$42,M1239-1,MATCH(K1239,随机目标!$C$41:$CH$41,0)+1)</f>
        <v>4</v>
      </c>
      <c r="Q1239" s="50">
        <v>1</v>
      </c>
      <c r="R1239" s="50" t="str">
        <f t="shared" ca="1" si="1001"/>
        <v>prop_214</v>
      </c>
      <c r="S1239" s="50" t="str">
        <f t="shared" ca="1" si="1002"/>
        <v>prop</v>
      </c>
      <c r="U1239" s="50">
        <v>24</v>
      </c>
      <c r="V1239" s="50">
        <f t="shared" si="1005"/>
        <v>242037</v>
      </c>
      <c r="W1239" s="50">
        <v>37</v>
      </c>
      <c r="X1239" s="50" t="s">
        <v>2200</v>
      </c>
      <c r="Y1239" s="50" t="s">
        <v>2200</v>
      </c>
      <c r="Z1239" s="50">
        <f>随机目标!CH678</f>
        <v>0</v>
      </c>
      <c r="AA1239" s="50">
        <v>2</v>
      </c>
      <c r="AB1239" s="50" t="str">
        <f t="shared" si="1006"/>
        <v>itemicon_1</v>
      </c>
      <c r="AC1239" s="50" t="str">
        <f t="shared" si="1007"/>
        <v>coin</v>
      </c>
    </row>
    <row r="1240" spans="1:29">
      <c r="A1240" s="51" t="s">
        <v>1554</v>
      </c>
      <c r="B1240" s="52">
        <v>3038</v>
      </c>
      <c r="C1240" s="52">
        <v>1</v>
      </c>
      <c r="E1240" s="50">
        <v>0</v>
      </c>
      <c r="F1240" s="50">
        <v>0</v>
      </c>
      <c r="G1240" s="50">
        <v>0</v>
      </c>
      <c r="H1240" s="50" t="str">
        <f>"pack,"&amp;宝箱产出!O41</f>
        <v>pack,80038</v>
      </c>
      <c r="K1240" s="50">
        <v>17</v>
      </c>
      <c r="L1240" s="50">
        <f t="shared" si="1000"/>
        <v>171038</v>
      </c>
      <c r="M1240" s="50">
        <v>38</v>
      </c>
      <c r="N1240" s="50" t="str">
        <f ca="1">OFFSET(随机目标!$C$42,M1240-1,MATCH(K1240,随机目标!$C$41:$CH$41,0)-1)</f>
        <v>prop,214,1;pack,1105;pack,1120;pack,1135;pack,1150</v>
      </c>
      <c r="O1240" s="50" t="str">
        <f ca="1">OFFSET(随机目标!$C$42,M1240-1,MATCH(K1240,随机目标!$C$41:$CH$41,0))</f>
        <v>prop,214,1</v>
      </c>
      <c r="P1240" s="50">
        <f ca="1">OFFSET(随机目标!$C$42,M1240-1,MATCH(K1240,随机目标!$C$41:$CH$41,0)+1)</f>
        <v>4</v>
      </c>
      <c r="Q1240" s="50">
        <v>1</v>
      </c>
      <c r="R1240" s="50" t="str">
        <f t="shared" ca="1" si="1001"/>
        <v>prop_214</v>
      </c>
      <c r="S1240" s="50" t="str">
        <f t="shared" ca="1" si="1002"/>
        <v>prop</v>
      </c>
      <c r="U1240" s="50">
        <v>24</v>
      </c>
      <c r="V1240" s="50">
        <f t="shared" si="1005"/>
        <v>242038</v>
      </c>
      <c r="W1240" s="50">
        <v>38</v>
      </c>
      <c r="X1240" s="50" t="s">
        <v>2200</v>
      </c>
      <c r="Y1240" s="50" t="s">
        <v>2200</v>
      </c>
      <c r="Z1240" s="50">
        <f>随机目标!CH679</f>
        <v>0</v>
      </c>
      <c r="AA1240" s="50">
        <v>2</v>
      </c>
      <c r="AB1240" s="50" t="str">
        <f t="shared" si="1006"/>
        <v>itemicon_1</v>
      </c>
      <c r="AC1240" s="50" t="str">
        <f t="shared" si="1007"/>
        <v>coin</v>
      </c>
    </row>
    <row r="1241" spans="1:29">
      <c r="A1241" s="51" t="s">
        <v>1555</v>
      </c>
      <c r="B1241" s="52">
        <v>3039</v>
      </c>
      <c r="C1241" s="52">
        <v>1</v>
      </c>
      <c r="E1241" s="50">
        <v>0</v>
      </c>
      <c r="F1241" s="50">
        <v>0</v>
      </c>
      <c r="G1241" s="50">
        <v>0</v>
      </c>
      <c r="H1241" s="50" t="str">
        <f>"pack,"&amp;宝箱产出!O42</f>
        <v>pack,80039</v>
      </c>
      <c r="K1241" s="50">
        <v>17</v>
      </c>
      <c r="L1241" s="50">
        <f t="shared" si="1000"/>
        <v>171039</v>
      </c>
      <c r="M1241" s="50">
        <v>39</v>
      </c>
      <c r="N1241" s="50" t="str">
        <f ca="1">OFFSET(随机目标!$C$42,M1241-1,MATCH(K1241,随机目标!$C$41:$CH$41,0)-1)</f>
        <v>prop,214,1;pack,1105;pack,1120;pack,1135;pack,1150</v>
      </c>
      <c r="O1241" s="50" t="str">
        <f ca="1">OFFSET(随机目标!$C$42,M1241-1,MATCH(K1241,随机目标!$C$41:$CH$41,0))</f>
        <v>prop,214,1</v>
      </c>
      <c r="P1241" s="50">
        <f ca="1">OFFSET(随机目标!$C$42,M1241-1,MATCH(K1241,随机目标!$C$41:$CH$41,0)+1)</f>
        <v>4</v>
      </c>
      <c r="Q1241" s="50">
        <v>1</v>
      </c>
      <c r="R1241" s="50" t="str">
        <f t="shared" ca="1" si="1001"/>
        <v>prop_214</v>
      </c>
      <c r="S1241" s="50" t="str">
        <f t="shared" ca="1" si="1002"/>
        <v>prop</v>
      </c>
      <c r="U1241" s="50">
        <v>24</v>
      </c>
      <c r="V1241" s="50">
        <f t="shared" si="1005"/>
        <v>242039</v>
      </c>
      <c r="W1241" s="50">
        <v>39</v>
      </c>
      <c r="X1241" s="50" t="s">
        <v>2200</v>
      </c>
      <c r="Y1241" s="50" t="s">
        <v>2200</v>
      </c>
      <c r="Z1241" s="50">
        <f>随机目标!CH680</f>
        <v>0</v>
      </c>
      <c r="AA1241" s="50">
        <v>2</v>
      </c>
      <c r="AB1241" s="50" t="str">
        <f t="shared" si="1006"/>
        <v>itemicon_1</v>
      </c>
      <c r="AC1241" s="50" t="str">
        <f t="shared" si="1007"/>
        <v>coin</v>
      </c>
    </row>
    <row r="1242" spans="1:29">
      <c r="A1242" s="51" t="s">
        <v>1556</v>
      </c>
      <c r="B1242" s="52">
        <v>3040</v>
      </c>
      <c r="C1242" s="52">
        <v>1</v>
      </c>
      <c r="E1242" s="50">
        <v>0</v>
      </c>
      <c r="F1242" s="50">
        <v>0</v>
      </c>
      <c r="G1242" s="50">
        <v>0</v>
      </c>
      <c r="H1242" s="50" t="str">
        <f>"pack,"&amp;宝箱产出!O43</f>
        <v>pack,80040</v>
      </c>
      <c r="K1242" s="50">
        <v>17</v>
      </c>
      <c r="L1242" s="50">
        <f t="shared" si="1000"/>
        <v>171040</v>
      </c>
      <c r="M1242" s="50">
        <v>40</v>
      </c>
      <c r="N1242" s="50" t="str">
        <f ca="1">OFFSET(随机目标!$C$42,M1242-1,MATCH(K1242,随机目标!$C$41:$CH$41,0)-1)</f>
        <v>prop,214,1;pack,1105;pack,1120;pack,1135;pack,1150</v>
      </c>
      <c r="O1242" s="50" t="str">
        <f ca="1">OFFSET(随机目标!$C$42,M1242-1,MATCH(K1242,随机目标!$C$41:$CH$41,0))</f>
        <v>prop,214,1</v>
      </c>
      <c r="P1242" s="50">
        <f ca="1">OFFSET(随机目标!$C$42,M1242-1,MATCH(K1242,随机目标!$C$41:$CH$41,0)+1)</f>
        <v>4</v>
      </c>
      <c r="Q1242" s="50">
        <v>1</v>
      </c>
      <c r="R1242" s="50" t="str">
        <f t="shared" ca="1" si="1001"/>
        <v>prop_214</v>
      </c>
      <c r="S1242" s="50" t="str">
        <f t="shared" ca="1" si="1002"/>
        <v>prop</v>
      </c>
      <c r="U1242" s="50">
        <v>24</v>
      </c>
      <c r="V1242" s="50">
        <f t="shared" si="1005"/>
        <v>242040</v>
      </c>
      <c r="W1242" s="50">
        <v>40</v>
      </c>
      <c r="X1242" s="50" t="s">
        <v>2200</v>
      </c>
      <c r="Y1242" s="50" t="s">
        <v>2200</v>
      </c>
      <c r="Z1242" s="50">
        <f>随机目标!CH681</f>
        <v>0</v>
      </c>
      <c r="AA1242" s="50">
        <v>2</v>
      </c>
      <c r="AB1242" s="50" t="str">
        <f t="shared" si="1006"/>
        <v>itemicon_1</v>
      </c>
      <c r="AC1242" s="50" t="str">
        <f t="shared" si="1007"/>
        <v>coin</v>
      </c>
    </row>
    <row r="1243" spans="1:29">
      <c r="A1243" s="51" t="s">
        <v>1557</v>
      </c>
      <c r="B1243" s="52">
        <v>3041</v>
      </c>
      <c r="C1243" s="52">
        <v>1</v>
      </c>
      <c r="E1243" s="50">
        <v>0</v>
      </c>
      <c r="F1243" s="50">
        <v>0</v>
      </c>
      <c r="G1243" s="50">
        <v>0</v>
      </c>
      <c r="H1243" s="50" t="str">
        <f>"pack,"&amp;宝箱产出!O44</f>
        <v>pack,80041</v>
      </c>
      <c r="K1243" s="50">
        <v>17</v>
      </c>
      <c r="L1243" s="50">
        <f t="shared" si="1000"/>
        <v>171041</v>
      </c>
      <c r="M1243" s="50">
        <v>41</v>
      </c>
      <c r="N1243" s="50" t="str">
        <f ca="1">OFFSET(随机目标!$C$42,M1243-1,MATCH(K1243,随机目标!$C$41:$CH$41,0)-1)</f>
        <v>prop,214,1;pack,1106;pack,1121;pack,1136;pack,1151</v>
      </c>
      <c r="O1243" s="50" t="str">
        <f ca="1">OFFSET(随机目标!$C$42,M1243-1,MATCH(K1243,随机目标!$C$41:$CH$41,0))</f>
        <v>prop,214,1</v>
      </c>
      <c r="P1243" s="50">
        <f ca="1">OFFSET(随机目标!$C$42,M1243-1,MATCH(K1243,随机目标!$C$41:$CH$41,0)+1)</f>
        <v>5</v>
      </c>
      <c r="Q1243" s="50">
        <v>1</v>
      </c>
      <c r="R1243" s="50" t="str">
        <f t="shared" ca="1" si="1001"/>
        <v>prop_214</v>
      </c>
      <c r="S1243" s="50" t="str">
        <f t="shared" ca="1" si="1002"/>
        <v>prop</v>
      </c>
      <c r="U1243" s="50">
        <v>24</v>
      </c>
      <c r="V1243" s="50">
        <f t="shared" si="1005"/>
        <v>242041</v>
      </c>
      <c r="W1243" s="50">
        <v>41</v>
      </c>
      <c r="X1243" s="50" t="s">
        <v>2200</v>
      </c>
      <c r="Y1243" s="50" t="s">
        <v>2200</v>
      </c>
      <c r="Z1243" s="50">
        <f>随机目标!CH682</f>
        <v>0</v>
      </c>
      <c r="AA1243" s="50">
        <v>2</v>
      </c>
      <c r="AB1243" s="50" t="str">
        <f t="shared" si="1006"/>
        <v>itemicon_1</v>
      </c>
      <c r="AC1243" s="50" t="str">
        <f t="shared" si="1007"/>
        <v>coin</v>
      </c>
    </row>
    <row r="1244" spans="1:29">
      <c r="A1244" s="51" t="s">
        <v>1558</v>
      </c>
      <c r="B1244" s="52">
        <v>3042</v>
      </c>
      <c r="C1244" s="52">
        <v>1</v>
      </c>
      <c r="E1244" s="50">
        <v>0</v>
      </c>
      <c r="F1244" s="50">
        <v>0</v>
      </c>
      <c r="G1244" s="50">
        <v>0</v>
      </c>
      <c r="H1244" s="50" t="str">
        <f>"pack,"&amp;宝箱产出!O45</f>
        <v>pack,80042</v>
      </c>
      <c r="K1244" s="50">
        <v>17</v>
      </c>
      <c r="L1244" s="50">
        <f t="shared" si="1000"/>
        <v>171042</v>
      </c>
      <c r="M1244" s="50">
        <v>42</v>
      </c>
      <c r="N1244" s="50" t="str">
        <f ca="1">OFFSET(随机目标!$C$42,M1244-1,MATCH(K1244,随机目标!$C$41:$CH$41,0)-1)</f>
        <v>prop,214,1;pack,1106;pack,1121;pack,1136;pack,1151</v>
      </c>
      <c r="O1244" s="50" t="str">
        <f ca="1">OFFSET(随机目标!$C$42,M1244-1,MATCH(K1244,随机目标!$C$41:$CH$41,0))</f>
        <v>prop,214,1</v>
      </c>
      <c r="P1244" s="50">
        <f ca="1">OFFSET(随机目标!$C$42,M1244-1,MATCH(K1244,随机目标!$C$41:$CH$41,0)+1)</f>
        <v>5</v>
      </c>
      <c r="Q1244" s="50">
        <v>1</v>
      </c>
      <c r="R1244" s="50" t="str">
        <f t="shared" ca="1" si="1001"/>
        <v>prop_214</v>
      </c>
      <c r="S1244" s="50" t="str">
        <f t="shared" ca="1" si="1002"/>
        <v>prop</v>
      </c>
      <c r="U1244" s="50">
        <v>24</v>
      </c>
      <c r="V1244" s="50">
        <f t="shared" si="1005"/>
        <v>242042</v>
      </c>
      <c r="W1244" s="50">
        <v>42</v>
      </c>
      <c r="X1244" s="50" t="s">
        <v>2200</v>
      </c>
      <c r="Y1244" s="50" t="s">
        <v>2200</v>
      </c>
      <c r="Z1244" s="50">
        <f>随机目标!CH683</f>
        <v>0</v>
      </c>
      <c r="AA1244" s="50">
        <v>2</v>
      </c>
      <c r="AB1244" s="50" t="str">
        <f t="shared" si="1006"/>
        <v>itemicon_1</v>
      </c>
      <c r="AC1244" s="50" t="str">
        <f t="shared" si="1007"/>
        <v>coin</v>
      </c>
    </row>
    <row r="1245" spans="1:29">
      <c r="A1245" s="51" t="s">
        <v>1559</v>
      </c>
      <c r="B1245" s="52">
        <v>3043</v>
      </c>
      <c r="C1245" s="52">
        <v>1</v>
      </c>
      <c r="E1245" s="50">
        <v>0</v>
      </c>
      <c r="F1245" s="50">
        <v>0</v>
      </c>
      <c r="G1245" s="50">
        <v>0</v>
      </c>
      <c r="H1245" s="50" t="str">
        <f>"pack,"&amp;宝箱产出!O46</f>
        <v>pack,80043</v>
      </c>
      <c r="K1245" s="50">
        <v>17</v>
      </c>
      <c r="L1245" s="50">
        <f t="shared" si="1000"/>
        <v>171043</v>
      </c>
      <c r="M1245" s="50">
        <v>43</v>
      </c>
      <c r="N1245" s="50" t="str">
        <f ca="1">OFFSET(随机目标!$C$42,M1245-1,MATCH(K1245,随机目标!$C$41:$CH$41,0)-1)</f>
        <v>prop,214,1;pack,1106;pack,1121;pack,1136;pack,1151</v>
      </c>
      <c r="O1245" s="50" t="str">
        <f ca="1">OFFSET(随机目标!$C$42,M1245-1,MATCH(K1245,随机目标!$C$41:$CH$41,0))</f>
        <v>prop,214,1</v>
      </c>
      <c r="P1245" s="50">
        <f ca="1">OFFSET(随机目标!$C$42,M1245-1,MATCH(K1245,随机目标!$C$41:$CH$41,0)+1)</f>
        <v>5</v>
      </c>
      <c r="Q1245" s="50">
        <v>1</v>
      </c>
      <c r="R1245" s="50" t="str">
        <f t="shared" ca="1" si="1001"/>
        <v>prop_214</v>
      </c>
      <c r="S1245" s="50" t="str">
        <f t="shared" ca="1" si="1002"/>
        <v>prop</v>
      </c>
      <c r="U1245" s="50">
        <v>24</v>
      </c>
      <c r="V1245" s="50">
        <f t="shared" si="1005"/>
        <v>242043</v>
      </c>
      <c r="W1245" s="50">
        <v>43</v>
      </c>
      <c r="X1245" s="50" t="s">
        <v>2200</v>
      </c>
      <c r="Y1245" s="50" t="s">
        <v>2200</v>
      </c>
      <c r="Z1245" s="50">
        <f>随机目标!CH684</f>
        <v>0</v>
      </c>
      <c r="AA1245" s="50">
        <v>2</v>
      </c>
      <c r="AB1245" s="50" t="str">
        <f t="shared" si="1006"/>
        <v>itemicon_1</v>
      </c>
      <c r="AC1245" s="50" t="str">
        <f t="shared" si="1007"/>
        <v>coin</v>
      </c>
    </row>
    <row r="1246" spans="1:29">
      <c r="A1246" s="51" t="s">
        <v>1560</v>
      </c>
      <c r="B1246" s="52">
        <v>3044</v>
      </c>
      <c r="C1246" s="52">
        <v>1</v>
      </c>
      <c r="E1246" s="50">
        <v>0</v>
      </c>
      <c r="F1246" s="50">
        <v>0</v>
      </c>
      <c r="G1246" s="50">
        <v>0</v>
      </c>
      <c r="H1246" s="50" t="str">
        <f>"pack,"&amp;宝箱产出!O47</f>
        <v>pack,80044</v>
      </c>
      <c r="K1246" s="50">
        <v>17</v>
      </c>
      <c r="L1246" s="50">
        <f t="shared" si="1000"/>
        <v>171044</v>
      </c>
      <c r="M1246" s="50">
        <v>44</v>
      </c>
      <c r="N1246" s="50" t="str">
        <f ca="1">OFFSET(随机目标!$C$42,M1246-1,MATCH(K1246,随机目标!$C$41:$CH$41,0)-1)</f>
        <v>prop,214,1;pack,1106;pack,1121;pack,1136;pack,1151</v>
      </c>
      <c r="O1246" s="50" t="str">
        <f ca="1">OFFSET(随机目标!$C$42,M1246-1,MATCH(K1246,随机目标!$C$41:$CH$41,0))</f>
        <v>prop,214,1</v>
      </c>
      <c r="P1246" s="50">
        <f ca="1">OFFSET(随机目标!$C$42,M1246-1,MATCH(K1246,随机目标!$C$41:$CH$41,0)+1)</f>
        <v>5</v>
      </c>
      <c r="Q1246" s="50">
        <v>1</v>
      </c>
      <c r="R1246" s="50" t="str">
        <f t="shared" ca="1" si="1001"/>
        <v>prop_214</v>
      </c>
      <c r="S1246" s="50" t="str">
        <f t="shared" ca="1" si="1002"/>
        <v>prop</v>
      </c>
      <c r="U1246" s="50">
        <v>24</v>
      </c>
      <c r="V1246" s="50">
        <f t="shared" si="1005"/>
        <v>242044</v>
      </c>
      <c r="W1246" s="50">
        <v>44</v>
      </c>
      <c r="X1246" s="50" t="s">
        <v>2200</v>
      </c>
      <c r="Y1246" s="50" t="s">
        <v>2200</v>
      </c>
      <c r="Z1246" s="50">
        <f>随机目标!CH685</f>
        <v>0</v>
      </c>
      <c r="AA1246" s="50">
        <v>2</v>
      </c>
      <c r="AB1246" s="50" t="str">
        <f t="shared" si="1006"/>
        <v>itemicon_1</v>
      </c>
      <c r="AC1246" s="50" t="str">
        <f t="shared" si="1007"/>
        <v>coin</v>
      </c>
    </row>
    <row r="1247" spans="1:29">
      <c r="A1247" s="51" t="s">
        <v>1561</v>
      </c>
      <c r="B1247" s="52">
        <v>3045</v>
      </c>
      <c r="C1247" s="52">
        <v>1</v>
      </c>
      <c r="E1247" s="50">
        <v>0</v>
      </c>
      <c r="F1247" s="50">
        <v>0</v>
      </c>
      <c r="G1247" s="50">
        <v>0</v>
      </c>
      <c r="H1247" s="50" t="str">
        <f>"pack,"&amp;宝箱产出!O48</f>
        <v>pack,80045</v>
      </c>
      <c r="K1247" s="50">
        <v>17</v>
      </c>
      <c r="L1247" s="50">
        <f t="shared" si="1000"/>
        <v>171045</v>
      </c>
      <c r="M1247" s="50">
        <v>45</v>
      </c>
      <c r="N1247" s="50" t="str">
        <f ca="1">OFFSET(随机目标!$C$42,M1247-1,MATCH(K1247,随机目标!$C$41:$CH$41,0)-1)</f>
        <v>prop,214,1;pack,1107;pack,1122;pack,1137;pack,1152</v>
      </c>
      <c r="O1247" s="50" t="str">
        <f ca="1">OFFSET(随机目标!$C$42,M1247-1,MATCH(K1247,随机目标!$C$41:$CH$41,0))</f>
        <v>prop,214,1</v>
      </c>
      <c r="P1247" s="50">
        <f ca="1">OFFSET(随机目标!$C$42,M1247-1,MATCH(K1247,随机目标!$C$41:$CH$41,0)+1)</f>
        <v>5</v>
      </c>
      <c r="Q1247" s="50">
        <v>1</v>
      </c>
      <c r="R1247" s="50" t="str">
        <f t="shared" ca="1" si="1001"/>
        <v>prop_214</v>
      </c>
      <c r="S1247" s="50" t="str">
        <f t="shared" ca="1" si="1002"/>
        <v>prop</v>
      </c>
      <c r="U1247" s="50">
        <v>24</v>
      </c>
      <c r="V1247" s="50">
        <f t="shared" si="1005"/>
        <v>242045</v>
      </c>
      <c r="W1247" s="50">
        <v>45</v>
      </c>
      <c r="X1247" s="50" t="s">
        <v>2200</v>
      </c>
      <c r="Y1247" s="50" t="s">
        <v>2200</v>
      </c>
      <c r="Z1247" s="50">
        <f>随机目标!CH686</f>
        <v>0</v>
      </c>
      <c r="AA1247" s="50">
        <v>2</v>
      </c>
      <c r="AB1247" s="50" t="str">
        <f t="shared" si="1006"/>
        <v>itemicon_1</v>
      </c>
      <c r="AC1247" s="50" t="str">
        <f t="shared" si="1007"/>
        <v>coin</v>
      </c>
    </row>
    <row r="1248" spans="1:29">
      <c r="A1248" s="51" t="s">
        <v>1562</v>
      </c>
      <c r="B1248" s="52">
        <v>3046</v>
      </c>
      <c r="C1248" s="52">
        <v>1</v>
      </c>
      <c r="E1248" s="50">
        <v>0</v>
      </c>
      <c r="F1248" s="50">
        <v>0</v>
      </c>
      <c r="G1248" s="50">
        <v>0</v>
      </c>
      <c r="H1248" s="50" t="str">
        <f>"pack,"&amp;宝箱产出!O49</f>
        <v>pack,80046</v>
      </c>
      <c r="K1248" s="50">
        <v>17</v>
      </c>
      <c r="L1248" s="50">
        <f t="shared" si="1000"/>
        <v>171046</v>
      </c>
      <c r="M1248" s="50">
        <v>46</v>
      </c>
      <c r="N1248" s="50" t="str">
        <f ca="1">OFFSET(随机目标!$C$42,M1248-1,MATCH(K1248,随机目标!$C$41:$CH$41,0)-1)</f>
        <v>prop,214,1;pack,1107;pack,1122;pack,1137;pack,1152</v>
      </c>
      <c r="O1248" s="50" t="str">
        <f ca="1">OFFSET(随机目标!$C$42,M1248-1,MATCH(K1248,随机目标!$C$41:$CH$41,0))</f>
        <v>prop,214,1</v>
      </c>
      <c r="P1248" s="50">
        <f ca="1">OFFSET(随机目标!$C$42,M1248-1,MATCH(K1248,随机目标!$C$41:$CH$41,0)+1)</f>
        <v>5</v>
      </c>
      <c r="Q1248" s="50">
        <v>1</v>
      </c>
      <c r="R1248" s="50" t="str">
        <f t="shared" ca="1" si="1001"/>
        <v>prop_214</v>
      </c>
      <c r="S1248" s="50" t="str">
        <f t="shared" ca="1" si="1002"/>
        <v>prop</v>
      </c>
      <c r="U1248" s="50">
        <v>24</v>
      </c>
      <c r="V1248" s="50">
        <f t="shared" si="1005"/>
        <v>242046</v>
      </c>
      <c r="W1248" s="50">
        <v>46</v>
      </c>
      <c r="X1248" s="50" t="s">
        <v>2200</v>
      </c>
      <c r="Y1248" s="50" t="s">
        <v>2200</v>
      </c>
      <c r="Z1248" s="50">
        <f>随机目标!CH687</f>
        <v>0</v>
      </c>
      <c r="AA1248" s="50">
        <v>2</v>
      </c>
      <c r="AB1248" s="50" t="str">
        <f t="shared" si="1006"/>
        <v>itemicon_1</v>
      </c>
      <c r="AC1248" s="50" t="str">
        <f t="shared" si="1007"/>
        <v>coin</v>
      </c>
    </row>
    <row r="1249" spans="1:29">
      <c r="A1249" s="51" t="s">
        <v>1563</v>
      </c>
      <c r="B1249" s="52">
        <v>3047</v>
      </c>
      <c r="C1249" s="52">
        <v>1</v>
      </c>
      <c r="E1249" s="50">
        <v>0</v>
      </c>
      <c r="F1249" s="50">
        <v>0</v>
      </c>
      <c r="G1249" s="50">
        <v>0</v>
      </c>
      <c r="H1249" s="50" t="str">
        <f>"pack,"&amp;宝箱产出!O50</f>
        <v>pack,80047</v>
      </c>
      <c r="K1249" s="50">
        <v>17</v>
      </c>
      <c r="L1249" s="50">
        <f t="shared" si="1000"/>
        <v>171047</v>
      </c>
      <c r="M1249" s="50">
        <v>47</v>
      </c>
      <c r="N1249" s="50" t="str">
        <f ca="1">OFFSET(随机目标!$C$42,M1249-1,MATCH(K1249,随机目标!$C$41:$CH$41,0)-1)</f>
        <v>prop,214,1;pack,1107;pack,1122;pack,1137;pack,1152</v>
      </c>
      <c r="O1249" s="50" t="str">
        <f ca="1">OFFSET(随机目标!$C$42,M1249-1,MATCH(K1249,随机目标!$C$41:$CH$41,0))</f>
        <v>prop,214,1</v>
      </c>
      <c r="P1249" s="50">
        <f ca="1">OFFSET(随机目标!$C$42,M1249-1,MATCH(K1249,随机目标!$C$41:$CH$41,0)+1)</f>
        <v>5</v>
      </c>
      <c r="Q1249" s="50">
        <v>1</v>
      </c>
      <c r="R1249" s="50" t="str">
        <f t="shared" ca="1" si="1001"/>
        <v>prop_214</v>
      </c>
      <c r="S1249" s="50" t="str">
        <f t="shared" ca="1" si="1002"/>
        <v>prop</v>
      </c>
      <c r="U1249" s="50">
        <v>24</v>
      </c>
      <c r="V1249" s="50">
        <f t="shared" si="1005"/>
        <v>242047</v>
      </c>
      <c r="W1249" s="50">
        <v>47</v>
      </c>
      <c r="X1249" s="50" t="s">
        <v>2200</v>
      </c>
      <c r="Y1249" s="50" t="s">
        <v>2200</v>
      </c>
      <c r="Z1249" s="50">
        <f>随机目标!CH688</f>
        <v>0</v>
      </c>
      <c r="AA1249" s="50">
        <v>2</v>
      </c>
      <c r="AB1249" s="50" t="str">
        <f t="shared" si="1006"/>
        <v>itemicon_1</v>
      </c>
      <c r="AC1249" s="50" t="str">
        <f t="shared" si="1007"/>
        <v>coin</v>
      </c>
    </row>
    <row r="1250" spans="1:29">
      <c r="A1250" s="51" t="s">
        <v>1564</v>
      </c>
      <c r="B1250" s="52">
        <v>3048</v>
      </c>
      <c r="C1250" s="52">
        <v>1</v>
      </c>
      <c r="E1250" s="50">
        <v>0</v>
      </c>
      <c r="F1250" s="50">
        <v>0</v>
      </c>
      <c r="G1250" s="50">
        <v>0</v>
      </c>
      <c r="H1250" s="50" t="str">
        <f>"pack,"&amp;宝箱产出!O51</f>
        <v>pack,80048</v>
      </c>
      <c r="K1250" s="50">
        <v>17</v>
      </c>
      <c r="L1250" s="50">
        <f t="shared" si="1000"/>
        <v>171048</v>
      </c>
      <c r="M1250" s="50">
        <v>48</v>
      </c>
      <c r="N1250" s="50" t="str">
        <f ca="1">OFFSET(随机目标!$C$42,M1250-1,MATCH(K1250,随机目标!$C$41:$CH$41,0)-1)</f>
        <v>prop,214,1;pack,1107;pack,1122;pack,1137;pack,1152</v>
      </c>
      <c r="O1250" s="50" t="str">
        <f ca="1">OFFSET(随机目标!$C$42,M1250-1,MATCH(K1250,随机目标!$C$41:$CH$41,0))</f>
        <v>prop,214,1</v>
      </c>
      <c r="P1250" s="50">
        <f ca="1">OFFSET(随机目标!$C$42,M1250-1,MATCH(K1250,随机目标!$C$41:$CH$41,0)+1)</f>
        <v>5</v>
      </c>
      <c r="Q1250" s="50">
        <v>1</v>
      </c>
      <c r="R1250" s="50" t="str">
        <f t="shared" ca="1" si="1001"/>
        <v>prop_214</v>
      </c>
      <c r="S1250" s="50" t="str">
        <f t="shared" ca="1" si="1002"/>
        <v>prop</v>
      </c>
      <c r="U1250" s="50">
        <v>24</v>
      </c>
      <c r="V1250" s="50">
        <f t="shared" si="1005"/>
        <v>242048</v>
      </c>
      <c r="W1250" s="50">
        <v>48</v>
      </c>
      <c r="X1250" s="50" t="s">
        <v>2200</v>
      </c>
      <c r="Y1250" s="50" t="s">
        <v>2200</v>
      </c>
      <c r="Z1250" s="50">
        <f>随机目标!CH689</f>
        <v>0</v>
      </c>
      <c r="AA1250" s="50">
        <v>2</v>
      </c>
      <c r="AB1250" s="50" t="str">
        <f t="shared" si="1006"/>
        <v>itemicon_1</v>
      </c>
      <c r="AC1250" s="50" t="str">
        <f t="shared" si="1007"/>
        <v>coin</v>
      </c>
    </row>
    <row r="1251" spans="1:29">
      <c r="A1251" s="51" t="s">
        <v>1565</v>
      </c>
      <c r="B1251" s="52">
        <v>3049</v>
      </c>
      <c r="C1251" s="52">
        <v>1</v>
      </c>
      <c r="E1251" s="50">
        <v>0</v>
      </c>
      <c r="F1251" s="50">
        <v>0</v>
      </c>
      <c r="G1251" s="50">
        <v>0</v>
      </c>
      <c r="H1251" s="50" t="str">
        <f>"pack,"&amp;宝箱产出!O52</f>
        <v>pack,80049</v>
      </c>
      <c r="K1251" s="50">
        <v>17</v>
      </c>
      <c r="L1251" s="50">
        <f t="shared" si="1000"/>
        <v>171049</v>
      </c>
      <c r="M1251" s="50">
        <v>49</v>
      </c>
      <c r="N1251" s="50" t="str">
        <f ca="1">OFFSET(随机目标!$C$42,M1251-1,MATCH(K1251,随机目标!$C$41:$CH$41,0)-1)</f>
        <v>prop,214,1;pack,1107;pack,1122;pack,1137;pack,1152</v>
      </c>
      <c r="O1251" s="50" t="str">
        <f ca="1">OFFSET(随机目标!$C$42,M1251-1,MATCH(K1251,随机目标!$C$41:$CH$41,0))</f>
        <v>prop,214,1</v>
      </c>
      <c r="P1251" s="50">
        <f ca="1">OFFSET(随机目标!$C$42,M1251-1,MATCH(K1251,随机目标!$C$41:$CH$41,0)+1)</f>
        <v>5</v>
      </c>
      <c r="Q1251" s="50">
        <v>1</v>
      </c>
      <c r="R1251" s="50" t="str">
        <f t="shared" ca="1" si="1001"/>
        <v>prop_214</v>
      </c>
      <c r="S1251" s="50" t="str">
        <f t="shared" ca="1" si="1002"/>
        <v>prop</v>
      </c>
      <c r="U1251" s="50">
        <v>24</v>
      </c>
      <c r="V1251" s="50">
        <f t="shared" si="1005"/>
        <v>242049</v>
      </c>
      <c r="W1251" s="50">
        <v>49</v>
      </c>
      <c r="X1251" s="50" t="s">
        <v>2200</v>
      </c>
      <c r="Y1251" s="50" t="s">
        <v>2200</v>
      </c>
      <c r="Z1251" s="50">
        <f>随机目标!CH690</f>
        <v>0</v>
      </c>
      <c r="AA1251" s="50">
        <v>2</v>
      </c>
      <c r="AB1251" s="50" t="str">
        <f t="shared" si="1006"/>
        <v>itemicon_1</v>
      </c>
      <c r="AC1251" s="50" t="str">
        <f t="shared" si="1007"/>
        <v>coin</v>
      </c>
    </row>
    <row r="1252" spans="1:29">
      <c r="A1252" s="51" t="s">
        <v>1566</v>
      </c>
      <c r="B1252" s="52">
        <v>3050</v>
      </c>
      <c r="C1252" s="52">
        <v>1</v>
      </c>
      <c r="E1252" s="50">
        <v>0</v>
      </c>
      <c r="F1252" s="50">
        <v>0</v>
      </c>
      <c r="G1252" s="50">
        <v>0</v>
      </c>
      <c r="H1252" s="50" t="str">
        <f>"pack,"&amp;宝箱产出!O53</f>
        <v>pack,80050</v>
      </c>
      <c r="K1252" s="50">
        <v>17</v>
      </c>
      <c r="L1252" s="50">
        <f t="shared" si="1000"/>
        <v>171050</v>
      </c>
      <c r="M1252" s="50">
        <v>50</v>
      </c>
      <c r="N1252" s="50" t="str">
        <f ca="1">OFFSET(随机目标!$C$42,M1252-1,MATCH(K1252,随机目标!$C$41:$CH$41,0)-1)</f>
        <v>prop,214,1;pack,1108;pack,1123;pack,1138;pack,1153</v>
      </c>
      <c r="O1252" s="50" t="str">
        <f ca="1">OFFSET(随机目标!$C$42,M1252-1,MATCH(K1252,随机目标!$C$41:$CH$41,0))</f>
        <v>prop,214,1</v>
      </c>
      <c r="P1252" s="50">
        <f ca="1">OFFSET(随机目标!$C$42,M1252-1,MATCH(K1252,随机目标!$C$41:$CH$41,0)+1)</f>
        <v>5</v>
      </c>
      <c r="Q1252" s="50">
        <v>1</v>
      </c>
      <c r="R1252" s="50" t="str">
        <f t="shared" ca="1" si="1001"/>
        <v>prop_214</v>
      </c>
      <c r="S1252" s="50" t="str">
        <f t="shared" ca="1" si="1002"/>
        <v>prop</v>
      </c>
      <c r="U1252" s="50">
        <v>24</v>
      </c>
      <c r="V1252" s="50">
        <f t="shared" si="1005"/>
        <v>242050</v>
      </c>
      <c r="W1252" s="50">
        <v>50</v>
      </c>
      <c r="X1252" s="50" t="s">
        <v>2200</v>
      </c>
      <c r="Y1252" s="50" t="s">
        <v>2200</v>
      </c>
      <c r="Z1252" s="50">
        <f>随机目标!CH691</f>
        <v>0</v>
      </c>
      <c r="AA1252" s="50">
        <v>2</v>
      </c>
      <c r="AB1252" s="50" t="str">
        <f t="shared" si="1006"/>
        <v>itemicon_1</v>
      </c>
      <c r="AC1252" s="50" t="str">
        <f t="shared" si="1007"/>
        <v>coin</v>
      </c>
    </row>
    <row r="1253" spans="1:29">
      <c r="A1253" s="51" t="s">
        <v>1567</v>
      </c>
      <c r="B1253" s="52">
        <v>3051</v>
      </c>
      <c r="C1253" s="52">
        <v>1</v>
      </c>
      <c r="E1253" s="50">
        <v>0</v>
      </c>
      <c r="F1253" s="50">
        <v>0</v>
      </c>
      <c r="G1253" s="50">
        <v>0</v>
      </c>
      <c r="H1253" s="50" t="str">
        <f>"pack,"&amp;宝箱产出!O54</f>
        <v>pack,80051</v>
      </c>
      <c r="K1253" s="50">
        <v>17</v>
      </c>
      <c r="L1253" s="50">
        <f t="shared" si="1000"/>
        <v>171051</v>
      </c>
      <c r="M1253" s="50">
        <v>51</v>
      </c>
      <c r="N1253" s="50" t="str">
        <f ca="1">OFFSET(随机目标!$C$42,M1253-1,MATCH(K1253,随机目标!$C$41:$CH$41,0)-1)</f>
        <v>prop,214,1;pack,1108;pack,1123;pack,1138;pack,1153</v>
      </c>
      <c r="O1253" s="50" t="str">
        <f ca="1">OFFSET(随机目标!$C$42,M1253-1,MATCH(K1253,随机目标!$C$41:$CH$41,0))</f>
        <v>prop,214,1</v>
      </c>
      <c r="P1253" s="50">
        <f ca="1">OFFSET(随机目标!$C$42,M1253-1,MATCH(K1253,随机目标!$C$41:$CH$41,0)+1)</f>
        <v>5</v>
      </c>
      <c r="Q1253" s="50">
        <v>1</v>
      </c>
      <c r="R1253" s="50" t="str">
        <f t="shared" ca="1" si="1001"/>
        <v>prop_214</v>
      </c>
      <c r="S1253" s="50" t="str">
        <f t="shared" ca="1" si="1002"/>
        <v>prop</v>
      </c>
      <c r="U1253" s="50">
        <v>24</v>
      </c>
      <c r="V1253" s="50">
        <f t="shared" si="1005"/>
        <v>242051</v>
      </c>
      <c r="W1253" s="50">
        <v>51</v>
      </c>
      <c r="X1253" s="50" t="s">
        <v>2200</v>
      </c>
      <c r="Y1253" s="50" t="s">
        <v>2200</v>
      </c>
      <c r="Z1253" s="50">
        <f>随机目标!CH692</f>
        <v>0</v>
      </c>
      <c r="AA1253" s="50">
        <v>2</v>
      </c>
      <c r="AB1253" s="50" t="str">
        <f t="shared" si="1006"/>
        <v>itemicon_1</v>
      </c>
      <c r="AC1253" s="50" t="str">
        <f t="shared" si="1007"/>
        <v>coin</v>
      </c>
    </row>
    <row r="1254" spans="1:29">
      <c r="A1254" s="51" t="s">
        <v>1568</v>
      </c>
      <c r="B1254" s="52">
        <v>3052</v>
      </c>
      <c r="C1254" s="52">
        <v>1</v>
      </c>
      <c r="E1254" s="50">
        <v>0</v>
      </c>
      <c r="F1254" s="50">
        <v>0</v>
      </c>
      <c r="G1254" s="50">
        <v>0</v>
      </c>
      <c r="H1254" s="50" t="str">
        <f>"pack,"&amp;宝箱产出!O55</f>
        <v>pack,80052</v>
      </c>
      <c r="K1254" s="50">
        <v>17</v>
      </c>
      <c r="L1254" s="50">
        <f t="shared" si="1000"/>
        <v>171052</v>
      </c>
      <c r="M1254" s="50">
        <v>52</v>
      </c>
      <c r="N1254" s="50" t="str">
        <f ca="1">OFFSET(随机目标!$C$42,M1254-1,MATCH(K1254,随机目标!$C$41:$CH$41,0)-1)</f>
        <v>prop,214,1;pack,1108;pack,1123;pack,1138;pack,1153</v>
      </c>
      <c r="O1254" s="50" t="str">
        <f ca="1">OFFSET(随机目标!$C$42,M1254-1,MATCH(K1254,随机目标!$C$41:$CH$41,0))</f>
        <v>prop,214,1</v>
      </c>
      <c r="P1254" s="50">
        <f ca="1">OFFSET(随机目标!$C$42,M1254-1,MATCH(K1254,随机目标!$C$41:$CH$41,0)+1)</f>
        <v>5</v>
      </c>
      <c r="Q1254" s="50">
        <v>1</v>
      </c>
      <c r="R1254" s="50" t="str">
        <f t="shared" ca="1" si="1001"/>
        <v>prop_214</v>
      </c>
      <c r="S1254" s="50" t="str">
        <f t="shared" ca="1" si="1002"/>
        <v>prop</v>
      </c>
      <c r="U1254" s="50">
        <v>24</v>
      </c>
      <c r="V1254" s="50">
        <f t="shared" si="1005"/>
        <v>242052</v>
      </c>
      <c r="W1254" s="50">
        <v>52</v>
      </c>
      <c r="X1254" s="50" t="s">
        <v>2200</v>
      </c>
      <c r="Y1254" s="50" t="s">
        <v>2200</v>
      </c>
      <c r="Z1254" s="50">
        <f>随机目标!CH693</f>
        <v>0</v>
      </c>
      <c r="AA1254" s="50">
        <v>2</v>
      </c>
      <c r="AB1254" s="50" t="str">
        <f t="shared" si="1006"/>
        <v>itemicon_1</v>
      </c>
      <c r="AC1254" s="50" t="str">
        <f t="shared" si="1007"/>
        <v>coin</v>
      </c>
    </row>
    <row r="1255" spans="1:29">
      <c r="A1255" s="51" t="s">
        <v>1569</v>
      </c>
      <c r="B1255" s="52">
        <v>3053</v>
      </c>
      <c r="C1255" s="52">
        <v>1</v>
      </c>
      <c r="E1255" s="50">
        <v>0</v>
      </c>
      <c r="F1255" s="50">
        <v>0</v>
      </c>
      <c r="G1255" s="50">
        <v>0</v>
      </c>
      <c r="H1255" s="50" t="str">
        <f>"pack,"&amp;宝箱产出!O56</f>
        <v>pack,80053</v>
      </c>
      <c r="K1255" s="50">
        <v>17</v>
      </c>
      <c r="L1255" s="50">
        <f t="shared" si="1000"/>
        <v>171053</v>
      </c>
      <c r="M1255" s="50">
        <v>53</v>
      </c>
      <c r="N1255" s="50" t="str">
        <f ca="1">OFFSET(随机目标!$C$42,M1255-1,MATCH(K1255,随机目标!$C$41:$CH$41,0)-1)</f>
        <v>prop,214,1;pack,1108;pack,1123;pack,1138;pack,1153</v>
      </c>
      <c r="O1255" s="50" t="str">
        <f ca="1">OFFSET(随机目标!$C$42,M1255-1,MATCH(K1255,随机目标!$C$41:$CH$41,0))</f>
        <v>prop,214,1</v>
      </c>
      <c r="P1255" s="50">
        <f ca="1">OFFSET(随机目标!$C$42,M1255-1,MATCH(K1255,随机目标!$C$41:$CH$41,0)+1)</f>
        <v>5</v>
      </c>
      <c r="Q1255" s="50">
        <v>1</v>
      </c>
      <c r="R1255" s="50" t="str">
        <f t="shared" ca="1" si="1001"/>
        <v>prop_214</v>
      </c>
      <c r="S1255" s="50" t="str">
        <f t="shared" ca="1" si="1002"/>
        <v>prop</v>
      </c>
      <c r="U1255" s="50">
        <v>24</v>
      </c>
      <c r="V1255" s="50">
        <f t="shared" si="1005"/>
        <v>242053</v>
      </c>
      <c r="W1255" s="50">
        <v>53</v>
      </c>
      <c r="X1255" s="50" t="s">
        <v>2200</v>
      </c>
      <c r="Y1255" s="50" t="s">
        <v>2200</v>
      </c>
      <c r="Z1255" s="50">
        <f>随机目标!CH694</f>
        <v>0</v>
      </c>
      <c r="AA1255" s="50">
        <v>2</v>
      </c>
      <c r="AB1255" s="50" t="str">
        <f t="shared" si="1006"/>
        <v>itemicon_1</v>
      </c>
      <c r="AC1255" s="50" t="str">
        <f t="shared" si="1007"/>
        <v>coin</v>
      </c>
    </row>
    <row r="1256" spans="1:29">
      <c r="A1256" s="51" t="s">
        <v>1570</v>
      </c>
      <c r="B1256" s="52">
        <v>3054</v>
      </c>
      <c r="C1256" s="52">
        <v>1</v>
      </c>
      <c r="E1256" s="50">
        <v>0</v>
      </c>
      <c r="F1256" s="50">
        <v>0</v>
      </c>
      <c r="G1256" s="50">
        <v>0</v>
      </c>
      <c r="H1256" s="50" t="str">
        <f>"pack,"&amp;宝箱产出!O57</f>
        <v>pack,80054</v>
      </c>
      <c r="K1256" s="50">
        <v>17</v>
      </c>
      <c r="L1256" s="50">
        <f t="shared" si="1000"/>
        <v>171054</v>
      </c>
      <c r="M1256" s="50">
        <v>54</v>
      </c>
      <c r="N1256" s="50" t="str">
        <f ca="1">OFFSET(随机目标!$C$42,M1256-1,MATCH(K1256,随机目标!$C$41:$CH$41,0)-1)</f>
        <v>prop,214,1;pack,1109;pack,1124;pack,1139;pack,1154</v>
      </c>
      <c r="O1256" s="50" t="str">
        <f ca="1">OFFSET(随机目标!$C$42,M1256-1,MATCH(K1256,随机目标!$C$41:$CH$41,0))</f>
        <v>prop,214,1</v>
      </c>
      <c r="P1256" s="50">
        <f ca="1">OFFSET(随机目标!$C$42,M1256-1,MATCH(K1256,随机目标!$C$41:$CH$41,0)+1)</f>
        <v>5</v>
      </c>
      <c r="Q1256" s="50">
        <v>1</v>
      </c>
      <c r="R1256" s="50" t="str">
        <f t="shared" ca="1" si="1001"/>
        <v>prop_214</v>
      </c>
      <c r="S1256" s="50" t="str">
        <f t="shared" ca="1" si="1002"/>
        <v>prop</v>
      </c>
      <c r="U1256" s="50">
        <v>24</v>
      </c>
      <c r="V1256" s="50">
        <f t="shared" si="1005"/>
        <v>242054</v>
      </c>
      <c r="W1256" s="50">
        <v>54</v>
      </c>
      <c r="X1256" s="50" t="s">
        <v>2200</v>
      </c>
      <c r="Y1256" s="50" t="s">
        <v>2200</v>
      </c>
      <c r="Z1256" s="50">
        <f>随机目标!CH695</f>
        <v>0</v>
      </c>
      <c r="AA1256" s="50">
        <v>2</v>
      </c>
      <c r="AB1256" s="50" t="str">
        <f t="shared" si="1006"/>
        <v>itemicon_1</v>
      </c>
      <c r="AC1256" s="50" t="str">
        <f t="shared" si="1007"/>
        <v>coin</v>
      </c>
    </row>
    <row r="1257" spans="1:29">
      <c r="A1257" s="51" t="s">
        <v>1571</v>
      </c>
      <c r="B1257" s="52">
        <v>3055</v>
      </c>
      <c r="C1257" s="52">
        <v>1</v>
      </c>
      <c r="E1257" s="50">
        <v>0</v>
      </c>
      <c r="F1257" s="50">
        <v>0</v>
      </c>
      <c r="G1257" s="50">
        <v>0</v>
      </c>
      <c r="H1257" s="50" t="str">
        <f>"pack,"&amp;宝箱产出!O58</f>
        <v>pack,80055</v>
      </c>
      <c r="K1257" s="50">
        <v>17</v>
      </c>
      <c r="L1257" s="50">
        <f t="shared" si="1000"/>
        <v>171055</v>
      </c>
      <c r="M1257" s="50">
        <v>55</v>
      </c>
      <c r="N1257" s="50" t="str">
        <f ca="1">OFFSET(随机目标!$C$42,M1257-1,MATCH(K1257,随机目标!$C$41:$CH$41,0)-1)</f>
        <v>prop,214,1;pack,1109;pack,1124;pack,1139;pack,1154</v>
      </c>
      <c r="O1257" s="50" t="str">
        <f ca="1">OFFSET(随机目标!$C$42,M1257-1,MATCH(K1257,随机目标!$C$41:$CH$41,0))</f>
        <v>prop,214,1</v>
      </c>
      <c r="P1257" s="50">
        <f ca="1">OFFSET(随机目标!$C$42,M1257-1,MATCH(K1257,随机目标!$C$41:$CH$41,0)+1)</f>
        <v>5</v>
      </c>
      <c r="Q1257" s="50">
        <v>1</v>
      </c>
      <c r="R1257" s="50" t="str">
        <f t="shared" ca="1" si="1001"/>
        <v>prop_214</v>
      </c>
      <c r="S1257" s="50" t="str">
        <f t="shared" ca="1" si="1002"/>
        <v>prop</v>
      </c>
      <c r="U1257" s="50">
        <v>24</v>
      </c>
      <c r="V1257" s="50">
        <f t="shared" si="1005"/>
        <v>242055</v>
      </c>
      <c r="W1257" s="50">
        <v>55</v>
      </c>
      <c r="X1257" s="50" t="s">
        <v>2200</v>
      </c>
      <c r="Y1257" s="50" t="s">
        <v>2200</v>
      </c>
      <c r="Z1257" s="50">
        <f>随机目标!CH696</f>
        <v>0</v>
      </c>
      <c r="AA1257" s="50">
        <v>2</v>
      </c>
      <c r="AB1257" s="50" t="str">
        <f t="shared" si="1006"/>
        <v>itemicon_1</v>
      </c>
      <c r="AC1257" s="50" t="str">
        <f t="shared" si="1007"/>
        <v>coin</v>
      </c>
    </row>
    <row r="1258" spans="1:29">
      <c r="A1258" s="51" t="s">
        <v>1572</v>
      </c>
      <c r="B1258" s="52">
        <v>3056</v>
      </c>
      <c r="C1258" s="52">
        <v>1</v>
      </c>
      <c r="E1258" s="50">
        <v>0</v>
      </c>
      <c r="F1258" s="50">
        <v>0</v>
      </c>
      <c r="G1258" s="50">
        <v>0</v>
      </c>
      <c r="H1258" s="50" t="str">
        <f>"pack,"&amp;宝箱产出!O59</f>
        <v>pack,80056</v>
      </c>
      <c r="K1258" s="50">
        <v>17</v>
      </c>
      <c r="L1258" s="50">
        <f t="shared" si="1000"/>
        <v>171056</v>
      </c>
      <c r="M1258" s="50">
        <v>56</v>
      </c>
      <c r="N1258" s="50" t="str">
        <f ca="1">OFFSET(随机目标!$C$42,M1258-1,MATCH(K1258,随机目标!$C$41:$CH$41,0)-1)</f>
        <v>prop,214,1;pack,1109;pack,1124;pack,1139;pack,1154</v>
      </c>
      <c r="O1258" s="50" t="str">
        <f ca="1">OFFSET(随机目标!$C$42,M1258-1,MATCH(K1258,随机目标!$C$41:$CH$41,0))</f>
        <v>prop,214,1</v>
      </c>
      <c r="P1258" s="50">
        <f ca="1">OFFSET(随机目标!$C$42,M1258-1,MATCH(K1258,随机目标!$C$41:$CH$41,0)+1)</f>
        <v>5</v>
      </c>
      <c r="Q1258" s="50">
        <v>1</v>
      </c>
      <c r="R1258" s="50" t="str">
        <f t="shared" ca="1" si="1001"/>
        <v>prop_214</v>
      </c>
      <c r="S1258" s="50" t="str">
        <f t="shared" ca="1" si="1002"/>
        <v>prop</v>
      </c>
      <c r="U1258" s="50">
        <v>24</v>
      </c>
      <c r="V1258" s="50">
        <f t="shared" si="1005"/>
        <v>242056</v>
      </c>
      <c r="W1258" s="50">
        <v>56</v>
      </c>
      <c r="X1258" s="50" t="s">
        <v>2200</v>
      </c>
      <c r="Y1258" s="50" t="s">
        <v>2200</v>
      </c>
      <c r="Z1258" s="50">
        <f>随机目标!CH697</f>
        <v>0</v>
      </c>
      <c r="AA1258" s="50">
        <v>2</v>
      </c>
      <c r="AB1258" s="50" t="str">
        <f t="shared" si="1006"/>
        <v>itemicon_1</v>
      </c>
      <c r="AC1258" s="50" t="str">
        <f t="shared" si="1007"/>
        <v>coin</v>
      </c>
    </row>
    <row r="1259" spans="1:29">
      <c r="A1259" s="51" t="s">
        <v>1573</v>
      </c>
      <c r="B1259" s="52">
        <v>3057</v>
      </c>
      <c r="C1259" s="52">
        <v>1</v>
      </c>
      <c r="E1259" s="50">
        <v>0</v>
      </c>
      <c r="F1259" s="50">
        <v>0</v>
      </c>
      <c r="G1259" s="50">
        <v>0</v>
      </c>
      <c r="H1259" s="50" t="str">
        <f>"pack,"&amp;宝箱产出!O60</f>
        <v>pack,80057</v>
      </c>
      <c r="K1259" s="50">
        <v>17</v>
      </c>
      <c r="L1259" s="50">
        <f t="shared" si="1000"/>
        <v>171057</v>
      </c>
      <c r="M1259" s="50">
        <v>57</v>
      </c>
      <c r="N1259" s="50" t="str">
        <f ca="1">OFFSET(随机目标!$C$42,M1259-1,MATCH(K1259,随机目标!$C$41:$CH$41,0)-1)</f>
        <v>prop,214,1;pack,1109;pack,1124;pack,1139;pack,1154</v>
      </c>
      <c r="O1259" s="50" t="str">
        <f ca="1">OFFSET(随机目标!$C$42,M1259-1,MATCH(K1259,随机目标!$C$41:$CH$41,0))</f>
        <v>prop,214,1</v>
      </c>
      <c r="P1259" s="50">
        <f ca="1">OFFSET(随机目标!$C$42,M1259-1,MATCH(K1259,随机目标!$C$41:$CH$41,0)+1)</f>
        <v>5</v>
      </c>
      <c r="Q1259" s="50">
        <v>1</v>
      </c>
      <c r="R1259" s="50" t="str">
        <f t="shared" ca="1" si="1001"/>
        <v>prop_214</v>
      </c>
      <c r="S1259" s="50" t="str">
        <f t="shared" ca="1" si="1002"/>
        <v>prop</v>
      </c>
      <c r="U1259" s="50">
        <v>24</v>
      </c>
      <c r="V1259" s="50">
        <f t="shared" si="1005"/>
        <v>242057</v>
      </c>
      <c r="W1259" s="50">
        <v>57</v>
      </c>
      <c r="X1259" s="50" t="s">
        <v>2200</v>
      </c>
      <c r="Y1259" s="50" t="s">
        <v>2200</v>
      </c>
      <c r="Z1259" s="50">
        <f>随机目标!CH698</f>
        <v>0</v>
      </c>
      <c r="AA1259" s="50">
        <v>2</v>
      </c>
      <c r="AB1259" s="50" t="str">
        <f t="shared" si="1006"/>
        <v>itemicon_1</v>
      </c>
      <c r="AC1259" s="50" t="str">
        <f t="shared" si="1007"/>
        <v>coin</v>
      </c>
    </row>
    <row r="1260" spans="1:29">
      <c r="A1260" s="51" t="s">
        <v>1574</v>
      </c>
      <c r="B1260" s="52">
        <v>3058</v>
      </c>
      <c r="C1260" s="52">
        <v>1</v>
      </c>
      <c r="E1260" s="50">
        <v>0</v>
      </c>
      <c r="F1260" s="50">
        <v>0</v>
      </c>
      <c r="G1260" s="50">
        <v>0</v>
      </c>
      <c r="H1260" s="50" t="str">
        <f>"pack,"&amp;宝箱产出!O61</f>
        <v>pack,80058</v>
      </c>
      <c r="K1260" s="50">
        <v>17</v>
      </c>
      <c r="L1260" s="50">
        <f t="shared" si="1000"/>
        <v>171058</v>
      </c>
      <c r="M1260" s="50">
        <v>58</v>
      </c>
      <c r="N1260" s="50" t="str">
        <f ca="1">OFFSET(随机目标!$C$42,M1260-1,MATCH(K1260,随机目标!$C$41:$CH$41,0)-1)</f>
        <v>prop,214,1;pack,1109;pack,1124;pack,1139;pack,1154</v>
      </c>
      <c r="O1260" s="50" t="str">
        <f ca="1">OFFSET(随机目标!$C$42,M1260-1,MATCH(K1260,随机目标!$C$41:$CH$41,0))</f>
        <v>prop,214,1</v>
      </c>
      <c r="P1260" s="50">
        <f ca="1">OFFSET(随机目标!$C$42,M1260-1,MATCH(K1260,随机目标!$C$41:$CH$41,0)+1)</f>
        <v>5</v>
      </c>
      <c r="Q1260" s="50">
        <v>1</v>
      </c>
      <c r="R1260" s="50" t="str">
        <f t="shared" ca="1" si="1001"/>
        <v>prop_214</v>
      </c>
      <c r="S1260" s="50" t="str">
        <f t="shared" ca="1" si="1002"/>
        <v>prop</v>
      </c>
      <c r="U1260" s="50">
        <v>24</v>
      </c>
      <c r="V1260" s="50">
        <f t="shared" si="1005"/>
        <v>242058</v>
      </c>
      <c r="W1260" s="50">
        <v>58</v>
      </c>
      <c r="X1260" s="50" t="s">
        <v>2200</v>
      </c>
      <c r="Y1260" s="50" t="s">
        <v>2200</v>
      </c>
      <c r="Z1260" s="50">
        <f>随机目标!CH699</f>
        <v>0</v>
      </c>
      <c r="AA1260" s="50">
        <v>2</v>
      </c>
      <c r="AB1260" s="50" t="str">
        <f t="shared" si="1006"/>
        <v>itemicon_1</v>
      </c>
      <c r="AC1260" s="50" t="str">
        <f t="shared" si="1007"/>
        <v>coin</v>
      </c>
    </row>
    <row r="1261" spans="1:29">
      <c r="A1261" s="51" t="s">
        <v>1575</v>
      </c>
      <c r="B1261" s="52">
        <v>3059</v>
      </c>
      <c r="C1261" s="52">
        <v>1</v>
      </c>
      <c r="E1261" s="50">
        <v>0</v>
      </c>
      <c r="F1261" s="50">
        <v>0</v>
      </c>
      <c r="G1261" s="50">
        <v>0</v>
      </c>
      <c r="H1261" s="50" t="str">
        <f>"pack,"&amp;宝箱产出!O62</f>
        <v>pack,80059</v>
      </c>
      <c r="K1261" s="50">
        <v>17</v>
      </c>
      <c r="L1261" s="50">
        <f t="shared" si="1000"/>
        <v>171059</v>
      </c>
      <c r="M1261" s="50">
        <v>59</v>
      </c>
      <c r="N1261" s="50" t="str">
        <f ca="1">OFFSET(随机目标!$C$42,M1261-1,MATCH(K1261,随机目标!$C$41:$CH$41,0)-1)</f>
        <v>prop,214,1;pack,1110;pack,1125;pack,1140;pack,1155</v>
      </c>
      <c r="O1261" s="50" t="str">
        <f ca="1">OFFSET(随机目标!$C$42,M1261-1,MATCH(K1261,随机目标!$C$41:$CH$41,0))</f>
        <v>prop,214,1</v>
      </c>
      <c r="P1261" s="50">
        <f ca="1">OFFSET(随机目标!$C$42,M1261-1,MATCH(K1261,随机目标!$C$41:$CH$41,0)+1)</f>
        <v>5</v>
      </c>
      <c r="Q1261" s="50">
        <v>1</v>
      </c>
      <c r="R1261" s="50" t="str">
        <f t="shared" ca="1" si="1001"/>
        <v>prop_214</v>
      </c>
      <c r="S1261" s="50" t="str">
        <f t="shared" ca="1" si="1002"/>
        <v>prop</v>
      </c>
      <c r="U1261" s="50">
        <v>24</v>
      </c>
      <c r="V1261" s="50">
        <f t="shared" si="1005"/>
        <v>242059</v>
      </c>
      <c r="W1261" s="50">
        <v>59</v>
      </c>
      <c r="X1261" s="50" t="s">
        <v>2200</v>
      </c>
      <c r="Y1261" s="50" t="s">
        <v>2200</v>
      </c>
      <c r="Z1261" s="50">
        <f>随机目标!CH700</f>
        <v>0</v>
      </c>
      <c r="AA1261" s="50">
        <v>2</v>
      </c>
      <c r="AB1261" s="50" t="str">
        <f t="shared" si="1006"/>
        <v>itemicon_1</v>
      </c>
      <c r="AC1261" s="50" t="str">
        <f t="shared" si="1007"/>
        <v>coin</v>
      </c>
    </row>
    <row r="1262" spans="1:29">
      <c r="A1262" s="51" t="s">
        <v>1576</v>
      </c>
      <c r="B1262" s="52">
        <v>3060</v>
      </c>
      <c r="C1262" s="52">
        <v>1</v>
      </c>
      <c r="E1262" s="50">
        <v>0</v>
      </c>
      <c r="F1262" s="50">
        <v>0</v>
      </c>
      <c r="G1262" s="50">
        <v>0</v>
      </c>
      <c r="H1262" s="50" t="str">
        <f>"pack,"&amp;宝箱产出!O63</f>
        <v>pack,80060</v>
      </c>
      <c r="K1262" s="50">
        <v>17</v>
      </c>
      <c r="L1262" s="50">
        <f t="shared" si="1000"/>
        <v>171060</v>
      </c>
      <c r="M1262" s="50">
        <v>60</v>
      </c>
      <c r="N1262" s="50" t="str">
        <f ca="1">OFFSET(随机目标!$C$42,M1262-1,MATCH(K1262,随机目标!$C$41:$CH$41,0)-1)</f>
        <v>prop,214,1;pack,1110;pack,1125;pack,1140;pack,1155</v>
      </c>
      <c r="O1262" s="50" t="str">
        <f ca="1">OFFSET(随机目标!$C$42,M1262-1,MATCH(K1262,随机目标!$C$41:$CH$41,0))</f>
        <v>prop,214,1</v>
      </c>
      <c r="P1262" s="50">
        <f ca="1">OFFSET(随机目标!$C$42,M1262-1,MATCH(K1262,随机目标!$C$41:$CH$41,0)+1)</f>
        <v>5</v>
      </c>
      <c r="Q1262" s="50">
        <v>1</v>
      </c>
      <c r="R1262" s="50" t="str">
        <f t="shared" ca="1" si="1001"/>
        <v>prop_214</v>
      </c>
      <c r="S1262" s="50" t="str">
        <f t="shared" ca="1" si="1002"/>
        <v>prop</v>
      </c>
      <c r="U1262" s="50">
        <v>24</v>
      </c>
      <c r="V1262" s="50">
        <f t="shared" si="1005"/>
        <v>242060</v>
      </c>
      <c r="W1262" s="50">
        <v>60</v>
      </c>
      <c r="X1262" s="50" t="s">
        <v>2200</v>
      </c>
      <c r="Y1262" s="50" t="s">
        <v>2200</v>
      </c>
      <c r="Z1262" s="50">
        <f>随机目标!CH701</f>
        <v>0</v>
      </c>
      <c r="AA1262" s="50">
        <v>2</v>
      </c>
      <c r="AB1262" s="50" t="str">
        <f t="shared" si="1006"/>
        <v>itemicon_1</v>
      </c>
      <c r="AC1262" s="50" t="str">
        <f t="shared" si="1007"/>
        <v>coin</v>
      </c>
    </row>
    <row r="1263" spans="1:29">
      <c r="A1263" s="51" t="s">
        <v>1577</v>
      </c>
      <c r="B1263" s="52">
        <v>3061</v>
      </c>
      <c r="C1263" s="52">
        <v>1</v>
      </c>
      <c r="E1263" s="50">
        <v>0</v>
      </c>
      <c r="F1263" s="50">
        <v>0</v>
      </c>
      <c r="G1263" s="50">
        <v>0</v>
      </c>
      <c r="H1263" s="50" t="str">
        <f>"pack,"&amp;宝箱产出!O64</f>
        <v>pack,80061</v>
      </c>
      <c r="K1263" s="50">
        <v>17</v>
      </c>
      <c r="L1263" s="50">
        <f t="shared" si="1000"/>
        <v>171061</v>
      </c>
      <c r="M1263" s="50">
        <v>61</v>
      </c>
      <c r="N1263" s="50" t="str">
        <f ca="1">OFFSET(随机目标!$C$42,M1263-1,MATCH(K1263,随机目标!$C$41:$CH$41,0)-1)</f>
        <v>prop,214,1;pack,1110;pack,1125;pack,1140;pack,1155</v>
      </c>
      <c r="O1263" s="50" t="str">
        <f ca="1">OFFSET(随机目标!$C$42,M1263-1,MATCH(K1263,随机目标!$C$41:$CH$41,0))</f>
        <v>prop,214,1</v>
      </c>
      <c r="P1263" s="50">
        <f ca="1">OFFSET(随机目标!$C$42,M1263-1,MATCH(K1263,随机目标!$C$41:$CH$41,0)+1)</f>
        <v>5</v>
      </c>
      <c r="Q1263" s="50">
        <v>1</v>
      </c>
      <c r="R1263" s="50" t="str">
        <f t="shared" ca="1" si="1001"/>
        <v>prop_214</v>
      </c>
      <c r="S1263" s="50" t="str">
        <f t="shared" ca="1" si="1002"/>
        <v>prop</v>
      </c>
      <c r="U1263" s="50">
        <v>24</v>
      </c>
      <c r="V1263" s="50">
        <f t="shared" si="1005"/>
        <v>242061</v>
      </c>
      <c r="W1263" s="50">
        <v>61</v>
      </c>
      <c r="X1263" s="50" t="s">
        <v>2200</v>
      </c>
      <c r="Y1263" s="50" t="s">
        <v>2200</v>
      </c>
      <c r="Z1263" s="50">
        <f>随机目标!CH702</f>
        <v>0</v>
      </c>
      <c r="AA1263" s="50">
        <v>2</v>
      </c>
      <c r="AB1263" s="50" t="str">
        <f t="shared" si="1006"/>
        <v>itemicon_1</v>
      </c>
      <c r="AC1263" s="50" t="str">
        <f t="shared" si="1007"/>
        <v>coin</v>
      </c>
    </row>
    <row r="1264" spans="1:29">
      <c r="A1264" s="51" t="s">
        <v>1578</v>
      </c>
      <c r="B1264" s="52">
        <v>3062</v>
      </c>
      <c r="C1264" s="52">
        <v>1</v>
      </c>
      <c r="E1264" s="50">
        <v>0</v>
      </c>
      <c r="F1264" s="50">
        <v>0</v>
      </c>
      <c r="G1264" s="50">
        <v>0</v>
      </c>
      <c r="H1264" s="50" t="str">
        <f>"pack,"&amp;宝箱产出!O65</f>
        <v>pack,80062</v>
      </c>
      <c r="K1264" s="50">
        <v>17</v>
      </c>
      <c r="L1264" s="50">
        <f t="shared" ref="L1264:L1327" si="1008">K1264*10000+1000+M1264</f>
        <v>171062</v>
      </c>
      <c r="M1264" s="50">
        <v>62</v>
      </c>
      <c r="N1264" s="50" t="str">
        <f ca="1">OFFSET(随机目标!$C$42,M1264-1,MATCH(K1264,随机目标!$C$41:$CH$41,0)-1)</f>
        <v>prop,214,1;pack,1110;pack,1125;pack,1140;pack,1155</v>
      </c>
      <c r="O1264" s="50" t="str">
        <f ca="1">OFFSET(随机目标!$C$42,M1264-1,MATCH(K1264,随机目标!$C$41:$CH$41,0))</f>
        <v>prop,214,1</v>
      </c>
      <c r="P1264" s="50">
        <f ca="1">OFFSET(随机目标!$C$42,M1264-1,MATCH(K1264,随机目标!$C$41:$CH$41,0)+1)</f>
        <v>5</v>
      </c>
      <c r="Q1264" s="50">
        <v>1</v>
      </c>
      <c r="R1264" s="50" t="str">
        <f t="shared" ref="R1264:R1327" ca="1" si="1009">IF(OR(S1264="coin",S1264="stage_token"),VLOOKUP(S1264,$AE$3:$AF$6,2,0),IF(S1264="item",VLOOKUP(O1264,$AE$3:$AF$6,2,0),S1264&amp;"_"&amp;MID(O1264,6,3)))</f>
        <v>prop_214</v>
      </c>
      <c r="S1264" s="50" t="str">
        <f t="shared" ref="S1264:S1327" ca="1" si="1010">LEFT(O1264,FIND(",",O1264)-1)</f>
        <v>prop</v>
      </c>
      <c r="U1264" s="50">
        <v>24</v>
      </c>
      <c r="V1264" s="50">
        <f t="shared" si="1005"/>
        <v>242062</v>
      </c>
      <c r="W1264" s="50">
        <v>62</v>
      </c>
      <c r="X1264" s="50" t="s">
        <v>2200</v>
      </c>
      <c r="Y1264" s="50" t="s">
        <v>2200</v>
      </c>
      <c r="Z1264" s="50">
        <f>随机目标!CH703</f>
        <v>0</v>
      </c>
      <c r="AA1264" s="50">
        <v>2</v>
      </c>
      <c r="AB1264" s="50" t="str">
        <f t="shared" si="1006"/>
        <v>itemicon_1</v>
      </c>
      <c r="AC1264" s="50" t="str">
        <f t="shared" si="1007"/>
        <v>coin</v>
      </c>
    </row>
    <row r="1265" spans="1:29">
      <c r="A1265" s="51" t="s">
        <v>1579</v>
      </c>
      <c r="B1265" s="52">
        <v>3063</v>
      </c>
      <c r="C1265" s="52">
        <v>1</v>
      </c>
      <c r="E1265" s="50">
        <v>0</v>
      </c>
      <c r="F1265" s="50">
        <v>0</v>
      </c>
      <c r="G1265" s="50">
        <v>0</v>
      </c>
      <c r="H1265" s="50" t="str">
        <f>"pack,"&amp;宝箱产出!O66</f>
        <v>pack,80063</v>
      </c>
      <c r="K1265" s="50">
        <v>17</v>
      </c>
      <c r="L1265" s="50">
        <f t="shared" si="1008"/>
        <v>171063</v>
      </c>
      <c r="M1265" s="50">
        <v>63</v>
      </c>
      <c r="N1265" s="50" t="str">
        <f ca="1">OFFSET(随机目标!$C$42,M1265-1,MATCH(K1265,随机目标!$C$41:$CH$41,0)-1)</f>
        <v>prop,214,1;pack,1110;pack,1125;pack,1140;pack,1155</v>
      </c>
      <c r="O1265" s="50" t="str">
        <f ca="1">OFFSET(随机目标!$C$42,M1265-1,MATCH(K1265,随机目标!$C$41:$CH$41,0))</f>
        <v>prop,214,1</v>
      </c>
      <c r="P1265" s="50">
        <f ca="1">OFFSET(随机目标!$C$42,M1265-1,MATCH(K1265,随机目标!$C$41:$CH$41,0)+1)</f>
        <v>5</v>
      </c>
      <c r="Q1265" s="50">
        <v>1</v>
      </c>
      <c r="R1265" s="50" t="str">
        <f t="shared" ca="1" si="1009"/>
        <v>prop_214</v>
      </c>
      <c r="S1265" s="50" t="str">
        <f t="shared" ca="1" si="1010"/>
        <v>prop</v>
      </c>
      <c r="U1265" s="50">
        <v>24</v>
      </c>
      <c r="V1265" s="50">
        <f t="shared" si="1005"/>
        <v>242063</v>
      </c>
      <c r="W1265" s="50">
        <v>63</v>
      </c>
      <c r="X1265" s="50" t="s">
        <v>2200</v>
      </c>
      <c r="Y1265" s="50" t="s">
        <v>2200</v>
      </c>
      <c r="Z1265" s="50">
        <f>随机目标!CH704</f>
        <v>0</v>
      </c>
      <c r="AA1265" s="50">
        <v>2</v>
      </c>
      <c r="AB1265" s="50" t="str">
        <f t="shared" si="1006"/>
        <v>itemicon_1</v>
      </c>
      <c r="AC1265" s="50" t="str">
        <f t="shared" si="1007"/>
        <v>coin</v>
      </c>
    </row>
    <row r="1266" spans="1:29">
      <c r="A1266" s="51" t="s">
        <v>1580</v>
      </c>
      <c r="B1266" s="52">
        <v>3064</v>
      </c>
      <c r="C1266" s="52">
        <v>1</v>
      </c>
      <c r="E1266" s="50">
        <v>0</v>
      </c>
      <c r="F1266" s="50">
        <v>0</v>
      </c>
      <c r="G1266" s="50">
        <v>0</v>
      </c>
      <c r="H1266" s="50" t="str">
        <f>"pack,"&amp;宝箱产出!O67</f>
        <v>pack,80064</v>
      </c>
      <c r="K1266" s="50">
        <v>17</v>
      </c>
      <c r="L1266" s="50">
        <f t="shared" si="1008"/>
        <v>171064</v>
      </c>
      <c r="M1266" s="50">
        <v>64</v>
      </c>
      <c r="N1266" s="50" t="str">
        <f ca="1">OFFSET(随机目标!$C$42,M1266-1,MATCH(K1266,随机目标!$C$41:$CH$41,0)-1)</f>
        <v>prop,214,1;pack,1110;pack,1125;pack,1140;pack,1155</v>
      </c>
      <c r="O1266" s="50" t="str">
        <f ca="1">OFFSET(随机目标!$C$42,M1266-1,MATCH(K1266,随机目标!$C$41:$CH$41,0))</f>
        <v>prop,214,1</v>
      </c>
      <c r="P1266" s="50">
        <f ca="1">OFFSET(随机目标!$C$42,M1266-1,MATCH(K1266,随机目标!$C$41:$CH$41,0)+1)</f>
        <v>5</v>
      </c>
      <c r="Q1266" s="50">
        <v>1</v>
      </c>
      <c r="R1266" s="50" t="str">
        <f t="shared" ca="1" si="1009"/>
        <v>prop_214</v>
      </c>
      <c r="S1266" s="50" t="str">
        <f t="shared" ca="1" si="1010"/>
        <v>prop</v>
      </c>
      <c r="U1266" s="50">
        <v>24</v>
      </c>
      <c r="V1266" s="50">
        <f t="shared" si="1005"/>
        <v>242064</v>
      </c>
      <c r="W1266" s="50">
        <v>64</v>
      </c>
      <c r="X1266" s="50" t="s">
        <v>2200</v>
      </c>
      <c r="Y1266" s="50" t="s">
        <v>2200</v>
      </c>
      <c r="Z1266" s="50">
        <f>随机目标!CH705</f>
        <v>0</v>
      </c>
      <c r="AA1266" s="50">
        <v>2</v>
      </c>
      <c r="AB1266" s="50" t="str">
        <f t="shared" si="1006"/>
        <v>itemicon_1</v>
      </c>
      <c r="AC1266" s="50" t="str">
        <f t="shared" si="1007"/>
        <v>coin</v>
      </c>
    </row>
    <row r="1267" spans="1:29">
      <c r="A1267" s="51" t="s">
        <v>1581</v>
      </c>
      <c r="B1267" s="52">
        <v>3065</v>
      </c>
      <c r="C1267" s="52">
        <v>1</v>
      </c>
      <c r="E1267" s="50">
        <v>0</v>
      </c>
      <c r="F1267" s="50">
        <v>0</v>
      </c>
      <c r="G1267" s="50">
        <v>0</v>
      </c>
      <c r="H1267" s="50" t="str">
        <f>"pack,"&amp;宝箱产出!O68</f>
        <v>pack,80065</v>
      </c>
      <c r="K1267" s="50">
        <v>17</v>
      </c>
      <c r="L1267" s="50">
        <f t="shared" si="1008"/>
        <v>171065</v>
      </c>
      <c r="M1267" s="50">
        <v>65</v>
      </c>
      <c r="N1267" s="50" t="str">
        <f ca="1">OFFSET(随机目标!$C$42,M1267-1,MATCH(K1267,随机目标!$C$41:$CH$41,0)-1)</f>
        <v>prop,214,1;pack,1110;pack,1125;pack,1140;pack,1155</v>
      </c>
      <c r="O1267" s="50" t="str">
        <f ca="1">OFFSET(随机目标!$C$42,M1267-1,MATCH(K1267,随机目标!$C$41:$CH$41,0))</f>
        <v>prop,214,1</v>
      </c>
      <c r="P1267" s="50">
        <f ca="1">OFFSET(随机目标!$C$42,M1267-1,MATCH(K1267,随机目标!$C$41:$CH$41,0)+1)</f>
        <v>5</v>
      </c>
      <c r="Q1267" s="50">
        <v>1</v>
      </c>
      <c r="R1267" s="50" t="str">
        <f t="shared" ca="1" si="1009"/>
        <v>prop_214</v>
      </c>
      <c r="S1267" s="50" t="str">
        <f t="shared" ca="1" si="1010"/>
        <v>prop</v>
      </c>
      <c r="U1267" s="50">
        <v>24</v>
      </c>
      <c r="V1267" s="50">
        <f t="shared" si="1005"/>
        <v>242065</v>
      </c>
      <c r="W1267" s="50">
        <v>65</v>
      </c>
      <c r="X1267" s="50" t="s">
        <v>2200</v>
      </c>
      <c r="Y1267" s="50" t="s">
        <v>2200</v>
      </c>
      <c r="Z1267" s="50">
        <f>随机目标!CH706</f>
        <v>0</v>
      </c>
      <c r="AA1267" s="50">
        <v>2</v>
      </c>
      <c r="AB1267" s="50" t="str">
        <f t="shared" si="1006"/>
        <v>itemicon_1</v>
      </c>
      <c r="AC1267" s="50" t="str">
        <f t="shared" si="1007"/>
        <v>coin</v>
      </c>
    </row>
    <row r="1268" spans="1:29">
      <c r="A1268" s="51" t="s">
        <v>1582</v>
      </c>
      <c r="B1268" s="52">
        <v>3066</v>
      </c>
      <c r="C1268" s="52">
        <v>1</v>
      </c>
      <c r="E1268" s="50">
        <v>0</v>
      </c>
      <c r="F1268" s="50">
        <v>0</v>
      </c>
      <c r="G1268" s="50">
        <v>0</v>
      </c>
      <c r="H1268" s="50" t="str">
        <f>"pack,"&amp;宝箱产出!O69</f>
        <v>pack,80066</v>
      </c>
      <c r="K1268" s="50">
        <v>17</v>
      </c>
      <c r="L1268" s="50">
        <f t="shared" si="1008"/>
        <v>171066</v>
      </c>
      <c r="M1268" s="50">
        <v>66</v>
      </c>
      <c r="N1268" s="50" t="str">
        <f ca="1">OFFSET(随机目标!$C$42,M1268-1,MATCH(K1268,随机目标!$C$41:$CH$41,0)-1)</f>
        <v>prop,214,1;pack,1111;pack,1126;pack,1141;pack,1156</v>
      </c>
      <c r="O1268" s="50" t="str">
        <f ca="1">OFFSET(随机目标!$C$42,M1268-1,MATCH(K1268,随机目标!$C$41:$CH$41,0))</f>
        <v>prop,214,1</v>
      </c>
      <c r="P1268" s="50">
        <f ca="1">OFFSET(随机目标!$C$42,M1268-1,MATCH(K1268,随机目标!$C$41:$CH$41,0)+1)</f>
        <v>5</v>
      </c>
      <c r="Q1268" s="50">
        <v>1</v>
      </c>
      <c r="R1268" s="50" t="str">
        <f t="shared" ca="1" si="1009"/>
        <v>prop_214</v>
      </c>
      <c r="S1268" s="50" t="str">
        <f t="shared" ca="1" si="1010"/>
        <v>prop</v>
      </c>
      <c r="U1268" s="50">
        <v>24</v>
      </c>
      <c r="V1268" s="50">
        <f t="shared" si="1005"/>
        <v>242066</v>
      </c>
      <c r="W1268" s="50">
        <v>66</v>
      </c>
      <c r="X1268" s="50" t="s">
        <v>2200</v>
      </c>
      <c r="Y1268" s="50" t="s">
        <v>2200</v>
      </c>
      <c r="Z1268" s="50">
        <f>随机目标!CH707</f>
        <v>0</v>
      </c>
      <c r="AA1268" s="50">
        <v>2</v>
      </c>
      <c r="AB1268" s="50" t="str">
        <f t="shared" si="1006"/>
        <v>itemicon_1</v>
      </c>
      <c r="AC1268" s="50" t="str">
        <f t="shared" si="1007"/>
        <v>coin</v>
      </c>
    </row>
    <row r="1269" spans="1:29">
      <c r="A1269" s="51" t="s">
        <v>1583</v>
      </c>
      <c r="B1269" s="52">
        <v>3067</v>
      </c>
      <c r="C1269" s="52">
        <v>1</v>
      </c>
      <c r="E1269" s="50">
        <v>0</v>
      </c>
      <c r="F1269" s="50">
        <v>0</v>
      </c>
      <c r="G1269" s="50">
        <v>0</v>
      </c>
      <c r="H1269" s="50" t="str">
        <f>"pack,"&amp;宝箱产出!O70</f>
        <v>pack,80067</v>
      </c>
      <c r="K1269" s="50">
        <v>17</v>
      </c>
      <c r="L1269" s="50">
        <f t="shared" si="1008"/>
        <v>171067</v>
      </c>
      <c r="M1269" s="50">
        <v>67</v>
      </c>
      <c r="N1269" s="50" t="str">
        <f ca="1">OFFSET(随机目标!$C$42,M1269-1,MATCH(K1269,随机目标!$C$41:$CH$41,0)-1)</f>
        <v>prop,214,1;pack,1111;pack,1126;pack,1141;pack,1156</v>
      </c>
      <c r="O1269" s="50" t="str">
        <f ca="1">OFFSET(随机目标!$C$42,M1269-1,MATCH(K1269,随机目标!$C$41:$CH$41,0))</f>
        <v>prop,214,1</v>
      </c>
      <c r="P1269" s="50">
        <f ca="1">OFFSET(随机目标!$C$42,M1269-1,MATCH(K1269,随机目标!$C$41:$CH$41,0)+1)</f>
        <v>5</v>
      </c>
      <c r="Q1269" s="50">
        <v>1</v>
      </c>
      <c r="R1269" s="50" t="str">
        <f t="shared" ca="1" si="1009"/>
        <v>prop_214</v>
      </c>
      <c r="S1269" s="50" t="str">
        <f t="shared" ca="1" si="1010"/>
        <v>prop</v>
      </c>
      <c r="U1269" s="50">
        <v>24</v>
      </c>
      <c r="V1269" s="50">
        <f t="shared" si="1005"/>
        <v>242067</v>
      </c>
      <c r="W1269" s="50">
        <v>67</v>
      </c>
      <c r="X1269" s="50" t="s">
        <v>2200</v>
      </c>
      <c r="Y1269" s="50" t="s">
        <v>2200</v>
      </c>
      <c r="Z1269" s="50">
        <f>随机目标!CH708</f>
        <v>0</v>
      </c>
      <c r="AA1269" s="50">
        <v>2</v>
      </c>
      <c r="AB1269" s="50" t="str">
        <f t="shared" si="1006"/>
        <v>itemicon_1</v>
      </c>
      <c r="AC1269" s="50" t="str">
        <f t="shared" si="1007"/>
        <v>coin</v>
      </c>
    </row>
    <row r="1270" spans="1:29">
      <c r="A1270" s="51" t="s">
        <v>1584</v>
      </c>
      <c r="B1270" s="52">
        <v>3068</v>
      </c>
      <c r="C1270" s="52">
        <v>1</v>
      </c>
      <c r="E1270" s="50">
        <v>0</v>
      </c>
      <c r="F1270" s="50">
        <v>0</v>
      </c>
      <c r="G1270" s="50">
        <v>0</v>
      </c>
      <c r="H1270" s="50" t="str">
        <f>"pack,"&amp;宝箱产出!O71</f>
        <v>pack,80068</v>
      </c>
      <c r="K1270" s="50">
        <v>17</v>
      </c>
      <c r="L1270" s="50">
        <f t="shared" si="1008"/>
        <v>171068</v>
      </c>
      <c r="M1270" s="50">
        <v>68</v>
      </c>
      <c r="N1270" s="50" t="str">
        <f ca="1">OFFSET(随机目标!$C$42,M1270-1,MATCH(K1270,随机目标!$C$41:$CH$41,0)-1)</f>
        <v>prop,214,1;pack,1111;pack,1126;pack,1141;pack,1156</v>
      </c>
      <c r="O1270" s="50" t="str">
        <f ca="1">OFFSET(随机目标!$C$42,M1270-1,MATCH(K1270,随机目标!$C$41:$CH$41,0))</f>
        <v>prop,214,1</v>
      </c>
      <c r="P1270" s="50">
        <f ca="1">OFFSET(随机目标!$C$42,M1270-1,MATCH(K1270,随机目标!$C$41:$CH$41,0)+1)</f>
        <v>5</v>
      </c>
      <c r="Q1270" s="50">
        <v>1</v>
      </c>
      <c r="R1270" s="50" t="str">
        <f t="shared" ca="1" si="1009"/>
        <v>prop_214</v>
      </c>
      <c r="S1270" s="50" t="str">
        <f t="shared" ca="1" si="1010"/>
        <v>prop</v>
      </c>
      <c r="U1270" s="50">
        <v>24</v>
      </c>
      <c r="V1270" s="50">
        <f t="shared" si="1005"/>
        <v>242068</v>
      </c>
      <c r="W1270" s="50">
        <v>68</v>
      </c>
      <c r="X1270" s="50" t="s">
        <v>2200</v>
      </c>
      <c r="Y1270" s="50" t="s">
        <v>2200</v>
      </c>
      <c r="Z1270" s="50">
        <f>随机目标!CH709</f>
        <v>0</v>
      </c>
      <c r="AA1270" s="50">
        <v>2</v>
      </c>
      <c r="AB1270" s="50" t="str">
        <f t="shared" si="1006"/>
        <v>itemicon_1</v>
      </c>
      <c r="AC1270" s="50" t="str">
        <f t="shared" si="1007"/>
        <v>coin</v>
      </c>
    </row>
    <row r="1271" spans="1:29">
      <c r="A1271" s="51" t="s">
        <v>1585</v>
      </c>
      <c r="B1271" s="52">
        <v>3069</v>
      </c>
      <c r="C1271" s="52">
        <v>1</v>
      </c>
      <c r="E1271" s="50">
        <v>0</v>
      </c>
      <c r="F1271" s="50">
        <v>0</v>
      </c>
      <c r="G1271" s="50">
        <v>0</v>
      </c>
      <c r="H1271" s="50" t="str">
        <f>"pack,"&amp;宝箱产出!O72</f>
        <v>pack,80069</v>
      </c>
      <c r="K1271" s="50">
        <v>17</v>
      </c>
      <c r="L1271" s="50">
        <f t="shared" si="1008"/>
        <v>171069</v>
      </c>
      <c r="M1271" s="50">
        <v>69</v>
      </c>
      <c r="N1271" s="50" t="str">
        <f ca="1">OFFSET(随机目标!$C$42,M1271-1,MATCH(K1271,随机目标!$C$41:$CH$41,0)-1)</f>
        <v>prop,214,1;pack,1111;pack,1126;pack,1141;pack,1156</v>
      </c>
      <c r="O1271" s="50" t="str">
        <f ca="1">OFFSET(随机目标!$C$42,M1271-1,MATCH(K1271,随机目标!$C$41:$CH$41,0))</f>
        <v>prop,214,1</v>
      </c>
      <c r="P1271" s="50">
        <f ca="1">OFFSET(随机目标!$C$42,M1271-1,MATCH(K1271,随机目标!$C$41:$CH$41,0)+1)</f>
        <v>5</v>
      </c>
      <c r="Q1271" s="50">
        <v>1</v>
      </c>
      <c r="R1271" s="50" t="str">
        <f t="shared" ca="1" si="1009"/>
        <v>prop_214</v>
      </c>
      <c r="S1271" s="50" t="str">
        <f t="shared" ca="1" si="1010"/>
        <v>prop</v>
      </c>
      <c r="U1271" s="50">
        <v>24</v>
      </c>
      <c r="V1271" s="50">
        <f t="shared" si="1005"/>
        <v>242069</v>
      </c>
      <c r="W1271" s="50">
        <v>69</v>
      </c>
      <c r="X1271" s="50" t="s">
        <v>2200</v>
      </c>
      <c r="Y1271" s="50" t="s">
        <v>2200</v>
      </c>
      <c r="Z1271" s="50">
        <f>随机目标!CH710</f>
        <v>0</v>
      </c>
      <c r="AA1271" s="50">
        <v>2</v>
      </c>
      <c r="AB1271" s="50" t="str">
        <f t="shared" si="1006"/>
        <v>itemicon_1</v>
      </c>
      <c r="AC1271" s="50" t="str">
        <f t="shared" si="1007"/>
        <v>coin</v>
      </c>
    </row>
    <row r="1272" spans="1:29">
      <c r="A1272" s="51" t="s">
        <v>1586</v>
      </c>
      <c r="B1272" s="52">
        <v>3070</v>
      </c>
      <c r="C1272" s="52">
        <v>1</v>
      </c>
      <c r="E1272" s="50">
        <v>0</v>
      </c>
      <c r="F1272" s="50">
        <v>0</v>
      </c>
      <c r="G1272" s="50">
        <v>0</v>
      </c>
      <c r="H1272" s="50" t="str">
        <f>"pack,"&amp;宝箱产出!O73</f>
        <v>pack,80070</v>
      </c>
      <c r="K1272" s="50">
        <v>17</v>
      </c>
      <c r="L1272" s="50">
        <f t="shared" si="1008"/>
        <v>171070</v>
      </c>
      <c r="M1272" s="50">
        <v>70</v>
      </c>
      <c r="N1272" s="50" t="str">
        <f ca="1">OFFSET(随机目标!$C$42,M1272-1,MATCH(K1272,随机目标!$C$41:$CH$41,0)-1)</f>
        <v>prop,214,1;pack,1112;pack,1127;pack,1142;pack,1157</v>
      </c>
      <c r="O1272" s="50" t="str">
        <f ca="1">OFFSET(随机目标!$C$42,M1272-1,MATCH(K1272,随机目标!$C$41:$CH$41,0))</f>
        <v>prop,214,1</v>
      </c>
      <c r="P1272" s="50">
        <f ca="1">OFFSET(随机目标!$C$42,M1272-1,MATCH(K1272,随机目标!$C$41:$CH$41,0)+1)</f>
        <v>5</v>
      </c>
      <c r="Q1272" s="50">
        <v>1</v>
      </c>
      <c r="R1272" s="50" t="str">
        <f t="shared" ca="1" si="1009"/>
        <v>prop_214</v>
      </c>
      <c r="S1272" s="50" t="str">
        <f t="shared" ca="1" si="1010"/>
        <v>prop</v>
      </c>
      <c r="U1272" s="50">
        <v>24</v>
      </c>
      <c r="V1272" s="50">
        <f t="shared" si="1005"/>
        <v>242070</v>
      </c>
      <c r="W1272" s="50">
        <v>70</v>
      </c>
      <c r="X1272" s="50" t="s">
        <v>2200</v>
      </c>
      <c r="Y1272" s="50" t="s">
        <v>2200</v>
      </c>
      <c r="Z1272" s="50">
        <f>随机目标!CH711</f>
        <v>0</v>
      </c>
      <c r="AA1272" s="50">
        <v>2</v>
      </c>
      <c r="AB1272" s="50" t="str">
        <f t="shared" si="1006"/>
        <v>itemicon_1</v>
      </c>
      <c r="AC1272" s="50" t="str">
        <f t="shared" si="1007"/>
        <v>coin</v>
      </c>
    </row>
    <row r="1273" spans="1:29">
      <c r="A1273" s="51" t="s">
        <v>1587</v>
      </c>
      <c r="B1273" s="52">
        <v>3071</v>
      </c>
      <c r="C1273" s="52">
        <v>1</v>
      </c>
      <c r="E1273" s="50">
        <v>0</v>
      </c>
      <c r="F1273" s="50">
        <v>0</v>
      </c>
      <c r="G1273" s="50">
        <v>0</v>
      </c>
      <c r="H1273" s="50" t="str">
        <f>"pack,"&amp;宝箱产出!O74</f>
        <v>pack,80071</v>
      </c>
      <c r="K1273" s="50">
        <v>17</v>
      </c>
      <c r="L1273" s="50">
        <f t="shared" si="1008"/>
        <v>171071</v>
      </c>
      <c r="M1273" s="50">
        <v>71</v>
      </c>
      <c r="N1273" s="50" t="str">
        <f ca="1">OFFSET(随机目标!$C$42,M1273-1,MATCH(K1273,随机目标!$C$41:$CH$41,0)-1)</f>
        <v>prop,214,1;pack,1112;pack,1127;pack,1142;pack,1157</v>
      </c>
      <c r="O1273" s="50" t="str">
        <f ca="1">OFFSET(随机目标!$C$42,M1273-1,MATCH(K1273,随机目标!$C$41:$CH$41,0))</f>
        <v>prop,214,1</v>
      </c>
      <c r="P1273" s="50">
        <f ca="1">OFFSET(随机目标!$C$42,M1273-1,MATCH(K1273,随机目标!$C$41:$CH$41,0)+1)</f>
        <v>5</v>
      </c>
      <c r="Q1273" s="50">
        <v>1</v>
      </c>
      <c r="R1273" s="50" t="str">
        <f t="shared" ca="1" si="1009"/>
        <v>prop_214</v>
      </c>
      <c r="S1273" s="50" t="str">
        <f t="shared" ca="1" si="1010"/>
        <v>prop</v>
      </c>
      <c r="U1273" s="50">
        <v>24</v>
      </c>
      <c r="V1273" s="50">
        <f t="shared" si="1005"/>
        <v>242071</v>
      </c>
      <c r="W1273" s="50">
        <v>71</v>
      </c>
      <c r="X1273" s="50" t="s">
        <v>2200</v>
      </c>
      <c r="Y1273" s="50" t="s">
        <v>2200</v>
      </c>
      <c r="Z1273" s="50">
        <f>随机目标!CH712</f>
        <v>0</v>
      </c>
      <c r="AA1273" s="50">
        <v>2</v>
      </c>
      <c r="AB1273" s="50" t="str">
        <f t="shared" si="1006"/>
        <v>itemicon_1</v>
      </c>
      <c r="AC1273" s="50" t="str">
        <f t="shared" si="1007"/>
        <v>coin</v>
      </c>
    </row>
    <row r="1274" spans="1:29">
      <c r="A1274" s="51" t="s">
        <v>1588</v>
      </c>
      <c r="B1274" s="52">
        <v>3072</v>
      </c>
      <c r="C1274" s="52">
        <v>1</v>
      </c>
      <c r="E1274" s="50">
        <v>0</v>
      </c>
      <c r="F1274" s="50">
        <v>0</v>
      </c>
      <c r="G1274" s="50">
        <v>0</v>
      </c>
      <c r="H1274" s="50" t="str">
        <f>"pack,"&amp;宝箱产出!O75</f>
        <v>pack,80072</v>
      </c>
      <c r="K1274" s="50">
        <v>17</v>
      </c>
      <c r="L1274" s="50">
        <f t="shared" si="1008"/>
        <v>171072</v>
      </c>
      <c r="M1274" s="50">
        <v>72</v>
      </c>
      <c r="N1274" s="50" t="str">
        <f ca="1">OFFSET(随机目标!$C$42,M1274-1,MATCH(K1274,随机目标!$C$41:$CH$41,0)-1)</f>
        <v>prop,214,1;pack,1112;pack,1127;pack,1142;pack,1157</v>
      </c>
      <c r="O1274" s="50" t="str">
        <f ca="1">OFFSET(随机目标!$C$42,M1274-1,MATCH(K1274,随机目标!$C$41:$CH$41,0))</f>
        <v>prop,214,1</v>
      </c>
      <c r="P1274" s="50">
        <f ca="1">OFFSET(随机目标!$C$42,M1274-1,MATCH(K1274,随机目标!$C$41:$CH$41,0)+1)</f>
        <v>5</v>
      </c>
      <c r="Q1274" s="50">
        <v>1</v>
      </c>
      <c r="R1274" s="50" t="str">
        <f t="shared" ca="1" si="1009"/>
        <v>prop_214</v>
      </c>
      <c r="S1274" s="50" t="str">
        <f t="shared" ca="1" si="1010"/>
        <v>prop</v>
      </c>
      <c r="U1274" s="50">
        <v>24</v>
      </c>
      <c r="V1274" s="50">
        <f t="shared" si="1005"/>
        <v>242072</v>
      </c>
      <c r="W1274" s="50">
        <v>72</v>
      </c>
      <c r="X1274" s="50" t="s">
        <v>2200</v>
      </c>
      <c r="Y1274" s="50" t="s">
        <v>2200</v>
      </c>
      <c r="Z1274" s="50">
        <f>随机目标!CH713</f>
        <v>0</v>
      </c>
      <c r="AA1274" s="50">
        <v>2</v>
      </c>
      <c r="AB1274" s="50" t="str">
        <f t="shared" si="1006"/>
        <v>itemicon_1</v>
      </c>
      <c r="AC1274" s="50" t="str">
        <f t="shared" si="1007"/>
        <v>coin</v>
      </c>
    </row>
    <row r="1275" spans="1:29">
      <c r="A1275" s="51" t="s">
        <v>1589</v>
      </c>
      <c r="B1275" s="52">
        <v>3073</v>
      </c>
      <c r="C1275" s="52">
        <v>1</v>
      </c>
      <c r="E1275" s="50">
        <v>0</v>
      </c>
      <c r="F1275" s="50">
        <v>0</v>
      </c>
      <c r="G1275" s="50">
        <v>0</v>
      </c>
      <c r="H1275" s="50" t="str">
        <f>"pack,"&amp;宝箱产出!O76</f>
        <v>pack,80073</v>
      </c>
      <c r="K1275" s="50">
        <v>17</v>
      </c>
      <c r="L1275" s="50">
        <f t="shared" si="1008"/>
        <v>171073</v>
      </c>
      <c r="M1275" s="50">
        <v>73</v>
      </c>
      <c r="N1275" s="50" t="str">
        <f ca="1">OFFSET(随机目标!$C$42,M1275-1,MATCH(K1275,随机目标!$C$41:$CH$41,0)-1)</f>
        <v>prop,214,1;pack,1112;pack,1127;pack,1142;pack,1157</v>
      </c>
      <c r="O1275" s="50" t="str">
        <f ca="1">OFFSET(随机目标!$C$42,M1275-1,MATCH(K1275,随机目标!$C$41:$CH$41,0))</f>
        <v>prop,214,1</v>
      </c>
      <c r="P1275" s="50">
        <f ca="1">OFFSET(随机目标!$C$42,M1275-1,MATCH(K1275,随机目标!$C$41:$CH$41,0)+1)</f>
        <v>5</v>
      </c>
      <c r="Q1275" s="50">
        <v>1</v>
      </c>
      <c r="R1275" s="50" t="str">
        <f t="shared" ca="1" si="1009"/>
        <v>prop_214</v>
      </c>
      <c r="S1275" s="50" t="str">
        <f t="shared" ca="1" si="1010"/>
        <v>prop</v>
      </c>
      <c r="U1275" s="50">
        <v>24</v>
      </c>
      <c r="V1275" s="50">
        <f t="shared" si="1005"/>
        <v>242073</v>
      </c>
      <c r="W1275" s="50">
        <v>73</v>
      </c>
      <c r="X1275" s="50" t="s">
        <v>2200</v>
      </c>
      <c r="Y1275" s="50" t="s">
        <v>2200</v>
      </c>
      <c r="Z1275" s="50">
        <f>随机目标!CH714</f>
        <v>0</v>
      </c>
      <c r="AA1275" s="50">
        <v>2</v>
      </c>
      <c r="AB1275" s="50" t="str">
        <f t="shared" si="1006"/>
        <v>itemicon_1</v>
      </c>
      <c r="AC1275" s="50" t="str">
        <f t="shared" si="1007"/>
        <v>coin</v>
      </c>
    </row>
    <row r="1276" spans="1:29">
      <c r="A1276" s="51" t="s">
        <v>1590</v>
      </c>
      <c r="B1276" s="52">
        <v>3074</v>
      </c>
      <c r="C1276" s="52">
        <v>1</v>
      </c>
      <c r="E1276" s="50">
        <v>0</v>
      </c>
      <c r="F1276" s="50">
        <v>0</v>
      </c>
      <c r="G1276" s="50">
        <v>0</v>
      </c>
      <c r="H1276" s="50" t="str">
        <f>"pack,"&amp;宝箱产出!O77</f>
        <v>pack,80074</v>
      </c>
      <c r="K1276" s="50">
        <v>17</v>
      </c>
      <c r="L1276" s="50">
        <f t="shared" si="1008"/>
        <v>171074</v>
      </c>
      <c r="M1276" s="50">
        <v>74</v>
      </c>
      <c r="N1276" s="50" t="str">
        <f ca="1">OFFSET(随机目标!$C$42,M1276-1,MATCH(K1276,随机目标!$C$41:$CH$41,0)-1)</f>
        <v>prop,214,1;pack,1112;pack,1127;pack,1142;pack,1157</v>
      </c>
      <c r="O1276" s="50" t="str">
        <f ca="1">OFFSET(随机目标!$C$42,M1276-1,MATCH(K1276,随机目标!$C$41:$CH$41,0))</f>
        <v>prop,214,1</v>
      </c>
      <c r="P1276" s="50">
        <f ca="1">OFFSET(随机目标!$C$42,M1276-1,MATCH(K1276,随机目标!$C$41:$CH$41,0)+1)</f>
        <v>5</v>
      </c>
      <c r="Q1276" s="50">
        <v>1</v>
      </c>
      <c r="R1276" s="50" t="str">
        <f t="shared" ca="1" si="1009"/>
        <v>prop_214</v>
      </c>
      <c r="S1276" s="50" t="str">
        <f t="shared" ca="1" si="1010"/>
        <v>prop</v>
      </c>
      <c r="U1276" s="50">
        <v>24</v>
      </c>
      <c r="V1276" s="50">
        <f t="shared" si="1005"/>
        <v>242074</v>
      </c>
      <c r="W1276" s="50">
        <v>74</v>
      </c>
      <c r="X1276" s="50" t="s">
        <v>2200</v>
      </c>
      <c r="Y1276" s="50" t="s">
        <v>2200</v>
      </c>
      <c r="Z1276" s="50">
        <f>随机目标!CH715</f>
        <v>0</v>
      </c>
      <c r="AA1276" s="50">
        <v>2</v>
      </c>
      <c r="AB1276" s="50" t="str">
        <f t="shared" si="1006"/>
        <v>itemicon_1</v>
      </c>
      <c r="AC1276" s="50" t="str">
        <f t="shared" si="1007"/>
        <v>coin</v>
      </c>
    </row>
    <row r="1277" spans="1:29">
      <c r="A1277" s="51" t="s">
        <v>1591</v>
      </c>
      <c r="B1277" s="52">
        <v>3075</v>
      </c>
      <c r="C1277" s="52">
        <v>1</v>
      </c>
      <c r="E1277" s="50">
        <v>0</v>
      </c>
      <c r="F1277" s="50">
        <v>0</v>
      </c>
      <c r="G1277" s="50">
        <v>0</v>
      </c>
      <c r="H1277" s="50" t="str">
        <f>"pack,"&amp;宝箱产出!O78</f>
        <v>pack,80075</v>
      </c>
      <c r="K1277" s="50">
        <v>17</v>
      </c>
      <c r="L1277" s="50">
        <f t="shared" si="1008"/>
        <v>171075</v>
      </c>
      <c r="M1277" s="50">
        <v>75</v>
      </c>
      <c r="N1277" s="50" t="str">
        <f ca="1">OFFSET(随机目标!$C$42,M1277-1,MATCH(K1277,随机目标!$C$41:$CH$41,0)-1)</f>
        <v>prop,214,1;pack,1112;pack,1127;pack,1142;pack,1157</v>
      </c>
      <c r="O1277" s="50" t="str">
        <f ca="1">OFFSET(随机目标!$C$42,M1277-1,MATCH(K1277,随机目标!$C$41:$CH$41,0))</f>
        <v>prop,214,1</v>
      </c>
      <c r="P1277" s="50">
        <f ca="1">OFFSET(随机目标!$C$42,M1277-1,MATCH(K1277,随机目标!$C$41:$CH$41,0)+1)</f>
        <v>5</v>
      </c>
      <c r="Q1277" s="50">
        <v>1</v>
      </c>
      <c r="R1277" s="50" t="str">
        <f t="shared" ca="1" si="1009"/>
        <v>prop_214</v>
      </c>
      <c r="S1277" s="50" t="str">
        <f t="shared" ca="1" si="1010"/>
        <v>prop</v>
      </c>
      <c r="U1277" s="50">
        <v>24</v>
      </c>
      <c r="V1277" s="50">
        <f t="shared" si="1005"/>
        <v>242075</v>
      </c>
      <c r="W1277" s="50">
        <v>75</v>
      </c>
      <c r="X1277" s="50" t="s">
        <v>2200</v>
      </c>
      <c r="Y1277" s="50" t="s">
        <v>2200</v>
      </c>
      <c r="Z1277" s="50">
        <f>随机目标!CH716</f>
        <v>0</v>
      </c>
      <c r="AA1277" s="50">
        <v>2</v>
      </c>
      <c r="AB1277" s="50" t="str">
        <f t="shared" si="1006"/>
        <v>itemicon_1</v>
      </c>
      <c r="AC1277" s="50" t="str">
        <f t="shared" si="1007"/>
        <v>coin</v>
      </c>
    </row>
    <row r="1278" spans="1:29">
      <c r="A1278" s="51" t="s">
        <v>1592</v>
      </c>
      <c r="B1278" s="52">
        <v>3076</v>
      </c>
      <c r="C1278" s="52">
        <v>1</v>
      </c>
      <c r="E1278" s="50">
        <v>0</v>
      </c>
      <c r="F1278" s="50">
        <v>0</v>
      </c>
      <c r="G1278" s="50">
        <v>0</v>
      </c>
      <c r="H1278" s="50" t="str">
        <f>"pack,"&amp;宝箱产出!O79</f>
        <v>pack,80076</v>
      </c>
      <c r="K1278" s="50">
        <v>17</v>
      </c>
      <c r="L1278" s="50">
        <f t="shared" si="1008"/>
        <v>171076</v>
      </c>
      <c r="M1278" s="50">
        <v>76</v>
      </c>
      <c r="N1278" s="50" t="str">
        <f ca="1">OFFSET(随机目标!$C$42,M1278-1,MATCH(K1278,随机目标!$C$41:$CH$41,0)-1)</f>
        <v>prop,214,1;pack,1112;pack,1127;pack,1142;pack,1157</v>
      </c>
      <c r="O1278" s="50" t="str">
        <f ca="1">OFFSET(随机目标!$C$42,M1278-1,MATCH(K1278,随机目标!$C$41:$CH$41,0))</f>
        <v>prop,214,1</v>
      </c>
      <c r="P1278" s="50">
        <f ca="1">OFFSET(随机目标!$C$42,M1278-1,MATCH(K1278,随机目标!$C$41:$CH$41,0)+1)</f>
        <v>5</v>
      </c>
      <c r="Q1278" s="50">
        <v>1</v>
      </c>
      <c r="R1278" s="50" t="str">
        <f t="shared" ca="1" si="1009"/>
        <v>prop_214</v>
      </c>
      <c r="S1278" s="50" t="str">
        <f t="shared" ca="1" si="1010"/>
        <v>prop</v>
      </c>
      <c r="U1278" s="50">
        <v>24</v>
      </c>
      <c r="V1278" s="50">
        <f t="shared" si="1005"/>
        <v>242076</v>
      </c>
      <c r="W1278" s="50">
        <v>76</v>
      </c>
      <c r="X1278" s="50" t="s">
        <v>2200</v>
      </c>
      <c r="Y1278" s="50" t="s">
        <v>2200</v>
      </c>
      <c r="Z1278" s="50">
        <f>随机目标!CH717</f>
        <v>0</v>
      </c>
      <c r="AA1278" s="50">
        <v>2</v>
      </c>
      <c r="AB1278" s="50" t="str">
        <f t="shared" si="1006"/>
        <v>itemicon_1</v>
      </c>
      <c r="AC1278" s="50" t="str">
        <f t="shared" si="1007"/>
        <v>coin</v>
      </c>
    </row>
    <row r="1279" spans="1:29">
      <c r="A1279" s="51" t="s">
        <v>1593</v>
      </c>
      <c r="B1279" s="52">
        <v>3077</v>
      </c>
      <c r="C1279" s="52">
        <v>1</v>
      </c>
      <c r="E1279" s="50">
        <v>0</v>
      </c>
      <c r="F1279" s="50">
        <v>0</v>
      </c>
      <c r="G1279" s="50">
        <v>0</v>
      </c>
      <c r="H1279" s="50" t="str">
        <f>"pack,"&amp;宝箱产出!O80</f>
        <v>pack,80077</v>
      </c>
      <c r="K1279" s="50">
        <v>17</v>
      </c>
      <c r="L1279" s="50">
        <f t="shared" si="1008"/>
        <v>171077</v>
      </c>
      <c r="M1279" s="50">
        <v>77</v>
      </c>
      <c r="N1279" s="50" t="str">
        <f ca="1">OFFSET(随机目标!$C$42,M1279-1,MATCH(K1279,随机目标!$C$41:$CH$41,0)-1)</f>
        <v>prop,214,1;pack,1112;pack,1127;pack,1142;pack,1157</v>
      </c>
      <c r="O1279" s="50" t="str">
        <f ca="1">OFFSET(随机目标!$C$42,M1279-1,MATCH(K1279,随机目标!$C$41:$CH$41,0))</f>
        <v>prop,214,1</v>
      </c>
      <c r="P1279" s="50">
        <f ca="1">OFFSET(随机目标!$C$42,M1279-1,MATCH(K1279,随机目标!$C$41:$CH$41,0)+1)</f>
        <v>5</v>
      </c>
      <c r="Q1279" s="50">
        <v>1</v>
      </c>
      <c r="R1279" s="50" t="str">
        <f t="shared" ca="1" si="1009"/>
        <v>prop_214</v>
      </c>
      <c r="S1279" s="50" t="str">
        <f t="shared" ca="1" si="1010"/>
        <v>prop</v>
      </c>
      <c r="U1279" s="50">
        <v>24</v>
      </c>
      <c r="V1279" s="50">
        <f t="shared" si="1005"/>
        <v>242077</v>
      </c>
      <c r="W1279" s="50">
        <v>77</v>
      </c>
      <c r="X1279" s="50" t="s">
        <v>2200</v>
      </c>
      <c r="Y1279" s="50" t="s">
        <v>2200</v>
      </c>
      <c r="Z1279" s="50">
        <f>随机目标!CH718</f>
        <v>0</v>
      </c>
      <c r="AA1279" s="50">
        <v>2</v>
      </c>
      <c r="AB1279" s="50" t="str">
        <f t="shared" si="1006"/>
        <v>itemicon_1</v>
      </c>
      <c r="AC1279" s="50" t="str">
        <f t="shared" si="1007"/>
        <v>coin</v>
      </c>
    </row>
    <row r="1280" spans="1:29">
      <c r="A1280" s="51" t="s">
        <v>1594</v>
      </c>
      <c r="B1280" s="52">
        <v>3078</v>
      </c>
      <c r="C1280" s="52">
        <v>1</v>
      </c>
      <c r="E1280" s="50">
        <v>0</v>
      </c>
      <c r="F1280" s="50">
        <v>0</v>
      </c>
      <c r="G1280" s="50">
        <v>0</v>
      </c>
      <c r="H1280" s="50" t="str">
        <f>"pack,"&amp;宝箱产出!O81</f>
        <v>pack,80078</v>
      </c>
      <c r="K1280" s="50">
        <v>17</v>
      </c>
      <c r="L1280" s="50">
        <f t="shared" si="1008"/>
        <v>171078</v>
      </c>
      <c r="M1280" s="50">
        <v>78</v>
      </c>
      <c r="N1280" s="50" t="str">
        <f ca="1">OFFSET(随机目标!$C$42,M1280-1,MATCH(K1280,随机目标!$C$41:$CH$41,0)-1)</f>
        <v>prop,214,1;pack,1113;pack,1128;pack,1143;pack,1158</v>
      </c>
      <c r="O1280" s="50" t="str">
        <f ca="1">OFFSET(随机目标!$C$42,M1280-1,MATCH(K1280,随机目标!$C$41:$CH$41,0))</f>
        <v>prop,214,1</v>
      </c>
      <c r="P1280" s="50">
        <f ca="1">OFFSET(随机目标!$C$42,M1280-1,MATCH(K1280,随机目标!$C$41:$CH$41,0)+1)</f>
        <v>5</v>
      </c>
      <c r="Q1280" s="50">
        <v>1</v>
      </c>
      <c r="R1280" s="50" t="str">
        <f t="shared" ca="1" si="1009"/>
        <v>prop_214</v>
      </c>
      <c r="S1280" s="50" t="str">
        <f t="shared" ca="1" si="1010"/>
        <v>prop</v>
      </c>
      <c r="U1280" s="50">
        <v>24</v>
      </c>
      <c r="V1280" s="50">
        <f t="shared" si="1005"/>
        <v>242078</v>
      </c>
      <c r="W1280" s="50">
        <v>78</v>
      </c>
      <c r="X1280" s="50" t="s">
        <v>2200</v>
      </c>
      <c r="Y1280" s="50" t="s">
        <v>2200</v>
      </c>
      <c r="Z1280" s="50">
        <f>随机目标!CH719</f>
        <v>0</v>
      </c>
      <c r="AA1280" s="50">
        <v>2</v>
      </c>
      <c r="AB1280" s="50" t="str">
        <f t="shared" si="1006"/>
        <v>itemicon_1</v>
      </c>
      <c r="AC1280" s="50" t="str">
        <f t="shared" si="1007"/>
        <v>coin</v>
      </c>
    </row>
    <row r="1281" spans="1:29">
      <c r="A1281" s="51" t="s">
        <v>1595</v>
      </c>
      <c r="B1281" s="52">
        <v>3079</v>
      </c>
      <c r="C1281" s="52">
        <v>1</v>
      </c>
      <c r="E1281" s="50">
        <v>0</v>
      </c>
      <c r="F1281" s="50">
        <v>0</v>
      </c>
      <c r="G1281" s="50">
        <v>0</v>
      </c>
      <c r="H1281" s="50" t="str">
        <f>"pack,"&amp;宝箱产出!O82</f>
        <v>pack,80079</v>
      </c>
      <c r="K1281" s="50">
        <v>17</v>
      </c>
      <c r="L1281" s="50">
        <f t="shared" si="1008"/>
        <v>171079</v>
      </c>
      <c r="M1281" s="50">
        <v>79</v>
      </c>
      <c r="N1281" s="50" t="str">
        <f ca="1">OFFSET(随机目标!$C$42,M1281-1,MATCH(K1281,随机目标!$C$41:$CH$41,0)-1)</f>
        <v>prop,214,1;pack,1113;pack,1128;pack,1143;pack,1158</v>
      </c>
      <c r="O1281" s="50" t="str">
        <f ca="1">OFFSET(随机目标!$C$42,M1281-1,MATCH(K1281,随机目标!$C$41:$CH$41,0))</f>
        <v>prop,214,1</v>
      </c>
      <c r="P1281" s="50">
        <f ca="1">OFFSET(随机目标!$C$42,M1281-1,MATCH(K1281,随机目标!$C$41:$CH$41,0)+1)</f>
        <v>5</v>
      </c>
      <c r="Q1281" s="50">
        <v>1</v>
      </c>
      <c r="R1281" s="50" t="str">
        <f t="shared" ca="1" si="1009"/>
        <v>prop_214</v>
      </c>
      <c r="S1281" s="50" t="str">
        <f t="shared" ca="1" si="1010"/>
        <v>prop</v>
      </c>
      <c r="U1281" s="50">
        <v>24</v>
      </c>
      <c r="V1281" s="50">
        <f t="shared" si="1005"/>
        <v>242079</v>
      </c>
      <c r="W1281" s="50">
        <v>79</v>
      </c>
      <c r="X1281" s="50" t="s">
        <v>2200</v>
      </c>
      <c r="Y1281" s="50" t="s">
        <v>2200</v>
      </c>
      <c r="Z1281" s="50">
        <f>随机目标!CH720</f>
        <v>0</v>
      </c>
      <c r="AA1281" s="50">
        <v>2</v>
      </c>
      <c r="AB1281" s="50" t="str">
        <f t="shared" si="1006"/>
        <v>itemicon_1</v>
      </c>
      <c r="AC1281" s="50" t="str">
        <f t="shared" si="1007"/>
        <v>coin</v>
      </c>
    </row>
    <row r="1282" spans="1:29">
      <c r="A1282" s="51" t="s">
        <v>1596</v>
      </c>
      <c r="B1282" s="52">
        <v>3080</v>
      </c>
      <c r="C1282" s="52">
        <v>1</v>
      </c>
      <c r="E1282" s="50">
        <v>0</v>
      </c>
      <c r="F1282" s="50">
        <v>0</v>
      </c>
      <c r="G1282" s="50">
        <v>0</v>
      </c>
      <c r="H1282" s="50" t="str">
        <f>"pack,"&amp;宝箱产出!O83</f>
        <v>pack,80080</v>
      </c>
      <c r="K1282" s="50">
        <v>17</v>
      </c>
      <c r="L1282" s="50">
        <f t="shared" si="1008"/>
        <v>171080</v>
      </c>
      <c r="M1282" s="50">
        <v>80</v>
      </c>
      <c r="N1282" s="50" t="str">
        <f ca="1">OFFSET(随机目标!$C$42,M1282-1,MATCH(K1282,随机目标!$C$41:$CH$41,0)-1)</f>
        <v>prop,214,1;pack,1113;pack,1128;pack,1143;pack,1158</v>
      </c>
      <c r="O1282" s="50" t="str">
        <f ca="1">OFFSET(随机目标!$C$42,M1282-1,MATCH(K1282,随机目标!$C$41:$CH$41,0))</f>
        <v>prop,214,1</v>
      </c>
      <c r="P1282" s="50">
        <f ca="1">OFFSET(随机目标!$C$42,M1282-1,MATCH(K1282,随机目标!$C$41:$CH$41,0)+1)</f>
        <v>5</v>
      </c>
      <c r="Q1282" s="50">
        <v>1</v>
      </c>
      <c r="R1282" s="50" t="str">
        <f t="shared" ca="1" si="1009"/>
        <v>prop_214</v>
      </c>
      <c r="S1282" s="50" t="str">
        <f t="shared" ca="1" si="1010"/>
        <v>prop</v>
      </c>
      <c r="U1282" s="50">
        <v>24</v>
      </c>
      <c r="V1282" s="50">
        <f t="shared" si="1005"/>
        <v>242080</v>
      </c>
      <c r="W1282" s="50">
        <v>80</v>
      </c>
      <c r="X1282" s="50" t="s">
        <v>2200</v>
      </c>
      <c r="Y1282" s="50" t="s">
        <v>2200</v>
      </c>
      <c r="Z1282" s="50">
        <f>随机目标!CH721</f>
        <v>0</v>
      </c>
      <c r="AA1282" s="50">
        <v>2</v>
      </c>
      <c r="AB1282" s="50" t="str">
        <f t="shared" si="1006"/>
        <v>itemicon_1</v>
      </c>
      <c r="AC1282" s="50" t="str">
        <f t="shared" si="1007"/>
        <v>coin</v>
      </c>
    </row>
    <row r="1283" spans="1:29">
      <c r="A1283" s="51" t="s">
        <v>1597</v>
      </c>
      <c r="B1283" s="52">
        <v>3081</v>
      </c>
      <c r="C1283" s="52">
        <v>1</v>
      </c>
      <c r="E1283" s="50">
        <v>0</v>
      </c>
      <c r="F1283" s="50">
        <v>0</v>
      </c>
      <c r="G1283" s="50">
        <v>0</v>
      </c>
      <c r="H1283" s="50" t="str">
        <f>"pack,"&amp;宝箱产出!O84</f>
        <v>pack,80081</v>
      </c>
      <c r="K1283" s="50">
        <v>17</v>
      </c>
      <c r="L1283" s="50">
        <f t="shared" si="1008"/>
        <v>171081</v>
      </c>
      <c r="M1283" s="50">
        <v>81</v>
      </c>
      <c r="N1283" s="50" t="str">
        <f ca="1">OFFSET(随机目标!$C$42,M1283-1,MATCH(K1283,随机目标!$C$41:$CH$41,0)-1)</f>
        <v>prop,214,1;pack,1113;pack,1128;pack,1143;pack,1158</v>
      </c>
      <c r="O1283" s="50" t="str">
        <f ca="1">OFFSET(随机目标!$C$42,M1283-1,MATCH(K1283,随机目标!$C$41:$CH$41,0))</f>
        <v>prop,214,1</v>
      </c>
      <c r="P1283" s="50">
        <f ca="1">OFFSET(随机目标!$C$42,M1283-1,MATCH(K1283,随机目标!$C$41:$CH$41,0)+1)</f>
        <v>5</v>
      </c>
      <c r="Q1283" s="50">
        <v>1</v>
      </c>
      <c r="R1283" s="50" t="str">
        <f t="shared" ca="1" si="1009"/>
        <v>prop_214</v>
      </c>
      <c r="S1283" s="50" t="str">
        <f t="shared" ca="1" si="1010"/>
        <v>prop</v>
      </c>
      <c r="U1283" s="50">
        <v>24</v>
      </c>
      <c r="V1283" s="50">
        <f t="shared" si="1005"/>
        <v>242081</v>
      </c>
      <c r="W1283" s="50">
        <v>81</v>
      </c>
      <c r="X1283" s="50" t="s">
        <v>2200</v>
      </c>
      <c r="Y1283" s="50" t="s">
        <v>2200</v>
      </c>
      <c r="Z1283" s="50">
        <f>随机目标!CH722</f>
        <v>0</v>
      </c>
      <c r="AA1283" s="50">
        <v>2</v>
      </c>
      <c r="AB1283" s="50" t="str">
        <f t="shared" si="1006"/>
        <v>itemicon_1</v>
      </c>
      <c r="AC1283" s="50" t="str">
        <f t="shared" si="1007"/>
        <v>coin</v>
      </c>
    </row>
    <row r="1284" spans="1:29">
      <c r="A1284" s="51" t="s">
        <v>1598</v>
      </c>
      <c r="B1284" s="52">
        <v>3082</v>
      </c>
      <c r="C1284" s="52">
        <v>1</v>
      </c>
      <c r="E1284" s="50">
        <v>0</v>
      </c>
      <c r="F1284" s="50">
        <v>0</v>
      </c>
      <c r="G1284" s="50">
        <v>0</v>
      </c>
      <c r="H1284" s="50" t="str">
        <f>"pack,"&amp;宝箱产出!O85</f>
        <v>pack,80082</v>
      </c>
      <c r="K1284" s="50">
        <v>17</v>
      </c>
      <c r="L1284" s="50">
        <f t="shared" si="1008"/>
        <v>171082</v>
      </c>
      <c r="M1284" s="50">
        <v>82</v>
      </c>
      <c r="N1284" s="50" t="str">
        <f ca="1">OFFSET(随机目标!$C$42,M1284-1,MATCH(K1284,随机目标!$C$41:$CH$41,0)-1)</f>
        <v>prop,214,1;pack,1113;pack,1128;pack,1143;pack,1158</v>
      </c>
      <c r="O1284" s="50" t="str">
        <f ca="1">OFFSET(随机目标!$C$42,M1284-1,MATCH(K1284,随机目标!$C$41:$CH$41,0))</f>
        <v>prop,214,1</v>
      </c>
      <c r="P1284" s="50">
        <f ca="1">OFFSET(随机目标!$C$42,M1284-1,MATCH(K1284,随机目标!$C$41:$CH$41,0)+1)</f>
        <v>5</v>
      </c>
      <c r="Q1284" s="50">
        <v>1</v>
      </c>
      <c r="R1284" s="50" t="str">
        <f t="shared" ca="1" si="1009"/>
        <v>prop_214</v>
      </c>
      <c r="S1284" s="50" t="str">
        <f t="shared" ca="1" si="1010"/>
        <v>prop</v>
      </c>
      <c r="U1284" s="50">
        <v>24</v>
      </c>
      <c r="V1284" s="50">
        <f t="shared" ref="V1284:V1347" si="1011">U1284*10000+2000+W1284</f>
        <v>242082</v>
      </c>
      <c r="W1284" s="50">
        <v>82</v>
      </c>
      <c r="X1284" s="50" t="s">
        <v>2200</v>
      </c>
      <c r="Y1284" s="50" t="s">
        <v>2200</v>
      </c>
      <c r="Z1284" s="50">
        <f>随机目标!CH723</f>
        <v>0</v>
      </c>
      <c r="AA1284" s="50">
        <v>2</v>
      </c>
      <c r="AB1284" s="50" t="str">
        <f t="shared" ref="AB1284:AB1347" si="1012">IF(OR(AC1284="coin",AC1284="stage_token"),VLOOKUP(AC1284,$AE$3:$AF$6,2,0),IF(AC1284="item",VLOOKUP(Y1284,$AE$3:$AF$6,2,0),AC1284&amp;"_"&amp;MID(Y1284,6,3)))</f>
        <v>itemicon_1</v>
      </c>
      <c r="AC1284" s="50" t="str">
        <f t="shared" ref="AC1284:AC1347" si="1013">LEFT(Y1284,FIND(",",Y1284)-1)</f>
        <v>coin</v>
      </c>
    </row>
    <row r="1285" spans="1:29">
      <c r="A1285" s="51" t="s">
        <v>1599</v>
      </c>
      <c r="B1285" s="52">
        <v>3083</v>
      </c>
      <c r="C1285" s="52">
        <v>1</v>
      </c>
      <c r="E1285" s="50">
        <v>0</v>
      </c>
      <c r="F1285" s="50">
        <v>0</v>
      </c>
      <c r="G1285" s="50">
        <v>0</v>
      </c>
      <c r="H1285" s="50" t="str">
        <f>"pack,"&amp;宝箱产出!O86</f>
        <v>pack,80083</v>
      </c>
      <c r="K1285" s="50">
        <v>17</v>
      </c>
      <c r="L1285" s="50">
        <f t="shared" si="1008"/>
        <v>171083</v>
      </c>
      <c r="M1285" s="50">
        <v>83</v>
      </c>
      <c r="N1285" s="50" t="str">
        <f ca="1">OFFSET(随机目标!$C$42,M1285-1,MATCH(K1285,随机目标!$C$41:$CH$41,0)-1)</f>
        <v>prop,214,1;pack,1113;pack,1128;pack,1143;pack,1158</v>
      </c>
      <c r="O1285" s="50" t="str">
        <f ca="1">OFFSET(随机目标!$C$42,M1285-1,MATCH(K1285,随机目标!$C$41:$CH$41,0))</f>
        <v>prop,214,1</v>
      </c>
      <c r="P1285" s="50">
        <f ca="1">OFFSET(随机目标!$C$42,M1285-1,MATCH(K1285,随机目标!$C$41:$CH$41,0)+1)</f>
        <v>5</v>
      </c>
      <c r="Q1285" s="50">
        <v>1</v>
      </c>
      <c r="R1285" s="50" t="str">
        <f t="shared" ca="1" si="1009"/>
        <v>prop_214</v>
      </c>
      <c r="S1285" s="50" t="str">
        <f t="shared" ca="1" si="1010"/>
        <v>prop</v>
      </c>
      <c r="U1285" s="50">
        <v>24</v>
      </c>
      <c r="V1285" s="50">
        <f t="shared" si="1011"/>
        <v>242083</v>
      </c>
      <c r="W1285" s="50">
        <v>83</v>
      </c>
      <c r="X1285" s="50" t="s">
        <v>2200</v>
      </c>
      <c r="Y1285" s="50" t="s">
        <v>2200</v>
      </c>
      <c r="Z1285" s="50">
        <f>随机目标!CH724</f>
        <v>0</v>
      </c>
      <c r="AA1285" s="50">
        <v>2</v>
      </c>
      <c r="AB1285" s="50" t="str">
        <f t="shared" si="1012"/>
        <v>itemicon_1</v>
      </c>
      <c r="AC1285" s="50" t="str">
        <f t="shared" si="1013"/>
        <v>coin</v>
      </c>
    </row>
    <row r="1286" spans="1:29">
      <c r="A1286" s="51" t="s">
        <v>1600</v>
      </c>
      <c r="B1286" s="52">
        <v>3084</v>
      </c>
      <c r="C1286" s="52">
        <v>1</v>
      </c>
      <c r="E1286" s="50">
        <v>0</v>
      </c>
      <c r="F1286" s="50">
        <v>0</v>
      </c>
      <c r="G1286" s="50">
        <v>0</v>
      </c>
      <c r="H1286" s="50" t="str">
        <f>"pack,"&amp;宝箱产出!O87</f>
        <v>pack,80084</v>
      </c>
      <c r="K1286" s="50">
        <v>17</v>
      </c>
      <c r="L1286" s="50">
        <f t="shared" si="1008"/>
        <v>171084</v>
      </c>
      <c r="M1286" s="50">
        <v>84</v>
      </c>
      <c r="N1286" s="50" t="str">
        <f ca="1">OFFSET(随机目标!$C$42,M1286-1,MATCH(K1286,随机目标!$C$41:$CH$41,0)-1)</f>
        <v>prop,214,1;pack,1113;pack,1128;pack,1143;pack,1158</v>
      </c>
      <c r="O1286" s="50" t="str">
        <f ca="1">OFFSET(随机目标!$C$42,M1286-1,MATCH(K1286,随机目标!$C$41:$CH$41,0))</f>
        <v>prop,214,1</v>
      </c>
      <c r="P1286" s="50">
        <f ca="1">OFFSET(随机目标!$C$42,M1286-1,MATCH(K1286,随机目标!$C$41:$CH$41,0)+1)</f>
        <v>5</v>
      </c>
      <c r="Q1286" s="50">
        <v>1</v>
      </c>
      <c r="R1286" s="50" t="str">
        <f t="shared" ca="1" si="1009"/>
        <v>prop_214</v>
      </c>
      <c r="S1286" s="50" t="str">
        <f t="shared" ca="1" si="1010"/>
        <v>prop</v>
      </c>
      <c r="U1286" s="50">
        <v>24</v>
      </c>
      <c r="V1286" s="50">
        <f t="shared" si="1011"/>
        <v>242084</v>
      </c>
      <c r="W1286" s="50">
        <v>84</v>
      </c>
      <c r="X1286" s="50" t="s">
        <v>2200</v>
      </c>
      <c r="Y1286" s="50" t="s">
        <v>2200</v>
      </c>
      <c r="Z1286" s="50">
        <f>随机目标!CH725</f>
        <v>0</v>
      </c>
      <c r="AA1286" s="50">
        <v>2</v>
      </c>
      <c r="AB1286" s="50" t="str">
        <f t="shared" si="1012"/>
        <v>itemicon_1</v>
      </c>
      <c r="AC1286" s="50" t="str">
        <f t="shared" si="1013"/>
        <v>coin</v>
      </c>
    </row>
    <row r="1287" spans="1:29">
      <c r="A1287" s="51" t="s">
        <v>1601</v>
      </c>
      <c r="B1287" s="52">
        <v>3085</v>
      </c>
      <c r="C1287" s="52">
        <v>1</v>
      </c>
      <c r="E1287" s="50">
        <v>0</v>
      </c>
      <c r="F1287" s="50">
        <v>0</v>
      </c>
      <c r="G1287" s="50">
        <v>0</v>
      </c>
      <c r="H1287" s="50" t="str">
        <f>"pack,"&amp;宝箱产出!O88</f>
        <v>pack,80085</v>
      </c>
      <c r="K1287" s="50">
        <v>17</v>
      </c>
      <c r="L1287" s="50">
        <f t="shared" si="1008"/>
        <v>171085</v>
      </c>
      <c r="M1287" s="50">
        <v>85</v>
      </c>
      <c r="N1287" s="50" t="str">
        <f ca="1">OFFSET(随机目标!$C$42,M1287-1,MATCH(K1287,随机目标!$C$41:$CH$41,0)-1)</f>
        <v>prop,214,1;pack,1113;pack,1128;pack,1143;pack,1158</v>
      </c>
      <c r="O1287" s="50" t="str">
        <f ca="1">OFFSET(随机目标!$C$42,M1287-1,MATCH(K1287,随机目标!$C$41:$CH$41,0))</f>
        <v>prop,214,1</v>
      </c>
      <c r="P1287" s="50">
        <f ca="1">OFFSET(随机目标!$C$42,M1287-1,MATCH(K1287,随机目标!$C$41:$CH$41,0)+1)</f>
        <v>5</v>
      </c>
      <c r="Q1287" s="50">
        <v>1</v>
      </c>
      <c r="R1287" s="50" t="str">
        <f t="shared" ca="1" si="1009"/>
        <v>prop_214</v>
      </c>
      <c r="S1287" s="50" t="str">
        <f t="shared" ca="1" si="1010"/>
        <v>prop</v>
      </c>
      <c r="U1287" s="50">
        <v>24</v>
      </c>
      <c r="V1287" s="50">
        <f t="shared" si="1011"/>
        <v>242085</v>
      </c>
      <c r="W1287" s="50">
        <v>85</v>
      </c>
      <c r="X1287" s="50" t="s">
        <v>2200</v>
      </c>
      <c r="Y1287" s="50" t="s">
        <v>2200</v>
      </c>
      <c r="Z1287" s="50">
        <f>随机目标!CH726</f>
        <v>0</v>
      </c>
      <c r="AA1287" s="50">
        <v>2</v>
      </c>
      <c r="AB1287" s="50" t="str">
        <f t="shared" si="1012"/>
        <v>itemicon_1</v>
      </c>
      <c r="AC1287" s="50" t="str">
        <f t="shared" si="1013"/>
        <v>coin</v>
      </c>
    </row>
    <row r="1288" spans="1:29">
      <c r="A1288" s="51" t="s">
        <v>1602</v>
      </c>
      <c r="B1288" s="52">
        <v>3086</v>
      </c>
      <c r="C1288" s="52">
        <v>1</v>
      </c>
      <c r="E1288" s="50">
        <v>0</v>
      </c>
      <c r="F1288" s="50">
        <v>0</v>
      </c>
      <c r="G1288" s="50">
        <v>0</v>
      </c>
      <c r="H1288" s="50" t="str">
        <f>"pack,"&amp;宝箱产出!O89</f>
        <v>pack,80086</v>
      </c>
      <c r="K1288" s="50">
        <v>17</v>
      </c>
      <c r="L1288" s="50">
        <f t="shared" si="1008"/>
        <v>171086</v>
      </c>
      <c r="M1288" s="50">
        <v>86</v>
      </c>
      <c r="N1288" s="50" t="str">
        <f ca="1">OFFSET(随机目标!$C$42,M1288-1,MATCH(K1288,随机目标!$C$41:$CH$41,0)-1)</f>
        <v>prop,214,1;pack,1114;pack,1129;pack,1144;pack,1159</v>
      </c>
      <c r="O1288" s="50" t="str">
        <f ca="1">OFFSET(随机目标!$C$42,M1288-1,MATCH(K1288,随机目标!$C$41:$CH$41,0))</f>
        <v>prop,214,1</v>
      </c>
      <c r="P1288" s="50">
        <f ca="1">OFFSET(随机目标!$C$42,M1288-1,MATCH(K1288,随机目标!$C$41:$CH$41,0)+1)</f>
        <v>5</v>
      </c>
      <c r="Q1288" s="50">
        <v>1</v>
      </c>
      <c r="R1288" s="50" t="str">
        <f t="shared" ca="1" si="1009"/>
        <v>prop_214</v>
      </c>
      <c r="S1288" s="50" t="str">
        <f t="shared" ca="1" si="1010"/>
        <v>prop</v>
      </c>
      <c r="U1288" s="50">
        <v>24</v>
      </c>
      <c r="V1288" s="50">
        <f t="shared" si="1011"/>
        <v>242086</v>
      </c>
      <c r="W1288" s="50">
        <v>86</v>
      </c>
      <c r="X1288" s="50" t="s">
        <v>2200</v>
      </c>
      <c r="Y1288" s="50" t="s">
        <v>2200</v>
      </c>
      <c r="Z1288" s="50">
        <f>随机目标!CH727</f>
        <v>0</v>
      </c>
      <c r="AA1288" s="50">
        <v>2</v>
      </c>
      <c r="AB1288" s="50" t="str">
        <f t="shared" si="1012"/>
        <v>itemicon_1</v>
      </c>
      <c r="AC1288" s="50" t="str">
        <f t="shared" si="1013"/>
        <v>coin</v>
      </c>
    </row>
    <row r="1289" spans="1:29">
      <c r="A1289" s="51" t="s">
        <v>1603</v>
      </c>
      <c r="B1289" s="52">
        <v>3087</v>
      </c>
      <c r="C1289" s="52">
        <v>1</v>
      </c>
      <c r="E1289" s="50">
        <v>0</v>
      </c>
      <c r="F1289" s="50">
        <v>0</v>
      </c>
      <c r="G1289" s="50">
        <v>0</v>
      </c>
      <c r="H1289" s="50" t="str">
        <f>"pack,"&amp;宝箱产出!O90</f>
        <v>pack,80087</v>
      </c>
      <c r="K1289" s="50">
        <v>17</v>
      </c>
      <c r="L1289" s="50">
        <f t="shared" si="1008"/>
        <v>171087</v>
      </c>
      <c r="M1289" s="50">
        <v>87</v>
      </c>
      <c r="N1289" s="50" t="str">
        <f ca="1">OFFSET(随机目标!$C$42,M1289-1,MATCH(K1289,随机目标!$C$41:$CH$41,0)-1)</f>
        <v>prop,214,1;pack,1114;pack,1129;pack,1144;pack,1159</v>
      </c>
      <c r="O1289" s="50" t="str">
        <f ca="1">OFFSET(随机目标!$C$42,M1289-1,MATCH(K1289,随机目标!$C$41:$CH$41,0))</f>
        <v>prop,214,1</v>
      </c>
      <c r="P1289" s="50">
        <f ca="1">OFFSET(随机目标!$C$42,M1289-1,MATCH(K1289,随机目标!$C$41:$CH$41,0)+1)</f>
        <v>5</v>
      </c>
      <c r="Q1289" s="50">
        <v>1</v>
      </c>
      <c r="R1289" s="50" t="str">
        <f t="shared" ca="1" si="1009"/>
        <v>prop_214</v>
      </c>
      <c r="S1289" s="50" t="str">
        <f t="shared" ca="1" si="1010"/>
        <v>prop</v>
      </c>
      <c r="U1289" s="50">
        <v>24</v>
      </c>
      <c r="V1289" s="50">
        <f t="shared" si="1011"/>
        <v>242087</v>
      </c>
      <c r="W1289" s="50">
        <v>87</v>
      </c>
      <c r="X1289" s="50" t="s">
        <v>2200</v>
      </c>
      <c r="Y1289" s="50" t="s">
        <v>2200</v>
      </c>
      <c r="Z1289" s="50">
        <f>随机目标!CH728</f>
        <v>0</v>
      </c>
      <c r="AA1289" s="50">
        <v>2</v>
      </c>
      <c r="AB1289" s="50" t="str">
        <f t="shared" si="1012"/>
        <v>itemicon_1</v>
      </c>
      <c r="AC1289" s="50" t="str">
        <f t="shared" si="1013"/>
        <v>coin</v>
      </c>
    </row>
    <row r="1290" spans="1:29">
      <c r="A1290" s="51" t="s">
        <v>1604</v>
      </c>
      <c r="B1290" s="52">
        <v>3088</v>
      </c>
      <c r="C1290" s="52">
        <v>1</v>
      </c>
      <c r="E1290" s="50">
        <v>0</v>
      </c>
      <c r="F1290" s="50">
        <v>0</v>
      </c>
      <c r="G1290" s="50">
        <v>0</v>
      </c>
      <c r="H1290" s="50" t="str">
        <f>"pack,"&amp;宝箱产出!O91</f>
        <v>pack,80088</v>
      </c>
      <c r="K1290" s="50">
        <v>17</v>
      </c>
      <c r="L1290" s="50">
        <f t="shared" si="1008"/>
        <v>171088</v>
      </c>
      <c r="M1290" s="50">
        <v>88</v>
      </c>
      <c r="N1290" s="50" t="str">
        <f ca="1">OFFSET(随机目标!$C$42,M1290-1,MATCH(K1290,随机目标!$C$41:$CH$41,0)-1)</f>
        <v>prop,214,1;pack,1114;pack,1129;pack,1144;pack,1159</v>
      </c>
      <c r="O1290" s="50" t="str">
        <f ca="1">OFFSET(随机目标!$C$42,M1290-1,MATCH(K1290,随机目标!$C$41:$CH$41,0))</f>
        <v>prop,214,1</v>
      </c>
      <c r="P1290" s="50">
        <f ca="1">OFFSET(随机目标!$C$42,M1290-1,MATCH(K1290,随机目标!$C$41:$CH$41,0)+1)</f>
        <v>5</v>
      </c>
      <c r="Q1290" s="50">
        <v>1</v>
      </c>
      <c r="R1290" s="50" t="str">
        <f t="shared" ca="1" si="1009"/>
        <v>prop_214</v>
      </c>
      <c r="S1290" s="50" t="str">
        <f t="shared" ca="1" si="1010"/>
        <v>prop</v>
      </c>
      <c r="U1290" s="50">
        <v>24</v>
      </c>
      <c r="V1290" s="50">
        <f t="shared" si="1011"/>
        <v>242088</v>
      </c>
      <c r="W1290" s="50">
        <v>88</v>
      </c>
      <c r="X1290" s="50" t="s">
        <v>2200</v>
      </c>
      <c r="Y1290" s="50" t="s">
        <v>2200</v>
      </c>
      <c r="Z1290" s="50">
        <f>随机目标!CH729</f>
        <v>0</v>
      </c>
      <c r="AA1290" s="50">
        <v>2</v>
      </c>
      <c r="AB1290" s="50" t="str">
        <f t="shared" si="1012"/>
        <v>itemicon_1</v>
      </c>
      <c r="AC1290" s="50" t="str">
        <f t="shared" si="1013"/>
        <v>coin</v>
      </c>
    </row>
    <row r="1291" spans="1:29">
      <c r="A1291" s="51" t="s">
        <v>1605</v>
      </c>
      <c r="B1291" s="52">
        <v>3089</v>
      </c>
      <c r="C1291" s="52">
        <v>1</v>
      </c>
      <c r="E1291" s="50">
        <v>0</v>
      </c>
      <c r="F1291" s="50">
        <v>0</v>
      </c>
      <c r="G1291" s="50">
        <v>0</v>
      </c>
      <c r="H1291" s="50" t="str">
        <f>"pack,"&amp;宝箱产出!O92</f>
        <v>pack,80089</v>
      </c>
      <c r="K1291" s="50">
        <v>17</v>
      </c>
      <c r="L1291" s="50">
        <f t="shared" si="1008"/>
        <v>171089</v>
      </c>
      <c r="M1291" s="50">
        <v>89</v>
      </c>
      <c r="N1291" s="50" t="str">
        <f ca="1">OFFSET(随机目标!$C$42,M1291-1,MATCH(K1291,随机目标!$C$41:$CH$41,0)-1)</f>
        <v>prop,214,1;pack,1114;pack,1129;pack,1144;pack,1159</v>
      </c>
      <c r="O1291" s="50" t="str">
        <f ca="1">OFFSET(随机目标!$C$42,M1291-1,MATCH(K1291,随机目标!$C$41:$CH$41,0))</f>
        <v>prop,214,1</v>
      </c>
      <c r="P1291" s="50">
        <f ca="1">OFFSET(随机目标!$C$42,M1291-1,MATCH(K1291,随机目标!$C$41:$CH$41,0)+1)</f>
        <v>5</v>
      </c>
      <c r="Q1291" s="50">
        <v>1</v>
      </c>
      <c r="R1291" s="50" t="str">
        <f t="shared" ca="1" si="1009"/>
        <v>prop_214</v>
      </c>
      <c r="S1291" s="50" t="str">
        <f t="shared" ca="1" si="1010"/>
        <v>prop</v>
      </c>
      <c r="U1291" s="50">
        <v>24</v>
      </c>
      <c r="V1291" s="50">
        <f t="shared" si="1011"/>
        <v>242089</v>
      </c>
      <c r="W1291" s="50">
        <v>89</v>
      </c>
      <c r="X1291" s="50" t="s">
        <v>2200</v>
      </c>
      <c r="Y1291" s="50" t="s">
        <v>2200</v>
      </c>
      <c r="Z1291" s="50">
        <f>随机目标!CH730</f>
        <v>0</v>
      </c>
      <c r="AA1291" s="50">
        <v>2</v>
      </c>
      <c r="AB1291" s="50" t="str">
        <f t="shared" si="1012"/>
        <v>itemicon_1</v>
      </c>
      <c r="AC1291" s="50" t="str">
        <f t="shared" si="1013"/>
        <v>coin</v>
      </c>
    </row>
    <row r="1292" spans="1:29">
      <c r="A1292" s="51" t="s">
        <v>1606</v>
      </c>
      <c r="B1292" s="52">
        <v>3090</v>
      </c>
      <c r="C1292" s="52">
        <v>1</v>
      </c>
      <c r="E1292" s="50">
        <v>0</v>
      </c>
      <c r="F1292" s="50">
        <v>0</v>
      </c>
      <c r="G1292" s="50">
        <v>0</v>
      </c>
      <c r="H1292" s="50" t="str">
        <f>"pack,"&amp;宝箱产出!O93</f>
        <v>pack,80090</v>
      </c>
      <c r="K1292" s="50">
        <v>17</v>
      </c>
      <c r="L1292" s="50">
        <f t="shared" si="1008"/>
        <v>171090</v>
      </c>
      <c r="M1292" s="50">
        <v>90</v>
      </c>
      <c r="N1292" s="50" t="str">
        <f ca="1">OFFSET(随机目标!$C$42,M1292-1,MATCH(K1292,随机目标!$C$41:$CH$41,0)-1)</f>
        <v>prop,214,1;pack,1114;pack,1129;pack,1144;pack,1159</v>
      </c>
      <c r="O1292" s="50" t="str">
        <f ca="1">OFFSET(随机目标!$C$42,M1292-1,MATCH(K1292,随机目标!$C$41:$CH$41,0))</f>
        <v>prop,214,1</v>
      </c>
      <c r="P1292" s="50">
        <f ca="1">OFFSET(随机目标!$C$42,M1292-1,MATCH(K1292,随机目标!$C$41:$CH$41,0)+1)</f>
        <v>5</v>
      </c>
      <c r="Q1292" s="50">
        <v>1</v>
      </c>
      <c r="R1292" s="50" t="str">
        <f t="shared" ca="1" si="1009"/>
        <v>prop_214</v>
      </c>
      <c r="S1292" s="50" t="str">
        <f t="shared" ca="1" si="1010"/>
        <v>prop</v>
      </c>
      <c r="U1292" s="50">
        <v>24</v>
      </c>
      <c r="V1292" s="50">
        <f t="shared" si="1011"/>
        <v>242090</v>
      </c>
      <c r="W1292" s="50">
        <v>90</v>
      </c>
      <c r="X1292" s="50" t="s">
        <v>2200</v>
      </c>
      <c r="Y1292" s="50" t="s">
        <v>2200</v>
      </c>
      <c r="Z1292" s="50">
        <f>随机目标!CH731</f>
        <v>0</v>
      </c>
      <c r="AA1292" s="50">
        <v>2</v>
      </c>
      <c r="AB1292" s="50" t="str">
        <f t="shared" si="1012"/>
        <v>itemicon_1</v>
      </c>
      <c r="AC1292" s="50" t="str">
        <f t="shared" si="1013"/>
        <v>coin</v>
      </c>
    </row>
    <row r="1293" spans="1:29">
      <c r="A1293" s="51" t="s">
        <v>1607</v>
      </c>
      <c r="B1293" s="52">
        <v>3091</v>
      </c>
      <c r="C1293" s="52">
        <v>1</v>
      </c>
      <c r="E1293" s="50">
        <v>0</v>
      </c>
      <c r="F1293" s="50">
        <v>0</v>
      </c>
      <c r="G1293" s="50">
        <v>0</v>
      </c>
      <c r="H1293" s="50" t="str">
        <f>"pack,"&amp;宝箱产出!O94</f>
        <v>pack,80091</v>
      </c>
      <c r="K1293" s="50">
        <v>17</v>
      </c>
      <c r="L1293" s="50">
        <f t="shared" si="1008"/>
        <v>171091</v>
      </c>
      <c r="M1293" s="50">
        <v>91</v>
      </c>
      <c r="N1293" s="50" t="str">
        <f ca="1">OFFSET(随机目标!$C$42,M1293-1,MATCH(K1293,随机目标!$C$41:$CH$41,0)-1)</f>
        <v>prop,214,1;pack,1114;pack,1129;pack,1144;pack,1159</v>
      </c>
      <c r="O1293" s="50" t="str">
        <f ca="1">OFFSET(随机目标!$C$42,M1293-1,MATCH(K1293,随机目标!$C$41:$CH$41,0))</f>
        <v>prop,214,1</v>
      </c>
      <c r="P1293" s="50">
        <f ca="1">OFFSET(随机目标!$C$42,M1293-1,MATCH(K1293,随机目标!$C$41:$CH$41,0)+1)</f>
        <v>5</v>
      </c>
      <c r="Q1293" s="50">
        <v>1</v>
      </c>
      <c r="R1293" s="50" t="str">
        <f t="shared" ca="1" si="1009"/>
        <v>prop_214</v>
      </c>
      <c r="S1293" s="50" t="str">
        <f t="shared" ca="1" si="1010"/>
        <v>prop</v>
      </c>
      <c r="U1293" s="50">
        <v>24</v>
      </c>
      <c r="V1293" s="50">
        <f t="shared" si="1011"/>
        <v>242091</v>
      </c>
      <c r="W1293" s="50">
        <v>91</v>
      </c>
      <c r="X1293" s="50" t="s">
        <v>2200</v>
      </c>
      <c r="Y1293" s="50" t="s">
        <v>2200</v>
      </c>
      <c r="Z1293" s="50">
        <f>随机目标!CH732</f>
        <v>0</v>
      </c>
      <c r="AA1293" s="50">
        <v>2</v>
      </c>
      <c r="AB1293" s="50" t="str">
        <f t="shared" si="1012"/>
        <v>itemicon_1</v>
      </c>
      <c r="AC1293" s="50" t="str">
        <f t="shared" si="1013"/>
        <v>coin</v>
      </c>
    </row>
    <row r="1294" spans="1:29">
      <c r="A1294" s="51" t="s">
        <v>1608</v>
      </c>
      <c r="B1294" s="52">
        <v>3092</v>
      </c>
      <c r="C1294" s="52">
        <v>1</v>
      </c>
      <c r="E1294" s="50">
        <v>0</v>
      </c>
      <c r="F1294" s="50">
        <v>0</v>
      </c>
      <c r="G1294" s="50">
        <v>0</v>
      </c>
      <c r="H1294" s="50" t="str">
        <f>"pack,"&amp;宝箱产出!O95</f>
        <v>pack,80092</v>
      </c>
      <c r="K1294" s="50">
        <v>17</v>
      </c>
      <c r="L1294" s="50">
        <f t="shared" si="1008"/>
        <v>171092</v>
      </c>
      <c r="M1294" s="50">
        <v>92</v>
      </c>
      <c r="N1294" s="50" t="str">
        <f ca="1">OFFSET(随机目标!$C$42,M1294-1,MATCH(K1294,随机目标!$C$41:$CH$41,0)-1)</f>
        <v>prop,214,1;pack,1114;pack,1129;pack,1144;pack,1159</v>
      </c>
      <c r="O1294" s="50" t="str">
        <f ca="1">OFFSET(随机目标!$C$42,M1294-1,MATCH(K1294,随机目标!$C$41:$CH$41,0))</f>
        <v>prop,214,1</v>
      </c>
      <c r="P1294" s="50">
        <f ca="1">OFFSET(随机目标!$C$42,M1294-1,MATCH(K1294,随机目标!$C$41:$CH$41,0)+1)</f>
        <v>5</v>
      </c>
      <c r="Q1294" s="50">
        <v>1</v>
      </c>
      <c r="R1294" s="50" t="str">
        <f t="shared" ca="1" si="1009"/>
        <v>prop_214</v>
      </c>
      <c r="S1294" s="50" t="str">
        <f t="shared" ca="1" si="1010"/>
        <v>prop</v>
      </c>
      <c r="U1294" s="50">
        <v>24</v>
      </c>
      <c r="V1294" s="50">
        <f t="shared" si="1011"/>
        <v>242092</v>
      </c>
      <c r="W1294" s="50">
        <v>92</v>
      </c>
      <c r="X1294" s="50" t="s">
        <v>2200</v>
      </c>
      <c r="Y1294" s="50" t="s">
        <v>2200</v>
      </c>
      <c r="Z1294" s="50">
        <f>随机目标!CH733</f>
        <v>0</v>
      </c>
      <c r="AA1294" s="50">
        <v>2</v>
      </c>
      <c r="AB1294" s="50" t="str">
        <f t="shared" si="1012"/>
        <v>itemicon_1</v>
      </c>
      <c r="AC1294" s="50" t="str">
        <f t="shared" si="1013"/>
        <v>coin</v>
      </c>
    </row>
    <row r="1295" spans="1:29">
      <c r="A1295" s="51" t="s">
        <v>1609</v>
      </c>
      <c r="B1295" s="52">
        <v>3093</v>
      </c>
      <c r="C1295" s="52">
        <v>1</v>
      </c>
      <c r="E1295" s="50">
        <v>0</v>
      </c>
      <c r="F1295" s="50">
        <v>0</v>
      </c>
      <c r="G1295" s="50">
        <v>0</v>
      </c>
      <c r="H1295" s="50" t="str">
        <f>"pack,"&amp;宝箱产出!O96</f>
        <v>pack,80093</v>
      </c>
      <c r="K1295" s="50">
        <v>17</v>
      </c>
      <c r="L1295" s="50">
        <f t="shared" si="1008"/>
        <v>171093</v>
      </c>
      <c r="M1295" s="50">
        <v>93</v>
      </c>
      <c r="N1295" s="50" t="str">
        <f ca="1">OFFSET(随机目标!$C$42,M1295-1,MATCH(K1295,随机目标!$C$41:$CH$41,0)-1)</f>
        <v>prop,214,1;pack,1114;pack,1129;pack,1144;pack,1159</v>
      </c>
      <c r="O1295" s="50" t="str">
        <f ca="1">OFFSET(随机目标!$C$42,M1295-1,MATCH(K1295,随机目标!$C$41:$CH$41,0))</f>
        <v>prop,214,1</v>
      </c>
      <c r="P1295" s="50">
        <f ca="1">OFFSET(随机目标!$C$42,M1295-1,MATCH(K1295,随机目标!$C$41:$CH$41,0)+1)</f>
        <v>5</v>
      </c>
      <c r="Q1295" s="50">
        <v>1</v>
      </c>
      <c r="R1295" s="50" t="str">
        <f t="shared" ca="1" si="1009"/>
        <v>prop_214</v>
      </c>
      <c r="S1295" s="50" t="str">
        <f t="shared" ca="1" si="1010"/>
        <v>prop</v>
      </c>
      <c r="U1295" s="50">
        <v>24</v>
      </c>
      <c r="V1295" s="50">
        <f t="shared" si="1011"/>
        <v>242093</v>
      </c>
      <c r="W1295" s="50">
        <v>93</v>
      </c>
      <c r="X1295" s="50" t="s">
        <v>2200</v>
      </c>
      <c r="Y1295" s="50" t="s">
        <v>2200</v>
      </c>
      <c r="Z1295" s="50">
        <f>随机目标!CH734</f>
        <v>0</v>
      </c>
      <c r="AA1295" s="50">
        <v>2</v>
      </c>
      <c r="AB1295" s="50" t="str">
        <f t="shared" si="1012"/>
        <v>itemicon_1</v>
      </c>
      <c r="AC1295" s="50" t="str">
        <f t="shared" si="1013"/>
        <v>coin</v>
      </c>
    </row>
    <row r="1296" spans="1:29">
      <c r="A1296" s="51" t="s">
        <v>1610</v>
      </c>
      <c r="B1296" s="52">
        <v>3094</v>
      </c>
      <c r="C1296" s="52">
        <v>1</v>
      </c>
      <c r="E1296" s="50">
        <v>0</v>
      </c>
      <c r="F1296" s="50">
        <v>0</v>
      </c>
      <c r="G1296" s="50">
        <v>0</v>
      </c>
      <c r="H1296" s="50" t="str">
        <f>"pack,"&amp;宝箱产出!O97</f>
        <v>pack,80094</v>
      </c>
      <c r="K1296" s="50">
        <v>17</v>
      </c>
      <c r="L1296" s="50">
        <f t="shared" si="1008"/>
        <v>171094</v>
      </c>
      <c r="M1296" s="50">
        <v>94</v>
      </c>
      <c r="N1296" s="50" t="str">
        <f ca="1">OFFSET(随机目标!$C$42,M1296-1,MATCH(K1296,随机目标!$C$41:$CH$41,0)-1)</f>
        <v>prop,214,1;pack,1114;pack,1129;pack,1144;pack,1159</v>
      </c>
      <c r="O1296" s="50" t="str">
        <f ca="1">OFFSET(随机目标!$C$42,M1296-1,MATCH(K1296,随机目标!$C$41:$CH$41,0))</f>
        <v>prop,214,1</v>
      </c>
      <c r="P1296" s="50">
        <f ca="1">OFFSET(随机目标!$C$42,M1296-1,MATCH(K1296,随机目标!$C$41:$CH$41,0)+1)</f>
        <v>5</v>
      </c>
      <c r="Q1296" s="50">
        <v>1</v>
      </c>
      <c r="R1296" s="50" t="str">
        <f t="shared" ca="1" si="1009"/>
        <v>prop_214</v>
      </c>
      <c r="S1296" s="50" t="str">
        <f t="shared" ca="1" si="1010"/>
        <v>prop</v>
      </c>
      <c r="U1296" s="50">
        <v>24</v>
      </c>
      <c r="V1296" s="50">
        <f t="shared" si="1011"/>
        <v>242094</v>
      </c>
      <c r="W1296" s="50">
        <v>94</v>
      </c>
      <c r="X1296" s="50" t="s">
        <v>2200</v>
      </c>
      <c r="Y1296" s="50" t="s">
        <v>2200</v>
      </c>
      <c r="Z1296" s="50">
        <f>随机目标!CH735</f>
        <v>0</v>
      </c>
      <c r="AA1296" s="50">
        <v>2</v>
      </c>
      <c r="AB1296" s="50" t="str">
        <f t="shared" si="1012"/>
        <v>itemicon_1</v>
      </c>
      <c r="AC1296" s="50" t="str">
        <f t="shared" si="1013"/>
        <v>coin</v>
      </c>
    </row>
    <row r="1297" spans="1:29">
      <c r="A1297" s="51" t="s">
        <v>1611</v>
      </c>
      <c r="B1297" s="52">
        <v>3095</v>
      </c>
      <c r="C1297" s="52">
        <v>1</v>
      </c>
      <c r="E1297" s="50">
        <v>0</v>
      </c>
      <c r="F1297" s="50">
        <v>0</v>
      </c>
      <c r="G1297" s="50">
        <v>0</v>
      </c>
      <c r="H1297" s="50" t="str">
        <f>"pack,"&amp;宝箱产出!O98</f>
        <v>pack,80095</v>
      </c>
      <c r="K1297" s="50">
        <v>17</v>
      </c>
      <c r="L1297" s="50">
        <f t="shared" si="1008"/>
        <v>171095</v>
      </c>
      <c r="M1297" s="50">
        <v>95</v>
      </c>
      <c r="N1297" s="50" t="str">
        <f ca="1">OFFSET(随机目标!$C$42,M1297-1,MATCH(K1297,随机目标!$C$41:$CH$41,0)-1)</f>
        <v>prop,214,1;pack,1114;pack,1129;pack,1144;pack,1159</v>
      </c>
      <c r="O1297" s="50" t="str">
        <f ca="1">OFFSET(随机目标!$C$42,M1297-1,MATCH(K1297,随机目标!$C$41:$CH$41,0))</f>
        <v>prop,214,1</v>
      </c>
      <c r="P1297" s="50">
        <f ca="1">OFFSET(随机目标!$C$42,M1297-1,MATCH(K1297,随机目标!$C$41:$CH$41,0)+1)</f>
        <v>5</v>
      </c>
      <c r="Q1297" s="50">
        <v>1</v>
      </c>
      <c r="R1297" s="50" t="str">
        <f t="shared" ca="1" si="1009"/>
        <v>prop_214</v>
      </c>
      <c r="S1297" s="50" t="str">
        <f t="shared" ca="1" si="1010"/>
        <v>prop</v>
      </c>
      <c r="U1297" s="50">
        <v>24</v>
      </c>
      <c r="V1297" s="50">
        <f t="shared" si="1011"/>
        <v>242095</v>
      </c>
      <c r="W1297" s="50">
        <v>95</v>
      </c>
      <c r="X1297" s="50" t="s">
        <v>2200</v>
      </c>
      <c r="Y1297" s="50" t="s">
        <v>2200</v>
      </c>
      <c r="Z1297" s="50">
        <f>随机目标!CH736</f>
        <v>0</v>
      </c>
      <c r="AA1297" s="50">
        <v>2</v>
      </c>
      <c r="AB1297" s="50" t="str">
        <f t="shared" si="1012"/>
        <v>itemicon_1</v>
      </c>
      <c r="AC1297" s="50" t="str">
        <f t="shared" si="1013"/>
        <v>coin</v>
      </c>
    </row>
    <row r="1298" spans="1:29">
      <c r="A1298" s="51" t="s">
        <v>1612</v>
      </c>
      <c r="B1298" s="52">
        <v>3096</v>
      </c>
      <c r="C1298" s="52">
        <v>1</v>
      </c>
      <c r="E1298" s="50">
        <v>0</v>
      </c>
      <c r="F1298" s="50">
        <v>0</v>
      </c>
      <c r="G1298" s="50">
        <v>0</v>
      </c>
      <c r="H1298" s="50" t="str">
        <f>"pack,"&amp;宝箱产出!O99</f>
        <v>pack,80096</v>
      </c>
      <c r="K1298" s="50">
        <v>17</v>
      </c>
      <c r="L1298" s="50">
        <f t="shared" si="1008"/>
        <v>171096</v>
      </c>
      <c r="M1298" s="50">
        <v>96</v>
      </c>
      <c r="N1298" s="50" t="str">
        <f ca="1">OFFSET(随机目标!$C$42,M1298-1,MATCH(K1298,随机目标!$C$41:$CH$41,0)-1)</f>
        <v>prop,214,1;pack,1114;pack,1129;pack,1144;pack,1159</v>
      </c>
      <c r="O1298" s="50" t="str">
        <f ca="1">OFFSET(随机目标!$C$42,M1298-1,MATCH(K1298,随机目标!$C$41:$CH$41,0))</f>
        <v>prop,214,1</v>
      </c>
      <c r="P1298" s="50">
        <f ca="1">OFFSET(随机目标!$C$42,M1298-1,MATCH(K1298,随机目标!$C$41:$CH$41,0)+1)</f>
        <v>5</v>
      </c>
      <c r="Q1298" s="50">
        <v>1</v>
      </c>
      <c r="R1298" s="50" t="str">
        <f t="shared" ca="1" si="1009"/>
        <v>prop_214</v>
      </c>
      <c r="S1298" s="50" t="str">
        <f t="shared" ca="1" si="1010"/>
        <v>prop</v>
      </c>
      <c r="U1298" s="50">
        <v>24</v>
      </c>
      <c r="V1298" s="50">
        <f t="shared" si="1011"/>
        <v>242096</v>
      </c>
      <c r="W1298" s="50">
        <v>96</v>
      </c>
      <c r="X1298" s="50" t="s">
        <v>2200</v>
      </c>
      <c r="Y1298" s="50" t="s">
        <v>2200</v>
      </c>
      <c r="Z1298" s="50">
        <f>随机目标!CH737</f>
        <v>0</v>
      </c>
      <c r="AA1298" s="50">
        <v>2</v>
      </c>
      <c r="AB1298" s="50" t="str">
        <f t="shared" si="1012"/>
        <v>itemicon_1</v>
      </c>
      <c r="AC1298" s="50" t="str">
        <f t="shared" si="1013"/>
        <v>coin</v>
      </c>
    </row>
    <row r="1299" spans="1:29">
      <c r="A1299" s="51" t="s">
        <v>1613</v>
      </c>
      <c r="B1299" s="52">
        <v>3097</v>
      </c>
      <c r="C1299" s="52">
        <v>1</v>
      </c>
      <c r="E1299" s="50">
        <v>0</v>
      </c>
      <c r="F1299" s="50">
        <v>0</v>
      </c>
      <c r="G1299" s="50">
        <v>0</v>
      </c>
      <c r="H1299" s="50" t="str">
        <f>"pack,"&amp;宝箱产出!O100</f>
        <v>pack,80097</v>
      </c>
      <c r="K1299" s="50">
        <v>17</v>
      </c>
      <c r="L1299" s="50">
        <f t="shared" si="1008"/>
        <v>171097</v>
      </c>
      <c r="M1299" s="50">
        <v>97</v>
      </c>
      <c r="N1299" s="50" t="str">
        <f ca="1">OFFSET(随机目标!$C$42,M1299-1,MATCH(K1299,随机目标!$C$41:$CH$41,0)-1)</f>
        <v>prop,214,1;pack,1114;pack,1129;pack,1144;pack,1159</v>
      </c>
      <c r="O1299" s="50" t="str">
        <f ca="1">OFFSET(随机目标!$C$42,M1299-1,MATCH(K1299,随机目标!$C$41:$CH$41,0))</f>
        <v>prop,214,1</v>
      </c>
      <c r="P1299" s="50">
        <f ca="1">OFFSET(随机目标!$C$42,M1299-1,MATCH(K1299,随机目标!$C$41:$CH$41,0)+1)</f>
        <v>5</v>
      </c>
      <c r="Q1299" s="50">
        <v>1</v>
      </c>
      <c r="R1299" s="50" t="str">
        <f t="shared" ca="1" si="1009"/>
        <v>prop_214</v>
      </c>
      <c r="S1299" s="50" t="str">
        <f t="shared" ca="1" si="1010"/>
        <v>prop</v>
      </c>
      <c r="U1299" s="50">
        <v>24</v>
      </c>
      <c r="V1299" s="50">
        <f t="shared" si="1011"/>
        <v>242097</v>
      </c>
      <c r="W1299" s="50">
        <v>97</v>
      </c>
      <c r="X1299" s="50" t="s">
        <v>2200</v>
      </c>
      <c r="Y1299" s="50" t="s">
        <v>2200</v>
      </c>
      <c r="Z1299" s="50">
        <f>随机目标!CH738</f>
        <v>0</v>
      </c>
      <c r="AA1299" s="50">
        <v>2</v>
      </c>
      <c r="AB1299" s="50" t="str">
        <f t="shared" si="1012"/>
        <v>itemicon_1</v>
      </c>
      <c r="AC1299" s="50" t="str">
        <f t="shared" si="1013"/>
        <v>coin</v>
      </c>
    </row>
    <row r="1300" spans="1:29">
      <c r="A1300" s="51" t="s">
        <v>1614</v>
      </c>
      <c r="B1300" s="52">
        <v>3098</v>
      </c>
      <c r="C1300" s="52">
        <v>1</v>
      </c>
      <c r="E1300" s="50">
        <v>0</v>
      </c>
      <c r="F1300" s="50">
        <v>0</v>
      </c>
      <c r="G1300" s="50">
        <v>0</v>
      </c>
      <c r="H1300" s="50" t="str">
        <f>"pack,"&amp;宝箱产出!O101</f>
        <v>pack,80098</v>
      </c>
      <c r="K1300" s="50">
        <v>17</v>
      </c>
      <c r="L1300" s="50">
        <f t="shared" si="1008"/>
        <v>171098</v>
      </c>
      <c r="M1300" s="50">
        <v>98</v>
      </c>
      <c r="N1300" s="50" t="str">
        <f ca="1">OFFSET(随机目标!$C$42,M1300-1,MATCH(K1300,随机目标!$C$41:$CH$41,0)-1)</f>
        <v>prop,214,1;pack,1114;pack,1129;pack,1144;pack,1159</v>
      </c>
      <c r="O1300" s="50" t="str">
        <f ca="1">OFFSET(随机目标!$C$42,M1300-1,MATCH(K1300,随机目标!$C$41:$CH$41,0))</f>
        <v>prop,214,1</v>
      </c>
      <c r="P1300" s="50">
        <f ca="1">OFFSET(随机目标!$C$42,M1300-1,MATCH(K1300,随机目标!$C$41:$CH$41,0)+1)</f>
        <v>5</v>
      </c>
      <c r="Q1300" s="50">
        <v>1</v>
      </c>
      <c r="R1300" s="50" t="str">
        <f t="shared" ca="1" si="1009"/>
        <v>prop_214</v>
      </c>
      <c r="S1300" s="50" t="str">
        <f t="shared" ca="1" si="1010"/>
        <v>prop</v>
      </c>
      <c r="U1300" s="50">
        <v>24</v>
      </c>
      <c r="V1300" s="50">
        <f t="shared" si="1011"/>
        <v>242098</v>
      </c>
      <c r="W1300" s="50">
        <v>98</v>
      </c>
      <c r="X1300" s="50" t="s">
        <v>2200</v>
      </c>
      <c r="Y1300" s="50" t="s">
        <v>2200</v>
      </c>
      <c r="Z1300" s="50">
        <f>随机目标!CH739</f>
        <v>0</v>
      </c>
      <c r="AA1300" s="50">
        <v>2</v>
      </c>
      <c r="AB1300" s="50" t="str">
        <f t="shared" si="1012"/>
        <v>itemicon_1</v>
      </c>
      <c r="AC1300" s="50" t="str">
        <f t="shared" si="1013"/>
        <v>coin</v>
      </c>
    </row>
    <row r="1301" spans="1:29">
      <c r="A1301" s="51" t="s">
        <v>1615</v>
      </c>
      <c r="B1301" s="52">
        <v>3099</v>
      </c>
      <c r="C1301" s="52">
        <v>1</v>
      </c>
      <c r="E1301" s="50">
        <v>0</v>
      </c>
      <c r="F1301" s="50">
        <v>0</v>
      </c>
      <c r="G1301" s="50">
        <v>0</v>
      </c>
      <c r="H1301" s="50" t="str">
        <f>"pack,"&amp;宝箱产出!O102</f>
        <v>pack,80099</v>
      </c>
      <c r="K1301" s="50">
        <v>17</v>
      </c>
      <c r="L1301" s="50">
        <f t="shared" si="1008"/>
        <v>171099</v>
      </c>
      <c r="M1301" s="50">
        <v>99</v>
      </c>
      <c r="N1301" s="50" t="str">
        <f ca="1">OFFSET(随机目标!$C$42,M1301-1,MATCH(K1301,随机目标!$C$41:$CH$41,0)-1)</f>
        <v>prop,214,1;pack,1114;pack,1129;pack,1144;pack,1159</v>
      </c>
      <c r="O1301" s="50" t="str">
        <f ca="1">OFFSET(随机目标!$C$42,M1301-1,MATCH(K1301,随机目标!$C$41:$CH$41,0))</f>
        <v>prop,214,1</v>
      </c>
      <c r="P1301" s="50">
        <f ca="1">OFFSET(随机目标!$C$42,M1301-1,MATCH(K1301,随机目标!$C$41:$CH$41,0)+1)</f>
        <v>5</v>
      </c>
      <c r="Q1301" s="50">
        <v>1</v>
      </c>
      <c r="R1301" s="50" t="str">
        <f t="shared" ca="1" si="1009"/>
        <v>prop_214</v>
      </c>
      <c r="S1301" s="50" t="str">
        <f t="shared" ca="1" si="1010"/>
        <v>prop</v>
      </c>
      <c r="U1301" s="50">
        <v>24</v>
      </c>
      <c r="V1301" s="50">
        <f t="shared" si="1011"/>
        <v>242099</v>
      </c>
      <c r="W1301" s="50">
        <v>99</v>
      </c>
      <c r="X1301" s="50" t="s">
        <v>2200</v>
      </c>
      <c r="Y1301" s="50" t="s">
        <v>2200</v>
      </c>
      <c r="Z1301" s="50">
        <f>随机目标!CH740</f>
        <v>0</v>
      </c>
      <c r="AA1301" s="50">
        <v>2</v>
      </c>
      <c r="AB1301" s="50" t="str">
        <f t="shared" si="1012"/>
        <v>itemicon_1</v>
      </c>
      <c r="AC1301" s="50" t="str">
        <f t="shared" si="1013"/>
        <v>coin</v>
      </c>
    </row>
    <row r="1302" spans="1:29">
      <c r="A1302" s="51" t="s">
        <v>1616</v>
      </c>
      <c r="B1302" s="52">
        <v>3100</v>
      </c>
      <c r="C1302" s="52">
        <v>1</v>
      </c>
      <c r="E1302" s="50">
        <v>0</v>
      </c>
      <c r="F1302" s="50">
        <v>0</v>
      </c>
      <c r="G1302" s="50">
        <v>0</v>
      </c>
      <c r="H1302" s="50" t="str">
        <f>"pack,"&amp;宝箱产出!O103</f>
        <v>pack,80100</v>
      </c>
      <c r="K1302" s="50">
        <v>17</v>
      </c>
      <c r="L1302" s="50">
        <f t="shared" si="1008"/>
        <v>171100</v>
      </c>
      <c r="M1302" s="50">
        <v>100</v>
      </c>
      <c r="N1302" s="50" t="str">
        <f ca="1">OFFSET(随机目标!$C$42,M1302-1,MATCH(K1302,随机目标!$C$41:$CH$41,0)-1)</f>
        <v>prop,214,1;pack,1114;pack,1129;pack,1144;pack,1159</v>
      </c>
      <c r="O1302" s="50" t="str">
        <f ca="1">OFFSET(随机目标!$C$42,M1302-1,MATCH(K1302,随机目标!$C$41:$CH$41,0))</f>
        <v>prop,214,1</v>
      </c>
      <c r="P1302" s="50">
        <f ca="1">OFFSET(随机目标!$C$42,M1302-1,MATCH(K1302,随机目标!$C$41:$CH$41,0)+1)</f>
        <v>5</v>
      </c>
      <c r="Q1302" s="50">
        <v>1</v>
      </c>
      <c r="R1302" s="50" t="str">
        <f t="shared" ca="1" si="1009"/>
        <v>prop_214</v>
      </c>
      <c r="S1302" s="50" t="str">
        <f t="shared" ca="1" si="1010"/>
        <v>prop</v>
      </c>
      <c r="U1302" s="50">
        <v>24</v>
      </c>
      <c r="V1302" s="50">
        <f t="shared" si="1011"/>
        <v>242100</v>
      </c>
      <c r="W1302" s="50">
        <v>100</v>
      </c>
      <c r="X1302" s="50" t="s">
        <v>2200</v>
      </c>
      <c r="Y1302" s="50" t="s">
        <v>2200</v>
      </c>
      <c r="Z1302" s="50">
        <f>随机目标!CH741</f>
        <v>0</v>
      </c>
      <c r="AA1302" s="50">
        <v>2</v>
      </c>
      <c r="AB1302" s="50" t="str">
        <f t="shared" si="1012"/>
        <v>itemicon_1</v>
      </c>
      <c r="AC1302" s="50" t="str">
        <f t="shared" si="1013"/>
        <v>coin</v>
      </c>
    </row>
    <row r="1303" spans="1:29">
      <c r="A1303" s="51" t="s">
        <v>1617</v>
      </c>
      <c r="B1303" s="52">
        <v>3001</v>
      </c>
      <c r="C1303" s="52">
        <v>2</v>
      </c>
      <c r="E1303" s="50">
        <v>0</v>
      </c>
      <c r="F1303" s="50">
        <v>0</v>
      </c>
      <c r="G1303" s="50">
        <v>0</v>
      </c>
      <c r="H1303" s="50" t="str">
        <f>"pack,"&amp;宝箱产出!P4</f>
        <v>pack,80101</v>
      </c>
      <c r="K1303" s="50">
        <v>18</v>
      </c>
      <c r="L1303" s="50">
        <f t="shared" si="1008"/>
        <v>181001</v>
      </c>
      <c r="M1303" s="50">
        <v>1</v>
      </c>
      <c r="N1303" s="50" t="str">
        <f ca="1">OFFSET(随机目标!$C$42,M1303-1,MATCH(K1303,随机目标!$C$41:$CH$41,0)-1)</f>
        <v>prop,301,1</v>
      </c>
      <c r="O1303" s="50" t="str">
        <f ca="1">OFFSET(随机目标!$C$42,M1303-1,MATCH(K1303,随机目标!$C$41:$CH$41,0))</f>
        <v>prop,301,1</v>
      </c>
      <c r="P1303" s="50">
        <f ca="1">OFFSET(随机目标!$C$42,M1303-1,MATCH(K1303,随机目标!$C$41:$CH$41,0)+1)</f>
        <v>0</v>
      </c>
      <c r="Q1303" s="50">
        <v>1</v>
      </c>
      <c r="R1303" s="50" t="str">
        <f t="shared" ca="1" si="1009"/>
        <v>prop_301</v>
      </c>
      <c r="S1303" s="50" t="str">
        <f t="shared" ca="1" si="1010"/>
        <v>prop</v>
      </c>
      <c r="U1303" s="50">
        <v>31</v>
      </c>
      <c r="V1303" s="50">
        <f t="shared" si="1011"/>
        <v>312001</v>
      </c>
      <c r="W1303" s="50">
        <v>1</v>
      </c>
      <c r="X1303" s="50" t="s">
        <v>2200</v>
      </c>
      <c r="Y1303" s="50" t="s">
        <v>2200</v>
      </c>
      <c r="Z1303" s="50">
        <f>随机目标!CH742</f>
        <v>0</v>
      </c>
      <c r="AA1303" s="50">
        <v>2</v>
      </c>
      <c r="AB1303" s="50" t="str">
        <f t="shared" si="1012"/>
        <v>itemicon_1</v>
      </c>
      <c r="AC1303" s="50" t="str">
        <f t="shared" si="1013"/>
        <v>coin</v>
      </c>
    </row>
    <row r="1304" spans="1:29">
      <c r="A1304" s="51" t="s">
        <v>1618</v>
      </c>
      <c r="B1304" s="52">
        <v>3002</v>
      </c>
      <c r="C1304" s="52">
        <v>2</v>
      </c>
      <c r="E1304" s="50">
        <v>0</v>
      </c>
      <c r="F1304" s="50">
        <v>0</v>
      </c>
      <c r="G1304" s="50">
        <v>0</v>
      </c>
      <c r="H1304" s="50" t="str">
        <f>"pack,"&amp;宝箱产出!P5</f>
        <v>pack,80102</v>
      </c>
      <c r="K1304" s="50">
        <v>18</v>
      </c>
      <c r="L1304" s="50">
        <f t="shared" si="1008"/>
        <v>181002</v>
      </c>
      <c r="M1304" s="50">
        <v>2</v>
      </c>
      <c r="N1304" s="50" t="str">
        <f ca="1">OFFSET(随机目标!$C$42,M1304-1,MATCH(K1304,随机目标!$C$41:$CH$41,0)-1)</f>
        <v>prop,301,1</v>
      </c>
      <c r="O1304" s="50" t="str">
        <f ca="1">OFFSET(随机目标!$C$42,M1304-1,MATCH(K1304,随机目标!$C$41:$CH$41,0))</f>
        <v>prop,301,1</v>
      </c>
      <c r="P1304" s="50">
        <f ca="1">OFFSET(随机目标!$C$42,M1304-1,MATCH(K1304,随机目标!$C$41:$CH$41,0)+1)</f>
        <v>0</v>
      </c>
      <c r="Q1304" s="50">
        <v>1</v>
      </c>
      <c r="R1304" s="50" t="str">
        <f t="shared" ca="1" si="1009"/>
        <v>prop_301</v>
      </c>
      <c r="S1304" s="50" t="str">
        <f t="shared" ca="1" si="1010"/>
        <v>prop</v>
      </c>
      <c r="U1304" s="50">
        <v>31</v>
      </c>
      <c r="V1304" s="50">
        <f t="shared" si="1011"/>
        <v>312002</v>
      </c>
      <c r="W1304" s="50">
        <v>2</v>
      </c>
      <c r="X1304" s="50" t="s">
        <v>2200</v>
      </c>
      <c r="Y1304" s="50" t="s">
        <v>2200</v>
      </c>
      <c r="Z1304" s="50">
        <f>随机目标!CH743</f>
        <v>0</v>
      </c>
      <c r="AA1304" s="50">
        <v>2</v>
      </c>
      <c r="AB1304" s="50" t="str">
        <f t="shared" si="1012"/>
        <v>itemicon_1</v>
      </c>
      <c r="AC1304" s="50" t="str">
        <f t="shared" si="1013"/>
        <v>coin</v>
      </c>
    </row>
    <row r="1305" spans="1:29">
      <c r="A1305" s="51" t="s">
        <v>1619</v>
      </c>
      <c r="B1305" s="52">
        <v>3003</v>
      </c>
      <c r="C1305" s="52">
        <v>2</v>
      </c>
      <c r="E1305" s="50">
        <v>0</v>
      </c>
      <c r="F1305" s="50">
        <v>0</v>
      </c>
      <c r="G1305" s="50">
        <v>0</v>
      </c>
      <c r="H1305" s="50" t="str">
        <f>"pack,"&amp;宝箱产出!P6</f>
        <v>pack,80103</v>
      </c>
      <c r="K1305" s="50">
        <v>18</v>
      </c>
      <c r="L1305" s="50">
        <f t="shared" si="1008"/>
        <v>181003</v>
      </c>
      <c r="M1305" s="50">
        <v>3</v>
      </c>
      <c r="N1305" s="50" t="str">
        <f ca="1">OFFSET(随机目标!$C$42,M1305-1,MATCH(K1305,随机目标!$C$41:$CH$41,0)-1)</f>
        <v>prop,301,1</v>
      </c>
      <c r="O1305" s="50" t="str">
        <f ca="1">OFFSET(随机目标!$C$42,M1305-1,MATCH(K1305,随机目标!$C$41:$CH$41,0))</f>
        <v>prop,301,1</v>
      </c>
      <c r="P1305" s="50">
        <f ca="1">OFFSET(随机目标!$C$42,M1305-1,MATCH(K1305,随机目标!$C$41:$CH$41,0)+1)</f>
        <v>0</v>
      </c>
      <c r="Q1305" s="50">
        <v>1</v>
      </c>
      <c r="R1305" s="50" t="str">
        <f t="shared" ca="1" si="1009"/>
        <v>prop_301</v>
      </c>
      <c r="S1305" s="50" t="str">
        <f t="shared" ca="1" si="1010"/>
        <v>prop</v>
      </c>
      <c r="U1305" s="50">
        <v>31</v>
      </c>
      <c r="V1305" s="50">
        <f t="shared" si="1011"/>
        <v>312003</v>
      </c>
      <c r="W1305" s="50">
        <v>3</v>
      </c>
      <c r="X1305" s="50" t="s">
        <v>2200</v>
      </c>
      <c r="Y1305" s="50" t="s">
        <v>2200</v>
      </c>
      <c r="Z1305" s="50">
        <f>随机目标!CH744</f>
        <v>0</v>
      </c>
      <c r="AA1305" s="50">
        <v>2</v>
      </c>
      <c r="AB1305" s="50" t="str">
        <f t="shared" si="1012"/>
        <v>itemicon_1</v>
      </c>
      <c r="AC1305" s="50" t="str">
        <f t="shared" si="1013"/>
        <v>coin</v>
      </c>
    </row>
    <row r="1306" spans="1:29">
      <c r="A1306" s="51" t="s">
        <v>1620</v>
      </c>
      <c r="B1306" s="52">
        <v>3004</v>
      </c>
      <c r="C1306" s="52">
        <v>2</v>
      </c>
      <c r="E1306" s="50">
        <v>0</v>
      </c>
      <c r="F1306" s="50">
        <v>0</v>
      </c>
      <c r="G1306" s="50">
        <v>0</v>
      </c>
      <c r="H1306" s="50" t="str">
        <f>"pack,"&amp;宝箱产出!P7</f>
        <v>pack,80104</v>
      </c>
      <c r="K1306" s="50">
        <v>18</v>
      </c>
      <c r="L1306" s="50">
        <f t="shared" si="1008"/>
        <v>181004</v>
      </c>
      <c r="M1306" s="50">
        <v>4</v>
      </c>
      <c r="N1306" s="50" t="str">
        <f ca="1">OFFSET(随机目标!$C$42,M1306-1,MATCH(K1306,随机目标!$C$41:$CH$41,0)-1)</f>
        <v>prop,301,1</v>
      </c>
      <c r="O1306" s="50" t="str">
        <f ca="1">OFFSET(随机目标!$C$42,M1306-1,MATCH(K1306,随机目标!$C$41:$CH$41,0))</f>
        <v>prop,301,1</v>
      </c>
      <c r="P1306" s="50">
        <f ca="1">OFFSET(随机目标!$C$42,M1306-1,MATCH(K1306,随机目标!$C$41:$CH$41,0)+1)</f>
        <v>0</v>
      </c>
      <c r="Q1306" s="50">
        <v>1</v>
      </c>
      <c r="R1306" s="50" t="str">
        <f t="shared" ca="1" si="1009"/>
        <v>prop_301</v>
      </c>
      <c r="S1306" s="50" t="str">
        <f t="shared" ca="1" si="1010"/>
        <v>prop</v>
      </c>
      <c r="U1306" s="50">
        <v>31</v>
      </c>
      <c r="V1306" s="50">
        <f t="shared" si="1011"/>
        <v>312004</v>
      </c>
      <c r="W1306" s="50">
        <v>4</v>
      </c>
      <c r="X1306" s="50" t="s">
        <v>2200</v>
      </c>
      <c r="Y1306" s="50" t="s">
        <v>2200</v>
      </c>
      <c r="Z1306" s="50">
        <f>随机目标!CH745</f>
        <v>0</v>
      </c>
      <c r="AA1306" s="50">
        <v>2</v>
      </c>
      <c r="AB1306" s="50" t="str">
        <f t="shared" si="1012"/>
        <v>itemicon_1</v>
      </c>
      <c r="AC1306" s="50" t="str">
        <f t="shared" si="1013"/>
        <v>coin</v>
      </c>
    </row>
    <row r="1307" spans="1:29">
      <c r="A1307" s="51" t="s">
        <v>1621</v>
      </c>
      <c r="B1307" s="52">
        <v>3005</v>
      </c>
      <c r="C1307" s="52">
        <v>2</v>
      </c>
      <c r="E1307" s="50">
        <v>0</v>
      </c>
      <c r="F1307" s="50">
        <v>0</v>
      </c>
      <c r="G1307" s="50">
        <v>0</v>
      </c>
      <c r="H1307" s="50" t="str">
        <f>"pack,"&amp;宝箱产出!P8</f>
        <v>pack,80105</v>
      </c>
      <c r="K1307" s="50">
        <v>18</v>
      </c>
      <c r="L1307" s="50">
        <f t="shared" si="1008"/>
        <v>181005</v>
      </c>
      <c r="M1307" s="50">
        <v>5</v>
      </c>
      <c r="N1307" s="50" t="str">
        <f ca="1">OFFSET(随机目标!$C$42,M1307-1,MATCH(K1307,随机目标!$C$41:$CH$41,0)-1)</f>
        <v>prop,301,1</v>
      </c>
      <c r="O1307" s="50" t="str">
        <f ca="1">OFFSET(随机目标!$C$42,M1307-1,MATCH(K1307,随机目标!$C$41:$CH$41,0))</f>
        <v>prop,301,1</v>
      </c>
      <c r="P1307" s="50">
        <f ca="1">OFFSET(随机目标!$C$42,M1307-1,MATCH(K1307,随机目标!$C$41:$CH$41,0)+1)</f>
        <v>30</v>
      </c>
      <c r="Q1307" s="50">
        <v>1</v>
      </c>
      <c r="R1307" s="50" t="str">
        <f t="shared" ca="1" si="1009"/>
        <v>prop_301</v>
      </c>
      <c r="S1307" s="50" t="str">
        <f t="shared" ca="1" si="1010"/>
        <v>prop</v>
      </c>
      <c r="U1307" s="50">
        <v>31</v>
      </c>
      <c r="V1307" s="50">
        <f t="shared" si="1011"/>
        <v>312005</v>
      </c>
      <c r="W1307" s="50">
        <v>5</v>
      </c>
      <c r="X1307" s="50" t="s">
        <v>2200</v>
      </c>
      <c r="Y1307" s="50" t="s">
        <v>2200</v>
      </c>
      <c r="Z1307" s="50">
        <f>随机目标!CH746</f>
        <v>0</v>
      </c>
      <c r="AA1307" s="50">
        <v>2</v>
      </c>
      <c r="AB1307" s="50" t="str">
        <f t="shared" si="1012"/>
        <v>itemicon_1</v>
      </c>
      <c r="AC1307" s="50" t="str">
        <f t="shared" si="1013"/>
        <v>coin</v>
      </c>
    </row>
    <row r="1308" spans="1:29">
      <c r="A1308" s="51" t="s">
        <v>1622</v>
      </c>
      <c r="B1308" s="52">
        <v>3006</v>
      </c>
      <c r="C1308" s="52">
        <v>2</v>
      </c>
      <c r="E1308" s="50">
        <v>0</v>
      </c>
      <c r="F1308" s="50">
        <v>0</v>
      </c>
      <c r="G1308" s="50">
        <v>0</v>
      </c>
      <c r="H1308" s="50" t="str">
        <f>"pack,"&amp;宝箱产出!P9</f>
        <v>pack,80106</v>
      </c>
      <c r="K1308" s="50">
        <v>18</v>
      </c>
      <c r="L1308" s="50">
        <f t="shared" si="1008"/>
        <v>181006</v>
      </c>
      <c r="M1308" s="50">
        <v>6</v>
      </c>
      <c r="N1308" s="50" t="str">
        <f ca="1">OFFSET(随机目标!$C$42,M1308-1,MATCH(K1308,随机目标!$C$41:$CH$41,0)-1)</f>
        <v>prop,301,1</v>
      </c>
      <c r="O1308" s="50" t="str">
        <f ca="1">OFFSET(随机目标!$C$42,M1308-1,MATCH(K1308,随机目标!$C$41:$CH$41,0))</f>
        <v>prop,301,1</v>
      </c>
      <c r="P1308" s="50">
        <f ca="1">OFFSET(随机目标!$C$42,M1308-1,MATCH(K1308,随机目标!$C$41:$CH$41,0)+1)</f>
        <v>30</v>
      </c>
      <c r="Q1308" s="50">
        <v>1</v>
      </c>
      <c r="R1308" s="50" t="str">
        <f t="shared" ca="1" si="1009"/>
        <v>prop_301</v>
      </c>
      <c r="S1308" s="50" t="str">
        <f t="shared" ca="1" si="1010"/>
        <v>prop</v>
      </c>
      <c r="U1308" s="50">
        <v>31</v>
      </c>
      <c r="V1308" s="50">
        <f t="shared" si="1011"/>
        <v>312006</v>
      </c>
      <c r="W1308" s="50">
        <v>6</v>
      </c>
      <c r="X1308" s="50" t="s">
        <v>2200</v>
      </c>
      <c r="Y1308" s="50" t="s">
        <v>2200</v>
      </c>
      <c r="Z1308" s="50">
        <f>随机目标!CH747</f>
        <v>0</v>
      </c>
      <c r="AA1308" s="50">
        <v>2</v>
      </c>
      <c r="AB1308" s="50" t="str">
        <f t="shared" si="1012"/>
        <v>itemicon_1</v>
      </c>
      <c r="AC1308" s="50" t="str">
        <f t="shared" si="1013"/>
        <v>coin</v>
      </c>
    </row>
    <row r="1309" spans="1:29">
      <c r="A1309" s="51" t="s">
        <v>1623</v>
      </c>
      <c r="B1309" s="52">
        <v>3007</v>
      </c>
      <c r="C1309" s="52">
        <v>2</v>
      </c>
      <c r="E1309" s="50">
        <v>0</v>
      </c>
      <c r="F1309" s="50">
        <v>0</v>
      </c>
      <c r="G1309" s="50">
        <v>0</v>
      </c>
      <c r="H1309" s="50" t="str">
        <f>"pack,"&amp;宝箱产出!P10</f>
        <v>pack,80107</v>
      </c>
      <c r="K1309" s="50">
        <v>18</v>
      </c>
      <c r="L1309" s="50">
        <f t="shared" si="1008"/>
        <v>181007</v>
      </c>
      <c r="M1309" s="50">
        <v>7</v>
      </c>
      <c r="N1309" s="50" t="str">
        <f ca="1">OFFSET(随机目标!$C$42,M1309-1,MATCH(K1309,随机目标!$C$41:$CH$41,0)-1)</f>
        <v>prop,301,1</v>
      </c>
      <c r="O1309" s="50" t="str">
        <f ca="1">OFFSET(随机目标!$C$42,M1309-1,MATCH(K1309,随机目标!$C$41:$CH$41,0))</f>
        <v>prop,301,1</v>
      </c>
      <c r="P1309" s="50">
        <f ca="1">OFFSET(随机目标!$C$42,M1309-1,MATCH(K1309,随机目标!$C$41:$CH$41,0)+1)</f>
        <v>30</v>
      </c>
      <c r="Q1309" s="50">
        <v>1</v>
      </c>
      <c r="R1309" s="50" t="str">
        <f t="shared" ca="1" si="1009"/>
        <v>prop_301</v>
      </c>
      <c r="S1309" s="50" t="str">
        <f t="shared" ca="1" si="1010"/>
        <v>prop</v>
      </c>
      <c r="U1309" s="50">
        <v>31</v>
      </c>
      <c r="V1309" s="50">
        <f t="shared" si="1011"/>
        <v>312007</v>
      </c>
      <c r="W1309" s="50">
        <v>7</v>
      </c>
      <c r="X1309" s="50" t="s">
        <v>2200</v>
      </c>
      <c r="Y1309" s="50" t="s">
        <v>2200</v>
      </c>
      <c r="Z1309" s="50">
        <f>随机目标!CH748</f>
        <v>0</v>
      </c>
      <c r="AA1309" s="50">
        <v>2</v>
      </c>
      <c r="AB1309" s="50" t="str">
        <f t="shared" si="1012"/>
        <v>itemicon_1</v>
      </c>
      <c r="AC1309" s="50" t="str">
        <f t="shared" si="1013"/>
        <v>coin</v>
      </c>
    </row>
    <row r="1310" spans="1:29">
      <c r="A1310" s="51" t="s">
        <v>1624</v>
      </c>
      <c r="B1310" s="52">
        <v>3008</v>
      </c>
      <c r="C1310" s="52">
        <v>2</v>
      </c>
      <c r="E1310" s="50">
        <v>0</v>
      </c>
      <c r="F1310" s="50">
        <v>0</v>
      </c>
      <c r="G1310" s="50">
        <v>0</v>
      </c>
      <c r="H1310" s="50" t="str">
        <f>"pack,"&amp;宝箱产出!P11</f>
        <v>pack,80108</v>
      </c>
      <c r="K1310" s="50">
        <v>18</v>
      </c>
      <c r="L1310" s="50">
        <f t="shared" si="1008"/>
        <v>181008</v>
      </c>
      <c r="M1310" s="50">
        <v>8</v>
      </c>
      <c r="N1310" s="50" t="str">
        <f ca="1">OFFSET(随机目标!$C$42,M1310-1,MATCH(K1310,随机目标!$C$41:$CH$41,0)-1)</f>
        <v>prop,301,1</v>
      </c>
      <c r="O1310" s="50" t="str">
        <f ca="1">OFFSET(随机目标!$C$42,M1310-1,MATCH(K1310,随机目标!$C$41:$CH$41,0))</f>
        <v>prop,301,1</v>
      </c>
      <c r="P1310" s="50">
        <f ca="1">OFFSET(随机目标!$C$42,M1310-1,MATCH(K1310,随机目标!$C$41:$CH$41,0)+1)</f>
        <v>30</v>
      </c>
      <c r="Q1310" s="50">
        <v>1</v>
      </c>
      <c r="R1310" s="50" t="str">
        <f t="shared" ca="1" si="1009"/>
        <v>prop_301</v>
      </c>
      <c r="S1310" s="50" t="str">
        <f t="shared" ca="1" si="1010"/>
        <v>prop</v>
      </c>
      <c r="U1310" s="50">
        <v>31</v>
      </c>
      <c r="V1310" s="50">
        <f t="shared" si="1011"/>
        <v>312008</v>
      </c>
      <c r="W1310" s="50">
        <v>8</v>
      </c>
      <c r="X1310" s="50" t="s">
        <v>2200</v>
      </c>
      <c r="Y1310" s="50" t="s">
        <v>2200</v>
      </c>
      <c r="Z1310" s="50">
        <f>随机目标!CH749</f>
        <v>0</v>
      </c>
      <c r="AA1310" s="50">
        <v>2</v>
      </c>
      <c r="AB1310" s="50" t="str">
        <f t="shared" si="1012"/>
        <v>itemicon_1</v>
      </c>
      <c r="AC1310" s="50" t="str">
        <f t="shared" si="1013"/>
        <v>coin</v>
      </c>
    </row>
    <row r="1311" spans="1:29">
      <c r="A1311" s="51" t="s">
        <v>1625</v>
      </c>
      <c r="B1311" s="52">
        <v>3009</v>
      </c>
      <c r="C1311" s="52">
        <v>2</v>
      </c>
      <c r="E1311" s="50">
        <v>0</v>
      </c>
      <c r="F1311" s="50">
        <v>0</v>
      </c>
      <c r="G1311" s="50">
        <v>0</v>
      </c>
      <c r="H1311" s="50" t="str">
        <f>"pack,"&amp;宝箱产出!P12</f>
        <v>pack,80109</v>
      </c>
      <c r="K1311" s="50">
        <v>18</v>
      </c>
      <c r="L1311" s="50">
        <f t="shared" si="1008"/>
        <v>181009</v>
      </c>
      <c r="M1311" s="50">
        <v>9</v>
      </c>
      <c r="N1311" s="50" t="str">
        <f ca="1">OFFSET(随机目标!$C$42,M1311-1,MATCH(K1311,随机目标!$C$41:$CH$41,0)-1)</f>
        <v>prop,301,1</v>
      </c>
      <c r="O1311" s="50" t="str">
        <f ca="1">OFFSET(随机目标!$C$42,M1311-1,MATCH(K1311,随机目标!$C$41:$CH$41,0))</f>
        <v>prop,301,1</v>
      </c>
      <c r="P1311" s="50">
        <f ca="1">OFFSET(随机目标!$C$42,M1311-1,MATCH(K1311,随机目标!$C$41:$CH$41,0)+1)</f>
        <v>30</v>
      </c>
      <c r="Q1311" s="50">
        <v>1</v>
      </c>
      <c r="R1311" s="50" t="str">
        <f t="shared" ca="1" si="1009"/>
        <v>prop_301</v>
      </c>
      <c r="S1311" s="50" t="str">
        <f t="shared" ca="1" si="1010"/>
        <v>prop</v>
      </c>
      <c r="U1311" s="50">
        <v>31</v>
      </c>
      <c r="V1311" s="50">
        <f t="shared" si="1011"/>
        <v>312009</v>
      </c>
      <c r="W1311" s="50">
        <v>9</v>
      </c>
      <c r="X1311" s="50" t="s">
        <v>2200</v>
      </c>
      <c r="Y1311" s="50" t="s">
        <v>2200</v>
      </c>
      <c r="Z1311" s="50">
        <f>随机目标!CH750</f>
        <v>0</v>
      </c>
      <c r="AA1311" s="50">
        <v>2</v>
      </c>
      <c r="AB1311" s="50" t="str">
        <f t="shared" si="1012"/>
        <v>itemicon_1</v>
      </c>
      <c r="AC1311" s="50" t="str">
        <f t="shared" si="1013"/>
        <v>coin</v>
      </c>
    </row>
    <row r="1312" spans="1:29">
      <c r="A1312" s="51" t="s">
        <v>1626</v>
      </c>
      <c r="B1312" s="52">
        <v>3010</v>
      </c>
      <c r="C1312" s="52">
        <v>2</v>
      </c>
      <c r="E1312" s="50">
        <v>0</v>
      </c>
      <c r="F1312" s="50">
        <v>0</v>
      </c>
      <c r="G1312" s="50">
        <v>0</v>
      </c>
      <c r="H1312" s="50" t="str">
        <f>"pack,"&amp;宝箱产出!P13</f>
        <v>pack,80110</v>
      </c>
      <c r="K1312" s="50">
        <v>18</v>
      </c>
      <c r="L1312" s="50">
        <f t="shared" si="1008"/>
        <v>181010</v>
      </c>
      <c r="M1312" s="50">
        <v>10</v>
      </c>
      <c r="N1312" s="50" t="str">
        <f ca="1">OFFSET(随机目标!$C$42,M1312-1,MATCH(K1312,随机目标!$C$41:$CH$41,0)-1)</f>
        <v>prop,301,1</v>
      </c>
      <c r="O1312" s="50" t="str">
        <f ca="1">OFFSET(随机目标!$C$42,M1312-1,MATCH(K1312,随机目标!$C$41:$CH$41,0))</f>
        <v>prop,301,1</v>
      </c>
      <c r="P1312" s="50">
        <f ca="1">OFFSET(随机目标!$C$42,M1312-1,MATCH(K1312,随机目标!$C$41:$CH$41,0)+1)</f>
        <v>20</v>
      </c>
      <c r="Q1312" s="50">
        <v>1</v>
      </c>
      <c r="R1312" s="50" t="str">
        <f t="shared" ca="1" si="1009"/>
        <v>prop_301</v>
      </c>
      <c r="S1312" s="50" t="str">
        <f t="shared" ca="1" si="1010"/>
        <v>prop</v>
      </c>
      <c r="U1312" s="50">
        <v>31</v>
      </c>
      <c r="V1312" s="50">
        <f t="shared" si="1011"/>
        <v>312010</v>
      </c>
      <c r="W1312" s="50">
        <v>10</v>
      </c>
      <c r="X1312" s="50" t="s">
        <v>2200</v>
      </c>
      <c r="Y1312" s="50" t="s">
        <v>2200</v>
      </c>
      <c r="Z1312" s="50">
        <f>随机目标!CH751</f>
        <v>0</v>
      </c>
      <c r="AA1312" s="50">
        <v>2</v>
      </c>
      <c r="AB1312" s="50" t="str">
        <f t="shared" si="1012"/>
        <v>itemicon_1</v>
      </c>
      <c r="AC1312" s="50" t="str">
        <f t="shared" si="1013"/>
        <v>coin</v>
      </c>
    </row>
    <row r="1313" spans="1:29">
      <c r="A1313" s="51" t="s">
        <v>1627</v>
      </c>
      <c r="B1313" s="52">
        <v>3011</v>
      </c>
      <c r="C1313" s="52">
        <v>2</v>
      </c>
      <c r="E1313" s="50">
        <v>0</v>
      </c>
      <c r="F1313" s="50">
        <v>0</v>
      </c>
      <c r="G1313" s="50">
        <v>0</v>
      </c>
      <c r="H1313" s="50" t="str">
        <f>"pack,"&amp;宝箱产出!P14</f>
        <v>pack,80111</v>
      </c>
      <c r="K1313" s="50">
        <v>18</v>
      </c>
      <c r="L1313" s="50">
        <f t="shared" si="1008"/>
        <v>181011</v>
      </c>
      <c r="M1313" s="50">
        <v>11</v>
      </c>
      <c r="N1313" s="50" t="str">
        <f ca="1">OFFSET(随机目标!$C$42,M1313-1,MATCH(K1313,随机目标!$C$41:$CH$41,0)-1)</f>
        <v>prop,301,1</v>
      </c>
      <c r="O1313" s="50" t="str">
        <f ca="1">OFFSET(随机目标!$C$42,M1313-1,MATCH(K1313,随机目标!$C$41:$CH$41,0))</f>
        <v>prop,301,1</v>
      </c>
      <c r="P1313" s="50">
        <f ca="1">OFFSET(随机目标!$C$42,M1313-1,MATCH(K1313,随机目标!$C$41:$CH$41,0)+1)</f>
        <v>20</v>
      </c>
      <c r="Q1313" s="50">
        <v>1</v>
      </c>
      <c r="R1313" s="50" t="str">
        <f t="shared" ca="1" si="1009"/>
        <v>prop_301</v>
      </c>
      <c r="S1313" s="50" t="str">
        <f t="shared" ca="1" si="1010"/>
        <v>prop</v>
      </c>
      <c r="U1313" s="50">
        <v>31</v>
      </c>
      <c r="V1313" s="50">
        <f t="shared" si="1011"/>
        <v>312011</v>
      </c>
      <c r="W1313" s="50">
        <v>11</v>
      </c>
      <c r="X1313" s="50" t="s">
        <v>2200</v>
      </c>
      <c r="Y1313" s="50" t="s">
        <v>2200</v>
      </c>
      <c r="Z1313" s="50">
        <f>随机目标!CH752</f>
        <v>0</v>
      </c>
      <c r="AA1313" s="50">
        <v>2</v>
      </c>
      <c r="AB1313" s="50" t="str">
        <f t="shared" si="1012"/>
        <v>itemicon_1</v>
      </c>
      <c r="AC1313" s="50" t="str">
        <f t="shared" si="1013"/>
        <v>coin</v>
      </c>
    </row>
    <row r="1314" spans="1:29">
      <c r="A1314" s="51" t="s">
        <v>1628</v>
      </c>
      <c r="B1314" s="52">
        <v>3012</v>
      </c>
      <c r="C1314" s="52">
        <v>2</v>
      </c>
      <c r="E1314" s="50">
        <v>0</v>
      </c>
      <c r="F1314" s="50">
        <v>0</v>
      </c>
      <c r="G1314" s="50">
        <v>0</v>
      </c>
      <c r="H1314" s="50" t="str">
        <f>"pack,"&amp;宝箱产出!P15</f>
        <v>pack,80112</v>
      </c>
      <c r="K1314" s="50">
        <v>18</v>
      </c>
      <c r="L1314" s="50">
        <f t="shared" si="1008"/>
        <v>181012</v>
      </c>
      <c r="M1314" s="50">
        <v>12</v>
      </c>
      <c r="N1314" s="50" t="str">
        <f ca="1">OFFSET(随机目标!$C$42,M1314-1,MATCH(K1314,随机目标!$C$41:$CH$41,0)-1)</f>
        <v>prop,301,1</v>
      </c>
      <c r="O1314" s="50" t="str">
        <f ca="1">OFFSET(随机目标!$C$42,M1314-1,MATCH(K1314,随机目标!$C$41:$CH$41,0))</f>
        <v>prop,301,1</v>
      </c>
      <c r="P1314" s="50">
        <f ca="1">OFFSET(随机目标!$C$42,M1314-1,MATCH(K1314,随机目标!$C$41:$CH$41,0)+1)</f>
        <v>20</v>
      </c>
      <c r="Q1314" s="50">
        <v>1</v>
      </c>
      <c r="R1314" s="50" t="str">
        <f t="shared" ca="1" si="1009"/>
        <v>prop_301</v>
      </c>
      <c r="S1314" s="50" t="str">
        <f t="shared" ca="1" si="1010"/>
        <v>prop</v>
      </c>
      <c r="U1314" s="50">
        <v>31</v>
      </c>
      <c r="V1314" s="50">
        <f t="shared" si="1011"/>
        <v>312012</v>
      </c>
      <c r="W1314" s="50">
        <v>12</v>
      </c>
      <c r="X1314" s="50" t="s">
        <v>2200</v>
      </c>
      <c r="Y1314" s="50" t="s">
        <v>2200</v>
      </c>
      <c r="Z1314" s="50">
        <f>随机目标!CH753</f>
        <v>0</v>
      </c>
      <c r="AA1314" s="50">
        <v>2</v>
      </c>
      <c r="AB1314" s="50" t="str">
        <f t="shared" si="1012"/>
        <v>itemicon_1</v>
      </c>
      <c r="AC1314" s="50" t="str">
        <f t="shared" si="1013"/>
        <v>coin</v>
      </c>
    </row>
    <row r="1315" spans="1:29">
      <c r="A1315" s="51" t="s">
        <v>1629</v>
      </c>
      <c r="B1315" s="52">
        <v>3013</v>
      </c>
      <c r="C1315" s="52">
        <v>2</v>
      </c>
      <c r="E1315" s="50">
        <v>0</v>
      </c>
      <c r="F1315" s="50">
        <v>0</v>
      </c>
      <c r="G1315" s="50">
        <v>0</v>
      </c>
      <c r="H1315" s="50" t="str">
        <f>"pack,"&amp;宝箱产出!P16</f>
        <v>pack,80113</v>
      </c>
      <c r="K1315" s="50">
        <v>18</v>
      </c>
      <c r="L1315" s="50">
        <f t="shared" si="1008"/>
        <v>181013</v>
      </c>
      <c r="M1315" s="50">
        <v>13</v>
      </c>
      <c r="N1315" s="50" t="str">
        <f ca="1">OFFSET(随机目标!$C$42,M1315-1,MATCH(K1315,随机目标!$C$41:$CH$41,0)-1)</f>
        <v>prop,301,1</v>
      </c>
      <c r="O1315" s="50" t="str">
        <f ca="1">OFFSET(随机目标!$C$42,M1315-1,MATCH(K1315,随机目标!$C$41:$CH$41,0))</f>
        <v>prop,301,1</v>
      </c>
      <c r="P1315" s="50">
        <f ca="1">OFFSET(随机目标!$C$42,M1315-1,MATCH(K1315,随机目标!$C$41:$CH$41,0)+1)</f>
        <v>20</v>
      </c>
      <c r="Q1315" s="50">
        <v>1</v>
      </c>
      <c r="R1315" s="50" t="str">
        <f t="shared" ca="1" si="1009"/>
        <v>prop_301</v>
      </c>
      <c r="S1315" s="50" t="str">
        <f t="shared" ca="1" si="1010"/>
        <v>prop</v>
      </c>
      <c r="U1315" s="50">
        <v>31</v>
      </c>
      <c r="V1315" s="50">
        <f t="shared" si="1011"/>
        <v>312013</v>
      </c>
      <c r="W1315" s="50">
        <v>13</v>
      </c>
      <c r="X1315" s="50" t="s">
        <v>2200</v>
      </c>
      <c r="Y1315" s="50" t="s">
        <v>2200</v>
      </c>
      <c r="Z1315" s="50">
        <f>随机目标!CH754</f>
        <v>0</v>
      </c>
      <c r="AA1315" s="50">
        <v>2</v>
      </c>
      <c r="AB1315" s="50" t="str">
        <f t="shared" si="1012"/>
        <v>itemicon_1</v>
      </c>
      <c r="AC1315" s="50" t="str">
        <f t="shared" si="1013"/>
        <v>coin</v>
      </c>
    </row>
    <row r="1316" spans="1:29">
      <c r="A1316" s="51" t="s">
        <v>1630</v>
      </c>
      <c r="B1316" s="52">
        <v>3014</v>
      </c>
      <c r="C1316" s="52">
        <v>2</v>
      </c>
      <c r="E1316" s="50">
        <v>0</v>
      </c>
      <c r="F1316" s="50">
        <v>0</v>
      </c>
      <c r="G1316" s="50">
        <v>0</v>
      </c>
      <c r="H1316" s="50" t="str">
        <f>"pack,"&amp;宝箱产出!P17</f>
        <v>pack,80114</v>
      </c>
      <c r="K1316" s="50">
        <v>18</v>
      </c>
      <c r="L1316" s="50">
        <f t="shared" si="1008"/>
        <v>181014</v>
      </c>
      <c r="M1316" s="50">
        <v>14</v>
      </c>
      <c r="N1316" s="50" t="str">
        <f ca="1">OFFSET(随机目标!$C$42,M1316-1,MATCH(K1316,随机目标!$C$41:$CH$41,0)-1)</f>
        <v>prop,301,1</v>
      </c>
      <c r="O1316" s="50" t="str">
        <f ca="1">OFFSET(随机目标!$C$42,M1316-1,MATCH(K1316,随机目标!$C$41:$CH$41,0))</f>
        <v>prop,301,1</v>
      </c>
      <c r="P1316" s="50">
        <f ca="1">OFFSET(随机目标!$C$42,M1316-1,MATCH(K1316,随机目标!$C$41:$CH$41,0)+1)</f>
        <v>20</v>
      </c>
      <c r="Q1316" s="50">
        <v>1</v>
      </c>
      <c r="R1316" s="50" t="str">
        <f t="shared" ca="1" si="1009"/>
        <v>prop_301</v>
      </c>
      <c r="S1316" s="50" t="str">
        <f t="shared" ca="1" si="1010"/>
        <v>prop</v>
      </c>
      <c r="U1316" s="50">
        <v>31</v>
      </c>
      <c r="V1316" s="50">
        <f t="shared" si="1011"/>
        <v>312014</v>
      </c>
      <c r="W1316" s="50">
        <v>14</v>
      </c>
      <c r="X1316" s="50" t="s">
        <v>2200</v>
      </c>
      <c r="Y1316" s="50" t="s">
        <v>2200</v>
      </c>
      <c r="Z1316" s="50">
        <f>随机目标!CH755</f>
        <v>0</v>
      </c>
      <c r="AA1316" s="50">
        <v>2</v>
      </c>
      <c r="AB1316" s="50" t="str">
        <f t="shared" si="1012"/>
        <v>itemicon_1</v>
      </c>
      <c r="AC1316" s="50" t="str">
        <f t="shared" si="1013"/>
        <v>coin</v>
      </c>
    </row>
    <row r="1317" spans="1:29">
      <c r="A1317" s="51" t="s">
        <v>1631</v>
      </c>
      <c r="B1317" s="52">
        <v>3015</v>
      </c>
      <c r="C1317" s="52">
        <v>2</v>
      </c>
      <c r="E1317" s="50">
        <v>0</v>
      </c>
      <c r="F1317" s="50">
        <v>0</v>
      </c>
      <c r="G1317" s="50">
        <v>0</v>
      </c>
      <c r="H1317" s="50" t="str">
        <f>"pack,"&amp;宝箱产出!P18</f>
        <v>pack,80115</v>
      </c>
      <c r="K1317" s="50">
        <v>18</v>
      </c>
      <c r="L1317" s="50">
        <f t="shared" si="1008"/>
        <v>181015</v>
      </c>
      <c r="M1317" s="50">
        <v>15</v>
      </c>
      <c r="N1317" s="50" t="str">
        <f ca="1">OFFSET(随机目标!$C$42,M1317-1,MATCH(K1317,随机目标!$C$41:$CH$41,0)-1)</f>
        <v>prop,301,1</v>
      </c>
      <c r="O1317" s="50" t="str">
        <f ca="1">OFFSET(随机目标!$C$42,M1317-1,MATCH(K1317,随机目标!$C$41:$CH$41,0))</f>
        <v>prop,301,1</v>
      </c>
      <c r="P1317" s="50">
        <f ca="1">OFFSET(随机目标!$C$42,M1317-1,MATCH(K1317,随机目标!$C$41:$CH$41,0)+1)</f>
        <v>20</v>
      </c>
      <c r="Q1317" s="50">
        <v>1</v>
      </c>
      <c r="R1317" s="50" t="str">
        <f t="shared" ca="1" si="1009"/>
        <v>prop_301</v>
      </c>
      <c r="S1317" s="50" t="str">
        <f t="shared" ca="1" si="1010"/>
        <v>prop</v>
      </c>
      <c r="U1317" s="50">
        <v>31</v>
      </c>
      <c r="V1317" s="50">
        <f t="shared" si="1011"/>
        <v>312015</v>
      </c>
      <c r="W1317" s="50">
        <v>15</v>
      </c>
      <c r="X1317" s="50" t="s">
        <v>2200</v>
      </c>
      <c r="Y1317" s="50" t="s">
        <v>2200</v>
      </c>
      <c r="Z1317" s="50">
        <f>随机目标!CH756</f>
        <v>0</v>
      </c>
      <c r="AA1317" s="50">
        <v>2</v>
      </c>
      <c r="AB1317" s="50" t="str">
        <f t="shared" si="1012"/>
        <v>itemicon_1</v>
      </c>
      <c r="AC1317" s="50" t="str">
        <f t="shared" si="1013"/>
        <v>coin</v>
      </c>
    </row>
    <row r="1318" spans="1:29">
      <c r="A1318" s="51" t="s">
        <v>1632</v>
      </c>
      <c r="B1318" s="52">
        <v>3016</v>
      </c>
      <c r="C1318" s="52">
        <v>2</v>
      </c>
      <c r="E1318" s="50">
        <v>0</v>
      </c>
      <c r="F1318" s="50">
        <v>0</v>
      </c>
      <c r="G1318" s="50">
        <v>0</v>
      </c>
      <c r="H1318" s="50" t="str">
        <f>"pack,"&amp;宝箱产出!P19</f>
        <v>pack,80116</v>
      </c>
      <c r="K1318" s="50">
        <v>18</v>
      </c>
      <c r="L1318" s="50">
        <f t="shared" si="1008"/>
        <v>181016</v>
      </c>
      <c r="M1318" s="50">
        <v>16</v>
      </c>
      <c r="N1318" s="50" t="str">
        <f ca="1">OFFSET(随机目标!$C$42,M1318-1,MATCH(K1318,随机目标!$C$41:$CH$41,0)-1)</f>
        <v>prop,301,1</v>
      </c>
      <c r="O1318" s="50" t="str">
        <f ca="1">OFFSET(随机目标!$C$42,M1318-1,MATCH(K1318,随机目标!$C$41:$CH$41,0))</f>
        <v>prop,301,1</v>
      </c>
      <c r="P1318" s="50">
        <f ca="1">OFFSET(随机目标!$C$42,M1318-1,MATCH(K1318,随机目标!$C$41:$CH$41,0)+1)</f>
        <v>20</v>
      </c>
      <c r="Q1318" s="50">
        <v>1</v>
      </c>
      <c r="R1318" s="50" t="str">
        <f t="shared" ca="1" si="1009"/>
        <v>prop_301</v>
      </c>
      <c r="S1318" s="50" t="str">
        <f t="shared" ca="1" si="1010"/>
        <v>prop</v>
      </c>
      <c r="U1318" s="50">
        <v>31</v>
      </c>
      <c r="V1318" s="50">
        <f t="shared" si="1011"/>
        <v>312016</v>
      </c>
      <c r="W1318" s="50">
        <v>16</v>
      </c>
      <c r="X1318" s="50" t="s">
        <v>2200</v>
      </c>
      <c r="Y1318" s="50" t="s">
        <v>2200</v>
      </c>
      <c r="Z1318" s="50">
        <f>随机目标!CH757</f>
        <v>0</v>
      </c>
      <c r="AA1318" s="50">
        <v>2</v>
      </c>
      <c r="AB1318" s="50" t="str">
        <f t="shared" si="1012"/>
        <v>itemicon_1</v>
      </c>
      <c r="AC1318" s="50" t="str">
        <f t="shared" si="1013"/>
        <v>coin</v>
      </c>
    </row>
    <row r="1319" spans="1:29">
      <c r="A1319" s="51" t="s">
        <v>1633</v>
      </c>
      <c r="B1319" s="52">
        <v>3017</v>
      </c>
      <c r="C1319" s="52">
        <v>2</v>
      </c>
      <c r="E1319" s="50">
        <v>0</v>
      </c>
      <c r="F1319" s="50">
        <v>0</v>
      </c>
      <c r="G1319" s="50">
        <v>0</v>
      </c>
      <c r="H1319" s="50" t="str">
        <f>"pack,"&amp;宝箱产出!P20</f>
        <v>pack,80117</v>
      </c>
      <c r="K1319" s="50">
        <v>18</v>
      </c>
      <c r="L1319" s="50">
        <f t="shared" si="1008"/>
        <v>181017</v>
      </c>
      <c r="M1319" s="50">
        <v>17</v>
      </c>
      <c r="N1319" s="50" t="str">
        <f ca="1">OFFSET(随机目标!$C$42,M1319-1,MATCH(K1319,随机目标!$C$41:$CH$41,0)-1)</f>
        <v>prop,301,1</v>
      </c>
      <c r="O1319" s="50" t="str">
        <f ca="1">OFFSET(随机目标!$C$42,M1319-1,MATCH(K1319,随机目标!$C$41:$CH$41,0))</f>
        <v>prop,301,1</v>
      </c>
      <c r="P1319" s="50">
        <f ca="1">OFFSET(随机目标!$C$42,M1319-1,MATCH(K1319,随机目标!$C$41:$CH$41,0)+1)</f>
        <v>20</v>
      </c>
      <c r="Q1319" s="50">
        <v>1</v>
      </c>
      <c r="R1319" s="50" t="str">
        <f t="shared" ca="1" si="1009"/>
        <v>prop_301</v>
      </c>
      <c r="S1319" s="50" t="str">
        <f t="shared" ca="1" si="1010"/>
        <v>prop</v>
      </c>
      <c r="U1319" s="50">
        <v>31</v>
      </c>
      <c r="V1319" s="50">
        <f t="shared" si="1011"/>
        <v>312017</v>
      </c>
      <c r="W1319" s="50">
        <v>17</v>
      </c>
      <c r="X1319" s="50" t="s">
        <v>2200</v>
      </c>
      <c r="Y1319" s="50" t="s">
        <v>2200</v>
      </c>
      <c r="Z1319" s="50">
        <f>随机目标!CH758</f>
        <v>0</v>
      </c>
      <c r="AA1319" s="50">
        <v>2</v>
      </c>
      <c r="AB1319" s="50" t="str">
        <f t="shared" si="1012"/>
        <v>itemicon_1</v>
      </c>
      <c r="AC1319" s="50" t="str">
        <f t="shared" si="1013"/>
        <v>coin</v>
      </c>
    </row>
    <row r="1320" spans="1:29">
      <c r="A1320" s="51" t="s">
        <v>1634</v>
      </c>
      <c r="B1320" s="52">
        <v>3018</v>
      </c>
      <c r="C1320" s="52">
        <v>2</v>
      </c>
      <c r="E1320" s="50">
        <v>0</v>
      </c>
      <c r="F1320" s="50">
        <v>0</v>
      </c>
      <c r="G1320" s="50">
        <v>0</v>
      </c>
      <c r="H1320" s="50" t="str">
        <f>"pack,"&amp;宝箱产出!P21</f>
        <v>pack,80118</v>
      </c>
      <c r="K1320" s="50">
        <v>18</v>
      </c>
      <c r="L1320" s="50">
        <f t="shared" si="1008"/>
        <v>181018</v>
      </c>
      <c r="M1320" s="50">
        <v>18</v>
      </c>
      <c r="N1320" s="50" t="str">
        <f ca="1">OFFSET(随机目标!$C$42,M1320-1,MATCH(K1320,随机目标!$C$41:$CH$41,0)-1)</f>
        <v>prop,301,1</v>
      </c>
      <c r="O1320" s="50" t="str">
        <f ca="1">OFFSET(随机目标!$C$42,M1320-1,MATCH(K1320,随机目标!$C$41:$CH$41,0))</f>
        <v>prop,301,1</v>
      </c>
      <c r="P1320" s="50">
        <f ca="1">OFFSET(随机目标!$C$42,M1320-1,MATCH(K1320,随机目标!$C$41:$CH$41,0)+1)</f>
        <v>20</v>
      </c>
      <c r="Q1320" s="50">
        <v>1</v>
      </c>
      <c r="R1320" s="50" t="str">
        <f t="shared" ca="1" si="1009"/>
        <v>prop_301</v>
      </c>
      <c r="S1320" s="50" t="str">
        <f t="shared" ca="1" si="1010"/>
        <v>prop</v>
      </c>
      <c r="U1320" s="50">
        <v>31</v>
      </c>
      <c r="V1320" s="50">
        <f t="shared" si="1011"/>
        <v>312018</v>
      </c>
      <c r="W1320" s="50">
        <v>18</v>
      </c>
      <c r="X1320" s="50" t="s">
        <v>2200</v>
      </c>
      <c r="Y1320" s="50" t="s">
        <v>2200</v>
      </c>
      <c r="Z1320" s="50">
        <f>随机目标!CH759</f>
        <v>0</v>
      </c>
      <c r="AA1320" s="50">
        <v>2</v>
      </c>
      <c r="AB1320" s="50" t="str">
        <f t="shared" si="1012"/>
        <v>itemicon_1</v>
      </c>
      <c r="AC1320" s="50" t="str">
        <f t="shared" si="1013"/>
        <v>coin</v>
      </c>
    </row>
    <row r="1321" spans="1:29">
      <c r="A1321" s="51" t="s">
        <v>1635</v>
      </c>
      <c r="B1321" s="52">
        <v>3019</v>
      </c>
      <c r="C1321" s="52">
        <v>2</v>
      </c>
      <c r="E1321" s="50">
        <v>0</v>
      </c>
      <c r="F1321" s="50">
        <v>0</v>
      </c>
      <c r="G1321" s="50">
        <v>0</v>
      </c>
      <c r="H1321" s="50" t="str">
        <f>"pack,"&amp;宝箱产出!P22</f>
        <v>pack,80119</v>
      </c>
      <c r="K1321" s="50">
        <v>18</v>
      </c>
      <c r="L1321" s="50">
        <f t="shared" si="1008"/>
        <v>181019</v>
      </c>
      <c r="M1321" s="50">
        <v>19</v>
      </c>
      <c r="N1321" s="50" t="str">
        <f ca="1">OFFSET(随机目标!$C$42,M1321-1,MATCH(K1321,随机目标!$C$41:$CH$41,0)-1)</f>
        <v>prop,301,1</v>
      </c>
      <c r="O1321" s="50" t="str">
        <f ca="1">OFFSET(随机目标!$C$42,M1321-1,MATCH(K1321,随机目标!$C$41:$CH$41,0))</f>
        <v>prop,301,1</v>
      </c>
      <c r="P1321" s="50">
        <f ca="1">OFFSET(随机目标!$C$42,M1321-1,MATCH(K1321,随机目标!$C$41:$CH$41,0)+1)</f>
        <v>20</v>
      </c>
      <c r="Q1321" s="50">
        <v>1</v>
      </c>
      <c r="R1321" s="50" t="str">
        <f t="shared" ca="1" si="1009"/>
        <v>prop_301</v>
      </c>
      <c r="S1321" s="50" t="str">
        <f t="shared" ca="1" si="1010"/>
        <v>prop</v>
      </c>
      <c r="U1321" s="50">
        <v>31</v>
      </c>
      <c r="V1321" s="50">
        <f t="shared" si="1011"/>
        <v>312019</v>
      </c>
      <c r="W1321" s="50">
        <v>19</v>
      </c>
      <c r="X1321" s="50" t="s">
        <v>2200</v>
      </c>
      <c r="Y1321" s="50" t="s">
        <v>2200</v>
      </c>
      <c r="Z1321" s="50">
        <f>随机目标!CH760</f>
        <v>0</v>
      </c>
      <c r="AA1321" s="50">
        <v>2</v>
      </c>
      <c r="AB1321" s="50" t="str">
        <f t="shared" si="1012"/>
        <v>itemicon_1</v>
      </c>
      <c r="AC1321" s="50" t="str">
        <f t="shared" si="1013"/>
        <v>coin</v>
      </c>
    </row>
    <row r="1322" spans="1:29">
      <c r="A1322" s="51" t="s">
        <v>1636</v>
      </c>
      <c r="B1322" s="52">
        <v>3020</v>
      </c>
      <c r="C1322" s="52">
        <v>2</v>
      </c>
      <c r="E1322" s="50">
        <v>0</v>
      </c>
      <c r="F1322" s="50">
        <v>0</v>
      </c>
      <c r="G1322" s="50">
        <v>0</v>
      </c>
      <c r="H1322" s="50" t="str">
        <f>"pack,"&amp;宝箱产出!P23</f>
        <v>pack,80120</v>
      </c>
      <c r="K1322" s="50">
        <v>18</v>
      </c>
      <c r="L1322" s="50">
        <f t="shared" si="1008"/>
        <v>181020</v>
      </c>
      <c r="M1322" s="50">
        <v>20</v>
      </c>
      <c r="N1322" s="50" t="str">
        <f ca="1">OFFSET(随机目标!$C$42,M1322-1,MATCH(K1322,随机目标!$C$41:$CH$41,0)-1)</f>
        <v>prop,301,1</v>
      </c>
      <c r="O1322" s="50" t="str">
        <f ca="1">OFFSET(随机目标!$C$42,M1322-1,MATCH(K1322,随机目标!$C$41:$CH$41,0))</f>
        <v>prop,301,1</v>
      </c>
      <c r="P1322" s="50">
        <f ca="1">OFFSET(随机目标!$C$42,M1322-1,MATCH(K1322,随机目标!$C$41:$CH$41,0)+1)</f>
        <v>20</v>
      </c>
      <c r="Q1322" s="50">
        <v>1</v>
      </c>
      <c r="R1322" s="50" t="str">
        <f t="shared" ca="1" si="1009"/>
        <v>prop_301</v>
      </c>
      <c r="S1322" s="50" t="str">
        <f t="shared" ca="1" si="1010"/>
        <v>prop</v>
      </c>
      <c r="U1322" s="50">
        <v>31</v>
      </c>
      <c r="V1322" s="50">
        <f t="shared" si="1011"/>
        <v>312020</v>
      </c>
      <c r="W1322" s="50">
        <v>20</v>
      </c>
      <c r="X1322" s="50" t="s">
        <v>2200</v>
      </c>
      <c r="Y1322" s="50" t="s">
        <v>2200</v>
      </c>
      <c r="Z1322" s="50">
        <f>随机目标!CH761</f>
        <v>0</v>
      </c>
      <c r="AA1322" s="50">
        <v>2</v>
      </c>
      <c r="AB1322" s="50" t="str">
        <f t="shared" si="1012"/>
        <v>itemicon_1</v>
      </c>
      <c r="AC1322" s="50" t="str">
        <f t="shared" si="1013"/>
        <v>coin</v>
      </c>
    </row>
    <row r="1323" spans="1:29">
      <c r="A1323" s="51" t="s">
        <v>1637</v>
      </c>
      <c r="B1323" s="52">
        <v>3021</v>
      </c>
      <c r="C1323" s="52">
        <v>2</v>
      </c>
      <c r="E1323" s="50">
        <v>0</v>
      </c>
      <c r="F1323" s="50">
        <v>0</v>
      </c>
      <c r="G1323" s="50">
        <v>0</v>
      </c>
      <c r="H1323" s="50" t="str">
        <f>"pack,"&amp;宝箱产出!P24</f>
        <v>pack,80121</v>
      </c>
      <c r="K1323" s="50">
        <v>18</v>
      </c>
      <c r="L1323" s="50">
        <f t="shared" si="1008"/>
        <v>181021</v>
      </c>
      <c r="M1323" s="50">
        <v>21</v>
      </c>
      <c r="N1323" s="50" t="str">
        <f ca="1">OFFSET(随机目标!$C$42,M1323-1,MATCH(K1323,随机目标!$C$41:$CH$41,0)-1)</f>
        <v>prop,301,1</v>
      </c>
      <c r="O1323" s="50" t="str">
        <f ca="1">OFFSET(随机目标!$C$42,M1323-1,MATCH(K1323,随机目标!$C$41:$CH$41,0))</f>
        <v>prop,301,1</v>
      </c>
      <c r="P1323" s="50">
        <f ca="1">OFFSET(随机目标!$C$42,M1323-1,MATCH(K1323,随机目标!$C$41:$CH$41,0)+1)</f>
        <v>20</v>
      </c>
      <c r="Q1323" s="50">
        <v>1</v>
      </c>
      <c r="R1323" s="50" t="str">
        <f t="shared" ca="1" si="1009"/>
        <v>prop_301</v>
      </c>
      <c r="S1323" s="50" t="str">
        <f t="shared" ca="1" si="1010"/>
        <v>prop</v>
      </c>
      <c r="U1323" s="50">
        <v>31</v>
      </c>
      <c r="V1323" s="50">
        <f t="shared" si="1011"/>
        <v>312021</v>
      </c>
      <c r="W1323" s="50">
        <v>21</v>
      </c>
      <c r="X1323" s="50" t="s">
        <v>2200</v>
      </c>
      <c r="Y1323" s="50" t="s">
        <v>2200</v>
      </c>
      <c r="Z1323" s="50">
        <f>随机目标!CH762</f>
        <v>0</v>
      </c>
      <c r="AA1323" s="50">
        <v>2</v>
      </c>
      <c r="AB1323" s="50" t="str">
        <f t="shared" si="1012"/>
        <v>itemicon_1</v>
      </c>
      <c r="AC1323" s="50" t="str">
        <f t="shared" si="1013"/>
        <v>coin</v>
      </c>
    </row>
    <row r="1324" spans="1:29">
      <c r="A1324" s="51" t="s">
        <v>1638</v>
      </c>
      <c r="B1324" s="52">
        <v>3022</v>
      </c>
      <c r="C1324" s="52">
        <v>2</v>
      </c>
      <c r="E1324" s="50">
        <v>0</v>
      </c>
      <c r="F1324" s="50">
        <v>0</v>
      </c>
      <c r="G1324" s="50">
        <v>0</v>
      </c>
      <c r="H1324" s="50" t="str">
        <f>"pack,"&amp;宝箱产出!P25</f>
        <v>pack,80122</v>
      </c>
      <c r="K1324" s="50">
        <v>18</v>
      </c>
      <c r="L1324" s="50">
        <f t="shared" si="1008"/>
        <v>181022</v>
      </c>
      <c r="M1324" s="50">
        <v>22</v>
      </c>
      <c r="N1324" s="50" t="str">
        <f ca="1">OFFSET(随机目标!$C$42,M1324-1,MATCH(K1324,随机目标!$C$41:$CH$41,0)-1)</f>
        <v>prop,301,1</v>
      </c>
      <c r="O1324" s="50" t="str">
        <f ca="1">OFFSET(随机目标!$C$42,M1324-1,MATCH(K1324,随机目标!$C$41:$CH$41,0))</f>
        <v>prop,301,1</v>
      </c>
      <c r="P1324" s="50">
        <f ca="1">OFFSET(随机目标!$C$42,M1324-1,MATCH(K1324,随机目标!$C$41:$CH$41,0)+1)</f>
        <v>20</v>
      </c>
      <c r="Q1324" s="50">
        <v>1</v>
      </c>
      <c r="R1324" s="50" t="str">
        <f t="shared" ca="1" si="1009"/>
        <v>prop_301</v>
      </c>
      <c r="S1324" s="50" t="str">
        <f t="shared" ca="1" si="1010"/>
        <v>prop</v>
      </c>
      <c r="U1324" s="50">
        <v>31</v>
      </c>
      <c r="V1324" s="50">
        <f t="shared" si="1011"/>
        <v>312022</v>
      </c>
      <c r="W1324" s="50">
        <v>22</v>
      </c>
      <c r="X1324" s="50" t="s">
        <v>2200</v>
      </c>
      <c r="Y1324" s="50" t="s">
        <v>2200</v>
      </c>
      <c r="Z1324" s="50">
        <f>随机目标!CH763</f>
        <v>0</v>
      </c>
      <c r="AA1324" s="50">
        <v>2</v>
      </c>
      <c r="AB1324" s="50" t="str">
        <f t="shared" si="1012"/>
        <v>itemicon_1</v>
      </c>
      <c r="AC1324" s="50" t="str">
        <f t="shared" si="1013"/>
        <v>coin</v>
      </c>
    </row>
    <row r="1325" spans="1:29">
      <c r="A1325" s="51" t="s">
        <v>1639</v>
      </c>
      <c r="B1325" s="52">
        <v>3023</v>
      </c>
      <c r="C1325" s="52">
        <v>2</v>
      </c>
      <c r="E1325" s="50">
        <v>0</v>
      </c>
      <c r="F1325" s="50">
        <v>0</v>
      </c>
      <c r="G1325" s="50">
        <v>0</v>
      </c>
      <c r="H1325" s="50" t="str">
        <f>"pack,"&amp;宝箱产出!P26</f>
        <v>pack,80123</v>
      </c>
      <c r="K1325" s="50">
        <v>18</v>
      </c>
      <c r="L1325" s="50">
        <f t="shared" si="1008"/>
        <v>181023</v>
      </c>
      <c r="M1325" s="50">
        <v>23</v>
      </c>
      <c r="N1325" s="50" t="str">
        <f ca="1">OFFSET(随机目标!$C$42,M1325-1,MATCH(K1325,随机目标!$C$41:$CH$41,0)-1)</f>
        <v>prop,301,1</v>
      </c>
      <c r="O1325" s="50" t="str">
        <f ca="1">OFFSET(随机目标!$C$42,M1325-1,MATCH(K1325,随机目标!$C$41:$CH$41,0))</f>
        <v>prop,301,1</v>
      </c>
      <c r="P1325" s="50">
        <f ca="1">OFFSET(随机目标!$C$42,M1325-1,MATCH(K1325,随机目标!$C$41:$CH$41,0)+1)</f>
        <v>20</v>
      </c>
      <c r="Q1325" s="50">
        <v>1</v>
      </c>
      <c r="R1325" s="50" t="str">
        <f t="shared" ca="1" si="1009"/>
        <v>prop_301</v>
      </c>
      <c r="S1325" s="50" t="str">
        <f t="shared" ca="1" si="1010"/>
        <v>prop</v>
      </c>
      <c r="U1325" s="50">
        <v>31</v>
      </c>
      <c r="V1325" s="50">
        <f t="shared" si="1011"/>
        <v>312023</v>
      </c>
      <c r="W1325" s="50">
        <v>23</v>
      </c>
      <c r="X1325" s="50" t="s">
        <v>2200</v>
      </c>
      <c r="Y1325" s="50" t="s">
        <v>2200</v>
      </c>
      <c r="Z1325" s="50">
        <f>随机目标!CH764</f>
        <v>0</v>
      </c>
      <c r="AA1325" s="50">
        <v>2</v>
      </c>
      <c r="AB1325" s="50" t="str">
        <f t="shared" si="1012"/>
        <v>itemicon_1</v>
      </c>
      <c r="AC1325" s="50" t="str">
        <f t="shared" si="1013"/>
        <v>coin</v>
      </c>
    </row>
    <row r="1326" spans="1:29">
      <c r="A1326" s="51" t="s">
        <v>1640</v>
      </c>
      <c r="B1326" s="52">
        <v>3024</v>
      </c>
      <c r="C1326" s="52">
        <v>2</v>
      </c>
      <c r="E1326" s="50">
        <v>0</v>
      </c>
      <c r="F1326" s="50">
        <v>0</v>
      </c>
      <c r="G1326" s="50">
        <v>0</v>
      </c>
      <c r="H1326" s="50" t="str">
        <f>"pack,"&amp;宝箱产出!P27</f>
        <v>pack,80124</v>
      </c>
      <c r="K1326" s="50">
        <v>18</v>
      </c>
      <c r="L1326" s="50">
        <f t="shared" si="1008"/>
        <v>181024</v>
      </c>
      <c r="M1326" s="50">
        <v>24</v>
      </c>
      <c r="N1326" s="50" t="str">
        <f ca="1">OFFSET(随机目标!$C$42,M1326-1,MATCH(K1326,随机目标!$C$41:$CH$41,0)-1)</f>
        <v>prop,301,1</v>
      </c>
      <c r="O1326" s="50" t="str">
        <f ca="1">OFFSET(随机目标!$C$42,M1326-1,MATCH(K1326,随机目标!$C$41:$CH$41,0))</f>
        <v>prop,301,1</v>
      </c>
      <c r="P1326" s="50">
        <f ca="1">OFFSET(随机目标!$C$42,M1326-1,MATCH(K1326,随机目标!$C$41:$CH$41,0)+1)</f>
        <v>20</v>
      </c>
      <c r="Q1326" s="50">
        <v>1</v>
      </c>
      <c r="R1326" s="50" t="str">
        <f t="shared" ca="1" si="1009"/>
        <v>prop_301</v>
      </c>
      <c r="S1326" s="50" t="str">
        <f t="shared" ca="1" si="1010"/>
        <v>prop</v>
      </c>
      <c r="U1326" s="50">
        <v>31</v>
      </c>
      <c r="V1326" s="50">
        <f t="shared" si="1011"/>
        <v>312024</v>
      </c>
      <c r="W1326" s="50">
        <v>24</v>
      </c>
      <c r="X1326" s="50" t="s">
        <v>2200</v>
      </c>
      <c r="Y1326" s="50" t="s">
        <v>2200</v>
      </c>
      <c r="Z1326" s="50">
        <f>随机目标!CH765</f>
        <v>0</v>
      </c>
      <c r="AA1326" s="50">
        <v>2</v>
      </c>
      <c r="AB1326" s="50" t="str">
        <f t="shared" si="1012"/>
        <v>itemicon_1</v>
      </c>
      <c r="AC1326" s="50" t="str">
        <f t="shared" si="1013"/>
        <v>coin</v>
      </c>
    </row>
    <row r="1327" spans="1:29">
      <c r="A1327" s="51" t="s">
        <v>1641</v>
      </c>
      <c r="B1327" s="52">
        <v>3025</v>
      </c>
      <c r="C1327" s="52">
        <v>2</v>
      </c>
      <c r="E1327" s="50">
        <v>0</v>
      </c>
      <c r="F1327" s="50">
        <v>0</v>
      </c>
      <c r="G1327" s="50">
        <v>0</v>
      </c>
      <c r="H1327" s="50" t="str">
        <f>"pack,"&amp;宝箱产出!P28</f>
        <v>pack,80125</v>
      </c>
      <c r="K1327" s="50">
        <v>18</v>
      </c>
      <c r="L1327" s="50">
        <f t="shared" si="1008"/>
        <v>181025</v>
      </c>
      <c r="M1327" s="50">
        <v>25</v>
      </c>
      <c r="N1327" s="50" t="str">
        <f ca="1">OFFSET(随机目标!$C$42,M1327-1,MATCH(K1327,随机目标!$C$41:$CH$41,0)-1)</f>
        <v>prop,301,1</v>
      </c>
      <c r="O1327" s="50" t="str">
        <f ca="1">OFFSET(随机目标!$C$42,M1327-1,MATCH(K1327,随机目标!$C$41:$CH$41,0))</f>
        <v>prop,301,1</v>
      </c>
      <c r="P1327" s="50">
        <f ca="1">OFFSET(随机目标!$C$42,M1327-1,MATCH(K1327,随机目标!$C$41:$CH$41,0)+1)</f>
        <v>20</v>
      </c>
      <c r="Q1327" s="50">
        <v>1</v>
      </c>
      <c r="R1327" s="50" t="str">
        <f t="shared" ca="1" si="1009"/>
        <v>prop_301</v>
      </c>
      <c r="S1327" s="50" t="str">
        <f t="shared" ca="1" si="1010"/>
        <v>prop</v>
      </c>
      <c r="U1327" s="50">
        <v>31</v>
      </c>
      <c r="V1327" s="50">
        <f t="shared" si="1011"/>
        <v>312025</v>
      </c>
      <c r="W1327" s="50">
        <v>25</v>
      </c>
      <c r="X1327" s="50" t="s">
        <v>2200</v>
      </c>
      <c r="Y1327" s="50" t="s">
        <v>2200</v>
      </c>
      <c r="Z1327" s="50">
        <f>随机目标!CH766</f>
        <v>0</v>
      </c>
      <c r="AA1327" s="50">
        <v>2</v>
      </c>
      <c r="AB1327" s="50" t="str">
        <f t="shared" si="1012"/>
        <v>itemicon_1</v>
      </c>
      <c r="AC1327" s="50" t="str">
        <f t="shared" si="1013"/>
        <v>coin</v>
      </c>
    </row>
    <row r="1328" spans="1:29">
      <c r="A1328" s="51" t="s">
        <v>1642</v>
      </c>
      <c r="B1328" s="52">
        <v>3026</v>
      </c>
      <c r="C1328" s="52">
        <v>2</v>
      </c>
      <c r="E1328" s="50">
        <v>0</v>
      </c>
      <c r="F1328" s="50">
        <v>0</v>
      </c>
      <c r="G1328" s="50">
        <v>0</v>
      </c>
      <c r="H1328" s="50" t="str">
        <f>"pack,"&amp;宝箱产出!P29</f>
        <v>pack,80126</v>
      </c>
      <c r="K1328" s="50">
        <v>18</v>
      </c>
      <c r="L1328" s="50">
        <f t="shared" ref="L1328:L1391" si="1014">K1328*10000+1000+M1328</f>
        <v>181026</v>
      </c>
      <c r="M1328" s="50">
        <v>26</v>
      </c>
      <c r="N1328" s="50" t="str">
        <f ca="1">OFFSET(随机目标!$C$42,M1328-1,MATCH(K1328,随机目标!$C$41:$CH$41,0)-1)</f>
        <v>prop,301,1</v>
      </c>
      <c r="O1328" s="50" t="str">
        <f ca="1">OFFSET(随机目标!$C$42,M1328-1,MATCH(K1328,随机目标!$C$41:$CH$41,0))</f>
        <v>prop,301,1</v>
      </c>
      <c r="P1328" s="50">
        <f ca="1">OFFSET(随机目标!$C$42,M1328-1,MATCH(K1328,随机目标!$C$41:$CH$41,0)+1)</f>
        <v>20</v>
      </c>
      <c r="Q1328" s="50">
        <v>1</v>
      </c>
      <c r="R1328" s="50" t="str">
        <f t="shared" ref="R1328:R1391" ca="1" si="1015">IF(OR(S1328="coin",S1328="stage_token"),VLOOKUP(S1328,$AE$3:$AF$6,2,0),IF(S1328="item",VLOOKUP(O1328,$AE$3:$AF$6,2,0),S1328&amp;"_"&amp;MID(O1328,6,3)))</f>
        <v>prop_301</v>
      </c>
      <c r="S1328" s="50" t="str">
        <f t="shared" ref="S1328:S1391" ca="1" si="1016">LEFT(O1328,FIND(",",O1328)-1)</f>
        <v>prop</v>
      </c>
      <c r="U1328" s="50">
        <v>31</v>
      </c>
      <c r="V1328" s="50">
        <f t="shared" si="1011"/>
        <v>312026</v>
      </c>
      <c r="W1328" s="50">
        <v>26</v>
      </c>
      <c r="X1328" s="50" t="s">
        <v>2200</v>
      </c>
      <c r="Y1328" s="50" t="s">
        <v>2200</v>
      </c>
      <c r="Z1328" s="50">
        <f>随机目标!CH767</f>
        <v>0</v>
      </c>
      <c r="AA1328" s="50">
        <v>2</v>
      </c>
      <c r="AB1328" s="50" t="str">
        <f t="shared" si="1012"/>
        <v>itemicon_1</v>
      </c>
      <c r="AC1328" s="50" t="str">
        <f t="shared" si="1013"/>
        <v>coin</v>
      </c>
    </row>
    <row r="1329" spans="1:29">
      <c r="A1329" s="51" t="s">
        <v>1643</v>
      </c>
      <c r="B1329" s="52">
        <v>3027</v>
      </c>
      <c r="C1329" s="52">
        <v>2</v>
      </c>
      <c r="E1329" s="50">
        <v>0</v>
      </c>
      <c r="F1329" s="50">
        <v>0</v>
      </c>
      <c r="G1329" s="50">
        <v>0</v>
      </c>
      <c r="H1329" s="50" t="str">
        <f>"pack,"&amp;宝箱产出!P30</f>
        <v>pack,80127</v>
      </c>
      <c r="K1329" s="50">
        <v>18</v>
      </c>
      <c r="L1329" s="50">
        <f t="shared" si="1014"/>
        <v>181027</v>
      </c>
      <c r="M1329" s="50">
        <v>27</v>
      </c>
      <c r="N1329" s="50" t="str">
        <f ca="1">OFFSET(随机目标!$C$42,M1329-1,MATCH(K1329,随机目标!$C$41:$CH$41,0)-1)</f>
        <v>prop,301,1</v>
      </c>
      <c r="O1329" s="50" t="str">
        <f ca="1">OFFSET(随机目标!$C$42,M1329-1,MATCH(K1329,随机目标!$C$41:$CH$41,0))</f>
        <v>prop,301,1</v>
      </c>
      <c r="P1329" s="50">
        <f ca="1">OFFSET(随机目标!$C$42,M1329-1,MATCH(K1329,随机目标!$C$41:$CH$41,0)+1)</f>
        <v>20</v>
      </c>
      <c r="Q1329" s="50">
        <v>1</v>
      </c>
      <c r="R1329" s="50" t="str">
        <f t="shared" ca="1" si="1015"/>
        <v>prop_301</v>
      </c>
      <c r="S1329" s="50" t="str">
        <f t="shared" ca="1" si="1016"/>
        <v>prop</v>
      </c>
      <c r="U1329" s="50">
        <v>31</v>
      </c>
      <c r="V1329" s="50">
        <f t="shared" si="1011"/>
        <v>312027</v>
      </c>
      <c r="W1329" s="50">
        <v>27</v>
      </c>
      <c r="X1329" s="50" t="s">
        <v>2200</v>
      </c>
      <c r="Y1329" s="50" t="s">
        <v>2200</v>
      </c>
      <c r="Z1329" s="50">
        <f>随机目标!CH768</f>
        <v>0</v>
      </c>
      <c r="AA1329" s="50">
        <v>2</v>
      </c>
      <c r="AB1329" s="50" t="str">
        <f t="shared" si="1012"/>
        <v>itemicon_1</v>
      </c>
      <c r="AC1329" s="50" t="str">
        <f t="shared" si="1013"/>
        <v>coin</v>
      </c>
    </row>
    <row r="1330" spans="1:29">
      <c r="A1330" s="51" t="s">
        <v>1644</v>
      </c>
      <c r="B1330" s="52">
        <v>3028</v>
      </c>
      <c r="C1330" s="52">
        <v>2</v>
      </c>
      <c r="E1330" s="50">
        <v>0</v>
      </c>
      <c r="F1330" s="50">
        <v>0</v>
      </c>
      <c r="G1330" s="50">
        <v>0</v>
      </c>
      <c r="H1330" s="50" t="str">
        <f>"pack,"&amp;宝箱产出!P31</f>
        <v>pack,80128</v>
      </c>
      <c r="K1330" s="50">
        <v>18</v>
      </c>
      <c r="L1330" s="50">
        <f t="shared" si="1014"/>
        <v>181028</v>
      </c>
      <c r="M1330" s="50">
        <v>28</v>
      </c>
      <c r="N1330" s="50" t="str">
        <f ca="1">OFFSET(随机目标!$C$42,M1330-1,MATCH(K1330,随机目标!$C$41:$CH$41,0)-1)</f>
        <v>prop,301,1</v>
      </c>
      <c r="O1330" s="50" t="str">
        <f ca="1">OFFSET(随机目标!$C$42,M1330-1,MATCH(K1330,随机目标!$C$41:$CH$41,0))</f>
        <v>prop,301,1</v>
      </c>
      <c r="P1330" s="50">
        <f ca="1">OFFSET(随机目标!$C$42,M1330-1,MATCH(K1330,随机目标!$C$41:$CH$41,0)+1)</f>
        <v>20</v>
      </c>
      <c r="Q1330" s="50">
        <v>1</v>
      </c>
      <c r="R1330" s="50" t="str">
        <f t="shared" ca="1" si="1015"/>
        <v>prop_301</v>
      </c>
      <c r="S1330" s="50" t="str">
        <f t="shared" ca="1" si="1016"/>
        <v>prop</v>
      </c>
      <c r="U1330" s="50">
        <v>31</v>
      </c>
      <c r="V1330" s="50">
        <f t="shared" si="1011"/>
        <v>312028</v>
      </c>
      <c r="W1330" s="50">
        <v>28</v>
      </c>
      <c r="X1330" s="50" t="s">
        <v>2200</v>
      </c>
      <c r="Y1330" s="50" t="s">
        <v>2200</v>
      </c>
      <c r="Z1330" s="50">
        <f>随机目标!CH769</f>
        <v>0</v>
      </c>
      <c r="AA1330" s="50">
        <v>2</v>
      </c>
      <c r="AB1330" s="50" t="str">
        <f t="shared" si="1012"/>
        <v>itemicon_1</v>
      </c>
      <c r="AC1330" s="50" t="str">
        <f t="shared" si="1013"/>
        <v>coin</v>
      </c>
    </row>
    <row r="1331" spans="1:29">
      <c r="A1331" s="51" t="s">
        <v>1645</v>
      </c>
      <c r="B1331" s="52">
        <v>3029</v>
      </c>
      <c r="C1331" s="52">
        <v>2</v>
      </c>
      <c r="E1331" s="50">
        <v>0</v>
      </c>
      <c r="F1331" s="50">
        <v>0</v>
      </c>
      <c r="G1331" s="50">
        <v>0</v>
      </c>
      <c r="H1331" s="50" t="str">
        <f>"pack,"&amp;宝箱产出!P32</f>
        <v>pack,80129</v>
      </c>
      <c r="K1331" s="50">
        <v>18</v>
      </c>
      <c r="L1331" s="50">
        <f t="shared" si="1014"/>
        <v>181029</v>
      </c>
      <c r="M1331" s="50">
        <v>29</v>
      </c>
      <c r="N1331" s="50" t="str">
        <f ca="1">OFFSET(随机目标!$C$42,M1331-1,MATCH(K1331,随机目标!$C$41:$CH$41,0)-1)</f>
        <v>prop,301,1</v>
      </c>
      <c r="O1331" s="50" t="str">
        <f ca="1">OFFSET(随机目标!$C$42,M1331-1,MATCH(K1331,随机目标!$C$41:$CH$41,0))</f>
        <v>prop,301,1</v>
      </c>
      <c r="P1331" s="50">
        <f ca="1">OFFSET(随机目标!$C$42,M1331-1,MATCH(K1331,随机目标!$C$41:$CH$41,0)+1)</f>
        <v>20</v>
      </c>
      <c r="Q1331" s="50">
        <v>1</v>
      </c>
      <c r="R1331" s="50" t="str">
        <f t="shared" ca="1" si="1015"/>
        <v>prop_301</v>
      </c>
      <c r="S1331" s="50" t="str">
        <f t="shared" ca="1" si="1016"/>
        <v>prop</v>
      </c>
      <c r="U1331" s="50">
        <v>31</v>
      </c>
      <c r="V1331" s="50">
        <f t="shared" si="1011"/>
        <v>312029</v>
      </c>
      <c r="W1331" s="50">
        <v>29</v>
      </c>
      <c r="X1331" s="50" t="s">
        <v>2200</v>
      </c>
      <c r="Y1331" s="50" t="s">
        <v>2200</v>
      </c>
      <c r="Z1331" s="50">
        <f>随机目标!CH770</f>
        <v>0</v>
      </c>
      <c r="AA1331" s="50">
        <v>2</v>
      </c>
      <c r="AB1331" s="50" t="str">
        <f t="shared" si="1012"/>
        <v>itemicon_1</v>
      </c>
      <c r="AC1331" s="50" t="str">
        <f t="shared" si="1013"/>
        <v>coin</v>
      </c>
    </row>
    <row r="1332" spans="1:29">
      <c r="A1332" s="51" t="s">
        <v>1646</v>
      </c>
      <c r="B1332" s="52">
        <v>3030</v>
      </c>
      <c r="C1332" s="52">
        <v>2</v>
      </c>
      <c r="E1332" s="50">
        <v>0</v>
      </c>
      <c r="F1332" s="50">
        <v>0</v>
      </c>
      <c r="G1332" s="50">
        <v>0</v>
      </c>
      <c r="H1332" s="50" t="str">
        <f>"pack,"&amp;宝箱产出!P33</f>
        <v>pack,80130</v>
      </c>
      <c r="K1332" s="50">
        <v>18</v>
      </c>
      <c r="L1332" s="50">
        <f t="shared" si="1014"/>
        <v>181030</v>
      </c>
      <c r="M1332" s="50">
        <v>30</v>
      </c>
      <c r="N1332" s="50" t="str">
        <f ca="1">OFFSET(随机目标!$C$42,M1332-1,MATCH(K1332,随机目标!$C$41:$CH$41,0)-1)</f>
        <v>prop,301,1</v>
      </c>
      <c r="O1332" s="50" t="str">
        <f ca="1">OFFSET(随机目标!$C$42,M1332-1,MATCH(K1332,随机目标!$C$41:$CH$41,0))</f>
        <v>prop,301,1</v>
      </c>
      <c r="P1332" s="50">
        <f ca="1">OFFSET(随机目标!$C$42,M1332-1,MATCH(K1332,随机目标!$C$41:$CH$41,0)+1)</f>
        <v>20</v>
      </c>
      <c r="Q1332" s="50">
        <v>1</v>
      </c>
      <c r="R1332" s="50" t="str">
        <f t="shared" ca="1" si="1015"/>
        <v>prop_301</v>
      </c>
      <c r="S1332" s="50" t="str">
        <f t="shared" ca="1" si="1016"/>
        <v>prop</v>
      </c>
      <c r="U1332" s="50">
        <v>31</v>
      </c>
      <c r="V1332" s="50">
        <f t="shared" si="1011"/>
        <v>312030</v>
      </c>
      <c r="W1332" s="50">
        <v>30</v>
      </c>
      <c r="X1332" s="50" t="s">
        <v>2200</v>
      </c>
      <c r="Y1332" s="50" t="s">
        <v>2200</v>
      </c>
      <c r="Z1332" s="50">
        <f>随机目标!CH771</f>
        <v>0</v>
      </c>
      <c r="AA1332" s="50">
        <v>2</v>
      </c>
      <c r="AB1332" s="50" t="str">
        <f t="shared" si="1012"/>
        <v>itemicon_1</v>
      </c>
      <c r="AC1332" s="50" t="str">
        <f t="shared" si="1013"/>
        <v>coin</v>
      </c>
    </row>
    <row r="1333" spans="1:29">
      <c r="A1333" s="51" t="s">
        <v>1647</v>
      </c>
      <c r="B1333" s="52">
        <v>3031</v>
      </c>
      <c r="C1333" s="52">
        <v>2</v>
      </c>
      <c r="E1333" s="50">
        <v>0</v>
      </c>
      <c r="F1333" s="50">
        <v>0</v>
      </c>
      <c r="G1333" s="50">
        <v>0</v>
      </c>
      <c r="H1333" s="50" t="str">
        <f>"pack,"&amp;宝箱产出!P34</f>
        <v>pack,80131</v>
      </c>
      <c r="K1333" s="50">
        <v>18</v>
      </c>
      <c r="L1333" s="50">
        <f t="shared" si="1014"/>
        <v>181031</v>
      </c>
      <c r="M1333" s="50">
        <v>31</v>
      </c>
      <c r="N1333" s="50" t="str">
        <f ca="1">OFFSET(随机目标!$C$42,M1333-1,MATCH(K1333,随机目标!$C$41:$CH$41,0)-1)</f>
        <v>prop,301,1</v>
      </c>
      <c r="O1333" s="50" t="str">
        <f ca="1">OFFSET(随机目标!$C$42,M1333-1,MATCH(K1333,随机目标!$C$41:$CH$41,0))</f>
        <v>prop,301,1</v>
      </c>
      <c r="P1333" s="50">
        <f ca="1">OFFSET(随机目标!$C$42,M1333-1,MATCH(K1333,随机目标!$C$41:$CH$41,0)+1)</f>
        <v>20</v>
      </c>
      <c r="Q1333" s="50">
        <v>1</v>
      </c>
      <c r="R1333" s="50" t="str">
        <f t="shared" ca="1" si="1015"/>
        <v>prop_301</v>
      </c>
      <c r="S1333" s="50" t="str">
        <f t="shared" ca="1" si="1016"/>
        <v>prop</v>
      </c>
      <c r="U1333" s="50">
        <v>31</v>
      </c>
      <c r="V1333" s="50">
        <f t="shared" si="1011"/>
        <v>312031</v>
      </c>
      <c r="W1333" s="50">
        <v>31</v>
      </c>
      <c r="X1333" s="50" t="s">
        <v>2200</v>
      </c>
      <c r="Y1333" s="50" t="s">
        <v>2200</v>
      </c>
      <c r="Z1333" s="50">
        <f>随机目标!CH772</f>
        <v>0</v>
      </c>
      <c r="AA1333" s="50">
        <v>2</v>
      </c>
      <c r="AB1333" s="50" t="str">
        <f t="shared" si="1012"/>
        <v>itemicon_1</v>
      </c>
      <c r="AC1333" s="50" t="str">
        <f t="shared" si="1013"/>
        <v>coin</v>
      </c>
    </row>
    <row r="1334" spans="1:29">
      <c r="A1334" s="51" t="s">
        <v>1648</v>
      </c>
      <c r="B1334" s="52">
        <v>3032</v>
      </c>
      <c r="C1334" s="52">
        <v>2</v>
      </c>
      <c r="E1334" s="50">
        <v>0</v>
      </c>
      <c r="F1334" s="50">
        <v>0</v>
      </c>
      <c r="G1334" s="50">
        <v>0</v>
      </c>
      <c r="H1334" s="50" t="str">
        <f>"pack,"&amp;宝箱产出!P35</f>
        <v>pack,80132</v>
      </c>
      <c r="K1334" s="50">
        <v>18</v>
      </c>
      <c r="L1334" s="50">
        <f t="shared" si="1014"/>
        <v>181032</v>
      </c>
      <c r="M1334" s="50">
        <v>32</v>
      </c>
      <c r="N1334" s="50" t="str">
        <f ca="1">OFFSET(随机目标!$C$42,M1334-1,MATCH(K1334,随机目标!$C$41:$CH$41,0)-1)</f>
        <v>prop,301,1</v>
      </c>
      <c r="O1334" s="50" t="str">
        <f ca="1">OFFSET(随机目标!$C$42,M1334-1,MATCH(K1334,随机目标!$C$41:$CH$41,0))</f>
        <v>prop,301,1</v>
      </c>
      <c r="P1334" s="50">
        <f ca="1">OFFSET(随机目标!$C$42,M1334-1,MATCH(K1334,随机目标!$C$41:$CH$41,0)+1)</f>
        <v>20</v>
      </c>
      <c r="Q1334" s="50">
        <v>1</v>
      </c>
      <c r="R1334" s="50" t="str">
        <f t="shared" ca="1" si="1015"/>
        <v>prop_301</v>
      </c>
      <c r="S1334" s="50" t="str">
        <f t="shared" ca="1" si="1016"/>
        <v>prop</v>
      </c>
      <c r="U1334" s="50">
        <v>31</v>
      </c>
      <c r="V1334" s="50">
        <f t="shared" si="1011"/>
        <v>312032</v>
      </c>
      <c r="W1334" s="50">
        <v>32</v>
      </c>
      <c r="X1334" s="50" t="s">
        <v>2200</v>
      </c>
      <c r="Y1334" s="50" t="s">
        <v>2200</v>
      </c>
      <c r="Z1334" s="50">
        <f>随机目标!CH773</f>
        <v>0</v>
      </c>
      <c r="AA1334" s="50">
        <v>2</v>
      </c>
      <c r="AB1334" s="50" t="str">
        <f t="shared" si="1012"/>
        <v>itemicon_1</v>
      </c>
      <c r="AC1334" s="50" t="str">
        <f t="shared" si="1013"/>
        <v>coin</v>
      </c>
    </row>
    <row r="1335" spans="1:29">
      <c r="A1335" s="51" t="s">
        <v>1649</v>
      </c>
      <c r="B1335" s="52">
        <v>3033</v>
      </c>
      <c r="C1335" s="52">
        <v>2</v>
      </c>
      <c r="E1335" s="50">
        <v>0</v>
      </c>
      <c r="F1335" s="50">
        <v>0</v>
      </c>
      <c r="G1335" s="50">
        <v>0</v>
      </c>
      <c r="H1335" s="50" t="str">
        <f>"pack,"&amp;宝箱产出!P36</f>
        <v>pack,80133</v>
      </c>
      <c r="K1335" s="50">
        <v>18</v>
      </c>
      <c r="L1335" s="50">
        <f t="shared" si="1014"/>
        <v>181033</v>
      </c>
      <c r="M1335" s="50">
        <v>33</v>
      </c>
      <c r="N1335" s="50" t="str">
        <f ca="1">OFFSET(随机目标!$C$42,M1335-1,MATCH(K1335,随机目标!$C$41:$CH$41,0)-1)</f>
        <v>prop,301,1</v>
      </c>
      <c r="O1335" s="50" t="str">
        <f ca="1">OFFSET(随机目标!$C$42,M1335-1,MATCH(K1335,随机目标!$C$41:$CH$41,0))</f>
        <v>prop,301,1</v>
      </c>
      <c r="P1335" s="50">
        <f ca="1">OFFSET(随机目标!$C$42,M1335-1,MATCH(K1335,随机目标!$C$41:$CH$41,0)+1)</f>
        <v>20</v>
      </c>
      <c r="Q1335" s="50">
        <v>1</v>
      </c>
      <c r="R1335" s="50" t="str">
        <f t="shared" ca="1" si="1015"/>
        <v>prop_301</v>
      </c>
      <c r="S1335" s="50" t="str">
        <f t="shared" ca="1" si="1016"/>
        <v>prop</v>
      </c>
      <c r="U1335" s="50">
        <v>31</v>
      </c>
      <c r="V1335" s="50">
        <f t="shared" si="1011"/>
        <v>312033</v>
      </c>
      <c r="W1335" s="50">
        <v>33</v>
      </c>
      <c r="X1335" s="50" t="s">
        <v>2200</v>
      </c>
      <c r="Y1335" s="50" t="s">
        <v>2200</v>
      </c>
      <c r="Z1335" s="50">
        <f>随机目标!CH774</f>
        <v>0</v>
      </c>
      <c r="AA1335" s="50">
        <v>2</v>
      </c>
      <c r="AB1335" s="50" t="str">
        <f t="shared" si="1012"/>
        <v>itemicon_1</v>
      </c>
      <c r="AC1335" s="50" t="str">
        <f t="shared" si="1013"/>
        <v>coin</v>
      </c>
    </row>
    <row r="1336" spans="1:29">
      <c r="A1336" s="51" t="s">
        <v>1650</v>
      </c>
      <c r="B1336" s="52">
        <v>3034</v>
      </c>
      <c r="C1336" s="52">
        <v>2</v>
      </c>
      <c r="E1336" s="50">
        <v>0</v>
      </c>
      <c r="F1336" s="50">
        <v>0</v>
      </c>
      <c r="G1336" s="50">
        <v>0</v>
      </c>
      <c r="H1336" s="50" t="str">
        <f>"pack,"&amp;宝箱产出!P37</f>
        <v>pack,80134</v>
      </c>
      <c r="K1336" s="50">
        <v>18</v>
      </c>
      <c r="L1336" s="50">
        <f t="shared" si="1014"/>
        <v>181034</v>
      </c>
      <c r="M1336" s="50">
        <v>34</v>
      </c>
      <c r="N1336" s="50" t="str">
        <f ca="1">OFFSET(随机目标!$C$42,M1336-1,MATCH(K1336,随机目标!$C$41:$CH$41,0)-1)</f>
        <v>prop,301,1</v>
      </c>
      <c r="O1336" s="50" t="str">
        <f ca="1">OFFSET(随机目标!$C$42,M1336-1,MATCH(K1336,随机目标!$C$41:$CH$41,0))</f>
        <v>prop,301,1</v>
      </c>
      <c r="P1336" s="50">
        <f ca="1">OFFSET(随机目标!$C$42,M1336-1,MATCH(K1336,随机目标!$C$41:$CH$41,0)+1)</f>
        <v>11</v>
      </c>
      <c r="Q1336" s="50">
        <v>1</v>
      </c>
      <c r="R1336" s="50" t="str">
        <f t="shared" ca="1" si="1015"/>
        <v>prop_301</v>
      </c>
      <c r="S1336" s="50" t="str">
        <f t="shared" ca="1" si="1016"/>
        <v>prop</v>
      </c>
      <c r="U1336" s="50">
        <v>31</v>
      </c>
      <c r="V1336" s="50">
        <f t="shared" si="1011"/>
        <v>312034</v>
      </c>
      <c r="W1336" s="50">
        <v>34</v>
      </c>
      <c r="X1336" s="50" t="s">
        <v>2200</v>
      </c>
      <c r="Y1336" s="50" t="s">
        <v>2200</v>
      </c>
      <c r="Z1336" s="50">
        <f>随机目标!CH775</f>
        <v>0</v>
      </c>
      <c r="AA1336" s="50">
        <v>2</v>
      </c>
      <c r="AB1336" s="50" t="str">
        <f t="shared" si="1012"/>
        <v>itemicon_1</v>
      </c>
      <c r="AC1336" s="50" t="str">
        <f t="shared" si="1013"/>
        <v>coin</v>
      </c>
    </row>
    <row r="1337" spans="1:29">
      <c r="A1337" s="51" t="s">
        <v>1651</v>
      </c>
      <c r="B1337" s="52">
        <v>3035</v>
      </c>
      <c r="C1337" s="52">
        <v>2</v>
      </c>
      <c r="E1337" s="50">
        <v>0</v>
      </c>
      <c r="F1337" s="50">
        <v>0</v>
      </c>
      <c r="G1337" s="50">
        <v>0</v>
      </c>
      <c r="H1337" s="50" t="str">
        <f>"pack,"&amp;宝箱产出!P38</f>
        <v>pack,80135</v>
      </c>
      <c r="K1337" s="50">
        <v>18</v>
      </c>
      <c r="L1337" s="50">
        <f t="shared" si="1014"/>
        <v>181035</v>
      </c>
      <c r="M1337" s="50">
        <v>35</v>
      </c>
      <c r="N1337" s="50" t="str">
        <f ca="1">OFFSET(随机目标!$C$42,M1337-1,MATCH(K1337,随机目标!$C$41:$CH$41,0)-1)</f>
        <v>prop,301,1</v>
      </c>
      <c r="O1337" s="50" t="str">
        <f ca="1">OFFSET(随机目标!$C$42,M1337-1,MATCH(K1337,随机目标!$C$41:$CH$41,0))</f>
        <v>prop,301,1</v>
      </c>
      <c r="P1337" s="50">
        <f ca="1">OFFSET(随机目标!$C$42,M1337-1,MATCH(K1337,随机目标!$C$41:$CH$41,0)+1)</f>
        <v>11</v>
      </c>
      <c r="Q1337" s="50">
        <v>1</v>
      </c>
      <c r="R1337" s="50" t="str">
        <f t="shared" ca="1" si="1015"/>
        <v>prop_301</v>
      </c>
      <c r="S1337" s="50" t="str">
        <f t="shared" ca="1" si="1016"/>
        <v>prop</v>
      </c>
      <c r="U1337" s="50">
        <v>31</v>
      </c>
      <c r="V1337" s="50">
        <f t="shared" si="1011"/>
        <v>312035</v>
      </c>
      <c r="W1337" s="50">
        <v>35</v>
      </c>
      <c r="X1337" s="50" t="s">
        <v>2200</v>
      </c>
      <c r="Y1337" s="50" t="s">
        <v>2200</v>
      </c>
      <c r="Z1337" s="50">
        <f>随机目标!CH776</f>
        <v>0</v>
      </c>
      <c r="AA1337" s="50">
        <v>2</v>
      </c>
      <c r="AB1337" s="50" t="str">
        <f t="shared" si="1012"/>
        <v>itemicon_1</v>
      </c>
      <c r="AC1337" s="50" t="str">
        <f t="shared" si="1013"/>
        <v>coin</v>
      </c>
    </row>
    <row r="1338" spans="1:29">
      <c r="A1338" s="51" t="s">
        <v>1652</v>
      </c>
      <c r="B1338" s="52">
        <v>3036</v>
      </c>
      <c r="C1338" s="52">
        <v>2</v>
      </c>
      <c r="E1338" s="50">
        <v>0</v>
      </c>
      <c r="F1338" s="50">
        <v>0</v>
      </c>
      <c r="G1338" s="50">
        <v>0</v>
      </c>
      <c r="H1338" s="50" t="str">
        <f>"pack,"&amp;宝箱产出!P39</f>
        <v>pack,80136</v>
      </c>
      <c r="K1338" s="50">
        <v>18</v>
      </c>
      <c r="L1338" s="50">
        <f t="shared" si="1014"/>
        <v>181036</v>
      </c>
      <c r="M1338" s="50">
        <v>36</v>
      </c>
      <c r="N1338" s="50" t="str">
        <f ca="1">OFFSET(随机目标!$C$42,M1338-1,MATCH(K1338,随机目标!$C$41:$CH$41,0)-1)</f>
        <v>prop,301,1</v>
      </c>
      <c r="O1338" s="50" t="str">
        <f ca="1">OFFSET(随机目标!$C$42,M1338-1,MATCH(K1338,随机目标!$C$41:$CH$41,0))</f>
        <v>prop,301,1</v>
      </c>
      <c r="P1338" s="50">
        <f ca="1">OFFSET(随机目标!$C$42,M1338-1,MATCH(K1338,随机目标!$C$41:$CH$41,0)+1)</f>
        <v>11</v>
      </c>
      <c r="Q1338" s="50">
        <v>1</v>
      </c>
      <c r="R1338" s="50" t="str">
        <f t="shared" ca="1" si="1015"/>
        <v>prop_301</v>
      </c>
      <c r="S1338" s="50" t="str">
        <f t="shared" ca="1" si="1016"/>
        <v>prop</v>
      </c>
      <c r="U1338" s="50">
        <v>31</v>
      </c>
      <c r="V1338" s="50">
        <f t="shared" si="1011"/>
        <v>312036</v>
      </c>
      <c r="W1338" s="50">
        <v>36</v>
      </c>
      <c r="X1338" s="50" t="s">
        <v>2200</v>
      </c>
      <c r="Y1338" s="50" t="s">
        <v>2200</v>
      </c>
      <c r="Z1338" s="50">
        <f>随机目标!CH777</f>
        <v>0</v>
      </c>
      <c r="AA1338" s="50">
        <v>2</v>
      </c>
      <c r="AB1338" s="50" t="str">
        <f t="shared" si="1012"/>
        <v>itemicon_1</v>
      </c>
      <c r="AC1338" s="50" t="str">
        <f t="shared" si="1013"/>
        <v>coin</v>
      </c>
    </row>
    <row r="1339" spans="1:29">
      <c r="A1339" s="51" t="s">
        <v>1653</v>
      </c>
      <c r="B1339" s="52">
        <v>3037</v>
      </c>
      <c r="C1339" s="52">
        <v>2</v>
      </c>
      <c r="E1339" s="50">
        <v>0</v>
      </c>
      <c r="F1339" s="50">
        <v>0</v>
      </c>
      <c r="G1339" s="50">
        <v>0</v>
      </c>
      <c r="H1339" s="50" t="str">
        <f>"pack,"&amp;宝箱产出!P40</f>
        <v>pack,80137</v>
      </c>
      <c r="K1339" s="50">
        <v>18</v>
      </c>
      <c r="L1339" s="50">
        <f t="shared" si="1014"/>
        <v>181037</v>
      </c>
      <c r="M1339" s="50">
        <v>37</v>
      </c>
      <c r="N1339" s="50" t="str">
        <f ca="1">OFFSET(随机目标!$C$42,M1339-1,MATCH(K1339,随机目标!$C$41:$CH$41,0)-1)</f>
        <v>prop,301,1</v>
      </c>
      <c r="O1339" s="50" t="str">
        <f ca="1">OFFSET(随机目标!$C$42,M1339-1,MATCH(K1339,随机目标!$C$41:$CH$41,0))</f>
        <v>prop,301,1</v>
      </c>
      <c r="P1339" s="50">
        <f ca="1">OFFSET(随机目标!$C$42,M1339-1,MATCH(K1339,随机目标!$C$41:$CH$41,0)+1)</f>
        <v>11</v>
      </c>
      <c r="Q1339" s="50">
        <v>1</v>
      </c>
      <c r="R1339" s="50" t="str">
        <f t="shared" ca="1" si="1015"/>
        <v>prop_301</v>
      </c>
      <c r="S1339" s="50" t="str">
        <f t="shared" ca="1" si="1016"/>
        <v>prop</v>
      </c>
      <c r="U1339" s="50">
        <v>31</v>
      </c>
      <c r="V1339" s="50">
        <f t="shared" si="1011"/>
        <v>312037</v>
      </c>
      <c r="W1339" s="50">
        <v>37</v>
      </c>
      <c r="X1339" s="50" t="s">
        <v>2200</v>
      </c>
      <c r="Y1339" s="50" t="s">
        <v>2200</v>
      </c>
      <c r="Z1339" s="50">
        <f>随机目标!CH778</f>
        <v>0</v>
      </c>
      <c r="AA1339" s="50">
        <v>2</v>
      </c>
      <c r="AB1339" s="50" t="str">
        <f t="shared" si="1012"/>
        <v>itemicon_1</v>
      </c>
      <c r="AC1339" s="50" t="str">
        <f t="shared" si="1013"/>
        <v>coin</v>
      </c>
    </row>
    <row r="1340" spans="1:29">
      <c r="A1340" s="51" t="s">
        <v>1654</v>
      </c>
      <c r="B1340" s="52">
        <v>3038</v>
      </c>
      <c r="C1340" s="52">
        <v>2</v>
      </c>
      <c r="E1340" s="50">
        <v>0</v>
      </c>
      <c r="F1340" s="50">
        <v>0</v>
      </c>
      <c r="G1340" s="50">
        <v>0</v>
      </c>
      <c r="H1340" s="50" t="str">
        <f>"pack,"&amp;宝箱产出!P41</f>
        <v>pack,80138</v>
      </c>
      <c r="K1340" s="50">
        <v>18</v>
      </c>
      <c r="L1340" s="50">
        <f t="shared" si="1014"/>
        <v>181038</v>
      </c>
      <c r="M1340" s="50">
        <v>38</v>
      </c>
      <c r="N1340" s="50" t="str">
        <f ca="1">OFFSET(随机目标!$C$42,M1340-1,MATCH(K1340,随机目标!$C$41:$CH$41,0)-1)</f>
        <v>prop,301,1</v>
      </c>
      <c r="O1340" s="50" t="str">
        <f ca="1">OFFSET(随机目标!$C$42,M1340-1,MATCH(K1340,随机目标!$C$41:$CH$41,0))</f>
        <v>prop,301,1</v>
      </c>
      <c r="P1340" s="50">
        <f ca="1">OFFSET(随机目标!$C$42,M1340-1,MATCH(K1340,随机目标!$C$41:$CH$41,0)+1)</f>
        <v>11</v>
      </c>
      <c r="Q1340" s="50">
        <v>1</v>
      </c>
      <c r="R1340" s="50" t="str">
        <f t="shared" ca="1" si="1015"/>
        <v>prop_301</v>
      </c>
      <c r="S1340" s="50" t="str">
        <f t="shared" ca="1" si="1016"/>
        <v>prop</v>
      </c>
      <c r="U1340" s="50">
        <v>31</v>
      </c>
      <c r="V1340" s="50">
        <f t="shared" si="1011"/>
        <v>312038</v>
      </c>
      <c r="W1340" s="50">
        <v>38</v>
      </c>
      <c r="X1340" s="50" t="s">
        <v>2200</v>
      </c>
      <c r="Y1340" s="50" t="s">
        <v>2200</v>
      </c>
      <c r="Z1340" s="50">
        <f>随机目标!CH779</f>
        <v>0</v>
      </c>
      <c r="AA1340" s="50">
        <v>2</v>
      </c>
      <c r="AB1340" s="50" t="str">
        <f t="shared" si="1012"/>
        <v>itemicon_1</v>
      </c>
      <c r="AC1340" s="50" t="str">
        <f t="shared" si="1013"/>
        <v>coin</v>
      </c>
    </row>
    <row r="1341" spans="1:29">
      <c r="A1341" s="51" t="s">
        <v>1655</v>
      </c>
      <c r="B1341" s="52">
        <v>3039</v>
      </c>
      <c r="C1341" s="52">
        <v>2</v>
      </c>
      <c r="E1341" s="50">
        <v>0</v>
      </c>
      <c r="F1341" s="50">
        <v>0</v>
      </c>
      <c r="G1341" s="50">
        <v>0</v>
      </c>
      <c r="H1341" s="50" t="str">
        <f>"pack,"&amp;宝箱产出!P42</f>
        <v>pack,80139</v>
      </c>
      <c r="K1341" s="50">
        <v>18</v>
      </c>
      <c r="L1341" s="50">
        <f t="shared" si="1014"/>
        <v>181039</v>
      </c>
      <c r="M1341" s="50">
        <v>39</v>
      </c>
      <c r="N1341" s="50" t="str">
        <f ca="1">OFFSET(随机目标!$C$42,M1341-1,MATCH(K1341,随机目标!$C$41:$CH$41,0)-1)</f>
        <v>prop,301,1</v>
      </c>
      <c r="O1341" s="50" t="str">
        <f ca="1">OFFSET(随机目标!$C$42,M1341-1,MATCH(K1341,随机目标!$C$41:$CH$41,0))</f>
        <v>prop,301,1</v>
      </c>
      <c r="P1341" s="50">
        <f ca="1">OFFSET(随机目标!$C$42,M1341-1,MATCH(K1341,随机目标!$C$41:$CH$41,0)+1)</f>
        <v>11</v>
      </c>
      <c r="Q1341" s="50">
        <v>1</v>
      </c>
      <c r="R1341" s="50" t="str">
        <f t="shared" ca="1" si="1015"/>
        <v>prop_301</v>
      </c>
      <c r="S1341" s="50" t="str">
        <f t="shared" ca="1" si="1016"/>
        <v>prop</v>
      </c>
      <c r="U1341" s="50">
        <v>31</v>
      </c>
      <c r="V1341" s="50">
        <f t="shared" si="1011"/>
        <v>312039</v>
      </c>
      <c r="W1341" s="50">
        <v>39</v>
      </c>
      <c r="X1341" s="50" t="s">
        <v>2200</v>
      </c>
      <c r="Y1341" s="50" t="s">
        <v>2200</v>
      </c>
      <c r="Z1341" s="50">
        <f>随机目标!CH780</f>
        <v>0</v>
      </c>
      <c r="AA1341" s="50">
        <v>2</v>
      </c>
      <c r="AB1341" s="50" t="str">
        <f t="shared" si="1012"/>
        <v>itemicon_1</v>
      </c>
      <c r="AC1341" s="50" t="str">
        <f t="shared" si="1013"/>
        <v>coin</v>
      </c>
    </row>
    <row r="1342" spans="1:29">
      <c r="A1342" s="51" t="s">
        <v>1656</v>
      </c>
      <c r="B1342" s="52">
        <v>3040</v>
      </c>
      <c r="C1342" s="52">
        <v>2</v>
      </c>
      <c r="E1342" s="50">
        <v>0</v>
      </c>
      <c r="F1342" s="50">
        <v>0</v>
      </c>
      <c r="G1342" s="50">
        <v>0</v>
      </c>
      <c r="H1342" s="50" t="str">
        <f>"pack,"&amp;宝箱产出!P43</f>
        <v>pack,80140</v>
      </c>
      <c r="K1342" s="50">
        <v>18</v>
      </c>
      <c r="L1342" s="50">
        <f t="shared" si="1014"/>
        <v>181040</v>
      </c>
      <c r="M1342" s="50">
        <v>40</v>
      </c>
      <c r="N1342" s="50" t="str">
        <f ca="1">OFFSET(随机目标!$C$42,M1342-1,MATCH(K1342,随机目标!$C$41:$CH$41,0)-1)</f>
        <v>prop,301,1</v>
      </c>
      <c r="O1342" s="50" t="str">
        <f ca="1">OFFSET(随机目标!$C$42,M1342-1,MATCH(K1342,随机目标!$C$41:$CH$41,0))</f>
        <v>prop,301,1</v>
      </c>
      <c r="P1342" s="50">
        <f ca="1">OFFSET(随机目标!$C$42,M1342-1,MATCH(K1342,随机目标!$C$41:$CH$41,0)+1)</f>
        <v>11</v>
      </c>
      <c r="Q1342" s="50">
        <v>1</v>
      </c>
      <c r="R1342" s="50" t="str">
        <f t="shared" ca="1" si="1015"/>
        <v>prop_301</v>
      </c>
      <c r="S1342" s="50" t="str">
        <f t="shared" ca="1" si="1016"/>
        <v>prop</v>
      </c>
      <c r="U1342" s="50">
        <v>31</v>
      </c>
      <c r="V1342" s="50">
        <f t="shared" si="1011"/>
        <v>312040</v>
      </c>
      <c r="W1342" s="50">
        <v>40</v>
      </c>
      <c r="X1342" s="50" t="s">
        <v>2200</v>
      </c>
      <c r="Y1342" s="50" t="s">
        <v>2200</v>
      </c>
      <c r="Z1342" s="50">
        <f>随机目标!CH781</f>
        <v>0</v>
      </c>
      <c r="AA1342" s="50">
        <v>2</v>
      </c>
      <c r="AB1342" s="50" t="str">
        <f t="shared" si="1012"/>
        <v>itemicon_1</v>
      </c>
      <c r="AC1342" s="50" t="str">
        <f t="shared" si="1013"/>
        <v>coin</v>
      </c>
    </row>
    <row r="1343" spans="1:29">
      <c r="A1343" s="51" t="s">
        <v>1657</v>
      </c>
      <c r="B1343" s="52">
        <v>3041</v>
      </c>
      <c r="C1343" s="52">
        <v>2</v>
      </c>
      <c r="E1343" s="50">
        <v>0</v>
      </c>
      <c r="F1343" s="50">
        <v>0</v>
      </c>
      <c r="G1343" s="50">
        <v>0</v>
      </c>
      <c r="H1343" s="50" t="str">
        <f>"pack,"&amp;宝箱产出!P44</f>
        <v>pack,80141</v>
      </c>
      <c r="K1343" s="50">
        <v>18</v>
      </c>
      <c r="L1343" s="50">
        <f t="shared" si="1014"/>
        <v>181041</v>
      </c>
      <c r="M1343" s="50">
        <v>41</v>
      </c>
      <c r="N1343" s="50" t="str">
        <f ca="1">OFFSET(随机目标!$C$42,M1343-1,MATCH(K1343,随机目标!$C$41:$CH$41,0)-1)</f>
        <v>prop,301,1</v>
      </c>
      <c r="O1343" s="50" t="str">
        <f ca="1">OFFSET(随机目标!$C$42,M1343-1,MATCH(K1343,随机目标!$C$41:$CH$41,0))</f>
        <v>prop,301,1</v>
      </c>
      <c r="P1343" s="50">
        <f ca="1">OFFSET(随机目标!$C$42,M1343-1,MATCH(K1343,随机目标!$C$41:$CH$41,0)+1)</f>
        <v>5</v>
      </c>
      <c r="Q1343" s="50">
        <v>1</v>
      </c>
      <c r="R1343" s="50" t="str">
        <f t="shared" ca="1" si="1015"/>
        <v>prop_301</v>
      </c>
      <c r="S1343" s="50" t="str">
        <f t="shared" ca="1" si="1016"/>
        <v>prop</v>
      </c>
      <c r="U1343" s="50">
        <v>31</v>
      </c>
      <c r="V1343" s="50">
        <f t="shared" si="1011"/>
        <v>312041</v>
      </c>
      <c r="W1343" s="50">
        <v>41</v>
      </c>
      <c r="X1343" s="50" t="s">
        <v>2200</v>
      </c>
      <c r="Y1343" s="50" t="s">
        <v>2200</v>
      </c>
      <c r="Z1343" s="50">
        <f>随机目标!CH782</f>
        <v>0</v>
      </c>
      <c r="AA1343" s="50">
        <v>2</v>
      </c>
      <c r="AB1343" s="50" t="str">
        <f t="shared" si="1012"/>
        <v>itemicon_1</v>
      </c>
      <c r="AC1343" s="50" t="str">
        <f t="shared" si="1013"/>
        <v>coin</v>
      </c>
    </row>
    <row r="1344" spans="1:29">
      <c r="A1344" s="51" t="s">
        <v>1658</v>
      </c>
      <c r="B1344" s="52">
        <v>3042</v>
      </c>
      <c r="C1344" s="52">
        <v>2</v>
      </c>
      <c r="E1344" s="50">
        <v>0</v>
      </c>
      <c r="F1344" s="50">
        <v>0</v>
      </c>
      <c r="G1344" s="50">
        <v>0</v>
      </c>
      <c r="H1344" s="50" t="str">
        <f>"pack,"&amp;宝箱产出!P45</f>
        <v>pack,80142</v>
      </c>
      <c r="K1344" s="50">
        <v>18</v>
      </c>
      <c r="L1344" s="50">
        <f t="shared" si="1014"/>
        <v>181042</v>
      </c>
      <c r="M1344" s="50">
        <v>42</v>
      </c>
      <c r="N1344" s="50" t="str">
        <f ca="1">OFFSET(随机目标!$C$42,M1344-1,MATCH(K1344,随机目标!$C$41:$CH$41,0)-1)</f>
        <v>prop,301,1</v>
      </c>
      <c r="O1344" s="50" t="str">
        <f ca="1">OFFSET(随机目标!$C$42,M1344-1,MATCH(K1344,随机目标!$C$41:$CH$41,0))</f>
        <v>prop,301,1</v>
      </c>
      <c r="P1344" s="50">
        <f ca="1">OFFSET(随机目标!$C$42,M1344-1,MATCH(K1344,随机目标!$C$41:$CH$41,0)+1)</f>
        <v>5</v>
      </c>
      <c r="Q1344" s="50">
        <v>1</v>
      </c>
      <c r="R1344" s="50" t="str">
        <f t="shared" ca="1" si="1015"/>
        <v>prop_301</v>
      </c>
      <c r="S1344" s="50" t="str">
        <f t="shared" ca="1" si="1016"/>
        <v>prop</v>
      </c>
      <c r="U1344" s="50">
        <v>31</v>
      </c>
      <c r="V1344" s="50">
        <f t="shared" si="1011"/>
        <v>312042</v>
      </c>
      <c r="W1344" s="50">
        <v>42</v>
      </c>
      <c r="X1344" s="50" t="s">
        <v>2200</v>
      </c>
      <c r="Y1344" s="50" t="s">
        <v>2200</v>
      </c>
      <c r="Z1344" s="50">
        <f>随机目标!CH783</f>
        <v>0</v>
      </c>
      <c r="AA1344" s="50">
        <v>2</v>
      </c>
      <c r="AB1344" s="50" t="str">
        <f t="shared" si="1012"/>
        <v>itemicon_1</v>
      </c>
      <c r="AC1344" s="50" t="str">
        <f t="shared" si="1013"/>
        <v>coin</v>
      </c>
    </row>
    <row r="1345" spans="1:29">
      <c r="A1345" s="51" t="s">
        <v>1659</v>
      </c>
      <c r="B1345" s="52">
        <v>3043</v>
      </c>
      <c r="C1345" s="52">
        <v>2</v>
      </c>
      <c r="E1345" s="50">
        <v>0</v>
      </c>
      <c r="F1345" s="50">
        <v>0</v>
      </c>
      <c r="G1345" s="50">
        <v>0</v>
      </c>
      <c r="H1345" s="50" t="str">
        <f>"pack,"&amp;宝箱产出!P46</f>
        <v>pack,80143</v>
      </c>
      <c r="K1345" s="50">
        <v>18</v>
      </c>
      <c r="L1345" s="50">
        <f t="shared" si="1014"/>
        <v>181043</v>
      </c>
      <c r="M1345" s="50">
        <v>43</v>
      </c>
      <c r="N1345" s="50" t="str">
        <f ca="1">OFFSET(随机目标!$C$42,M1345-1,MATCH(K1345,随机目标!$C$41:$CH$41,0)-1)</f>
        <v>prop,301,1</v>
      </c>
      <c r="O1345" s="50" t="str">
        <f ca="1">OFFSET(随机目标!$C$42,M1345-1,MATCH(K1345,随机目标!$C$41:$CH$41,0))</f>
        <v>prop,301,1</v>
      </c>
      <c r="P1345" s="50">
        <f ca="1">OFFSET(随机目标!$C$42,M1345-1,MATCH(K1345,随机目标!$C$41:$CH$41,0)+1)</f>
        <v>5</v>
      </c>
      <c r="Q1345" s="50">
        <v>1</v>
      </c>
      <c r="R1345" s="50" t="str">
        <f t="shared" ca="1" si="1015"/>
        <v>prop_301</v>
      </c>
      <c r="S1345" s="50" t="str">
        <f t="shared" ca="1" si="1016"/>
        <v>prop</v>
      </c>
      <c r="U1345" s="50">
        <v>31</v>
      </c>
      <c r="V1345" s="50">
        <f t="shared" si="1011"/>
        <v>312043</v>
      </c>
      <c r="W1345" s="50">
        <v>43</v>
      </c>
      <c r="X1345" s="50" t="s">
        <v>2200</v>
      </c>
      <c r="Y1345" s="50" t="s">
        <v>2200</v>
      </c>
      <c r="Z1345" s="50">
        <f>随机目标!CH784</f>
        <v>0</v>
      </c>
      <c r="AA1345" s="50">
        <v>2</v>
      </c>
      <c r="AB1345" s="50" t="str">
        <f t="shared" si="1012"/>
        <v>itemicon_1</v>
      </c>
      <c r="AC1345" s="50" t="str">
        <f t="shared" si="1013"/>
        <v>coin</v>
      </c>
    </row>
    <row r="1346" spans="1:29">
      <c r="A1346" s="51" t="s">
        <v>1660</v>
      </c>
      <c r="B1346" s="52">
        <v>3044</v>
      </c>
      <c r="C1346" s="52">
        <v>2</v>
      </c>
      <c r="E1346" s="50">
        <v>0</v>
      </c>
      <c r="F1346" s="50">
        <v>0</v>
      </c>
      <c r="G1346" s="50">
        <v>0</v>
      </c>
      <c r="H1346" s="50" t="str">
        <f>"pack,"&amp;宝箱产出!P47</f>
        <v>pack,80144</v>
      </c>
      <c r="K1346" s="50">
        <v>18</v>
      </c>
      <c r="L1346" s="50">
        <f t="shared" si="1014"/>
        <v>181044</v>
      </c>
      <c r="M1346" s="50">
        <v>44</v>
      </c>
      <c r="N1346" s="50" t="str">
        <f ca="1">OFFSET(随机目标!$C$42,M1346-1,MATCH(K1346,随机目标!$C$41:$CH$41,0)-1)</f>
        <v>prop,301,1</v>
      </c>
      <c r="O1346" s="50" t="str">
        <f ca="1">OFFSET(随机目标!$C$42,M1346-1,MATCH(K1346,随机目标!$C$41:$CH$41,0))</f>
        <v>prop,301,1</v>
      </c>
      <c r="P1346" s="50">
        <f ca="1">OFFSET(随机目标!$C$42,M1346-1,MATCH(K1346,随机目标!$C$41:$CH$41,0)+1)</f>
        <v>5</v>
      </c>
      <c r="Q1346" s="50">
        <v>1</v>
      </c>
      <c r="R1346" s="50" t="str">
        <f t="shared" ca="1" si="1015"/>
        <v>prop_301</v>
      </c>
      <c r="S1346" s="50" t="str">
        <f t="shared" ca="1" si="1016"/>
        <v>prop</v>
      </c>
      <c r="U1346" s="50">
        <v>31</v>
      </c>
      <c r="V1346" s="50">
        <f t="shared" si="1011"/>
        <v>312044</v>
      </c>
      <c r="W1346" s="50">
        <v>44</v>
      </c>
      <c r="X1346" s="50" t="s">
        <v>2200</v>
      </c>
      <c r="Y1346" s="50" t="s">
        <v>2200</v>
      </c>
      <c r="Z1346" s="50">
        <f>随机目标!CH785</f>
        <v>0</v>
      </c>
      <c r="AA1346" s="50">
        <v>2</v>
      </c>
      <c r="AB1346" s="50" t="str">
        <f t="shared" si="1012"/>
        <v>itemicon_1</v>
      </c>
      <c r="AC1346" s="50" t="str">
        <f t="shared" si="1013"/>
        <v>coin</v>
      </c>
    </row>
    <row r="1347" spans="1:29">
      <c r="A1347" s="51" t="s">
        <v>1661</v>
      </c>
      <c r="B1347" s="52">
        <v>3045</v>
      </c>
      <c r="C1347" s="52">
        <v>2</v>
      </c>
      <c r="E1347" s="50">
        <v>0</v>
      </c>
      <c r="F1347" s="50">
        <v>0</v>
      </c>
      <c r="G1347" s="50">
        <v>0</v>
      </c>
      <c r="H1347" s="50" t="str">
        <f>"pack,"&amp;宝箱产出!P48</f>
        <v>pack,80145</v>
      </c>
      <c r="K1347" s="50">
        <v>18</v>
      </c>
      <c r="L1347" s="50">
        <f t="shared" si="1014"/>
        <v>181045</v>
      </c>
      <c r="M1347" s="50">
        <v>45</v>
      </c>
      <c r="N1347" s="50" t="str">
        <f ca="1">OFFSET(随机目标!$C$42,M1347-1,MATCH(K1347,随机目标!$C$41:$CH$41,0)-1)</f>
        <v>prop,301,1</v>
      </c>
      <c r="O1347" s="50" t="str">
        <f ca="1">OFFSET(随机目标!$C$42,M1347-1,MATCH(K1347,随机目标!$C$41:$CH$41,0))</f>
        <v>prop,301,1</v>
      </c>
      <c r="P1347" s="50">
        <f ca="1">OFFSET(随机目标!$C$42,M1347-1,MATCH(K1347,随机目标!$C$41:$CH$41,0)+1)</f>
        <v>5</v>
      </c>
      <c r="Q1347" s="50">
        <v>1</v>
      </c>
      <c r="R1347" s="50" t="str">
        <f t="shared" ca="1" si="1015"/>
        <v>prop_301</v>
      </c>
      <c r="S1347" s="50" t="str">
        <f t="shared" ca="1" si="1016"/>
        <v>prop</v>
      </c>
      <c r="U1347" s="50">
        <v>31</v>
      </c>
      <c r="V1347" s="50">
        <f t="shared" si="1011"/>
        <v>312045</v>
      </c>
      <c r="W1347" s="50">
        <v>45</v>
      </c>
      <c r="X1347" s="50" t="s">
        <v>2200</v>
      </c>
      <c r="Y1347" s="50" t="s">
        <v>2200</v>
      </c>
      <c r="Z1347" s="50">
        <f>随机目标!CH786</f>
        <v>0</v>
      </c>
      <c r="AA1347" s="50">
        <v>2</v>
      </c>
      <c r="AB1347" s="50" t="str">
        <f t="shared" si="1012"/>
        <v>itemicon_1</v>
      </c>
      <c r="AC1347" s="50" t="str">
        <f t="shared" si="1013"/>
        <v>coin</v>
      </c>
    </row>
    <row r="1348" spans="1:29">
      <c r="A1348" s="51" t="s">
        <v>1662</v>
      </c>
      <c r="B1348" s="52">
        <v>3046</v>
      </c>
      <c r="C1348" s="52">
        <v>2</v>
      </c>
      <c r="E1348" s="50">
        <v>0</v>
      </c>
      <c r="F1348" s="50">
        <v>0</v>
      </c>
      <c r="G1348" s="50">
        <v>0</v>
      </c>
      <c r="H1348" s="50" t="str">
        <f>"pack,"&amp;宝箱产出!P49</f>
        <v>pack,80146</v>
      </c>
      <c r="K1348" s="50">
        <v>18</v>
      </c>
      <c r="L1348" s="50">
        <f t="shared" si="1014"/>
        <v>181046</v>
      </c>
      <c r="M1348" s="50">
        <v>46</v>
      </c>
      <c r="N1348" s="50" t="str">
        <f ca="1">OFFSET(随机目标!$C$42,M1348-1,MATCH(K1348,随机目标!$C$41:$CH$41,0)-1)</f>
        <v>prop,301,1</v>
      </c>
      <c r="O1348" s="50" t="str">
        <f ca="1">OFFSET(随机目标!$C$42,M1348-1,MATCH(K1348,随机目标!$C$41:$CH$41,0))</f>
        <v>prop,301,1</v>
      </c>
      <c r="P1348" s="50">
        <f ca="1">OFFSET(随机目标!$C$42,M1348-1,MATCH(K1348,随机目标!$C$41:$CH$41,0)+1)</f>
        <v>5</v>
      </c>
      <c r="Q1348" s="50">
        <v>1</v>
      </c>
      <c r="R1348" s="50" t="str">
        <f t="shared" ca="1" si="1015"/>
        <v>prop_301</v>
      </c>
      <c r="S1348" s="50" t="str">
        <f t="shared" ca="1" si="1016"/>
        <v>prop</v>
      </c>
      <c r="U1348" s="50">
        <v>31</v>
      </c>
      <c r="V1348" s="50">
        <f t="shared" ref="V1348:V1411" si="1017">U1348*10000+2000+W1348</f>
        <v>312046</v>
      </c>
      <c r="W1348" s="50">
        <v>46</v>
      </c>
      <c r="X1348" s="50" t="s">
        <v>2200</v>
      </c>
      <c r="Y1348" s="50" t="s">
        <v>2200</v>
      </c>
      <c r="Z1348" s="50">
        <f>随机目标!CH787</f>
        <v>0</v>
      </c>
      <c r="AA1348" s="50">
        <v>2</v>
      </c>
      <c r="AB1348" s="50" t="str">
        <f t="shared" ref="AB1348:AB1411" si="1018">IF(OR(AC1348="coin",AC1348="stage_token"),VLOOKUP(AC1348,$AE$3:$AF$6,2,0),IF(AC1348="item",VLOOKUP(Y1348,$AE$3:$AF$6,2,0),AC1348&amp;"_"&amp;MID(Y1348,6,3)))</f>
        <v>itemicon_1</v>
      </c>
      <c r="AC1348" s="50" t="str">
        <f t="shared" ref="AC1348:AC1411" si="1019">LEFT(Y1348,FIND(",",Y1348)-1)</f>
        <v>coin</v>
      </c>
    </row>
    <row r="1349" spans="1:29">
      <c r="A1349" s="51" t="s">
        <v>1663</v>
      </c>
      <c r="B1349" s="52">
        <v>3047</v>
      </c>
      <c r="C1349" s="52">
        <v>2</v>
      </c>
      <c r="E1349" s="50">
        <v>0</v>
      </c>
      <c r="F1349" s="50">
        <v>0</v>
      </c>
      <c r="G1349" s="50">
        <v>0</v>
      </c>
      <c r="H1349" s="50" t="str">
        <f>"pack,"&amp;宝箱产出!P50</f>
        <v>pack,80147</v>
      </c>
      <c r="K1349" s="50">
        <v>18</v>
      </c>
      <c r="L1349" s="50">
        <f t="shared" si="1014"/>
        <v>181047</v>
      </c>
      <c r="M1349" s="50">
        <v>47</v>
      </c>
      <c r="N1349" s="50" t="str">
        <f ca="1">OFFSET(随机目标!$C$42,M1349-1,MATCH(K1349,随机目标!$C$41:$CH$41,0)-1)</f>
        <v>prop,301,1</v>
      </c>
      <c r="O1349" s="50" t="str">
        <f ca="1">OFFSET(随机目标!$C$42,M1349-1,MATCH(K1349,随机目标!$C$41:$CH$41,0))</f>
        <v>prop,301,1</v>
      </c>
      <c r="P1349" s="50">
        <f ca="1">OFFSET(随机目标!$C$42,M1349-1,MATCH(K1349,随机目标!$C$41:$CH$41,0)+1)</f>
        <v>5</v>
      </c>
      <c r="Q1349" s="50">
        <v>1</v>
      </c>
      <c r="R1349" s="50" t="str">
        <f t="shared" ca="1" si="1015"/>
        <v>prop_301</v>
      </c>
      <c r="S1349" s="50" t="str">
        <f t="shared" ca="1" si="1016"/>
        <v>prop</v>
      </c>
      <c r="U1349" s="50">
        <v>31</v>
      </c>
      <c r="V1349" s="50">
        <f t="shared" si="1017"/>
        <v>312047</v>
      </c>
      <c r="W1349" s="50">
        <v>47</v>
      </c>
      <c r="X1349" s="50" t="s">
        <v>2200</v>
      </c>
      <c r="Y1349" s="50" t="s">
        <v>2200</v>
      </c>
      <c r="Z1349" s="50">
        <f>随机目标!CH788</f>
        <v>0</v>
      </c>
      <c r="AA1349" s="50">
        <v>2</v>
      </c>
      <c r="AB1349" s="50" t="str">
        <f t="shared" si="1018"/>
        <v>itemicon_1</v>
      </c>
      <c r="AC1349" s="50" t="str">
        <f t="shared" si="1019"/>
        <v>coin</v>
      </c>
    </row>
    <row r="1350" spans="1:29">
      <c r="A1350" s="51" t="s">
        <v>1664</v>
      </c>
      <c r="B1350" s="52">
        <v>3048</v>
      </c>
      <c r="C1350" s="52">
        <v>2</v>
      </c>
      <c r="E1350" s="50">
        <v>0</v>
      </c>
      <c r="F1350" s="50">
        <v>0</v>
      </c>
      <c r="G1350" s="50">
        <v>0</v>
      </c>
      <c r="H1350" s="50" t="str">
        <f>"pack,"&amp;宝箱产出!P51</f>
        <v>pack,80148</v>
      </c>
      <c r="K1350" s="50">
        <v>18</v>
      </c>
      <c r="L1350" s="50">
        <f t="shared" si="1014"/>
        <v>181048</v>
      </c>
      <c r="M1350" s="50">
        <v>48</v>
      </c>
      <c r="N1350" s="50" t="str">
        <f ca="1">OFFSET(随机目标!$C$42,M1350-1,MATCH(K1350,随机目标!$C$41:$CH$41,0)-1)</f>
        <v>prop,301,1</v>
      </c>
      <c r="O1350" s="50" t="str">
        <f ca="1">OFFSET(随机目标!$C$42,M1350-1,MATCH(K1350,随机目标!$C$41:$CH$41,0))</f>
        <v>prop,301,1</v>
      </c>
      <c r="P1350" s="50">
        <f ca="1">OFFSET(随机目标!$C$42,M1350-1,MATCH(K1350,随机目标!$C$41:$CH$41,0)+1)</f>
        <v>5</v>
      </c>
      <c r="Q1350" s="50">
        <v>1</v>
      </c>
      <c r="R1350" s="50" t="str">
        <f t="shared" ca="1" si="1015"/>
        <v>prop_301</v>
      </c>
      <c r="S1350" s="50" t="str">
        <f t="shared" ca="1" si="1016"/>
        <v>prop</v>
      </c>
      <c r="U1350" s="50">
        <v>31</v>
      </c>
      <c r="V1350" s="50">
        <f t="shared" si="1017"/>
        <v>312048</v>
      </c>
      <c r="W1350" s="50">
        <v>48</v>
      </c>
      <c r="X1350" s="50" t="s">
        <v>2200</v>
      </c>
      <c r="Y1350" s="50" t="s">
        <v>2200</v>
      </c>
      <c r="Z1350" s="50">
        <f>随机目标!CH789</f>
        <v>0</v>
      </c>
      <c r="AA1350" s="50">
        <v>2</v>
      </c>
      <c r="AB1350" s="50" t="str">
        <f t="shared" si="1018"/>
        <v>itemicon_1</v>
      </c>
      <c r="AC1350" s="50" t="str">
        <f t="shared" si="1019"/>
        <v>coin</v>
      </c>
    </row>
    <row r="1351" spans="1:29">
      <c r="A1351" s="51" t="s">
        <v>1665</v>
      </c>
      <c r="B1351" s="52">
        <v>3049</v>
      </c>
      <c r="C1351" s="52">
        <v>2</v>
      </c>
      <c r="E1351" s="50">
        <v>0</v>
      </c>
      <c r="F1351" s="50">
        <v>0</v>
      </c>
      <c r="G1351" s="50">
        <v>0</v>
      </c>
      <c r="H1351" s="50" t="str">
        <f>"pack,"&amp;宝箱产出!P52</f>
        <v>pack,80149</v>
      </c>
      <c r="K1351" s="50">
        <v>18</v>
      </c>
      <c r="L1351" s="50">
        <f t="shared" si="1014"/>
        <v>181049</v>
      </c>
      <c r="M1351" s="50">
        <v>49</v>
      </c>
      <c r="N1351" s="50" t="str">
        <f ca="1">OFFSET(随机目标!$C$42,M1351-1,MATCH(K1351,随机目标!$C$41:$CH$41,0)-1)</f>
        <v>prop,301,1</v>
      </c>
      <c r="O1351" s="50" t="str">
        <f ca="1">OFFSET(随机目标!$C$42,M1351-1,MATCH(K1351,随机目标!$C$41:$CH$41,0))</f>
        <v>prop,301,1</v>
      </c>
      <c r="P1351" s="50">
        <f ca="1">OFFSET(随机目标!$C$42,M1351-1,MATCH(K1351,随机目标!$C$41:$CH$41,0)+1)</f>
        <v>5</v>
      </c>
      <c r="Q1351" s="50">
        <v>1</v>
      </c>
      <c r="R1351" s="50" t="str">
        <f t="shared" ca="1" si="1015"/>
        <v>prop_301</v>
      </c>
      <c r="S1351" s="50" t="str">
        <f t="shared" ca="1" si="1016"/>
        <v>prop</v>
      </c>
      <c r="U1351" s="50">
        <v>31</v>
      </c>
      <c r="V1351" s="50">
        <f t="shared" si="1017"/>
        <v>312049</v>
      </c>
      <c r="W1351" s="50">
        <v>49</v>
      </c>
      <c r="X1351" s="50" t="s">
        <v>2200</v>
      </c>
      <c r="Y1351" s="50" t="s">
        <v>2200</v>
      </c>
      <c r="Z1351" s="50">
        <f>随机目标!CH790</f>
        <v>0</v>
      </c>
      <c r="AA1351" s="50">
        <v>2</v>
      </c>
      <c r="AB1351" s="50" t="str">
        <f t="shared" si="1018"/>
        <v>itemicon_1</v>
      </c>
      <c r="AC1351" s="50" t="str">
        <f t="shared" si="1019"/>
        <v>coin</v>
      </c>
    </row>
    <row r="1352" spans="1:29">
      <c r="A1352" s="51" t="s">
        <v>1666</v>
      </c>
      <c r="B1352" s="52">
        <v>3050</v>
      </c>
      <c r="C1352" s="52">
        <v>2</v>
      </c>
      <c r="E1352" s="50">
        <v>0</v>
      </c>
      <c r="F1352" s="50">
        <v>0</v>
      </c>
      <c r="G1352" s="50">
        <v>0</v>
      </c>
      <c r="H1352" s="50" t="str">
        <f>"pack,"&amp;宝箱产出!P53</f>
        <v>pack,80150</v>
      </c>
      <c r="K1352" s="50">
        <v>18</v>
      </c>
      <c r="L1352" s="50">
        <f t="shared" si="1014"/>
        <v>181050</v>
      </c>
      <c r="M1352" s="50">
        <v>50</v>
      </c>
      <c r="N1352" s="50" t="str">
        <f ca="1">OFFSET(随机目标!$C$42,M1352-1,MATCH(K1352,随机目标!$C$41:$CH$41,0)-1)</f>
        <v>prop,301,1</v>
      </c>
      <c r="O1352" s="50" t="str">
        <f ca="1">OFFSET(随机目标!$C$42,M1352-1,MATCH(K1352,随机目标!$C$41:$CH$41,0))</f>
        <v>prop,301,1</v>
      </c>
      <c r="P1352" s="50">
        <f ca="1">OFFSET(随机目标!$C$42,M1352-1,MATCH(K1352,随机目标!$C$41:$CH$41,0)+1)</f>
        <v>5</v>
      </c>
      <c r="Q1352" s="50">
        <v>1</v>
      </c>
      <c r="R1352" s="50" t="str">
        <f t="shared" ca="1" si="1015"/>
        <v>prop_301</v>
      </c>
      <c r="S1352" s="50" t="str">
        <f t="shared" ca="1" si="1016"/>
        <v>prop</v>
      </c>
      <c r="U1352" s="50">
        <v>31</v>
      </c>
      <c r="V1352" s="50">
        <f t="shared" si="1017"/>
        <v>312050</v>
      </c>
      <c r="W1352" s="50">
        <v>50</v>
      </c>
      <c r="X1352" s="50" t="s">
        <v>2200</v>
      </c>
      <c r="Y1352" s="50" t="s">
        <v>2200</v>
      </c>
      <c r="Z1352" s="50">
        <f>随机目标!CH791</f>
        <v>0</v>
      </c>
      <c r="AA1352" s="50">
        <v>2</v>
      </c>
      <c r="AB1352" s="50" t="str">
        <f t="shared" si="1018"/>
        <v>itemicon_1</v>
      </c>
      <c r="AC1352" s="50" t="str">
        <f t="shared" si="1019"/>
        <v>coin</v>
      </c>
    </row>
    <row r="1353" spans="1:29">
      <c r="A1353" s="51" t="s">
        <v>1667</v>
      </c>
      <c r="B1353" s="52">
        <v>3051</v>
      </c>
      <c r="C1353" s="52">
        <v>2</v>
      </c>
      <c r="E1353" s="50">
        <v>0</v>
      </c>
      <c r="F1353" s="50">
        <v>0</v>
      </c>
      <c r="G1353" s="50">
        <v>0</v>
      </c>
      <c r="H1353" s="50" t="str">
        <f>"pack,"&amp;宝箱产出!P54</f>
        <v>pack,80151</v>
      </c>
      <c r="K1353" s="50">
        <v>18</v>
      </c>
      <c r="L1353" s="50">
        <f t="shared" si="1014"/>
        <v>181051</v>
      </c>
      <c r="M1353" s="50">
        <v>51</v>
      </c>
      <c r="N1353" s="50" t="str">
        <f ca="1">OFFSET(随机目标!$C$42,M1353-1,MATCH(K1353,随机目标!$C$41:$CH$41,0)-1)</f>
        <v>prop,301,1</v>
      </c>
      <c r="O1353" s="50" t="str">
        <f ca="1">OFFSET(随机目标!$C$42,M1353-1,MATCH(K1353,随机目标!$C$41:$CH$41,0))</f>
        <v>prop,301,1</v>
      </c>
      <c r="P1353" s="50">
        <f ca="1">OFFSET(随机目标!$C$42,M1353-1,MATCH(K1353,随机目标!$C$41:$CH$41,0)+1)</f>
        <v>5</v>
      </c>
      <c r="Q1353" s="50">
        <v>1</v>
      </c>
      <c r="R1353" s="50" t="str">
        <f t="shared" ca="1" si="1015"/>
        <v>prop_301</v>
      </c>
      <c r="S1353" s="50" t="str">
        <f t="shared" ca="1" si="1016"/>
        <v>prop</v>
      </c>
      <c r="U1353" s="50">
        <v>31</v>
      </c>
      <c r="V1353" s="50">
        <f t="shared" si="1017"/>
        <v>312051</v>
      </c>
      <c r="W1353" s="50">
        <v>51</v>
      </c>
      <c r="X1353" s="50" t="s">
        <v>2200</v>
      </c>
      <c r="Y1353" s="50" t="s">
        <v>2200</v>
      </c>
      <c r="Z1353" s="50">
        <f>随机目标!CH792</f>
        <v>0</v>
      </c>
      <c r="AA1353" s="50">
        <v>2</v>
      </c>
      <c r="AB1353" s="50" t="str">
        <f t="shared" si="1018"/>
        <v>itemicon_1</v>
      </c>
      <c r="AC1353" s="50" t="str">
        <f t="shared" si="1019"/>
        <v>coin</v>
      </c>
    </row>
    <row r="1354" spans="1:29">
      <c r="A1354" s="51" t="s">
        <v>1668</v>
      </c>
      <c r="B1354" s="52">
        <v>3052</v>
      </c>
      <c r="C1354" s="52">
        <v>2</v>
      </c>
      <c r="E1354" s="50">
        <v>0</v>
      </c>
      <c r="F1354" s="50">
        <v>0</v>
      </c>
      <c r="G1354" s="50">
        <v>0</v>
      </c>
      <c r="H1354" s="50" t="str">
        <f>"pack,"&amp;宝箱产出!P55</f>
        <v>pack,80152</v>
      </c>
      <c r="K1354" s="50">
        <v>18</v>
      </c>
      <c r="L1354" s="50">
        <f t="shared" si="1014"/>
        <v>181052</v>
      </c>
      <c r="M1354" s="50">
        <v>52</v>
      </c>
      <c r="N1354" s="50" t="str">
        <f ca="1">OFFSET(随机目标!$C$42,M1354-1,MATCH(K1354,随机目标!$C$41:$CH$41,0)-1)</f>
        <v>prop,301,1</v>
      </c>
      <c r="O1354" s="50" t="str">
        <f ca="1">OFFSET(随机目标!$C$42,M1354-1,MATCH(K1354,随机目标!$C$41:$CH$41,0))</f>
        <v>prop,301,1</v>
      </c>
      <c r="P1354" s="50">
        <f ca="1">OFFSET(随机目标!$C$42,M1354-1,MATCH(K1354,随机目标!$C$41:$CH$41,0)+1)</f>
        <v>5</v>
      </c>
      <c r="Q1354" s="50">
        <v>1</v>
      </c>
      <c r="R1354" s="50" t="str">
        <f t="shared" ca="1" si="1015"/>
        <v>prop_301</v>
      </c>
      <c r="S1354" s="50" t="str">
        <f t="shared" ca="1" si="1016"/>
        <v>prop</v>
      </c>
      <c r="U1354" s="50">
        <v>31</v>
      </c>
      <c r="V1354" s="50">
        <f t="shared" si="1017"/>
        <v>312052</v>
      </c>
      <c r="W1354" s="50">
        <v>52</v>
      </c>
      <c r="X1354" s="50" t="s">
        <v>2200</v>
      </c>
      <c r="Y1354" s="50" t="s">
        <v>2200</v>
      </c>
      <c r="Z1354" s="50">
        <f>随机目标!CH793</f>
        <v>0</v>
      </c>
      <c r="AA1354" s="50">
        <v>2</v>
      </c>
      <c r="AB1354" s="50" t="str">
        <f t="shared" si="1018"/>
        <v>itemicon_1</v>
      </c>
      <c r="AC1354" s="50" t="str">
        <f t="shared" si="1019"/>
        <v>coin</v>
      </c>
    </row>
    <row r="1355" spans="1:29">
      <c r="A1355" s="51" t="s">
        <v>1669</v>
      </c>
      <c r="B1355" s="52">
        <v>3053</v>
      </c>
      <c r="C1355" s="52">
        <v>2</v>
      </c>
      <c r="E1355" s="50">
        <v>0</v>
      </c>
      <c r="F1355" s="50">
        <v>0</v>
      </c>
      <c r="G1355" s="50">
        <v>0</v>
      </c>
      <c r="H1355" s="50" t="str">
        <f>"pack,"&amp;宝箱产出!P56</f>
        <v>pack,80153</v>
      </c>
      <c r="K1355" s="50">
        <v>18</v>
      </c>
      <c r="L1355" s="50">
        <f t="shared" si="1014"/>
        <v>181053</v>
      </c>
      <c r="M1355" s="50">
        <v>53</v>
      </c>
      <c r="N1355" s="50" t="str">
        <f ca="1">OFFSET(随机目标!$C$42,M1355-1,MATCH(K1355,随机目标!$C$41:$CH$41,0)-1)</f>
        <v>prop,301,1</v>
      </c>
      <c r="O1355" s="50" t="str">
        <f ca="1">OFFSET(随机目标!$C$42,M1355-1,MATCH(K1355,随机目标!$C$41:$CH$41,0))</f>
        <v>prop,301,1</v>
      </c>
      <c r="P1355" s="50">
        <f ca="1">OFFSET(随机目标!$C$42,M1355-1,MATCH(K1355,随机目标!$C$41:$CH$41,0)+1)</f>
        <v>5</v>
      </c>
      <c r="Q1355" s="50">
        <v>1</v>
      </c>
      <c r="R1355" s="50" t="str">
        <f t="shared" ca="1" si="1015"/>
        <v>prop_301</v>
      </c>
      <c r="S1355" s="50" t="str">
        <f t="shared" ca="1" si="1016"/>
        <v>prop</v>
      </c>
      <c r="U1355" s="50">
        <v>31</v>
      </c>
      <c r="V1355" s="50">
        <f t="shared" si="1017"/>
        <v>312053</v>
      </c>
      <c r="W1355" s="50">
        <v>53</v>
      </c>
      <c r="X1355" s="50" t="s">
        <v>2200</v>
      </c>
      <c r="Y1355" s="50" t="s">
        <v>2200</v>
      </c>
      <c r="Z1355" s="50">
        <f>随机目标!CH794</f>
        <v>0</v>
      </c>
      <c r="AA1355" s="50">
        <v>2</v>
      </c>
      <c r="AB1355" s="50" t="str">
        <f t="shared" si="1018"/>
        <v>itemicon_1</v>
      </c>
      <c r="AC1355" s="50" t="str">
        <f t="shared" si="1019"/>
        <v>coin</v>
      </c>
    </row>
    <row r="1356" spans="1:29">
      <c r="A1356" s="51" t="s">
        <v>1670</v>
      </c>
      <c r="B1356" s="52">
        <v>3054</v>
      </c>
      <c r="C1356" s="52">
        <v>2</v>
      </c>
      <c r="E1356" s="50">
        <v>0</v>
      </c>
      <c r="F1356" s="50">
        <v>0</v>
      </c>
      <c r="G1356" s="50">
        <v>0</v>
      </c>
      <c r="H1356" s="50" t="str">
        <f>"pack,"&amp;宝箱产出!P57</f>
        <v>pack,80154</v>
      </c>
      <c r="K1356" s="50">
        <v>18</v>
      </c>
      <c r="L1356" s="50">
        <f t="shared" si="1014"/>
        <v>181054</v>
      </c>
      <c r="M1356" s="50">
        <v>54</v>
      </c>
      <c r="N1356" s="50" t="str">
        <f ca="1">OFFSET(随机目标!$C$42,M1356-1,MATCH(K1356,随机目标!$C$41:$CH$41,0)-1)</f>
        <v>prop,301,1</v>
      </c>
      <c r="O1356" s="50" t="str">
        <f ca="1">OFFSET(随机目标!$C$42,M1356-1,MATCH(K1356,随机目标!$C$41:$CH$41,0))</f>
        <v>prop,301,1</v>
      </c>
      <c r="P1356" s="50">
        <f ca="1">OFFSET(随机目标!$C$42,M1356-1,MATCH(K1356,随机目标!$C$41:$CH$41,0)+1)</f>
        <v>5</v>
      </c>
      <c r="Q1356" s="50">
        <v>1</v>
      </c>
      <c r="R1356" s="50" t="str">
        <f t="shared" ca="1" si="1015"/>
        <v>prop_301</v>
      </c>
      <c r="S1356" s="50" t="str">
        <f t="shared" ca="1" si="1016"/>
        <v>prop</v>
      </c>
      <c r="U1356" s="50">
        <v>31</v>
      </c>
      <c r="V1356" s="50">
        <f t="shared" si="1017"/>
        <v>312054</v>
      </c>
      <c r="W1356" s="50">
        <v>54</v>
      </c>
      <c r="X1356" s="50" t="s">
        <v>2200</v>
      </c>
      <c r="Y1356" s="50" t="s">
        <v>2200</v>
      </c>
      <c r="Z1356" s="50">
        <f>随机目标!CH795</f>
        <v>0</v>
      </c>
      <c r="AA1356" s="50">
        <v>2</v>
      </c>
      <c r="AB1356" s="50" t="str">
        <f t="shared" si="1018"/>
        <v>itemicon_1</v>
      </c>
      <c r="AC1356" s="50" t="str">
        <f t="shared" si="1019"/>
        <v>coin</v>
      </c>
    </row>
    <row r="1357" spans="1:29">
      <c r="A1357" s="51" t="s">
        <v>1671</v>
      </c>
      <c r="B1357" s="52">
        <v>3055</v>
      </c>
      <c r="C1357" s="52">
        <v>2</v>
      </c>
      <c r="E1357" s="50">
        <v>0</v>
      </c>
      <c r="F1357" s="50">
        <v>0</v>
      </c>
      <c r="G1357" s="50">
        <v>0</v>
      </c>
      <c r="H1357" s="50" t="str">
        <f>"pack,"&amp;宝箱产出!P58</f>
        <v>pack,80155</v>
      </c>
      <c r="K1357" s="50">
        <v>18</v>
      </c>
      <c r="L1357" s="50">
        <f t="shared" si="1014"/>
        <v>181055</v>
      </c>
      <c r="M1357" s="50">
        <v>55</v>
      </c>
      <c r="N1357" s="50" t="str">
        <f ca="1">OFFSET(随机目标!$C$42,M1357-1,MATCH(K1357,随机目标!$C$41:$CH$41,0)-1)</f>
        <v>prop,301,1</v>
      </c>
      <c r="O1357" s="50" t="str">
        <f ca="1">OFFSET(随机目标!$C$42,M1357-1,MATCH(K1357,随机目标!$C$41:$CH$41,0))</f>
        <v>prop,301,1</v>
      </c>
      <c r="P1357" s="50">
        <f ca="1">OFFSET(随机目标!$C$42,M1357-1,MATCH(K1357,随机目标!$C$41:$CH$41,0)+1)</f>
        <v>5</v>
      </c>
      <c r="Q1357" s="50">
        <v>1</v>
      </c>
      <c r="R1357" s="50" t="str">
        <f t="shared" ca="1" si="1015"/>
        <v>prop_301</v>
      </c>
      <c r="S1357" s="50" t="str">
        <f t="shared" ca="1" si="1016"/>
        <v>prop</v>
      </c>
      <c r="U1357" s="50">
        <v>31</v>
      </c>
      <c r="V1357" s="50">
        <f t="shared" si="1017"/>
        <v>312055</v>
      </c>
      <c r="W1357" s="50">
        <v>55</v>
      </c>
      <c r="X1357" s="50" t="s">
        <v>2200</v>
      </c>
      <c r="Y1357" s="50" t="s">
        <v>2200</v>
      </c>
      <c r="Z1357" s="50">
        <f>随机目标!CH796</f>
        <v>0</v>
      </c>
      <c r="AA1357" s="50">
        <v>2</v>
      </c>
      <c r="AB1357" s="50" t="str">
        <f t="shared" si="1018"/>
        <v>itemicon_1</v>
      </c>
      <c r="AC1357" s="50" t="str">
        <f t="shared" si="1019"/>
        <v>coin</v>
      </c>
    </row>
    <row r="1358" spans="1:29">
      <c r="A1358" s="51" t="s">
        <v>1672</v>
      </c>
      <c r="B1358" s="52">
        <v>3056</v>
      </c>
      <c r="C1358" s="52">
        <v>2</v>
      </c>
      <c r="E1358" s="50">
        <v>0</v>
      </c>
      <c r="F1358" s="50">
        <v>0</v>
      </c>
      <c r="G1358" s="50">
        <v>0</v>
      </c>
      <c r="H1358" s="50" t="str">
        <f>"pack,"&amp;宝箱产出!P59</f>
        <v>pack,80156</v>
      </c>
      <c r="K1358" s="50">
        <v>18</v>
      </c>
      <c r="L1358" s="50">
        <f t="shared" si="1014"/>
        <v>181056</v>
      </c>
      <c r="M1358" s="50">
        <v>56</v>
      </c>
      <c r="N1358" s="50" t="str">
        <f ca="1">OFFSET(随机目标!$C$42,M1358-1,MATCH(K1358,随机目标!$C$41:$CH$41,0)-1)</f>
        <v>prop,301,1</v>
      </c>
      <c r="O1358" s="50" t="str">
        <f ca="1">OFFSET(随机目标!$C$42,M1358-1,MATCH(K1358,随机目标!$C$41:$CH$41,0))</f>
        <v>prop,301,1</v>
      </c>
      <c r="P1358" s="50">
        <f ca="1">OFFSET(随机目标!$C$42,M1358-1,MATCH(K1358,随机目标!$C$41:$CH$41,0)+1)</f>
        <v>5</v>
      </c>
      <c r="Q1358" s="50">
        <v>1</v>
      </c>
      <c r="R1358" s="50" t="str">
        <f t="shared" ca="1" si="1015"/>
        <v>prop_301</v>
      </c>
      <c r="S1358" s="50" t="str">
        <f t="shared" ca="1" si="1016"/>
        <v>prop</v>
      </c>
      <c r="U1358" s="50">
        <v>31</v>
      </c>
      <c r="V1358" s="50">
        <f t="shared" si="1017"/>
        <v>312056</v>
      </c>
      <c r="W1358" s="50">
        <v>56</v>
      </c>
      <c r="X1358" s="50" t="s">
        <v>2200</v>
      </c>
      <c r="Y1358" s="50" t="s">
        <v>2200</v>
      </c>
      <c r="Z1358" s="50">
        <f>随机目标!CH797</f>
        <v>0</v>
      </c>
      <c r="AA1358" s="50">
        <v>2</v>
      </c>
      <c r="AB1358" s="50" t="str">
        <f t="shared" si="1018"/>
        <v>itemicon_1</v>
      </c>
      <c r="AC1358" s="50" t="str">
        <f t="shared" si="1019"/>
        <v>coin</v>
      </c>
    </row>
    <row r="1359" spans="1:29">
      <c r="A1359" s="51" t="s">
        <v>1673</v>
      </c>
      <c r="B1359" s="52">
        <v>3057</v>
      </c>
      <c r="C1359" s="52">
        <v>2</v>
      </c>
      <c r="E1359" s="50">
        <v>0</v>
      </c>
      <c r="F1359" s="50">
        <v>0</v>
      </c>
      <c r="G1359" s="50">
        <v>0</v>
      </c>
      <c r="H1359" s="50" t="str">
        <f>"pack,"&amp;宝箱产出!P60</f>
        <v>pack,80157</v>
      </c>
      <c r="K1359" s="50">
        <v>18</v>
      </c>
      <c r="L1359" s="50">
        <f t="shared" si="1014"/>
        <v>181057</v>
      </c>
      <c r="M1359" s="50">
        <v>57</v>
      </c>
      <c r="N1359" s="50" t="str">
        <f ca="1">OFFSET(随机目标!$C$42,M1359-1,MATCH(K1359,随机目标!$C$41:$CH$41,0)-1)</f>
        <v>prop,301,1</v>
      </c>
      <c r="O1359" s="50" t="str">
        <f ca="1">OFFSET(随机目标!$C$42,M1359-1,MATCH(K1359,随机目标!$C$41:$CH$41,0))</f>
        <v>prop,301,1</v>
      </c>
      <c r="P1359" s="50">
        <f ca="1">OFFSET(随机目标!$C$42,M1359-1,MATCH(K1359,随机目标!$C$41:$CH$41,0)+1)</f>
        <v>5</v>
      </c>
      <c r="Q1359" s="50">
        <v>1</v>
      </c>
      <c r="R1359" s="50" t="str">
        <f t="shared" ca="1" si="1015"/>
        <v>prop_301</v>
      </c>
      <c r="S1359" s="50" t="str">
        <f t="shared" ca="1" si="1016"/>
        <v>prop</v>
      </c>
      <c r="U1359" s="50">
        <v>31</v>
      </c>
      <c r="V1359" s="50">
        <f t="shared" si="1017"/>
        <v>312057</v>
      </c>
      <c r="W1359" s="50">
        <v>57</v>
      </c>
      <c r="X1359" s="50" t="s">
        <v>2200</v>
      </c>
      <c r="Y1359" s="50" t="s">
        <v>2200</v>
      </c>
      <c r="Z1359" s="50">
        <f>随机目标!CH798</f>
        <v>0</v>
      </c>
      <c r="AA1359" s="50">
        <v>2</v>
      </c>
      <c r="AB1359" s="50" t="str">
        <f t="shared" si="1018"/>
        <v>itemicon_1</v>
      </c>
      <c r="AC1359" s="50" t="str">
        <f t="shared" si="1019"/>
        <v>coin</v>
      </c>
    </row>
    <row r="1360" spans="1:29">
      <c r="A1360" s="51" t="s">
        <v>1674</v>
      </c>
      <c r="B1360" s="52">
        <v>3058</v>
      </c>
      <c r="C1360" s="52">
        <v>2</v>
      </c>
      <c r="E1360" s="50">
        <v>0</v>
      </c>
      <c r="F1360" s="50">
        <v>0</v>
      </c>
      <c r="G1360" s="50">
        <v>0</v>
      </c>
      <c r="H1360" s="50" t="str">
        <f>"pack,"&amp;宝箱产出!P61</f>
        <v>pack,80158</v>
      </c>
      <c r="K1360" s="50">
        <v>18</v>
      </c>
      <c r="L1360" s="50">
        <f t="shared" si="1014"/>
        <v>181058</v>
      </c>
      <c r="M1360" s="50">
        <v>58</v>
      </c>
      <c r="N1360" s="50" t="str">
        <f ca="1">OFFSET(随机目标!$C$42,M1360-1,MATCH(K1360,随机目标!$C$41:$CH$41,0)-1)</f>
        <v>prop,301,1</v>
      </c>
      <c r="O1360" s="50" t="str">
        <f ca="1">OFFSET(随机目标!$C$42,M1360-1,MATCH(K1360,随机目标!$C$41:$CH$41,0))</f>
        <v>prop,301,1</v>
      </c>
      <c r="P1360" s="50">
        <f ca="1">OFFSET(随机目标!$C$42,M1360-1,MATCH(K1360,随机目标!$C$41:$CH$41,0)+1)</f>
        <v>5</v>
      </c>
      <c r="Q1360" s="50">
        <v>1</v>
      </c>
      <c r="R1360" s="50" t="str">
        <f t="shared" ca="1" si="1015"/>
        <v>prop_301</v>
      </c>
      <c r="S1360" s="50" t="str">
        <f t="shared" ca="1" si="1016"/>
        <v>prop</v>
      </c>
      <c r="U1360" s="50">
        <v>31</v>
      </c>
      <c r="V1360" s="50">
        <f t="shared" si="1017"/>
        <v>312058</v>
      </c>
      <c r="W1360" s="50">
        <v>58</v>
      </c>
      <c r="X1360" s="50" t="s">
        <v>2200</v>
      </c>
      <c r="Y1360" s="50" t="s">
        <v>2200</v>
      </c>
      <c r="Z1360" s="50">
        <f>随机目标!CH799</f>
        <v>0</v>
      </c>
      <c r="AA1360" s="50">
        <v>2</v>
      </c>
      <c r="AB1360" s="50" t="str">
        <f t="shared" si="1018"/>
        <v>itemicon_1</v>
      </c>
      <c r="AC1360" s="50" t="str">
        <f t="shared" si="1019"/>
        <v>coin</v>
      </c>
    </row>
    <row r="1361" spans="1:29">
      <c r="A1361" s="51" t="s">
        <v>1675</v>
      </c>
      <c r="B1361" s="52">
        <v>3059</v>
      </c>
      <c r="C1361" s="52">
        <v>2</v>
      </c>
      <c r="E1361" s="50">
        <v>0</v>
      </c>
      <c r="F1361" s="50">
        <v>0</v>
      </c>
      <c r="G1361" s="50">
        <v>0</v>
      </c>
      <c r="H1361" s="50" t="str">
        <f>"pack,"&amp;宝箱产出!P62</f>
        <v>pack,80159</v>
      </c>
      <c r="K1361" s="50">
        <v>18</v>
      </c>
      <c r="L1361" s="50">
        <f t="shared" si="1014"/>
        <v>181059</v>
      </c>
      <c r="M1361" s="50">
        <v>59</v>
      </c>
      <c r="N1361" s="50" t="str">
        <f ca="1">OFFSET(随机目标!$C$42,M1361-1,MATCH(K1361,随机目标!$C$41:$CH$41,0)-1)</f>
        <v>prop,301,1</v>
      </c>
      <c r="O1361" s="50" t="str">
        <f ca="1">OFFSET(随机目标!$C$42,M1361-1,MATCH(K1361,随机目标!$C$41:$CH$41,0))</f>
        <v>prop,301,1</v>
      </c>
      <c r="P1361" s="50">
        <f ca="1">OFFSET(随机目标!$C$42,M1361-1,MATCH(K1361,随机目标!$C$41:$CH$41,0)+1)</f>
        <v>5</v>
      </c>
      <c r="Q1361" s="50">
        <v>1</v>
      </c>
      <c r="R1361" s="50" t="str">
        <f t="shared" ca="1" si="1015"/>
        <v>prop_301</v>
      </c>
      <c r="S1361" s="50" t="str">
        <f t="shared" ca="1" si="1016"/>
        <v>prop</v>
      </c>
      <c r="U1361" s="50">
        <v>31</v>
      </c>
      <c r="V1361" s="50">
        <f t="shared" si="1017"/>
        <v>312059</v>
      </c>
      <c r="W1361" s="50">
        <v>59</v>
      </c>
      <c r="X1361" s="50" t="s">
        <v>2200</v>
      </c>
      <c r="Y1361" s="50" t="s">
        <v>2200</v>
      </c>
      <c r="Z1361" s="50">
        <f>随机目标!CH800</f>
        <v>0</v>
      </c>
      <c r="AA1361" s="50">
        <v>2</v>
      </c>
      <c r="AB1361" s="50" t="str">
        <f t="shared" si="1018"/>
        <v>itemicon_1</v>
      </c>
      <c r="AC1361" s="50" t="str">
        <f t="shared" si="1019"/>
        <v>coin</v>
      </c>
    </row>
    <row r="1362" spans="1:29">
      <c r="A1362" s="51" t="s">
        <v>1676</v>
      </c>
      <c r="B1362" s="52">
        <v>3060</v>
      </c>
      <c r="C1362" s="52">
        <v>2</v>
      </c>
      <c r="E1362" s="50">
        <v>0</v>
      </c>
      <c r="F1362" s="50">
        <v>0</v>
      </c>
      <c r="G1362" s="50">
        <v>0</v>
      </c>
      <c r="H1362" s="50" t="str">
        <f>"pack,"&amp;宝箱产出!P63</f>
        <v>pack,80160</v>
      </c>
      <c r="K1362" s="50">
        <v>18</v>
      </c>
      <c r="L1362" s="50">
        <f t="shared" si="1014"/>
        <v>181060</v>
      </c>
      <c r="M1362" s="50">
        <v>60</v>
      </c>
      <c r="N1362" s="50" t="str">
        <f ca="1">OFFSET(随机目标!$C$42,M1362-1,MATCH(K1362,随机目标!$C$41:$CH$41,0)-1)</f>
        <v>prop,301,1</v>
      </c>
      <c r="O1362" s="50" t="str">
        <f ca="1">OFFSET(随机目标!$C$42,M1362-1,MATCH(K1362,随机目标!$C$41:$CH$41,0))</f>
        <v>prop,301,1</v>
      </c>
      <c r="P1362" s="50">
        <f ca="1">OFFSET(随机目标!$C$42,M1362-1,MATCH(K1362,随机目标!$C$41:$CH$41,0)+1)</f>
        <v>5</v>
      </c>
      <c r="Q1362" s="50">
        <v>1</v>
      </c>
      <c r="R1362" s="50" t="str">
        <f t="shared" ca="1" si="1015"/>
        <v>prop_301</v>
      </c>
      <c r="S1362" s="50" t="str">
        <f t="shared" ca="1" si="1016"/>
        <v>prop</v>
      </c>
      <c r="U1362" s="50">
        <v>31</v>
      </c>
      <c r="V1362" s="50">
        <f t="shared" si="1017"/>
        <v>312060</v>
      </c>
      <c r="W1362" s="50">
        <v>60</v>
      </c>
      <c r="X1362" s="50" t="s">
        <v>2200</v>
      </c>
      <c r="Y1362" s="50" t="s">
        <v>2200</v>
      </c>
      <c r="Z1362" s="50">
        <f>随机目标!CH801</f>
        <v>0</v>
      </c>
      <c r="AA1362" s="50">
        <v>2</v>
      </c>
      <c r="AB1362" s="50" t="str">
        <f t="shared" si="1018"/>
        <v>itemicon_1</v>
      </c>
      <c r="AC1362" s="50" t="str">
        <f t="shared" si="1019"/>
        <v>coin</v>
      </c>
    </row>
    <row r="1363" spans="1:29">
      <c r="A1363" s="51" t="s">
        <v>1677</v>
      </c>
      <c r="B1363" s="52">
        <v>3061</v>
      </c>
      <c r="C1363" s="52">
        <v>2</v>
      </c>
      <c r="E1363" s="50">
        <v>0</v>
      </c>
      <c r="F1363" s="50">
        <v>0</v>
      </c>
      <c r="G1363" s="50">
        <v>0</v>
      </c>
      <c r="H1363" s="50" t="str">
        <f>"pack,"&amp;宝箱产出!P64</f>
        <v>pack,80161</v>
      </c>
      <c r="K1363" s="50">
        <v>18</v>
      </c>
      <c r="L1363" s="50">
        <f t="shared" si="1014"/>
        <v>181061</v>
      </c>
      <c r="M1363" s="50">
        <v>61</v>
      </c>
      <c r="N1363" s="50" t="str">
        <f ca="1">OFFSET(随机目标!$C$42,M1363-1,MATCH(K1363,随机目标!$C$41:$CH$41,0)-1)</f>
        <v>prop,301,1</v>
      </c>
      <c r="O1363" s="50" t="str">
        <f ca="1">OFFSET(随机目标!$C$42,M1363-1,MATCH(K1363,随机目标!$C$41:$CH$41,0))</f>
        <v>prop,301,1</v>
      </c>
      <c r="P1363" s="50">
        <f ca="1">OFFSET(随机目标!$C$42,M1363-1,MATCH(K1363,随机目标!$C$41:$CH$41,0)+1)</f>
        <v>5</v>
      </c>
      <c r="Q1363" s="50">
        <v>1</v>
      </c>
      <c r="R1363" s="50" t="str">
        <f t="shared" ca="1" si="1015"/>
        <v>prop_301</v>
      </c>
      <c r="S1363" s="50" t="str">
        <f t="shared" ca="1" si="1016"/>
        <v>prop</v>
      </c>
      <c r="U1363" s="50">
        <v>31</v>
      </c>
      <c r="V1363" s="50">
        <f t="shared" si="1017"/>
        <v>312061</v>
      </c>
      <c r="W1363" s="50">
        <v>61</v>
      </c>
      <c r="X1363" s="50" t="s">
        <v>2200</v>
      </c>
      <c r="Y1363" s="50" t="s">
        <v>2200</v>
      </c>
      <c r="Z1363" s="50">
        <f>随机目标!CH802</f>
        <v>0</v>
      </c>
      <c r="AA1363" s="50">
        <v>2</v>
      </c>
      <c r="AB1363" s="50" t="str">
        <f t="shared" si="1018"/>
        <v>itemicon_1</v>
      </c>
      <c r="AC1363" s="50" t="str">
        <f t="shared" si="1019"/>
        <v>coin</v>
      </c>
    </row>
    <row r="1364" spans="1:29">
      <c r="A1364" s="51" t="s">
        <v>1678</v>
      </c>
      <c r="B1364" s="52">
        <v>3062</v>
      </c>
      <c r="C1364" s="52">
        <v>2</v>
      </c>
      <c r="E1364" s="50">
        <v>0</v>
      </c>
      <c r="F1364" s="50">
        <v>0</v>
      </c>
      <c r="G1364" s="50">
        <v>0</v>
      </c>
      <c r="H1364" s="50" t="str">
        <f>"pack,"&amp;宝箱产出!P65</f>
        <v>pack,80162</v>
      </c>
      <c r="K1364" s="50">
        <v>18</v>
      </c>
      <c r="L1364" s="50">
        <f t="shared" si="1014"/>
        <v>181062</v>
      </c>
      <c r="M1364" s="50">
        <v>62</v>
      </c>
      <c r="N1364" s="50" t="str">
        <f ca="1">OFFSET(随机目标!$C$42,M1364-1,MATCH(K1364,随机目标!$C$41:$CH$41,0)-1)</f>
        <v>prop,301,1</v>
      </c>
      <c r="O1364" s="50" t="str">
        <f ca="1">OFFSET(随机目标!$C$42,M1364-1,MATCH(K1364,随机目标!$C$41:$CH$41,0))</f>
        <v>prop,301,1</v>
      </c>
      <c r="P1364" s="50">
        <f ca="1">OFFSET(随机目标!$C$42,M1364-1,MATCH(K1364,随机目标!$C$41:$CH$41,0)+1)</f>
        <v>5</v>
      </c>
      <c r="Q1364" s="50">
        <v>1</v>
      </c>
      <c r="R1364" s="50" t="str">
        <f t="shared" ca="1" si="1015"/>
        <v>prop_301</v>
      </c>
      <c r="S1364" s="50" t="str">
        <f t="shared" ca="1" si="1016"/>
        <v>prop</v>
      </c>
      <c r="U1364" s="50">
        <v>31</v>
      </c>
      <c r="V1364" s="50">
        <f t="shared" si="1017"/>
        <v>312062</v>
      </c>
      <c r="W1364" s="50">
        <v>62</v>
      </c>
      <c r="X1364" s="50" t="s">
        <v>2200</v>
      </c>
      <c r="Y1364" s="50" t="s">
        <v>2200</v>
      </c>
      <c r="Z1364" s="50">
        <f>随机目标!CH803</f>
        <v>0</v>
      </c>
      <c r="AA1364" s="50">
        <v>2</v>
      </c>
      <c r="AB1364" s="50" t="str">
        <f t="shared" si="1018"/>
        <v>itemicon_1</v>
      </c>
      <c r="AC1364" s="50" t="str">
        <f t="shared" si="1019"/>
        <v>coin</v>
      </c>
    </row>
    <row r="1365" spans="1:29">
      <c r="A1365" s="51" t="s">
        <v>1679</v>
      </c>
      <c r="B1365" s="52">
        <v>3063</v>
      </c>
      <c r="C1365" s="52">
        <v>2</v>
      </c>
      <c r="E1365" s="50">
        <v>0</v>
      </c>
      <c r="F1365" s="50">
        <v>0</v>
      </c>
      <c r="G1365" s="50">
        <v>0</v>
      </c>
      <c r="H1365" s="50" t="str">
        <f>"pack,"&amp;宝箱产出!P66</f>
        <v>pack,80163</v>
      </c>
      <c r="K1365" s="50">
        <v>18</v>
      </c>
      <c r="L1365" s="50">
        <f t="shared" si="1014"/>
        <v>181063</v>
      </c>
      <c r="M1365" s="50">
        <v>63</v>
      </c>
      <c r="N1365" s="50" t="str">
        <f ca="1">OFFSET(随机目标!$C$42,M1365-1,MATCH(K1365,随机目标!$C$41:$CH$41,0)-1)</f>
        <v>prop,301,1</v>
      </c>
      <c r="O1365" s="50" t="str">
        <f ca="1">OFFSET(随机目标!$C$42,M1365-1,MATCH(K1365,随机目标!$C$41:$CH$41,0))</f>
        <v>prop,301,1</v>
      </c>
      <c r="P1365" s="50">
        <f ca="1">OFFSET(随机目标!$C$42,M1365-1,MATCH(K1365,随机目标!$C$41:$CH$41,0)+1)</f>
        <v>5</v>
      </c>
      <c r="Q1365" s="50">
        <v>1</v>
      </c>
      <c r="R1365" s="50" t="str">
        <f t="shared" ca="1" si="1015"/>
        <v>prop_301</v>
      </c>
      <c r="S1365" s="50" t="str">
        <f t="shared" ca="1" si="1016"/>
        <v>prop</v>
      </c>
      <c r="U1365" s="50">
        <v>31</v>
      </c>
      <c r="V1365" s="50">
        <f t="shared" si="1017"/>
        <v>312063</v>
      </c>
      <c r="W1365" s="50">
        <v>63</v>
      </c>
      <c r="X1365" s="50" t="s">
        <v>2200</v>
      </c>
      <c r="Y1365" s="50" t="s">
        <v>2200</v>
      </c>
      <c r="Z1365" s="50">
        <f>随机目标!CH804</f>
        <v>0</v>
      </c>
      <c r="AA1365" s="50">
        <v>2</v>
      </c>
      <c r="AB1365" s="50" t="str">
        <f t="shared" si="1018"/>
        <v>itemicon_1</v>
      </c>
      <c r="AC1365" s="50" t="str">
        <f t="shared" si="1019"/>
        <v>coin</v>
      </c>
    </row>
    <row r="1366" spans="1:29">
      <c r="A1366" s="51" t="s">
        <v>1680</v>
      </c>
      <c r="B1366" s="52">
        <v>3064</v>
      </c>
      <c r="C1366" s="52">
        <v>2</v>
      </c>
      <c r="E1366" s="50">
        <v>0</v>
      </c>
      <c r="F1366" s="50">
        <v>0</v>
      </c>
      <c r="G1366" s="50">
        <v>0</v>
      </c>
      <c r="H1366" s="50" t="str">
        <f>"pack,"&amp;宝箱产出!P67</f>
        <v>pack,80164</v>
      </c>
      <c r="K1366" s="50">
        <v>18</v>
      </c>
      <c r="L1366" s="50">
        <f t="shared" si="1014"/>
        <v>181064</v>
      </c>
      <c r="M1366" s="50">
        <v>64</v>
      </c>
      <c r="N1366" s="50" t="str">
        <f ca="1">OFFSET(随机目标!$C$42,M1366-1,MATCH(K1366,随机目标!$C$41:$CH$41,0)-1)</f>
        <v>prop,301,1</v>
      </c>
      <c r="O1366" s="50" t="str">
        <f ca="1">OFFSET(随机目标!$C$42,M1366-1,MATCH(K1366,随机目标!$C$41:$CH$41,0))</f>
        <v>prop,301,1</v>
      </c>
      <c r="P1366" s="50">
        <f ca="1">OFFSET(随机目标!$C$42,M1366-1,MATCH(K1366,随机目标!$C$41:$CH$41,0)+1)</f>
        <v>5</v>
      </c>
      <c r="Q1366" s="50">
        <v>1</v>
      </c>
      <c r="R1366" s="50" t="str">
        <f t="shared" ca="1" si="1015"/>
        <v>prop_301</v>
      </c>
      <c r="S1366" s="50" t="str">
        <f t="shared" ca="1" si="1016"/>
        <v>prop</v>
      </c>
      <c r="U1366" s="50">
        <v>31</v>
      </c>
      <c r="V1366" s="50">
        <f t="shared" si="1017"/>
        <v>312064</v>
      </c>
      <c r="W1366" s="50">
        <v>64</v>
      </c>
      <c r="X1366" s="50" t="s">
        <v>2200</v>
      </c>
      <c r="Y1366" s="50" t="s">
        <v>2200</v>
      </c>
      <c r="Z1366" s="50">
        <f>随机目标!CH805</f>
        <v>0</v>
      </c>
      <c r="AA1366" s="50">
        <v>2</v>
      </c>
      <c r="AB1366" s="50" t="str">
        <f t="shared" si="1018"/>
        <v>itemicon_1</v>
      </c>
      <c r="AC1366" s="50" t="str">
        <f t="shared" si="1019"/>
        <v>coin</v>
      </c>
    </row>
    <row r="1367" spans="1:29">
      <c r="A1367" s="51" t="s">
        <v>1681</v>
      </c>
      <c r="B1367" s="52">
        <v>3065</v>
      </c>
      <c r="C1367" s="52">
        <v>2</v>
      </c>
      <c r="E1367" s="50">
        <v>0</v>
      </c>
      <c r="F1367" s="50">
        <v>0</v>
      </c>
      <c r="G1367" s="50">
        <v>0</v>
      </c>
      <c r="H1367" s="50" t="str">
        <f>"pack,"&amp;宝箱产出!P68</f>
        <v>pack,80165</v>
      </c>
      <c r="K1367" s="50">
        <v>18</v>
      </c>
      <c r="L1367" s="50">
        <f t="shared" si="1014"/>
        <v>181065</v>
      </c>
      <c r="M1367" s="50">
        <v>65</v>
      </c>
      <c r="N1367" s="50" t="str">
        <f ca="1">OFFSET(随机目标!$C$42,M1367-1,MATCH(K1367,随机目标!$C$41:$CH$41,0)-1)</f>
        <v>prop,301,1</v>
      </c>
      <c r="O1367" s="50" t="str">
        <f ca="1">OFFSET(随机目标!$C$42,M1367-1,MATCH(K1367,随机目标!$C$41:$CH$41,0))</f>
        <v>prop,301,1</v>
      </c>
      <c r="P1367" s="50">
        <f ca="1">OFFSET(随机目标!$C$42,M1367-1,MATCH(K1367,随机目标!$C$41:$CH$41,0)+1)</f>
        <v>5</v>
      </c>
      <c r="Q1367" s="50">
        <v>1</v>
      </c>
      <c r="R1367" s="50" t="str">
        <f t="shared" ca="1" si="1015"/>
        <v>prop_301</v>
      </c>
      <c r="S1367" s="50" t="str">
        <f t="shared" ca="1" si="1016"/>
        <v>prop</v>
      </c>
      <c r="U1367" s="50">
        <v>31</v>
      </c>
      <c r="V1367" s="50">
        <f t="shared" si="1017"/>
        <v>312065</v>
      </c>
      <c r="W1367" s="50">
        <v>65</v>
      </c>
      <c r="X1367" s="50" t="s">
        <v>2200</v>
      </c>
      <c r="Y1367" s="50" t="s">
        <v>2200</v>
      </c>
      <c r="Z1367" s="50">
        <f>随机目标!CH806</f>
        <v>0</v>
      </c>
      <c r="AA1367" s="50">
        <v>2</v>
      </c>
      <c r="AB1367" s="50" t="str">
        <f t="shared" si="1018"/>
        <v>itemicon_1</v>
      </c>
      <c r="AC1367" s="50" t="str">
        <f t="shared" si="1019"/>
        <v>coin</v>
      </c>
    </row>
    <row r="1368" spans="1:29">
      <c r="A1368" s="51" t="s">
        <v>1682</v>
      </c>
      <c r="B1368" s="52">
        <v>3066</v>
      </c>
      <c r="C1368" s="52">
        <v>2</v>
      </c>
      <c r="E1368" s="50">
        <v>0</v>
      </c>
      <c r="F1368" s="50">
        <v>0</v>
      </c>
      <c r="G1368" s="50">
        <v>0</v>
      </c>
      <c r="H1368" s="50" t="str">
        <f>"pack,"&amp;宝箱产出!P69</f>
        <v>pack,80166</v>
      </c>
      <c r="K1368" s="50">
        <v>18</v>
      </c>
      <c r="L1368" s="50">
        <f t="shared" si="1014"/>
        <v>181066</v>
      </c>
      <c r="M1368" s="50">
        <v>66</v>
      </c>
      <c r="N1368" s="50" t="str">
        <f ca="1">OFFSET(随机目标!$C$42,M1368-1,MATCH(K1368,随机目标!$C$41:$CH$41,0)-1)</f>
        <v>prop,301,1</v>
      </c>
      <c r="O1368" s="50" t="str">
        <f ca="1">OFFSET(随机目标!$C$42,M1368-1,MATCH(K1368,随机目标!$C$41:$CH$41,0))</f>
        <v>prop,301,1</v>
      </c>
      <c r="P1368" s="50">
        <f ca="1">OFFSET(随机目标!$C$42,M1368-1,MATCH(K1368,随机目标!$C$41:$CH$41,0)+1)</f>
        <v>5</v>
      </c>
      <c r="Q1368" s="50">
        <v>1</v>
      </c>
      <c r="R1368" s="50" t="str">
        <f t="shared" ca="1" si="1015"/>
        <v>prop_301</v>
      </c>
      <c r="S1368" s="50" t="str">
        <f t="shared" ca="1" si="1016"/>
        <v>prop</v>
      </c>
      <c r="U1368" s="50">
        <v>31</v>
      </c>
      <c r="V1368" s="50">
        <f t="shared" si="1017"/>
        <v>312066</v>
      </c>
      <c r="W1368" s="50">
        <v>66</v>
      </c>
      <c r="X1368" s="50" t="s">
        <v>2200</v>
      </c>
      <c r="Y1368" s="50" t="s">
        <v>2200</v>
      </c>
      <c r="Z1368" s="50">
        <f>随机目标!CH807</f>
        <v>0</v>
      </c>
      <c r="AA1368" s="50">
        <v>2</v>
      </c>
      <c r="AB1368" s="50" t="str">
        <f t="shared" si="1018"/>
        <v>itemicon_1</v>
      </c>
      <c r="AC1368" s="50" t="str">
        <f t="shared" si="1019"/>
        <v>coin</v>
      </c>
    </row>
    <row r="1369" spans="1:29">
      <c r="A1369" s="51" t="s">
        <v>1683</v>
      </c>
      <c r="B1369" s="52">
        <v>3067</v>
      </c>
      <c r="C1369" s="52">
        <v>2</v>
      </c>
      <c r="E1369" s="50">
        <v>0</v>
      </c>
      <c r="F1369" s="50">
        <v>0</v>
      </c>
      <c r="G1369" s="50">
        <v>0</v>
      </c>
      <c r="H1369" s="50" t="str">
        <f>"pack,"&amp;宝箱产出!P70</f>
        <v>pack,80167</v>
      </c>
      <c r="K1369" s="50">
        <v>18</v>
      </c>
      <c r="L1369" s="50">
        <f t="shared" si="1014"/>
        <v>181067</v>
      </c>
      <c r="M1369" s="50">
        <v>67</v>
      </c>
      <c r="N1369" s="50" t="str">
        <f ca="1">OFFSET(随机目标!$C$42,M1369-1,MATCH(K1369,随机目标!$C$41:$CH$41,0)-1)</f>
        <v>prop,301,1</v>
      </c>
      <c r="O1369" s="50" t="str">
        <f ca="1">OFFSET(随机目标!$C$42,M1369-1,MATCH(K1369,随机目标!$C$41:$CH$41,0))</f>
        <v>prop,301,1</v>
      </c>
      <c r="P1369" s="50">
        <f ca="1">OFFSET(随机目标!$C$42,M1369-1,MATCH(K1369,随机目标!$C$41:$CH$41,0)+1)</f>
        <v>5</v>
      </c>
      <c r="Q1369" s="50">
        <v>1</v>
      </c>
      <c r="R1369" s="50" t="str">
        <f t="shared" ca="1" si="1015"/>
        <v>prop_301</v>
      </c>
      <c r="S1369" s="50" t="str">
        <f t="shared" ca="1" si="1016"/>
        <v>prop</v>
      </c>
      <c r="U1369" s="50">
        <v>31</v>
      </c>
      <c r="V1369" s="50">
        <f t="shared" si="1017"/>
        <v>312067</v>
      </c>
      <c r="W1369" s="50">
        <v>67</v>
      </c>
      <c r="X1369" s="50" t="s">
        <v>2200</v>
      </c>
      <c r="Y1369" s="50" t="s">
        <v>2200</v>
      </c>
      <c r="Z1369" s="50">
        <f>随机目标!CH808</f>
        <v>0</v>
      </c>
      <c r="AA1369" s="50">
        <v>2</v>
      </c>
      <c r="AB1369" s="50" t="str">
        <f t="shared" si="1018"/>
        <v>itemicon_1</v>
      </c>
      <c r="AC1369" s="50" t="str">
        <f t="shared" si="1019"/>
        <v>coin</v>
      </c>
    </row>
    <row r="1370" spans="1:29">
      <c r="A1370" s="51" t="s">
        <v>1684</v>
      </c>
      <c r="B1370" s="52">
        <v>3068</v>
      </c>
      <c r="C1370" s="52">
        <v>2</v>
      </c>
      <c r="E1370" s="50">
        <v>0</v>
      </c>
      <c r="F1370" s="50">
        <v>0</v>
      </c>
      <c r="G1370" s="50">
        <v>0</v>
      </c>
      <c r="H1370" s="50" t="str">
        <f>"pack,"&amp;宝箱产出!P71</f>
        <v>pack,80168</v>
      </c>
      <c r="K1370" s="50">
        <v>18</v>
      </c>
      <c r="L1370" s="50">
        <f t="shared" si="1014"/>
        <v>181068</v>
      </c>
      <c r="M1370" s="50">
        <v>68</v>
      </c>
      <c r="N1370" s="50" t="str">
        <f ca="1">OFFSET(随机目标!$C$42,M1370-1,MATCH(K1370,随机目标!$C$41:$CH$41,0)-1)</f>
        <v>prop,301,1</v>
      </c>
      <c r="O1370" s="50" t="str">
        <f ca="1">OFFSET(随机目标!$C$42,M1370-1,MATCH(K1370,随机目标!$C$41:$CH$41,0))</f>
        <v>prop,301,1</v>
      </c>
      <c r="P1370" s="50">
        <f ca="1">OFFSET(随机目标!$C$42,M1370-1,MATCH(K1370,随机目标!$C$41:$CH$41,0)+1)</f>
        <v>5</v>
      </c>
      <c r="Q1370" s="50">
        <v>1</v>
      </c>
      <c r="R1370" s="50" t="str">
        <f t="shared" ca="1" si="1015"/>
        <v>prop_301</v>
      </c>
      <c r="S1370" s="50" t="str">
        <f t="shared" ca="1" si="1016"/>
        <v>prop</v>
      </c>
      <c r="U1370" s="50">
        <v>31</v>
      </c>
      <c r="V1370" s="50">
        <f t="shared" si="1017"/>
        <v>312068</v>
      </c>
      <c r="W1370" s="50">
        <v>68</v>
      </c>
      <c r="X1370" s="50" t="s">
        <v>2200</v>
      </c>
      <c r="Y1370" s="50" t="s">
        <v>2200</v>
      </c>
      <c r="Z1370" s="50">
        <f>随机目标!CH809</f>
        <v>0</v>
      </c>
      <c r="AA1370" s="50">
        <v>2</v>
      </c>
      <c r="AB1370" s="50" t="str">
        <f t="shared" si="1018"/>
        <v>itemicon_1</v>
      </c>
      <c r="AC1370" s="50" t="str">
        <f t="shared" si="1019"/>
        <v>coin</v>
      </c>
    </row>
    <row r="1371" spans="1:29">
      <c r="A1371" s="51" t="s">
        <v>1685</v>
      </c>
      <c r="B1371" s="52">
        <v>3069</v>
      </c>
      <c r="C1371" s="52">
        <v>2</v>
      </c>
      <c r="E1371" s="50">
        <v>0</v>
      </c>
      <c r="F1371" s="50">
        <v>0</v>
      </c>
      <c r="G1371" s="50">
        <v>0</v>
      </c>
      <c r="H1371" s="50" t="str">
        <f>"pack,"&amp;宝箱产出!P72</f>
        <v>pack,80169</v>
      </c>
      <c r="K1371" s="50">
        <v>18</v>
      </c>
      <c r="L1371" s="50">
        <f t="shared" si="1014"/>
        <v>181069</v>
      </c>
      <c r="M1371" s="50">
        <v>69</v>
      </c>
      <c r="N1371" s="50" t="str">
        <f ca="1">OFFSET(随机目标!$C$42,M1371-1,MATCH(K1371,随机目标!$C$41:$CH$41,0)-1)</f>
        <v>prop,301,1</v>
      </c>
      <c r="O1371" s="50" t="str">
        <f ca="1">OFFSET(随机目标!$C$42,M1371-1,MATCH(K1371,随机目标!$C$41:$CH$41,0))</f>
        <v>prop,301,1</v>
      </c>
      <c r="P1371" s="50">
        <f ca="1">OFFSET(随机目标!$C$42,M1371-1,MATCH(K1371,随机目标!$C$41:$CH$41,0)+1)</f>
        <v>5</v>
      </c>
      <c r="Q1371" s="50">
        <v>1</v>
      </c>
      <c r="R1371" s="50" t="str">
        <f t="shared" ca="1" si="1015"/>
        <v>prop_301</v>
      </c>
      <c r="S1371" s="50" t="str">
        <f t="shared" ca="1" si="1016"/>
        <v>prop</v>
      </c>
      <c r="U1371" s="50">
        <v>31</v>
      </c>
      <c r="V1371" s="50">
        <f t="shared" si="1017"/>
        <v>312069</v>
      </c>
      <c r="W1371" s="50">
        <v>69</v>
      </c>
      <c r="X1371" s="50" t="s">
        <v>2200</v>
      </c>
      <c r="Y1371" s="50" t="s">
        <v>2200</v>
      </c>
      <c r="Z1371" s="50">
        <f>随机目标!CH810</f>
        <v>0</v>
      </c>
      <c r="AA1371" s="50">
        <v>2</v>
      </c>
      <c r="AB1371" s="50" t="str">
        <f t="shared" si="1018"/>
        <v>itemicon_1</v>
      </c>
      <c r="AC1371" s="50" t="str">
        <f t="shared" si="1019"/>
        <v>coin</v>
      </c>
    </row>
    <row r="1372" spans="1:29">
      <c r="A1372" s="51" t="s">
        <v>1686</v>
      </c>
      <c r="B1372" s="52">
        <v>3070</v>
      </c>
      <c r="C1372" s="52">
        <v>2</v>
      </c>
      <c r="E1372" s="50">
        <v>0</v>
      </c>
      <c r="F1372" s="50">
        <v>0</v>
      </c>
      <c r="G1372" s="50">
        <v>0</v>
      </c>
      <c r="H1372" s="50" t="str">
        <f>"pack,"&amp;宝箱产出!P73</f>
        <v>pack,80170</v>
      </c>
      <c r="K1372" s="50">
        <v>18</v>
      </c>
      <c r="L1372" s="50">
        <f t="shared" si="1014"/>
        <v>181070</v>
      </c>
      <c r="M1372" s="50">
        <v>70</v>
      </c>
      <c r="N1372" s="50" t="str">
        <f ca="1">OFFSET(随机目标!$C$42,M1372-1,MATCH(K1372,随机目标!$C$41:$CH$41,0)-1)</f>
        <v>prop,301,1</v>
      </c>
      <c r="O1372" s="50" t="str">
        <f ca="1">OFFSET(随机目标!$C$42,M1372-1,MATCH(K1372,随机目标!$C$41:$CH$41,0))</f>
        <v>prop,301,1</v>
      </c>
      <c r="P1372" s="50">
        <f ca="1">OFFSET(随机目标!$C$42,M1372-1,MATCH(K1372,随机目标!$C$41:$CH$41,0)+1)</f>
        <v>5</v>
      </c>
      <c r="Q1372" s="50">
        <v>1</v>
      </c>
      <c r="R1372" s="50" t="str">
        <f t="shared" ca="1" si="1015"/>
        <v>prop_301</v>
      </c>
      <c r="S1372" s="50" t="str">
        <f t="shared" ca="1" si="1016"/>
        <v>prop</v>
      </c>
      <c r="U1372" s="50">
        <v>31</v>
      </c>
      <c r="V1372" s="50">
        <f t="shared" si="1017"/>
        <v>312070</v>
      </c>
      <c r="W1372" s="50">
        <v>70</v>
      </c>
      <c r="X1372" s="50" t="s">
        <v>2200</v>
      </c>
      <c r="Y1372" s="50" t="s">
        <v>2200</v>
      </c>
      <c r="Z1372" s="50">
        <f>随机目标!CH811</f>
        <v>0</v>
      </c>
      <c r="AA1372" s="50">
        <v>2</v>
      </c>
      <c r="AB1372" s="50" t="str">
        <f t="shared" si="1018"/>
        <v>itemicon_1</v>
      </c>
      <c r="AC1372" s="50" t="str">
        <f t="shared" si="1019"/>
        <v>coin</v>
      </c>
    </row>
    <row r="1373" spans="1:29">
      <c r="A1373" s="51" t="s">
        <v>1687</v>
      </c>
      <c r="B1373" s="52">
        <v>3071</v>
      </c>
      <c r="C1373" s="52">
        <v>2</v>
      </c>
      <c r="E1373" s="50">
        <v>0</v>
      </c>
      <c r="F1373" s="50">
        <v>0</v>
      </c>
      <c r="G1373" s="50">
        <v>0</v>
      </c>
      <c r="H1373" s="50" t="str">
        <f>"pack,"&amp;宝箱产出!P74</f>
        <v>pack,80171</v>
      </c>
      <c r="K1373" s="50">
        <v>18</v>
      </c>
      <c r="L1373" s="50">
        <f t="shared" si="1014"/>
        <v>181071</v>
      </c>
      <c r="M1373" s="50">
        <v>71</v>
      </c>
      <c r="N1373" s="50" t="str">
        <f ca="1">OFFSET(随机目标!$C$42,M1373-1,MATCH(K1373,随机目标!$C$41:$CH$41,0)-1)</f>
        <v>prop,301,1</v>
      </c>
      <c r="O1373" s="50" t="str">
        <f ca="1">OFFSET(随机目标!$C$42,M1373-1,MATCH(K1373,随机目标!$C$41:$CH$41,0))</f>
        <v>prop,301,1</v>
      </c>
      <c r="P1373" s="50">
        <f ca="1">OFFSET(随机目标!$C$42,M1373-1,MATCH(K1373,随机目标!$C$41:$CH$41,0)+1)</f>
        <v>5</v>
      </c>
      <c r="Q1373" s="50">
        <v>1</v>
      </c>
      <c r="R1373" s="50" t="str">
        <f t="shared" ca="1" si="1015"/>
        <v>prop_301</v>
      </c>
      <c r="S1373" s="50" t="str">
        <f t="shared" ca="1" si="1016"/>
        <v>prop</v>
      </c>
      <c r="U1373" s="50">
        <v>31</v>
      </c>
      <c r="V1373" s="50">
        <f t="shared" si="1017"/>
        <v>312071</v>
      </c>
      <c r="W1373" s="50">
        <v>71</v>
      </c>
      <c r="X1373" s="50" t="s">
        <v>2200</v>
      </c>
      <c r="Y1373" s="50" t="s">
        <v>2200</v>
      </c>
      <c r="Z1373" s="50">
        <f>随机目标!CH812</f>
        <v>0</v>
      </c>
      <c r="AA1373" s="50">
        <v>2</v>
      </c>
      <c r="AB1373" s="50" t="str">
        <f t="shared" si="1018"/>
        <v>itemicon_1</v>
      </c>
      <c r="AC1373" s="50" t="str">
        <f t="shared" si="1019"/>
        <v>coin</v>
      </c>
    </row>
    <row r="1374" spans="1:29">
      <c r="A1374" s="51" t="s">
        <v>1688</v>
      </c>
      <c r="B1374" s="52">
        <v>3072</v>
      </c>
      <c r="C1374" s="52">
        <v>2</v>
      </c>
      <c r="E1374" s="50">
        <v>0</v>
      </c>
      <c r="F1374" s="50">
        <v>0</v>
      </c>
      <c r="G1374" s="50">
        <v>0</v>
      </c>
      <c r="H1374" s="50" t="str">
        <f>"pack,"&amp;宝箱产出!P75</f>
        <v>pack,80172</v>
      </c>
      <c r="K1374" s="50">
        <v>18</v>
      </c>
      <c r="L1374" s="50">
        <f t="shared" si="1014"/>
        <v>181072</v>
      </c>
      <c r="M1374" s="50">
        <v>72</v>
      </c>
      <c r="N1374" s="50" t="str">
        <f ca="1">OFFSET(随机目标!$C$42,M1374-1,MATCH(K1374,随机目标!$C$41:$CH$41,0)-1)</f>
        <v>prop,301,1</v>
      </c>
      <c r="O1374" s="50" t="str">
        <f ca="1">OFFSET(随机目标!$C$42,M1374-1,MATCH(K1374,随机目标!$C$41:$CH$41,0))</f>
        <v>prop,301,1</v>
      </c>
      <c r="P1374" s="50">
        <f ca="1">OFFSET(随机目标!$C$42,M1374-1,MATCH(K1374,随机目标!$C$41:$CH$41,0)+1)</f>
        <v>5</v>
      </c>
      <c r="Q1374" s="50">
        <v>1</v>
      </c>
      <c r="R1374" s="50" t="str">
        <f t="shared" ca="1" si="1015"/>
        <v>prop_301</v>
      </c>
      <c r="S1374" s="50" t="str">
        <f t="shared" ca="1" si="1016"/>
        <v>prop</v>
      </c>
      <c r="U1374" s="50">
        <v>31</v>
      </c>
      <c r="V1374" s="50">
        <f t="shared" si="1017"/>
        <v>312072</v>
      </c>
      <c r="W1374" s="50">
        <v>72</v>
      </c>
      <c r="X1374" s="50" t="s">
        <v>2200</v>
      </c>
      <c r="Y1374" s="50" t="s">
        <v>2200</v>
      </c>
      <c r="Z1374" s="50">
        <f>随机目标!CH813</f>
        <v>0</v>
      </c>
      <c r="AA1374" s="50">
        <v>2</v>
      </c>
      <c r="AB1374" s="50" t="str">
        <f t="shared" si="1018"/>
        <v>itemicon_1</v>
      </c>
      <c r="AC1374" s="50" t="str">
        <f t="shared" si="1019"/>
        <v>coin</v>
      </c>
    </row>
    <row r="1375" spans="1:29">
      <c r="A1375" s="51" t="s">
        <v>1689</v>
      </c>
      <c r="B1375" s="52">
        <v>3073</v>
      </c>
      <c r="C1375" s="52">
        <v>2</v>
      </c>
      <c r="E1375" s="50">
        <v>0</v>
      </c>
      <c r="F1375" s="50">
        <v>0</v>
      </c>
      <c r="G1375" s="50">
        <v>0</v>
      </c>
      <c r="H1375" s="50" t="str">
        <f>"pack,"&amp;宝箱产出!P76</f>
        <v>pack,80173</v>
      </c>
      <c r="K1375" s="50">
        <v>18</v>
      </c>
      <c r="L1375" s="50">
        <f t="shared" si="1014"/>
        <v>181073</v>
      </c>
      <c r="M1375" s="50">
        <v>73</v>
      </c>
      <c r="N1375" s="50" t="str">
        <f ca="1">OFFSET(随机目标!$C$42,M1375-1,MATCH(K1375,随机目标!$C$41:$CH$41,0)-1)</f>
        <v>prop,301,1</v>
      </c>
      <c r="O1375" s="50" t="str">
        <f ca="1">OFFSET(随机目标!$C$42,M1375-1,MATCH(K1375,随机目标!$C$41:$CH$41,0))</f>
        <v>prop,301,1</v>
      </c>
      <c r="P1375" s="50">
        <f ca="1">OFFSET(随机目标!$C$42,M1375-1,MATCH(K1375,随机目标!$C$41:$CH$41,0)+1)</f>
        <v>5</v>
      </c>
      <c r="Q1375" s="50">
        <v>1</v>
      </c>
      <c r="R1375" s="50" t="str">
        <f t="shared" ca="1" si="1015"/>
        <v>prop_301</v>
      </c>
      <c r="S1375" s="50" t="str">
        <f t="shared" ca="1" si="1016"/>
        <v>prop</v>
      </c>
      <c r="U1375" s="50">
        <v>31</v>
      </c>
      <c r="V1375" s="50">
        <f t="shared" si="1017"/>
        <v>312073</v>
      </c>
      <c r="W1375" s="50">
        <v>73</v>
      </c>
      <c r="X1375" s="50" t="s">
        <v>2200</v>
      </c>
      <c r="Y1375" s="50" t="s">
        <v>2200</v>
      </c>
      <c r="Z1375" s="50">
        <f>随机目标!CH814</f>
        <v>0</v>
      </c>
      <c r="AA1375" s="50">
        <v>2</v>
      </c>
      <c r="AB1375" s="50" t="str">
        <f t="shared" si="1018"/>
        <v>itemicon_1</v>
      </c>
      <c r="AC1375" s="50" t="str">
        <f t="shared" si="1019"/>
        <v>coin</v>
      </c>
    </row>
    <row r="1376" spans="1:29">
      <c r="A1376" s="51" t="s">
        <v>1690</v>
      </c>
      <c r="B1376" s="52">
        <v>3074</v>
      </c>
      <c r="C1376" s="52">
        <v>2</v>
      </c>
      <c r="E1376" s="50">
        <v>0</v>
      </c>
      <c r="F1376" s="50">
        <v>0</v>
      </c>
      <c r="G1376" s="50">
        <v>0</v>
      </c>
      <c r="H1376" s="50" t="str">
        <f>"pack,"&amp;宝箱产出!P77</f>
        <v>pack,80174</v>
      </c>
      <c r="K1376" s="50">
        <v>18</v>
      </c>
      <c r="L1376" s="50">
        <f t="shared" si="1014"/>
        <v>181074</v>
      </c>
      <c r="M1376" s="50">
        <v>74</v>
      </c>
      <c r="N1376" s="50" t="str">
        <f ca="1">OFFSET(随机目标!$C$42,M1376-1,MATCH(K1376,随机目标!$C$41:$CH$41,0)-1)</f>
        <v>prop,301,1</v>
      </c>
      <c r="O1376" s="50" t="str">
        <f ca="1">OFFSET(随机目标!$C$42,M1376-1,MATCH(K1376,随机目标!$C$41:$CH$41,0))</f>
        <v>prop,301,1</v>
      </c>
      <c r="P1376" s="50">
        <f ca="1">OFFSET(随机目标!$C$42,M1376-1,MATCH(K1376,随机目标!$C$41:$CH$41,0)+1)</f>
        <v>5</v>
      </c>
      <c r="Q1376" s="50">
        <v>1</v>
      </c>
      <c r="R1376" s="50" t="str">
        <f t="shared" ca="1" si="1015"/>
        <v>prop_301</v>
      </c>
      <c r="S1376" s="50" t="str">
        <f t="shared" ca="1" si="1016"/>
        <v>prop</v>
      </c>
      <c r="U1376" s="50">
        <v>31</v>
      </c>
      <c r="V1376" s="50">
        <f t="shared" si="1017"/>
        <v>312074</v>
      </c>
      <c r="W1376" s="50">
        <v>74</v>
      </c>
      <c r="X1376" s="50" t="s">
        <v>2200</v>
      </c>
      <c r="Y1376" s="50" t="s">
        <v>2200</v>
      </c>
      <c r="Z1376" s="50">
        <f>随机目标!CH815</f>
        <v>0</v>
      </c>
      <c r="AA1376" s="50">
        <v>2</v>
      </c>
      <c r="AB1376" s="50" t="str">
        <f t="shared" si="1018"/>
        <v>itemicon_1</v>
      </c>
      <c r="AC1376" s="50" t="str">
        <f t="shared" si="1019"/>
        <v>coin</v>
      </c>
    </row>
    <row r="1377" spans="1:29">
      <c r="A1377" s="51" t="s">
        <v>1691</v>
      </c>
      <c r="B1377" s="52">
        <v>3075</v>
      </c>
      <c r="C1377" s="52">
        <v>2</v>
      </c>
      <c r="E1377" s="50">
        <v>0</v>
      </c>
      <c r="F1377" s="50">
        <v>0</v>
      </c>
      <c r="G1377" s="50">
        <v>0</v>
      </c>
      <c r="H1377" s="50" t="str">
        <f>"pack,"&amp;宝箱产出!P78</f>
        <v>pack,80175</v>
      </c>
      <c r="K1377" s="50">
        <v>18</v>
      </c>
      <c r="L1377" s="50">
        <f t="shared" si="1014"/>
        <v>181075</v>
      </c>
      <c r="M1377" s="50">
        <v>75</v>
      </c>
      <c r="N1377" s="50" t="str">
        <f ca="1">OFFSET(随机目标!$C$42,M1377-1,MATCH(K1377,随机目标!$C$41:$CH$41,0)-1)</f>
        <v>prop,301,1</v>
      </c>
      <c r="O1377" s="50" t="str">
        <f ca="1">OFFSET(随机目标!$C$42,M1377-1,MATCH(K1377,随机目标!$C$41:$CH$41,0))</f>
        <v>prop,301,1</v>
      </c>
      <c r="P1377" s="50">
        <f ca="1">OFFSET(随机目标!$C$42,M1377-1,MATCH(K1377,随机目标!$C$41:$CH$41,0)+1)</f>
        <v>5</v>
      </c>
      <c r="Q1377" s="50">
        <v>1</v>
      </c>
      <c r="R1377" s="50" t="str">
        <f t="shared" ca="1" si="1015"/>
        <v>prop_301</v>
      </c>
      <c r="S1377" s="50" t="str">
        <f t="shared" ca="1" si="1016"/>
        <v>prop</v>
      </c>
      <c r="U1377" s="50">
        <v>31</v>
      </c>
      <c r="V1377" s="50">
        <f t="shared" si="1017"/>
        <v>312075</v>
      </c>
      <c r="W1377" s="50">
        <v>75</v>
      </c>
      <c r="X1377" s="50" t="s">
        <v>2200</v>
      </c>
      <c r="Y1377" s="50" t="s">
        <v>2200</v>
      </c>
      <c r="Z1377" s="50">
        <f>随机目标!CH816</f>
        <v>0</v>
      </c>
      <c r="AA1377" s="50">
        <v>2</v>
      </c>
      <c r="AB1377" s="50" t="str">
        <f t="shared" si="1018"/>
        <v>itemicon_1</v>
      </c>
      <c r="AC1377" s="50" t="str">
        <f t="shared" si="1019"/>
        <v>coin</v>
      </c>
    </row>
    <row r="1378" spans="1:29">
      <c r="A1378" s="51" t="s">
        <v>1692</v>
      </c>
      <c r="B1378" s="52">
        <v>3076</v>
      </c>
      <c r="C1378" s="52">
        <v>2</v>
      </c>
      <c r="E1378" s="50">
        <v>0</v>
      </c>
      <c r="F1378" s="50">
        <v>0</v>
      </c>
      <c r="G1378" s="50">
        <v>0</v>
      </c>
      <c r="H1378" s="50" t="str">
        <f>"pack,"&amp;宝箱产出!P79</f>
        <v>pack,80176</v>
      </c>
      <c r="K1378" s="50">
        <v>18</v>
      </c>
      <c r="L1378" s="50">
        <f t="shared" si="1014"/>
        <v>181076</v>
      </c>
      <c r="M1378" s="50">
        <v>76</v>
      </c>
      <c r="N1378" s="50" t="str">
        <f ca="1">OFFSET(随机目标!$C$42,M1378-1,MATCH(K1378,随机目标!$C$41:$CH$41,0)-1)</f>
        <v>prop,301,1</v>
      </c>
      <c r="O1378" s="50" t="str">
        <f ca="1">OFFSET(随机目标!$C$42,M1378-1,MATCH(K1378,随机目标!$C$41:$CH$41,0))</f>
        <v>prop,301,1</v>
      </c>
      <c r="P1378" s="50">
        <f ca="1">OFFSET(随机目标!$C$42,M1378-1,MATCH(K1378,随机目标!$C$41:$CH$41,0)+1)</f>
        <v>5</v>
      </c>
      <c r="Q1378" s="50">
        <v>1</v>
      </c>
      <c r="R1378" s="50" t="str">
        <f t="shared" ca="1" si="1015"/>
        <v>prop_301</v>
      </c>
      <c r="S1378" s="50" t="str">
        <f t="shared" ca="1" si="1016"/>
        <v>prop</v>
      </c>
      <c r="U1378" s="50">
        <v>31</v>
      </c>
      <c r="V1378" s="50">
        <f t="shared" si="1017"/>
        <v>312076</v>
      </c>
      <c r="W1378" s="50">
        <v>76</v>
      </c>
      <c r="X1378" s="50" t="s">
        <v>2200</v>
      </c>
      <c r="Y1378" s="50" t="s">
        <v>2200</v>
      </c>
      <c r="Z1378" s="50">
        <f>随机目标!CH817</f>
        <v>0</v>
      </c>
      <c r="AA1378" s="50">
        <v>2</v>
      </c>
      <c r="AB1378" s="50" t="str">
        <f t="shared" si="1018"/>
        <v>itemicon_1</v>
      </c>
      <c r="AC1378" s="50" t="str">
        <f t="shared" si="1019"/>
        <v>coin</v>
      </c>
    </row>
    <row r="1379" spans="1:29">
      <c r="A1379" s="51" t="s">
        <v>1693</v>
      </c>
      <c r="B1379" s="52">
        <v>3077</v>
      </c>
      <c r="C1379" s="52">
        <v>2</v>
      </c>
      <c r="E1379" s="50">
        <v>0</v>
      </c>
      <c r="F1379" s="50">
        <v>0</v>
      </c>
      <c r="G1379" s="50">
        <v>0</v>
      </c>
      <c r="H1379" s="50" t="str">
        <f>"pack,"&amp;宝箱产出!P80</f>
        <v>pack,80177</v>
      </c>
      <c r="K1379" s="50">
        <v>18</v>
      </c>
      <c r="L1379" s="50">
        <f t="shared" si="1014"/>
        <v>181077</v>
      </c>
      <c r="M1379" s="50">
        <v>77</v>
      </c>
      <c r="N1379" s="50" t="str">
        <f ca="1">OFFSET(随机目标!$C$42,M1379-1,MATCH(K1379,随机目标!$C$41:$CH$41,0)-1)</f>
        <v>prop,301,1</v>
      </c>
      <c r="O1379" s="50" t="str">
        <f ca="1">OFFSET(随机目标!$C$42,M1379-1,MATCH(K1379,随机目标!$C$41:$CH$41,0))</f>
        <v>prop,301,1</v>
      </c>
      <c r="P1379" s="50">
        <f ca="1">OFFSET(随机目标!$C$42,M1379-1,MATCH(K1379,随机目标!$C$41:$CH$41,0)+1)</f>
        <v>5</v>
      </c>
      <c r="Q1379" s="50">
        <v>1</v>
      </c>
      <c r="R1379" s="50" t="str">
        <f t="shared" ca="1" si="1015"/>
        <v>prop_301</v>
      </c>
      <c r="S1379" s="50" t="str">
        <f t="shared" ca="1" si="1016"/>
        <v>prop</v>
      </c>
      <c r="U1379" s="50">
        <v>31</v>
      </c>
      <c r="V1379" s="50">
        <f t="shared" si="1017"/>
        <v>312077</v>
      </c>
      <c r="W1379" s="50">
        <v>77</v>
      </c>
      <c r="X1379" s="50" t="s">
        <v>2200</v>
      </c>
      <c r="Y1379" s="50" t="s">
        <v>2200</v>
      </c>
      <c r="Z1379" s="50">
        <f>随机目标!CH818</f>
        <v>0</v>
      </c>
      <c r="AA1379" s="50">
        <v>2</v>
      </c>
      <c r="AB1379" s="50" t="str">
        <f t="shared" si="1018"/>
        <v>itemicon_1</v>
      </c>
      <c r="AC1379" s="50" t="str">
        <f t="shared" si="1019"/>
        <v>coin</v>
      </c>
    </row>
    <row r="1380" spans="1:29">
      <c r="A1380" s="51" t="s">
        <v>1694</v>
      </c>
      <c r="B1380" s="52">
        <v>3078</v>
      </c>
      <c r="C1380" s="52">
        <v>2</v>
      </c>
      <c r="E1380" s="50">
        <v>0</v>
      </c>
      <c r="F1380" s="50">
        <v>0</v>
      </c>
      <c r="G1380" s="50">
        <v>0</v>
      </c>
      <c r="H1380" s="50" t="str">
        <f>"pack,"&amp;宝箱产出!P81</f>
        <v>pack,80178</v>
      </c>
      <c r="K1380" s="50">
        <v>18</v>
      </c>
      <c r="L1380" s="50">
        <f t="shared" si="1014"/>
        <v>181078</v>
      </c>
      <c r="M1380" s="50">
        <v>78</v>
      </c>
      <c r="N1380" s="50" t="str">
        <f ca="1">OFFSET(随机目标!$C$42,M1380-1,MATCH(K1380,随机目标!$C$41:$CH$41,0)-1)</f>
        <v>prop,301,1</v>
      </c>
      <c r="O1380" s="50" t="str">
        <f ca="1">OFFSET(随机目标!$C$42,M1380-1,MATCH(K1380,随机目标!$C$41:$CH$41,0))</f>
        <v>prop,301,1</v>
      </c>
      <c r="P1380" s="50">
        <f ca="1">OFFSET(随机目标!$C$42,M1380-1,MATCH(K1380,随机目标!$C$41:$CH$41,0)+1)</f>
        <v>5</v>
      </c>
      <c r="Q1380" s="50">
        <v>1</v>
      </c>
      <c r="R1380" s="50" t="str">
        <f t="shared" ca="1" si="1015"/>
        <v>prop_301</v>
      </c>
      <c r="S1380" s="50" t="str">
        <f t="shared" ca="1" si="1016"/>
        <v>prop</v>
      </c>
      <c r="U1380" s="50">
        <v>31</v>
      </c>
      <c r="V1380" s="50">
        <f t="shared" si="1017"/>
        <v>312078</v>
      </c>
      <c r="W1380" s="50">
        <v>78</v>
      </c>
      <c r="X1380" s="50" t="s">
        <v>2200</v>
      </c>
      <c r="Y1380" s="50" t="s">
        <v>2200</v>
      </c>
      <c r="Z1380" s="50">
        <f>随机目标!CH819</f>
        <v>0</v>
      </c>
      <c r="AA1380" s="50">
        <v>2</v>
      </c>
      <c r="AB1380" s="50" t="str">
        <f t="shared" si="1018"/>
        <v>itemicon_1</v>
      </c>
      <c r="AC1380" s="50" t="str">
        <f t="shared" si="1019"/>
        <v>coin</v>
      </c>
    </row>
    <row r="1381" spans="1:29">
      <c r="A1381" s="51" t="s">
        <v>1695</v>
      </c>
      <c r="B1381" s="52">
        <v>3079</v>
      </c>
      <c r="C1381" s="52">
        <v>2</v>
      </c>
      <c r="E1381" s="50">
        <v>0</v>
      </c>
      <c r="F1381" s="50">
        <v>0</v>
      </c>
      <c r="G1381" s="50">
        <v>0</v>
      </c>
      <c r="H1381" s="50" t="str">
        <f>"pack,"&amp;宝箱产出!P82</f>
        <v>pack,80179</v>
      </c>
      <c r="K1381" s="50">
        <v>18</v>
      </c>
      <c r="L1381" s="50">
        <f t="shared" si="1014"/>
        <v>181079</v>
      </c>
      <c r="M1381" s="50">
        <v>79</v>
      </c>
      <c r="N1381" s="50" t="str">
        <f ca="1">OFFSET(随机目标!$C$42,M1381-1,MATCH(K1381,随机目标!$C$41:$CH$41,0)-1)</f>
        <v>prop,301,1</v>
      </c>
      <c r="O1381" s="50" t="str">
        <f ca="1">OFFSET(随机目标!$C$42,M1381-1,MATCH(K1381,随机目标!$C$41:$CH$41,0))</f>
        <v>prop,301,1</v>
      </c>
      <c r="P1381" s="50">
        <f ca="1">OFFSET(随机目标!$C$42,M1381-1,MATCH(K1381,随机目标!$C$41:$CH$41,0)+1)</f>
        <v>5</v>
      </c>
      <c r="Q1381" s="50">
        <v>1</v>
      </c>
      <c r="R1381" s="50" t="str">
        <f t="shared" ca="1" si="1015"/>
        <v>prop_301</v>
      </c>
      <c r="S1381" s="50" t="str">
        <f t="shared" ca="1" si="1016"/>
        <v>prop</v>
      </c>
      <c r="U1381" s="50">
        <v>31</v>
      </c>
      <c r="V1381" s="50">
        <f t="shared" si="1017"/>
        <v>312079</v>
      </c>
      <c r="W1381" s="50">
        <v>79</v>
      </c>
      <c r="X1381" s="50" t="s">
        <v>2200</v>
      </c>
      <c r="Y1381" s="50" t="s">
        <v>2200</v>
      </c>
      <c r="Z1381" s="50">
        <f>随机目标!CH820</f>
        <v>0</v>
      </c>
      <c r="AA1381" s="50">
        <v>2</v>
      </c>
      <c r="AB1381" s="50" t="str">
        <f t="shared" si="1018"/>
        <v>itemicon_1</v>
      </c>
      <c r="AC1381" s="50" t="str">
        <f t="shared" si="1019"/>
        <v>coin</v>
      </c>
    </row>
    <row r="1382" spans="1:29">
      <c r="A1382" s="51" t="s">
        <v>1696</v>
      </c>
      <c r="B1382" s="52">
        <v>3080</v>
      </c>
      <c r="C1382" s="52">
        <v>2</v>
      </c>
      <c r="E1382" s="50">
        <v>0</v>
      </c>
      <c r="F1382" s="50">
        <v>0</v>
      </c>
      <c r="G1382" s="50">
        <v>0</v>
      </c>
      <c r="H1382" s="50" t="str">
        <f>"pack,"&amp;宝箱产出!P83</f>
        <v>pack,80180</v>
      </c>
      <c r="K1382" s="50">
        <v>18</v>
      </c>
      <c r="L1382" s="50">
        <f t="shared" si="1014"/>
        <v>181080</v>
      </c>
      <c r="M1382" s="50">
        <v>80</v>
      </c>
      <c r="N1382" s="50" t="str">
        <f ca="1">OFFSET(随机目标!$C$42,M1382-1,MATCH(K1382,随机目标!$C$41:$CH$41,0)-1)</f>
        <v>prop,301,1</v>
      </c>
      <c r="O1382" s="50" t="str">
        <f ca="1">OFFSET(随机目标!$C$42,M1382-1,MATCH(K1382,随机目标!$C$41:$CH$41,0))</f>
        <v>prop,301,1</v>
      </c>
      <c r="P1382" s="50">
        <f ca="1">OFFSET(随机目标!$C$42,M1382-1,MATCH(K1382,随机目标!$C$41:$CH$41,0)+1)</f>
        <v>5</v>
      </c>
      <c r="Q1382" s="50">
        <v>1</v>
      </c>
      <c r="R1382" s="50" t="str">
        <f t="shared" ca="1" si="1015"/>
        <v>prop_301</v>
      </c>
      <c r="S1382" s="50" t="str">
        <f t="shared" ca="1" si="1016"/>
        <v>prop</v>
      </c>
      <c r="U1382" s="50">
        <v>31</v>
      </c>
      <c r="V1382" s="50">
        <f t="shared" si="1017"/>
        <v>312080</v>
      </c>
      <c r="W1382" s="50">
        <v>80</v>
      </c>
      <c r="X1382" s="50" t="s">
        <v>2200</v>
      </c>
      <c r="Y1382" s="50" t="s">
        <v>2200</v>
      </c>
      <c r="Z1382" s="50">
        <f>随机目标!CH821</f>
        <v>0</v>
      </c>
      <c r="AA1382" s="50">
        <v>2</v>
      </c>
      <c r="AB1382" s="50" t="str">
        <f t="shared" si="1018"/>
        <v>itemicon_1</v>
      </c>
      <c r="AC1382" s="50" t="str">
        <f t="shared" si="1019"/>
        <v>coin</v>
      </c>
    </row>
    <row r="1383" spans="1:29">
      <c r="A1383" s="51" t="s">
        <v>1697</v>
      </c>
      <c r="B1383" s="52">
        <v>3081</v>
      </c>
      <c r="C1383" s="52">
        <v>2</v>
      </c>
      <c r="E1383" s="50">
        <v>0</v>
      </c>
      <c r="F1383" s="50">
        <v>0</v>
      </c>
      <c r="G1383" s="50">
        <v>0</v>
      </c>
      <c r="H1383" s="50" t="str">
        <f>"pack,"&amp;宝箱产出!P84</f>
        <v>pack,80181</v>
      </c>
      <c r="K1383" s="50">
        <v>18</v>
      </c>
      <c r="L1383" s="50">
        <f t="shared" si="1014"/>
        <v>181081</v>
      </c>
      <c r="M1383" s="50">
        <v>81</v>
      </c>
      <c r="N1383" s="50" t="str">
        <f ca="1">OFFSET(随机目标!$C$42,M1383-1,MATCH(K1383,随机目标!$C$41:$CH$41,0)-1)</f>
        <v>prop,301,1</v>
      </c>
      <c r="O1383" s="50" t="str">
        <f ca="1">OFFSET(随机目标!$C$42,M1383-1,MATCH(K1383,随机目标!$C$41:$CH$41,0))</f>
        <v>prop,301,1</v>
      </c>
      <c r="P1383" s="50">
        <f ca="1">OFFSET(随机目标!$C$42,M1383-1,MATCH(K1383,随机目标!$C$41:$CH$41,0)+1)</f>
        <v>5</v>
      </c>
      <c r="Q1383" s="50">
        <v>1</v>
      </c>
      <c r="R1383" s="50" t="str">
        <f t="shared" ca="1" si="1015"/>
        <v>prop_301</v>
      </c>
      <c r="S1383" s="50" t="str">
        <f t="shared" ca="1" si="1016"/>
        <v>prop</v>
      </c>
      <c r="U1383" s="50">
        <v>31</v>
      </c>
      <c r="V1383" s="50">
        <f t="shared" si="1017"/>
        <v>312081</v>
      </c>
      <c r="W1383" s="50">
        <v>81</v>
      </c>
      <c r="X1383" s="50" t="s">
        <v>2200</v>
      </c>
      <c r="Y1383" s="50" t="s">
        <v>2200</v>
      </c>
      <c r="Z1383" s="50">
        <f>随机目标!CH822</f>
        <v>0</v>
      </c>
      <c r="AA1383" s="50">
        <v>2</v>
      </c>
      <c r="AB1383" s="50" t="str">
        <f t="shared" si="1018"/>
        <v>itemicon_1</v>
      </c>
      <c r="AC1383" s="50" t="str">
        <f t="shared" si="1019"/>
        <v>coin</v>
      </c>
    </row>
    <row r="1384" spans="1:29">
      <c r="A1384" s="51" t="s">
        <v>1698</v>
      </c>
      <c r="B1384" s="52">
        <v>3082</v>
      </c>
      <c r="C1384" s="52">
        <v>2</v>
      </c>
      <c r="E1384" s="50">
        <v>0</v>
      </c>
      <c r="F1384" s="50">
        <v>0</v>
      </c>
      <c r="G1384" s="50">
        <v>0</v>
      </c>
      <c r="H1384" s="50" t="str">
        <f>"pack,"&amp;宝箱产出!P85</f>
        <v>pack,80182</v>
      </c>
      <c r="K1384" s="50">
        <v>18</v>
      </c>
      <c r="L1384" s="50">
        <f t="shared" si="1014"/>
        <v>181082</v>
      </c>
      <c r="M1384" s="50">
        <v>82</v>
      </c>
      <c r="N1384" s="50" t="str">
        <f ca="1">OFFSET(随机目标!$C$42,M1384-1,MATCH(K1384,随机目标!$C$41:$CH$41,0)-1)</f>
        <v>prop,301,1</v>
      </c>
      <c r="O1384" s="50" t="str">
        <f ca="1">OFFSET(随机目标!$C$42,M1384-1,MATCH(K1384,随机目标!$C$41:$CH$41,0))</f>
        <v>prop,301,1</v>
      </c>
      <c r="P1384" s="50">
        <f ca="1">OFFSET(随机目标!$C$42,M1384-1,MATCH(K1384,随机目标!$C$41:$CH$41,0)+1)</f>
        <v>5</v>
      </c>
      <c r="Q1384" s="50">
        <v>1</v>
      </c>
      <c r="R1384" s="50" t="str">
        <f t="shared" ca="1" si="1015"/>
        <v>prop_301</v>
      </c>
      <c r="S1384" s="50" t="str">
        <f t="shared" ca="1" si="1016"/>
        <v>prop</v>
      </c>
      <c r="U1384" s="50">
        <v>31</v>
      </c>
      <c r="V1384" s="50">
        <f t="shared" si="1017"/>
        <v>312082</v>
      </c>
      <c r="W1384" s="50">
        <v>82</v>
      </c>
      <c r="X1384" s="50" t="s">
        <v>2200</v>
      </c>
      <c r="Y1384" s="50" t="s">
        <v>2200</v>
      </c>
      <c r="Z1384" s="50">
        <f>随机目标!CH823</f>
        <v>0</v>
      </c>
      <c r="AA1384" s="50">
        <v>2</v>
      </c>
      <c r="AB1384" s="50" t="str">
        <f t="shared" si="1018"/>
        <v>itemicon_1</v>
      </c>
      <c r="AC1384" s="50" t="str">
        <f t="shared" si="1019"/>
        <v>coin</v>
      </c>
    </row>
    <row r="1385" spans="1:29">
      <c r="A1385" s="51" t="s">
        <v>1699</v>
      </c>
      <c r="B1385" s="52">
        <v>3083</v>
      </c>
      <c r="C1385" s="52">
        <v>2</v>
      </c>
      <c r="E1385" s="50">
        <v>0</v>
      </c>
      <c r="F1385" s="50">
        <v>0</v>
      </c>
      <c r="G1385" s="50">
        <v>0</v>
      </c>
      <c r="H1385" s="50" t="str">
        <f>"pack,"&amp;宝箱产出!P86</f>
        <v>pack,80183</v>
      </c>
      <c r="K1385" s="50">
        <v>18</v>
      </c>
      <c r="L1385" s="50">
        <f t="shared" si="1014"/>
        <v>181083</v>
      </c>
      <c r="M1385" s="50">
        <v>83</v>
      </c>
      <c r="N1385" s="50" t="str">
        <f ca="1">OFFSET(随机目标!$C$42,M1385-1,MATCH(K1385,随机目标!$C$41:$CH$41,0)-1)</f>
        <v>prop,301,1</v>
      </c>
      <c r="O1385" s="50" t="str">
        <f ca="1">OFFSET(随机目标!$C$42,M1385-1,MATCH(K1385,随机目标!$C$41:$CH$41,0))</f>
        <v>prop,301,1</v>
      </c>
      <c r="P1385" s="50">
        <f ca="1">OFFSET(随机目标!$C$42,M1385-1,MATCH(K1385,随机目标!$C$41:$CH$41,0)+1)</f>
        <v>5</v>
      </c>
      <c r="Q1385" s="50">
        <v>1</v>
      </c>
      <c r="R1385" s="50" t="str">
        <f t="shared" ca="1" si="1015"/>
        <v>prop_301</v>
      </c>
      <c r="S1385" s="50" t="str">
        <f t="shared" ca="1" si="1016"/>
        <v>prop</v>
      </c>
      <c r="U1385" s="50">
        <v>31</v>
      </c>
      <c r="V1385" s="50">
        <f t="shared" si="1017"/>
        <v>312083</v>
      </c>
      <c r="W1385" s="50">
        <v>83</v>
      </c>
      <c r="X1385" s="50" t="s">
        <v>2200</v>
      </c>
      <c r="Y1385" s="50" t="s">
        <v>2200</v>
      </c>
      <c r="Z1385" s="50">
        <f>随机目标!CH824</f>
        <v>0</v>
      </c>
      <c r="AA1385" s="50">
        <v>2</v>
      </c>
      <c r="AB1385" s="50" t="str">
        <f t="shared" si="1018"/>
        <v>itemicon_1</v>
      </c>
      <c r="AC1385" s="50" t="str">
        <f t="shared" si="1019"/>
        <v>coin</v>
      </c>
    </row>
    <row r="1386" spans="1:29">
      <c r="A1386" s="51" t="s">
        <v>1700</v>
      </c>
      <c r="B1386" s="52">
        <v>3084</v>
      </c>
      <c r="C1386" s="52">
        <v>2</v>
      </c>
      <c r="E1386" s="50">
        <v>0</v>
      </c>
      <c r="F1386" s="50">
        <v>0</v>
      </c>
      <c r="G1386" s="50">
        <v>0</v>
      </c>
      <c r="H1386" s="50" t="str">
        <f>"pack,"&amp;宝箱产出!P87</f>
        <v>pack,80184</v>
      </c>
      <c r="K1386" s="50">
        <v>18</v>
      </c>
      <c r="L1386" s="50">
        <f t="shared" si="1014"/>
        <v>181084</v>
      </c>
      <c r="M1386" s="50">
        <v>84</v>
      </c>
      <c r="N1386" s="50" t="str">
        <f ca="1">OFFSET(随机目标!$C$42,M1386-1,MATCH(K1386,随机目标!$C$41:$CH$41,0)-1)</f>
        <v>prop,301,1</v>
      </c>
      <c r="O1386" s="50" t="str">
        <f ca="1">OFFSET(随机目标!$C$42,M1386-1,MATCH(K1386,随机目标!$C$41:$CH$41,0))</f>
        <v>prop,301,1</v>
      </c>
      <c r="P1386" s="50">
        <f ca="1">OFFSET(随机目标!$C$42,M1386-1,MATCH(K1386,随机目标!$C$41:$CH$41,0)+1)</f>
        <v>5</v>
      </c>
      <c r="Q1386" s="50">
        <v>1</v>
      </c>
      <c r="R1386" s="50" t="str">
        <f t="shared" ca="1" si="1015"/>
        <v>prop_301</v>
      </c>
      <c r="S1386" s="50" t="str">
        <f t="shared" ca="1" si="1016"/>
        <v>prop</v>
      </c>
      <c r="U1386" s="50">
        <v>31</v>
      </c>
      <c r="V1386" s="50">
        <f t="shared" si="1017"/>
        <v>312084</v>
      </c>
      <c r="W1386" s="50">
        <v>84</v>
      </c>
      <c r="X1386" s="50" t="s">
        <v>2200</v>
      </c>
      <c r="Y1386" s="50" t="s">
        <v>2200</v>
      </c>
      <c r="Z1386" s="50">
        <f>随机目标!CH825</f>
        <v>0</v>
      </c>
      <c r="AA1386" s="50">
        <v>2</v>
      </c>
      <c r="AB1386" s="50" t="str">
        <f t="shared" si="1018"/>
        <v>itemicon_1</v>
      </c>
      <c r="AC1386" s="50" t="str">
        <f t="shared" si="1019"/>
        <v>coin</v>
      </c>
    </row>
    <row r="1387" spans="1:29">
      <c r="A1387" s="51" t="s">
        <v>1701</v>
      </c>
      <c r="B1387" s="52">
        <v>3085</v>
      </c>
      <c r="C1387" s="52">
        <v>2</v>
      </c>
      <c r="E1387" s="50">
        <v>0</v>
      </c>
      <c r="F1387" s="50">
        <v>0</v>
      </c>
      <c r="G1387" s="50">
        <v>0</v>
      </c>
      <c r="H1387" s="50" t="str">
        <f>"pack,"&amp;宝箱产出!P88</f>
        <v>pack,80185</v>
      </c>
      <c r="K1387" s="50">
        <v>18</v>
      </c>
      <c r="L1387" s="50">
        <f t="shared" si="1014"/>
        <v>181085</v>
      </c>
      <c r="M1387" s="50">
        <v>85</v>
      </c>
      <c r="N1387" s="50" t="str">
        <f ca="1">OFFSET(随机目标!$C$42,M1387-1,MATCH(K1387,随机目标!$C$41:$CH$41,0)-1)</f>
        <v>prop,301,1</v>
      </c>
      <c r="O1387" s="50" t="str">
        <f ca="1">OFFSET(随机目标!$C$42,M1387-1,MATCH(K1387,随机目标!$C$41:$CH$41,0))</f>
        <v>prop,301,1</v>
      </c>
      <c r="P1387" s="50">
        <f ca="1">OFFSET(随机目标!$C$42,M1387-1,MATCH(K1387,随机目标!$C$41:$CH$41,0)+1)</f>
        <v>5</v>
      </c>
      <c r="Q1387" s="50">
        <v>1</v>
      </c>
      <c r="R1387" s="50" t="str">
        <f t="shared" ca="1" si="1015"/>
        <v>prop_301</v>
      </c>
      <c r="S1387" s="50" t="str">
        <f t="shared" ca="1" si="1016"/>
        <v>prop</v>
      </c>
      <c r="U1387" s="50">
        <v>31</v>
      </c>
      <c r="V1387" s="50">
        <f t="shared" si="1017"/>
        <v>312085</v>
      </c>
      <c r="W1387" s="50">
        <v>85</v>
      </c>
      <c r="X1387" s="50" t="s">
        <v>2200</v>
      </c>
      <c r="Y1387" s="50" t="s">
        <v>2200</v>
      </c>
      <c r="Z1387" s="50">
        <f>随机目标!CH826</f>
        <v>0</v>
      </c>
      <c r="AA1387" s="50">
        <v>2</v>
      </c>
      <c r="AB1387" s="50" t="str">
        <f t="shared" si="1018"/>
        <v>itemicon_1</v>
      </c>
      <c r="AC1387" s="50" t="str">
        <f t="shared" si="1019"/>
        <v>coin</v>
      </c>
    </row>
    <row r="1388" spans="1:29">
      <c r="A1388" s="51" t="s">
        <v>1702</v>
      </c>
      <c r="B1388" s="52">
        <v>3086</v>
      </c>
      <c r="C1388" s="52">
        <v>2</v>
      </c>
      <c r="E1388" s="50">
        <v>0</v>
      </c>
      <c r="F1388" s="50">
        <v>0</v>
      </c>
      <c r="G1388" s="50">
        <v>0</v>
      </c>
      <c r="H1388" s="50" t="str">
        <f>"pack,"&amp;宝箱产出!P89</f>
        <v>pack,80186</v>
      </c>
      <c r="K1388" s="50">
        <v>18</v>
      </c>
      <c r="L1388" s="50">
        <f t="shared" si="1014"/>
        <v>181086</v>
      </c>
      <c r="M1388" s="50">
        <v>86</v>
      </c>
      <c r="N1388" s="50" t="str">
        <f ca="1">OFFSET(随机目标!$C$42,M1388-1,MATCH(K1388,随机目标!$C$41:$CH$41,0)-1)</f>
        <v>prop,301,1</v>
      </c>
      <c r="O1388" s="50" t="str">
        <f ca="1">OFFSET(随机目标!$C$42,M1388-1,MATCH(K1388,随机目标!$C$41:$CH$41,0))</f>
        <v>prop,301,1</v>
      </c>
      <c r="P1388" s="50">
        <f ca="1">OFFSET(随机目标!$C$42,M1388-1,MATCH(K1388,随机目标!$C$41:$CH$41,0)+1)</f>
        <v>5</v>
      </c>
      <c r="Q1388" s="50">
        <v>1</v>
      </c>
      <c r="R1388" s="50" t="str">
        <f t="shared" ca="1" si="1015"/>
        <v>prop_301</v>
      </c>
      <c r="S1388" s="50" t="str">
        <f t="shared" ca="1" si="1016"/>
        <v>prop</v>
      </c>
      <c r="U1388" s="50">
        <v>31</v>
      </c>
      <c r="V1388" s="50">
        <f t="shared" si="1017"/>
        <v>312086</v>
      </c>
      <c r="W1388" s="50">
        <v>86</v>
      </c>
      <c r="X1388" s="50" t="s">
        <v>2200</v>
      </c>
      <c r="Y1388" s="50" t="s">
        <v>2200</v>
      </c>
      <c r="Z1388" s="50">
        <f>随机目标!CH827</f>
        <v>0</v>
      </c>
      <c r="AA1388" s="50">
        <v>2</v>
      </c>
      <c r="AB1388" s="50" t="str">
        <f t="shared" si="1018"/>
        <v>itemicon_1</v>
      </c>
      <c r="AC1388" s="50" t="str">
        <f t="shared" si="1019"/>
        <v>coin</v>
      </c>
    </row>
    <row r="1389" spans="1:29">
      <c r="A1389" s="51" t="s">
        <v>1703</v>
      </c>
      <c r="B1389" s="52">
        <v>3087</v>
      </c>
      <c r="C1389" s="52">
        <v>2</v>
      </c>
      <c r="E1389" s="50">
        <v>0</v>
      </c>
      <c r="F1389" s="50">
        <v>0</v>
      </c>
      <c r="G1389" s="50">
        <v>0</v>
      </c>
      <c r="H1389" s="50" t="str">
        <f>"pack,"&amp;宝箱产出!P90</f>
        <v>pack,80187</v>
      </c>
      <c r="K1389" s="50">
        <v>18</v>
      </c>
      <c r="L1389" s="50">
        <f t="shared" si="1014"/>
        <v>181087</v>
      </c>
      <c r="M1389" s="50">
        <v>87</v>
      </c>
      <c r="N1389" s="50" t="str">
        <f ca="1">OFFSET(随机目标!$C$42,M1389-1,MATCH(K1389,随机目标!$C$41:$CH$41,0)-1)</f>
        <v>prop,301,1</v>
      </c>
      <c r="O1389" s="50" t="str">
        <f ca="1">OFFSET(随机目标!$C$42,M1389-1,MATCH(K1389,随机目标!$C$41:$CH$41,0))</f>
        <v>prop,301,1</v>
      </c>
      <c r="P1389" s="50">
        <f ca="1">OFFSET(随机目标!$C$42,M1389-1,MATCH(K1389,随机目标!$C$41:$CH$41,0)+1)</f>
        <v>5</v>
      </c>
      <c r="Q1389" s="50">
        <v>1</v>
      </c>
      <c r="R1389" s="50" t="str">
        <f t="shared" ca="1" si="1015"/>
        <v>prop_301</v>
      </c>
      <c r="S1389" s="50" t="str">
        <f t="shared" ca="1" si="1016"/>
        <v>prop</v>
      </c>
      <c r="U1389" s="50">
        <v>31</v>
      </c>
      <c r="V1389" s="50">
        <f t="shared" si="1017"/>
        <v>312087</v>
      </c>
      <c r="W1389" s="50">
        <v>87</v>
      </c>
      <c r="X1389" s="50" t="s">
        <v>2200</v>
      </c>
      <c r="Y1389" s="50" t="s">
        <v>2200</v>
      </c>
      <c r="Z1389" s="50">
        <f>随机目标!CH828</f>
        <v>0</v>
      </c>
      <c r="AA1389" s="50">
        <v>2</v>
      </c>
      <c r="AB1389" s="50" t="str">
        <f t="shared" si="1018"/>
        <v>itemicon_1</v>
      </c>
      <c r="AC1389" s="50" t="str">
        <f t="shared" si="1019"/>
        <v>coin</v>
      </c>
    </row>
    <row r="1390" spans="1:29">
      <c r="A1390" s="51" t="s">
        <v>1704</v>
      </c>
      <c r="B1390" s="52">
        <v>3088</v>
      </c>
      <c r="C1390" s="52">
        <v>2</v>
      </c>
      <c r="E1390" s="50">
        <v>0</v>
      </c>
      <c r="F1390" s="50">
        <v>0</v>
      </c>
      <c r="G1390" s="50">
        <v>0</v>
      </c>
      <c r="H1390" s="50" t="str">
        <f>"pack,"&amp;宝箱产出!P91</f>
        <v>pack,80188</v>
      </c>
      <c r="K1390" s="50">
        <v>18</v>
      </c>
      <c r="L1390" s="50">
        <f t="shared" si="1014"/>
        <v>181088</v>
      </c>
      <c r="M1390" s="50">
        <v>88</v>
      </c>
      <c r="N1390" s="50" t="str">
        <f ca="1">OFFSET(随机目标!$C$42,M1390-1,MATCH(K1390,随机目标!$C$41:$CH$41,0)-1)</f>
        <v>prop,301,1</v>
      </c>
      <c r="O1390" s="50" t="str">
        <f ca="1">OFFSET(随机目标!$C$42,M1390-1,MATCH(K1390,随机目标!$C$41:$CH$41,0))</f>
        <v>prop,301,1</v>
      </c>
      <c r="P1390" s="50">
        <f ca="1">OFFSET(随机目标!$C$42,M1390-1,MATCH(K1390,随机目标!$C$41:$CH$41,0)+1)</f>
        <v>5</v>
      </c>
      <c r="Q1390" s="50">
        <v>1</v>
      </c>
      <c r="R1390" s="50" t="str">
        <f t="shared" ca="1" si="1015"/>
        <v>prop_301</v>
      </c>
      <c r="S1390" s="50" t="str">
        <f t="shared" ca="1" si="1016"/>
        <v>prop</v>
      </c>
      <c r="U1390" s="50">
        <v>31</v>
      </c>
      <c r="V1390" s="50">
        <f t="shared" si="1017"/>
        <v>312088</v>
      </c>
      <c r="W1390" s="50">
        <v>88</v>
      </c>
      <c r="X1390" s="50" t="s">
        <v>2200</v>
      </c>
      <c r="Y1390" s="50" t="s">
        <v>2200</v>
      </c>
      <c r="Z1390" s="50">
        <f>随机目标!CH829</f>
        <v>0</v>
      </c>
      <c r="AA1390" s="50">
        <v>2</v>
      </c>
      <c r="AB1390" s="50" t="str">
        <f t="shared" si="1018"/>
        <v>itemicon_1</v>
      </c>
      <c r="AC1390" s="50" t="str">
        <f t="shared" si="1019"/>
        <v>coin</v>
      </c>
    </row>
    <row r="1391" spans="1:29">
      <c r="A1391" s="51" t="s">
        <v>1705</v>
      </c>
      <c r="B1391" s="52">
        <v>3089</v>
      </c>
      <c r="C1391" s="52">
        <v>2</v>
      </c>
      <c r="E1391" s="50">
        <v>0</v>
      </c>
      <c r="F1391" s="50">
        <v>0</v>
      </c>
      <c r="G1391" s="50">
        <v>0</v>
      </c>
      <c r="H1391" s="50" t="str">
        <f>"pack,"&amp;宝箱产出!P92</f>
        <v>pack,80189</v>
      </c>
      <c r="K1391" s="50">
        <v>18</v>
      </c>
      <c r="L1391" s="50">
        <f t="shared" si="1014"/>
        <v>181089</v>
      </c>
      <c r="M1391" s="50">
        <v>89</v>
      </c>
      <c r="N1391" s="50" t="str">
        <f ca="1">OFFSET(随机目标!$C$42,M1391-1,MATCH(K1391,随机目标!$C$41:$CH$41,0)-1)</f>
        <v>prop,301,1</v>
      </c>
      <c r="O1391" s="50" t="str">
        <f ca="1">OFFSET(随机目标!$C$42,M1391-1,MATCH(K1391,随机目标!$C$41:$CH$41,0))</f>
        <v>prop,301,1</v>
      </c>
      <c r="P1391" s="50">
        <f ca="1">OFFSET(随机目标!$C$42,M1391-1,MATCH(K1391,随机目标!$C$41:$CH$41,0)+1)</f>
        <v>5</v>
      </c>
      <c r="Q1391" s="50">
        <v>1</v>
      </c>
      <c r="R1391" s="50" t="str">
        <f t="shared" ca="1" si="1015"/>
        <v>prop_301</v>
      </c>
      <c r="S1391" s="50" t="str">
        <f t="shared" ca="1" si="1016"/>
        <v>prop</v>
      </c>
      <c r="U1391" s="50">
        <v>31</v>
      </c>
      <c r="V1391" s="50">
        <f t="shared" si="1017"/>
        <v>312089</v>
      </c>
      <c r="W1391" s="50">
        <v>89</v>
      </c>
      <c r="X1391" s="50" t="s">
        <v>2200</v>
      </c>
      <c r="Y1391" s="50" t="s">
        <v>2200</v>
      </c>
      <c r="Z1391" s="50">
        <f>随机目标!CH830</f>
        <v>0</v>
      </c>
      <c r="AA1391" s="50">
        <v>2</v>
      </c>
      <c r="AB1391" s="50" t="str">
        <f t="shared" si="1018"/>
        <v>itemicon_1</v>
      </c>
      <c r="AC1391" s="50" t="str">
        <f t="shared" si="1019"/>
        <v>coin</v>
      </c>
    </row>
    <row r="1392" spans="1:29">
      <c r="A1392" s="51" t="s">
        <v>1706</v>
      </c>
      <c r="B1392" s="52">
        <v>3090</v>
      </c>
      <c r="C1392" s="52">
        <v>2</v>
      </c>
      <c r="E1392" s="50">
        <v>0</v>
      </c>
      <c r="F1392" s="50">
        <v>0</v>
      </c>
      <c r="G1392" s="50">
        <v>0</v>
      </c>
      <c r="H1392" s="50" t="str">
        <f>"pack,"&amp;宝箱产出!P93</f>
        <v>pack,80190</v>
      </c>
      <c r="K1392" s="50">
        <v>18</v>
      </c>
      <c r="L1392" s="50">
        <f t="shared" ref="L1392:L1455" si="1020">K1392*10000+1000+M1392</f>
        <v>181090</v>
      </c>
      <c r="M1392" s="50">
        <v>90</v>
      </c>
      <c r="N1392" s="50" t="str">
        <f ca="1">OFFSET(随机目标!$C$42,M1392-1,MATCH(K1392,随机目标!$C$41:$CH$41,0)-1)</f>
        <v>prop,301,1</v>
      </c>
      <c r="O1392" s="50" t="str">
        <f ca="1">OFFSET(随机目标!$C$42,M1392-1,MATCH(K1392,随机目标!$C$41:$CH$41,0))</f>
        <v>prop,301,1</v>
      </c>
      <c r="P1392" s="50">
        <f ca="1">OFFSET(随机目标!$C$42,M1392-1,MATCH(K1392,随机目标!$C$41:$CH$41,0)+1)</f>
        <v>5</v>
      </c>
      <c r="Q1392" s="50">
        <v>1</v>
      </c>
      <c r="R1392" s="50" t="str">
        <f t="shared" ref="R1392:R1455" ca="1" si="1021">IF(OR(S1392="coin",S1392="stage_token"),VLOOKUP(S1392,$AE$3:$AF$6,2,0),IF(S1392="item",VLOOKUP(O1392,$AE$3:$AF$6,2,0),S1392&amp;"_"&amp;MID(O1392,6,3)))</f>
        <v>prop_301</v>
      </c>
      <c r="S1392" s="50" t="str">
        <f t="shared" ref="S1392:S1455" ca="1" si="1022">LEFT(O1392,FIND(",",O1392)-1)</f>
        <v>prop</v>
      </c>
      <c r="U1392" s="50">
        <v>31</v>
      </c>
      <c r="V1392" s="50">
        <f t="shared" si="1017"/>
        <v>312090</v>
      </c>
      <c r="W1392" s="50">
        <v>90</v>
      </c>
      <c r="X1392" s="50" t="s">
        <v>2200</v>
      </c>
      <c r="Y1392" s="50" t="s">
        <v>2200</v>
      </c>
      <c r="Z1392" s="50">
        <f>随机目标!CH831</f>
        <v>0</v>
      </c>
      <c r="AA1392" s="50">
        <v>2</v>
      </c>
      <c r="AB1392" s="50" t="str">
        <f t="shared" si="1018"/>
        <v>itemicon_1</v>
      </c>
      <c r="AC1392" s="50" t="str">
        <f t="shared" si="1019"/>
        <v>coin</v>
      </c>
    </row>
    <row r="1393" spans="1:29">
      <c r="A1393" s="51" t="s">
        <v>1707</v>
      </c>
      <c r="B1393" s="52">
        <v>3091</v>
      </c>
      <c r="C1393" s="52">
        <v>2</v>
      </c>
      <c r="E1393" s="50">
        <v>0</v>
      </c>
      <c r="F1393" s="50">
        <v>0</v>
      </c>
      <c r="G1393" s="50">
        <v>0</v>
      </c>
      <c r="H1393" s="50" t="str">
        <f>"pack,"&amp;宝箱产出!P94</f>
        <v>pack,80191</v>
      </c>
      <c r="K1393" s="50">
        <v>18</v>
      </c>
      <c r="L1393" s="50">
        <f t="shared" si="1020"/>
        <v>181091</v>
      </c>
      <c r="M1393" s="50">
        <v>91</v>
      </c>
      <c r="N1393" s="50" t="str">
        <f ca="1">OFFSET(随机目标!$C$42,M1393-1,MATCH(K1393,随机目标!$C$41:$CH$41,0)-1)</f>
        <v>prop,301,1</v>
      </c>
      <c r="O1393" s="50" t="str">
        <f ca="1">OFFSET(随机目标!$C$42,M1393-1,MATCH(K1393,随机目标!$C$41:$CH$41,0))</f>
        <v>prop,301,1</v>
      </c>
      <c r="P1393" s="50">
        <f ca="1">OFFSET(随机目标!$C$42,M1393-1,MATCH(K1393,随机目标!$C$41:$CH$41,0)+1)</f>
        <v>5</v>
      </c>
      <c r="Q1393" s="50">
        <v>1</v>
      </c>
      <c r="R1393" s="50" t="str">
        <f t="shared" ca="1" si="1021"/>
        <v>prop_301</v>
      </c>
      <c r="S1393" s="50" t="str">
        <f t="shared" ca="1" si="1022"/>
        <v>prop</v>
      </c>
      <c r="U1393" s="50">
        <v>31</v>
      </c>
      <c r="V1393" s="50">
        <f t="shared" si="1017"/>
        <v>312091</v>
      </c>
      <c r="W1393" s="50">
        <v>91</v>
      </c>
      <c r="X1393" s="50" t="s">
        <v>2200</v>
      </c>
      <c r="Y1393" s="50" t="s">
        <v>2200</v>
      </c>
      <c r="Z1393" s="50">
        <f>随机目标!CH832</f>
        <v>0</v>
      </c>
      <c r="AA1393" s="50">
        <v>2</v>
      </c>
      <c r="AB1393" s="50" t="str">
        <f t="shared" si="1018"/>
        <v>itemicon_1</v>
      </c>
      <c r="AC1393" s="50" t="str">
        <f t="shared" si="1019"/>
        <v>coin</v>
      </c>
    </row>
    <row r="1394" spans="1:29">
      <c r="A1394" s="51" t="s">
        <v>1708</v>
      </c>
      <c r="B1394" s="52">
        <v>3092</v>
      </c>
      <c r="C1394" s="52">
        <v>2</v>
      </c>
      <c r="E1394" s="50">
        <v>0</v>
      </c>
      <c r="F1394" s="50">
        <v>0</v>
      </c>
      <c r="G1394" s="50">
        <v>0</v>
      </c>
      <c r="H1394" s="50" t="str">
        <f>"pack,"&amp;宝箱产出!P95</f>
        <v>pack,80192</v>
      </c>
      <c r="K1394" s="50">
        <v>18</v>
      </c>
      <c r="L1394" s="50">
        <f t="shared" si="1020"/>
        <v>181092</v>
      </c>
      <c r="M1394" s="50">
        <v>92</v>
      </c>
      <c r="N1394" s="50" t="str">
        <f ca="1">OFFSET(随机目标!$C$42,M1394-1,MATCH(K1394,随机目标!$C$41:$CH$41,0)-1)</f>
        <v>prop,301,1</v>
      </c>
      <c r="O1394" s="50" t="str">
        <f ca="1">OFFSET(随机目标!$C$42,M1394-1,MATCH(K1394,随机目标!$C$41:$CH$41,0))</f>
        <v>prop,301,1</v>
      </c>
      <c r="P1394" s="50">
        <f ca="1">OFFSET(随机目标!$C$42,M1394-1,MATCH(K1394,随机目标!$C$41:$CH$41,0)+1)</f>
        <v>5</v>
      </c>
      <c r="Q1394" s="50">
        <v>1</v>
      </c>
      <c r="R1394" s="50" t="str">
        <f t="shared" ca="1" si="1021"/>
        <v>prop_301</v>
      </c>
      <c r="S1394" s="50" t="str">
        <f t="shared" ca="1" si="1022"/>
        <v>prop</v>
      </c>
      <c r="U1394" s="50">
        <v>31</v>
      </c>
      <c r="V1394" s="50">
        <f t="shared" si="1017"/>
        <v>312092</v>
      </c>
      <c r="W1394" s="50">
        <v>92</v>
      </c>
      <c r="X1394" s="50" t="s">
        <v>2200</v>
      </c>
      <c r="Y1394" s="50" t="s">
        <v>2200</v>
      </c>
      <c r="Z1394" s="50">
        <f>随机目标!CH833</f>
        <v>0</v>
      </c>
      <c r="AA1394" s="50">
        <v>2</v>
      </c>
      <c r="AB1394" s="50" t="str">
        <f t="shared" si="1018"/>
        <v>itemicon_1</v>
      </c>
      <c r="AC1394" s="50" t="str">
        <f t="shared" si="1019"/>
        <v>coin</v>
      </c>
    </row>
    <row r="1395" spans="1:29">
      <c r="A1395" s="51" t="s">
        <v>1709</v>
      </c>
      <c r="B1395" s="52">
        <v>3093</v>
      </c>
      <c r="C1395" s="52">
        <v>2</v>
      </c>
      <c r="E1395" s="50">
        <v>0</v>
      </c>
      <c r="F1395" s="50">
        <v>0</v>
      </c>
      <c r="G1395" s="50">
        <v>0</v>
      </c>
      <c r="H1395" s="50" t="str">
        <f>"pack,"&amp;宝箱产出!P96</f>
        <v>pack,80193</v>
      </c>
      <c r="K1395" s="50">
        <v>18</v>
      </c>
      <c r="L1395" s="50">
        <f t="shared" si="1020"/>
        <v>181093</v>
      </c>
      <c r="M1395" s="50">
        <v>93</v>
      </c>
      <c r="N1395" s="50" t="str">
        <f ca="1">OFFSET(随机目标!$C$42,M1395-1,MATCH(K1395,随机目标!$C$41:$CH$41,0)-1)</f>
        <v>prop,301,1</v>
      </c>
      <c r="O1395" s="50" t="str">
        <f ca="1">OFFSET(随机目标!$C$42,M1395-1,MATCH(K1395,随机目标!$C$41:$CH$41,0))</f>
        <v>prop,301,1</v>
      </c>
      <c r="P1395" s="50">
        <f ca="1">OFFSET(随机目标!$C$42,M1395-1,MATCH(K1395,随机目标!$C$41:$CH$41,0)+1)</f>
        <v>5</v>
      </c>
      <c r="Q1395" s="50">
        <v>1</v>
      </c>
      <c r="R1395" s="50" t="str">
        <f t="shared" ca="1" si="1021"/>
        <v>prop_301</v>
      </c>
      <c r="S1395" s="50" t="str">
        <f t="shared" ca="1" si="1022"/>
        <v>prop</v>
      </c>
      <c r="U1395" s="50">
        <v>31</v>
      </c>
      <c r="V1395" s="50">
        <f t="shared" si="1017"/>
        <v>312093</v>
      </c>
      <c r="W1395" s="50">
        <v>93</v>
      </c>
      <c r="X1395" s="50" t="s">
        <v>2200</v>
      </c>
      <c r="Y1395" s="50" t="s">
        <v>2200</v>
      </c>
      <c r="Z1395" s="50">
        <f>随机目标!CH834</f>
        <v>0</v>
      </c>
      <c r="AA1395" s="50">
        <v>2</v>
      </c>
      <c r="AB1395" s="50" t="str">
        <f t="shared" si="1018"/>
        <v>itemicon_1</v>
      </c>
      <c r="AC1395" s="50" t="str">
        <f t="shared" si="1019"/>
        <v>coin</v>
      </c>
    </row>
    <row r="1396" spans="1:29">
      <c r="A1396" s="51" t="s">
        <v>1710</v>
      </c>
      <c r="B1396" s="52">
        <v>3094</v>
      </c>
      <c r="C1396" s="52">
        <v>2</v>
      </c>
      <c r="E1396" s="50">
        <v>0</v>
      </c>
      <c r="F1396" s="50">
        <v>0</v>
      </c>
      <c r="G1396" s="50">
        <v>0</v>
      </c>
      <c r="H1396" s="50" t="str">
        <f>"pack,"&amp;宝箱产出!P97</f>
        <v>pack,80194</v>
      </c>
      <c r="K1396" s="50">
        <v>18</v>
      </c>
      <c r="L1396" s="50">
        <f t="shared" si="1020"/>
        <v>181094</v>
      </c>
      <c r="M1396" s="50">
        <v>94</v>
      </c>
      <c r="N1396" s="50" t="str">
        <f ca="1">OFFSET(随机目标!$C$42,M1396-1,MATCH(K1396,随机目标!$C$41:$CH$41,0)-1)</f>
        <v>prop,301,1</v>
      </c>
      <c r="O1396" s="50" t="str">
        <f ca="1">OFFSET(随机目标!$C$42,M1396-1,MATCH(K1396,随机目标!$C$41:$CH$41,0))</f>
        <v>prop,301,1</v>
      </c>
      <c r="P1396" s="50">
        <f ca="1">OFFSET(随机目标!$C$42,M1396-1,MATCH(K1396,随机目标!$C$41:$CH$41,0)+1)</f>
        <v>5</v>
      </c>
      <c r="Q1396" s="50">
        <v>1</v>
      </c>
      <c r="R1396" s="50" t="str">
        <f t="shared" ca="1" si="1021"/>
        <v>prop_301</v>
      </c>
      <c r="S1396" s="50" t="str">
        <f t="shared" ca="1" si="1022"/>
        <v>prop</v>
      </c>
      <c r="U1396" s="50">
        <v>31</v>
      </c>
      <c r="V1396" s="50">
        <f t="shared" si="1017"/>
        <v>312094</v>
      </c>
      <c r="W1396" s="50">
        <v>94</v>
      </c>
      <c r="X1396" s="50" t="s">
        <v>2200</v>
      </c>
      <c r="Y1396" s="50" t="s">
        <v>2200</v>
      </c>
      <c r="Z1396" s="50">
        <f>随机目标!CH835</f>
        <v>0</v>
      </c>
      <c r="AA1396" s="50">
        <v>2</v>
      </c>
      <c r="AB1396" s="50" t="str">
        <f t="shared" si="1018"/>
        <v>itemicon_1</v>
      </c>
      <c r="AC1396" s="50" t="str">
        <f t="shared" si="1019"/>
        <v>coin</v>
      </c>
    </row>
    <row r="1397" spans="1:29">
      <c r="A1397" s="51" t="s">
        <v>1711</v>
      </c>
      <c r="B1397" s="52">
        <v>3095</v>
      </c>
      <c r="C1397" s="52">
        <v>2</v>
      </c>
      <c r="E1397" s="50">
        <v>0</v>
      </c>
      <c r="F1397" s="50">
        <v>0</v>
      </c>
      <c r="G1397" s="50">
        <v>0</v>
      </c>
      <c r="H1397" s="50" t="str">
        <f>"pack,"&amp;宝箱产出!P98</f>
        <v>pack,80195</v>
      </c>
      <c r="K1397" s="50">
        <v>18</v>
      </c>
      <c r="L1397" s="50">
        <f t="shared" si="1020"/>
        <v>181095</v>
      </c>
      <c r="M1397" s="50">
        <v>95</v>
      </c>
      <c r="N1397" s="50" t="str">
        <f ca="1">OFFSET(随机目标!$C$42,M1397-1,MATCH(K1397,随机目标!$C$41:$CH$41,0)-1)</f>
        <v>prop,301,1</v>
      </c>
      <c r="O1397" s="50" t="str">
        <f ca="1">OFFSET(随机目标!$C$42,M1397-1,MATCH(K1397,随机目标!$C$41:$CH$41,0))</f>
        <v>prop,301,1</v>
      </c>
      <c r="P1397" s="50">
        <f ca="1">OFFSET(随机目标!$C$42,M1397-1,MATCH(K1397,随机目标!$C$41:$CH$41,0)+1)</f>
        <v>5</v>
      </c>
      <c r="Q1397" s="50">
        <v>1</v>
      </c>
      <c r="R1397" s="50" t="str">
        <f t="shared" ca="1" si="1021"/>
        <v>prop_301</v>
      </c>
      <c r="S1397" s="50" t="str">
        <f t="shared" ca="1" si="1022"/>
        <v>prop</v>
      </c>
      <c r="U1397" s="50">
        <v>31</v>
      </c>
      <c r="V1397" s="50">
        <f t="shared" si="1017"/>
        <v>312095</v>
      </c>
      <c r="W1397" s="50">
        <v>95</v>
      </c>
      <c r="X1397" s="50" t="s">
        <v>2200</v>
      </c>
      <c r="Y1397" s="50" t="s">
        <v>2200</v>
      </c>
      <c r="Z1397" s="50">
        <f>随机目标!CH836</f>
        <v>0</v>
      </c>
      <c r="AA1397" s="50">
        <v>2</v>
      </c>
      <c r="AB1397" s="50" t="str">
        <f t="shared" si="1018"/>
        <v>itemicon_1</v>
      </c>
      <c r="AC1397" s="50" t="str">
        <f t="shared" si="1019"/>
        <v>coin</v>
      </c>
    </row>
    <row r="1398" spans="1:29">
      <c r="A1398" s="51" t="s">
        <v>1712</v>
      </c>
      <c r="B1398" s="52">
        <v>3096</v>
      </c>
      <c r="C1398" s="52">
        <v>2</v>
      </c>
      <c r="E1398" s="50">
        <v>0</v>
      </c>
      <c r="F1398" s="50">
        <v>0</v>
      </c>
      <c r="G1398" s="50">
        <v>0</v>
      </c>
      <c r="H1398" s="50" t="str">
        <f>"pack,"&amp;宝箱产出!P99</f>
        <v>pack,80196</v>
      </c>
      <c r="K1398" s="50">
        <v>18</v>
      </c>
      <c r="L1398" s="50">
        <f t="shared" si="1020"/>
        <v>181096</v>
      </c>
      <c r="M1398" s="50">
        <v>96</v>
      </c>
      <c r="N1398" s="50" t="str">
        <f ca="1">OFFSET(随机目标!$C$42,M1398-1,MATCH(K1398,随机目标!$C$41:$CH$41,0)-1)</f>
        <v>prop,301,1</v>
      </c>
      <c r="O1398" s="50" t="str">
        <f ca="1">OFFSET(随机目标!$C$42,M1398-1,MATCH(K1398,随机目标!$C$41:$CH$41,0))</f>
        <v>prop,301,1</v>
      </c>
      <c r="P1398" s="50">
        <f ca="1">OFFSET(随机目标!$C$42,M1398-1,MATCH(K1398,随机目标!$C$41:$CH$41,0)+1)</f>
        <v>5</v>
      </c>
      <c r="Q1398" s="50">
        <v>1</v>
      </c>
      <c r="R1398" s="50" t="str">
        <f t="shared" ca="1" si="1021"/>
        <v>prop_301</v>
      </c>
      <c r="S1398" s="50" t="str">
        <f t="shared" ca="1" si="1022"/>
        <v>prop</v>
      </c>
      <c r="U1398" s="50">
        <v>31</v>
      </c>
      <c r="V1398" s="50">
        <f t="shared" si="1017"/>
        <v>312096</v>
      </c>
      <c r="W1398" s="50">
        <v>96</v>
      </c>
      <c r="X1398" s="50" t="s">
        <v>2200</v>
      </c>
      <c r="Y1398" s="50" t="s">
        <v>2200</v>
      </c>
      <c r="Z1398" s="50">
        <f>随机目标!CH837</f>
        <v>0</v>
      </c>
      <c r="AA1398" s="50">
        <v>2</v>
      </c>
      <c r="AB1398" s="50" t="str">
        <f t="shared" si="1018"/>
        <v>itemicon_1</v>
      </c>
      <c r="AC1398" s="50" t="str">
        <f t="shared" si="1019"/>
        <v>coin</v>
      </c>
    </row>
    <row r="1399" spans="1:29">
      <c r="A1399" s="51" t="s">
        <v>1713</v>
      </c>
      <c r="B1399" s="52">
        <v>3097</v>
      </c>
      <c r="C1399" s="52">
        <v>2</v>
      </c>
      <c r="E1399" s="50">
        <v>0</v>
      </c>
      <c r="F1399" s="50">
        <v>0</v>
      </c>
      <c r="G1399" s="50">
        <v>0</v>
      </c>
      <c r="H1399" s="50" t="str">
        <f>"pack,"&amp;宝箱产出!P100</f>
        <v>pack,80197</v>
      </c>
      <c r="K1399" s="50">
        <v>18</v>
      </c>
      <c r="L1399" s="50">
        <f t="shared" si="1020"/>
        <v>181097</v>
      </c>
      <c r="M1399" s="50">
        <v>97</v>
      </c>
      <c r="N1399" s="50" t="str">
        <f ca="1">OFFSET(随机目标!$C$42,M1399-1,MATCH(K1399,随机目标!$C$41:$CH$41,0)-1)</f>
        <v>prop,301,1</v>
      </c>
      <c r="O1399" s="50" t="str">
        <f ca="1">OFFSET(随机目标!$C$42,M1399-1,MATCH(K1399,随机目标!$C$41:$CH$41,0))</f>
        <v>prop,301,1</v>
      </c>
      <c r="P1399" s="50">
        <f ca="1">OFFSET(随机目标!$C$42,M1399-1,MATCH(K1399,随机目标!$C$41:$CH$41,0)+1)</f>
        <v>5</v>
      </c>
      <c r="Q1399" s="50">
        <v>1</v>
      </c>
      <c r="R1399" s="50" t="str">
        <f t="shared" ca="1" si="1021"/>
        <v>prop_301</v>
      </c>
      <c r="S1399" s="50" t="str">
        <f t="shared" ca="1" si="1022"/>
        <v>prop</v>
      </c>
      <c r="U1399" s="50">
        <v>31</v>
      </c>
      <c r="V1399" s="50">
        <f t="shared" si="1017"/>
        <v>312097</v>
      </c>
      <c r="W1399" s="50">
        <v>97</v>
      </c>
      <c r="X1399" s="50" t="s">
        <v>2200</v>
      </c>
      <c r="Y1399" s="50" t="s">
        <v>2200</v>
      </c>
      <c r="Z1399" s="50">
        <f>随机目标!CH838</f>
        <v>0</v>
      </c>
      <c r="AA1399" s="50">
        <v>2</v>
      </c>
      <c r="AB1399" s="50" t="str">
        <f t="shared" si="1018"/>
        <v>itemicon_1</v>
      </c>
      <c r="AC1399" s="50" t="str">
        <f t="shared" si="1019"/>
        <v>coin</v>
      </c>
    </row>
    <row r="1400" spans="1:29">
      <c r="A1400" s="51" t="s">
        <v>1714</v>
      </c>
      <c r="B1400" s="52">
        <v>3098</v>
      </c>
      <c r="C1400" s="52">
        <v>2</v>
      </c>
      <c r="E1400" s="50">
        <v>0</v>
      </c>
      <c r="F1400" s="50">
        <v>0</v>
      </c>
      <c r="G1400" s="50">
        <v>0</v>
      </c>
      <c r="H1400" s="50" t="str">
        <f>"pack,"&amp;宝箱产出!P101</f>
        <v>pack,80198</v>
      </c>
      <c r="K1400" s="50">
        <v>18</v>
      </c>
      <c r="L1400" s="50">
        <f t="shared" si="1020"/>
        <v>181098</v>
      </c>
      <c r="M1400" s="50">
        <v>98</v>
      </c>
      <c r="N1400" s="50" t="str">
        <f ca="1">OFFSET(随机目标!$C$42,M1400-1,MATCH(K1400,随机目标!$C$41:$CH$41,0)-1)</f>
        <v>prop,301,1</v>
      </c>
      <c r="O1400" s="50" t="str">
        <f ca="1">OFFSET(随机目标!$C$42,M1400-1,MATCH(K1400,随机目标!$C$41:$CH$41,0))</f>
        <v>prop,301,1</v>
      </c>
      <c r="P1400" s="50">
        <f ca="1">OFFSET(随机目标!$C$42,M1400-1,MATCH(K1400,随机目标!$C$41:$CH$41,0)+1)</f>
        <v>5</v>
      </c>
      <c r="Q1400" s="50">
        <v>1</v>
      </c>
      <c r="R1400" s="50" t="str">
        <f t="shared" ca="1" si="1021"/>
        <v>prop_301</v>
      </c>
      <c r="S1400" s="50" t="str">
        <f t="shared" ca="1" si="1022"/>
        <v>prop</v>
      </c>
      <c r="U1400" s="50">
        <v>31</v>
      </c>
      <c r="V1400" s="50">
        <f t="shared" si="1017"/>
        <v>312098</v>
      </c>
      <c r="W1400" s="50">
        <v>98</v>
      </c>
      <c r="X1400" s="50" t="s">
        <v>2200</v>
      </c>
      <c r="Y1400" s="50" t="s">
        <v>2200</v>
      </c>
      <c r="Z1400" s="50">
        <f>随机目标!CH839</f>
        <v>0</v>
      </c>
      <c r="AA1400" s="50">
        <v>2</v>
      </c>
      <c r="AB1400" s="50" t="str">
        <f t="shared" si="1018"/>
        <v>itemicon_1</v>
      </c>
      <c r="AC1400" s="50" t="str">
        <f t="shared" si="1019"/>
        <v>coin</v>
      </c>
    </row>
    <row r="1401" spans="1:29">
      <c r="A1401" s="51" t="s">
        <v>1715</v>
      </c>
      <c r="B1401" s="52">
        <v>3099</v>
      </c>
      <c r="C1401" s="52">
        <v>2</v>
      </c>
      <c r="E1401" s="50">
        <v>0</v>
      </c>
      <c r="F1401" s="50">
        <v>0</v>
      </c>
      <c r="G1401" s="50">
        <v>0</v>
      </c>
      <c r="H1401" s="50" t="str">
        <f>"pack,"&amp;宝箱产出!P102</f>
        <v>pack,80199</v>
      </c>
      <c r="K1401" s="50">
        <v>18</v>
      </c>
      <c r="L1401" s="50">
        <f t="shared" si="1020"/>
        <v>181099</v>
      </c>
      <c r="M1401" s="50">
        <v>99</v>
      </c>
      <c r="N1401" s="50" t="str">
        <f ca="1">OFFSET(随机目标!$C$42,M1401-1,MATCH(K1401,随机目标!$C$41:$CH$41,0)-1)</f>
        <v>prop,301,1</v>
      </c>
      <c r="O1401" s="50" t="str">
        <f ca="1">OFFSET(随机目标!$C$42,M1401-1,MATCH(K1401,随机目标!$C$41:$CH$41,0))</f>
        <v>prop,301,1</v>
      </c>
      <c r="P1401" s="50">
        <f ca="1">OFFSET(随机目标!$C$42,M1401-1,MATCH(K1401,随机目标!$C$41:$CH$41,0)+1)</f>
        <v>5</v>
      </c>
      <c r="Q1401" s="50">
        <v>1</v>
      </c>
      <c r="R1401" s="50" t="str">
        <f t="shared" ca="1" si="1021"/>
        <v>prop_301</v>
      </c>
      <c r="S1401" s="50" t="str">
        <f t="shared" ca="1" si="1022"/>
        <v>prop</v>
      </c>
      <c r="U1401" s="50">
        <v>31</v>
      </c>
      <c r="V1401" s="50">
        <f t="shared" si="1017"/>
        <v>312099</v>
      </c>
      <c r="W1401" s="50">
        <v>99</v>
      </c>
      <c r="X1401" s="50" t="s">
        <v>2200</v>
      </c>
      <c r="Y1401" s="50" t="s">
        <v>2200</v>
      </c>
      <c r="Z1401" s="50">
        <f>随机目标!CH840</f>
        <v>0</v>
      </c>
      <c r="AA1401" s="50">
        <v>2</v>
      </c>
      <c r="AB1401" s="50" t="str">
        <f t="shared" si="1018"/>
        <v>itemicon_1</v>
      </c>
      <c r="AC1401" s="50" t="str">
        <f t="shared" si="1019"/>
        <v>coin</v>
      </c>
    </row>
    <row r="1402" spans="1:29">
      <c r="A1402" s="51" t="s">
        <v>1716</v>
      </c>
      <c r="B1402" s="52">
        <v>3100</v>
      </c>
      <c r="C1402" s="52">
        <v>2</v>
      </c>
      <c r="E1402" s="50">
        <v>0</v>
      </c>
      <c r="F1402" s="50">
        <v>0</v>
      </c>
      <c r="G1402" s="50">
        <v>0</v>
      </c>
      <c r="H1402" s="50" t="str">
        <f>"pack,"&amp;宝箱产出!P103</f>
        <v>pack,80200</v>
      </c>
      <c r="K1402" s="50">
        <v>18</v>
      </c>
      <c r="L1402" s="50">
        <f t="shared" si="1020"/>
        <v>181100</v>
      </c>
      <c r="M1402" s="50">
        <v>100</v>
      </c>
      <c r="N1402" s="50" t="str">
        <f ca="1">OFFSET(随机目标!$C$42,M1402-1,MATCH(K1402,随机目标!$C$41:$CH$41,0)-1)</f>
        <v>prop,301,1</v>
      </c>
      <c r="O1402" s="50" t="str">
        <f ca="1">OFFSET(随机目标!$C$42,M1402-1,MATCH(K1402,随机目标!$C$41:$CH$41,0))</f>
        <v>prop,301,1</v>
      </c>
      <c r="P1402" s="50">
        <f ca="1">OFFSET(随机目标!$C$42,M1402-1,MATCH(K1402,随机目标!$C$41:$CH$41,0)+1)</f>
        <v>5</v>
      </c>
      <c r="Q1402" s="50">
        <v>1</v>
      </c>
      <c r="R1402" s="50" t="str">
        <f t="shared" ca="1" si="1021"/>
        <v>prop_301</v>
      </c>
      <c r="S1402" s="50" t="str">
        <f t="shared" ca="1" si="1022"/>
        <v>prop</v>
      </c>
      <c r="U1402" s="50">
        <v>31</v>
      </c>
      <c r="V1402" s="50">
        <f t="shared" si="1017"/>
        <v>312100</v>
      </c>
      <c r="W1402" s="50">
        <v>100</v>
      </c>
      <c r="X1402" s="50" t="s">
        <v>2200</v>
      </c>
      <c r="Y1402" s="50" t="s">
        <v>2200</v>
      </c>
      <c r="Z1402" s="50">
        <f>随机目标!CH841</f>
        <v>0</v>
      </c>
      <c r="AA1402" s="50">
        <v>2</v>
      </c>
      <c r="AB1402" s="50" t="str">
        <f t="shared" si="1018"/>
        <v>itemicon_1</v>
      </c>
      <c r="AC1402" s="50" t="str">
        <f t="shared" si="1019"/>
        <v>coin</v>
      </c>
    </row>
    <row r="1403" spans="1:29">
      <c r="A1403" s="51" t="s">
        <v>1717</v>
      </c>
      <c r="B1403" s="52">
        <v>3001</v>
      </c>
      <c r="C1403" s="52">
        <v>3</v>
      </c>
      <c r="E1403" s="50">
        <v>0</v>
      </c>
      <c r="F1403" s="50">
        <v>0</v>
      </c>
      <c r="G1403" s="50">
        <v>0</v>
      </c>
      <c r="H1403" s="50" t="str">
        <f>"pack,"&amp;宝箱产出!Q4</f>
        <v>pack,80201</v>
      </c>
      <c r="K1403" s="50">
        <v>19</v>
      </c>
      <c r="L1403" s="50">
        <f t="shared" si="1020"/>
        <v>191001</v>
      </c>
      <c r="M1403" s="50">
        <v>1</v>
      </c>
      <c r="N1403" s="50" t="str">
        <f ca="1">OFFSET(随机目标!$C$42,M1403-1,MATCH(K1403,随机目标!$C$41:$CH$41,0)-1)</f>
        <v>prop,302,1</v>
      </c>
      <c r="O1403" s="50" t="str">
        <f ca="1">OFFSET(随机目标!$C$42,M1403-1,MATCH(K1403,随机目标!$C$41:$CH$41,0))</f>
        <v>prop,302,1</v>
      </c>
      <c r="P1403" s="50">
        <f ca="1">OFFSET(随机目标!$C$42,M1403-1,MATCH(K1403,随机目标!$C$41:$CH$41,0)+1)</f>
        <v>0</v>
      </c>
      <c r="Q1403" s="50">
        <v>1</v>
      </c>
      <c r="R1403" s="50" t="str">
        <f t="shared" ca="1" si="1021"/>
        <v>prop_302</v>
      </c>
      <c r="S1403" s="50" t="str">
        <f t="shared" ca="1" si="1022"/>
        <v>prop</v>
      </c>
      <c r="U1403" s="50">
        <v>41</v>
      </c>
      <c r="V1403" s="50">
        <f t="shared" si="1017"/>
        <v>412001</v>
      </c>
      <c r="W1403" s="50">
        <v>1</v>
      </c>
      <c r="X1403" s="50" t="s">
        <v>2200</v>
      </c>
      <c r="Y1403" s="50" t="s">
        <v>2200</v>
      </c>
      <c r="Z1403" s="50">
        <f>随机目标!CH842</f>
        <v>0</v>
      </c>
      <c r="AA1403" s="50">
        <v>2</v>
      </c>
      <c r="AB1403" s="50" t="str">
        <f t="shared" si="1018"/>
        <v>itemicon_1</v>
      </c>
      <c r="AC1403" s="50" t="str">
        <f t="shared" si="1019"/>
        <v>coin</v>
      </c>
    </row>
    <row r="1404" spans="1:29">
      <c r="A1404" s="51" t="s">
        <v>1718</v>
      </c>
      <c r="B1404" s="52">
        <v>3002</v>
      </c>
      <c r="C1404" s="52">
        <v>3</v>
      </c>
      <c r="E1404" s="50">
        <v>0</v>
      </c>
      <c r="F1404" s="50">
        <v>0</v>
      </c>
      <c r="G1404" s="50">
        <v>0</v>
      </c>
      <c r="H1404" s="50" t="str">
        <f>"pack,"&amp;宝箱产出!Q5</f>
        <v>pack,80202</v>
      </c>
      <c r="K1404" s="50">
        <v>19</v>
      </c>
      <c r="L1404" s="50">
        <f t="shared" si="1020"/>
        <v>191002</v>
      </c>
      <c r="M1404" s="50">
        <v>2</v>
      </c>
      <c r="N1404" s="50" t="str">
        <f ca="1">OFFSET(随机目标!$C$42,M1404-1,MATCH(K1404,随机目标!$C$41:$CH$41,0)-1)</f>
        <v>prop,302,1</v>
      </c>
      <c r="O1404" s="50" t="str">
        <f ca="1">OFFSET(随机目标!$C$42,M1404-1,MATCH(K1404,随机目标!$C$41:$CH$41,0))</f>
        <v>prop,302,1</v>
      </c>
      <c r="P1404" s="50">
        <f ca="1">OFFSET(随机目标!$C$42,M1404-1,MATCH(K1404,随机目标!$C$41:$CH$41,0)+1)</f>
        <v>0</v>
      </c>
      <c r="Q1404" s="50">
        <v>1</v>
      </c>
      <c r="R1404" s="50" t="str">
        <f t="shared" ca="1" si="1021"/>
        <v>prop_302</v>
      </c>
      <c r="S1404" s="50" t="str">
        <f t="shared" ca="1" si="1022"/>
        <v>prop</v>
      </c>
      <c r="U1404" s="50">
        <v>41</v>
      </c>
      <c r="V1404" s="50">
        <f t="shared" si="1017"/>
        <v>412002</v>
      </c>
      <c r="W1404" s="50">
        <v>2</v>
      </c>
      <c r="X1404" s="50" t="s">
        <v>2200</v>
      </c>
      <c r="Y1404" s="50" t="s">
        <v>2200</v>
      </c>
      <c r="Z1404" s="50">
        <f>随机目标!CH843</f>
        <v>0</v>
      </c>
      <c r="AA1404" s="50">
        <v>2</v>
      </c>
      <c r="AB1404" s="50" t="str">
        <f t="shared" si="1018"/>
        <v>itemicon_1</v>
      </c>
      <c r="AC1404" s="50" t="str">
        <f t="shared" si="1019"/>
        <v>coin</v>
      </c>
    </row>
    <row r="1405" spans="1:29">
      <c r="A1405" s="51" t="s">
        <v>1719</v>
      </c>
      <c r="B1405" s="52">
        <v>3003</v>
      </c>
      <c r="C1405" s="52">
        <v>3</v>
      </c>
      <c r="E1405" s="50">
        <v>0</v>
      </c>
      <c r="F1405" s="50">
        <v>0</v>
      </c>
      <c r="G1405" s="50">
        <v>0</v>
      </c>
      <c r="H1405" s="50" t="str">
        <f>"pack,"&amp;宝箱产出!Q6</f>
        <v>pack,80203</v>
      </c>
      <c r="K1405" s="50">
        <v>19</v>
      </c>
      <c r="L1405" s="50">
        <f t="shared" si="1020"/>
        <v>191003</v>
      </c>
      <c r="M1405" s="50">
        <v>3</v>
      </c>
      <c r="N1405" s="50" t="str">
        <f ca="1">OFFSET(随机目标!$C$42,M1405-1,MATCH(K1405,随机目标!$C$41:$CH$41,0)-1)</f>
        <v>prop,302,1</v>
      </c>
      <c r="O1405" s="50" t="str">
        <f ca="1">OFFSET(随机目标!$C$42,M1405-1,MATCH(K1405,随机目标!$C$41:$CH$41,0))</f>
        <v>prop,302,1</v>
      </c>
      <c r="P1405" s="50">
        <f ca="1">OFFSET(随机目标!$C$42,M1405-1,MATCH(K1405,随机目标!$C$41:$CH$41,0)+1)</f>
        <v>0</v>
      </c>
      <c r="Q1405" s="50">
        <v>1</v>
      </c>
      <c r="R1405" s="50" t="str">
        <f t="shared" ca="1" si="1021"/>
        <v>prop_302</v>
      </c>
      <c r="S1405" s="50" t="str">
        <f t="shared" ca="1" si="1022"/>
        <v>prop</v>
      </c>
      <c r="U1405" s="50">
        <v>41</v>
      </c>
      <c r="V1405" s="50">
        <f t="shared" si="1017"/>
        <v>412003</v>
      </c>
      <c r="W1405" s="50">
        <v>3</v>
      </c>
      <c r="X1405" s="50" t="s">
        <v>2200</v>
      </c>
      <c r="Y1405" s="50" t="s">
        <v>2200</v>
      </c>
      <c r="Z1405" s="50">
        <f>随机目标!CH844</f>
        <v>0</v>
      </c>
      <c r="AA1405" s="50">
        <v>2</v>
      </c>
      <c r="AB1405" s="50" t="str">
        <f t="shared" si="1018"/>
        <v>itemicon_1</v>
      </c>
      <c r="AC1405" s="50" t="str">
        <f t="shared" si="1019"/>
        <v>coin</v>
      </c>
    </row>
    <row r="1406" spans="1:29">
      <c r="A1406" s="51" t="s">
        <v>1720</v>
      </c>
      <c r="B1406" s="52">
        <v>3004</v>
      </c>
      <c r="C1406" s="52">
        <v>3</v>
      </c>
      <c r="E1406" s="50">
        <v>0</v>
      </c>
      <c r="F1406" s="50">
        <v>0</v>
      </c>
      <c r="G1406" s="50">
        <v>0</v>
      </c>
      <c r="H1406" s="50" t="str">
        <f>"pack,"&amp;宝箱产出!Q7</f>
        <v>pack,80204</v>
      </c>
      <c r="K1406" s="50">
        <v>19</v>
      </c>
      <c r="L1406" s="50">
        <f t="shared" si="1020"/>
        <v>191004</v>
      </c>
      <c r="M1406" s="50">
        <v>4</v>
      </c>
      <c r="N1406" s="50" t="str">
        <f ca="1">OFFSET(随机目标!$C$42,M1406-1,MATCH(K1406,随机目标!$C$41:$CH$41,0)-1)</f>
        <v>prop,302,1</v>
      </c>
      <c r="O1406" s="50" t="str">
        <f ca="1">OFFSET(随机目标!$C$42,M1406-1,MATCH(K1406,随机目标!$C$41:$CH$41,0))</f>
        <v>prop,302,1</v>
      </c>
      <c r="P1406" s="50">
        <f ca="1">OFFSET(随机目标!$C$42,M1406-1,MATCH(K1406,随机目标!$C$41:$CH$41,0)+1)</f>
        <v>0</v>
      </c>
      <c r="Q1406" s="50">
        <v>1</v>
      </c>
      <c r="R1406" s="50" t="str">
        <f t="shared" ca="1" si="1021"/>
        <v>prop_302</v>
      </c>
      <c r="S1406" s="50" t="str">
        <f t="shared" ca="1" si="1022"/>
        <v>prop</v>
      </c>
      <c r="U1406" s="50">
        <v>41</v>
      </c>
      <c r="V1406" s="50">
        <f t="shared" si="1017"/>
        <v>412004</v>
      </c>
      <c r="W1406" s="50">
        <v>4</v>
      </c>
      <c r="X1406" s="50" t="s">
        <v>2200</v>
      </c>
      <c r="Y1406" s="50" t="s">
        <v>2200</v>
      </c>
      <c r="Z1406" s="50">
        <f>随机目标!CH845</f>
        <v>0</v>
      </c>
      <c r="AA1406" s="50">
        <v>2</v>
      </c>
      <c r="AB1406" s="50" t="str">
        <f t="shared" si="1018"/>
        <v>itemicon_1</v>
      </c>
      <c r="AC1406" s="50" t="str">
        <f t="shared" si="1019"/>
        <v>coin</v>
      </c>
    </row>
    <row r="1407" spans="1:29">
      <c r="A1407" s="51" t="s">
        <v>1721</v>
      </c>
      <c r="B1407" s="52">
        <v>3005</v>
      </c>
      <c r="C1407" s="52">
        <v>3</v>
      </c>
      <c r="E1407" s="50">
        <v>0</v>
      </c>
      <c r="F1407" s="50">
        <v>0</v>
      </c>
      <c r="G1407" s="50">
        <v>0</v>
      </c>
      <c r="H1407" s="50" t="str">
        <f>"pack,"&amp;宝箱产出!Q8</f>
        <v>pack,80205</v>
      </c>
      <c r="K1407" s="50">
        <v>19</v>
      </c>
      <c r="L1407" s="50">
        <f t="shared" si="1020"/>
        <v>191005</v>
      </c>
      <c r="M1407" s="50">
        <v>5</v>
      </c>
      <c r="N1407" s="50" t="str">
        <f ca="1">OFFSET(随机目标!$C$42,M1407-1,MATCH(K1407,随机目标!$C$41:$CH$41,0)-1)</f>
        <v>prop,302,1</v>
      </c>
      <c r="O1407" s="50" t="str">
        <f ca="1">OFFSET(随机目标!$C$42,M1407-1,MATCH(K1407,随机目标!$C$41:$CH$41,0))</f>
        <v>prop,302,1</v>
      </c>
      <c r="P1407" s="50">
        <f ca="1">OFFSET(随机目标!$C$42,M1407-1,MATCH(K1407,随机目标!$C$41:$CH$41,0)+1)</f>
        <v>0</v>
      </c>
      <c r="Q1407" s="50">
        <v>1</v>
      </c>
      <c r="R1407" s="50" t="str">
        <f t="shared" ca="1" si="1021"/>
        <v>prop_302</v>
      </c>
      <c r="S1407" s="50" t="str">
        <f t="shared" ca="1" si="1022"/>
        <v>prop</v>
      </c>
      <c r="U1407" s="50">
        <v>41</v>
      </c>
      <c r="V1407" s="50">
        <f t="shared" si="1017"/>
        <v>412005</v>
      </c>
      <c r="W1407" s="50">
        <v>5</v>
      </c>
      <c r="X1407" s="50" t="s">
        <v>2200</v>
      </c>
      <c r="Y1407" s="50" t="s">
        <v>2200</v>
      </c>
      <c r="Z1407" s="50">
        <f>随机目标!CH846</f>
        <v>0</v>
      </c>
      <c r="AA1407" s="50">
        <v>2</v>
      </c>
      <c r="AB1407" s="50" t="str">
        <f t="shared" si="1018"/>
        <v>itemicon_1</v>
      </c>
      <c r="AC1407" s="50" t="str">
        <f t="shared" si="1019"/>
        <v>coin</v>
      </c>
    </row>
    <row r="1408" spans="1:29">
      <c r="A1408" s="51" t="s">
        <v>1722</v>
      </c>
      <c r="B1408" s="52">
        <v>3006</v>
      </c>
      <c r="C1408" s="52">
        <v>3</v>
      </c>
      <c r="E1408" s="50">
        <v>0</v>
      </c>
      <c r="F1408" s="50">
        <v>0</v>
      </c>
      <c r="G1408" s="50">
        <v>0</v>
      </c>
      <c r="H1408" s="50" t="str">
        <f>"pack,"&amp;宝箱产出!Q9</f>
        <v>pack,80206</v>
      </c>
      <c r="K1408" s="50">
        <v>19</v>
      </c>
      <c r="L1408" s="50">
        <f t="shared" si="1020"/>
        <v>191006</v>
      </c>
      <c r="M1408" s="50">
        <v>6</v>
      </c>
      <c r="N1408" s="50" t="str">
        <f ca="1">OFFSET(随机目标!$C$42,M1408-1,MATCH(K1408,随机目标!$C$41:$CH$41,0)-1)</f>
        <v>prop,302,1</v>
      </c>
      <c r="O1408" s="50" t="str">
        <f ca="1">OFFSET(随机目标!$C$42,M1408-1,MATCH(K1408,随机目标!$C$41:$CH$41,0))</f>
        <v>prop,302,1</v>
      </c>
      <c r="P1408" s="50">
        <f ca="1">OFFSET(随机目标!$C$42,M1408-1,MATCH(K1408,随机目标!$C$41:$CH$41,0)+1)</f>
        <v>0</v>
      </c>
      <c r="Q1408" s="50">
        <v>1</v>
      </c>
      <c r="R1408" s="50" t="str">
        <f t="shared" ca="1" si="1021"/>
        <v>prop_302</v>
      </c>
      <c r="S1408" s="50" t="str">
        <f t="shared" ca="1" si="1022"/>
        <v>prop</v>
      </c>
      <c r="U1408" s="50">
        <v>41</v>
      </c>
      <c r="V1408" s="50">
        <f t="shared" si="1017"/>
        <v>412006</v>
      </c>
      <c r="W1408" s="50">
        <v>6</v>
      </c>
      <c r="X1408" s="50" t="s">
        <v>2200</v>
      </c>
      <c r="Y1408" s="50" t="s">
        <v>2200</v>
      </c>
      <c r="Z1408" s="50">
        <f>随机目标!CH847</f>
        <v>0</v>
      </c>
      <c r="AA1408" s="50">
        <v>2</v>
      </c>
      <c r="AB1408" s="50" t="str">
        <f t="shared" si="1018"/>
        <v>itemicon_1</v>
      </c>
      <c r="AC1408" s="50" t="str">
        <f t="shared" si="1019"/>
        <v>coin</v>
      </c>
    </row>
    <row r="1409" spans="1:29">
      <c r="A1409" s="51" t="s">
        <v>1723</v>
      </c>
      <c r="B1409" s="52">
        <v>3007</v>
      </c>
      <c r="C1409" s="52">
        <v>3</v>
      </c>
      <c r="E1409" s="50">
        <v>0</v>
      </c>
      <c r="F1409" s="50">
        <v>0</v>
      </c>
      <c r="G1409" s="50">
        <v>0</v>
      </c>
      <c r="H1409" s="50" t="str">
        <f>"pack,"&amp;宝箱产出!Q10</f>
        <v>pack,80207</v>
      </c>
      <c r="K1409" s="50">
        <v>19</v>
      </c>
      <c r="L1409" s="50">
        <f t="shared" si="1020"/>
        <v>191007</v>
      </c>
      <c r="M1409" s="50">
        <v>7</v>
      </c>
      <c r="N1409" s="50" t="str">
        <f ca="1">OFFSET(随机目标!$C$42,M1409-1,MATCH(K1409,随机目标!$C$41:$CH$41,0)-1)</f>
        <v>prop,302,1</v>
      </c>
      <c r="O1409" s="50" t="str">
        <f ca="1">OFFSET(随机目标!$C$42,M1409-1,MATCH(K1409,随机目标!$C$41:$CH$41,0))</f>
        <v>prop,302,1</v>
      </c>
      <c r="P1409" s="50">
        <f ca="1">OFFSET(随机目标!$C$42,M1409-1,MATCH(K1409,随机目标!$C$41:$CH$41,0)+1)</f>
        <v>0</v>
      </c>
      <c r="Q1409" s="50">
        <v>1</v>
      </c>
      <c r="R1409" s="50" t="str">
        <f t="shared" ca="1" si="1021"/>
        <v>prop_302</v>
      </c>
      <c r="S1409" s="50" t="str">
        <f t="shared" ca="1" si="1022"/>
        <v>prop</v>
      </c>
      <c r="U1409" s="50">
        <v>41</v>
      </c>
      <c r="V1409" s="50">
        <f t="shared" si="1017"/>
        <v>412007</v>
      </c>
      <c r="W1409" s="50">
        <v>7</v>
      </c>
      <c r="X1409" s="50" t="s">
        <v>2200</v>
      </c>
      <c r="Y1409" s="50" t="s">
        <v>2200</v>
      </c>
      <c r="Z1409" s="50">
        <f>随机目标!CH848</f>
        <v>0</v>
      </c>
      <c r="AA1409" s="50">
        <v>2</v>
      </c>
      <c r="AB1409" s="50" t="str">
        <f t="shared" si="1018"/>
        <v>itemicon_1</v>
      </c>
      <c r="AC1409" s="50" t="str">
        <f t="shared" si="1019"/>
        <v>coin</v>
      </c>
    </row>
    <row r="1410" spans="1:29">
      <c r="A1410" s="51" t="s">
        <v>1724</v>
      </c>
      <c r="B1410" s="52">
        <v>3008</v>
      </c>
      <c r="C1410" s="52">
        <v>3</v>
      </c>
      <c r="E1410" s="50">
        <v>0</v>
      </c>
      <c r="F1410" s="50">
        <v>0</v>
      </c>
      <c r="G1410" s="50">
        <v>0</v>
      </c>
      <c r="H1410" s="50" t="str">
        <f>"pack,"&amp;宝箱产出!Q11</f>
        <v>pack,80208</v>
      </c>
      <c r="K1410" s="50">
        <v>19</v>
      </c>
      <c r="L1410" s="50">
        <f t="shared" si="1020"/>
        <v>191008</v>
      </c>
      <c r="M1410" s="50">
        <v>8</v>
      </c>
      <c r="N1410" s="50" t="str">
        <f ca="1">OFFSET(随机目标!$C$42,M1410-1,MATCH(K1410,随机目标!$C$41:$CH$41,0)-1)</f>
        <v>prop,302,1</v>
      </c>
      <c r="O1410" s="50" t="str">
        <f ca="1">OFFSET(随机目标!$C$42,M1410-1,MATCH(K1410,随机目标!$C$41:$CH$41,0))</f>
        <v>prop,302,1</v>
      </c>
      <c r="P1410" s="50">
        <f ca="1">OFFSET(随机目标!$C$42,M1410-1,MATCH(K1410,随机目标!$C$41:$CH$41,0)+1)</f>
        <v>0</v>
      </c>
      <c r="Q1410" s="50">
        <v>1</v>
      </c>
      <c r="R1410" s="50" t="str">
        <f t="shared" ca="1" si="1021"/>
        <v>prop_302</v>
      </c>
      <c r="S1410" s="50" t="str">
        <f t="shared" ca="1" si="1022"/>
        <v>prop</v>
      </c>
      <c r="U1410" s="50">
        <v>41</v>
      </c>
      <c r="V1410" s="50">
        <f t="shared" si="1017"/>
        <v>412008</v>
      </c>
      <c r="W1410" s="50">
        <v>8</v>
      </c>
      <c r="X1410" s="50" t="s">
        <v>2200</v>
      </c>
      <c r="Y1410" s="50" t="s">
        <v>2200</v>
      </c>
      <c r="Z1410" s="50">
        <f>随机目标!CH849</f>
        <v>0</v>
      </c>
      <c r="AA1410" s="50">
        <v>2</v>
      </c>
      <c r="AB1410" s="50" t="str">
        <f t="shared" si="1018"/>
        <v>itemicon_1</v>
      </c>
      <c r="AC1410" s="50" t="str">
        <f t="shared" si="1019"/>
        <v>coin</v>
      </c>
    </row>
    <row r="1411" spans="1:29">
      <c r="A1411" s="51" t="s">
        <v>1725</v>
      </c>
      <c r="B1411" s="52">
        <v>3009</v>
      </c>
      <c r="C1411" s="52">
        <v>3</v>
      </c>
      <c r="E1411" s="50">
        <v>0</v>
      </c>
      <c r="F1411" s="50">
        <v>0</v>
      </c>
      <c r="G1411" s="50">
        <v>0</v>
      </c>
      <c r="H1411" s="50" t="str">
        <f>"pack,"&amp;宝箱产出!Q12</f>
        <v>pack,80209</v>
      </c>
      <c r="K1411" s="50">
        <v>19</v>
      </c>
      <c r="L1411" s="50">
        <f t="shared" si="1020"/>
        <v>191009</v>
      </c>
      <c r="M1411" s="50">
        <v>9</v>
      </c>
      <c r="N1411" s="50" t="str">
        <f ca="1">OFFSET(随机目标!$C$42,M1411-1,MATCH(K1411,随机目标!$C$41:$CH$41,0)-1)</f>
        <v>prop,302,1</v>
      </c>
      <c r="O1411" s="50" t="str">
        <f ca="1">OFFSET(随机目标!$C$42,M1411-1,MATCH(K1411,随机目标!$C$41:$CH$41,0))</f>
        <v>prop,302,1</v>
      </c>
      <c r="P1411" s="50">
        <f ca="1">OFFSET(随机目标!$C$42,M1411-1,MATCH(K1411,随机目标!$C$41:$CH$41,0)+1)</f>
        <v>0</v>
      </c>
      <c r="Q1411" s="50">
        <v>1</v>
      </c>
      <c r="R1411" s="50" t="str">
        <f t="shared" ca="1" si="1021"/>
        <v>prop_302</v>
      </c>
      <c r="S1411" s="50" t="str">
        <f t="shared" ca="1" si="1022"/>
        <v>prop</v>
      </c>
      <c r="U1411" s="50">
        <v>41</v>
      </c>
      <c r="V1411" s="50">
        <f t="shared" si="1017"/>
        <v>412009</v>
      </c>
      <c r="W1411" s="50">
        <v>9</v>
      </c>
      <c r="X1411" s="50" t="s">
        <v>2200</v>
      </c>
      <c r="Y1411" s="50" t="s">
        <v>2200</v>
      </c>
      <c r="Z1411" s="50">
        <f>随机目标!CH850</f>
        <v>0</v>
      </c>
      <c r="AA1411" s="50">
        <v>2</v>
      </c>
      <c r="AB1411" s="50" t="str">
        <f t="shared" si="1018"/>
        <v>itemicon_1</v>
      </c>
      <c r="AC1411" s="50" t="str">
        <f t="shared" si="1019"/>
        <v>coin</v>
      </c>
    </row>
    <row r="1412" spans="1:29">
      <c r="A1412" s="51" t="s">
        <v>1726</v>
      </c>
      <c r="B1412" s="52">
        <v>3010</v>
      </c>
      <c r="C1412" s="52">
        <v>3</v>
      </c>
      <c r="E1412" s="50">
        <v>0</v>
      </c>
      <c r="F1412" s="50">
        <v>0</v>
      </c>
      <c r="G1412" s="50">
        <v>0</v>
      </c>
      <c r="H1412" s="50" t="str">
        <f>"pack,"&amp;宝箱产出!Q13</f>
        <v>pack,80210</v>
      </c>
      <c r="K1412" s="50">
        <v>19</v>
      </c>
      <c r="L1412" s="50">
        <f t="shared" si="1020"/>
        <v>191010</v>
      </c>
      <c r="M1412" s="50">
        <v>10</v>
      </c>
      <c r="N1412" s="50" t="str">
        <f ca="1">OFFSET(随机目标!$C$42,M1412-1,MATCH(K1412,随机目标!$C$41:$CH$41,0)-1)</f>
        <v>prop,302,1</v>
      </c>
      <c r="O1412" s="50" t="str">
        <f ca="1">OFFSET(随机目标!$C$42,M1412-1,MATCH(K1412,随机目标!$C$41:$CH$41,0))</f>
        <v>prop,302,1</v>
      </c>
      <c r="P1412" s="50">
        <f ca="1">OFFSET(随机目标!$C$42,M1412-1,MATCH(K1412,随机目标!$C$41:$CH$41,0)+1)</f>
        <v>10</v>
      </c>
      <c r="Q1412" s="50">
        <v>1</v>
      </c>
      <c r="R1412" s="50" t="str">
        <f t="shared" ca="1" si="1021"/>
        <v>prop_302</v>
      </c>
      <c r="S1412" s="50" t="str">
        <f t="shared" ca="1" si="1022"/>
        <v>prop</v>
      </c>
      <c r="U1412" s="50">
        <v>41</v>
      </c>
      <c r="V1412" s="50">
        <f t="shared" ref="V1412:V1475" si="1023">U1412*10000+2000+W1412</f>
        <v>412010</v>
      </c>
      <c r="W1412" s="50">
        <v>10</v>
      </c>
      <c r="X1412" s="50" t="s">
        <v>2200</v>
      </c>
      <c r="Y1412" s="50" t="s">
        <v>2200</v>
      </c>
      <c r="Z1412" s="50">
        <f>随机目标!CH851</f>
        <v>0</v>
      </c>
      <c r="AA1412" s="50">
        <v>2</v>
      </c>
      <c r="AB1412" s="50" t="str">
        <f t="shared" ref="AB1412:AB1475" si="1024">IF(OR(AC1412="coin",AC1412="stage_token"),VLOOKUP(AC1412,$AE$3:$AF$6,2,0),IF(AC1412="item",VLOOKUP(Y1412,$AE$3:$AF$6,2,0),AC1412&amp;"_"&amp;MID(Y1412,6,3)))</f>
        <v>itemicon_1</v>
      </c>
      <c r="AC1412" s="50" t="str">
        <f t="shared" ref="AC1412:AC1475" si="1025">LEFT(Y1412,FIND(",",Y1412)-1)</f>
        <v>coin</v>
      </c>
    </row>
    <row r="1413" spans="1:29">
      <c r="A1413" s="51" t="s">
        <v>1727</v>
      </c>
      <c r="B1413" s="52">
        <v>3011</v>
      </c>
      <c r="C1413" s="52">
        <v>3</v>
      </c>
      <c r="E1413" s="50">
        <v>0</v>
      </c>
      <c r="F1413" s="50">
        <v>0</v>
      </c>
      <c r="G1413" s="50">
        <v>0</v>
      </c>
      <c r="H1413" s="50" t="str">
        <f>"pack,"&amp;宝箱产出!Q14</f>
        <v>pack,80211</v>
      </c>
      <c r="K1413" s="50">
        <v>19</v>
      </c>
      <c r="L1413" s="50">
        <f t="shared" si="1020"/>
        <v>191011</v>
      </c>
      <c r="M1413" s="50">
        <v>11</v>
      </c>
      <c r="N1413" s="50" t="str">
        <f ca="1">OFFSET(随机目标!$C$42,M1413-1,MATCH(K1413,随机目标!$C$41:$CH$41,0)-1)</f>
        <v>prop,302,1</v>
      </c>
      <c r="O1413" s="50" t="str">
        <f ca="1">OFFSET(随机目标!$C$42,M1413-1,MATCH(K1413,随机目标!$C$41:$CH$41,0))</f>
        <v>prop,302,1</v>
      </c>
      <c r="P1413" s="50">
        <f ca="1">OFFSET(随机目标!$C$42,M1413-1,MATCH(K1413,随机目标!$C$41:$CH$41,0)+1)</f>
        <v>10</v>
      </c>
      <c r="Q1413" s="50">
        <v>1</v>
      </c>
      <c r="R1413" s="50" t="str">
        <f t="shared" ca="1" si="1021"/>
        <v>prop_302</v>
      </c>
      <c r="S1413" s="50" t="str">
        <f t="shared" ca="1" si="1022"/>
        <v>prop</v>
      </c>
      <c r="U1413" s="50">
        <v>41</v>
      </c>
      <c r="V1413" s="50">
        <f t="shared" si="1023"/>
        <v>412011</v>
      </c>
      <c r="W1413" s="50">
        <v>11</v>
      </c>
      <c r="X1413" s="50" t="s">
        <v>2200</v>
      </c>
      <c r="Y1413" s="50" t="s">
        <v>2200</v>
      </c>
      <c r="Z1413" s="50">
        <f>随机目标!CH852</f>
        <v>0</v>
      </c>
      <c r="AA1413" s="50">
        <v>2</v>
      </c>
      <c r="AB1413" s="50" t="str">
        <f t="shared" si="1024"/>
        <v>itemicon_1</v>
      </c>
      <c r="AC1413" s="50" t="str">
        <f t="shared" si="1025"/>
        <v>coin</v>
      </c>
    </row>
    <row r="1414" spans="1:29">
      <c r="A1414" s="51" t="s">
        <v>1728</v>
      </c>
      <c r="B1414" s="52">
        <v>3012</v>
      </c>
      <c r="C1414" s="52">
        <v>3</v>
      </c>
      <c r="E1414" s="50">
        <v>0</v>
      </c>
      <c r="F1414" s="50">
        <v>0</v>
      </c>
      <c r="G1414" s="50">
        <v>0</v>
      </c>
      <c r="H1414" s="50" t="str">
        <f>"pack,"&amp;宝箱产出!Q15</f>
        <v>pack,80212</v>
      </c>
      <c r="K1414" s="50">
        <v>19</v>
      </c>
      <c r="L1414" s="50">
        <f t="shared" si="1020"/>
        <v>191012</v>
      </c>
      <c r="M1414" s="50">
        <v>12</v>
      </c>
      <c r="N1414" s="50" t="str">
        <f ca="1">OFFSET(随机目标!$C$42,M1414-1,MATCH(K1414,随机目标!$C$41:$CH$41,0)-1)</f>
        <v>prop,302,1</v>
      </c>
      <c r="O1414" s="50" t="str">
        <f ca="1">OFFSET(随机目标!$C$42,M1414-1,MATCH(K1414,随机目标!$C$41:$CH$41,0))</f>
        <v>prop,302,1</v>
      </c>
      <c r="P1414" s="50">
        <f ca="1">OFFSET(随机目标!$C$42,M1414-1,MATCH(K1414,随机目标!$C$41:$CH$41,0)+1)</f>
        <v>10</v>
      </c>
      <c r="Q1414" s="50">
        <v>1</v>
      </c>
      <c r="R1414" s="50" t="str">
        <f t="shared" ca="1" si="1021"/>
        <v>prop_302</v>
      </c>
      <c r="S1414" s="50" t="str">
        <f t="shared" ca="1" si="1022"/>
        <v>prop</v>
      </c>
      <c r="U1414" s="50">
        <v>41</v>
      </c>
      <c r="V1414" s="50">
        <f t="shared" si="1023"/>
        <v>412012</v>
      </c>
      <c r="W1414" s="50">
        <v>12</v>
      </c>
      <c r="X1414" s="50" t="s">
        <v>2200</v>
      </c>
      <c r="Y1414" s="50" t="s">
        <v>2200</v>
      </c>
      <c r="Z1414" s="50">
        <f>随机目标!CH853</f>
        <v>0</v>
      </c>
      <c r="AA1414" s="50">
        <v>2</v>
      </c>
      <c r="AB1414" s="50" t="str">
        <f t="shared" si="1024"/>
        <v>itemicon_1</v>
      </c>
      <c r="AC1414" s="50" t="str">
        <f t="shared" si="1025"/>
        <v>coin</v>
      </c>
    </row>
    <row r="1415" spans="1:29">
      <c r="A1415" s="51" t="s">
        <v>1729</v>
      </c>
      <c r="B1415" s="52">
        <v>3013</v>
      </c>
      <c r="C1415" s="52">
        <v>3</v>
      </c>
      <c r="E1415" s="50">
        <v>0</v>
      </c>
      <c r="F1415" s="50">
        <v>0</v>
      </c>
      <c r="G1415" s="50">
        <v>0</v>
      </c>
      <c r="H1415" s="50" t="str">
        <f>"pack,"&amp;宝箱产出!Q16</f>
        <v>pack,80213</v>
      </c>
      <c r="K1415" s="50">
        <v>19</v>
      </c>
      <c r="L1415" s="50">
        <f t="shared" si="1020"/>
        <v>191013</v>
      </c>
      <c r="M1415" s="50">
        <v>13</v>
      </c>
      <c r="N1415" s="50" t="str">
        <f ca="1">OFFSET(随机目标!$C$42,M1415-1,MATCH(K1415,随机目标!$C$41:$CH$41,0)-1)</f>
        <v>prop,302,1</v>
      </c>
      <c r="O1415" s="50" t="str">
        <f ca="1">OFFSET(随机目标!$C$42,M1415-1,MATCH(K1415,随机目标!$C$41:$CH$41,0))</f>
        <v>prop,302,1</v>
      </c>
      <c r="P1415" s="50">
        <f ca="1">OFFSET(随机目标!$C$42,M1415-1,MATCH(K1415,随机目标!$C$41:$CH$41,0)+1)</f>
        <v>10</v>
      </c>
      <c r="Q1415" s="50">
        <v>1</v>
      </c>
      <c r="R1415" s="50" t="str">
        <f t="shared" ca="1" si="1021"/>
        <v>prop_302</v>
      </c>
      <c r="S1415" s="50" t="str">
        <f t="shared" ca="1" si="1022"/>
        <v>prop</v>
      </c>
      <c r="U1415" s="50">
        <v>41</v>
      </c>
      <c r="V1415" s="50">
        <f t="shared" si="1023"/>
        <v>412013</v>
      </c>
      <c r="W1415" s="50">
        <v>13</v>
      </c>
      <c r="X1415" s="50" t="s">
        <v>2200</v>
      </c>
      <c r="Y1415" s="50" t="s">
        <v>2200</v>
      </c>
      <c r="Z1415" s="50">
        <f>随机目标!CH854</f>
        <v>0</v>
      </c>
      <c r="AA1415" s="50">
        <v>2</v>
      </c>
      <c r="AB1415" s="50" t="str">
        <f t="shared" si="1024"/>
        <v>itemicon_1</v>
      </c>
      <c r="AC1415" s="50" t="str">
        <f t="shared" si="1025"/>
        <v>coin</v>
      </c>
    </row>
    <row r="1416" spans="1:29">
      <c r="A1416" s="51" t="s">
        <v>1730</v>
      </c>
      <c r="B1416" s="52">
        <v>3014</v>
      </c>
      <c r="C1416" s="52">
        <v>3</v>
      </c>
      <c r="E1416" s="50">
        <v>0</v>
      </c>
      <c r="F1416" s="50">
        <v>0</v>
      </c>
      <c r="G1416" s="50">
        <v>0</v>
      </c>
      <c r="H1416" s="50" t="str">
        <f>"pack,"&amp;宝箱产出!Q17</f>
        <v>pack,80214</v>
      </c>
      <c r="K1416" s="50">
        <v>19</v>
      </c>
      <c r="L1416" s="50">
        <f t="shared" si="1020"/>
        <v>191014</v>
      </c>
      <c r="M1416" s="50">
        <v>14</v>
      </c>
      <c r="N1416" s="50" t="str">
        <f ca="1">OFFSET(随机目标!$C$42,M1416-1,MATCH(K1416,随机目标!$C$41:$CH$41,0)-1)</f>
        <v>prop,302,1</v>
      </c>
      <c r="O1416" s="50" t="str">
        <f ca="1">OFFSET(随机目标!$C$42,M1416-1,MATCH(K1416,随机目标!$C$41:$CH$41,0))</f>
        <v>prop,302,1</v>
      </c>
      <c r="P1416" s="50">
        <f ca="1">OFFSET(随机目标!$C$42,M1416-1,MATCH(K1416,随机目标!$C$41:$CH$41,0)+1)</f>
        <v>10</v>
      </c>
      <c r="Q1416" s="50">
        <v>1</v>
      </c>
      <c r="R1416" s="50" t="str">
        <f t="shared" ca="1" si="1021"/>
        <v>prop_302</v>
      </c>
      <c r="S1416" s="50" t="str">
        <f t="shared" ca="1" si="1022"/>
        <v>prop</v>
      </c>
      <c r="U1416" s="50">
        <v>41</v>
      </c>
      <c r="V1416" s="50">
        <f t="shared" si="1023"/>
        <v>412014</v>
      </c>
      <c r="W1416" s="50">
        <v>14</v>
      </c>
      <c r="X1416" s="50" t="s">
        <v>2200</v>
      </c>
      <c r="Y1416" s="50" t="s">
        <v>2200</v>
      </c>
      <c r="Z1416" s="50">
        <f>随机目标!CH855</f>
        <v>0</v>
      </c>
      <c r="AA1416" s="50">
        <v>2</v>
      </c>
      <c r="AB1416" s="50" t="str">
        <f t="shared" si="1024"/>
        <v>itemicon_1</v>
      </c>
      <c r="AC1416" s="50" t="str">
        <f t="shared" si="1025"/>
        <v>coin</v>
      </c>
    </row>
    <row r="1417" spans="1:29">
      <c r="A1417" s="51" t="s">
        <v>1731</v>
      </c>
      <c r="B1417" s="52">
        <v>3015</v>
      </c>
      <c r="C1417" s="52">
        <v>3</v>
      </c>
      <c r="E1417" s="50">
        <v>0</v>
      </c>
      <c r="F1417" s="50">
        <v>0</v>
      </c>
      <c r="G1417" s="50">
        <v>0</v>
      </c>
      <c r="H1417" s="50" t="str">
        <f>"pack,"&amp;宝箱产出!Q18</f>
        <v>pack,80215</v>
      </c>
      <c r="K1417" s="50">
        <v>19</v>
      </c>
      <c r="L1417" s="50">
        <f t="shared" si="1020"/>
        <v>191015</v>
      </c>
      <c r="M1417" s="50">
        <v>15</v>
      </c>
      <c r="N1417" s="50" t="str">
        <f ca="1">OFFSET(随机目标!$C$42,M1417-1,MATCH(K1417,随机目标!$C$41:$CH$41,0)-1)</f>
        <v>prop,302,1</v>
      </c>
      <c r="O1417" s="50" t="str">
        <f ca="1">OFFSET(随机目标!$C$42,M1417-1,MATCH(K1417,随机目标!$C$41:$CH$41,0))</f>
        <v>prop,302,1</v>
      </c>
      <c r="P1417" s="50">
        <f ca="1">OFFSET(随机目标!$C$42,M1417-1,MATCH(K1417,随机目标!$C$41:$CH$41,0)+1)</f>
        <v>10</v>
      </c>
      <c r="Q1417" s="50">
        <v>1</v>
      </c>
      <c r="R1417" s="50" t="str">
        <f t="shared" ca="1" si="1021"/>
        <v>prop_302</v>
      </c>
      <c r="S1417" s="50" t="str">
        <f t="shared" ca="1" si="1022"/>
        <v>prop</v>
      </c>
      <c r="U1417" s="50">
        <v>41</v>
      </c>
      <c r="V1417" s="50">
        <f t="shared" si="1023"/>
        <v>412015</v>
      </c>
      <c r="W1417" s="50">
        <v>15</v>
      </c>
      <c r="X1417" s="50" t="s">
        <v>2200</v>
      </c>
      <c r="Y1417" s="50" t="s">
        <v>2200</v>
      </c>
      <c r="Z1417" s="50">
        <f>随机目标!CH856</f>
        <v>0</v>
      </c>
      <c r="AA1417" s="50">
        <v>2</v>
      </c>
      <c r="AB1417" s="50" t="str">
        <f t="shared" si="1024"/>
        <v>itemicon_1</v>
      </c>
      <c r="AC1417" s="50" t="str">
        <f t="shared" si="1025"/>
        <v>coin</v>
      </c>
    </row>
    <row r="1418" spans="1:29">
      <c r="A1418" s="51" t="s">
        <v>1732</v>
      </c>
      <c r="B1418" s="52">
        <v>3016</v>
      </c>
      <c r="C1418" s="52">
        <v>3</v>
      </c>
      <c r="E1418" s="50">
        <v>0</v>
      </c>
      <c r="F1418" s="50">
        <v>0</v>
      </c>
      <c r="G1418" s="50">
        <v>0</v>
      </c>
      <c r="H1418" s="50" t="str">
        <f>"pack,"&amp;宝箱产出!Q19</f>
        <v>pack,80216</v>
      </c>
      <c r="K1418" s="50">
        <v>19</v>
      </c>
      <c r="L1418" s="50">
        <f t="shared" si="1020"/>
        <v>191016</v>
      </c>
      <c r="M1418" s="50">
        <v>16</v>
      </c>
      <c r="N1418" s="50" t="str">
        <f ca="1">OFFSET(随机目标!$C$42,M1418-1,MATCH(K1418,随机目标!$C$41:$CH$41,0)-1)</f>
        <v>prop,302,1</v>
      </c>
      <c r="O1418" s="50" t="str">
        <f ca="1">OFFSET(随机目标!$C$42,M1418-1,MATCH(K1418,随机目标!$C$41:$CH$41,0))</f>
        <v>prop,302,1</v>
      </c>
      <c r="P1418" s="50">
        <f ca="1">OFFSET(随机目标!$C$42,M1418-1,MATCH(K1418,随机目标!$C$41:$CH$41,0)+1)</f>
        <v>10</v>
      </c>
      <c r="Q1418" s="50">
        <v>1</v>
      </c>
      <c r="R1418" s="50" t="str">
        <f t="shared" ca="1" si="1021"/>
        <v>prop_302</v>
      </c>
      <c r="S1418" s="50" t="str">
        <f t="shared" ca="1" si="1022"/>
        <v>prop</v>
      </c>
      <c r="U1418" s="50">
        <v>41</v>
      </c>
      <c r="V1418" s="50">
        <f t="shared" si="1023"/>
        <v>412016</v>
      </c>
      <c r="W1418" s="50">
        <v>16</v>
      </c>
      <c r="X1418" s="50" t="s">
        <v>2200</v>
      </c>
      <c r="Y1418" s="50" t="s">
        <v>2200</v>
      </c>
      <c r="Z1418" s="50">
        <f>随机目标!CH857</f>
        <v>0</v>
      </c>
      <c r="AA1418" s="50">
        <v>2</v>
      </c>
      <c r="AB1418" s="50" t="str">
        <f t="shared" si="1024"/>
        <v>itemicon_1</v>
      </c>
      <c r="AC1418" s="50" t="str">
        <f t="shared" si="1025"/>
        <v>coin</v>
      </c>
    </row>
    <row r="1419" spans="1:29">
      <c r="A1419" s="51" t="s">
        <v>1733</v>
      </c>
      <c r="B1419" s="52">
        <v>3017</v>
      </c>
      <c r="C1419" s="52">
        <v>3</v>
      </c>
      <c r="E1419" s="50">
        <v>0</v>
      </c>
      <c r="F1419" s="50">
        <v>0</v>
      </c>
      <c r="G1419" s="50">
        <v>0</v>
      </c>
      <c r="H1419" s="50" t="str">
        <f>"pack,"&amp;宝箱产出!Q20</f>
        <v>pack,80217</v>
      </c>
      <c r="K1419" s="50">
        <v>19</v>
      </c>
      <c r="L1419" s="50">
        <f t="shared" si="1020"/>
        <v>191017</v>
      </c>
      <c r="M1419" s="50">
        <v>17</v>
      </c>
      <c r="N1419" s="50" t="str">
        <f ca="1">OFFSET(随机目标!$C$42,M1419-1,MATCH(K1419,随机目标!$C$41:$CH$41,0)-1)</f>
        <v>prop,302,1</v>
      </c>
      <c r="O1419" s="50" t="str">
        <f ca="1">OFFSET(随机目标!$C$42,M1419-1,MATCH(K1419,随机目标!$C$41:$CH$41,0))</f>
        <v>prop,302,1</v>
      </c>
      <c r="P1419" s="50">
        <f ca="1">OFFSET(随机目标!$C$42,M1419-1,MATCH(K1419,随机目标!$C$41:$CH$41,0)+1)</f>
        <v>10</v>
      </c>
      <c r="Q1419" s="50">
        <v>1</v>
      </c>
      <c r="R1419" s="50" t="str">
        <f t="shared" ca="1" si="1021"/>
        <v>prop_302</v>
      </c>
      <c r="S1419" s="50" t="str">
        <f t="shared" ca="1" si="1022"/>
        <v>prop</v>
      </c>
      <c r="U1419" s="50">
        <v>41</v>
      </c>
      <c r="V1419" s="50">
        <f t="shared" si="1023"/>
        <v>412017</v>
      </c>
      <c r="W1419" s="50">
        <v>17</v>
      </c>
      <c r="X1419" s="50" t="s">
        <v>2200</v>
      </c>
      <c r="Y1419" s="50" t="s">
        <v>2200</v>
      </c>
      <c r="Z1419" s="50">
        <f>随机目标!CH858</f>
        <v>0</v>
      </c>
      <c r="AA1419" s="50">
        <v>2</v>
      </c>
      <c r="AB1419" s="50" t="str">
        <f t="shared" si="1024"/>
        <v>itemicon_1</v>
      </c>
      <c r="AC1419" s="50" t="str">
        <f t="shared" si="1025"/>
        <v>coin</v>
      </c>
    </row>
    <row r="1420" spans="1:29">
      <c r="A1420" s="51" t="s">
        <v>1734</v>
      </c>
      <c r="B1420" s="52">
        <v>3018</v>
      </c>
      <c r="C1420" s="52">
        <v>3</v>
      </c>
      <c r="E1420" s="50">
        <v>0</v>
      </c>
      <c r="F1420" s="50">
        <v>0</v>
      </c>
      <c r="G1420" s="50">
        <v>0</v>
      </c>
      <c r="H1420" s="50" t="str">
        <f>"pack,"&amp;宝箱产出!Q21</f>
        <v>pack,80218</v>
      </c>
      <c r="K1420" s="50">
        <v>19</v>
      </c>
      <c r="L1420" s="50">
        <f t="shared" si="1020"/>
        <v>191018</v>
      </c>
      <c r="M1420" s="50">
        <v>18</v>
      </c>
      <c r="N1420" s="50" t="str">
        <f ca="1">OFFSET(随机目标!$C$42,M1420-1,MATCH(K1420,随机目标!$C$41:$CH$41,0)-1)</f>
        <v>prop,302,1</v>
      </c>
      <c r="O1420" s="50" t="str">
        <f ca="1">OFFSET(随机目标!$C$42,M1420-1,MATCH(K1420,随机目标!$C$41:$CH$41,0))</f>
        <v>prop,302,1</v>
      </c>
      <c r="P1420" s="50">
        <f ca="1">OFFSET(随机目标!$C$42,M1420-1,MATCH(K1420,随机目标!$C$41:$CH$41,0)+1)</f>
        <v>10</v>
      </c>
      <c r="Q1420" s="50">
        <v>1</v>
      </c>
      <c r="R1420" s="50" t="str">
        <f t="shared" ca="1" si="1021"/>
        <v>prop_302</v>
      </c>
      <c r="S1420" s="50" t="str">
        <f t="shared" ca="1" si="1022"/>
        <v>prop</v>
      </c>
      <c r="U1420" s="50">
        <v>41</v>
      </c>
      <c r="V1420" s="50">
        <f t="shared" si="1023"/>
        <v>412018</v>
      </c>
      <c r="W1420" s="50">
        <v>18</v>
      </c>
      <c r="X1420" s="50" t="s">
        <v>2200</v>
      </c>
      <c r="Y1420" s="50" t="s">
        <v>2200</v>
      </c>
      <c r="Z1420" s="50">
        <f>随机目标!CH859</f>
        <v>0</v>
      </c>
      <c r="AA1420" s="50">
        <v>2</v>
      </c>
      <c r="AB1420" s="50" t="str">
        <f t="shared" si="1024"/>
        <v>itemicon_1</v>
      </c>
      <c r="AC1420" s="50" t="str">
        <f t="shared" si="1025"/>
        <v>coin</v>
      </c>
    </row>
    <row r="1421" spans="1:29">
      <c r="A1421" s="51" t="s">
        <v>1735</v>
      </c>
      <c r="B1421" s="52">
        <v>3019</v>
      </c>
      <c r="C1421" s="52">
        <v>3</v>
      </c>
      <c r="E1421" s="50">
        <v>0</v>
      </c>
      <c r="F1421" s="50">
        <v>0</v>
      </c>
      <c r="G1421" s="50">
        <v>0</v>
      </c>
      <c r="H1421" s="50" t="str">
        <f>"pack,"&amp;宝箱产出!Q22</f>
        <v>pack,80219</v>
      </c>
      <c r="K1421" s="50">
        <v>19</v>
      </c>
      <c r="L1421" s="50">
        <f t="shared" si="1020"/>
        <v>191019</v>
      </c>
      <c r="M1421" s="50">
        <v>19</v>
      </c>
      <c r="N1421" s="50" t="str">
        <f ca="1">OFFSET(随机目标!$C$42,M1421-1,MATCH(K1421,随机目标!$C$41:$CH$41,0)-1)</f>
        <v>prop,302,1</v>
      </c>
      <c r="O1421" s="50" t="str">
        <f ca="1">OFFSET(随机目标!$C$42,M1421-1,MATCH(K1421,随机目标!$C$41:$CH$41,0))</f>
        <v>prop,302,1</v>
      </c>
      <c r="P1421" s="50">
        <f ca="1">OFFSET(随机目标!$C$42,M1421-1,MATCH(K1421,随机目标!$C$41:$CH$41,0)+1)</f>
        <v>10</v>
      </c>
      <c r="Q1421" s="50">
        <v>1</v>
      </c>
      <c r="R1421" s="50" t="str">
        <f t="shared" ca="1" si="1021"/>
        <v>prop_302</v>
      </c>
      <c r="S1421" s="50" t="str">
        <f t="shared" ca="1" si="1022"/>
        <v>prop</v>
      </c>
      <c r="U1421" s="50">
        <v>41</v>
      </c>
      <c r="V1421" s="50">
        <f t="shared" si="1023"/>
        <v>412019</v>
      </c>
      <c r="W1421" s="50">
        <v>19</v>
      </c>
      <c r="X1421" s="50" t="s">
        <v>2200</v>
      </c>
      <c r="Y1421" s="50" t="s">
        <v>2200</v>
      </c>
      <c r="Z1421" s="50">
        <f>随机目标!CH860</f>
        <v>0</v>
      </c>
      <c r="AA1421" s="50">
        <v>2</v>
      </c>
      <c r="AB1421" s="50" t="str">
        <f t="shared" si="1024"/>
        <v>itemicon_1</v>
      </c>
      <c r="AC1421" s="50" t="str">
        <f t="shared" si="1025"/>
        <v>coin</v>
      </c>
    </row>
    <row r="1422" spans="1:29">
      <c r="A1422" s="51" t="s">
        <v>1736</v>
      </c>
      <c r="B1422" s="52">
        <v>3020</v>
      </c>
      <c r="C1422" s="52">
        <v>3</v>
      </c>
      <c r="E1422" s="50">
        <v>0</v>
      </c>
      <c r="F1422" s="50">
        <v>0</v>
      </c>
      <c r="G1422" s="50">
        <v>0</v>
      </c>
      <c r="H1422" s="50" t="str">
        <f>"pack,"&amp;宝箱产出!Q23</f>
        <v>pack,80220</v>
      </c>
      <c r="K1422" s="50">
        <v>19</v>
      </c>
      <c r="L1422" s="50">
        <f t="shared" si="1020"/>
        <v>191020</v>
      </c>
      <c r="M1422" s="50">
        <v>20</v>
      </c>
      <c r="N1422" s="50" t="str">
        <f ca="1">OFFSET(随机目标!$C$42,M1422-1,MATCH(K1422,随机目标!$C$41:$CH$41,0)-1)</f>
        <v>prop,302,1</v>
      </c>
      <c r="O1422" s="50" t="str">
        <f ca="1">OFFSET(随机目标!$C$42,M1422-1,MATCH(K1422,随机目标!$C$41:$CH$41,0))</f>
        <v>prop,302,1</v>
      </c>
      <c r="P1422" s="50">
        <f ca="1">OFFSET(随机目标!$C$42,M1422-1,MATCH(K1422,随机目标!$C$41:$CH$41,0)+1)</f>
        <v>10</v>
      </c>
      <c r="Q1422" s="50">
        <v>1</v>
      </c>
      <c r="R1422" s="50" t="str">
        <f t="shared" ca="1" si="1021"/>
        <v>prop_302</v>
      </c>
      <c r="S1422" s="50" t="str">
        <f t="shared" ca="1" si="1022"/>
        <v>prop</v>
      </c>
      <c r="U1422" s="50">
        <v>41</v>
      </c>
      <c r="V1422" s="50">
        <f t="shared" si="1023"/>
        <v>412020</v>
      </c>
      <c r="W1422" s="50">
        <v>20</v>
      </c>
      <c r="X1422" s="50" t="s">
        <v>2200</v>
      </c>
      <c r="Y1422" s="50" t="s">
        <v>2200</v>
      </c>
      <c r="Z1422" s="50">
        <f>随机目标!CH861</f>
        <v>0</v>
      </c>
      <c r="AA1422" s="50">
        <v>2</v>
      </c>
      <c r="AB1422" s="50" t="str">
        <f t="shared" si="1024"/>
        <v>itemicon_1</v>
      </c>
      <c r="AC1422" s="50" t="str">
        <f t="shared" si="1025"/>
        <v>coin</v>
      </c>
    </row>
    <row r="1423" spans="1:29">
      <c r="A1423" s="51" t="s">
        <v>1737</v>
      </c>
      <c r="B1423" s="52">
        <v>3021</v>
      </c>
      <c r="C1423" s="52">
        <v>3</v>
      </c>
      <c r="E1423" s="50">
        <v>0</v>
      </c>
      <c r="F1423" s="50">
        <v>0</v>
      </c>
      <c r="G1423" s="50">
        <v>0</v>
      </c>
      <c r="H1423" s="50" t="str">
        <f>"pack,"&amp;宝箱产出!Q24</f>
        <v>pack,80221</v>
      </c>
      <c r="K1423" s="50">
        <v>19</v>
      </c>
      <c r="L1423" s="50">
        <f t="shared" si="1020"/>
        <v>191021</v>
      </c>
      <c r="M1423" s="50">
        <v>21</v>
      </c>
      <c r="N1423" s="50" t="str">
        <f ca="1">OFFSET(随机目标!$C$42,M1423-1,MATCH(K1423,随机目标!$C$41:$CH$41,0)-1)</f>
        <v>prop,302,1</v>
      </c>
      <c r="O1423" s="50" t="str">
        <f ca="1">OFFSET(随机目标!$C$42,M1423-1,MATCH(K1423,随机目标!$C$41:$CH$41,0))</f>
        <v>prop,302,1</v>
      </c>
      <c r="P1423" s="50">
        <f ca="1">OFFSET(随机目标!$C$42,M1423-1,MATCH(K1423,随机目标!$C$41:$CH$41,0)+1)</f>
        <v>10</v>
      </c>
      <c r="Q1423" s="50">
        <v>1</v>
      </c>
      <c r="R1423" s="50" t="str">
        <f t="shared" ca="1" si="1021"/>
        <v>prop_302</v>
      </c>
      <c r="S1423" s="50" t="str">
        <f t="shared" ca="1" si="1022"/>
        <v>prop</v>
      </c>
      <c r="U1423" s="50">
        <v>41</v>
      </c>
      <c r="V1423" s="50">
        <f t="shared" si="1023"/>
        <v>412021</v>
      </c>
      <c r="W1423" s="50">
        <v>21</v>
      </c>
      <c r="X1423" s="50" t="s">
        <v>2200</v>
      </c>
      <c r="Y1423" s="50" t="s">
        <v>2200</v>
      </c>
      <c r="Z1423" s="50">
        <f>随机目标!CH862</f>
        <v>0</v>
      </c>
      <c r="AA1423" s="50">
        <v>2</v>
      </c>
      <c r="AB1423" s="50" t="str">
        <f t="shared" si="1024"/>
        <v>itemicon_1</v>
      </c>
      <c r="AC1423" s="50" t="str">
        <f t="shared" si="1025"/>
        <v>coin</v>
      </c>
    </row>
    <row r="1424" spans="1:29">
      <c r="A1424" s="51" t="s">
        <v>1738</v>
      </c>
      <c r="B1424" s="52">
        <v>3022</v>
      </c>
      <c r="C1424" s="52">
        <v>3</v>
      </c>
      <c r="E1424" s="50">
        <v>0</v>
      </c>
      <c r="F1424" s="50">
        <v>0</v>
      </c>
      <c r="G1424" s="50">
        <v>0</v>
      </c>
      <c r="H1424" s="50" t="str">
        <f>"pack,"&amp;宝箱产出!Q25</f>
        <v>pack,80222</v>
      </c>
      <c r="K1424" s="50">
        <v>19</v>
      </c>
      <c r="L1424" s="50">
        <f t="shared" si="1020"/>
        <v>191022</v>
      </c>
      <c r="M1424" s="50">
        <v>22</v>
      </c>
      <c r="N1424" s="50" t="str">
        <f ca="1">OFFSET(随机目标!$C$42,M1424-1,MATCH(K1424,随机目标!$C$41:$CH$41,0)-1)</f>
        <v>prop,302,1</v>
      </c>
      <c r="O1424" s="50" t="str">
        <f ca="1">OFFSET(随机目标!$C$42,M1424-1,MATCH(K1424,随机目标!$C$41:$CH$41,0))</f>
        <v>prop,302,1</v>
      </c>
      <c r="P1424" s="50">
        <f ca="1">OFFSET(随机目标!$C$42,M1424-1,MATCH(K1424,随机目标!$C$41:$CH$41,0)+1)</f>
        <v>10</v>
      </c>
      <c r="Q1424" s="50">
        <v>1</v>
      </c>
      <c r="R1424" s="50" t="str">
        <f t="shared" ca="1" si="1021"/>
        <v>prop_302</v>
      </c>
      <c r="S1424" s="50" t="str">
        <f t="shared" ca="1" si="1022"/>
        <v>prop</v>
      </c>
      <c r="U1424" s="50">
        <v>41</v>
      </c>
      <c r="V1424" s="50">
        <f t="shared" si="1023"/>
        <v>412022</v>
      </c>
      <c r="W1424" s="50">
        <v>22</v>
      </c>
      <c r="X1424" s="50" t="s">
        <v>2200</v>
      </c>
      <c r="Y1424" s="50" t="s">
        <v>2200</v>
      </c>
      <c r="Z1424" s="50">
        <f>随机目标!CH863</f>
        <v>0</v>
      </c>
      <c r="AA1424" s="50">
        <v>2</v>
      </c>
      <c r="AB1424" s="50" t="str">
        <f t="shared" si="1024"/>
        <v>itemicon_1</v>
      </c>
      <c r="AC1424" s="50" t="str">
        <f t="shared" si="1025"/>
        <v>coin</v>
      </c>
    </row>
    <row r="1425" spans="1:29">
      <c r="A1425" s="51" t="s">
        <v>1739</v>
      </c>
      <c r="B1425" s="52">
        <v>3023</v>
      </c>
      <c r="C1425" s="52">
        <v>3</v>
      </c>
      <c r="E1425" s="50">
        <v>0</v>
      </c>
      <c r="F1425" s="50">
        <v>0</v>
      </c>
      <c r="G1425" s="50">
        <v>0</v>
      </c>
      <c r="H1425" s="50" t="str">
        <f>"pack,"&amp;宝箱产出!Q26</f>
        <v>pack,80223</v>
      </c>
      <c r="K1425" s="50">
        <v>19</v>
      </c>
      <c r="L1425" s="50">
        <f t="shared" si="1020"/>
        <v>191023</v>
      </c>
      <c r="M1425" s="50">
        <v>23</v>
      </c>
      <c r="N1425" s="50" t="str">
        <f ca="1">OFFSET(随机目标!$C$42,M1425-1,MATCH(K1425,随机目标!$C$41:$CH$41,0)-1)</f>
        <v>prop,302,1</v>
      </c>
      <c r="O1425" s="50" t="str">
        <f ca="1">OFFSET(随机目标!$C$42,M1425-1,MATCH(K1425,随机目标!$C$41:$CH$41,0))</f>
        <v>prop,302,1</v>
      </c>
      <c r="P1425" s="50">
        <f ca="1">OFFSET(随机目标!$C$42,M1425-1,MATCH(K1425,随机目标!$C$41:$CH$41,0)+1)</f>
        <v>10</v>
      </c>
      <c r="Q1425" s="50">
        <v>1</v>
      </c>
      <c r="R1425" s="50" t="str">
        <f t="shared" ca="1" si="1021"/>
        <v>prop_302</v>
      </c>
      <c r="S1425" s="50" t="str">
        <f t="shared" ca="1" si="1022"/>
        <v>prop</v>
      </c>
      <c r="U1425" s="50">
        <v>41</v>
      </c>
      <c r="V1425" s="50">
        <f t="shared" si="1023"/>
        <v>412023</v>
      </c>
      <c r="W1425" s="50">
        <v>23</v>
      </c>
      <c r="X1425" s="50" t="s">
        <v>2200</v>
      </c>
      <c r="Y1425" s="50" t="s">
        <v>2200</v>
      </c>
      <c r="Z1425" s="50">
        <f>随机目标!CH864</f>
        <v>0</v>
      </c>
      <c r="AA1425" s="50">
        <v>2</v>
      </c>
      <c r="AB1425" s="50" t="str">
        <f t="shared" si="1024"/>
        <v>itemicon_1</v>
      </c>
      <c r="AC1425" s="50" t="str">
        <f t="shared" si="1025"/>
        <v>coin</v>
      </c>
    </row>
    <row r="1426" spans="1:29">
      <c r="A1426" s="51" t="s">
        <v>1740</v>
      </c>
      <c r="B1426" s="52">
        <v>3024</v>
      </c>
      <c r="C1426" s="52">
        <v>3</v>
      </c>
      <c r="E1426" s="50">
        <v>0</v>
      </c>
      <c r="F1426" s="50">
        <v>0</v>
      </c>
      <c r="G1426" s="50">
        <v>0</v>
      </c>
      <c r="H1426" s="50" t="str">
        <f>"pack,"&amp;宝箱产出!Q27</f>
        <v>pack,80224</v>
      </c>
      <c r="K1426" s="50">
        <v>19</v>
      </c>
      <c r="L1426" s="50">
        <f t="shared" si="1020"/>
        <v>191024</v>
      </c>
      <c r="M1426" s="50">
        <v>24</v>
      </c>
      <c r="N1426" s="50" t="str">
        <f ca="1">OFFSET(随机目标!$C$42,M1426-1,MATCH(K1426,随机目标!$C$41:$CH$41,0)-1)</f>
        <v>prop,302,1</v>
      </c>
      <c r="O1426" s="50" t="str">
        <f ca="1">OFFSET(随机目标!$C$42,M1426-1,MATCH(K1426,随机目标!$C$41:$CH$41,0))</f>
        <v>prop,302,1</v>
      </c>
      <c r="P1426" s="50">
        <f ca="1">OFFSET(随机目标!$C$42,M1426-1,MATCH(K1426,随机目标!$C$41:$CH$41,0)+1)</f>
        <v>10</v>
      </c>
      <c r="Q1426" s="50">
        <v>1</v>
      </c>
      <c r="R1426" s="50" t="str">
        <f t="shared" ca="1" si="1021"/>
        <v>prop_302</v>
      </c>
      <c r="S1426" s="50" t="str">
        <f t="shared" ca="1" si="1022"/>
        <v>prop</v>
      </c>
      <c r="U1426" s="50">
        <v>41</v>
      </c>
      <c r="V1426" s="50">
        <f t="shared" si="1023"/>
        <v>412024</v>
      </c>
      <c r="W1426" s="50">
        <v>24</v>
      </c>
      <c r="X1426" s="50" t="s">
        <v>2200</v>
      </c>
      <c r="Y1426" s="50" t="s">
        <v>2200</v>
      </c>
      <c r="Z1426" s="50">
        <f>随机目标!CH865</f>
        <v>0</v>
      </c>
      <c r="AA1426" s="50">
        <v>2</v>
      </c>
      <c r="AB1426" s="50" t="str">
        <f t="shared" si="1024"/>
        <v>itemicon_1</v>
      </c>
      <c r="AC1426" s="50" t="str">
        <f t="shared" si="1025"/>
        <v>coin</v>
      </c>
    </row>
    <row r="1427" spans="1:29">
      <c r="A1427" s="51" t="s">
        <v>1741</v>
      </c>
      <c r="B1427" s="52">
        <v>3025</v>
      </c>
      <c r="C1427" s="52">
        <v>3</v>
      </c>
      <c r="E1427" s="50">
        <v>0</v>
      </c>
      <c r="F1427" s="50">
        <v>0</v>
      </c>
      <c r="G1427" s="50">
        <v>0</v>
      </c>
      <c r="H1427" s="50" t="str">
        <f>"pack,"&amp;宝箱产出!Q28</f>
        <v>pack,80225</v>
      </c>
      <c r="K1427" s="50">
        <v>19</v>
      </c>
      <c r="L1427" s="50">
        <f t="shared" si="1020"/>
        <v>191025</v>
      </c>
      <c r="M1427" s="50">
        <v>25</v>
      </c>
      <c r="N1427" s="50" t="str">
        <f ca="1">OFFSET(随机目标!$C$42,M1427-1,MATCH(K1427,随机目标!$C$41:$CH$41,0)-1)</f>
        <v>prop,302,1</v>
      </c>
      <c r="O1427" s="50" t="str">
        <f ca="1">OFFSET(随机目标!$C$42,M1427-1,MATCH(K1427,随机目标!$C$41:$CH$41,0))</f>
        <v>prop,302,1</v>
      </c>
      <c r="P1427" s="50">
        <f ca="1">OFFSET(随机目标!$C$42,M1427-1,MATCH(K1427,随机目标!$C$41:$CH$41,0)+1)</f>
        <v>10</v>
      </c>
      <c r="Q1427" s="50">
        <v>1</v>
      </c>
      <c r="R1427" s="50" t="str">
        <f t="shared" ca="1" si="1021"/>
        <v>prop_302</v>
      </c>
      <c r="S1427" s="50" t="str">
        <f t="shared" ca="1" si="1022"/>
        <v>prop</v>
      </c>
      <c r="U1427" s="50">
        <v>41</v>
      </c>
      <c r="V1427" s="50">
        <f t="shared" si="1023"/>
        <v>412025</v>
      </c>
      <c r="W1427" s="50">
        <v>25</v>
      </c>
      <c r="X1427" s="50" t="s">
        <v>2200</v>
      </c>
      <c r="Y1427" s="50" t="s">
        <v>2200</v>
      </c>
      <c r="Z1427" s="50">
        <f>随机目标!CH866</f>
        <v>0</v>
      </c>
      <c r="AA1427" s="50">
        <v>2</v>
      </c>
      <c r="AB1427" s="50" t="str">
        <f t="shared" si="1024"/>
        <v>itemicon_1</v>
      </c>
      <c r="AC1427" s="50" t="str">
        <f t="shared" si="1025"/>
        <v>coin</v>
      </c>
    </row>
    <row r="1428" spans="1:29">
      <c r="A1428" s="51" t="s">
        <v>1742</v>
      </c>
      <c r="B1428" s="52">
        <v>3026</v>
      </c>
      <c r="C1428" s="52">
        <v>3</v>
      </c>
      <c r="E1428" s="50">
        <v>0</v>
      </c>
      <c r="F1428" s="50">
        <v>0</v>
      </c>
      <c r="G1428" s="50">
        <v>0</v>
      </c>
      <c r="H1428" s="50" t="str">
        <f>"pack,"&amp;宝箱产出!Q29</f>
        <v>pack,80226</v>
      </c>
      <c r="K1428" s="50">
        <v>19</v>
      </c>
      <c r="L1428" s="50">
        <f t="shared" si="1020"/>
        <v>191026</v>
      </c>
      <c r="M1428" s="50">
        <v>26</v>
      </c>
      <c r="N1428" s="50" t="str">
        <f ca="1">OFFSET(随机目标!$C$42,M1428-1,MATCH(K1428,随机目标!$C$41:$CH$41,0)-1)</f>
        <v>prop,302,1</v>
      </c>
      <c r="O1428" s="50" t="str">
        <f ca="1">OFFSET(随机目标!$C$42,M1428-1,MATCH(K1428,随机目标!$C$41:$CH$41,0))</f>
        <v>prop,302,1</v>
      </c>
      <c r="P1428" s="50">
        <f ca="1">OFFSET(随机目标!$C$42,M1428-1,MATCH(K1428,随机目标!$C$41:$CH$41,0)+1)</f>
        <v>10</v>
      </c>
      <c r="Q1428" s="50">
        <v>1</v>
      </c>
      <c r="R1428" s="50" t="str">
        <f t="shared" ca="1" si="1021"/>
        <v>prop_302</v>
      </c>
      <c r="S1428" s="50" t="str">
        <f t="shared" ca="1" si="1022"/>
        <v>prop</v>
      </c>
      <c r="U1428" s="50">
        <v>41</v>
      </c>
      <c r="V1428" s="50">
        <f t="shared" si="1023"/>
        <v>412026</v>
      </c>
      <c r="W1428" s="50">
        <v>26</v>
      </c>
      <c r="X1428" s="50" t="s">
        <v>2200</v>
      </c>
      <c r="Y1428" s="50" t="s">
        <v>2200</v>
      </c>
      <c r="Z1428" s="50">
        <f>随机目标!CH867</f>
        <v>0</v>
      </c>
      <c r="AA1428" s="50">
        <v>2</v>
      </c>
      <c r="AB1428" s="50" t="str">
        <f t="shared" si="1024"/>
        <v>itemicon_1</v>
      </c>
      <c r="AC1428" s="50" t="str">
        <f t="shared" si="1025"/>
        <v>coin</v>
      </c>
    </row>
    <row r="1429" spans="1:29">
      <c r="A1429" s="51" t="s">
        <v>1743</v>
      </c>
      <c r="B1429" s="52">
        <v>3027</v>
      </c>
      <c r="C1429" s="52">
        <v>3</v>
      </c>
      <c r="E1429" s="50">
        <v>0</v>
      </c>
      <c r="F1429" s="50">
        <v>0</v>
      </c>
      <c r="G1429" s="50">
        <v>0</v>
      </c>
      <c r="H1429" s="50" t="str">
        <f>"pack,"&amp;宝箱产出!Q30</f>
        <v>pack,80227</v>
      </c>
      <c r="K1429" s="50">
        <v>19</v>
      </c>
      <c r="L1429" s="50">
        <f t="shared" si="1020"/>
        <v>191027</v>
      </c>
      <c r="M1429" s="50">
        <v>27</v>
      </c>
      <c r="N1429" s="50" t="str">
        <f ca="1">OFFSET(随机目标!$C$42,M1429-1,MATCH(K1429,随机目标!$C$41:$CH$41,0)-1)</f>
        <v>prop,302,1</v>
      </c>
      <c r="O1429" s="50" t="str">
        <f ca="1">OFFSET(随机目标!$C$42,M1429-1,MATCH(K1429,随机目标!$C$41:$CH$41,0))</f>
        <v>prop,302,1</v>
      </c>
      <c r="P1429" s="50">
        <f ca="1">OFFSET(随机目标!$C$42,M1429-1,MATCH(K1429,随机目标!$C$41:$CH$41,0)+1)</f>
        <v>10</v>
      </c>
      <c r="Q1429" s="50">
        <v>1</v>
      </c>
      <c r="R1429" s="50" t="str">
        <f t="shared" ca="1" si="1021"/>
        <v>prop_302</v>
      </c>
      <c r="S1429" s="50" t="str">
        <f t="shared" ca="1" si="1022"/>
        <v>prop</v>
      </c>
      <c r="U1429" s="50">
        <v>41</v>
      </c>
      <c r="V1429" s="50">
        <f t="shared" si="1023"/>
        <v>412027</v>
      </c>
      <c r="W1429" s="50">
        <v>27</v>
      </c>
      <c r="X1429" s="50" t="s">
        <v>2200</v>
      </c>
      <c r="Y1429" s="50" t="s">
        <v>2200</v>
      </c>
      <c r="Z1429" s="50">
        <f>随机目标!CH868</f>
        <v>0</v>
      </c>
      <c r="AA1429" s="50">
        <v>2</v>
      </c>
      <c r="AB1429" s="50" t="str">
        <f t="shared" si="1024"/>
        <v>itemicon_1</v>
      </c>
      <c r="AC1429" s="50" t="str">
        <f t="shared" si="1025"/>
        <v>coin</v>
      </c>
    </row>
    <row r="1430" spans="1:29">
      <c r="A1430" s="51" t="s">
        <v>1744</v>
      </c>
      <c r="B1430" s="52">
        <v>3028</v>
      </c>
      <c r="C1430" s="52">
        <v>3</v>
      </c>
      <c r="E1430" s="50">
        <v>0</v>
      </c>
      <c r="F1430" s="50">
        <v>0</v>
      </c>
      <c r="G1430" s="50">
        <v>0</v>
      </c>
      <c r="H1430" s="50" t="str">
        <f>"pack,"&amp;宝箱产出!Q31</f>
        <v>pack,80228</v>
      </c>
      <c r="K1430" s="50">
        <v>19</v>
      </c>
      <c r="L1430" s="50">
        <f t="shared" si="1020"/>
        <v>191028</v>
      </c>
      <c r="M1430" s="50">
        <v>28</v>
      </c>
      <c r="N1430" s="50" t="str">
        <f ca="1">OFFSET(随机目标!$C$42,M1430-1,MATCH(K1430,随机目标!$C$41:$CH$41,0)-1)</f>
        <v>prop,302,1</v>
      </c>
      <c r="O1430" s="50" t="str">
        <f ca="1">OFFSET(随机目标!$C$42,M1430-1,MATCH(K1430,随机目标!$C$41:$CH$41,0))</f>
        <v>prop,302,1</v>
      </c>
      <c r="P1430" s="50">
        <f ca="1">OFFSET(随机目标!$C$42,M1430-1,MATCH(K1430,随机目标!$C$41:$CH$41,0)+1)</f>
        <v>10</v>
      </c>
      <c r="Q1430" s="50">
        <v>1</v>
      </c>
      <c r="R1430" s="50" t="str">
        <f t="shared" ca="1" si="1021"/>
        <v>prop_302</v>
      </c>
      <c r="S1430" s="50" t="str">
        <f t="shared" ca="1" si="1022"/>
        <v>prop</v>
      </c>
      <c r="U1430" s="50">
        <v>41</v>
      </c>
      <c r="V1430" s="50">
        <f t="shared" si="1023"/>
        <v>412028</v>
      </c>
      <c r="W1430" s="50">
        <v>28</v>
      </c>
      <c r="X1430" s="50" t="s">
        <v>2200</v>
      </c>
      <c r="Y1430" s="50" t="s">
        <v>2200</v>
      </c>
      <c r="Z1430" s="50">
        <f>随机目标!CH869</f>
        <v>0</v>
      </c>
      <c r="AA1430" s="50">
        <v>2</v>
      </c>
      <c r="AB1430" s="50" t="str">
        <f t="shared" si="1024"/>
        <v>itemicon_1</v>
      </c>
      <c r="AC1430" s="50" t="str">
        <f t="shared" si="1025"/>
        <v>coin</v>
      </c>
    </row>
    <row r="1431" spans="1:29">
      <c r="A1431" s="51" t="s">
        <v>1745</v>
      </c>
      <c r="B1431" s="52">
        <v>3029</v>
      </c>
      <c r="C1431" s="52">
        <v>3</v>
      </c>
      <c r="E1431" s="50">
        <v>0</v>
      </c>
      <c r="F1431" s="50">
        <v>0</v>
      </c>
      <c r="G1431" s="50">
        <v>0</v>
      </c>
      <c r="H1431" s="50" t="str">
        <f>"pack,"&amp;宝箱产出!Q32</f>
        <v>pack,80229</v>
      </c>
      <c r="K1431" s="50">
        <v>19</v>
      </c>
      <c r="L1431" s="50">
        <f t="shared" si="1020"/>
        <v>191029</v>
      </c>
      <c r="M1431" s="50">
        <v>29</v>
      </c>
      <c r="N1431" s="50" t="str">
        <f ca="1">OFFSET(随机目标!$C$42,M1431-1,MATCH(K1431,随机目标!$C$41:$CH$41,0)-1)</f>
        <v>prop,302,1</v>
      </c>
      <c r="O1431" s="50" t="str">
        <f ca="1">OFFSET(随机目标!$C$42,M1431-1,MATCH(K1431,随机目标!$C$41:$CH$41,0))</f>
        <v>prop,302,1</v>
      </c>
      <c r="P1431" s="50">
        <f ca="1">OFFSET(随机目标!$C$42,M1431-1,MATCH(K1431,随机目标!$C$41:$CH$41,0)+1)</f>
        <v>10</v>
      </c>
      <c r="Q1431" s="50">
        <v>1</v>
      </c>
      <c r="R1431" s="50" t="str">
        <f t="shared" ca="1" si="1021"/>
        <v>prop_302</v>
      </c>
      <c r="S1431" s="50" t="str">
        <f t="shared" ca="1" si="1022"/>
        <v>prop</v>
      </c>
      <c r="U1431" s="50">
        <v>41</v>
      </c>
      <c r="V1431" s="50">
        <f t="shared" si="1023"/>
        <v>412029</v>
      </c>
      <c r="W1431" s="50">
        <v>29</v>
      </c>
      <c r="X1431" s="50" t="s">
        <v>2200</v>
      </c>
      <c r="Y1431" s="50" t="s">
        <v>2200</v>
      </c>
      <c r="Z1431" s="50">
        <f>随机目标!CH870</f>
        <v>0</v>
      </c>
      <c r="AA1431" s="50">
        <v>2</v>
      </c>
      <c r="AB1431" s="50" t="str">
        <f t="shared" si="1024"/>
        <v>itemicon_1</v>
      </c>
      <c r="AC1431" s="50" t="str">
        <f t="shared" si="1025"/>
        <v>coin</v>
      </c>
    </row>
    <row r="1432" spans="1:29">
      <c r="A1432" s="51" t="s">
        <v>1746</v>
      </c>
      <c r="B1432" s="52">
        <v>3030</v>
      </c>
      <c r="C1432" s="52">
        <v>3</v>
      </c>
      <c r="E1432" s="50">
        <v>0</v>
      </c>
      <c r="F1432" s="50">
        <v>0</v>
      </c>
      <c r="G1432" s="50">
        <v>0</v>
      </c>
      <c r="H1432" s="50" t="str">
        <f>"pack,"&amp;宝箱产出!Q33</f>
        <v>pack,80230</v>
      </c>
      <c r="K1432" s="50">
        <v>19</v>
      </c>
      <c r="L1432" s="50">
        <f t="shared" si="1020"/>
        <v>191030</v>
      </c>
      <c r="M1432" s="50">
        <v>30</v>
      </c>
      <c r="N1432" s="50" t="str">
        <f ca="1">OFFSET(随机目标!$C$42,M1432-1,MATCH(K1432,随机目标!$C$41:$CH$41,0)-1)</f>
        <v>prop,302,1</v>
      </c>
      <c r="O1432" s="50" t="str">
        <f ca="1">OFFSET(随机目标!$C$42,M1432-1,MATCH(K1432,随机目标!$C$41:$CH$41,0))</f>
        <v>prop,302,1</v>
      </c>
      <c r="P1432" s="50">
        <f ca="1">OFFSET(随机目标!$C$42,M1432-1,MATCH(K1432,随机目标!$C$41:$CH$41,0)+1)</f>
        <v>10</v>
      </c>
      <c r="Q1432" s="50">
        <v>1</v>
      </c>
      <c r="R1432" s="50" t="str">
        <f t="shared" ca="1" si="1021"/>
        <v>prop_302</v>
      </c>
      <c r="S1432" s="50" t="str">
        <f t="shared" ca="1" si="1022"/>
        <v>prop</v>
      </c>
      <c r="U1432" s="50">
        <v>41</v>
      </c>
      <c r="V1432" s="50">
        <f t="shared" si="1023"/>
        <v>412030</v>
      </c>
      <c r="W1432" s="50">
        <v>30</v>
      </c>
      <c r="X1432" s="50" t="s">
        <v>2200</v>
      </c>
      <c r="Y1432" s="50" t="s">
        <v>2200</v>
      </c>
      <c r="Z1432" s="50">
        <f>随机目标!CH871</f>
        <v>0</v>
      </c>
      <c r="AA1432" s="50">
        <v>2</v>
      </c>
      <c r="AB1432" s="50" t="str">
        <f t="shared" si="1024"/>
        <v>itemicon_1</v>
      </c>
      <c r="AC1432" s="50" t="str">
        <f t="shared" si="1025"/>
        <v>coin</v>
      </c>
    </row>
    <row r="1433" spans="1:29">
      <c r="A1433" s="51" t="s">
        <v>1747</v>
      </c>
      <c r="B1433" s="52">
        <v>3031</v>
      </c>
      <c r="C1433" s="52">
        <v>3</v>
      </c>
      <c r="E1433" s="50">
        <v>0</v>
      </c>
      <c r="F1433" s="50">
        <v>0</v>
      </c>
      <c r="G1433" s="50">
        <v>0</v>
      </c>
      <c r="H1433" s="50" t="str">
        <f>"pack,"&amp;宝箱产出!Q34</f>
        <v>pack,80231</v>
      </c>
      <c r="K1433" s="50">
        <v>19</v>
      </c>
      <c r="L1433" s="50">
        <f t="shared" si="1020"/>
        <v>191031</v>
      </c>
      <c r="M1433" s="50">
        <v>31</v>
      </c>
      <c r="N1433" s="50" t="str">
        <f ca="1">OFFSET(随机目标!$C$42,M1433-1,MATCH(K1433,随机目标!$C$41:$CH$41,0)-1)</f>
        <v>prop,302,1</v>
      </c>
      <c r="O1433" s="50" t="str">
        <f ca="1">OFFSET(随机目标!$C$42,M1433-1,MATCH(K1433,随机目标!$C$41:$CH$41,0))</f>
        <v>prop,302,1</v>
      </c>
      <c r="P1433" s="50">
        <f ca="1">OFFSET(随机目标!$C$42,M1433-1,MATCH(K1433,随机目标!$C$41:$CH$41,0)+1)</f>
        <v>10</v>
      </c>
      <c r="Q1433" s="50">
        <v>1</v>
      </c>
      <c r="R1433" s="50" t="str">
        <f t="shared" ca="1" si="1021"/>
        <v>prop_302</v>
      </c>
      <c r="S1433" s="50" t="str">
        <f t="shared" ca="1" si="1022"/>
        <v>prop</v>
      </c>
      <c r="U1433" s="50">
        <v>41</v>
      </c>
      <c r="V1433" s="50">
        <f t="shared" si="1023"/>
        <v>412031</v>
      </c>
      <c r="W1433" s="50">
        <v>31</v>
      </c>
      <c r="X1433" s="50" t="s">
        <v>2200</v>
      </c>
      <c r="Y1433" s="50" t="s">
        <v>2200</v>
      </c>
      <c r="Z1433" s="50">
        <f>随机目标!CH872</f>
        <v>0</v>
      </c>
      <c r="AA1433" s="50">
        <v>2</v>
      </c>
      <c r="AB1433" s="50" t="str">
        <f t="shared" si="1024"/>
        <v>itemicon_1</v>
      </c>
      <c r="AC1433" s="50" t="str">
        <f t="shared" si="1025"/>
        <v>coin</v>
      </c>
    </row>
    <row r="1434" spans="1:29">
      <c r="A1434" s="51" t="s">
        <v>1748</v>
      </c>
      <c r="B1434" s="52">
        <v>3032</v>
      </c>
      <c r="C1434" s="52">
        <v>3</v>
      </c>
      <c r="E1434" s="50">
        <v>0</v>
      </c>
      <c r="F1434" s="50">
        <v>0</v>
      </c>
      <c r="G1434" s="50">
        <v>0</v>
      </c>
      <c r="H1434" s="50" t="str">
        <f>"pack,"&amp;宝箱产出!Q35</f>
        <v>pack,80232</v>
      </c>
      <c r="K1434" s="50">
        <v>19</v>
      </c>
      <c r="L1434" s="50">
        <f t="shared" si="1020"/>
        <v>191032</v>
      </c>
      <c r="M1434" s="50">
        <v>32</v>
      </c>
      <c r="N1434" s="50" t="str">
        <f ca="1">OFFSET(随机目标!$C$42,M1434-1,MATCH(K1434,随机目标!$C$41:$CH$41,0)-1)</f>
        <v>prop,302,1</v>
      </c>
      <c r="O1434" s="50" t="str">
        <f ca="1">OFFSET(随机目标!$C$42,M1434-1,MATCH(K1434,随机目标!$C$41:$CH$41,0))</f>
        <v>prop,302,1</v>
      </c>
      <c r="P1434" s="50">
        <f ca="1">OFFSET(随机目标!$C$42,M1434-1,MATCH(K1434,随机目标!$C$41:$CH$41,0)+1)</f>
        <v>10</v>
      </c>
      <c r="Q1434" s="50">
        <v>1</v>
      </c>
      <c r="R1434" s="50" t="str">
        <f t="shared" ca="1" si="1021"/>
        <v>prop_302</v>
      </c>
      <c r="S1434" s="50" t="str">
        <f t="shared" ca="1" si="1022"/>
        <v>prop</v>
      </c>
      <c r="U1434" s="50">
        <v>41</v>
      </c>
      <c r="V1434" s="50">
        <f t="shared" si="1023"/>
        <v>412032</v>
      </c>
      <c r="W1434" s="50">
        <v>32</v>
      </c>
      <c r="X1434" s="50" t="s">
        <v>2200</v>
      </c>
      <c r="Y1434" s="50" t="s">
        <v>2200</v>
      </c>
      <c r="Z1434" s="50">
        <f>随机目标!CH873</f>
        <v>0</v>
      </c>
      <c r="AA1434" s="50">
        <v>2</v>
      </c>
      <c r="AB1434" s="50" t="str">
        <f t="shared" si="1024"/>
        <v>itemicon_1</v>
      </c>
      <c r="AC1434" s="50" t="str">
        <f t="shared" si="1025"/>
        <v>coin</v>
      </c>
    </row>
    <row r="1435" spans="1:29">
      <c r="A1435" s="51" t="s">
        <v>1749</v>
      </c>
      <c r="B1435" s="52">
        <v>3033</v>
      </c>
      <c r="C1435" s="52">
        <v>3</v>
      </c>
      <c r="E1435" s="50">
        <v>0</v>
      </c>
      <c r="F1435" s="50">
        <v>0</v>
      </c>
      <c r="G1435" s="50">
        <v>0</v>
      </c>
      <c r="H1435" s="50" t="str">
        <f>"pack,"&amp;宝箱产出!Q36</f>
        <v>pack,80233</v>
      </c>
      <c r="K1435" s="50">
        <v>19</v>
      </c>
      <c r="L1435" s="50">
        <f t="shared" si="1020"/>
        <v>191033</v>
      </c>
      <c r="M1435" s="50">
        <v>33</v>
      </c>
      <c r="N1435" s="50" t="str">
        <f ca="1">OFFSET(随机目标!$C$42,M1435-1,MATCH(K1435,随机目标!$C$41:$CH$41,0)-1)</f>
        <v>prop,302,1</v>
      </c>
      <c r="O1435" s="50" t="str">
        <f ca="1">OFFSET(随机目标!$C$42,M1435-1,MATCH(K1435,随机目标!$C$41:$CH$41,0))</f>
        <v>prop,302,1</v>
      </c>
      <c r="P1435" s="50">
        <f ca="1">OFFSET(随机目标!$C$42,M1435-1,MATCH(K1435,随机目标!$C$41:$CH$41,0)+1)</f>
        <v>10</v>
      </c>
      <c r="Q1435" s="50">
        <v>1</v>
      </c>
      <c r="R1435" s="50" t="str">
        <f t="shared" ca="1" si="1021"/>
        <v>prop_302</v>
      </c>
      <c r="S1435" s="50" t="str">
        <f t="shared" ca="1" si="1022"/>
        <v>prop</v>
      </c>
      <c r="U1435" s="50">
        <v>41</v>
      </c>
      <c r="V1435" s="50">
        <f t="shared" si="1023"/>
        <v>412033</v>
      </c>
      <c r="W1435" s="50">
        <v>33</v>
      </c>
      <c r="X1435" s="50" t="s">
        <v>2200</v>
      </c>
      <c r="Y1435" s="50" t="s">
        <v>2200</v>
      </c>
      <c r="Z1435" s="50">
        <f>随机目标!CH874</f>
        <v>0</v>
      </c>
      <c r="AA1435" s="50">
        <v>2</v>
      </c>
      <c r="AB1435" s="50" t="str">
        <f t="shared" si="1024"/>
        <v>itemicon_1</v>
      </c>
      <c r="AC1435" s="50" t="str">
        <f t="shared" si="1025"/>
        <v>coin</v>
      </c>
    </row>
    <row r="1436" spans="1:29">
      <c r="A1436" s="51" t="s">
        <v>1750</v>
      </c>
      <c r="B1436" s="52">
        <v>3034</v>
      </c>
      <c r="C1436" s="52">
        <v>3</v>
      </c>
      <c r="E1436" s="50">
        <v>0</v>
      </c>
      <c r="F1436" s="50">
        <v>0</v>
      </c>
      <c r="G1436" s="50">
        <v>0</v>
      </c>
      <c r="H1436" s="50" t="str">
        <f>"pack,"&amp;宝箱产出!Q37</f>
        <v>pack,80234</v>
      </c>
      <c r="K1436" s="50">
        <v>19</v>
      </c>
      <c r="L1436" s="50">
        <f t="shared" si="1020"/>
        <v>191034</v>
      </c>
      <c r="M1436" s="50">
        <v>34</v>
      </c>
      <c r="N1436" s="50" t="str">
        <f ca="1">OFFSET(随机目标!$C$42,M1436-1,MATCH(K1436,随机目标!$C$41:$CH$41,0)-1)</f>
        <v>prop,302,1</v>
      </c>
      <c r="O1436" s="50" t="str">
        <f ca="1">OFFSET(随机目标!$C$42,M1436-1,MATCH(K1436,随机目标!$C$41:$CH$41,0))</f>
        <v>prop,302,1</v>
      </c>
      <c r="P1436" s="50">
        <f ca="1">OFFSET(随机目标!$C$42,M1436-1,MATCH(K1436,随机目标!$C$41:$CH$41,0)+1)</f>
        <v>15</v>
      </c>
      <c r="Q1436" s="50">
        <v>1</v>
      </c>
      <c r="R1436" s="50" t="str">
        <f t="shared" ca="1" si="1021"/>
        <v>prop_302</v>
      </c>
      <c r="S1436" s="50" t="str">
        <f t="shared" ca="1" si="1022"/>
        <v>prop</v>
      </c>
      <c r="U1436" s="50">
        <v>41</v>
      </c>
      <c r="V1436" s="50">
        <f t="shared" si="1023"/>
        <v>412034</v>
      </c>
      <c r="W1436" s="50">
        <v>34</v>
      </c>
      <c r="X1436" s="50" t="s">
        <v>2200</v>
      </c>
      <c r="Y1436" s="50" t="s">
        <v>2200</v>
      </c>
      <c r="Z1436" s="50">
        <f>随机目标!CH875</f>
        <v>0</v>
      </c>
      <c r="AA1436" s="50">
        <v>2</v>
      </c>
      <c r="AB1436" s="50" t="str">
        <f t="shared" si="1024"/>
        <v>itemicon_1</v>
      </c>
      <c r="AC1436" s="50" t="str">
        <f t="shared" si="1025"/>
        <v>coin</v>
      </c>
    </row>
    <row r="1437" spans="1:29">
      <c r="A1437" s="51" t="s">
        <v>1751</v>
      </c>
      <c r="B1437" s="52">
        <v>3035</v>
      </c>
      <c r="C1437" s="52">
        <v>3</v>
      </c>
      <c r="E1437" s="50">
        <v>0</v>
      </c>
      <c r="F1437" s="50">
        <v>0</v>
      </c>
      <c r="G1437" s="50">
        <v>0</v>
      </c>
      <c r="H1437" s="50" t="str">
        <f>"pack,"&amp;宝箱产出!Q38</f>
        <v>pack,80235</v>
      </c>
      <c r="K1437" s="50">
        <v>19</v>
      </c>
      <c r="L1437" s="50">
        <f t="shared" si="1020"/>
        <v>191035</v>
      </c>
      <c r="M1437" s="50">
        <v>35</v>
      </c>
      <c r="N1437" s="50" t="str">
        <f ca="1">OFFSET(随机目标!$C$42,M1437-1,MATCH(K1437,随机目标!$C$41:$CH$41,0)-1)</f>
        <v>prop,302,1</v>
      </c>
      <c r="O1437" s="50" t="str">
        <f ca="1">OFFSET(随机目标!$C$42,M1437-1,MATCH(K1437,随机目标!$C$41:$CH$41,0))</f>
        <v>prop,302,1</v>
      </c>
      <c r="P1437" s="50">
        <f ca="1">OFFSET(随机目标!$C$42,M1437-1,MATCH(K1437,随机目标!$C$41:$CH$41,0)+1)</f>
        <v>15</v>
      </c>
      <c r="Q1437" s="50">
        <v>1</v>
      </c>
      <c r="R1437" s="50" t="str">
        <f t="shared" ca="1" si="1021"/>
        <v>prop_302</v>
      </c>
      <c r="S1437" s="50" t="str">
        <f t="shared" ca="1" si="1022"/>
        <v>prop</v>
      </c>
      <c r="U1437" s="50">
        <v>41</v>
      </c>
      <c r="V1437" s="50">
        <f t="shared" si="1023"/>
        <v>412035</v>
      </c>
      <c r="W1437" s="50">
        <v>35</v>
      </c>
      <c r="X1437" s="50" t="s">
        <v>2200</v>
      </c>
      <c r="Y1437" s="50" t="s">
        <v>2200</v>
      </c>
      <c r="Z1437" s="50">
        <f>随机目标!CH876</f>
        <v>0</v>
      </c>
      <c r="AA1437" s="50">
        <v>2</v>
      </c>
      <c r="AB1437" s="50" t="str">
        <f t="shared" si="1024"/>
        <v>itemicon_1</v>
      </c>
      <c r="AC1437" s="50" t="str">
        <f t="shared" si="1025"/>
        <v>coin</v>
      </c>
    </row>
    <row r="1438" spans="1:29">
      <c r="A1438" s="51" t="s">
        <v>1752</v>
      </c>
      <c r="B1438" s="52">
        <v>3036</v>
      </c>
      <c r="C1438" s="52">
        <v>3</v>
      </c>
      <c r="E1438" s="50">
        <v>0</v>
      </c>
      <c r="F1438" s="50">
        <v>0</v>
      </c>
      <c r="G1438" s="50">
        <v>0</v>
      </c>
      <c r="H1438" s="50" t="str">
        <f>"pack,"&amp;宝箱产出!Q39</f>
        <v>pack,80236</v>
      </c>
      <c r="K1438" s="50">
        <v>19</v>
      </c>
      <c r="L1438" s="50">
        <f t="shared" si="1020"/>
        <v>191036</v>
      </c>
      <c r="M1438" s="50">
        <v>36</v>
      </c>
      <c r="N1438" s="50" t="str">
        <f ca="1">OFFSET(随机目标!$C$42,M1438-1,MATCH(K1438,随机目标!$C$41:$CH$41,0)-1)</f>
        <v>prop,302,1</v>
      </c>
      <c r="O1438" s="50" t="str">
        <f ca="1">OFFSET(随机目标!$C$42,M1438-1,MATCH(K1438,随机目标!$C$41:$CH$41,0))</f>
        <v>prop,302,1</v>
      </c>
      <c r="P1438" s="50">
        <f ca="1">OFFSET(随机目标!$C$42,M1438-1,MATCH(K1438,随机目标!$C$41:$CH$41,0)+1)</f>
        <v>15</v>
      </c>
      <c r="Q1438" s="50">
        <v>1</v>
      </c>
      <c r="R1438" s="50" t="str">
        <f t="shared" ca="1" si="1021"/>
        <v>prop_302</v>
      </c>
      <c r="S1438" s="50" t="str">
        <f t="shared" ca="1" si="1022"/>
        <v>prop</v>
      </c>
      <c r="U1438" s="50">
        <v>41</v>
      </c>
      <c r="V1438" s="50">
        <f t="shared" si="1023"/>
        <v>412036</v>
      </c>
      <c r="W1438" s="50">
        <v>36</v>
      </c>
      <c r="X1438" s="50" t="s">
        <v>2200</v>
      </c>
      <c r="Y1438" s="50" t="s">
        <v>2200</v>
      </c>
      <c r="Z1438" s="50">
        <f>随机目标!CH877</f>
        <v>0</v>
      </c>
      <c r="AA1438" s="50">
        <v>2</v>
      </c>
      <c r="AB1438" s="50" t="str">
        <f t="shared" si="1024"/>
        <v>itemicon_1</v>
      </c>
      <c r="AC1438" s="50" t="str">
        <f t="shared" si="1025"/>
        <v>coin</v>
      </c>
    </row>
    <row r="1439" spans="1:29">
      <c r="A1439" s="51" t="s">
        <v>1753</v>
      </c>
      <c r="B1439" s="52">
        <v>3037</v>
      </c>
      <c r="C1439" s="52">
        <v>3</v>
      </c>
      <c r="E1439" s="50">
        <v>0</v>
      </c>
      <c r="F1439" s="50">
        <v>0</v>
      </c>
      <c r="G1439" s="50">
        <v>0</v>
      </c>
      <c r="H1439" s="50" t="str">
        <f>"pack,"&amp;宝箱产出!Q40</f>
        <v>pack,80237</v>
      </c>
      <c r="K1439" s="50">
        <v>19</v>
      </c>
      <c r="L1439" s="50">
        <f t="shared" si="1020"/>
        <v>191037</v>
      </c>
      <c r="M1439" s="50">
        <v>37</v>
      </c>
      <c r="N1439" s="50" t="str">
        <f ca="1">OFFSET(随机目标!$C$42,M1439-1,MATCH(K1439,随机目标!$C$41:$CH$41,0)-1)</f>
        <v>prop,302,1</v>
      </c>
      <c r="O1439" s="50" t="str">
        <f ca="1">OFFSET(随机目标!$C$42,M1439-1,MATCH(K1439,随机目标!$C$41:$CH$41,0))</f>
        <v>prop,302,1</v>
      </c>
      <c r="P1439" s="50">
        <f ca="1">OFFSET(随机目标!$C$42,M1439-1,MATCH(K1439,随机目标!$C$41:$CH$41,0)+1)</f>
        <v>15</v>
      </c>
      <c r="Q1439" s="50">
        <v>1</v>
      </c>
      <c r="R1439" s="50" t="str">
        <f t="shared" ca="1" si="1021"/>
        <v>prop_302</v>
      </c>
      <c r="S1439" s="50" t="str">
        <f t="shared" ca="1" si="1022"/>
        <v>prop</v>
      </c>
      <c r="U1439" s="50">
        <v>41</v>
      </c>
      <c r="V1439" s="50">
        <f t="shared" si="1023"/>
        <v>412037</v>
      </c>
      <c r="W1439" s="50">
        <v>37</v>
      </c>
      <c r="X1439" s="50" t="s">
        <v>2200</v>
      </c>
      <c r="Y1439" s="50" t="s">
        <v>2200</v>
      </c>
      <c r="Z1439" s="50">
        <f>随机目标!CH878</f>
        <v>0</v>
      </c>
      <c r="AA1439" s="50">
        <v>2</v>
      </c>
      <c r="AB1439" s="50" t="str">
        <f t="shared" si="1024"/>
        <v>itemicon_1</v>
      </c>
      <c r="AC1439" s="50" t="str">
        <f t="shared" si="1025"/>
        <v>coin</v>
      </c>
    </row>
    <row r="1440" spans="1:29">
      <c r="A1440" s="51" t="s">
        <v>1754</v>
      </c>
      <c r="B1440" s="52">
        <v>3038</v>
      </c>
      <c r="C1440" s="52">
        <v>3</v>
      </c>
      <c r="E1440" s="50">
        <v>0</v>
      </c>
      <c r="F1440" s="50">
        <v>0</v>
      </c>
      <c r="G1440" s="50">
        <v>0</v>
      </c>
      <c r="H1440" s="50" t="str">
        <f>"pack,"&amp;宝箱产出!Q41</f>
        <v>pack,80238</v>
      </c>
      <c r="K1440" s="50">
        <v>19</v>
      </c>
      <c r="L1440" s="50">
        <f t="shared" si="1020"/>
        <v>191038</v>
      </c>
      <c r="M1440" s="50">
        <v>38</v>
      </c>
      <c r="N1440" s="50" t="str">
        <f ca="1">OFFSET(随机目标!$C$42,M1440-1,MATCH(K1440,随机目标!$C$41:$CH$41,0)-1)</f>
        <v>prop,302,1</v>
      </c>
      <c r="O1440" s="50" t="str">
        <f ca="1">OFFSET(随机目标!$C$42,M1440-1,MATCH(K1440,随机目标!$C$41:$CH$41,0))</f>
        <v>prop,302,1</v>
      </c>
      <c r="P1440" s="50">
        <f ca="1">OFFSET(随机目标!$C$42,M1440-1,MATCH(K1440,随机目标!$C$41:$CH$41,0)+1)</f>
        <v>15</v>
      </c>
      <c r="Q1440" s="50">
        <v>1</v>
      </c>
      <c r="R1440" s="50" t="str">
        <f t="shared" ca="1" si="1021"/>
        <v>prop_302</v>
      </c>
      <c r="S1440" s="50" t="str">
        <f t="shared" ca="1" si="1022"/>
        <v>prop</v>
      </c>
      <c r="U1440" s="50">
        <v>41</v>
      </c>
      <c r="V1440" s="50">
        <f t="shared" si="1023"/>
        <v>412038</v>
      </c>
      <c r="W1440" s="50">
        <v>38</v>
      </c>
      <c r="X1440" s="50" t="s">
        <v>2200</v>
      </c>
      <c r="Y1440" s="50" t="s">
        <v>2200</v>
      </c>
      <c r="Z1440" s="50">
        <f>随机目标!CH879</f>
        <v>0</v>
      </c>
      <c r="AA1440" s="50">
        <v>2</v>
      </c>
      <c r="AB1440" s="50" t="str">
        <f t="shared" si="1024"/>
        <v>itemicon_1</v>
      </c>
      <c r="AC1440" s="50" t="str">
        <f t="shared" si="1025"/>
        <v>coin</v>
      </c>
    </row>
    <row r="1441" spans="1:29">
      <c r="A1441" s="51" t="s">
        <v>1755</v>
      </c>
      <c r="B1441" s="52">
        <v>3039</v>
      </c>
      <c r="C1441" s="52">
        <v>3</v>
      </c>
      <c r="E1441" s="50">
        <v>0</v>
      </c>
      <c r="F1441" s="50">
        <v>0</v>
      </c>
      <c r="G1441" s="50">
        <v>0</v>
      </c>
      <c r="H1441" s="50" t="str">
        <f>"pack,"&amp;宝箱产出!Q42</f>
        <v>pack,80239</v>
      </c>
      <c r="K1441" s="50">
        <v>19</v>
      </c>
      <c r="L1441" s="50">
        <f t="shared" si="1020"/>
        <v>191039</v>
      </c>
      <c r="M1441" s="50">
        <v>39</v>
      </c>
      <c r="N1441" s="50" t="str">
        <f ca="1">OFFSET(随机目标!$C$42,M1441-1,MATCH(K1441,随机目标!$C$41:$CH$41,0)-1)</f>
        <v>prop,302,1</v>
      </c>
      <c r="O1441" s="50" t="str">
        <f ca="1">OFFSET(随机目标!$C$42,M1441-1,MATCH(K1441,随机目标!$C$41:$CH$41,0))</f>
        <v>prop,302,1</v>
      </c>
      <c r="P1441" s="50">
        <f ca="1">OFFSET(随机目标!$C$42,M1441-1,MATCH(K1441,随机目标!$C$41:$CH$41,0)+1)</f>
        <v>15</v>
      </c>
      <c r="Q1441" s="50">
        <v>1</v>
      </c>
      <c r="R1441" s="50" t="str">
        <f t="shared" ca="1" si="1021"/>
        <v>prop_302</v>
      </c>
      <c r="S1441" s="50" t="str">
        <f t="shared" ca="1" si="1022"/>
        <v>prop</v>
      </c>
      <c r="U1441" s="50">
        <v>41</v>
      </c>
      <c r="V1441" s="50">
        <f t="shared" si="1023"/>
        <v>412039</v>
      </c>
      <c r="W1441" s="50">
        <v>39</v>
      </c>
      <c r="X1441" s="50" t="s">
        <v>2200</v>
      </c>
      <c r="Y1441" s="50" t="s">
        <v>2200</v>
      </c>
      <c r="Z1441" s="50">
        <f>随机目标!CH880</f>
        <v>0</v>
      </c>
      <c r="AA1441" s="50">
        <v>2</v>
      </c>
      <c r="AB1441" s="50" t="str">
        <f t="shared" si="1024"/>
        <v>itemicon_1</v>
      </c>
      <c r="AC1441" s="50" t="str">
        <f t="shared" si="1025"/>
        <v>coin</v>
      </c>
    </row>
    <row r="1442" spans="1:29">
      <c r="A1442" s="51" t="s">
        <v>1756</v>
      </c>
      <c r="B1442" s="52">
        <v>3040</v>
      </c>
      <c r="C1442" s="52">
        <v>3</v>
      </c>
      <c r="E1442" s="50">
        <v>0</v>
      </c>
      <c r="F1442" s="50">
        <v>0</v>
      </c>
      <c r="G1442" s="50">
        <v>0</v>
      </c>
      <c r="H1442" s="50" t="str">
        <f>"pack,"&amp;宝箱产出!Q43</f>
        <v>pack,80240</v>
      </c>
      <c r="K1442" s="50">
        <v>19</v>
      </c>
      <c r="L1442" s="50">
        <f t="shared" si="1020"/>
        <v>191040</v>
      </c>
      <c r="M1442" s="50">
        <v>40</v>
      </c>
      <c r="N1442" s="50" t="str">
        <f ca="1">OFFSET(随机目标!$C$42,M1442-1,MATCH(K1442,随机目标!$C$41:$CH$41,0)-1)</f>
        <v>prop,302,1</v>
      </c>
      <c r="O1442" s="50" t="str">
        <f ca="1">OFFSET(随机目标!$C$42,M1442-1,MATCH(K1442,随机目标!$C$41:$CH$41,0))</f>
        <v>prop,302,1</v>
      </c>
      <c r="P1442" s="50">
        <f ca="1">OFFSET(随机目标!$C$42,M1442-1,MATCH(K1442,随机目标!$C$41:$CH$41,0)+1)</f>
        <v>15</v>
      </c>
      <c r="Q1442" s="50">
        <v>1</v>
      </c>
      <c r="R1442" s="50" t="str">
        <f t="shared" ca="1" si="1021"/>
        <v>prop_302</v>
      </c>
      <c r="S1442" s="50" t="str">
        <f t="shared" ca="1" si="1022"/>
        <v>prop</v>
      </c>
      <c r="U1442" s="50">
        <v>41</v>
      </c>
      <c r="V1442" s="50">
        <f t="shared" si="1023"/>
        <v>412040</v>
      </c>
      <c r="W1442" s="50">
        <v>40</v>
      </c>
      <c r="X1442" s="50" t="s">
        <v>2200</v>
      </c>
      <c r="Y1442" s="50" t="s">
        <v>2200</v>
      </c>
      <c r="Z1442" s="50">
        <f>随机目标!CH881</f>
        <v>0</v>
      </c>
      <c r="AA1442" s="50">
        <v>2</v>
      </c>
      <c r="AB1442" s="50" t="str">
        <f t="shared" si="1024"/>
        <v>itemicon_1</v>
      </c>
      <c r="AC1442" s="50" t="str">
        <f t="shared" si="1025"/>
        <v>coin</v>
      </c>
    </row>
    <row r="1443" spans="1:29">
      <c r="A1443" s="51" t="s">
        <v>1757</v>
      </c>
      <c r="B1443" s="52">
        <v>3041</v>
      </c>
      <c r="C1443" s="52">
        <v>3</v>
      </c>
      <c r="E1443" s="50">
        <v>0</v>
      </c>
      <c r="F1443" s="50">
        <v>0</v>
      </c>
      <c r="G1443" s="50">
        <v>0</v>
      </c>
      <c r="H1443" s="50" t="str">
        <f>"pack,"&amp;宝箱产出!Q44</f>
        <v>pack,80241</v>
      </c>
      <c r="K1443" s="50">
        <v>19</v>
      </c>
      <c r="L1443" s="50">
        <f t="shared" si="1020"/>
        <v>191041</v>
      </c>
      <c r="M1443" s="50">
        <v>41</v>
      </c>
      <c r="N1443" s="50" t="str">
        <f ca="1">OFFSET(随机目标!$C$42,M1443-1,MATCH(K1443,随机目标!$C$41:$CH$41,0)-1)</f>
        <v>prop,302,1</v>
      </c>
      <c r="O1443" s="50" t="str">
        <f ca="1">OFFSET(随机目标!$C$42,M1443-1,MATCH(K1443,随机目标!$C$41:$CH$41,0))</f>
        <v>prop,302,1</v>
      </c>
      <c r="P1443" s="50">
        <f ca="1">OFFSET(随机目标!$C$42,M1443-1,MATCH(K1443,随机目标!$C$41:$CH$41,0)+1)</f>
        <v>21</v>
      </c>
      <c r="Q1443" s="50">
        <v>1</v>
      </c>
      <c r="R1443" s="50" t="str">
        <f t="shared" ca="1" si="1021"/>
        <v>prop_302</v>
      </c>
      <c r="S1443" s="50" t="str">
        <f t="shared" ca="1" si="1022"/>
        <v>prop</v>
      </c>
      <c r="U1443" s="50">
        <v>41</v>
      </c>
      <c r="V1443" s="50">
        <f t="shared" si="1023"/>
        <v>412041</v>
      </c>
      <c r="W1443" s="50">
        <v>41</v>
      </c>
      <c r="X1443" s="50" t="s">
        <v>2200</v>
      </c>
      <c r="Y1443" s="50" t="s">
        <v>2200</v>
      </c>
      <c r="Z1443" s="50">
        <f>随机目标!CH882</f>
        <v>0</v>
      </c>
      <c r="AA1443" s="50">
        <v>2</v>
      </c>
      <c r="AB1443" s="50" t="str">
        <f t="shared" si="1024"/>
        <v>itemicon_1</v>
      </c>
      <c r="AC1443" s="50" t="str">
        <f t="shared" si="1025"/>
        <v>coin</v>
      </c>
    </row>
    <row r="1444" spans="1:29">
      <c r="A1444" s="51" t="s">
        <v>1758</v>
      </c>
      <c r="B1444" s="52">
        <v>3042</v>
      </c>
      <c r="C1444" s="52">
        <v>3</v>
      </c>
      <c r="E1444" s="50">
        <v>0</v>
      </c>
      <c r="F1444" s="50">
        <v>0</v>
      </c>
      <c r="G1444" s="50">
        <v>0</v>
      </c>
      <c r="H1444" s="50" t="str">
        <f>"pack,"&amp;宝箱产出!Q45</f>
        <v>pack,80242</v>
      </c>
      <c r="K1444" s="50">
        <v>19</v>
      </c>
      <c r="L1444" s="50">
        <f t="shared" si="1020"/>
        <v>191042</v>
      </c>
      <c r="M1444" s="50">
        <v>42</v>
      </c>
      <c r="N1444" s="50" t="str">
        <f ca="1">OFFSET(随机目标!$C$42,M1444-1,MATCH(K1444,随机目标!$C$41:$CH$41,0)-1)</f>
        <v>prop,302,1</v>
      </c>
      <c r="O1444" s="50" t="str">
        <f ca="1">OFFSET(随机目标!$C$42,M1444-1,MATCH(K1444,随机目标!$C$41:$CH$41,0))</f>
        <v>prop,302,1</v>
      </c>
      <c r="P1444" s="50">
        <f ca="1">OFFSET(随机目标!$C$42,M1444-1,MATCH(K1444,随机目标!$C$41:$CH$41,0)+1)</f>
        <v>21</v>
      </c>
      <c r="Q1444" s="50">
        <v>1</v>
      </c>
      <c r="R1444" s="50" t="str">
        <f t="shared" ca="1" si="1021"/>
        <v>prop_302</v>
      </c>
      <c r="S1444" s="50" t="str">
        <f t="shared" ca="1" si="1022"/>
        <v>prop</v>
      </c>
      <c r="U1444" s="50">
        <v>41</v>
      </c>
      <c r="V1444" s="50">
        <f t="shared" si="1023"/>
        <v>412042</v>
      </c>
      <c r="W1444" s="50">
        <v>42</v>
      </c>
      <c r="X1444" s="50" t="s">
        <v>2200</v>
      </c>
      <c r="Y1444" s="50" t="s">
        <v>2200</v>
      </c>
      <c r="Z1444" s="50">
        <f>随机目标!CH883</f>
        <v>0</v>
      </c>
      <c r="AA1444" s="50">
        <v>2</v>
      </c>
      <c r="AB1444" s="50" t="str">
        <f t="shared" si="1024"/>
        <v>itemicon_1</v>
      </c>
      <c r="AC1444" s="50" t="str">
        <f t="shared" si="1025"/>
        <v>coin</v>
      </c>
    </row>
    <row r="1445" spans="1:29">
      <c r="A1445" s="51" t="s">
        <v>1759</v>
      </c>
      <c r="B1445" s="52">
        <v>3043</v>
      </c>
      <c r="C1445" s="52">
        <v>3</v>
      </c>
      <c r="E1445" s="50">
        <v>0</v>
      </c>
      <c r="F1445" s="50">
        <v>0</v>
      </c>
      <c r="G1445" s="50">
        <v>0</v>
      </c>
      <c r="H1445" s="50" t="str">
        <f>"pack,"&amp;宝箱产出!Q46</f>
        <v>pack,80243</v>
      </c>
      <c r="K1445" s="50">
        <v>19</v>
      </c>
      <c r="L1445" s="50">
        <f t="shared" si="1020"/>
        <v>191043</v>
      </c>
      <c r="M1445" s="50">
        <v>43</v>
      </c>
      <c r="N1445" s="50" t="str">
        <f ca="1">OFFSET(随机目标!$C$42,M1445-1,MATCH(K1445,随机目标!$C$41:$CH$41,0)-1)</f>
        <v>prop,302,1</v>
      </c>
      <c r="O1445" s="50" t="str">
        <f ca="1">OFFSET(随机目标!$C$42,M1445-1,MATCH(K1445,随机目标!$C$41:$CH$41,0))</f>
        <v>prop,302,1</v>
      </c>
      <c r="P1445" s="50">
        <f ca="1">OFFSET(随机目标!$C$42,M1445-1,MATCH(K1445,随机目标!$C$41:$CH$41,0)+1)</f>
        <v>21</v>
      </c>
      <c r="Q1445" s="50">
        <v>1</v>
      </c>
      <c r="R1445" s="50" t="str">
        <f t="shared" ca="1" si="1021"/>
        <v>prop_302</v>
      </c>
      <c r="S1445" s="50" t="str">
        <f t="shared" ca="1" si="1022"/>
        <v>prop</v>
      </c>
      <c r="U1445" s="50">
        <v>41</v>
      </c>
      <c r="V1445" s="50">
        <f t="shared" si="1023"/>
        <v>412043</v>
      </c>
      <c r="W1445" s="50">
        <v>43</v>
      </c>
      <c r="X1445" s="50" t="s">
        <v>2200</v>
      </c>
      <c r="Y1445" s="50" t="s">
        <v>2200</v>
      </c>
      <c r="Z1445" s="50">
        <f>随机目标!CH884</f>
        <v>0</v>
      </c>
      <c r="AA1445" s="50">
        <v>2</v>
      </c>
      <c r="AB1445" s="50" t="str">
        <f t="shared" si="1024"/>
        <v>itemicon_1</v>
      </c>
      <c r="AC1445" s="50" t="str">
        <f t="shared" si="1025"/>
        <v>coin</v>
      </c>
    </row>
    <row r="1446" spans="1:29">
      <c r="A1446" s="51" t="s">
        <v>1760</v>
      </c>
      <c r="B1446" s="52">
        <v>3044</v>
      </c>
      <c r="C1446" s="52">
        <v>3</v>
      </c>
      <c r="E1446" s="50">
        <v>0</v>
      </c>
      <c r="F1446" s="50">
        <v>0</v>
      </c>
      <c r="G1446" s="50">
        <v>0</v>
      </c>
      <c r="H1446" s="50" t="str">
        <f>"pack,"&amp;宝箱产出!Q47</f>
        <v>pack,80244</v>
      </c>
      <c r="K1446" s="50">
        <v>19</v>
      </c>
      <c r="L1446" s="50">
        <f t="shared" si="1020"/>
        <v>191044</v>
      </c>
      <c r="M1446" s="50">
        <v>44</v>
      </c>
      <c r="N1446" s="50" t="str">
        <f ca="1">OFFSET(随机目标!$C$42,M1446-1,MATCH(K1446,随机目标!$C$41:$CH$41,0)-1)</f>
        <v>prop,302,1</v>
      </c>
      <c r="O1446" s="50" t="str">
        <f ca="1">OFFSET(随机目标!$C$42,M1446-1,MATCH(K1446,随机目标!$C$41:$CH$41,0))</f>
        <v>prop,302,1</v>
      </c>
      <c r="P1446" s="50">
        <f ca="1">OFFSET(随机目标!$C$42,M1446-1,MATCH(K1446,随机目标!$C$41:$CH$41,0)+1)</f>
        <v>21</v>
      </c>
      <c r="Q1446" s="50">
        <v>1</v>
      </c>
      <c r="R1446" s="50" t="str">
        <f t="shared" ca="1" si="1021"/>
        <v>prop_302</v>
      </c>
      <c r="S1446" s="50" t="str">
        <f t="shared" ca="1" si="1022"/>
        <v>prop</v>
      </c>
      <c r="U1446" s="50">
        <v>41</v>
      </c>
      <c r="V1446" s="50">
        <f t="shared" si="1023"/>
        <v>412044</v>
      </c>
      <c r="W1446" s="50">
        <v>44</v>
      </c>
      <c r="X1446" s="50" t="s">
        <v>2200</v>
      </c>
      <c r="Y1446" s="50" t="s">
        <v>2200</v>
      </c>
      <c r="Z1446" s="50">
        <f>随机目标!CH885</f>
        <v>0</v>
      </c>
      <c r="AA1446" s="50">
        <v>2</v>
      </c>
      <c r="AB1446" s="50" t="str">
        <f t="shared" si="1024"/>
        <v>itemicon_1</v>
      </c>
      <c r="AC1446" s="50" t="str">
        <f t="shared" si="1025"/>
        <v>coin</v>
      </c>
    </row>
    <row r="1447" spans="1:29">
      <c r="A1447" s="51" t="s">
        <v>1761</v>
      </c>
      <c r="B1447" s="52">
        <v>3045</v>
      </c>
      <c r="C1447" s="52">
        <v>3</v>
      </c>
      <c r="E1447" s="50">
        <v>0</v>
      </c>
      <c r="F1447" s="50">
        <v>0</v>
      </c>
      <c r="G1447" s="50">
        <v>0</v>
      </c>
      <c r="H1447" s="50" t="str">
        <f>"pack,"&amp;宝箱产出!Q48</f>
        <v>pack,80245</v>
      </c>
      <c r="K1447" s="50">
        <v>19</v>
      </c>
      <c r="L1447" s="50">
        <f t="shared" si="1020"/>
        <v>191045</v>
      </c>
      <c r="M1447" s="50">
        <v>45</v>
      </c>
      <c r="N1447" s="50" t="str">
        <f ca="1">OFFSET(随机目标!$C$42,M1447-1,MATCH(K1447,随机目标!$C$41:$CH$41,0)-1)</f>
        <v>prop,302,1</v>
      </c>
      <c r="O1447" s="50" t="str">
        <f ca="1">OFFSET(随机目标!$C$42,M1447-1,MATCH(K1447,随机目标!$C$41:$CH$41,0))</f>
        <v>prop,302,1</v>
      </c>
      <c r="P1447" s="50">
        <f ca="1">OFFSET(随机目标!$C$42,M1447-1,MATCH(K1447,随机目标!$C$41:$CH$41,0)+1)</f>
        <v>20</v>
      </c>
      <c r="Q1447" s="50">
        <v>1</v>
      </c>
      <c r="R1447" s="50" t="str">
        <f t="shared" ca="1" si="1021"/>
        <v>prop_302</v>
      </c>
      <c r="S1447" s="50" t="str">
        <f t="shared" ca="1" si="1022"/>
        <v>prop</v>
      </c>
      <c r="U1447" s="50">
        <v>41</v>
      </c>
      <c r="V1447" s="50">
        <f t="shared" si="1023"/>
        <v>412045</v>
      </c>
      <c r="W1447" s="50">
        <v>45</v>
      </c>
      <c r="X1447" s="50" t="s">
        <v>2200</v>
      </c>
      <c r="Y1447" s="50" t="s">
        <v>2200</v>
      </c>
      <c r="Z1447" s="50">
        <f>随机目标!CH886</f>
        <v>0</v>
      </c>
      <c r="AA1447" s="50">
        <v>2</v>
      </c>
      <c r="AB1447" s="50" t="str">
        <f t="shared" si="1024"/>
        <v>itemicon_1</v>
      </c>
      <c r="AC1447" s="50" t="str">
        <f t="shared" si="1025"/>
        <v>coin</v>
      </c>
    </row>
    <row r="1448" spans="1:29">
      <c r="A1448" s="51" t="s">
        <v>1762</v>
      </c>
      <c r="B1448" s="52">
        <v>3046</v>
      </c>
      <c r="C1448" s="52">
        <v>3</v>
      </c>
      <c r="E1448" s="50">
        <v>0</v>
      </c>
      <c r="F1448" s="50">
        <v>0</v>
      </c>
      <c r="G1448" s="50">
        <v>0</v>
      </c>
      <c r="H1448" s="50" t="str">
        <f>"pack,"&amp;宝箱产出!Q49</f>
        <v>pack,80246</v>
      </c>
      <c r="K1448" s="50">
        <v>19</v>
      </c>
      <c r="L1448" s="50">
        <f t="shared" si="1020"/>
        <v>191046</v>
      </c>
      <c r="M1448" s="50">
        <v>46</v>
      </c>
      <c r="N1448" s="50" t="str">
        <f ca="1">OFFSET(随机目标!$C$42,M1448-1,MATCH(K1448,随机目标!$C$41:$CH$41,0)-1)</f>
        <v>prop,302,1</v>
      </c>
      <c r="O1448" s="50" t="str">
        <f ca="1">OFFSET(随机目标!$C$42,M1448-1,MATCH(K1448,随机目标!$C$41:$CH$41,0))</f>
        <v>prop,302,1</v>
      </c>
      <c r="P1448" s="50">
        <f ca="1">OFFSET(随机目标!$C$42,M1448-1,MATCH(K1448,随机目标!$C$41:$CH$41,0)+1)</f>
        <v>20</v>
      </c>
      <c r="Q1448" s="50">
        <v>1</v>
      </c>
      <c r="R1448" s="50" t="str">
        <f t="shared" ca="1" si="1021"/>
        <v>prop_302</v>
      </c>
      <c r="S1448" s="50" t="str">
        <f t="shared" ca="1" si="1022"/>
        <v>prop</v>
      </c>
      <c r="U1448" s="50">
        <v>41</v>
      </c>
      <c r="V1448" s="50">
        <f t="shared" si="1023"/>
        <v>412046</v>
      </c>
      <c r="W1448" s="50">
        <v>46</v>
      </c>
      <c r="X1448" s="50" t="s">
        <v>2200</v>
      </c>
      <c r="Y1448" s="50" t="s">
        <v>2200</v>
      </c>
      <c r="Z1448" s="50">
        <f>随机目标!CH887</f>
        <v>0</v>
      </c>
      <c r="AA1448" s="50">
        <v>2</v>
      </c>
      <c r="AB1448" s="50" t="str">
        <f t="shared" si="1024"/>
        <v>itemicon_1</v>
      </c>
      <c r="AC1448" s="50" t="str">
        <f t="shared" si="1025"/>
        <v>coin</v>
      </c>
    </row>
    <row r="1449" spans="1:29">
      <c r="A1449" s="51" t="s">
        <v>1763</v>
      </c>
      <c r="B1449" s="52">
        <v>3047</v>
      </c>
      <c r="C1449" s="52">
        <v>3</v>
      </c>
      <c r="E1449" s="50">
        <v>0</v>
      </c>
      <c r="F1449" s="50">
        <v>0</v>
      </c>
      <c r="G1449" s="50">
        <v>0</v>
      </c>
      <c r="H1449" s="50" t="str">
        <f>"pack,"&amp;宝箱产出!Q50</f>
        <v>pack,80247</v>
      </c>
      <c r="K1449" s="50">
        <v>19</v>
      </c>
      <c r="L1449" s="50">
        <f t="shared" si="1020"/>
        <v>191047</v>
      </c>
      <c r="M1449" s="50">
        <v>47</v>
      </c>
      <c r="N1449" s="50" t="str">
        <f ca="1">OFFSET(随机目标!$C$42,M1449-1,MATCH(K1449,随机目标!$C$41:$CH$41,0)-1)</f>
        <v>prop,302,1</v>
      </c>
      <c r="O1449" s="50" t="str">
        <f ca="1">OFFSET(随机目标!$C$42,M1449-1,MATCH(K1449,随机目标!$C$41:$CH$41,0))</f>
        <v>prop,302,1</v>
      </c>
      <c r="P1449" s="50">
        <f ca="1">OFFSET(随机目标!$C$42,M1449-1,MATCH(K1449,随机目标!$C$41:$CH$41,0)+1)</f>
        <v>20</v>
      </c>
      <c r="Q1449" s="50">
        <v>1</v>
      </c>
      <c r="R1449" s="50" t="str">
        <f t="shared" ca="1" si="1021"/>
        <v>prop_302</v>
      </c>
      <c r="S1449" s="50" t="str">
        <f t="shared" ca="1" si="1022"/>
        <v>prop</v>
      </c>
      <c r="U1449" s="50">
        <v>41</v>
      </c>
      <c r="V1449" s="50">
        <f t="shared" si="1023"/>
        <v>412047</v>
      </c>
      <c r="W1449" s="50">
        <v>47</v>
      </c>
      <c r="X1449" s="50" t="s">
        <v>2200</v>
      </c>
      <c r="Y1449" s="50" t="s">
        <v>2200</v>
      </c>
      <c r="Z1449" s="50">
        <f>随机目标!CH888</f>
        <v>0</v>
      </c>
      <c r="AA1449" s="50">
        <v>2</v>
      </c>
      <c r="AB1449" s="50" t="str">
        <f t="shared" si="1024"/>
        <v>itemicon_1</v>
      </c>
      <c r="AC1449" s="50" t="str">
        <f t="shared" si="1025"/>
        <v>coin</v>
      </c>
    </row>
    <row r="1450" spans="1:29">
      <c r="A1450" s="51" t="s">
        <v>1764</v>
      </c>
      <c r="B1450" s="52">
        <v>3048</v>
      </c>
      <c r="C1450" s="52">
        <v>3</v>
      </c>
      <c r="E1450" s="50">
        <v>0</v>
      </c>
      <c r="F1450" s="50">
        <v>0</v>
      </c>
      <c r="G1450" s="50">
        <v>0</v>
      </c>
      <c r="H1450" s="50" t="str">
        <f>"pack,"&amp;宝箱产出!Q51</f>
        <v>pack,80248</v>
      </c>
      <c r="K1450" s="50">
        <v>19</v>
      </c>
      <c r="L1450" s="50">
        <f t="shared" si="1020"/>
        <v>191048</v>
      </c>
      <c r="M1450" s="50">
        <v>48</v>
      </c>
      <c r="N1450" s="50" t="str">
        <f ca="1">OFFSET(随机目标!$C$42,M1450-1,MATCH(K1450,随机目标!$C$41:$CH$41,0)-1)</f>
        <v>prop,302,1</v>
      </c>
      <c r="O1450" s="50" t="str">
        <f ca="1">OFFSET(随机目标!$C$42,M1450-1,MATCH(K1450,随机目标!$C$41:$CH$41,0))</f>
        <v>prop,302,1</v>
      </c>
      <c r="P1450" s="50">
        <f ca="1">OFFSET(随机目标!$C$42,M1450-1,MATCH(K1450,随机目标!$C$41:$CH$41,0)+1)</f>
        <v>20</v>
      </c>
      <c r="Q1450" s="50">
        <v>1</v>
      </c>
      <c r="R1450" s="50" t="str">
        <f t="shared" ca="1" si="1021"/>
        <v>prop_302</v>
      </c>
      <c r="S1450" s="50" t="str">
        <f t="shared" ca="1" si="1022"/>
        <v>prop</v>
      </c>
      <c r="U1450" s="50">
        <v>41</v>
      </c>
      <c r="V1450" s="50">
        <f t="shared" si="1023"/>
        <v>412048</v>
      </c>
      <c r="W1450" s="50">
        <v>48</v>
      </c>
      <c r="X1450" s="50" t="s">
        <v>2200</v>
      </c>
      <c r="Y1450" s="50" t="s">
        <v>2200</v>
      </c>
      <c r="Z1450" s="50">
        <f>随机目标!CH889</f>
        <v>0</v>
      </c>
      <c r="AA1450" s="50">
        <v>2</v>
      </c>
      <c r="AB1450" s="50" t="str">
        <f t="shared" si="1024"/>
        <v>itemicon_1</v>
      </c>
      <c r="AC1450" s="50" t="str">
        <f t="shared" si="1025"/>
        <v>coin</v>
      </c>
    </row>
    <row r="1451" spans="1:29">
      <c r="A1451" s="51" t="s">
        <v>1765</v>
      </c>
      <c r="B1451" s="52">
        <v>3049</v>
      </c>
      <c r="C1451" s="52">
        <v>3</v>
      </c>
      <c r="E1451" s="50">
        <v>0</v>
      </c>
      <c r="F1451" s="50">
        <v>0</v>
      </c>
      <c r="G1451" s="50">
        <v>0</v>
      </c>
      <c r="H1451" s="50" t="str">
        <f>"pack,"&amp;宝箱产出!Q52</f>
        <v>pack,80249</v>
      </c>
      <c r="K1451" s="50">
        <v>19</v>
      </c>
      <c r="L1451" s="50">
        <f t="shared" si="1020"/>
        <v>191049</v>
      </c>
      <c r="M1451" s="50">
        <v>49</v>
      </c>
      <c r="N1451" s="50" t="str">
        <f ca="1">OFFSET(随机目标!$C$42,M1451-1,MATCH(K1451,随机目标!$C$41:$CH$41,0)-1)</f>
        <v>prop,302,1</v>
      </c>
      <c r="O1451" s="50" t="str">
        <f ca="1">OFFSET(随机目标!$C$42,M1451-1,MATCH(K1451,随机目标!$C$41:$CH$41,0))</f>
        <v>prop,302,1</v>
      </c>
      <c r="P1451" s="50">
        <f ca="1">OFFSET(随机目标!$C$42,M1451-1,MATCH(K1451,随机目标!$C$41:$CH$41,0)+1)</f>
        <v>20</v>
      </c>
      <c r="Q1451" s="50">
        <v>1</v>
      </c>
      <c r="R1451" s="50" t="str">
        <f t="shared" ca="1" si="1021"/>
        <v>prop_302</v>
      </c>
      <c r="S1451" s="50" t="str">
        <f t="shared" ca="1" si="1022"/>
        <v>prop</v>
      </c>
      <c r="U1451" s="50">
        <v>41</v>
      </c>
      <c r="V1451" s="50">
        <f t="shared" si="1023"/>
        <v>412049</v>
      </c>
      <c r="W1451" s="50">
        <v>49</v>
      </c>
      <c r="X1451" s="50" t="s">
        <v>2200</v>
      </c>
      <c r="Y1451" s="50" t="s">
        <v>2200</v>
      </c>
      <c r="Z1451" s="50">
        <f>随机目标!CH890</f>
        <v>0</v>
      </c>
      <c r="AA1451" s="50">
        <v>2</v>
      </c>
      <c r="AB1451" s="50" t="str">
        <f t="shared" si="1024"/>
        <v>itemicon_1</v>
      </c>
      <c r="AC1451" s="50" t="str">
        <f t="shared" si="1025"/>
        <v>coin</v>
      </c>
    </row>
    <row r="1452" spans="1:29">
      <c r="A1452" s="51" t="s">
        <v>1766</v>
      </c>
      <c r="B1452" s="52">
        <v>3050</v>
      </c>
      <c r="C1452" s="52">
        <v>3</v>
      </c>
      <c r="E1452" s="50">
        <v>0</v>
      </c>
      <c r="F1452" s="50">
        <v>0</v>
      </c>
      <c r="G1452" s="50">
        <v>0</v>
      </c>
      <c r="H1452" s="50" t="str">
        <f>"pack,"&amp;宝箱产出!Q53</f>
        <v>pack,80250</v>
      </c>
      <c r="K1452" s="50">
        <v>19</v>
      </c>
      <c r="L1452" s="50">
        <f t="shared" si="1020"/>
        <v>191050</v>
      </c>
      <c r="M1452" s="50">
        <v>50</v>
      </c>
      <c r="N1452" s="50" t="str">
        <f ca="1">OFFSET(随机目标!$C$42,M1452-1,MATCH(K1452,随机目标!$C$41:$CH$41,0)-1)</f>
        <v>prop,302,1</v>
      </c>
      <c r="O1452" s="50" t="str">
        <f ca="1">OFFSET(随机目标!$C$42,M1452-1,MATCH(K1452,随机目标!$C$41:$CH$41,0))</f>
        <v>prop,302,1</v>
      </c>
      <c r="P1452" s="50">
        <f ca="1">OFFSET(随机目标!$C$42,M1452-1,MATCH(K1452,随机目标!$C$41:$CH$41,0)+1)</f>
        <v>19</v>
      </c>
      <c r="Q1452" s="50">
        <v>1</v>
      </c>
      <c r="R1452" s="50" t="str">
        <f t="shared" ca="1" si="1021"/>
        <v>prop_302</v>
      </c>
      <c r="S1452" s="50" t="str">
        <f t="shared" ca="1" si="1022"/>
        <v>prop</v>
      </c>
      <c r="U1452" s="50">
        <v>41</v>
      </c>
      <c r="V1452" s="50">
        <f t="shared" si="1023"/>
        <v>412050</v>
      </c>
      <c r="W1452" s="50">
        <v>50</v>
      </c>
      <c r="X1452" s="50" t="s">
        <v>2200</v>
      </c>
      <c r="Y1452" s="50" t="s">
        <v>2200</v>
      </c>
      <c r="Z1452" s="50">
        <f>随机目标!CH891</f>
        <v>0</v>
      </c>
      <c r="AA1452" s="50">
        <v>2</v>
      </c>
      <c r="AB1452" s="50" t="str">
        <f t="shared" si="1024"/>
        <v>itemicon_1</v>
      </c>
      <c r="AC1452" s="50" t="str">
        <f t="shared" si="1025"/>
        <v>coin</v>
      </c>
    </row>
    <row r="1453" spans="1:29">
      <c r="A1453" s="51" t="s">
        <v>1767</v>
      </c>
      <c r="B1453" s="52">
        <v>3051</v>
      </c>
      <c r="C1453" s="52">
        <v>3</v>
      </c>
      <c r="E1453" s="50">
        <v>0</v>
      </c>
      <c r="F1453" s="50">
        <v>0</v>
      </c>
      <c r="G1453" s="50">
        <v>0</v>
      </c>
      <c r="H1453" s="50" t="str">
        <f>"pack,"&amp;宝箱产出!Q54</f>
        <v>pack,80251</v>
      </c>
      <c r="K1453" s="50">
        <v>19</v>
      </c>
      <c r="L1453" s="50">
        <f t="shared" si="1020"/>
        <v>191051</v>
      </c>
      <c r="M1453" s="50">
        <v>51</v>
      </c>
      <c r="N1453" s="50" t="str">
        <f ca="1">OFFSET(随机目标!$C$42,M1453-1,MATCH(K1453,随机目标!$C$41:$CH$41,0)-1)</f>
        <v>prop,302,1</v>
      </c>
      <c r="O1453" s="50" t="str">
        <f ca="1">OFFSET(随机目标!$C$42,M1453-1,MATCH(K1453,随机目标!$C$41:$CH$41,0))</f>
        <v>prop,302,1</v>
      </c>
      <c r="P1453" s="50">
        <f ca="1">OFFSET(随机目标!$C$42,M1453-1,MATCH(K1453,随机目标!$C$41:$CH$41,0)+1)</f>
        <v>19</v>
      </c>
      <c r="Q1453" s="50">
        <v>1</v>
      </c>
      <c r="R1453" s="50" t="str">
        <f t="shared" ca="1" si="1021"/>
        <v>prop_302</v>
      </c>
      <c r="S1453" s="50" t="str">
        <f t="shared" ca="1" si="1022"/>
        <v>prop</v>
      </c>
      <c r="U1453" s="50">
        <v>41</v>
      </c>
      <c r="V1453" s="50">
        <f t="shared" si="1023"/>
        <v>412051</v>
      </c>
      <c r="W1453" s="50">
        <v>51</v>
      </c>
      <c r="X1453" s="50" t="s">
        <v>2200</v>
      </c>
      <c r="Y1453" s="50" t="s">
        <v>2200</v>
      </c>
      <c r="Z1453" s="50">
        <f>随机目标!CH892</f>
        <v>0</v>
      </c>
      <c r="AA1453" s="50">
        <v>2</v>
      </c>
      <c r="AB1453" s="50" t="str">
        <f t="shared" si="1024"/>
        <v>itemicon_1</v>
      </c>
      <c r="AC1453" s="50" t="str">
        <f t="shared" si="1025"/>
        <v>coin</v>
      </c>
    </row>
    <row r="1454" spans="1:29">
      <c r="A1454" s="51" t="s">
        <v>1768</v>
      </c>
      <c r="B1454" s="52">
        <v>3052</v>
      </c>
      <c r="C1454" s="52">
        <v>3</v>
      </c>
      <c r="E1454" s="50">
        <v>0</v>
      </c>
      <c r="F1454" s="50">
        <v>0</v>
      </c>
      <c r="G1454" s="50">
        <v>0</v>
      </c>
      <c r="H1454" s="50" t="str">
        <f>"pack,"&amp;宝箱产出!Q55</f>
        <v>pack,80252</v>
      </c>
      <c r="K1454" s="50">
        <v>19</v>
      </c>
      <c r="L1454" s="50">
        <f t="shared" si="1020"/>
        <v>191052</v>
      </c>
      <c r="M1454" s="50">
        <v>52</v>
      </c>
      <c r="N1454" s="50" t="str">
        <f ca="1">OFFSET(随机目标!$C$42,M1454-1,MATCH(K1454,随机目标!$C$41:$CH$41,0)-1)</f>
        <v>prop,302,1</v>
      </c>
      <c r="O1454" s="50" t="str">
        <f ca="1">OFFSET(随机目标!$C$42,M1454-1,MATCH(K1454,随机目标!$C$41:$CH$41,0))</f>
        <v>prop,302,1</v>
      </c>
      <c r="P1454" s="50">
        <f ca="1">OFFSET(随机目标!$C$42,M1454-1,MATCH(K1454,随机目标!$C$41:$CH$41,0)+1)</f>
        <v>19</v>
      </c>
      <c r="Q1454" s="50">
        <v>1</v>
      </c>
      <c r="R1454" s="50" t="str">
        <f t="shared" ca="1" si="1021"/>
        <v>prop_302</v>
      </c>
      <c r="S1454" s="50" t="str">
        <f t="shared" ca="1" si="1022"/>
        <v>prop</v>
      </c>
      <c r="U1454" s="50">
        <v>41</v>
      </c>
      <c r="V1454" s="50">
        <f t="shared" si="1023"/>
        <v>412052</v>
      </c>
      <c r="W1454" s="50">
        <v>52</v>
      </c>
      <c r="X1454" s="50" t="s">
        <v>2200</v>
      </c>
      <c r="Y1454" s="50" t="s">
        <v>2200</v>
      </c>
      <c r="Z1454" s="50">
        <f>随机目标!CH893</f>
        <v>0</v>
      </c>
      <c r="AA1454" s="50">
        <v>2</v>
      </c>
      <c r="AB1454" s="50" t="str">
        <f t="shared" si="1024"/>
        <v>itemicon_1</v>
      </c>
      <c r="AC1454" s="50" t="str">
        <f t="shared" si="1025"/>
        <v>coin</v>
      </c>
    </row>
    <row r="1455" spans="1:29">
      <c r="A1455" s="51" t="s">
        <v>1769</v>
      </c>
      <c r="B1455" s="52">
        <v>3053</v>
      </c>
      <c r="C1455" s="52">
        <v>3</v>
      </c>
      <c r="E1455" s="50">
        <v>0</v>
      </c>
      <c r="F1455" s="50">
        <v>0</v>
      </c>
      <c r="G1455" s="50">
        <v>0</v>
      </c>
      <c r="H1455" s="50" t="str">
        <f>"pack,"&amp;宝箱产出!Q56</f>
        <v>pack,80253</v>
      </c>
      <c r="K1455" s="50">
        <v>19</v>
      </c>
      <c r="L1455" s="50">
        <f t="shared" si="1020"/>
        <v>191053</v>
      </c>
      <c r="M1455" s="50">
        <v>53</v>
      </c>
      <c r="N1455" s="50" t="str">
        <f ca="1">OFFSET(随机目标!$C$42,M1455-1,MATCH(K1455,随机目标!$C$41:$CH$41,0)-1)</f>
        <v>prop,302,1</v>
      </c>
      <c r="O1455" s="50" t="str">
        <f ca="1">OFFSET(随机目标!$C$42,M1455-1,MATCH(K1455,随机目标!$C$41:$CH$41,0))</f>
        <v>prop,302,1</v>
      </c>
      <c r="P1455" s="50">
        <f ca="1">OFFSET(随机目标!$C$42,M1455-1,MATCH(K1455,随机目标!$C$41:$CH$41,0)+1)</f>
        <v>19</v>
      </c>
      <c r="Q1455" s="50">
        <v>1</v>
      </c>
      <c r="R1455" s="50" t="str">
        <f t="shared" ca="1" si="1021"/>
        <v>prop_302</v>
      </c>
      <c r="S1455" s="50" t="str">
        <f t="shared" ca="1" si="1022"/>
        <v>prop</v>
      </c>
      <c r="U1455" s="50">
        <v>41</v>
      </c>
      <c r="V1455" s="50">
        <f t="shared" si="1023"/>
        <v>412053</v>
      </c>
      <c r="W1455" s="50">
        <v>53</v>
      </c>
      <c r="X1455" s="50" t="s">
        <v>2200</v>
      </c>
      <c r="Y1455" s="50" t="s">
        <v>2200</v>
      </c>
      <c r="Z1455" s="50">
        <f>随机目标!CH894</f>
        <v>0</v>
      </c>
      <c r="AA1455" s="50">
        <v>2</v>
      </c>
      <c r="AB1455" s="50" t="str">
        <f t="shared" si="1024"/>
        <v>itemicon_1</v>
      </c>
      <c r="AC1455" s="50" t="str">
        <f t="shared" si="1025"/>
        <v>coin</v>
      </c>
    </row>
    <row r="1456" spans="1:29">
      <c r="A1456" s="51" t="s">
        <v>1770</v>
      </c>
      <c r="B1456" s="52">
        <v>3054</v>
      </c>
      <c r="C1456" s="52">
        <v>3</v>
      </c>
      <c r="E1456" s="50">
        <v>0</v>
      </c>
      <c r="F1456" s="50">
        <v>0</v>
      </c>
      <c r="G1456" s="50">
        <v>0</v>
      </c>
      <c r="H1456" s="50" t="str">
        <f>"pack,"&amp;宝箱产出!Q57</f>
        <v>pack,80254</v>
      </c>
      <c r="K1456" s="50">
        <v>19</v>
      </c>
      <c r="L1456" s="50">
        <f t="shared" ref="L1456:L1519" si="1026">K1456*10000+1000+M1456</f>
        <v>191054</v>
      </c>
      <c r="M1456" s="50">
        <v>54</v>
      </c>
      <c r="N1456" s="50" t="str">
        <f ca="1">OFFSET(随机目标!$C$42,M1456-1,MATCH(K1456,随机目标!$C$41:$CH$41,0)-1)</f>
        <v>prop,302,1</v>
      </c>
      <c r="O1456" s="50" t="str">
        <f ca="1">OFFSET(随机目标!$C$42,M1456-1,MATCH(K1456,随机目标!$C$41:$CH$41,0))</f>
        <v>prop,302,1</v>
      </c>
      <c r="P1456" s="50">
        <f ca="1">OFFSET(随机目标!$C$42,M1456-1,MATCH(K1456,随机目标!$C$41:$CH$41,0)+1)</f>
        <v>18</v>
      </c>
      <c r="Q1456" s="50">
        <v>1</v>
      </c>
      <c r="R1456" s="50" t="str">
        <f t="shared" ref="R1456:R1519" ca="1" si="1027">IF(OR(S1456="coin",S1456="stage_token"),VLOOKUP(S1456,$AE$3:$AF$6,2,0),IF(S1456="item",VLOOKUP(O1456,$AE$3:$AF$6,2,0),S1456&amp;"_"&amp;MID(O1456,6,3)))</f>
        <v>prop_302</v>
      </c>
      <c r="S1456" s="50" t="str">
        <f t="shared" ref="S1456:S1519" ca="1" si="1028">LEFT(O1456,FIND(",",O1456)-1)</f>
        <v>prop</v>
      </c>
      <c r="U1456" s="50">
        <v>41</v>
      </c>
      <c r="V1456" s="50">
        <f t="shared" si="1023"/>
        <v>412054</v>
      </c>
      <c r="W1456" s="50">
        <v>54</v>
      </c>
      <c r="X1456" s="50" t="s">
        <v>2200</v>
      </c>
      <c r="Y1456" s="50" t="s">
        <v>2200</v>
      </c>
      <c r="Z1456" s="50">
        <f>随机目标!CH895</f>
        <v>0</v>
      </c>
      <c r="AA1456" s="50">
        <v>2</v>
      </c>
      <c r="AB1456" s="50" t="str">
        <f t="shared" si="1024"/>
        <v>itemicon_1</v>
      </c>
      <c r="AC1456" s="50" t="str">
        <f t="shared" si="1025"/>
        <v>coin</v>
      </c>
    </row>
    <row r="1457" spans="1:29">
      <c r="A1457" s="51" t="s">
        <v>1771</v>
      </c>
      <c r="B1457" s="52">
        <v>3055</v>
      </c>
      <c r="C1457" s="52">
        <v>3</v>
      </c>
      <c r="E1457" s="50">
        <v>0</v>
      </c>
      <c r="F1457" s="50">
        <v>0</v>
      </c>
      <c r="G1457" s="50">
        <v>0</v>
      </c>
      <c r="H1457" s="50" t="str">
        <f>"pack,"&amp;宝箱产出!Q58</f>
        <v>pack,80255</v>
      </c>
      <c r="K1457" s="50">
        <v>19</v>
      </c>
      <c r="L1457" s="50">
        <f t="shared" si="1026"/>
        <v>191055</v>
      </c>
      <c r="M1457" s="50">
        <v>55</v>
      </c>
      <c r="N1457" s="50" t="str">
        <f ca="1">OFFSET(随机目标!$C$42,M1457-1,MATCH(K1457,随机目标!$C$41:$CH$41,0)-1)</f>
        <v>prop,302,1</v>
      </c>
      <c r="O1457" s="50" t="str">
        <f ca="1">OFFSET(随机目标!$C$42,M1457-1,MATCH(K1457,随机目标!$C$41:$CH$41,0))</f>
        <v>prop,302,1</v>
      </c>
      <c r="P1457" s="50">
        <f ca="1">OFFSET(随机目标!$C$42,M1457-1,MATCH(K1457,随机目标!$C$41:$CH$41,0)+1)</f>
        <v>18</v>
      </c>
      <c r="Q1457" s="50">
        <v>1</v>
      </c>
      <c r="R1457" s="50" t="str">
        <f t="shared" ca="1" si="1027"/>
        <v>prop_302</v>
      </c>
      <c r="S1457" s="50" t="str">
        <f t="shared" ca="1" si="1028"/>
        <v>prop</v>
      </c>
      <c r="U1457" s="50">
        <v>41</v>
      </c>
      <c r="V1457" s="50">
        <f t="shared" si="1023"/>
        <v>412055</v>
      </c>
      <c r="W1457" s="50">
        <v>55</v>
      </c>
      <c r="X1457" s="50" t="s">
        <v>2200</v>
      </c>
      <c r="Y1457" s="50" t="s">
        <v>2200</v>
      </c>
      <c r="Z1457" s="50">
        <f>随机目标!CH896</f>
        <v>0</v>
      </c>
      <c r="AA1457" s="50">
        <v>2</v>
      </c>
      <c r="AB1457" s="50" t="str">
        <f t="shared" si="1024"/>
        <v>itemicon_1</v>
      </c>
      <c r="AC1457" s="50" t="str">
        <f t="shared" si="1025"/>
        <v>coin</v>
      </c>
    </row>
    <row r="1458" spans="1:29">
      <c r="A1458" s="51" t="s">
        <v>1772</v>
      </c>
      <c r="B1458" s="52">
        <v>3056</v>
      </c>
      <c r="C1458" s="52">
        <v>3</v>
      </c>
      <c r="E1458" s="50">
        <v>0</v>
      </c>
      <c r="F1458" s="50">
        <v>0</v>
      </c>
      <c r="G1458" s="50">
        <v>0</v>
      </c>
      <c r="H1458" s="50" t="str">
        <f>"pack,"&amp;宝箱产出!Q59</f>
        <v>pack,80256</v>
      </c>
      <c r="K1458" s="50">
        <v>19</v>
      </c>
      <c r="L1458" s="50">
        <f t="shared" si="1026"/>
        <v>191056</v>
      </c>
      <c r="M1458" s="50">
        <v>56</v>
      </c>
      <c r="N1458" s="50" t="str">
        <f ca="1">OFFSET(随机目标!$C$42,M1458-1,MATCH(K1458,随机目标!$C$41:$CH$41,0)-1)</f>
        <v>prop,302,1</v>
      </c>
      <c r="O1458" s="50" t="str">
        <f ca="1">OFFSET(随机目标!$C$42,M1458-1,MATCH(K1458,随机目标!$C$41:$CH$41,0))</f>
        <v>prop,302,1</v>
      </c>
      <c r="P1458" s="50">
        <f ca="1">OFFSET(随机目标!$C$42,M1458-1,MATCH(K1458,随机目标!$C$41:$CH$41,0)+1)</f>
        <v>18</v>
      </c>
      <c r="Q1458" s="50">
        <v>1</v>
      </c>
      <c r="R1458" s="50" t="str">
        <f t="shared" ca="1" si="1027"/>
        <v>prop_302</v>
      </c>
      <c r="S1458" s="50" t="str">
        <f t="shared" ca="1" si="1028"/>
        <v>prop</v>
      </c>
      <c r="U1458" s="50">
        <v>41</v>
      </c>
      <c r="V1458" s="50">
        <f t="shared" si="1023"/>
        <v>412056</v>
      </c>
      <c r="W1458" s="50">
        <v>56</v>
      </c>
      <c r="X1458" s="50" t="s">
        <v>2200</v>
      </c>
      <c r="Y1458" s="50" t="s">
        <v>2200</v>
      </c>
      <c r="Z1458" s="50">
        <f>随机目标!CH897</f>
        <v>0</v>
      </c>
      <c r="AA1458" s="50">
        <v>2</v>
      </c>
      <c r="AB1458" s="50" t="str">
        <f t="shared" si="1024"/>
        <v>itemicon_1</v>
      </c>
      <c r="AC1458" s="50" t="str">
        <f t="shared" si="1025"/>
        <v>coin</v>
      </c>
    </row>
    <row r="1459" spans="1:29">
      <c r="A1459" s="51" t="s">
        <v>1773</v>
      </c>
      <c r="B1459" s="52">
        <v>3057</v>
      </c>
      <c r="C1459" s="52">
        <v>3</v>
      </c>
      <c r="E1459" s="50">
        <v>0</v>
      </c>
      <c r="F1459" s="50">
        <v>0</v>
      </c>
      <c r="G1459" s="50">
        <v>0</v>
      </c>
      <c r="H1459" s="50" t="str">
        <f>"pack,"&amp;宝箱产出!Q60</f>
        <v>pack,80257</v>
      </c>
      <c r="K1459" s="50">
        <v>19</v>
      </c>
      <c r="L1459" s="50">
        <f t="shared" si="1026"/>
        <v>191057</v>
      </c>
      <c r="M1459" s="50">
        <v>57</v>
      </c>
      <c r="N1459" s="50" t="str">
        <f ca="1">OFFSET(随机目标!$C$42,M1459-1,MATCH(K1459,随机目标!$C$41:$CH$41,0)-1)</f>
        <v>prop,302,1</v>
      </c>
      <c r="O1459" s="50" t="str">
        <f ca="1">OFFSET(随机目标!$C$42,M1459-1,MATCH(K1459,随机目标!$C$41:$CH$41,0))</f>
        <v>prop,302,1</v>
      </c>
      <c r="P1459" s="50">
        <f ca="1">OFFSET(随机目标!$C$42,M1459-1,MATCH(K1459,随机目标!$C$41:$CH$41,0)+1)</f>
        <v>18</v>
      </c>
      <c r="Q1459" s="50">
        <v>1</v>
      </c>
      <c r="R1459" s="50" t="str">
        <f t="shared" ca="1" si="1027"/>
        <v>prop_302</v>
      </c>
      <c r="S1459" s="50" t="str">
        <f t="shared" ca="1" si="1028"/>
        <v>prop</v>
      </c>
      <c r="U1459" s="50">
        <v>41</v>
      </c>
      <c r="V1459" s="50">
        <f t="shared" si="1023"/>
        <v>412057</v>
      </c>
      <c r="W1459" s="50">
        <v>57</v>
      </c>
      <c r="X1459" s="50" t="s">
        <v>2200</v>
      </c>
      <c r="Y1459" s="50" t="s">
        <v>2200</v>
      </c>
      <c r="Z1459" s="50">
        <f>随机目标!CH898</f>
        <v>0</v>
      </c>
      <c r="AA1459" s="50">
        <v>2</v>
      </c>
      <c r="AB1459" s="50" t="str">
        <f t="shared" si="1024"/>
        <v>itemicon_1</v>
      </c>
      <c r="AC1459" s="50" t="str">
        <f t="shared" si="1025"/>
        <v>coin</v>
      </c>
    </row>
    <row r="1460" spans="1:29">
      <c r="A1460" s="51" t="s">
        <v>1774</v>
      </c>
      <c r="B1460" s="52">
        <v>3058</v>
      </c>
      <c r="C1460" s="52">
        <v>3</v>
      </c>
      <c r="E1460" s="50">
        <v>0</v>
      </c>
      <c r="F1460" s="50">
        <v>0</v>
      </c>
      <c r="G1460" s="50">
        <v>0</v>
      </c>
      <c r="H1460" s="50" t="str">
        <f>"pack,"&amp;宝箱产出!Q61</f>
        <v>pack,80258</v>
      </c>
      <c r="K1460" s="50">
        <v>19</v>
      </c>
      <c r="L1460" s="50">
        <f t="shared" si="1026"/>
        <v>191058</v>
      </c>
      <c r="M1460" s="50">
        <v>58</v>
      </c>
      <c r="N1460" s="50" t="str">
        <f ca="1">OFFSET(随机目标!$C$42,M1460-1,MATCH(K1460,随机目标!$C$41:$CH$41,0)-1)</f>
        <v>prop,302,1</v>
      </c>
      <c r="O1460" s="50" t="str">
        <f ca="1">OFFSET(随机目标!$C$42,M1460-1,MATCH(K1460,随机目标!$C$41:$CH$41,0))</f>
        <v>prop,302,1</v>
      </c>
      <c r="P1460" s="50">
        <f ca="1">OFFSET(随机目标!$C$42,M1460-1,MATCH(K1460,随机目标!$C$41:$CH$41,0)+1)</f>
        <v>18</v>
      </c>
      <c r="Q1460" s="50">
        <v>1</v>
      </c>
      <c r="R1460" s="50" t="str">
        <f t="shared" ca="1" si="1027"/>
        <v>prop_302</v>
      </c>
      <c r="S1460" s="50" t="str">
        <f t="shared" ca="1" si="1028"/>
        <v>prop</v>
      </c>
      <c r="U1460" s="50">
        <v>41</v>
      </c>
      <c r="V1460" s="50">
        <f t="shared" si="1023"/>
        <v>412058</v>
      </c>
      <c r="W1460" s="50">
        <v>58</v>
      </c>
      <c r="X1460" s="50" t="s">
        <v>2200</v>
      </c>
      <c r="Y1460" s="50" t="s">
        <v>2200</v>
      </c>
      <c r="Z1460" s="50">
        <f>随机目标!CH899</f>
        <v>0</v>
      </c>
      <c r="AA1460" s="50">
        <v>2</v>
      </c>
      <c r="AB1460" s="50" t="str">
        <f t="shared" si="1024"/>
        <v>itemicon_1</v>
      </c>
      <c r="AC1460" s="50" t="str">
        <f t="shared" si="1025"/>
        <v>coin</v>
      </c>
    </row>
    <row r="1461" spans="1:29">
      <c r="A1461" s="51" t="s">
        <v>1775</v>
      </c>
      <c r="B1461" s="52">
        <v>3059</v>
      </c>
      <c r="C1461" s="52">
        <v>3</v>
      </c>
      <c r="E1461" s="50">
        <v>0</v>
      </c>
      <c r="F1461" s="50">
        <v>0</v>
      </c>
      <c r="G1461" s="50">
        <v>0</v>
      </c>
      <c r="H1461" s="50" t="str">
        <f>"pack,"&amp;宝箱产出!Q62</f>
        <v>pack,80259</v>
      </c>
      <c r="K1461" s="50">
        <v>19</v>
      </c>
      <c r="L1461" s="50">
        <f t="shared" si="1026"/>
        <v>191059</v>
      </c>
      <c r="M1461" s="50">
        <v>59</v>
      </c>
      <c r="N1461" s="50" t="str">
        <f ca="1">OFFSET(随机目标!$C$42,M1461-1,MATCH(K1461,随机目标!$C$41:$CH$41,0)-1)</f>
        <v>prop,302,1</v>
      </c>
      <c r="O1461" s="50" t="str">
        <f ca="1">OFFSET(随机目标!$C$42,M1461-1,MATCH(K1461,随机目标!$C$41:$CH$41,0))</f>
        <v>prop,302,1</v>
      </c>
      <c r="P1461" s="50">
        <f ca="1">OFFSET(随机目标!$C$42,M1461-1,MATCH(K1461,随机目标!$C$41:$CH$41,0)+1)</f>
        <v>17</v>
      </c>
      <c r="Q1461" s="50">
        <v>1</v>
      </c>
      <c r="R1461" s="50" t="str">
        <f t="shared" ca="1" si="1027"/>
        <v>prop_302</v>
      </c>
      <c r="S1461" s="50" t="str">
        <f t="shared" ca="1" si="1028"/>
        <v>prop</v>
      </c>
      <c r="U1461" s="50">
        <v>41</v>
      </c>
      <c r="V1461" s="50">
        <f t="shared" si="1023"/>
        <v>412059</v>
      </c>
      <c r="W1461" s="50">
        <v>59</v>
      </c>
      <c r="X1461" s="50" t="s">
        <v>2200</v>
      </c>
      <c r="Y1461" s="50" t="s">
        <v>2200</v>
      </c>
      <c r="Z1461" s="50">
        <f>随机目标!CH900</f>
        <v>0</v>
      </c>
      <c r="AA1461" s="50">
        <v>2</v>
      </c>
      <c r="AB1461" s="50" t="str">
        <f t="shared" si="1024"/>
        <v>itemicon_1</v>
      </c>
      <c r="AC1461" s="50" t="str">
        <f t="shared" si="1025"/>
        <v>coin</v>
      </c>
    </row>
    <row r="1462" spans="1:29">
      <c r="A1462" s="51" t="s">
        <v>1776</v>
      </c>
      <c r="B1462" s="52">
        <v>3060</v>
      </c>
      <c r="C1462" s="52">
        <v>3</v>
      </c>
      <c r="E1462" s="50">
        <v>0</v>
      </c>
      <c r="F1462" s="50">
        <v>0</v>
      </c>
      <c r="G1462" s="50">
        <v>0</v>
      </c>
      <c r="H1462" s="50" t="str">
        <f>"pack,"&amp;宝箱产出!Q63</f>
        <v>pack,80260</v>
      </c>
      <c r="K1462" s="50">
        <v>19</v>
      </c>
      <c r="L1462" s="50">
        <f t="shared" si="1026"/>
        <v>191060</v>
      </c>
      <c r="M1462" s="50">
        <v>60</v>
      </c>
      <c r="N1462" s="50" t="str">
        <f ca="1">OFFSET(随机目标!$C$42,M1462-1,MATCH(K1462,随机目标!$C$41:$CH$41,0)-1)</f>
        <v>prop,302,1</v>
      </c>
      <c r="O1462" s="50" t="str">
        <f ca="1">OFFSET(随机目标!$C$42,M1462-1,MATCH(K1462,随机目标!$C$41:$CH$41,0))</f>
        <v>prop,302,1</v>
      </c>
      <c r="P1462" s="50">
        <f ca="1">OFFSET(随机目标!$C$42,M1462-1,MATCH(K1462,随机目标!$C$41:$CH$41,0)+1)</f>
        <v>17</v>
      </c>
      <c r="Q1462" s="50">
        <v>1</v>
      </c>
      <c r="R1462" s="50" t="str">
        <f t="shared" ca="1" si="1027"/>
        <v>prop_302</v>
      </c>
      <c r="S1462" s="50" t="str">
        <f t="shared" ca="1" si="1028"/>
        <v>prop</v>
      </c>
      <c r="U1462" s="50">
        <v>41</v>
      </c>
      <c r="V1462" s="50">
        <f t="shared" si="1023"/>
        <v>412060</v>
      </c>
      <c r="W1462" s="50">
        <v>60</v>
      </c>
      <c r="X1462" s="50" t="s">
        <v>2200</v>
      </c>
      <c r="Y1462" s="50" t="s">
        <v>2200</v>
      </c>
      <c r="Z1462" s="50">
        <f>随机目标!CH901</f>
        <v>0</v>
      </c>
      <c r="AA1462" s="50">
        <v>2</v>
      </c>
      <c r="AB1462" s="50" t="str">
        <f t="shared" si="1024"/>
        <v>itemicon_1</v>
      </c>
      <c r="AC1462" s="50" t="str">
        <f t="shared" si="1025"/>
        <v>coin</v>
      </c>
    </row>
    <row r="1463" spans="1:29">
      <c r="A1463" s="51" t="s">
        <v>1777</v>
      </c>
      <c r="B1463" s="52">
        <v>3061</v>
      </c>
      <c r="C1463" s="52">
        <v>3</v>
      </c>
      <c r="E1463" s="50">
        <v>0</v>
      </c>
      <c r="F1463" s="50">
        <v>0</v>
      </c>
      <c r="G1463" s="50">
        <v>0</v>
      </c>
      <c r="H1463" s="50" t="str">
        <f>"pack,"&amp;宝箱产出!Q64</f>
        <v>pack,80261</v>
      </c>
      <c r="K1463" s="50">
        <v>19</v>
      </c>
      <c r="L1463" s="50">
        <f t="shared" si="1026"/>
        <v>191061</v>
      </c>
      <c r="M1463" s="50">
        <v>61</v>
      </c>
      <c r="N1463" s="50" t="str">
        <f ca="1">OFFSET(随机目标!$C$42,M1463-1,MATCH(K1463,随机目标!$C$41:$CH$41,0)-1)</f>
        <v>prop,302,1</v>
      </c>
      <c r="O1463" s="50" t="str">
        <f ca="1">OFFSET(随机目标!$C$42,M1463-1,MATCH(K1463,随机目标!$C$41:$CH$41,0))</f>
        <v>prop,302,1</v>
      </c>
      <c r="P1463" s="50">
        <f ca="1">OFFSET(随机目标!$C$42,M1463-1,MATCH(K1463,随机目标!$C$41:$CH$41,0)+1)</f>
        <v>17</v>
      </c>
      <c r="Q1463" s="50">
        <v>1</v>
      </c>
      <c r="R1463" s="50" t="str">
        <f t="shared" ca="1" si="1027"/>
        <v>prop_302</v>
      </c>
      <c r="S1463" s="50" t="str">
        <f t="shared" ca="1" si="1028"/>
        <v>prop</v>
      </c>
      <c r="U1463" s="50">
        <v>41</v>
      </c>
      <c r="V1463" s="50">
        <f t="shared" si="1023"/>
        <v>412061</v>
      </c>
      <c r="W1463" s="50">
        <v>61</v>
      </c>
      <c r="X1463" s="50" t="s">
        <v>2200</v>
      </c>
      <c r="Y1463" s="50" t="s">
        <v>2200</v>
      </c>
      <c r="Z1463" s="50">
        <f>随机目标!CH902</f>
        <v>0</v>
      </c>
      <c r="AA1463" s="50">
        <v>2</v>
      </c>
      <c r="AB1463" s="50" t="str">
        <f t="shared" si="1024"/>
        <v>itemicon_1</v>
      </c>
      <c r="AC1463" s="50" t="str">
        <f t="shared" si="1025"/>
        <v>coin</v>
      </c>
    </row>
    <row r="1464" spans="1:29">
      <c r="A1464" s="51" t="s">
        <v>1778</v>
      </c>
      <c r="B1464" s="52">
        <v>3062</v>
      </c>
      <c r="C1464" s="52">
        <v>3</v>
      </c>
      <c r="E1464" s="50">
        <v>0</v>
      </c>
      <c r="F1464" s="50">
        <v>0</v>
      </c>
      <c r="G1464" s="50">
        <v>0</v>
      </c>
      <c r="H1464" s="50" t="str">
        <f>"pack,"&amp;宝箱产出!Q65</f>
        <v>pack,80262</v>
      </c>
      <c r="K1464" s="50">
        <v>19</v>
      </c>
      <c r="L1464" s="50">
        <f t="shared" si="1026"/>
        <v>191062</v>
      </c>
      <c r="M1464" s="50">
        <v>62</v>
      </c>
      <c r="N1464" s="50" t="str">
        <f ca="1">OFFSET(随机目标!$C$42,M1464-1,MATCH(K1464,随机目标!$C$41:$CH$41,0)-1)</f>
        <v>prop,302,1</v>
      </c>
      <c r="O1464" s="50" t="str">
        <f ca="1">OFFSET(随机目标!$C$42,M1464-1,MATCH(K1464,随机目标!$C$41:$CH$41,0))</f>
        <v>prop,302,1</v>
      </c>
      <c r="P1464" s="50">
        <f ca="1">OFFSET(随机目标!$C$42,M1464-1,MATCH(K1464,随机目标!$C$41:$CH$41,0)+1)</f>
        <v>17</v>
      </c>
      <c r="Q1464" s="50">
        <v>1</v>
      </c>
      <c r="R1464" s="50" t="str">
        <f t="shared" ca="1" si="1027"/>
        <v>prop_302</v>
      </c>
      <c r="S1464" s="50" t="str">
        <f t="shared" ca="1" si="1028"/>
        <v>prop</v>
      </c>
      <c r="U1464" s="50">
        <v>41</v>
      </c>
      <c r="V1464" s="50">
        <f t="shared" si="1023"/>
        <v>412062</v>
      </c>
      <c r="W1464" s="50">
        <v>62</v>
      </c>
      <c r="X1464" s="50" t="s">
        <v>2200</v>
      </c>
      <c r="Y1464" s="50" t="s">
        <v>2200</v>
      </c>
      <c r="Z1464" s="50">
        <f>随机目标!CH903</f>
        <v>0</v>
      </c>
      <c r="AA1464" s="50">
        <v>2</v>
      </c>
      <c r="AB1464" s="50" t="str">
        <f t="shared" si="1024"/>
        <v>itemicon_1</v>
      </c>
      <c r="AC1464" s="50" t="str">
        <f t="shared" si="1025"/>
        <v>coin</v>
      </c>
    </row>
    <row r="1465" spans="1:29">
      <c r="A1465" s="51" t="s">
        <v>1779</v>
      </c>
      <c r="B1465" s="52">
        <v>3063</v>
      </c>
      <c r="C1465" s="52">
        <v>3</v>
      </c>
      <c r="E1465" s="50">
        <v>0</v>
      </c>
      <c r="F1465" s="50">
        <v>0</v>
      </c>
      <c r="G1465" s="50">
        <v>0</v>
      </c>
      <c r="H1465" s="50" t="str">
        <f>"pack,"&amp;宝箱产出!Q66</f>
        <v>pack,80263</v>
      </c>
      <c r="K1465" s="50">
        <v>19</v>
      </c>
      <c r="L1465" s="50">
        <f t="shared" si="1026"/>
        <v>191063</v>
      </c>
      <c r="M1465" s="50">
        <v>63</v>
      </c>
      <c r="N1465" s="50" t="str">
        <f ca="1">OFFSET(随机目标!$C$42,M1465-1,MATCH(K1465,随机目标!$C$41:$CH$41,0)-1)</f>
        <v>prop,302,1</v>
      </c>
      <c r="O1465" s="50" t="str">
        <f ca="1">OFFSET(随机目标!$C$42,M1465-1,MATCH(K1465,随机目标!$C$41:$CH$41,0))</f>
        <v>prop,302,1</v>
      </c>
      <c r="P1465" s="50">
        <f ca="1">OFFSET(随机目标!$C$42,M1465-1,MATCH(K1465,随机目标!$C$41:$CH$41,0)+1)</f>
        <v>17</v>
      </c>
      <c r="Q1465" s="50">
        <v>1</v>
      </c>
      <c r="R1465" s="50" t="str">
        <f t="shared" ca="1" si="1027"/>
        <v>prop_302</v>
      </c>
      <c r="S1465" s="50" t="str">
        <f t="shared" ca="1" si="1028"/>
        <v>prop</v>
      </c>
      <c r="U1465" s="50">
        <v>41</v>
      </c>
      <c r="V1465" s="50">
        <f t="shared" si="1023"/>
        <v>412063</v>
      </c>
      <c r="W1465" s="50">
        <v>63</v>
      </c>
      <c r="X1465" s="50" t="s">
        <v>2200</v>
      </c>
      <c r="Y1465" s="50" t="s">
        <v>2200</v>
      </c>
      <c r="Z1465" s="50">
        <f>随机目标!CH904</f>
        <v>0</v>
      </c>
      <c r="AA1465" s="50">
        <v>2</v>
      </c>
      <c r="AB1465" s="50" t="str">
        <f t="shared" si="1024"/>
        <v>itemicon_1</v>
      </c>
      <c r="AC1465" s="50" t="str">
        <f t="shared" si="1025"/>
        <v>coin</v>
      </c>
    </row>
    <row r="1466" spans="1:29">
      <c r="A1466" s="51" t="s">
        <v>1780</v>
      </c>
      <c r="B1466" s="52">
        <v>3064</v>
      </c>
      <c r="C1466" s="52">
        <v>3</v>
      </c>
      <c r="E1466" s="50">
        <v>0</v>
      </c>
      <c r="F1466" s="50">
        <v>0</v>
      </c>
      <c r="G1466" s="50">
        <v>0</v>
      </c>
      <c r="H1466" s="50" t="str">
        <f>"pack,"&amp;宝箱产出!Q67</f>
        <v>pack,80264</v>
      </c>
      <c r="K1466" s="50">
        <v>19</v>
      </c>
      <c r="L1466" s="50">
        <f t="shared" si="1026"/>
        <v>191064</v>
      </c>
      <c r="M1466" s="50">
        <v>64</v>
      </c>
      <c r="N1466" s="50" t="str">
        <f ca="1">OFFSET(随机目标!$C$42,M1466-1,MATCH(K1466,随机目标!$C$41:$CH$41,0)-1)</f>
        <v>prop,302,1</v>
      </c>
      <c r="O1466" s="50" t="str">
        <f ca="1">OFFSET(随机目标!$C$42,M1466-1,MATCH(K1466,随机目标!$C$41:$CH$41,0))</f>
        <v>prop,302,1</v>
      </c>
      <c r="P1466" s="50">
        <f ca="1">OFFSET(随机目标!$C$42,M1466-1,MATCH(K1466,随机目标!$C$41:$CH$41,0)+1)</f>
        <v>17</v>
      </c>
      <c r="Q1466" s="50">
        <v>1</v>
      </c>
      <c r="R1466" s="50" t="str">
        <f t="shared" ca="1" si="1027"/>
        <v>prop_302</v>
      </c>
      <c r="S1466" s="50" t="str">
        <f t="shared" ca="1" si="1028"/>
        <v>prop</v>
      </c>
      <c r="U1466" s="50">
        <v>41</v>
      </c>
      <c r="V1466" s="50">
        <f t="shared" si="1023"/>
        <v>412064</v>
      </c>
      <c r="W1466" s="50">
        <v>64</v>
      </c>
      <c r="X1466" s="50" t="s">
        <v>2200</v>
      </c>
      <c r="Y1466" s="50" t="s">
        <v>2200</v>
      </c>
      <c r="Z1466" s="50">
        <f>随机目标!CH905</f>
        <v>0</v>
      </c>
      <c r="AA1466" s="50">
        <v>2</v>
      </c>
      <c r="AB1466" s="50" t="str">
        <f t="shared" si="1024"/>
        <v>itemicon_1</v>
      </c>
      <c r="AC1466" s="50" t="str">
        <f t="shared" si="1025"/>
        <v>coin</v>
      </c>
    </row>
    <row r="1467" spans="1:29">
      <c r="A1467" s="51" t="s">
        <v>1781</v>
      </c>
      <c r="B1467" s="52">
        <v>3065</v>
      </c>
      <c r="C1467" s="52">
        <v>3</v>
      </c>
      <c r="E1467" s="50">
        <v>0</v>
      </c>
      <c r="F1467" s="50">
        <v>0</v>
      </c>
      <c r="G1467" s="50">
        <v>0</v>
      </c>
      <c r="H1467" s="50" t="str">
        <f>"pack,"&amp;宝箱产出!Q68</f>
        <v>pack,80265</v>
      </c>
      <c r="K1467" s="50">
        <v>19</v>
      </c>
      <c r="L1467" s="50">
        <f t="shared" si="1026"/>
        <v>191065</v>
      </c>
      <c r="M1467" s="50">
        <v>65</v>
      </c>
      <c r="N1467" s="50" t="str">
        <f ca="1">OFFSET(随机目标!$C$42,M1467-1,MATCH(K1467,随机目标!$C$41:$CH$41,0)-1)</f>
        <v>prop,302,1</v>
      </c>
      <c r="O1467" s="50" t="str">
        <f ca="1">OFFSET(随机目标!$C$42,M1467-1,MATCH(K1467,随机目标!$C$41:$CH$41,0))</f>
        <v>prop,302,1</v>
      </c>
      <c r="P1467" s="50">
        <f ca="1">OFFSET(随机目标!$C$42,M1467-1,MATCH(K1467,随机目标!$C$41:$CH$41,0)+1)</f>
        <v>17</v>
      </c>
      <c r="Q1467" s="50">
        <v>1</v>
      </c>
      <c r="R1467" s="50" t="str">
        <f t="shared" ca="1" si="1027"/>
        <v>prop_302</v>
      </c>
      <c r="S1467" s="50" t="str">
        <f t="shared" ca="1" si="1028"/>
        <v>prop</v>
      </c>
      <c r="U1467" s="50">
        <v>41</v>
      </c>
      <c r="V1467" s="50">
        <f t="shared" si="1023"/>
        <v>412065</v>
      </c>
      <c r="W1467" s="50">
        <v>65</v>
      </c>
      <c r="X1467" s="50" t="s">
        <v>2200</v>
      </c>
      <c r="Y1467" s="50" t="s">
        <v>2200</v>
      </c>
      <c r="Z1467" s="50">
        <f>随机目标!CH906</f>
        <v>0</v>
      </c>
      <c r="AA1467" s="50">
        <v>2</v>
      </c>
      <c r="AB1467" s="50" t="str">
        <f t="shared" si="1024"/>
        <v>itemicon_1</v>
      </c>
      <c r="AC1467" s="50" t="str">
        <f t="shared" si="1025"/>
        <v>coin</v>
      </c>
    </row>
    <row r="1468" spans="1:29">
      <c r="A1468" s="51" t="s">
        <v>1782</v>
      </c>
      <c r="B1468" s="52">
        <v>3066</v>
      </c>
      <c r="C1468" s="52">
        <v>3</v>
      </c>
      <c r="E1468" s="50">
        <v>0</v>
      </c>
      <c r="F1468" s="50">
        <v>0</v>
      </c>
      <c r="G1468" s="50">
        <v>0</v>
      </c>
      <c r="H1468" s="50" t="str">
        <f>"pack,"&amp;宝箱产出!Q69</f>
        <v>pack,80266</v>
      </c>
      <c r="K1468" s="50">
        <v>19</v>
      </c>
      <c r="L1468" s="50">
        <f t="shared" si="1026"/>
        <v>191066</v>
      </c>
      <c r="M1468" s="50">
        <v>66</v>
      </c>
      <c r="N1468" s="50" t="str">
        <f ca="1">OFFSET(随机目标!$C$42,M1468-1,MATCH(K1468,随机目标!$C$41:$CH$41,0)-1)</f>
        <v>prop,302,1</v>
      </c>
      <c r="O1468" s="50" t="str">
        <f ca="1">OFFSET(随机目标!$C$42,M1468-1,MATCH(K1468,随机目标!$C$41:$CH$41,0))</f>
        <v>prop,302,1</v>
      </c>
      <c r="P1468" s="50">
        <f ca="1">OFFSET(随机目标!$C$42,M1468-1,MATCH(K1468,随机目标!$C$41:$CH$41,0)+1)</f>
        <v>16</v>
      </c>
      <c r="Q1468" s="50">
        <v>1</v>
      </c>
      <c r="R1468" s="50" t="str">
        <f t="shared" ca="1" si="1027"/>
        <v>prop_302</v>
      </c>
      <c r="S1468" s="50" t="str">
        <f t="shared" ca="1" si="1028"/>
        <v>prop</v>
      </c>
      <c r="U1468" s="50">
        <v>41</v>
      </c>
      <c r="V1468" s="50">
        <f t="shared" si="1023"/>
        <v>412066</v>
      </c>
      <c r="W1468" s="50">
        <v>66</v>
      </c>
      <c r="X1468" s="50" t="s">
        <v>2200</v>
      </c>
      <c r="Y1468" s="50" t="s">
        <v>2200</v>
      </c>
      <c r="Z1468" s="50">
        <f>随机目标!CH907</f>
        <v>0</v>
      </c>
      <c r="AA1468" s="50">
        <v>2</v>
      </c>
      <c r="AB1468" s="50" t="str">
        <f t="shared" si="1024"/>
        <v>itemicon_1</v>
      </c>
      <c r="AC1468" s="50" t="str">
        <f t="shared" si="1025"/>
        <v>coin</v>
      </c>
    </row>
    <row r="1469" spans="1:29">
      <c r="A1469" s="51" t="s">
        <v>1783</v>
      </c>
      <c r="B1469" s="52">
        <v>3067</v>
      </c>
      <c r="C1469" s="52">
        <v>3</v>
      </c>
      <c r="E1469" s="50">
        <v>0</v>
      </c>
      <c r="F1469" s="50">
        <v>0</v>
      </c>
      <c r="G1469" s="50">
        <v>0</v>
      </c>
      <c r="H1469" s="50" t="str">
        <f>"pack,"&amp;宝箱产出!Q70</f>
        <v>pack,80267</v>
      </c>
      <c r="K1469" s="50">
        <v>19</v>
      </c>
      <c r="L1469" s="50">
        <f t="shared" si="1026"/>
        <v>191067</v>
      </c>
      <c r="M1469" s="50">
        <v>67</v>
      </c>
      <c r="N1469" s="50" t="str">
        <f ca="1">OFFSET(随机目标!$C$42,M1469-1,MATCH(K1469,随机目标!$C$41:$CH$41,0)-1)</f>
        <v>prop,302,1</v>
      </c>
      <c r="O1469" s="50" t="str">
        <f ca="1">OFFSET(随机目标!$C$42,M1469-1,MATCH(K1469,随机目标!$C$41:$CH$41,0))</f>
        <v>prop,302,1</v>
      </c>
      <c r="P1469" s="50">
        <f ca="1">OFFSET(随机目标!$C$42,M1469-1,MATCH(K1469,随机目标!$C$41:$CH$41,0)+1)</f>
        <v>16</v>
      </c>
      <c r="Q1469" s="50">
        <v>1</v>
      </c>
      <c r="R1469" s="50" t="str">
        <f t="shared" ca="1" si="1027"/>
        <v>prop_302</v>
      </c>
      <c r="S1469" s="50" t="str">
        <f t="shared" ca="1" si="1028"/>
        <v>prop</v>
      </c>
      <c r="U1469" s="50">
        <v>41</v>
      </c>
      <c r="V1469" s="50">
        <f t="shared" si="1023"/>
        <v>412067</v>
      </c>
      <c r="W1469" s="50">
        <v>67</v>
      </c>
      <c r="X1469" s="50" t="s">
        <v>2200</v>
      </c>
      <c r="Y1469" s="50" t="s">
        <v>2200</v>
      </c>
      <c r="Z1469" s="50">
        <f>随机目标!CH908</f>
        <v>0</v>
      </c>
      <c r="AA1469" s="50">
        <v>2</v>
      </c>
      <c r="AB1469" s="50" t="str">
        <f t="shared" si="1024"/>
        <v>itemicon_1</v>
      </c>
      <c r="AC1469" s="50" t="str">
        <f t="shared" si="1025"/>
        <v>coin</v>
      </c>
    </row>
    <row r="1470" spans="1:29">
      <c r="A1470" s="51" t="s">
        <v>1784</v>
      </c>
      <c r="B1470" s="52">
        <v>3068</v>
      </c>
      <c r="C1470" s="52">
        <v>3</v>
      </c>
      <c r="E1470" s="50">
        <v>0</v>
      </c>
      <c r="F1470" s="50">
        <v>0</v>
      </c>
      <c r="G1470" s="50">
        <v>0</v>
      </c>
      <c r="H1470" s="50" t="str">
        <f>"pack,"&amp;宝箱产出!Q71</f>
        <v>pack,80268</v>
      </c>
      <c r="K1470" s="50">
        <v>19</v>
      </c>
      <c r="L1470" s="50">
        <f t="shared" si="1026"/>
        <v>191068</v>
      </c>
      <c r="M1470" s="50">
        <v>68</v>
      </c>
      <c r="N1470" s="50" t="str">
        <f ca="1">OFFSET(随机目标!$C$42,M1470-1,MATCH(K1470,随机目标!$C$41:$CH$41,0)-1)</f>
        <v>prop,302,1</v>
      </c>
      <c r="O1470" s="50" t="str">
        <f ca="1">OFFSET(随机目标!$C$42,M1470-1,MATCH(K1470,随机目标!$C$41:$CH$41,0))</f>
        <v>prop,302,1</v>
      </c>
      <c r="P1470" s="50">
        <f ca="1">OFFSET(随机目标!$C$42,M1470-1,MATCH(K1470,随机目标!$C$41:$CH$41,0)+1)</f>
        <v>16</v>
      </c>
      <c r="Q1470" s="50">
        <v>1</v>
      </c>
      <c r="R1470" s="50" t="str">
        <f t="shared" ca="1" si="1027"/>
        <v>prop_302</v>
      </c>
      <c r="S1470" s="50" t="str">
        <f t="shared" ca="1" si="1028"/>
        <v>prop</v>
      </c>
      <c r="U1470" s="50">
        <v>41</v>
      </c>
      <c r="V1470" s="50">
        <f t="shared" si="1023"/>
        <v>412068</v>
      </c>
      <c r="W1470" s="50">
        <v>68</v>
      </c>
      <c r="X1470" s="50" t="s">
        <v>2200</v>
      </c>
      <c r="Y1470" s="50" t="s">
        <v>2200</v>
      </c>
      <c r="Z1470" s="50">
        <f>随机目标!CH909</f>
        <v>0</v>
      </c>
      <c r="AA1470" s="50">
        <v>2</v>
      </c>
      <c r="AB1470" s="50" t="str">
        <f t="shared" si="1024"/>
        <v>itemicon_1</v>
      </c>
      <c r="AC1470" s="50" t="str">
        <f t="shared" si="1025"/>
        <v>coin</v>
      </c>
    </row>
    <row r="1471" spans="1:29">
      <c r="A1471" s="51" t="s">
        <v>1785</v>
      </c>
      <c r="B1471" s="52">
        <v>3069</v>
      </c>
      <c r="C1471" s="52">
        <v>3</v>
      </c>
      <c r="E1471" s="50">
        <v>0</v>
      </c>
      <c r="F1471" s="50">
        <v>0</v>
      </c>
      <c r="G1471" s="50">
        <v>0</v>
      </c>
      <c r="H1471" s="50" t="str">
        <f>"pack,"&amp;宝箱产出!Q72</f>
        <v>pack,80269</v>
      </c>
      <c r="K1471" s="50">
        <v>19</v>
      </c>
      <c r="L1471" s="50">
        <f t="shared" si="1026"/>
        <v>191069</v>
      </c>
      <c r="M1471" s="50">
        <v>69</v>
      </c>
      <c r="N1471" s="50" t="str">
        <f ca="1">OFFSET(随机目标!$C$42,M1471-1,MATCH(K1471,随机目标!$C$41:$CH$41,0)-1)</f>
        <v>prop,302,1</v>
      </c>
      <c r="O1471" s="50" t="str">
        <f ca="1">OFFSET(随机目标!$C$42,M1471-1,MATCH(K1471,随机目标!$C$41:$CH$41,0))</f>
        <v>prop,302,1</v>
      </c>
      <c r="P1471" s="50">
        <f ca="1">OFFSET(随机目标!$C$42,M1471-1,MATCH(K1471,随机目标!$C$41:$CH$41,0)+1)</f>
        <v>16</v>
      </c>
      <c r="Q1471" s="50">
        <v>1</v>
      </c>
      <c r="R1471" s="50" t="str">
        <f t="shared" ca="1" si="1027"/>
        <v>prop_302</v>
      </c>
      <c r="S1471" s="50" t="str">
        <f t="shared" ca="1" si="1028"/>
        <v>prop</v>
      </c>
      <c r="U1471" s="50">
        <v>41</v>
      </c>
      <c r="V1471" s="50">
        <f t="shared" si="1023"/>
        <v>412069</v>
      </c>
      <c r="W1471" s="50">
        <v>69</v>
      </c>
      <c r="X1471" s="50" t="s">
        <v>2200</v>
      </c>
      <c r="Y1471" s="50" t="s">
        <v>2200</v>
      </c>
      <c r="Z1471" s="50">
        <f>随机目标!CH910</f>
        <v>0</v>
      </c>
      <c r="AA1471" s="50">
        <v>2</v>
      </c>
      <c r="AB1471" s="50" t="str">
        <f t="shared" si="1024"/>
        <v>itemicon_1</v>
      </c>
      <c r="AC1471" s="50" t="str">
        <f t="shared" si="1025"/>
        <v>coin</v>
      </c>
    </row>
    <row r="1472" spans="1:29">
      <c r="A1472" s="51" t="s">
        <v>1786</v>
      </c>
      <c r="B1472" s="52">
        <v>3070</v>
      </c>
      <c r="C1472" s="52">
        <v>3</v>
      </c>
      <c r="E1472" s="50">
        <v>0</v>
      </c>
      <c r="F1472" s="50">
        <v>0</v>
      </c>
      <c r="G1472" s="50">
        <v>0</v>
      </c>
      <c r="H1472" s="50" t="str">
        <f>"pack,"&amp;宝箱产出!Q73</f>
        <v>pack,80270</v>
      </c>
      <c r="K1472" s="50">
        <v>19</v>
      </c>
      <c r="L1472" s="50">
        <f t="shared" si="1026"/>
        <v>191070</v>
      </c>
      <c r="M1472" s="50">
        <v>70</v>
      </c>
      <c r="N1472" s="50" t="str">
        <f ca="1">OFFSET(随机目标!$C$42,M1472-1,MATCH(K1472,随机目标!$C$41:$CH$41,0)-1)</f>
        <v>prop,302,1</v>
      </c>
      <c r="O1472" s="50" t="str">
        <f ca="1">OFFSET(随机目标!$C$42,M1472-1,MATCH(K1472,随机目标!$C$41:$CH$41,0))</f>
        <v>prop,302,1</v>
      </c>
      <c r="P1472" s="50">
        <f ca="1">OFFSET(随机目标!$C$42,M1472-1,MATCH(K1472,随机目标!$C$41:$CH$41,0)+1)</f>
        <v>15</v>
      </c>
      <c r="Q1472" s="50">
        <v>1</v>
      </c>
      <c r="R1472" s="50" t="str">
        <f t="shared" ca="1" si="1027"/>
        <v>prop_302</v>
      </c>
      <c r="S1472" s="50" t="str">
        <f t="shared" ca="1" si="1028"/>
        <v>prop</v>
      </c>
      <c r="U1472" s="50">
        <v>41</v>
      </c>
      <c r="V1472" s="50">
        <f t="shared" si="1023"/>
        <v>412070</v>
      </c>
      <c r="W1472" s="50">
        <v>70</v>
      </c>
      <c r="X1472" s="50" t="s">
        <v>2200</v>
      </c>
      <c r="Y1472" s="50" t="s">
        <v>2200</v>
      </c>
      <c r="Z1472" s="50">
        <f>随机目标!CH911</f>
        <v>0</v>
      </c>
      <c r="AA1472" s="50">
        <v>2</v>
      </c>
      <c r="AB1472" s="50" t="str">
        <f t="shared" si="1024"/>
        <v>itemicon_1</v>
      </c>
      <c r="AC1472" s="50" t="str">
        <f t="shared" si="1025"/>
        <v>coin</v>
      </c>
    </row>
    <row r="1473" spans="1:29">
      <c r="A1473" s="51" t="s">
        <v>1787</v>
      </c>
      <c r="B1473" s="52">
        <v>3071</v>
      </c>
      <c r="C1473" s="52">
        <v>3</v>
      </c>
      <c r="E1473" s="50">
        <v>0</v>
      </c>
      <c r="F1473" s="50">
        <v>0</v>
      </c>
      <c r="G1473" s="50">
        <v>0</v>
      </c>
      <c r="H1473" s="50" t="str">
        <f>"pack,"&amp;宝箱产出!Q74</f>
        <v>pack,80271</v>
      </c>
      <c r="K1473" s="50">
        <v>19</v>
      </c>
      <c r="L1473" s="50">
        <f t="shared" si="1026"/>
        <v>191071</v>
      </c>
      <c r="M1473" s="50">
        <v>71</v>
      </c>
      <c r="N1473" s="50" t="str">
        <f ca="1">OFFSET(随机目标!$C$42,M1473-1,MATCH(K1473,随机目标!$C$41:$CH$41,0)-1)</f>
        <v>prop,302,1</v>
      </c>
      <c r="O1473" s="50" t="str">
        <f ca="1">OFFSET(随机目标!$C$42,M1473-1,MATCH(K1473,随机目标!$C$41:$CH$41,0))</f>
        <v>prop,302,1</v>
      </c>
      <c r="P1473" s="50">
        <f ca="1">OFFSET(随机目标!$C$42,M1473-1,MATCH(K1473,随机目标!$C$41:$CH$41,0)+1)</f>
        <v>15</v>
      </c>
      <c r="Q1473" s="50">
        <v>1</v>
      </c>
      <c r="R1473" s="50" t="str">
        <f t="shared" ca="1" si="1027"/>
        <v>prop_302</v>
      </c>
      <c r="S1473" s="50" t="str">
        <f t="shared" ca="1" si="1028"/>
        <v>prop</v>
      </c>
      <c r="U1473" s="50">
        <v>41</v>
      </c>
      <c r="V1473" s="50">
        <f t="shared" si="1023"/>
        <v>412071</v>
      </c>
      <c r="W1473" s="50">
        <v>71</v>
      </c>
      <c r="X1473" s="50" t="s">
        <v>2200</v>
      </c>
      <c r="Y1473" s="50" t="s">
        <v>2200</v>
      </c>
      <c r="Z1473" s="50">
        <f>随机目标!CH912</f>
        <v>0</v>
      </c>
      <c r="AA1473" s="50">
        <v>2</v>
      </c>
      <c r="AB1473" s="50" t="str">
        <f t="shared" si="1024"/>
        <v>itemicon_1</v>
      </c>
      <c r="AC1473" s="50" t="str">
        <f t="shared" si="1025"/>
        <v>coin</v>
      </c>
    </row>
    <row r="1474" spans="1:29">
      <c r="A1474" s="51" t="s">
        <v>1788</v>
      </c>
      <c r="B1474" s="52">
        <v>3072</v>
      </c>
      <c r="C1474" s="52">
        <v>3</v>
      </c>
      <c r="E1474" s="50">
        <v>0</v>
      </c>
      <c r="F1474" s="50">
        <v>0</v>
      </c>
      <c r="G1474" s="50">
        <v>0</v>
      </c>
      <c r="H1474" s="50" t="str">
        <f>"pack,"&amp;宝箱产出!Q75</f>
        <v>pack,80272</v>
      </c>
      <c r="K1474" s="50">
        <v>19</v>
      </c>
      <c r="L1474" s="50">
        <f t="shared" si="1026"/>
        <v>191072</v>
      </c>
      <c r="M1474" s="50">
        <v>72</v>
      </c>
      <c r="N1474" s="50" t="str">
        <f ca="1">OFFSET(随机目标!$C$42,M1474-1,MATCH(K1474,随机目标!$C$41:$CH$41,0)-1)</f>
        <v>prop,302,1</v>
      </c>
      <c r="O1474" s="50" t="str">
        <f ca="1">OFFSET(随机目标!$C$42,M1474-1,MATCH(K1474,随机目标!$C$41:$CH$41,0))</f>
        <v>prop,302,1</v>
      </c>
      <c r="P1474" s="50">
        <f ca="1">OFFSET(随机目标!$C$42,M1474-1,MATCH(K1474,随机目标!$C$41:$CH$41,0)+1)</f>
        <v>15</v>
      </c>
      <c r="Q1474" s="50">
        <v>1</v>
      </c>
      <c r="R1474" s="50" t="str">
        <f t="shared" ca="1" si="1027"/>
        <v>prop_302</v>
      </c>
      <c r="S1474" s="50" t="str">
        <f t="shared" ca="1" si="1028"/>
        <v>prop</v>
      </c>
      <c r="U1474" s="50">
        <v>41</v>
      </c>
      <c r="V1474" s="50">
        <f t="shared" si="1023"/>
        <v>412072</v>
      </c>
      <c r="W1474" s="50">
        <v>72</v>
      </c>
      <c r="X1474" s="50" t="s">
        <v>2200</v>
      </c>
      <c r="Y1474" s="50" t="s">
        <v>2200</v>
      </c>
      <c r="Z1474" s="50">
        <f>随机目标!CH913</f>
        <v>0</v>
      </c>
      <c r="AA1474" s="50">
        <v>2</v>
      </c>
      <c r="AB1474" s="50" t="str">
        <f t="shared" si="1024"/>
        <v>itemicon_1</v>
      </c>
      <c r="AC1474" s="50" t="str">
        <f t="shared" si="1025"/>
        <v>coin</v>
      </c>
    </row>
    <row r="1475" spans="1:29">
      <c r="A1475" s="51" t="s">
        <v>1789</v>
      </c>
      <c r="B1475" s="52">
        <v>3073</v>
      </c>
      <c r="C1475" s="52">
        <v>3</v>
      </c>
      <c r="E1475" s="50">
        <v>0</v>
      </c>
      <c r="F1475" s="50">
        <v>0</v>
      </c>
      <c r="G1475" s="50">
        <v>0</v>
      </c>
      <c r="H1475" s="50" t="str">
        <f>"pack,"&amp;宝箱产出!Q76</f>
        <v>pack,80273</v>
      </c>
      <c r="K1475" s="50">
        <v>19</v>
      </c>
      <c r="L1475" s="50">
        <f t="shared" si="1026"/>
        <v>191073</v>
      </c>
      <c r="M1475" s="50">
        <v>73</v>
      </c>
      <c r="N1475" s="50" t="str">
        <f ca="1">OFFSET(随机目标!$C$42,M1475-1,MATCH(K1475,随机目标!$C$41:$CH$41,0)-1)</f>
        <v>prop,302,1</v>
      </c>
      <c r="O1475" s="50" t="str">
        <f ca="1">OFFSET(随机目标!$C$42,M1475-1,MATCH(K1475,随机目标!$C$41:$CH$41,0))</f>
        <v>prop,302,1</v>
      </c>
      <c r="P1475" s="50">
        <f ca="1">OFFSET(随机目标!$C$42,M1475-1,MATCH(K1475,随机目标!$C$41:$CH$41,0)+1)</f>
        <v>15</v>
      </c>
      <c r="Q1475" s="50">
        <v>1</v>
      </c>
      <c r="R1475" s="50" t="str">
        <f t="shared" ca="1" si="1027"/>
        <v>prop_302</v>
      </c>
      <c r="S1475" s="50" t="str">
        <f t="shared" ca="1" si="1028"/>
        <v>prop</v>
      </c>
      <c r="U1475" s="50">
        <v>41</v>
      </c>
      <c r="V1475" s="50">
        <f t="shared" si="1023"/>
        <v>412073</v>
      </c>
      <c r="W1475" s="50">
        <v>73</v>
      </c>
      <c r="X1475" s="50" t="s">
        <v>2200</v>
      </c>
      <c r="Y1475" s="50" t="s">
        <v>2200</v>
      </c>
      <c r="Z1475" s="50">
        <f>随机目标!CH914</f>
        <v>0</v>
      </c>
      <c r="AA1475" s="50">
        <v>2</v>
      </c>
      <c r="AB1475" s="50" t="str">
        <f t="shared" si="1024"/>
        <v>itemicon_1</v>
      </c>
      <c r="AC1475" s="50" t="str">
        <f t="shared" si="1025"/>
        <v>coin</v>
      </c>
    </row>
    <row r="1476" spans="1:29">
      <c r="A1476" s="51" t="s">
        <v>1790</v>
      </c>
      <c r="B1476" s="52">
        <v>3074</v>
      </c>
      <c r="C1476" s="52">
        <v>3</v>
      </c>
      <c r="E1476" s="50">
        <v>0</v>
      </c>
      <c r="F1476" s="50">
        <v>0</v>
      </c>
      <c r="G1476" s="50">
        <v>0</v>
      </c>
      <c r="H1476" s="50" t="str">
        <f>"pack,"&amp;宝箱产出!Q77</f>
        <v>pack,80274</v>
      </c>
      <c r="K1476" s="50">
        <v>19</v>
      </c>
      <c r="L1476" s="50">
        <f t="shared" si="1026"/>
        <v>191074</v>
      </c>
      <c r="M1476" s="50">
        <v>74</v>
      </c>
      <c r="N1476" s="50" t="str">
        <f ca="1">OFFSET(随机目标!$C$42,M1476-1,MATCH(K1476,随机目标!$C$41:$CH$41,0)-1)</f>
        <v>prop,302,1</v>
      </c>
      <c r="O1476" s="50" t="str">
        <f ca="1">OFFSET(随机目标!$C$42,M1476-1,MATCH(K1476,随机目标!$C$41:$CH$41,0))</f>
        <v>prop,302,1</v>
      </c>
      <c r="P1476" s="50">
        <f ca="1">OFFSET(随机目标!$C$42,M1476-1,MATCH(K1476,随机目标!$C$41:$CH$41,0)+1)</f>
        <v>15</v>
      </c>
      <c r="Q1476" s="50">
        <v>1</v>
      </c>
      <c r="R1476" s="50" t="str">
        <f t="shared" ca="1" si="1027"/>
        <v>prop_302</v>
      </c>
      <c r="S1476" s="50" t="str">
        <f t="shared" ca="1" si="1028"/>
        <v>prop</v>
      </c>
      <c r="U1476" s="50">
        <v>41</v>
      </c>
      <c r="V1476" s="50">
        <f t="shared" ref="V1476:V1539" si="1029">U1476*10000+2000+W1476</f>
        <v>412074</v>
      </c>
      <c r="W1476" s="50">
        <v>74</v>
      </c>
      <c r="X1476" s="50" t="s">
        <v>2200</v>
      </c>
      <c r="Y1476" s="50" t="s">
        <v>2200</v>
      </c>
      <c r="Z1476" s="50">
        <f>随机目标!CH915</f>
        <v>0</v>
      </c>
      <c r="AA1476" s="50">
        <v>2</v>
      </c>
      <c r="AB1476" s="50" t="str">
        <f t="shared" ref="AB1476:AB1539" si="1030">IF(OR(AC1476="coin",AC1476="stage_token"),VLOOKUP(AC1476,$AE$3:$AF$6,2,0),IF(AC1476="item",VLOOKUP(Y1476,$AE$3:$AF$6,2,0),AC1476&amp;"_"&amp;MID(Y1476,6,3)))</f>
        <v>itemicon_1</v>
      </c>
      <c r="AC1476" s="50" t="str">
        <f t="shared" ref="AC1476:AC1539" si="1031">LEFT(Y1476,FIND(",",Y1476)-1)</f>
        <v>coin</v>
      </c>
    </row>
    <row r="1477" spans="1:29">
      <c r="A1477" s="51" t="s">
        <v>1791</v>
      </c>
      <c r="B1477" s="52">
        <v>3075</v>
      </c>
      <c r="C1477" s="52">
        <v>3</v>
      </c>
      <c r="E1477" s="50">
        <v>0</v>
      </c>
      <c r="F1477" s="50">
        <v>0</v>
      </c>
      <c r="G1477" s="50">
        <v>0</v>
      </c>
      <c r="H1477" s="50" t="str">
        <f>"pack,"&amp;宝箱产出!Q78</f>
        <v>pack,80275</v>
      </c>
      <c r="K1477" s="50">
        <v>19</v>
      </c>
      <c r="L1477" s="50">
        <f t="shared" si="1026"/>
        <v>191075</v>
      </c>
      <c r="M1477" s="50">
        <v>75</v>
      </c>
      <c r="N1477" s="50" t="str">
        <f ca="1">OFFSET(随机目标!$C$42,M1477-1,MATCH(K1477,随机目标!$C$41:$CH$41,0)-1)</f>
        <v>prop,302,1</v>
      </c>
      <c r="O1477" s="50" t="str">
        <f ca="1">OFFSET(随机目标!$C$42,M1477-1,MATCH(K1477,随机目标!$C$41:$CH$41,0))</f>
        <v>prop,302,1</v>
      </c>
      <c r="P1477" s="50">
        <f ca="1">OFFSET(随机目标!$C$42,M1477-1,MATCH(K1477,随机目标!$C$41:$CH$41,0)+1)</f>
        <v>15</v>
      </c>
      <c r="Q1477" s="50">
        <v>1</v>
      </c>
      <c r="R1477" s="50" t="str">
        <f t="shared" ca="1" si="1027"/>
        <v>prop_302</v>
      </c>
      <c r="S1477" s="50" t="str">
        <f t="shared" ca="1" si="1028"/>
        <v>prop</v>
      </c>
      <c r="U1477" s="50">
        <v>41</v>
      </c>
      <c r="V1477" s="50">
        <f t="shared" si="1029"/>
        <v>412075</v>
      </c>
      <c r="W1477" s="50">
        <v>75</v>
      </c>
      <c r="X1477" s="50" t="s">
        <v>2200</v>
      </c>
      <c r="Y1477" s="50" t="s">
        <v>2200</v>
      </c>
      <c r="Z1477" s="50">
        <f>随机目标!CH916</f>
        <v>0</v>
      </c>
      <c r="AA1477" s="50">
        <v>2</v>
      </c>
      <c r="AB1477" s="50" t="str">
        <f t="shared" si="1030"/>
        <v>itemicon_1</v>
      </c>
      <c r="AC1477" s="50" t="str">
        <f t="shared" si="1031"/>
        <v>coin</v>
      </c>
    </row>
    <row r="1478" spans="1:29">
      <c r="A1478" s="51" t="s">
        <v>1792</v>
      </c>
      <c r="B1478" s="52">
        <v>3076</v>
      </c>
      <c r="C1478" s="52">
        <v>3</v>
      </c>
      <c r="E1478" s="50">
        <v>0</v>
      </c>
      <c r="F1478" s="50">
        <v>0</v>
      </c>
      <c r="G1478" s="50">
        <v>0</v>
      </c>
      <c r="H1478" s="50" t="str">
        <f>"pack,"&amp;宝箱产出!Q79</f>
        <v>pack,80276</v>
      </c>
      <c r="K1478" s="50">
        <v>19</v>
      </c>
      <c r="L1478" s="50">
        <f t="shared" si="1026"/>
        <v>191076</v>
      </c>
      <c r="M1478" s="50">
        <v>76</v>
      </c>
      <c r="N1478" s="50" t="str">
        <f ca="1">OFFSET(随机目标!$C$42,M1478-1,MATCH(K1478,随机目标!$C$41:$CH$41,0)-1)</f>
        <v>prop,302,1</v>
      </c>
      <c r="O1478" s="50" t="str">
        <f ca="1">OFFSET(随机目标!$C$42,M1478-1,MATCH(K1478,随机目标!$C$41:$CH$41,0))</f>
        <v>prop,302,1</v>
      </c>
      <c r="P1478" s="50">
        <f ca="1">OFFSET(随机目标!$C$42,M1478-1,MATCH(K1478,随机目标!$C$41:$CH$41,0)+1)</f>
        <v>15</v>
      </c>
      <c r="Q1478" s="50">
        <v>1</v>
      </c>
      <c r="R1478" s="50" t="str">
        <f t="shared" ca="1" si="1027"/>
        <v>prop_302</v>
      </c>
      <c r="S1478" s="50" t="str">
        <f t="shared" ca="1" si="1028"/>
        <v>prop</v>
      </c>
      <c r="U1478" s="50">
        <v>41</v>
      </c>
      <c r="V1478" s="50">
        <f t="shared" si="1029"/>
        <v>412076</v>
      </c>
      <c r="W1478" s="50">
        <v>76</v>
      </c>
      <c r="X1478" s="50" t="s">
        <v>2200</v>
      </c>
      <c r="Y1478" s="50" t="s">
        <v>2200</v>
      </c>
      <c r="Z1478" s="50">
        <f>随机目标!CH917</f>
        <v>0</v>
      </c>
      <c r="AA1478" s="50">
        <v>2</v>
      </c>
      <c r="AB1478" s="50" t="str">
        <f t="shared" si="1030"/>
        <v>itemicon_1</v>
      </c>
      <c r="AC1478" s="50" t="str">
        <f t="shared" si="1031"/>
        <v>coin</v>
      </c>
    </row>
    <row r="1479" spans="1:29">
      <c r="A1479" s="51" t="s">
        <v>1793</v>
      </c>
      <c r="B1479" s="52">
        <v>3077</v>
      </c>
      <c r="C1479" s="52">
        <v>3</v>
      </c>
      <c r="E1479" s="50">
        <v>0</v>
      </c>
      <c r="F1479" s="50">
        <v>0</v>
      </c>
      <c r="G1479" s="50">
        <v>0</v>
      </c>
      <c r="H1479" s="50" t="str">
        <f>"pack,"&amp;宝箱产出!Q80</f>
        <v>pack,80277</v>
      </c>
      <c r="K1479" s="50">
        <v>19</v>
      </c>
      <c r="L1479" s="50">
        <f t="shared" si="1026"/>
        <v>191077</v>
      </c>
      <c r="M1479" s="50">
        <v>77</v>
      </c>
      <c r="N1479" s="50" t="str">
        <f ca="1">OFFSET(随机目标!$C$42,M1479-1,MATCH(K1479,随机目标!$C$41:$CH$41,0)-1)</f>
        <v>prop,302,1</v>
      </c>
      <c r="O1479" s="50" t="str">
        <f ca="1">OFFSET(随机目标!$C$42,M1479-1,MATCH(K1479,随机目标!$C$41:$CH$41,0))</f>
        <v>prop,302,1</v>
      </c>
      <c r="P1479" s="50">
        <f ca="1">OFFSET(随机目标!$C$42,M1479-1,MATCH(K1479,随机目标!$C$41:$CH$41,0)+1)</f>
        <v>15</v>
      </c>
      <c r="Q1479" s="50">
        <v>1</v>
      </c>
      <c r="R1479" s="50" t="str">
        <f t="shared" ca="1" si="1027"/>
        <v>prop_302</v>
      </c>
      <c r="S1479" s="50" t="str">
        <f t="shared" ca="1" si="1028"/>
        <v>prop</v>
      </c>
      <c r="U1479" s="50">
        <v>41</v>
      </c>
      <c r="V1479" s="50">
        <f t="shared" si="1029"/>
        <v>412077</v>
      </c>
      <c r="W1479" s="50">
        <v>77</v>
      </c>
      <c r="X1479" s="50" t="s">
        <v>2200</v>
      </c>
      <c r="Y1479" s="50" t="s">
        <v>2200</v>
      </c>
      <c r="Z1479" s="50">
        <f>随机目标!CH918</f>
        <v>0</v>
      </c>
      <c r="AA1479" s="50">
        <v>2</v>
      </c>
      <c r="AB1479" s="50" t="str">
        <f t="shared" si="1030"/>
        <v>itemicon_1</v>
      </c>
      <c r="AC1479" s="50" t="str">
        <f t="shared" si="1031"/>
        <v>coin</v>
      </c>
    </row>
    <row r="1480" spans="1:29">
      <c r="A1480" s="51" t="s">
        <v>1794</v>
      </c>
      <c r="B1480" s="52">
        <v>3078</v>
      </c>
      <c r="C1480" s="52">
        <v>3</v>
      </c>
      <c r="E1480" s="50">
        <v>0</v>
      </c>
      <c r="F1480" s="50">
        <v>0</v>
      </c>
      <c r="G1480" s="50">
        <v>0</v>
      </c>
      <c r="H1480" s="50" t="str">
        <f>"pack,"&amp;宝箱产出!Q81</f>
        <v>pack,80278</v>
      </c>
      <c r="K1480" s="50">
        <v>19</v>
      </c>
      <c r="L1480" s="50">
        <f t="shared" si="1026"/>
        <v>191078</v>
      </c>
      <c r="M1480" s="50">
        <v>78</v>
      </c>
      <c r="N1480" s="50" t="str">
        <f ca="1">OFFSET(随机目标!$C$42,M1480-1,MATCH(K1480,随机目标!$C$41:$CH$41,0)-1)</f>
        <v>prop,302,1</v>
      </c>
      <c r="O1480" s="50" t="str">
        <f ca="1">OFFSET(随机目标!$C$42,M1480-1,MATCH(K1480,随机目标!$C$41:$CH$41,0))</f>
        <v>prop,302,1</v>
      </c>
      <c r="P1480" s="50">
        <f ca="1">OFFSET(随机目标!$C$42,M1480-1,MATCH(K1480,随机目标!$C$41:$CH$41,0)+1)</f>
        <v>15</v>
      </c>
      <c r="Q1480" s="50">
        <v>1</v>
      </c>
      <c r="R1480" s="50" t="str">
        <f t="shared" ca="1" si="1027"/>
        <v>prop_302</v>
      </c>
      <c r="S1480" s="50" t="str">
        <f t="shared" ca="1" si="1028"/>
        <v>prop</v>
      </c>
      <c r="U1480" s="50">
        <v>41</v>
      </c>
      <c r="V1480" s="50">
        <f t="shared" si="1029"/>
        <v>412078</v>
      </c>
      <c r="W1480" s="50">
        <v>78</v>
      </c>
      <c r="X1480" s="50" t="s">
        <v>2200</v>
      </c>
      <c r="Y1480" s="50" t="s">
        <v>2200</v>
      </c>
      <c r="Z1480" s="50">
        <f>随机目标!CH919</f>
        <v>0</v>
      </c>
      <c r="AA1480" s="50">
        <v>2</v>
      </c>
      <c r="AB1480" s="50" t="str">
        <f t="shared" si="1030"/>
        <v>itemicon_1</v>
      </c>
      <c r="AC1480" s="50" t="str">
        <f t="shared" si="1031"/>
        <v>coin</v>
      </c>
    </row>
    <row r="1481" spans="1:29">
      <c r="A1481" s="51" t="s">
        <v>1795</v>
      </c>
      <c r="B1481" s="52">
        <v>3079</v>
      </c>
      <c r="C1481" s="52">
        <v>3</v>
      </c>
      <c r="E1481" s="50">
        <v>0</v>
      </c>
      <c r="F1481" s="50">
        <v>0</v>
      </c>
      <c r="G1481" s="50">
        <v>0</v>
      </c>
      <c r="H1481" s="50" t="str">
        <f>"pack,"&amp;宝箱产出!Q82</f>
        <v>pack,80279</v>
      </c>
      <c r="K1481" s="50">
        <v>19</v>
      </c>
      <c r="L1481" s="50">
        <f t="shared" si="1026"/>
        <v>191079</v>
      </c>
      <c r="M1481" s="50">
        <v>79</v>
      </c>
      <c r="N1481" s="50" t="str">
        <f ca="1">OFFSET(随机目标!$C$42,M1481-1,MATCH(K1481,随机目标!$C$41:$CH$41,0)-1)</f>
        <v>prop,302,1</v>
      </c>
      <c r="O1481" s="50" t="str">
        <f ca="1">OFFSET(随机目标!$C$42,M1481-1,MATCH(K1481,随机目标!$C$41:$CH$41,0))</f>
        <v>prop,302,1</v>
      </c>
      <c r="P1481" s="50">
        <f ca="1">OFFSET(随机目标!$C$42,M1481-1,MATCH(K1481,随机目标!$C$41:$CH$41,0)+1)</f>
        <v>15</v>
      </c>
      <c r="Q1481" s="50">
        <v>1</v>
      </c>
      <c r="R1481" s="50" t="str">
        <f t="shared" ca="1" si="1027"/>
        <v>prop_302</v>
      </c>
      <c r="S1481" s="50" t="str">
        <f t="shared" ca="1" si="1028"/>
        <v>prop</v>
      </c>
      <c r="U1481" s="50">
        <v>41</v>
      </c>
      <c r="V1481" s="50">
        <f t="shared" si="1029"/>
        <v>412079</v>
      </c>
      <c r="W1481" s="50">
        <v>79</v>
      </c>
      <c r="X1481" s="50" t="s">
        <v>2200</v>
      </c>
      <c r="Y1481" s="50" t="s">
        <v>2200</v>
      </c>
      <c r="Z1481" s="50">
        <f>随机目标!CH920</f>
        <v>0</v>
      </c>
      <c r="AA1481" s="50">
        <v>2</v>
      </c>
      <c r="AB1481" s="50" t="str">
        <f t="shared" si="1030"/>
        <v>itemicon_1</v>
      </c>
      <c r="AC1481" s="50" t="str">
        <f t="shared" si="1031"/>
        <v>coin</v>
      </c>
    </row>
    <row r="1482" spans="1:29">
      <c r="A1482" s="51" t="s">
        <v>1796</v>
      </c>
      <c r="B1482" s="52">
        <v>3080</v>
      </c>
      <c r="C1482" s="52">
        <v>3</v>
      </c>
      <c r="E1482" s="50">
        <v>0</v>
      </c>
      <c r="F1482" s="50">
        <v>0</v>
      </c>
      <c r="G1482" s="50">
        <v>0</v>
      </c>
      <c r="H1482" s="50" t="str">
        <f>"pack,"&amp;宝箱产出!Q83</f>
        <v>pack,80280</v>
      </c>
      <c r="K1482" s="50">
        <v>19</v>
      </c>
      <c r="L1482" s="50">
        <f t="shared" si="1026"/>
        <v>191080</v>
      </c>
      <c r="M1482" s="50">
        <v>80</v>
      </c>
      <c r="N1482" s="50" t="str">
        <f ca="1">OFFSET(随机目标!$C$42,M1482-1,MATCH(K1482,随机目标!$C$41:$CH$41,0)-1)</f>
        <v>prop,302,1</v>
      </c>
      <c r="O1482" s="50" t="str">
        <f ca="1">OFFSET(随机目标!$C$42,M1482-1,MATCH(K1482,随机目标!$C$41:$CH$41,0))</f>
        <v>prop,302,1</v>
      </c>
      <c r="P1482" s="50">
        <f ca="1">OFFSET(随机目标!$C$42,M1482-1,MATCH(K1482,随机目标!$C$41:$CH$41,0)+1)</f>
        <v>15</v>
      </c>
      <c r="Q1482" s="50">
        <v>1</v>
      </c>
      <c r="R1482" s="50" t="str">
        <f t="shared" ca="1" si="1027"/>
        <v>prop_302</v>
      </c>
      <c r="S1482" s="50" t="str">
        <f t="shared" ca="1" si="1028"/>
        <v>prop</v>
      </c>
      <c r="U1482" s="50">
        <v>41</v>
      </c>
      <c r="V1482" s="50">
        <f t="shared" si="1029"/>
        <v>412080</v>
      </c>
      <c r="W1482" s="50">
        <v>80</v>
      </c>
      <c r="X1482" s="50" t="s">
        <v>2200</v>
      </c>
      <c r="Y1482" s="50" t="s">
        <v>2200</v>
      </c>
      <c r="Z1482" s="50">
        <f>随机目标!CH921</f>
        <v>0</v>
      </c>
      <c r="AA1482" s="50">
        <v>2</v>
      </c>
      <c r="AB1482" s="50" t="str">
        <f t="shared" si="1030"/>
        <v>itemicon_1</v>
      </c>
      <c r="AC1482" s="50" t="str">
        <f t="shared" si="1031"/>
        <v>coin</v>
      </c>
    </row>
    <row r="1483" spans="1:29">
      <c r="A1483" s="51" t="s">
        <v>1797</v>
      </c>
      <c r="B1483" s="52">
        <v>3081</v>
      </c>
      <c r="C1483" s="52">
        <v>3</v>
      </c>
      <c r="E1483" s="50">
        <v>0</v>
      </c>
      <c r="F1483" s="50">
        <v>0</v>
      </c>
      <c r="G1483" s="50">
        <v>0</v>
      </c>
      <c r="H1483" s="50" t="str">
        <f>"pack,"&amp;宝箱产出!Q84</f>
        <v>pack,80281</v>
      </c>
      <c r="K1483" s="50">
        <v>19</v>
      </c>
      <c r="L1483" s="50">
        <f t="shared" si="1026"/>
        <v>191081</v>
      </c>
      <c r="M1483" s="50">
        <v>81</v>
      </c>
      <c r="N1483" s="50" t="str">
        <f ca="1">OFFSET(随机目标!$C$42,M1483-1,MATCH(K1483,随机目标!$C$41:$CH$41,0)-1)</f>
        <v>prop,302,1</v>
      </c>
      <c r="O1483" s="50" t="str">
        <f ca="1">OFFSET(随机目标!$C$42,M1483-1,MATCH(K1483,随机目标!$C$41:$CH$41,0))</f>
        <v>prop,302,1</v>
      </c>
      <c r="P1483" s="50">
        <f ca="1">OFFSET(随机目标!$C$42,M1483-1,MATCH(K1483,随机目标!$C$41:$CH$41,0)+1)</f>
        <v>15</v>
      </c>
      <c r="Q1483" s="50">
        <v>1</v>
      </c>
      <c r="R1483" s="50" t="str">
        <f t="shared" ca="1" si="1027"/>
        <v>prop_302</v>
      </c>
      <c r="S1483" s="50" t="str">
        <f t="shared" ca="1" si="1028"/>
        <v>prop</v>
      </c>
      <c r="U1483" s="50">
        <v>41</v>
      </c>
      <c r="V1483" s="50">
        <f t="shared" si="1029"/>
        <v>412081</v>
      </c>
      <c r="W1483" s="50">
        <v>81</v>
      </c>
      <c r="X1483" s="50" t="s">
        <v>2200</v>
      </c>
      <c r="Y1483" s="50" t="s">
        <v>2200</v>
      </c>
      <c r="Z1483" s="50">
        <f>随机目标!CH922</f>
        <v>0</v>
      </c>
      <c r="AA1483" s="50">
        <v>2</v>
      </c>
      <c r="AB1483" s="50" t="str">
        <f t="shared" si="1030"/>
        <v>itemicon_1</v>
      </c>
      <c r="AC1483" s="50" t="str">
        <f t="shared" si="1031"/>
        <v>coin</v>
      </c>
    </row>
    <row r="1484" spans="1:29">
      <c r="A1484" s="51" t="s">
        <v>1798</v>
      </c>
      <c r="B1484" s="52">
        <v>3082</v>
      </c>
      <c r="C1484" s="52">
        <v>3</v>
      </c>
      <c r="E1484" s="50">
        <v>0</v>
      </c>
      <c r="F1484" s="50">
        <v>0</v>
      </c>
      <c r="G1484" s="50">
        <v>0</v>
      </c>
      <c r="H1484" s="50" t="str">
        <f>"pack,"&amp;宝箱产出!Q85</f>
        <v>pack,80282</v>
      </c>
      <c r="K1484" s="50">
        <v>19</v>
      </c>
      <c r="L1484" s="50">
        <f t="shared" si="1026"/>
        <v>191082</v>
      </c>
      <c r="M1484" s="50">
        <v>82</v>
      </c>
      <c r="N1484" s="50" t="str">
        <f ca="1">OFFSET(随机目标!$C$42,M1484-1,MATCH(K1484,随机目标!$C$41:$CH$41,0)-1)</f>
        <v>prop,302,1</v>
      </c>
      <c r="O1484" s="50" t="str">
        <f ca="1">OFFSET(随机目标!$C$42,M1484-1,MATCH(K1484,随机目标!$C$41:$CH$41,0))</f>
        <v>prop,302,1</v>
      </c>
      <c r="P1484" s="50">
        <f ca="1">OFFSET(随机目标!$C$42,M1484-1,MATCH(K1484,随机目标!$C$41:$CH$41,0)+1)</f>
        <v>15</v>
      </c>
      <c r="Q1484" s="50">
        <v>1</v>
      </c>
      <c r="R1484" s="50" t="str">
        <f t="shared" ca="1" si="1027"/>
        <v>prop_302</v>
      </c>
      <c r="S1484" s="50" t="str">
        <f t="shared" ca="1" si="1028"/>
        <v>prop</v>
      </c>
      <c r="U1484" s="50">
        <v>41</v>
      </c>
      <c r="V1484" s="50">
        <f t="shared" si="1029"/>
        <v>412082</v>
      </c>
      <c r="W1484" s="50">
        <v>82</v>
      </c>
      <c r="X1484" s="50" t="s">
        <v>2200</v>
      </c>
      <c r="Y1484" s="50" t="s">
        <v>2200</v>
      </c>
      <c r="Z1484" s="50">
        <f>随机目标!CH923</f>
        <v>0</v>
      </c>
      <c r="AA1484" s="50">
        <v>2</v>
      </c>
      <c r="AB1484" s="50" t="str">
        <f t="shared" si="1030"/>
        <v>itemicon_1</v>
      </c>
      <c r="AC1484" s="50" t="str">
        <f t="shared" si="1031"/>
        <v>coin</v>
      </c>
    </row>
    <row r="1485" spans="1:29">
      <c r="A1485" s="51" t="s">
        <v>1799</v>
      </c>
      <c r="B1485" s="52">
        <v>3083</v>
      </c>
      <c r="C1485" s="52">
        <v>3</v>
      </c>
      <c r="E1485" s="50">
        <v>0</v>
      </c>
      <c r="F1485" s="50">
        <v>0</v>
      </c>
      <c r="G1485" s="50">
        <v>0</v>
      </c>
      <c r="H1485" s="50" t="str">
        <f>"pack,"&amp;宝箱产出!Q86</f>
        <v>pack,80283</v>
      </c>
      <c r="K1485" s="50">
        <v>19</v>
      </c>
      <c r="L1485" s="50">
        <f t="shared" si="1026"/>
        <v>191083</v>
      </c>
      <c r="M1485" s="50">
        <v>83</v>
      </c>
      <c r="N1485" s="50" t="str">
        <f ca="1">OFFSET(随机目标!$C$42,M1485-1,MATCH(K1485,随机目标!$C$41:$CH$41,0)-1)</f>
        <v>prop,302,1</v>
      </c>
      <c r="O1485" s="50" t="str">
        <f ca="1">OFFSET(随机目标!$C$42,M1485-1,MATCH(K1485,随机目标!$C$41:$CH$41,0))</f>
        <v>prop,302,1</v>
      </c>
      <c r="P1485" s="50">
        <f ca="1">OFFSET(随机目标!$C$42,M1485-1,MATCH(K1485,随机目标!$C$41:$CH$41,0)+1)</f>
        <v>15</v>
      </c>
      <c r="Q1485" s="50">
        <v>1</v>
      </c>
      <c r="R1485" s="50" t="str">
        <f t="shared" ca="1" si="1027"/>
        <v>prop_302</v>
      </c>
      <c r="S1485" s="50" t="str">
        <f t="shared" ca="1" si="1028"/>
        <v>prop</v>
      </c>
      <c r="U1485" s="50">
        <v>41</v>
      </c>
      <c r="V1485" s="50">
        <f t="shared" si="1029"/>
        <v>412083</v>
      </c>
      <c r="W1485" s="50">
        <v>83</v>
      </c>
      <c r="X1485" s="50" t="s">
        <v>2200</v>
      </c>
      <c r="Y1485" s="50" t="s">
        <v>2200</v>
      </c>
      <c r="Z1485" s="50">
        <f>随机目标!CH924</f>
        <v>0</v>
      </c>
      <c r="AA1485" s="50">
        <v>2</v>
      </c>
      <c r="AB1485" s="50" t="str">
        <f t="shared" si="1030"/>
        <v>itemicon_1</v>
      </c>
      <c r="AC1485" s="50" t="str">
        <f t="shared" si="1031"/>
        <v>coin</v>
      </c>
    </row>
    <row r="1486" spans="1:29">
      <c r="A1486" s="51" t="s">
        <v>1800</v>
      </c>
      <c r="B1486" s="52">
        <v>3084</v>
      </c>
      <c r="C1486" s="52">
        <v>3</v>
      </c>
      <c r="E1486" s="50">
        <v>0</v>
      </c>
      <c r="F1486" s="50">
        <v>0</v>
      </c>
      <c r="G1486" s="50">
        <v>0</v>
      </c>
      <c r="H1486" s="50" t="str">
        <f>"pack,"&amp;宝箱产出!Q87</f>
        <v>pack,80284</v>
      </c>
      <c r="K1486" s="50">
        <v>19</v>
      </c>
      <c r="L1486" s="50">
        <f t="shared" si="1026"/>
        <v>191084</v>
      </c>
      <c r="M1486" s="50">
        <v>84</v>
      </c>
      <c r="N1486" s="50" t="str">
        <f ca="1">OFFSET(随机目标!$C$42,M1486-1,MATCH(K1486,随机目标!$C$41:$CH$41,0)-1)</f>
        <v>prop,302,1</v>
      </c>
      <c r="O1486" s="50" t="str">
        <f ca="1">OFFSET(随机目标!$C$42,M1486-1,MATCH(K1486,随机目标!$C$41:$CH$41,0))</f>
        <v>prop,302,1</v>
      </c>
      <c r="P1486" s="50">
        <f ca="1">OFFSET(随机目标!$C$42,M1486-1,MATCH(K1486,随机目标!$C$41:$CH$41,0)+1)</f>
        <v>15</v>
      </c>
      <c r="Q1486" s="50">
        <v>1</v>
      </c>
      <c r="R1486" s="50" t="str">
        <f t="shared" ca="1" si="1027"/>
        <v>prop_302</v>
      </c>
      <c r="S1486" s="50" t="str">
        <f t="shared" ca="1" si="1028"/>
        <v>prop</v>
      </c>
      <c r="U1486" s="50">
        <v>41</v>
      </c>
      <c r="V1486" s="50">
        <f t="shared" si="1029"/>
        <v>412084</v>
      </c>
      <c r="W1486" s="50">
        <v>84</v>
      </c>
      <c r="X1486" s="50" t="s">
        <v>2200</v>
      </c>
      <c r="Y1486" s="50" t="s">
        <v>2200</v>
      </c>
      <c r="Z1486" s="50">
        <f>随机目标!CH925</f>
        <v>0</v>
      </c>
      <c r="AA1486" s="50">
        <v>2</v>
      </c>
      <c r="AB1486" s="50" t="str">
        <f t="shared" si="1030"/>
        <v>itemicon_1</v>
      </c>
      <c r="AC1486" s="50" t="str">
        <f t="shared" si="1031"/>
        <v>coin</v>
      </c>
    </row>
    <row r="1487" spans="1:29">
      <c r="A1487" s="51" t="s">
        <v>1801</v>
      </c>
      <c r="B1487" s="52">
        <v>3085</v>
      </c>
      <c r="C1487" s="52">
        <v>3</v>
      </c>
      <c r="E1487" s="50">
        <v>0</v>
      </c>
      <c r="F1487" s="50">
        <v>0</v>
      </c>
      <c r="G1487" s="50">
        <v>0</v>
      </c>
      <c r="H1487" s="50" t="str">
        <f>"pack,"&amp;宝箱产出!Q88</f>
        <v>pack,80285</v>
      </c>
      <c r="K1487" s="50">
        <v>19</v>
      </c>
      <c r="L1487" s="50">
        <f t="shared" si="1026"/>
        <v>191085</v>
      </c>
      <c r="M1487" s="50">
        <v>85</v>
      </c>
      <c r="N1487" s="50" t="str">
        <f ca="1">OFFSET(随机目标!$C$42,M1487-1,MATCH(K1487,随机目标!$C$41:$CH$41,0)-1)</f>
        <v>prop,302,1</v>
      </c>
      <c r="O1487" s="50" t="str">
        <f ca="1">OFFSET(随机目标!$C$42,M1487-1,MATCH(K1487,随机目标!$C$41:$CH$41,0))</f>
        <v>prop,302,1</v>
      </c>
      <c r="P1487" s="50">
        <f ca="1">OFFSET(随机目标!$C$42,M1487-1,MATCH(K1487,随机目标!$C$41:$CH$41,0)+1)</f>
        <v>15</v>
      </c>
      <c r="Q1487" s="50">
        <v>1</v>
      </c>
      <c r="R1487" s="50" t="str">
        <f t="shared" ca="1" si="1027"/>
        <v>prop_302</v>
      </c>
      <c r="S1487" s="50" t="str">
        <f t="shared" ca="1" si="1028"/>
        <v>prop</v>
      </c>
      <c r="U1487" s="50">
        <v>41</v>
      </c>
      <c r="V1487" s="50">
        <f t="shared" si="1029"/>
        <v>412085</v>
      </c>
      <c r="W1487" s="50">
        <v>85</v>
      </c>
      <c r="X1487" s="50" t="s">
        <v>2200</v>
      </c>
      <c r="Y1487" s="50" t="s">
        <v>2200</v>
      </c>
      <c r="Z1487" s="50">
        <f>随机目标!CH926</f>
        <v>0</v>
      </c>
      <c r="AA1487" s="50">
        <v>2</v>
      </c>
      <c r="AB1487" s="50" t="str">
        <f t="shared" si="1030"/>
        <v>itemicon_1</v>
      </c>
      <c r="AC1487" s="50" t="str">
        <f t="shared" si="1031"/>
        <v>coin</v>
      </c>
    </row>
    <row r="1488" spans="1:29">
      <c r="A1488" s="51" t="s">
        <v>1802</v>
      </c>
      <c r="B1488" s="52">
        <v>3086</v>
      </c>
      <c r="C1488" s="52">
        <v>3</v>
      </c>
      <c r="E1488" s="50">
        <v>0</v>
      </c>
      <c r="F1488" s="50">
        <v>0</v>
      </c>
      <c r="G1488" s="50">
        <v>0</v>
      </c>
      <c r="H1488" s="50" t="str">
        <f>"pack,"&amp;宝箱产出!Q89</f>
        <v>pack,80286</v>
      </c>
      <c r="K1488" s="50">
        <v>19</v>
      </c>
      <c r="L1488" s="50">
        <f t="shared" si="1026"/>
        <v>191086</v>
      </c>
      <c r="M1488" s="50">
        <v>86</v>
      </c>
      <c r="N1488" s="50" t="str">
        <f ca="1">OFFSET(随机目标!$C$42,M1488-1,MATCH(K1488,随机目标!$C$41:$CH$41,0)-1)</f>
        <v>prop,302,1</v>
      </c>
      <c r="O1488" s="50" t="str">
        <f ca="1">OFFSET(随机目标!$C$42,M1488-1,MATCH(K1488,随机目标!$C$41:$CH$41,0))</f>
        <v>prop,302,1</v>
      </c>
      <c r="P1488" s="50">
        <f ca="1">OFFSET(随机目标!$C$42,M1488-1,MATCH(K1488,随机目标!$C$41:$CH$41,0)+1)</f>
        <v>15</v>
      </c>
      <c r="Q1488" s="50">
        <v>1</v>
      </c>
      <c r="R1488" s="50" t="str">
        <f t="shared" ca="1" si="1027"/>
        <v>prop_302</v>
      </c>
      <c r="S1488" s="50" t="str">
        <f t="shared" ca="1" si="1028"/>
        <v>prop</v>
      </c>
      <c r="U1488" s="50">
        <v>41</v>
      </c>
      <c r="V1488" s="50">
        <f t="shared" si="1029"/>
        <v>412086</v>
      </c>
      <c r="W1488" s="50">
        <v>86</v>
      </c>
      <c r="X1488" s="50" t="s">
        <v>2200</v>
      </c>
      <c r="Y1488" s="50" t="s">
        <v>2200</v>
      </c>
      <c r="Z1488" s="50">
        <f>随机目标!CH927</f>
        <v>0</v>
      </c>
      <c r="AA1488" s="50">
        <v>2</v>
      </c>
      <c r="AB1488" s="50" t="str">
        <f t="shared" si="1030"/>
        <v>itemicon_1</v>
      </c>
      <c r="AC1488" s="50" t="str">
        <f t="shared" si="1031"/>
        <v>coin</v>
      </c>
    </row>
    <row r="1489" spans="1:29">
      <c r="A1489" s="51" t="s">
        <v>1803</v>
      </c>
      <c r="B1489" s="52">
        <v>3087</v>
      </c>
      <c r="C1489" s="52">
        <v>3</v>
      </c>
      <c r="E1489" s="50">
        <v>0</v>
      </c>
      <c r="F1489" s="50">
        <v>0</v>
      </c>
      <c r="G1489" s="50">
        <v>0</v>
      </c>
      <c r="H1489" s="50" t="str">
        <f>"pack,"&amp;宝箱产出!Q90</f>
        <v>pack,80287</v>
      </c>
      <c r="K1489" s="50">
        <v>19</v>
      </c>
      <c r="L1489" s="50">
        <f t="shared" si="1026"/>
        <v>191087</v>
      </c>
      <c r="M1489" s="50">
        <v>87</v>
      </c>
      <c r="N1489" s="50" t="str">
        <f ca="1">OFFSET(随机目标!$C$42,M1489-1,MATCH(K1489,随机目标!$C$41:$CH$41,0)-1)</f>
        <v>prop,302,1</v>
      </c>
      <c r="O1489" s="50" t="str">
        <f ca="1">OFFSET(随机目标!$C$42,M1489-1,MATCH(K1489,随机目标!$C$41:$CH$41,0))</f>
        <v>prop,302,1</v>
      </c>
      <c r="P1489" s="50">
        <f ca="1">OFFSET(随机目标!$C$42,M1489-1,MATCH(K1489,随机目标!$C$41:$CH$41,0)+1)</f>
        <v>15</v>
      </c>
      <c r="Q1489" s="50">
        <v>1</v>
      </c>
      <c r="R1489" s="50" t="str">
        <f t="shared" ca="1" si="1027"/>
        <v>prop_302</v>
      </c>
      <c r="S1489" s="50" t="str">
        <f t="shared" ca="1" si="1028"/>
        <v>prop</v>
      </c>
      <c r="U1489" s="50">
        <v>41</v>
      </c>
      <c r="V1489" s="50">
        <f t="shared" si="1029"/>
        <v>412087</v>
      </c>
      <c r="W1489" s="50">
        <v>87</v>
      </c>
      <c r="X1489" s="50" t="s">
        <v>2200</v>
      </c>
      <c r="Y1489" s="50" t="s">
        <v>2200</v>
      </c>
      <c r="Z1489" s="50">
        <f>随机目标!CH928</f>
        <v>0</v>
      </c>
      <c r="AA1489" s="50">
        <v>2</v>
      </c>
      <c r="AB1489" s="50" t="str">
        <f t="shared" si="1030"/>
        <v>itemicon_1</v>
      </c>
      <c r="AC1489" s="50" t="str">
        <f t="shared" si="1031"/>
        <v>coin</v>
      </c>
    </row>
    <row r="1490" spans="1:29">
      <c r="A1490" s="51" t="s">
        <v>1804</v>
      </c>
      <c r="B1490" s="52">
        <v>3088</v>
      </c>
      <c r="C1490" s="52">
        <v>3</v>
      </c>
      <c r="E1490" s="50">
        <v>0</v>
      </c>
      <c r="F1490" s="50">
        <v>0</v>
      </c>
      <c r="G1490" s="50">
        <v>0</v>
      </c>
      <c r="H1490" s="50" t="str">
        <f>"pack,"&amp;宝箱产出!Q91</f>
        <v>pack,80288</v>
      </c>
      <c r="K1490" s="50">
        <v>19</v>
      </c>
      <c r="L1490" s="50">
        <f t="shared" si="1026"/>
        <v>191088</v>
      </c>
      <c r="M1490" s="50">
        <v>88</v>
      </c>
      <c r="N1490" s="50" t="str">
        <f ca="1">OFFSET(随机目标!$C$42,M1490-1,MATCH(K1490,随机目标!$C$41:$CH$41,0)-1)</f>
        <v>prop,302,1</v>
      </c>
      <c r="O1490" s="50" t="str">
        <f ca="1">OFFSET(随机目标!$C$42,M1490-1,MATCH(K1490,随机目标!$C$41:$CH$41,0))</f>
        <v>prop,302,1</v>
      </c>
      <c r="P1490" s="50">
        <f ca="1">OFFSET(随机目标!$C$42,M1490-1,MATCH(K1490,随机目标!$C$41:$CH$41,0)+1)</f>
        <v>15</v>
      </c>
      <c r="Q1490" s="50">
        <v>1</v>
      </c>
      <c r="R1490" s="50" t="str">
        <f t="shared" ca="1" si="1027"/>
        <v>prop_302</v>
      </c>
      <c r="S1490" s="50" t="str">
        <f t="shared" ca="1" si="1028"/>
        <v>prop</v>
      </c>
      <c r="U1490" s="50">
        <v>41</v>
      </c>
      <c r="V1490" s="50">
        <f t="shared" si="1029"/>
        <v>412088</v>
      </c>
      <c r="W1490" s="50">
        <v>88</v>
      </c>
      <c r="X1490" s="50" t="s">
        <v>2200</v>
      </c>
      <c r="Y1490" s="50" t="s">
        <v>2200</v>
      </c>
      <c r="Z1490" s="50">
        <f>随机目标!CH929</f>
        <v>0</v>
      </c>
      <c r="AA1490" s="50">
        <v>2</v>
      </c>
      <c r="AB1490" s="50" t="str">
        <f t="shared" si="1030"/>
        <v>itemicon_1</v>
      </c>
      <c r="AC1490" s="50" t="str">
        <f t="shared" si="1031"/>
        <v>coin</v>
      </c>
    </row>
    <row r="1491" spans="1:29">
      <c r="A1491" s="51" t="s">
        <v>1805</v>
      </c>
      <c r="B1491" s="52">
        <v>3089</v>
      </c>
      <c r="C1491" s="52">
        <v>3</v>
      </c>
      <c r="E1491" s="50">
        <v>0</v>
      </c>
      <c r="F1491" s="50">
        <v>0</v>
      </c>
      <c r="G1491" s="50">
        <v>0</v>
      </c>
      <c r="H1491" s="50" t="str">
        <f>"pack,"&amp;宝箱产出!Q92</f>
        <v>pack,80289</v>
      </c>
      <c r="K1491" s="50">
        <v>19</v>
      </c>
      <c r="L1491" s="50">
        <f t="shared" si="1026"/>
        <v>191089</v>
      </c>
      <c r="M1491" s="50">
        <v>89</v>
      </c>
      <c r="N1491" s="50" t="str">
        <f ca="1">OFFSET(随机目标!$C$42,M1491-1,MATCH(K1491,随机目标!$C$41:$CH$41,0)-1)</f>
        <v>prop,302,1</v>
      </c>
      <c r="O1491" s="50" t="str">
        <f ca="1">OFFSET(随机目标!$C$42,M1491-1,MATCH(K1491,随机目标!$C$41:$CH$41,0))</f>
        <v>prop,302,1</v>
      </c>
      <c r="P1491" s="50">
        <f ca="1">OFFSET(随机目标!$C$42,M1491-1,MATCH(K1491,随机目标!$C$41:$CH$41,0)+1)</f>
        <v>15</v>
      </c>
      <c r="Q1491" s="50">
        <v>1</v>
      </c>
      <c r="R1491" s="50" t="str">
        <f t="shared" ca="1" si="1027"/>
        <v>prop_302</v>
      </c>
      <c r="S1491" s="50" t="str">
        <f t="shared" ca="1" si="1028"/>
        <v>prop</v>
      </c>
      <c r="U1491" s="50">
        <v>41</v>
      </c>
      <c r="V1491" s="50">
        <f t="shared" si="1029"/>
        <v>412089</v>
      </c>
      <c r="W1491" s="50">
        <v>89</v>
      </c>
      <c r="X1491" s="50" t="s">
        <v>2200</v>
      </c>
      <c r="Y1491" s="50" t="s">
        <v>2200</v>
      </c>
      <c r="Z1491" s="50">
        <f>随机目标!CH930</f>
        <v>0</v>
      </c>
      <c r="AA1491" s="50">
        <v>2</v>
      </c>
      <c r="AB1491" s="50" t="str">
        <f t="shared" si="1030"/>
        <v>itemicon_1</v>
      </c>
      <c r="AC1491" s="50" t="str">
        <f t="shared" si="1031"/>
        <v>coin</v>
      </c>
    </row>
    <row r="1492" spans="1:29">
      <c r="A1492" s="51" t="s">
        <v>1806</v>
      </c>
      <c r="B1492" s="52">
        <v>3090</v>
      </c>
      <c r="C1492" s="52">
        <v>3</v>
      </c>
      <c r="E1492" s="50">
        <v>0</v>
      </c>
      <c r="F1492" s="50">
        <v>0</v>
      </c>
      <c r="G1492" s="50">
        <v>0</v>
      </c>
      <c r="H1492" s="50" t="str">
        <f>"pack,"&amp;宝箱产出!Q93</f>
        <v>pack,80290</v>
      </c>
      <c r="K1492" s="50">
        <v>19</v>
      </c>
      <c r="L1492" s="50">
        <f t="shared" si="1026"/>
        <v>191090</v>
      </c>
      <c r="M1492" s="50">
        <v>90</v>
      </c>
      <c r="N1492" s="50" t="str">
        <f ca="1">OFFSET(随机目标!$C$42,M1492-1,MATCH(K1492,随机目标!$C$41:$CH$41,0)-1)</f>
        <v>prop,302,1</v>
      </c>
      <c r="O1492" s="50" t="str">
        <f ca="1">OFFSET(随机目标!$C$42,M1492-1,MATCH(K1492,随机目标!$C$41:$CH$41,0))</f>
        <v>prop,302,1</v>
      </c>
      <c r="P1492" s="50">
        <f ca="1">OFFSET(随机目标!$C$42,M1492-1,MATCH(K1492,随机目标!$C$41:$CH$41,0)+1)</f>
        <v>15</v>
      </c>
      <c r="Q1492" s="50">
        <v>1</v>
      </c>
      <c r="R1492" s="50" t="str">
        <f t="shared" ca="1" si="1027"/>
        <v>prop_302</v>
      </c>
      <c r="S1492" s="50" t="str">
        <f t="shared" ca="1" si="1028"/>
        <v>prop</v>
      </c>
      <c r="U1492" s="50">
        <v>41</v>
      </c>
      <c r="V1492" s="50">
        <f t="shared" si="1029"/>
        <v>412090</v>
      </c>
      <c r="W1492" s="50">
        <v>90</v>
      </c>
      <c r="X1492" s="50" t="s">
        <v>2200</v>
      </c>
      <c r="Y1492" s="50" t="s">
        <v>2200</v>
      </c>
      <c r="Z1492" s="50">
        <f>随机目标!CH931</f>
        <v>0</v>
      </c>
      <c r="AA1492" s="50">
        <v>2</v>
      </c>
      <c r="AB1492" s="50" t="str">
        <f t="shared" si="1030"/>
        <v>itemicon_1</v>
      </c>
      <c r="AC1492" s="50" t="str">
        <f t="shared" si="1031"/>
        <v>coin</v>
      </c>
    </row>
    <row r="1493" spans="1:29">
      <c r="A1493" s="51" t="s">
        <v>1807</v>
      </c>
      <c r="B1493" s="52">
        <v>3091</v>
      </c>
      <c r="C1493" s="52">
        <v>3</v>
      </c>
      <c r="E1493" s="50">
        <v>0</v>
      </c>
      <c r="F1493" s="50">
        <v>0</v>
      </c>
      <c r="G1493" s="50">
        <v>0</v>
      </c>
      <c r="H1493" s="50" t="str">
        <f>"pack,"&amp;宝箱产出!Q94</f>
        <v>pack,80291</v>
      </c>
      <c r="K1493" s="50">
        <v>19</v>
      </c>
      <c r="L1493" s="50">
        <f t="shared" si="1026"/>
        <v>191091</v>
      </c>
      <c r="M1493" s="50">
        <v>91</v>
      </c>
      <c r="N1493" s="50" t="str">
        <f ca="1">OFFSET(随机目标!$C$42,M1493-1,MATCH(K1493,随机目标!$C$41:$CH$41,0)-1)</f>
        <v>prop,302,1</v>
      </c>
      <c r="O1493" s="50" t="str">
        <f ca="1">OFFSET(随机目标!$C$42,M1493-1,MATCH(K1493,随机目标!$C$41:$CH$41,0))</f>
        <v>prop,302,1</v>
      </c>
      <c r="P1493" s="50">
        <f ca="1">OFFSET(随机目标!$C$42,M1493-1,MATCH(K1493,随机目标!$C$41:$CH$41,0)+1)</f>
        <v>15</v>
      </c>
      <c r="Q1493" s="50">
        <v>1</v>
      </c>
      <c r="R1493" s="50" t="str">
        <f t="shared" ca="1" si="1027"/>
        <v>prop_302</v>
      </c>
      <c r="S1493" s="50" t="str">
        <f t="shared" ca="1" si="1028"/>
        <v>prop</v>
      </c>
      <c r="U1493" s="50">
        <v>41</v>
      </c>
      <c r="V1493" s="50">
        <f t="shared" si="1029"/>
        <v>412091</v>
      </c>
      <c r="W1493" s="50">
        <v>91</v>
      </c>
      <c r="X1493" s="50" t="s">
        <v>2200</v>
      </c>
      <c r="Y1493" s="50" t="s">
        <v>2200</v>
      </c>
      <c r="Z1493" s="50">
        <f>随机目标!CH932</f>
        <v>0</v>
      </c>
      <c r="AA1493" s="50">
        <v>2</v>
      </c>
      <c r="AB1493" s="50" t="str">
        <f t="shared" si="1030"/>
        <v>itemicon_1</v>
      </c>
      <c r="AC1493" s="50" t="str">
        <f t="shared" si="1031"/>
        <v>coin</v>
      </c>
    </row>
    <row r="1494" spans="1:29">
      <c r="A1494" s="51" t="s">
        <v>1808</v>
      </c>
      <c r="B1494" s="52">
        <v>3092</v>
      </c>
      <c r="C1494" s="52">
        <v>3</v>
      </c>
      <c r="E1494" s="50">
        <v>0</v>
      </c>
      <c r="F1494" s="50">
        <v>0</v>
      </c>
      <c r="G1494" s="50">
        <v>0</v>
      </c>
      <c r="H1494" s="50" t="str">
        <f>"pack,"&amp;宝箱产出!Q95</f>
        <v>pack,80292</v>
      </c>
      <c r="K1494" s="50">
        <v>19</v>
      </c>
      <c r="L1494" s="50">
        <f t="shared" si="1026"/>
        <v>191092</v>
      </c>
      <c r="M1494" s="50">
        <v>92</v>
      </c>
      <c r="N1494" s="50" t="str">
        <f ca="1">OFFSET(随机目标!$C$42,M1494-1,MATCH(K1494,随机目标!$C$41:$CH$41,0)-1)</f>
        <v>prop,302,1</v>
      </c>
      <c r="O1494" s="50" t="str">
        <f ca="1">OFFSET(随机目标!$C$42,M1494-1,MATCH(K1494,随机目标!$C$41:$CH$41,0))</f>
        <v>prop,302,1</v>
      </c>
      <c r="P1494" s="50">
        <f ca="1">OFFSET(随机目标!$C$42,M1494-1,MATCH(K1494,随机目标!$C$41:$CH$41,0)+1)</f>
        <v>15</v>
      </c>
      <c r="Q1494" s="50">
        <v>1</v>
      </c>
      <c r="R1494" s="50" t="str">
        <f t="shared" ca="1" si="1027"/>
        <v>prop_302</v>
      </c>
      <c r="S1494" s="50" t="str">
        <f t="shared" ca="1" si="1028"/>
        <v>prop</v>
      </c>
      <c r="U1494" s="50">
        <v>41</v>
      </c>
      <c r="V1494" s="50">
        <f t="shared" si="1029"/>
        <v>412092</v>
      </c>
      <c r="W1494" s="50">
        <v>92</v>
      </c>
      <c r="X1494" s="50" t="s">
        <v>2200</v>
      </c>
      <c r="Y1494" s="50" t="s">
        <v>2200</v>
      </c>
      <c r="Z1494" s="50">
        <f>随机目标!CH933</f>
        <v>0</v>
      </c>
      <c r="AA1494" s="50">
        <v>2</v>
      </c>
      <c r="AB1494" s="50" t="str">
        <f t="shared" si="1030"/>
        <v>itemicon_1</v>
      </c>
      <c r="AC1494" s="50" t="str">
        <f t="shared" si="1031"/>
        <v>coin</v>
      </c>
    </row>
    <row r="1495" spans="1:29">
      <c r="A1495" s="51" t="s">
        <v>1809</v>
      </c>
      <c r="B1495" s="52">
        <v>3093</v>
      </c>
      <c r="C1495" s="52">
        <v>3</v>
      </c>
      <c r="E1495" s="50">
        <v>0</v>
      </c>
      <c r="F1495" s="50">
        <v>0</v>
      </c>
      <c r="G1495" s="50">
        <v>0</v>
      </c>
      <c r="H1495" s="50" t="str">
        <f>"pack,"&amp;宝箱产出!Q96</f>
        <v>pack,80293</v>
      </c>
      <c r="K1495" s="50">
        <v>19</v>
      </c>
      <c r="L1495" s="50">
        <f t="shared" si="1026"/>
        <v>191093</v>
      </c>
      <c r="M1495" s="50">
        <v>93</v>
      </c>
      <c r="N1495" s="50" t="str">
        <f ca="1">OFFSET(随机目标!$C$42,M1495-1,MATCH(K1495,随机目标!$C$41:$CH$41,0)-1)</f>
        <v>prop,302,1</v>
      </c>
      <c r="O1495" s="50" t="str">
        <f ca="1">OFFSET(随机目标!$C$42,M1495-1,MATCH(K1495,随机目标!$C$41:$CH$41,0))</f>
        <v>prop,302,1</v>
      </c>
      <c r="P1495" s="50">
        <f ca="1">OFFSET(随机目标!$C$42,M1495-1,MATCH(K1495,随机目标!$C$41:$CH$41,0)+1)</f>
        <v>15</v>
      </c>
      <c r="Q1495" s="50">
        <v>1</v>
      </c>
      <c r="R1495" s="50" t="str">
        <f t="shared" ca="1" si="1027"/>
        <v>prop_302</v>
      </c>
      <c r="S1495" s="50" t="str">
        <f t="shared" ca="1" si="1028"/>
        <v>prop</v>
      </c>
      <c r="U1495" s="50">
        <v>41</v>
      </c>
      <c r="V1495" s="50">
        <f t="shared" si="1029"/>
        <v>412093</v>
      </c>
      <c r="W1495" s="50">
        <v>93</v>
      </c>
      <c r="X1495" s="50" t="s">
        <v>2200</v>
      </c>
      <c r="Y1495" s="50" t="s">
        <v>2200</v>
      </c>
      <c r="Z1495" s="50">
        <f>随机目标!CH934</f>
        <v>0</v>
      </c>
      <c r="AA1495" s="50">
        <v>2</v>
      </c>
      <c r="AB1495" s="50" t="str">
        <f t="shared" si="1030"/>
        <v>itemicon_1</v>
      </c>
      <c r="AC1495" s="50" t="str">
        <f t="shared" si="1031"/>
        <v>coin</v>
      </c>
    </row>
    <row r="1496" spans="1:29">
      <c r="A1496" s="51" t="s">
        <v>1810</v>
      </c>
      <c r="B1496" s="52">
        <v>3094</v>
      </c>
      <c r="C1496" s="52">
        <v>3</v>
      </c>
      <c r="E1496" s="50">
        <v>0</v>
      </c>
      <c r="F1496" s="50">
        <v>0</v>
      </c>
      <c r="G1496" s="50">
        <v>0</v>
      </c>
      <c r="H1496" s="50" t="str">
        <f>"pack,"&amp;宝箱产出!Q97</f>
        <v>pack,80294</v>
      </c>
      <c r="K1496" s="50">
        <v>19</v>
      </c>
      <c r="L1496" s="50">
        <f t="shared" si="1026"/>
        <v>191094</v>
      </c>
      <c r="M1496" s="50">
        <v>94</v>
      </c>
      <c r="N1496" s="50" t="str">
        <f ca="1">OFFSET(随机目标!$C$42,M1496-1,MATCH(K1496,随机目标!$C$41:$CH$41,0)-1)</f>
        <v>prop,302,1</v>
      </c>
      <c r="O1496" s="50" t="str">
        <f ca="1">OFFSET(随机目标!$C$42,M1496-1,MATCH(K1496,随机目标!$C$41:$CH$41,0))</f>
        <v>prop,302,1</v>
      </c>
      <c r="P1496" s="50">
        <f ca="1">OFFSET(随机目标!$C$42,M1496-1,MATCH(K1496,随机目标!$C$41:$CH$41,0)+1)</f>
        <v>15</v>
      </c>
      <c r="Q1496" s="50">
        <v>1</v>
      </c>
      <c r="R1496" s="50" t="str">
        <f t="shared" ca="1" si="1027"/>
        <v>prop_302</v>
      </c>
      <c r="S1496" s="50" t="str">
        <f t="shared" ca="1" si="1028"/>
        <v>prop</v>
      </c>
      <c r="U1496" s="50">
        <v>41</v>
      </c>
      <c r="V1496" s="50">
        <f t="shared" si="1029"/>
        <v>412094</v>
      </c>
      <c r="W1496" s="50">
        <v>94</v>
      </c>
      <c r="X1496" s="50" t="s">
        <v>2200</v>
      </c>
      <c r="Y1496" s="50" t="s">
        <v>2200</v>
      </c>
      <c r="Z1496" s="50">
        <f>随机目标!CH935</f>
        <v>0</v>
      </c>
      <c r="AA1496" s="50">
        <v>2</v>
      </c>
      <c r="AB1496" s="50" t="str">
        <f t="shared" si="1030"/>
        <v>itemicon_1</v>
      </c>
      <c r="AC1496" s="50" t="str">
        <f t="shared" si="1031"/>
        <v>coin</v>
      </c>
    </row>
    <row r="1497" spans="1:29">
      <c r="A1497" s="51" t="s">
        <v>1811</v>
      </c>
      <c r="B1497" s="52">
        <v>3095</v>
      </c>
      <c r="C1497" s="52">
        <v>3</v>
      </c>
      <c r="E1497" s="50">
        <v>0</v>
      </c>
      <c r="F1497" s="50">
        <v>0</v>
      </c>
      <c r="G1497" s="50">
        <v>0</v>
      </c>
      <c r="H1497" s="50" t="str">
        <f>"pack,"&amp;宝箱产出!Q98</f>
        <v>pack,80295</v>
      </c>
      <c r="K1497" s="50">
        <v>19</v>
      </c>
      <c r="L1497" s="50">
        <f t="shared" si="1026"/>
        <v>191095</v>
      </c>
      <c r="M1497" s="50">
        <v>95</v>
      </c>
      <c r="N1497" s="50" t="str">
        <f ca="1">OFFSET(随机目标!$C$42,M1497-1,MATCH(K1497,随机目标!$C$41:$CH$41,0)-1)</f>
        <v>prop,302,1</v>
      </c>
      <c r="O1497" s="50" t="str">
        <f ca="1">OFFSET(随机目标!$C$42,M1497-1,MATCH(K1497,随机目标!$C$41:$CH$41,0))</f>
        <v>prop,302,1</v>
      </c>
      <c r="P1497" s="50">
        <f ca="1">OFFSET(随机目标!$C$42,M1497-1,MATCH(K1497,随机目标!$C$41:$CH$41,0)+1)</f>
        <v>15</v>
      </c>
      <c r="Q1497" s="50">
        <v>1</v>
      </c>
      <c r="R1497" s="50" t="str">
        <f t="shared" ca="1" si="1027"/>
        <v>prop_302</v>
      </c>
      <c r="S1497" s="50" t="str">
        <f t="shared" ca="1" si="1028"/>
        <v>prop</v>
      </c>
      <c r="U1497" s="50">
        <v>41</v>
      </c>
      <c r="V1497" s="50">
        <f t="shared" si="1029"/>
        <v>412095</v>
      </c>
      <c r="W1497" s="50">
        <v>95</v>
      </c>
      <c r="X1497" s="50" t="s">
        <v>2200</v>
      </c>
      <c r="Y1497" s="50" t="s">
        <v>2200</v>
      </c>
      <c r="Z1497" s="50">
        <f>随机目标!CH936</f>
        <v>0</v>
      </c>
      <c r="AA1497" s="50">
        <v>2</v>
      </c>
      <c r="AB1497" s="50" t="str">
        <f t="shared" si="1030"/>
        <v>itemicon_1</v>
      </c>
      <c r="AC1497" s="50" t="str">
        <f t="shared" si="1031"/>
        <v>coin</v>
      </c>
    </row>
    <row r="1498" spans="1:29">
      <c r="A1498" s="51" t="s">
        <v>1812</v>
      </c>
      <c r="B1498" s="52">
        <v>3096</v>
      </c>
      <c r="C1498" s="52">
        <v>3</v>
      </c>
      <c r="E1498" s="50">
        <v>0</v>
      </c>
      <c r="F1498" s="50">
        <v>0</v>
      </c>
      <c r="G1498" s="50">
        <v>0</v>
      </c>
      <c r="H1498" s="50" t="str">
        <f>"pack,"&amp;宝箱产出!Q99</f>
        <v>pack,80296</v>
      </c>
      <c r="K1498" s="50">
        <v>19</v>
      </c>
      <c r="L1498" s="50">
        <f t="shared" si="1026"/>
        <v>191096</v>
      </c>
      <c r="M1498" s="50">
        <v>96</v>
      </c>
      <c r="N1498" s="50" t="str">
        <f ca="1">OFFSET(随机目标!$C$42,M1498-1,MATCH(K1498,随机目标!$C$41:$CH$41,0)-1)</f>
        <v>prop,302,1</v>
      </c>
      <c r="O1498" s="50" t="str">
        <f ca="1">OFFSET(随机目标!$C$42,M1498-1,MATCH(K1498,随机目标!$C$41:$CH$41,0))</f>
        <v>prop,302,1</v>
      </c>
      <c r="P1498" s="50">
        <f ca="1">OFFSET(随机目标!$C$42,M1498-1,MATCH(K1498,随机目标!$C$41:$CH$41,0)+1)</f>
        <v>15</v>
      </c>
      <c r="Q1498" s="50">
        <v>1</v>
      </c>
      <c r="R1498" s="50" t="str">
        <f t="shared" ca="1" si="1027"/>
        <v>prop_302</v>
      </c>
      <c r="S1498" s="50" t="str">
        <f t="shared" ca="1" si="1028"/>
        <v>prop</v>
      </c>
      <c r="U1498" s="50">
        <v>41</v>
      </c>
      <c r="V1498" s="50">
        <f t="shared" si="1029"/>
        <v>412096</v>
      </c>
      <c r="W1498" s="50">
        <v>96</v>
      </c>
      <c r="X1498" s="50" t="s">
        <v>2200</v>
      </c>
      <c r="Y1498" s="50" t="s">
        <v>2200</v>
      </c>
      <c r="Z1498" s="50">
        <f>随机目标!CH937</f>
        <v>0</v>
      </c>
      <c r="AA1498" s="50">
        <v>2</v>
      </c>
      <c r="AB1498" s="50" t="str">
        <f t="shared" si="1030"/>
        <v>itemicon_1</v>
      </c>
      <c r="AC1498" s="50" t="str">
        <f t="shared" si="1031"/>
        <v>coin</v>
      </c>
    </row>
    <row r="1499" spans="1:29">
      <c r="A1499" s="51" t="s">
        <v>1813</v>
      </c>
      <c r="B1499" s="52">
        <v>3097</v>
      </c>
      <c r="C1499" s="52">
        <v>3</v>
      </c>
      <c r="E1499" s="50">
        <v>0</v>
      </c>
      <c r="F1499" s="50">
        <v>0</v>
      </c>
      <c r="G1499" s="50">
        <v>0</v>
      </c>
      <c r="H1499" s="50" t="str">
        <f>"pack,"&amp;宝箱产出!Q100</f>
        <v>pack,80297</v>
      </c>
      <c r="K1499" s="50">
        <v>19</v>
      </c>
      <c r="L1499" s="50">
        <f t="shared" si="1026"/>
        <v>191097</v>
      </c>
      <c r="M1499" s="50">
        <v>97</v>
      </c>
      <c r="N1499" s="50" t="str">
        <f ca="1">OFFSET(随机目标!$C$42,M1499-1,MATCH(K1499,随机目标!$C$41:$CH$41,0)-1)</f>
        <v>prop,302,1</v>
      </c>
      <c r="O1499" s="50" t="str">
        <f ca="1">OFFSET(随机目标!$C$42,M1499-1,MATCH(K1499,随机目标!$C$41:$CH$41,0))</f>
        <v>prop,302,1</v>
      </c>
      <c r="P1499" s="50">
        <f ca="1">OFFSET(随机目标!$C$42,M1499-1,MATCH(K1499,随机目标!$C$41:$CH$41,0)+1)</f>
        <v>15</v>
      </c>
      <c r="Q1499" s="50">
        <v>1</v>
      </c>
      <c r="R1499" s="50" t="str">
        <f t="shared" ca="1" si="1027"/>
        <v>prop_302</v>
      </c>
      <c r="S1499" s="50" t="str">
        <f t="shared" ca="1" si="1028"/>
        <v>prop</v>
      </c>
      <c r="U1499" s="50">
        <v>41</v>
      </c>
      <c r="V1499" s="50">
        <f t="shared" si="1029"/>
        <v>412097</v>
      </c>
      <c r="W1499" s="50">
        <v>97</v>
      </c>
      <c r="X1499" s="50" t="s">
        <v>2200</v>
      </c>
      <c r="Y1499" s="50" t="s">
        <v>2200</v>
      </c>
      <c r="Z1499" s="50">
        <f>随机目标!CH938</f>
        <v>0</v>
      </c>
      <c r="AA1499" s="50">
        <v>2</v>
      </c>
      <c r="AB1499" s="50" t="str">
        <f t="shared" si="1030"/>
        <v>itemicon_1</v>
      </c>
      <c r="AC1499" s="50" t="str">
        <f t="shared" si="1031"/>
        <v>coin</v>
      </c>
    </row>
    <row r="1500" spans="1:29">
      <c r="A1500" s="51" t="s">
        <v>1814</v>
      </c>
      <c r="B1500" s="52">
        <v>3098</v>
      </c>
      <c r="C1500" s="52">
        <v>3</v>
      </c>
      <c r="E1500" s="50">
        <v>0</v>
      </c>
      <c r="F1500" s="50">
        <v>0</v>
      </c>
      <c r="G1500" s="50">
        <v>0</v>
      </c>
      <c r="H1500" s="50" t="str">
        <f>"pack,"&amp;宝箱产出!Q101</f>
        <v>pack,80298</v>
      </c>
      <c r="K1500" s="50">
        <v>19</v>
      </c>
      <c r="L1500" s="50">
        <f t="shared" si="1026"/>
        <v>191098</v>
      </c>
      <c r="M1500" s="50">
        <v>98</v>
      </c>
      <c r="N1500" s="50" t="str">
        <f ca="1">OFFSET(随机目标!$C$42,M1500-1,MATCH(K1500,随机目标!$C$41:$CH$41,0)-1)</f>
        <v>prop,302,1</v>
      </c>
      <c r="O1500" s="50" t="str">
        <f ca="1">OFFSET(随机目标!$C$42,M1500-1,MATCH(K1500,随机目标!$C$41:$CH$41,0))</f>
        <v>prop,302,1</v>
      </c>
      <c r="P1500" s="50">
        <f ca="1">OFFSET(随机目标!$C$42,M1500-1,MATCH(K1500,随机目标!$C$41:$CH$41,0)+1)</f>
        <v>15</v>
      </c>
      <c r="Q1500" s="50">
        <v>1</v>
      </c>
      <c r="R1500" s="50" t="str">
        <f t="shared" ca="1" si="1027"/>
        <v>prop_302</v>
      </c>
      <c r="S1500" s="50" t="str">
        <f t="shared" ca="1" si="1028"/>
        <v>prop</v>
      </c>
      <c r="U1500" s="50">
        <v>41</v>
      </c>
      <c r="V1500" s="50">
        <f t="shared" si="1029"/>
        <v>412098</v>
      </c>
      <c r="W1500" s="50">
        <v>98</v>
      </c>
      <c r="X1500" s="50" t="s">
        <v>2200</v>
      </c>
      <c r="Y1500" s="50" t="s">
        <v>2200</v>
      </c>
      <c r="Z1500" s="50">
        <f>随机目标!CH939</f>
        <v>0</v>
      </c>
      <c r="AA1500" s="50">
        <v>2</v>
      </c>
      <c r="AB1500" s="50" t="str">
        <f t="shared" si="1030"/>
        <v>itemicon_1</v>
      </c>
      <c r="AC1500" s="50" t="str">
        <f t="shared" si="1031"/>
        <v>coin</v>
      </c>
    </row>
    <row r="1501" spans="1:29">
      <c r="A1501" s="51" t="s">
        <v>1815</v>
      </c>
      <c r="B1501" s="52">
        <v>3099</v>
      </c>
      <c r="C1501" s="52">
        <v>3</v>
      </c>
      <c r="E1501" s="50">
        <v>0</v>
      </c>
      <c r="F1501" s="50">
        <v>0</v>
      </c>
      <c r="G1501" s="50">
        <v>0</v>
      </c>
      <c r="H1501" s="50" t="str">
        <f>"pack,"&amp;宝箱产出!Q102</f>
        <v>pack,80299</v>
      </c>
      <c r="K1501" s="50">
        <v>19</v>
      </c>
      <c r="L1501" s="50">
        <f t="shared" si="1026"/>
        <v>191099</v>
      </c>
      <c r="M1501" s="50">
        <v>99</v>
      </c>
      <c r="N1501" s="50" t="str">
        <f ca="1">OFFSET(随机目标!$C$42,M1501-1,MATCH(K1501,随机目标!$C$41:$CH$41,0)-1)</f>
        <v>prop,302,1</v>
      </c>
      <c r="O1501" s="50" t="str">
        <f ca="1">OFFSET(随机目标!$C$42,M1501-1,MATCH(K1501,随机目标!$C$41:$CH$41,0))</f>
        <v>prop,302,1</v>
      </c>
      <c r="P1501" s="50">
        <f ca="1">OFFSET(随机目标!$C$42,M1501-1,MATCH(K1501,随机目标!$C$41:$CH$41,0)+1)</f>
        <v>15</v>
      </c>
      <c r="Q1501" s="50">
        <v>1</v>
      </c>
      <c r="R1501" s="50" t="str">
        <f t="shared" ca="1" si="1027"/>
        <v>prop_302</v>
      </c>
      <c r="S1501" s="50" t="str">
        <f t="shared" ca="1" si="1028"/>
        <v>prop</v>
      </c>
      <c r="U1501" s="50">
        <v>41</v>
      </c>
      <c r="V1501" s="50">
        <f t="shared" si="1029"/>
        <v>412099</v>
      </c>
      <c r="W1501" s="50">
        <v>99</v>
      </c>
      <c r="X1501" s="50" t="s">
        <v>2200</v>
      </c>
      <c r="Y1501" s="50" t="s">
        <v>2200</v>
      </c>
      <c r="Z1501" s="50">
        <f>随机目标!CH940</f>
        <v>0</v>
      </c>
      <c r="AA1501" s="50">
        <v>2</v>
      </c>
      <c r="AB1501" s="50" t="str">
        <f t="shared" si="1030"/>
        <v>itemicon_1</v>
      </c>
      <c r="AC1501" s="50" t="str">
        <f t="shared" si="1031"/>
        <v>coin</v>
      </c>
    </row>
    <row r="1502" spans="1:29">
      <c r="A1502" s="51" t="s">
        <v>1816</v>
      </c>
      <c r="B1502" s="52">
        <v>3100</v>
      </c>
      <c r="C1502" s="52">
        <v>3</v>
      </c>
      <c r="E1502" s="50">
        <v>0</v>
      </c>
      <c r="F1502" s="50">
        <v>0</v>
      </c>
      <c r="G1502" s="50">
        <v>0</v>
      </c>
      <c r="H1502" s="50" t="str">
        <f>"pack,"&amp;宝箱产出!Q103</f>
        <v>pack,80300</v>
      </c>
      <c r="K1502" s="50">
        <v>19</v>
      </c>
      <c r="L1502" s="50">
        <f t="shared" si="1026"/>
        <v>191100</v>
      </c>
      <c r="M1502" s="50">
        <v>100</v>
      </c>
      <c r="N1502" s="50" t="str">
        <f ca="1">OFFSET(随机目标!$C$42,M1502-1,MATCH(K1502,随机目标!$C$41:$CH$41,0)-1)</f>
        <v>prop,302,1</v>
      </c>
      <c r="O1502" s="50" t="str">
        <f ca="1">OFFSET(随机目标!$C$42,M1502-1,MATCH(K1502,随机目标!$C$41:$CH$41,0))</f>
        <v>prop,302,1</v>
      </c>
      <c r="P1502" s="50">
        <f ca="1">OFFSET(随机目标!$C$42,M1502-1,MATCH(K1502,随机目标!$C$41:$CH$41,0)+1)</f>
        <v>15</v>
      </c>
      <c r="Q1502" s="50">
        <v>1</v>
      </c>
      <c r="R1502" s="50" t="str">
        <f t="shared" ca="1" si="1027"/>
        <v>prop_302</v>
      </c>
      <c r="S1502" s="50" t="str">
        <f t="shared" ca="1" si="1028"/>
        <v>prop</v>
      </c>
      <c r="U1502" s="50">
        <v>41</v>
      </c>
      <c r="V1502" s="50">
        <f t="shared" si="1029"/>
        <v>412100</v>
      </c>
      <c r="W1502" s="50">
        <v>100</v>
      </c>
      <c r="X1502" s="50" t="s">
        <v>2200</v>
      </c>
      <c r="Y1502" s="50" t="s">
        <v>2200</v>
      </c>
      <c r="Z1502" s="50">
        <f>随机目标!CH941</f>
        <v>0</v>
      </c>
      <c r="AA1502" s="50">
        <v>2</v>
      </c>
      <c r="AB1502" s="50" t="str">
        <f t="shared" si="1030"/>
        <v>itemicon_1</v>
      </c>
      <c r="AC1502" s="50" t="str">
        <f t="shared" si="1031"/>
        <v>coin</v>
      </c>
    </row>
    <row r="1503" spans="1:29">
      <c r="A1503" s="51" t="s">
        <v>1817</v>
      </c>
      <c r="B1503" s="50">
        <v>3001</v>
      </c>
      <c r="C1503" s="52">
        <v>4</v>
      </c>
      <c r="E1503" s="50">
        <v>0</v>
      </c>
      <c r="F1503" s="50">
        <v>0</v>
      </c>
      <c r="G1503" s="50">
        <v>0</v>
      </c>
      <c r="H1503" s="50" t="str">
        <f>"pack,"&amp;宝箱产出!R4</f>
        <v>pack,80301</v>
      </c>
      <c r="K1503" s="50">
        <v>20</v>
      </c>
      <c r="L1503" s="50">
        <f t="shared" si="1026"/>
        <v>201001</v>
      </c>
      <c r="M1503" s="50">
        <v>1</v>
      </c>
      <c r="N1503" s="50" t="str">
        <f ca="1">OFFSET(随机目标!$C$42,M1503-1,MATCH(K1503,随机目标!$C$41:$CH$41,0)-1)</f>
        <v>prop,303,1</v>
      </c>
      <c r="O1503" s="50" t="str">
        <f ca="1">OFFSET(随机目标!$C$42,M1503-1,MATCH(K1503,随机目标!$C$41:$CH$41,0))</f>
        <v>prop,303,1</v>
      </c>
      <c r="P1503" s="50">
        <f ca="1">OFFSET(随机目标!$C$42,M1503-1,MATCH(K1503,随机目标!$C$41:$CH$41,0)+1)</f>
        <v>0</v>
      </c>
      <c r="Q1503" s="50">
        <v>1</v>
      </c>
      <c r="R1503" s="50" t="str">
        <f t="shared" ca="1" si="1027"/>
        <v>prop_303</v>
      </c>
      <c r="S1503" s="50" t="str">
        <f t="shared" ca="1" si="1028"/>
        <v>prop</v>
      </c>
      <c r="U1503" s="50">
        <v>42</v>
      </c>
      <c r="V1503" s="50">
        <f t="shared" si="1029"/>
        <v>422001</v>
      </c>
      <c r="W1503" s="50">
        <v>1</v>
      </c>
      <c r="X1503" s="50" t="s">
        <v>2200</v>
      </c>
      <c r="Y1503" s="50" t="s">
        <v>2200</v>
      </c>
      <c r="Z1503" s="50">
        <f>随机目标!CH942</f>
        <v>0</v>
      </c>
      <c r="AA1503" s="50">
        <v>2</v>
      </c>
      <c r="AB1503" s="50" t="str">
        <f t="shared" si="1030"/>
        <v>itemicon_1</v>
      </c>
      <c r="AC1503" s="50" t="str">
        <f t="shared" si="1031"/>
        <v>coin</v>
      </c>
    </row>
    <row r="1504" spans="1:29">
      <c r="A1504" s="51" t="s">
        <v>1818</v>
      </c>
      <c r="B1504" s="50">
        <v>3002</v>
      </c>
      <c r="C1504" s="52">
        <v>4</v>
      </c>
      <c r="E1504" s="50">
        <v>0</v>
      </c>
      <c r="F1504" s="50">
        <v>0</v>
      </c>
      <c r="G1504" s="50">
        <v>0</v>
      </c>
      <c r="H1504" s="50" t="str">
        <f>"pack,"&amp;宝箱产出!R5</f>
        <v>pack,80302</v>
      </c>
      <c r="K1504" s="50">
        <v>20</v>
      </c>
      <c r="L1504" s="50">
        <f t="shared" si="1026"/>
        <v>201002</v>
      </c>
      <c r="M1504" s="50">
        <v>2</v>
      </c>
      <c r="N1504" s="50" t="str">
        <f ca="1">OFFSET(随机目标!$C$42,M1504-1,MATCH(K1504,随机目标!$C$41:$CH$41,0)-1)</f>
        <v>prop,303,1</v>
      </c>
      <c r="O1504" s="50" t="str">
        <f ca="1">OFFSET(随机目标!$C$42,M1504-1,MATCH(K1504,随机目标!$C$41:$CH$41,0))</f>
        <v>prop,303,1</v>
      </c>
      <c r="P1504" s="50">
        <f ca="1">OFFSET(随机目标!$C$42,M1504-1,MATCH(K1504,随机目标!$C$41:$CH$41,0)+1)</f>
        <v>0</v>
      </c>
      <c r="Q1504" s="50">
        <v>1</v>
      </c>
      <c r="R1504" s="50" t="str">
        <f t="shared" ca="1" si="1027"/>
        <v>prop_303</v>
      </c>
      <c r="S1504" s="50" t="str">
        <f t="shared" ca="1" si="1028"/>
        <v>prop</v>
      </c>
      <c r="U1504" s="50">
        <v>42</v>
      </c>
      <c r="V1504" s="50">
        <f t="shared" si="1029"/>
        <v>422002</v>
      </c>
      <c r="W1504" s="50">
        <v>2</v>
      </c>
      <c r="X1504" s="50" t="s">
        <v>2200</v>
      </c>
      <c r="Y1504" s="50" t="s">
        <v>2200</v>
      </c>
      <c r="Z1504" s="50">
        <f>随机目标!CH943</f>
        <v>0</v>
      </c>
      <c r="AA1504" s="50">
        <v>2</v>
      </c>
      <c r="AB1504" s="50" t="str">
        <f t="shared" si="1030"/>
        <v>itemicon_1</v>
      </c>
      <c r="AC1504" s="50" t="str">
        <f t="shared" si="1031"/>
        <v>coin</v>
      </c>
    </row>
    <row r="1505" spans="1:29">
      <c r="A1505" s="51" t="s">
        <v>1819</v>
      </c>
      <c r="B1505" s="50">
        <v>3003</v>
      </c>
      <c r="C1505" s="52">
        <v>4</v>
      </c>
      <c r="E1505" s="50">
        <v>0</v>
      </c>
      <c r="F1505" s="50">
        <v>0</v>
      </c>
      <c r="G1505" s="50">
        <v>0</v>
      </c>
      <c r="H1505" s="50" t="str">
        <f>"pack,"&amp;宝箱产出!R6</f>
        <v>pack,80303</v>
      </c>
      <c r="K1505" s="50">
        <v>20</v>
      </c>
      <c r="L1505" s="50">
        <f t="shared" si="1026"/>
        <v>201003</v>
      </c>
      <c r="M1505" s="50">
        <v>3</v>
      </c>
      <c r="N1505" s="50" t="str">
        <f ca="1">OFFSET(随机目标!$C$42,M1505-1,MATCH(K1505,随机目标!$C$41:$CH$41,0)-1)</f>
        <v>prop,303,1</v>
      </c>
      <c r="O1505" s="50" t="str">
        <f ca="1">OFFSET(随机目标!$C$42,M1505-1,MATCH(K1505,随机目标!$C$41:$CH$41,0))</f>
        <v>prop,303,1</v>
      </c>
      <c r="P1505" s="50">
        <f ca="1">OFFSET(随机目标!$C$42,M1505-1,MATCH(K1505,随机目标!$C$41:$CH$41,0)+1)</f>
        <v>0</v>
      </c>
      <c r="Q1505" s="50">
        <v>1</v>
      </c>
      <c r="R1505" s="50" t="str">
        <f t="shared" ca="1" si="1027"/>
        <v>prop_303</v>
      </c>
      <c r="S1505" s="50" t="str">
        <f t="shared" ca="1" si="1028"/>
        <v>prop</v>
      </c>
      <c r="U1505" s="50">
        <v>42</v>
      </c>
      <c r="V1505" s="50">
        <f t="shared" si="1029"/>
        <v>422003</v>
      </c>
      <c r="W1505" s="50">
        <v>3</v>
      </c>
      <c r="X1505" s="50" t="s">
        <v>2200</v>
      </c>
      <c r="Y1505" s="50" t="s">
        <v>2200</v>
      </c>
      <c r="Z1505" s="50">
        <f>随机目标!CH944</f>
        <v>0</v>
      </c>
      <c r="AA1505" s="50">
        <v>2</v>
      </c>
      <c r="AB1505" s="50" t="str">
        <f t="shared" si="1030"/>
        <v>itemicon_1</v>
      </c>
      <c r="AC1505" s="50" t="str">
        <f t="shared" si="1031"/>
        <v>coin</v>
      </c>
    </row>
    <row r="1506" spans="1:29">
      <c r="A1506" s="51" t="s">
        <v>1820</v>
      </c>
      <c r="B1506" s="50">
        <v>3004</v>
      </c>
      <c r="C1506" s="52">
        <v>4</v>
      </c>
      <c r="E1506" s="50">
        <v>0</v>
      </c>
      <c r="F1506" s="50">
        <v>0</v>
      </c>
      <c r="G1506" s="50">
        <v>0</v>
      </c>
      <c r="H1506" s="50" t="str">
        <f>"pack,"&amp;宝箱产出!R7</f>
        <v>pack,80304</v>
      </c>
      <c r="K1506" s="50">
        <v>20</v>
      </c>
      <c r="L1506" s="50">
        <f t="shared" si="1026"/>
        <v>201004</v>
      </c>
      <c r="M1506" s="50">
        <v>4</v>
      </c>
      <c r="N1506" s="50" t="str">
        <f ca="1">OFFSET(随机目标!$C$42,M1506-1,MATCH(K1506,随机目标!$C$41:$CH$41,0)-1)</f>
        <v>prop,303,1</v>
      </c>
      <c r="O1506" s="50" t="str">
        <f ca="1">OFFSET(随机目标!$C$42,M1506-1,MATCH(K1506,随机目标!$C$41:$CH$41,0))</f>
        <v>prop,303,1</v>
      </c>
      <c r="P1506" s="50">
        <f ca="1">OFFSET(随机目标!$C$42,M1506-1,MATCH(K1506,随机目标!$C$41:$CH$41,0)+1)</f>
        <v>0</v>
      </c>
      <c r="Q1506" s="50">
        <v>1</v>
      </c>
      <c r="R1506" s="50" t="str">
        <f t="shared" ca="1" si="1027"/>
        <v>prop_303</v>
      </c>
      <c r="S1506" s="50" t="str">
        <f t="shared" ca="1" si="1028"/>
        <v>prop</v>
      </c>
      <c r="U1506" s="50">
        <v>42</v>
      </c>
      <c r="V1506" s="50">
        <f t="shared" si="1029"/>
        <v>422004</v>
      </c>
      <c r="W1506" s="50">
        <v>4</v>
      </c>
      <c r="X1506" s="50" t="s">
        <v>2200</v>
      </c>
      <c r="Y1506" s="50" t="s">
        <v>2200</v>
      </c>
      <c r="Z1506" s="50">
        <f>随机目标!CH945</f>
        <v>0</v>
      </c>
      <c r="AA1506" s="50">
        <v>2</v>
      </c>
      <c r="AB1506" s="50" t="str">
        <f t="shared" si="1030"/>
        <v>itemicon_1</v>
      </c>
      <c r="AC1506" s="50" t="str">
        <f t="shared" si="1031"/>
        <v>coin</v>
      </c>
    </row>
    <row r="1507" spans="1:29">
      <c r="A1507" s="51" t="s">
        <v>1821</v>
      </c>
      <c r="B1507" s="50">
        <v>3005</v>
      </c>
      <c r="C1507" s="52">
        <v>4</v>
      </c>
      <c r="E1507" s="50">
        <v>0</v>
      </c>
      <c r="F1507" s="50">
        <v>0</v>
      </c>
      <c r="G1507" s="50">
        <v>0</v>
      </c>
      <c r="H1507" s="50" t="str">
        <f>"pack,"&amp;宝箱产出!R8</f>
        <v>pack,80305</v>
      </c>
      <c r="K1507" s="50">
        <v>20</v>
      </c>
      <c r="L1507" s="50">
        <f t="shared" si="1026"/>
        <v>201005</v>
      </c>
      <c r="M1507" s="50">
        <v>5</v>
      </c>
      <c r="N1507" s="50" t="str">
        <f ca="1">OFFSET(随机目标!$C$42,M1507-1,MATCH(K1507,随机目标!$C$41:$CH$41,0)-1)</f>
        <v>prop,303,1</v>
      </c>
      <c r="O1507" s="50" t="str">
        <f ca="1">OFFSET(随机目标!$C$42,M1507-1,MATCH(K1507,随机目标!$C$41:$CH$41,0))</f>
        <v>prop,303,1</v>
      </c>
      <c r="P1507" s="50">
        <f ca="1">OFFSET(随机目标!$C$42,M1507-1,MATCH(K1507,随机目标!$C$41:$CH$41,0)+1)</f>
        <v>0</v>
      </c>
      <c r="Q1507" s="50">
        <v>1</v>
      </c>
      <c r="R1507" s="50" t="str">
        <f t="shared" ca="1" si="1027"/>
        <v>prop_303</v>
      </c>
      <c r="S1507" s="50" t="str">
        <f t="shared" ca="1" si="1028"/>
        <v>prop</v>
      </c>
      <c r="U1507" s="50">
        <v>42</v>
      </c>
      <c r="V1507" s="50">
        <f t="shared" si="1029"/>
        <v>422005</v>
      </c>
      <c r="W1507" s="50">
        <v>5</v>
      </c>
      <c r="X1507" s="50" t="s">
        <v>2200</v>
      </c>
      <c r="Y1507" s="50" t="s">
        <v>2200</v>
      </c>
      <c r="Z1507" s="50">
        <f>随机目标!CH946</f>
        <v>0</v>
      </c>
      <c r="AA1507" s="50">
        <v>2</v>
      </c>
      <c r="AB1507" s="50" t="str">
        <f t="shared" si="1030"/>
        <v>itemicon_1</v>
      </c>
      <c r="AC1507" s="50" t="str">
        <f t="shared" si="1031"/>
        <v>coin</v>
      </c>
    </row>
    <row r="1508" spans="1:29">
      <c r="A1508" s="51" t="s">
        <v>1822</v>
      </c>
      <c r="B1508" s="50">
        <v>3006</v>
      </c>
      <c r="C1508" s="52">
        <v>4</v>
      </c>
      <c r="E1508" s="50">
        <v>0</v>
      </c>
      <c r="F1508" s="50">
        <v>0</v>
      </c>
      <c r="G1508" s="50">
        <v>0</v>
      </c>
      <c r="H1508" s="50" t="str">
        <f>"pack,"&amp;宝箱产出!R9</f>
        <v>pack,80306</v>
      </c>
      <c r="K1508" s="50">
        <v>20</v>
      </c>
      <c r="L1508" s="50">
        <f t="shared" si="1026"/>
        <v>201006</v>
      </c>
      <c r="M1508" s="50">
        <v>6</v>
      </c>
      <c r="N1508" s="50" t="str">
        <f ca="1">OFFSET(随机目标!$C$42,M1508-1,MATCH(K1508,随机目标!$C$41:$CH$41,0)-1)</f>
        <v>prop,303,1</v>
      </c>
      <c r="O1508" s="50" t="str">
        <f ca="1">OFFSET(随机目标!$C$42,M1508-1,MATCH(K1508,随机目标!$C$41:$CH$41,0))</f>
        <v>prop,303,1</v>
      </c>
      <c r="P1508" s="50">
        <f ca="1">OFFSET(随机目标!$C$42,M1508-1,MATCH(K1508,随机目标!$C$41:$CH$41,0)+1)</f>
        <v>0</v>
      </c>
      <c r="Q1508" s="50">
        <v>1</v>
      </c>
      <c r="R1508" s="50" t="str">
        <f t="shared" ca="1" si="1027"/>
        <v>prop_303</v>
      </c>
      <c r="S1508" s="50" t="str">
        <f t="shared" ca="1" si="1028"/>
        <v>prop</v>
      </c>
      <c r="U1508" s="50">
        <v>42</v>
      </c>
      <c r="V1508" s="50">
        <f t="shared" si="1029"/>
        <v>422006</v>
      </c>
      <c r="W1508" s="50">
        <v>6</v>
      </c>
      <c r="X1508" s="50" t="s">
        <v>2200</v>
      </c>
      <c r="Y1508" s="50" t="s">
        <v>2200</v>
      </c>
      <c r="Z1508" s="50">
        <f>随机目标!CH947</f>
        <v>0</v>
      </c>
      <c r="AA1508" s="50">
        <v>2</v>
      </c>
      <c r="AB1508" s="50" t="str">
        <f t="shared" si="1030"/>
        <v>itemicon_1</v>
      </c>
      <c r="AC1508" s="50" t="str">
        <f t="shared" si="1031"/>
        <v>coin</v>
      </c>
    </row>
    <row r="1509" spans="1:29">
      <c r="A1509" s="51" t="s">
        <v>1823</v>
      </c>
      <c r="B1509" s="50">
        <v>3007</v>
      </c>
      <c r="C1509" s="52">
        <v>4</v>
      </c>
      <c r="E1509" s="50">
        <v>0</v>
      </c>
      <c r="F1509" s="50">
        <v>0</v>
      </c>
      <c r="G1509" s="50">
        <v>0</v>
      </c>
      <c r="H1509" s="50" t="str">
        <f>"pack,"&amp;宝箱产出!R10</f>
        <v>pack,80307</v>
      </c>
      <c r="K1509" s="50">
        <v>20</v>
      </c>
      <c r="L1509" s="50">
        <f t="shared" si="1026"/>
        <v>201007</v>
      </c>
      <c r="M1509" s="50">
        <v>7</v>
      </c>
      <c r="N1509" s="50" t="str">
        <f ca="1">OFFSET(随机目标!$C$42,M1509-1,MATCH(K1509,随机目标!$C$41:$CH$41,0)-1)</f>
        <v>prop,303,1</v>
      </c>
      <c r="O1509" s="50" t="str">
        <f ca="1">OFFSET(随机目标!$C$42,M1509-1,MATCH(K1509,随机目标!$C$41:$CH$41,0))</f>
        <v>prop,303,1</v>
      </c>
      <c r="P1509" s="50">
        <f ca="1">OFFSET(随机目标!$C$42,M1509-1,MATCH(K1509,随机目标!$C$41:$CH$41,0)+1)</f>
        <v>0</v>
      </c>
      <c r="Q1509" s="50">
        <v>1</v>
      </c>
      <c r="R1509" s="50" t="str">
        <f t="shared" ca="1" si="1027"/>
        <v>prop_303</v>
      </c>
      <c r="S1509" s="50" t="str">
        <f t="shared" ca="1" si="1028"/>
        <v>prop</v>
      </c>
      <c r="U1509" s="50">
        <v>42</v>
      </c>
      <c r="V1509" s="50">
        <f t="shared" si="1029"/>
        <v>422007</v>
      </c>
      <c r="W1509" s="50">
        <v>7</v>
      </c>
      <c r="X1509" s="50" t="s">
        <v>2200</v>
      </c>
      <c r="Y1509" s="50" t="s">
        <v>2200</v>
      </c>
      <c r="Z1509" s="50">
        <f>随机目标!CH948</f>
        <v>0</v>
      </c>
      <c r="AA1509" s="50">
        <v>2</v>
      </c>
      <c r="AB1509" s="50" t="str">
        <f t="shared" si="1030"/>
        <v>itemicon_1</v>
      </c>
      <c r="AC1509" s="50" t="str">
        <f t="shared" si="1031"/>
        <v>coin</v>
      </c>
    </row>
    <row r="1510" spans="1:29">
      <c r="A1510" s="51" t="s">
        <v>1824</v>
      </c>
      <c r="B1510" s="50">
        <v>3008</v>
      </c>
      <c r="C1510" s="52">
        <v>4</v>
      </c>
      <c r="E1510" s="50">
        <v>0</v>
      </c>
      <c r="F1510" s="50">
        <v>0</v>
      </c>
      <c r="G1510" s="50">
        <v>0</v>
      </c>
      <c r="H1510" s="50" t="str">
        <f>"pack,"&amp;宝箱产出!R11</f>
        <v>pack,80308</v>
      </c>
      <c r="K1510" s="50">
        <v>20</v>
      </c>
      <c r="L1510" s="50">
        <f t="shared" si="1026"/>
        <v>201008</v>
      </c>
      <c r="M1510" s="50">
        <v>8</v>
      </c>
      <c r="N1510" s="50" t="str">
        <f ca="1">OFFSET(随机目标!$C$42,M1510-1,MATCH(K1510,随机目标!$C$41:$CH$41,0)-1)</f>
        <v>prop,303,1</v>
      </c>
      <c r="O1510" s="50" t="str">
        <f ca="1">OFFSET(随机目标!$C$42,M1510-1,MATCH(K1510,随机目标!$C$41:$CH$41,0))</f>
        <v>prop,303,1</v>
      </c>
      <c r="P1510" s="50">
        <f ca="1">OFFSET(随机目标!$C$42,M1510-1,MATCH(K1510,随机目标!$C$41:$CH$41,0)+1)</f>
        <v>0</v>
      </c>
      <c r="Q1510" s="50">
        <v>1</v>
      </c>
      <c r="R1510" s="50" t="str">
        <f t="shared" ca="1" si="1027"/>
        <v>prop_303</v>
      </c>
      <c r="S1510" s="50" t="str">
        <f t="shared" ca="1" si="1028"/>
        <v>prop</v>
      </c>
      <c r="U1510" s="50">
        <v>42</v>
      </c>
      <c r="V1510" s="50">
        <f t="shared" si="1029"/>
        <v>422008</v>
      </c>
      <c r="W1510" s="50">
        <v>8</v>
      </c>
      <c r="X1510" s="50" t="s">
        <v>2200</v>
      </c>
      <c r="Y1510" s="50" t="s">
        <v>2200</v>
      </c>
      <c r="Z1510" s="50">
        <f>随机目标!CH949</f>
        <v>0</v>
      </c>
      <c r="AA1510" s="50">
        <v>2</v>
      </c>
      <c r="AB1510" s="50" t="str">
        <f t="shared" si="1030"/>
        <v>itemicon_1</v>
      </c>
      <c r="AC1510" s="50" t="str">
        <f t="shared" si="1031"/>
        <v>coin</v>
      </c>
    </row>
    <row r="1511" spans="1:29">
      <c r="A1511" s="51" t="s">
        <v>1825</v>
      </c>
      <c r="B1511" s="50">
        <v>3009</v>
      </c>
      <c r="C1511" s="52">
        <v>4</v>
      </c>
      <c r="E1511" s="50">
        <v>0</v>
      </c>
      <c r="F1511" s="50">
        <v>0</v>
      </c>
      <c r="G1511" s="50">
        <v>0</v>
      </c>
      <c r="H1511" s="50" t="str">
        <f>"pack,"&amp;宝箱产出!R12</f>
        <v>pack,80309</v>
      </c>
      <c r="K1511" s="50">
        <v>20</v>
      </c>
      <c r="L1511" s="50">
        <f t="shared" si="1026"/>
        <v>201009</v>
      </c>
      <c r="M1511" s="50">
        <v>9</v>
      </c>
      <c r="N1511" s="50" t="str">
        <f ca="1">OFFSET(随机目标!$C$42,M1511-1,MATCH(K1511,随机目标!$C$41:$CH$41,0)-1)</f>
        <v>prop,303,1</v>
      </c>
      <c r="O1511" s="50" t="str">
        <f ca="1">OFFSET(随机目标!$C$42,M1511-1,MATCH(K1511,随机目标!$C$41:$CH$41,0))</f>
        <v>prop,303,1</v>
      </c>
      <c r="P1511" s="50">
        <f ca="1">OFFSET(随机目标!$C$42,M1511-1,MATCH(K1511,随机目标!$C$41:$CH$41,0)+1)</f>
        <v>0</v>
      </c>
      <c r="Q1511" s="50">
        <v>1</v>
      </c>
      <c r="R1511" s="50" t="str">
        <f t="shared" ca="1" si="1027"/>
        <v>prop_303</v>
      </c>
      <c r="S1511" s="50" t="str">
        <f t="shared" ca="1" si="1028"/>
        <v>prop</v>
      </c>
      <c r="U1511" s="50">
        <v>42</v>
      </c>
      <c r="V1511" s="50">
        <f t="shared" si="1029"/>
        <v>422009</v>
      </c>
      <c r="W1511" s="50">
        <v>9</v>
      </c>
      <c r="X1511" s="50" t="s">
        <v>2200</v>
      </c>
      <c r="Y1511" s="50" t="s">
        <v>2200</v>
      </c>
      <c r="Z1511" s="50">
        <f>随机目标!CH950</f>
        <v>0</v>
      </c>
      <c r="AA1511" s="50">
        <v>2</v>
      </c>
      <c r="AB1511" s="50" t="str">
        <f t="shared" si="1030"/>
        <v>itemicon_1</v>
      </c>
      <c r="AC1511" s="50" t="str">
        <f t="shared" si="1031"/>
        <v>coin</v>
      </c>
    </row>
    <row r="1512" spans="1:29">
      <c r="A1512" s="51" t="s">
        <v>1826</v>
      </c>
      <c r="B1512" s="50">
        <v>3010</v>
      </c>
      <c r="C1512" s="52">
        <v>4</v>
      </c>
      <c r="E1512" s="50">
        <v>0</v>
      </c>
      <c r="F1512" s="50">
        <v>0</v>
      </c>
      <c r="G1512" s="50">
        <v>0</v>
      </c>
      <c r="H1512" s="50" t="str">
        <f>"pack,"&amp;宝箱产出!R13</f>
        <v>pack,80310</v>
      </c>
      <c r="K1512" s="50">
        <v>20</v>
      </c>
      <c r="L1512" s="50">
        <f t="shared" si="1026"/>
        <v>201010</v>
      </c>
      <c r="M1512" s="50">
        <v>10</v>
      </c>
      <c r="N1512" s="50" t="str">
        <f ca="1">OFFSET(随机目标!$C$42,M1512-1,MATCH(K1512,随机目标!$C$41:$CH$41,0)-1)</f>
        <v>prop,303,1</v>
      </c>
      <c r="O1512" s="50" t="str">
        <f ca="1">OFFSET(随机目标!$C$42,M1512-1,MATCH(K1512,随机目标!$C$41:$CH$41,0))</f>
        <v>prop,303,1</v>
      </c>
      <c r="P1512" s="50">
        <f ca="1">OFFSET(随机目标!$C$42,M1512-1,MATCH(K1512,随机目标!$C$41:$CH$41,0)+1)</f>
        <v>0</v>
      </c>
      <c r="Q1512" s="50">
        <v>1</v>
      </c>
      <c r="R1512" s="50" t="str">
        <f t="shared" ca="1" si="1027"/>
        <v>prop_303</v>
      </c>
      <c r="S1512" s="50" t="str">
        <f t="shared" ca="1" si="1028"/>
        <v>prop</v>
      </c>
      <c r="U1512" s="50">
        <v>42</v>
      </c>
      <c r="V1512" s="50">
        <f t="shared" si="1029"/>
        <v>422010</v>
      </c>
      <c r="W1512" s="50">
        <v>10</v>
      </c>
      <c r="X1512" s="50" t="s">
        <v>2200</v>
      </c>
      <c r="Y1512" s="50" t="s">
        <v>2200</v>
      </c>
      <c r="Z1512" s="50">
        <f>随机目标!CH951</f>
        <v>0</v>
      </c>
      <c r="AA1512" s="50">
        <v>2</v>
      </c>
      <c r="AB1512" s="50" t="str">
        <f t="shared" si="1030"/>
        <v>itemicon_1</v>
      </c>
      <c r="AC1512" s="50" t="str">
        <f t="shared" si="1031"/>
        <v>coin</v>
      </c>
    </row>
    <row r="1513" spans="1:29">
      <c r="A1513" s="51" t="s">
        <v>1827</v>
      </c>
      <c r="B1513" s="50">
        <v>3011</v>
      </c>
      <c r="C1513" s="52">
        <v>4</v>
      </c>
      <c r="E1513" s="50">
        <v>0</v>
      </c>
      <c r="F1513" s="50">
        <v>0</v>
      </c>
      <c r="G1513" s="50">
        <v>0</v>
      </c>
      <c r="H1513" s="50" t="str">
        <f>"pack,"&amp;宝箱产出!R14</f>
        <v>pack,80311</v>
      </c>
      <c r="K1513" s="50">
        <v>20</v>
      </c>
      <c r="L1513" s="50">
        <f t="shared" si="1026"/>
        <v>201011</v>
      </c>
      <c r="M1513" s="50">
        <v>11</v>
      </c>
      <c r="N1513" s="50" t="str">
        <f ca="1">OFFSET(随机目标!$C$42,M1513-1,MATCH(K1513,随机目标!$C$41:$CH$41,0)-1)</f>
        <v>prop,303,1</v>
      </c>
      <c r="O1513" s="50" t="str">
        <f ca="1">OFFSET(随机目标!$C$42,M1513-1,MATCH(K1513,随机目标!$C$41:$CH$41,0))</f>
        <v>prop,303,1</v>
      </c>
      <c r="P1513" s="50">
        <f ca="1">OFFSET(随机目标!$C$42,M1513-1,MATCH(K1513,随机目标!$C$41:$CH$41,0)+1)</f>
        <v>0</v>
      </c>
      <c r="Q1513" s="50">
        <v>1</v>
      </c>
      <c r="R1513" s="50" t="str">
        <f t="shared" ca="1" si="1027"/>
        <v>prop_303</v>
      </c>
      <c r="S1513" s="50" t="str">
        <f t="shared" ca="1" si="1028"/>
        <v>prop</v>
      </c>
      <c r="U1513" s="50">
        <v>42</v>
      </c>
      <c r="V1513" s="50">
        <f t="shared" si="1029"/>
        <v>422011</v>
      </c>
      <c r="W1513" s="50">
        <v>11</v>
      </c>
      <c r="X1513" s="50" t="s">
        <v>2200</v>
      </c>
      <c r="Y1513" s="50" t="s">
        <v>2200</v>
      </c>
      <c r="Z1513" s="50">
        <f>随机目标!CH952</f>
        <v>0</v>
      </c>
      <c r="AA1513" s="50">
        <v>2</v>
      </c>
      <c r="AB1513" s="50" t="str">
        <f t="shared" si="1030"/>
        <v>itemicon_1</v>
      </c>
      <c r="AC1513" s="50" t="str">
        <f t="shared" si="1031"/>
        <v>coin</v>
      </c>
    </row>
    <row r="1514" spans="1:29">
      <c r="A1514" s="51" t="s">
        <v>1828</v>
      </c>
      <c r="B1514" s="52">
        <v>3012</v>
      </c>
      <c r="C1514" s="52">
        <v>4</v>
      </c>
      <c r="E1514" s="50">
        <v>0</v>
      </c>
      <c r="F1514" s="50">
        <v>0</v>
      </c>
      <c r="G1514" s="50">
        <v>0</v>
      </c>
      <c r="H1514" s="50" t="str">
        <f>"pack,"&amp;宝箱产出!R15</f>
        <v>pack,80312</v>
      </c>
      <c r="K1514" s="50">
        <v>20</v>
      </c>
      <c r="L1514" s="50">
        <f t="shared" si="1026"/>
        <v>201012</v>
      </c>
      <c r="M1514" s="50">
        <v>12</v>
      </c>
      <c r="N1514" s="50" t="str">
        <f ca="1">OFFSET(随机目标!$C$42,M1514-1,MATCH(K1514,随机目标!$C$41:$CH$41,0)-1)</f>
        <v>prop,303,1</v>
      </c>
      <c r="O1514" s="50" t="str">
        <f ca="1">OFFSET(随机目标!$C$42,M1514-1,MATCH(K1514,随机目标!$C$41:$CH$41,0))</f>
        <v>prop,303,1</v>
      </c>
      <c r="P1514" s="50">
        <f ca="1">OFFSET(随机目标!$C$42,M1514-1,MATCH(K1514,随机目标!$C$41:$CH$41,0)+1)</f>
        <v>0</v>
      </c>
      <c r="Q1514" s="50">
        <v>1</v>
      </c>
      <c r="R1514" s="50" t="str">
        <f t="shared" ca="1" si="1027"/>
        <v>prop_303</v>
      </c>
      <c r="S1514" s="50" t="str">
        <f t="shared" ca="1" si="1028"/>
        <v>prop</v>
      </c>
      <c r="U1514" s="50">
        <v>42</v>
      </c>
      <c r="V1514" s="50">
        <f t="shared" si="1029"/>
        <v>422012</v>
      </c>
      <c r="W1514" s="50">
        <v>12</v>
      </c>
      <c r="X1514" s="50" t="s">
        <v>2200</v>
      </c>
      <c r="Y1514" s="50" t="s">
        <v>2200</v>
      </c>
      <c r="Z1514" s="50">
        <f>随机目标!CH953</f>
        <v>0</v>
      </c>
      <c r="AA1514" s="50">
        <v>2</v>
      </c>
      <c r="AB1514" s="50" t="str">
        <f t="shared" si="1030"/>
        <v>itemicon_1</v>
      </c>
      <c r="AC1514" s="50" t="str">
        <f t="shared" si="1031"/>
        <v>coin</v>
      </c>
    </row>
    <row r="1515" spans="1:29">
      <c r="A1515" s="51" t="s">
        <v>1829</v>
      </c>
      <c r="B1515" s="52">
        <v>3013</v>
      </c>
      <c r="C1515" s="52">
        <v>4</v>
      </c>
      <c r="E1515" s="50">
        <v>0</v>
      </c>
      <c r="F1515" s="50">
        <v>0</v>
      </c>
      <c r="G1515" s="50">
        <v>0</v>
      </c>
      <c r="H1515" s="50" t="str">
        <f>"pack,"&amp;宝箱产出!R16</f>
        <v>pack,80313</v>
      </c>
      <c r="K1515" s="50">
        <v>20</v>
      </c>
      <c r="L1515" s="50">
        <f t="shared" si="1026"/>
        <v>201013</v>
      </c>
      <c r="M1515" s="50">
        <v>13</v>
      </c>
      <c r="N1515" s="50" t="str">
        <f ca="1">OFFSET(随机目标!$C$42,M1515-1,MATCH(K1515,随机目标!$C$41:$CH$41,0)-1)</f>
        <v>prop,303,1</v>
      </c>
      <c r="O1515" s="50" t="str">
        <f ca="1">OFFSET(随机目标!$C$42,M1515-1,MATCH(K1515,随机目标!$C$41:$CH$41,0))</f>
        <v>prop,303,1</v>
      </c>
      <c r="P1515" s="50">
        <f ca="1">OFFSET(随机目标!$C$42,M1515-1,MATCH(K1515,随机目标!$C$41:$CH$41,0)+1)</f>
        <v>0</v>
      </c>
      <c r="Q1515" s="50">
        <v>1</v>
      </c>
      <c r="R1515" s="50" t="str">
        <f t="shared" ca="1" si="1027"/>
        <v>prop_303</v>
      </c>
      <c r="S1515" s="50" t="str">
        <f t="shared" ca="1" si="1028"/>
        <v>prop</v>
      </c>
      <c r="U1515" s="50">
        <v>42</v>
      </c>
      <c r="V1515" s="50">
        <f t="shared" si="1029"/>
        <v>422013</v>
      </c>
      <c r="W1515" s="50">
        <v>13</v>
      </c>
      <c r="X1515" s="50" t="s">
        <v>2200</v>
      </c>
      <c r="Y1515" s="50" t="s">
        <v>2200</v>
      </c>
      <c r="Z1515" s="50">
        <f>随机目标!CH954</f>
        <v>0</v>
      </c>
      <c r="AA1515" s="50">
        <v>2</v>
      </c>
      <c r="AB1515" s="50" t="str">
        <f t="shared" si="1030"/>
        <v>itemicon_1</v>
      </c>
      <c r="AC1515" s="50" t="str">
        <f t="shared" si="1031"/>
        <v>coin</v>
      </c>
    </row>
    <row r="1516" spans="1:29">
      <c r="A1516" s="51" t="s">
        <v>1830</v>
      </c>
      <c r="B1516" s="52">
        <v>3014</v>
      </c>
      <c r="C1516" s="52">
        <v>4</v>
      </c>
      <c r="E1516" s="50">
        <v>0</v>
      </c>
      <c r="F1516" s="50">
        <v>0</v>
      </c>
      <c r="G1516" s="50">
        <v>0</v>
      </c>
      <c r="H1516" s="50" t="str">
        <f>"pack,"&amp;宝箱产出!R17</f>
        <v>pack,80314</v>
      </c>
      <c r="K1516" s="50">
        <v>20</v>
      </c>
      <c r="L1516" s="50">
        <f t="shared" si="1026"/>
        <v>201014</v>
      </c>
      <c r="M1516" s="50">
        <v>14</v>
      </c>
      <c r="N1516" s="50" t="str">
        <f ca="1">OFFSET(随机目标!$C$42,M1516-1,MATCH(K1516,随机目标!$C$41:$CH$41,0)-1)</f>
        <v>prop,303,1</v>
      </c>
      <c r="O1516" s="50" t="str">
        <f ca="1">OFFSET(随机目标!$C$42,M1516-1,MATCH(K1516,随机目标!$C$41:$CH$41,0))</f>
        <v>prop,303,1</v>
      </c>
      <c r="P1516" s="50">
        <f ca="1">OFFSET(随机目标!$C$42,M1516-1,MATCH(K1516,随机目标!$C$41:$CH$41,0)+1)</f>
        <v>0</v>
      </c>
      <c r="Q1516" s="50">
        <v>1</v>
      </c>
      <c r="R1516" s="50" t="str">
        <f t="shared" ca="1" si="1027"/>
        <v>prop_303</v>
      </c>
      <c r="S1516" s="50" t="str">
        <f t="shared" ca="1" si="1028"/>
        <v>prop</v>
      </c>
      <c r="U1516" s="50">
        <v>42</v>
      </c>
      <c r="V1516" s="50">
        <f t="shared" si="1029"/>
        <v>422014</v>
      </c>
      <c r="W1516" s="50">
        <v>14</v>
      </c>
      <c r="X1516" s="50" t="s">
        <v>2200</v>
      </c>
      <c r="Y1516" s="50" t="s">
        <v>2200</v>
      </c>
      <c r="Z1516" s="50">
        <f>随机目标!CH955</f>
        <v>0</v>
      </c>
      <c r="AA1516" s="50">
        <v>2</v>
      </c>
      <c r="AB1516" s="50" t="str">
        <f t="shared" si="1030"/>
        <v>itemicon_1</v>
      </c>
      <c r="AC1516" s="50" t="str">
        <f t="shared" si="1031"/>
        <v>coin</v>
      </c>
    </row>
    <row r="1517" spans="1:29">
      <c r="A1517" s="51" t="s">
        <v>1831</v>
      </c>
      <c r="B1517" s="52">
        <v>3015</v>
      </c>
      <c r="C1517" s="52">
        <v>4</v>
      </c>
      <c r="E1517" s="50">
        <v>0</v>
      </c>
      <c r="F1517" s="50">
        <v>0</v>
      </c>
      <c r="G1517" s="50">
        <v>0</v>
      </c>
      <c r="H1517" s="50" t="str">
        <f>"pack,"&amp;宝箱产出!R18</f>
        <v>pack,80315</v>
      </c>
      <c r="K1517" s="50">
        <v>20</v>
      </c>
      <c r="L1517" s="50">
        <f t="shared" si="1026"/>
        <v>201015</v>
      </c>
      <c r="M1517" s="50">
        <v>15</v>
      </c>
      <c r="N1517" s="50" t="str">
        <f ca="1">OFFSET(随机目标!$C$42,M1517-1,MATCH(K1517,随机目标!$C$41:$CH$41,0)-1)</f>
        <v>prop,303,1</v>
      </c>
      <c r="O1517" s="50" t="str">
        <f ca="1">OFFSET(随机目标!$C$42,M1517-1,MATCH(K1517,随机目标!$C$41:$CH$41,0))</f>
        <v>prop,303,1</v>
      </c>
      <c r="P1517" s="50">
        <f ca="1">OFFSET(随机目标!$C$42,M1517-1,MATCH(K1517,随机目标!$C$41:$CH$41,0)+1)</f>
        <v>0</v>
      </c>
      <c r="Q1517" s="50">
        <v>1</v>
      </c>
      <c r="R1517" s="50" t="str">
        <f t="shared" ca="1" si="1027"/>
        <v>prop_303</v>
      </c>
      <c r="S1517" s="50" t="str">
        <f t="shared" ca="1" si="1028"/>
        <v>prop</v>
      </c>
      <c r="U1517" s="50">
        <v>42</v>
      </c>
      <c r="V1517" s="50">
        <f t="shared" si="1029"/>
        <v>422015</v>
      </c>
      <c r="W1517" s="50">
        <v>15</v>
      </c>
      <c r="X1517" s="50" t="s">
        <v>2200</v>
      </c>
      <c r="Y1517" s="50" t="s">
        <v>2200</v>
      </c>
      <c r="Z1517" s="50">
        <f>随机目标!CH956</f>
        <v>0</v>
      </c>
      <c r="AA1517" s="50">
        <v>2</v>
      </c>
      <c r="AB1517" s="50" t="str">
        <f t="shared" si="1030"/>
        <v>itemicon_1</v>
      </c>
      <c r="AC1517" s="50" t="str">
        <f t="shared" si="1031"/>
        <v>coin</v>
      </c>
    </row>
    <row r="1518" spans="1:29">
      <c r="A1518" s="51" t="s">
        <v>1832</v>
      </c>
      <c r="B1518" s="52">
        <v>3016</v>
      </c>
      <c r="C1518" s="52">
        <v>4</v>
      </c>
      <c r="E1518" s="50">
        <v>0</v>
      </c>
      <c r="F1518" s="50">
        <v>0</v>
      </c>
      <c r="G1518" s="50">
        <v>0</v>
      </c>
      <c r="H1518" s="50" t="str">
        <f>"pack,"&amp;宝箱产出!R19</f>
        <v>pack,80316</v>
      </c>
      <c r="K1518" s="50">
        <v>20</v>
      </c>
      <c r="L1518" s="50">
        <f t="shared" si="1026"/>
        <v>201016</v>
      </c>
      <c r="M1518" s="50">
        <v>16</v>
      </c>
      <c r="N1518" s="50" t="str">
        <f ca="1">OFFSET(随机目标!$C$42,M1518-1,MATCH(K1518,随机目标!$C$41:$CH$41,0)-1)</f>
        <v>prop,303,1</v>
      </c>
      <c r="O1518" s="50" t="str">
        <f ca="1">OFFSET(随机目标!$C$42,M1518-1,MATCH(K1518,随机目标!$C$41:$CH$41,0))</f>
        <v>prop,303,1</v>
      </c>
      <c r="P1518" s="50">
        <f ca="1">OFFSET(随机目标!$C$42,M1518-1,MATCH(K1518,随机目标!$C$41:$CH$41,0)+1)</f>
        <v>0</v>
      </c>
      <c r="Q1518" s="50">
        <v>1</v>
      </c>
      <c r="R1518" s="50" t="str">
        <f t="shared" ca="1" si="1027"/>
        <v>prop_303</v>
      </c>
      <c r="S1518" s="50" t="str">
        <f t="shared" ca="1" si="1028"/>
        <v>prop</v>
      </c>
      <c r="U1518" s="50">
        <v>42</v>
      </c>
      <c r="V1518" s="50">
        <f t="shared" si="1029"/>
        <v>422016</v>
      </c>
      <c r="W1518" s="50">
        <v>16</v>
      </c>
      <c r="X1518" s="50" t="s">
        <v>2200</v>
      </c>
      <c r="Y1518" s="50" t="s">
        <v>2200</v>
      </c>
      <c r="Z1518" s="50">
        <f>随机目标!CH957</f>
        <v>0</v>
      </c>
      <c r="AA1518" s="50">
        <v>2</v>
      </c>
      <c r="AB1518" s="50" t="str">
        <f t="shared" si="1030"/>
        <v>itemicon_1</v>
      </c>
      <c r="AC1518" s="50" t="str">
        <f t="shared" si="1031"/>
        <v>coin</v>
      </c>
    </row>
    <row r="1519" spans="1:29">
      <c r="A1519" s="51" t="s">
        <v>1833</v>
      </c>
      <c r="B1519" s="52">
        <v>3017</v>
      </c>
      <c r="C1519" s="52">
        <v>4</v>
      </c>
      <c r="E1519" s="50">
        <v>0</v>
      </c>
      <c r="F1519" s="50">
        <v>0</v>
      </c>
      <c r="G1519" s="50">
        <v>0</v>
      </c>
      <c r="H1519" s="50" t="str">
        <f>"pack,"&amp;宝箱产出!R20</f>
        <v>pack,80317</v>
      </c>
      <c r="K1519" s="50">
        <v>20</v>
      </c>
      <c r="L1519" s="50">
        <f t="shared" si="1026"/>
        <v>201017</v>
      </c>
      <c r="M1519" s="50">
        <v>17</v>
      </c>
      <c r="N1519" s="50" t="str">
        <f ca="1">OFFSET(随机目标!$C$42,M1519-1,MATCH(K1519,随机目标!$C$41:$CH$41,0)-1)</f>
        <v>prop,303,1</v>
      </c>
      <c r="O1519" s="50" t="str">
        <f ca="1">OFFSET(随机目标!$C$42,M1519-1,MATCH(K1519,随机目标!$C$41:$CH$41,0))</f>
        <v>prop,303,1</v>
      </c>
      <c r="P1519" s="50">
        <f ca="1">OFFSET(随机目标!$C$42,M1519-1,MATCH(K1519,随机目标!$C$41:$CH$41,0)+1)</f>
        <v>0</v>
      </c>
      <c r="Q1519" s="50">
        <v>1</v>
      </c>
      <c r="R1519" s="50" t="str">
        <f t="shared" ca="1" si="1027"/>
        <v>prop_303</v>
      </c>
      <c r="S1519" s="50" t="str">
        <f t="shared" ca="1" si="1028"/>
        <v>prop</v>
      </c>
      <c r="U1519" s="50">
        <v>42</v>
      </c>
      <c r="V1519" s="50">
        <f t="shared" si="1029"/>
        <v>422017</v>
      </c>
      <c r="W1519" s="50">
        <v>17</v>
      </c>
      <c r="X1519" s="50" t="s">
        <v>2200</v>
      </c>
      <c r="Y1519" s="50" t="s">
        <v>2200</v>
      </c>
      <c r="Z1519" s="50">
        <f>随机目标!CH958</f>
        <v>0</v>
      </c>
      <c r="AA1519" s="50">
        <v>2</v>
      </c>
      <c r="AB1519" s="50" t="str">
        <f t="shared" si="1030"/>
        <v>itemicon_1</v>
      </c>
      <c r="AC1519" s="50" t="str">
        <f t="shared" si="1031"/>
        <v>coin</v>
      </c>
    </row>
    <row r="1520" spans="1:29">
      <c r="A1520" s="51" t="s">
        <v>1834</v>
      </c>
      <c r="B1520" s="52">
        <v>3018</v>
      </c>
      <c r="C1520" s="52">
        <v>4</v>
      </c>
      <c r="E1520" s="50">
        <v>0</v>
      </c>
      <c r="F1520" s="50">
        <v>0</v>
      </c>
      <c r="G1520" s="50">
        <v>0</v>
      </c>
      <c r="H1520" s="50" t="str">
        <f>"pack,"&amp;宝箱产出!R21</f>
        <v>pack,80318</v>
      </c>
      <c r="K1520" s="50">
        <v>20</v>
      </c>
      <c r="L1520" s="50">
        <f t="shared" ref="L1520:L1583" si="1032">K1520*10000+1000+M1520</f>
        <v>201018</v>
      </c>
      <c r="M1520" s="50">
        <v>18</v>
      </c>
      <c r="N1520" s="50" t="str">
        <f ca="1">OFFSET(随机目标!$C$42,M1520-1,MATCH(K1520,随机目标!$C$41:$CH$41,0)-1)</f>
        <v>prop,303,1</v>
      </c>
      <c r="O1520" s="50" t="str">
        <f ca="1">OFFSET(随机目标!$C$42,M1520-1,MATCH(K1520,随机目标!$C$41:$CH$41,0))</f>
        <v>prop,303,1</v>
      </c>
      <c r="P1520" s="50">
        <f ca="1">OFFSET(随机目标!$C$42,M1520-1,MATCH(K1520,随机目标!$C$41:$CH$41,0)+1)</f>
        <v>0</v>
      </c>
      <c r="Q1520" s="50">
        <v>1</v>
      </c>
      <c r="R1520" s="50" t="str">
        <f t="shared" ref="R1520:R1583" ca="1" si="1033">IF(OR(S1520="coin",S1520="stage_token"),VLOOKUP(S1520,$AE$3:$AF$6,2,0),IF(S1520="item",VLOOKUP(O1520,$AE$3:$AF$6,2,0),S1520&amp;"_"&amp;MID(O1520,6,3)))</f>
        <v>prop_303</v>
      </c>
      <c r="S1520" s="50" t="str">
        <f t="shared" ref="S1520:S1583" ca="1" si="1034">LEFT(O1520,FIND(",",O1520)-1)</f>
        <v>prop</v>
      </c>
      <c r="U1520" s="50">
        <v>42</v>
      </c>
      <c r="V1520" s="50">
        <f t="shared" si="1029"/>
        <v>422018</v>
      </c>
      <c r="W1520" s="50">
        <v>18</v>
      </c>
      <c r="X1520" s="50" t="s">
        <v>2200</v>
      </c>
      <c r="Y1520" s="50" t="s">
        <v>2200</v>
      </c>
      <c r="Z1520" s="50">
        <f>随机目标!CH959</f>
        <v>0</v>
      </c>
      <c r="AA1520" s="50">
        <v>2</v>
      </c>
      <c r="AB1520" s="50" t="str">
        <f t="shared" si="1030"/>
        <v>itemicon_1</v>
      </c>
      <c r="AC1520" s="50" t="str">
        <f t="shared" si="1031"/>
        <v>coin</v>
      </c>
    </row>
    <row r="1521" spans="1:29">
      <c r="A1521" s="51" t="s">
        <v>1835</v>
      </c>
      <c r="B1521" s="52">
        <v>3019</v>
      </c>
      <c r="C1521" s="52">
        <v>4</v>
      </c>
      <c r="E1521" s="50">
        <v>0</v>
      </c>
      <c r="F1521" s="50">
        <v>0</v>
      </c>
      <c r="G1521" s="50">
        <v>0</v>
      </c>
      <c r="H1521" s="50" t="str">
        <f>"pack,"&amp;宝箱产出!R22</f>
        <v>pack,80319</v>
      </c>
      <c r="K1521" s="50">
        <v>20</v>
      </c>
      <c r="L1521" s="50">
        <f t="shared" si="1032"/>
        <v>201019</v>
      </c>
      <c r="M1521" s="50">
        <v>19</v>
      </c>
      <c r="N1521" s="50" t="str">
        <f ca="1">OFFSET(随机目标!$C$42,M1521-1,MATCH(K1521,随机目标!$C$41:$CH$41,0)-1)</f>
        <v>prop,303,1</v>
      </c>
      <c r="O1521" s="50" t="str">
        <f ca="1">OFFSET(随机目标!$C$42,M1521-1,MATCH(K1521,随机目标!$C$41:$CH$41,0))</f>
        <v>prop,303,1</v>
      </c>
      <c r="P1521" s="50">
        <f ca="1">OFFSET(随机目标!$C$42,M1521-1,MATCH(K1521,随机目标!$C$41:$CH$41,0)+1)</f>
        <v>0</v>
      </c>
      <c r="Q1521" s="50">
        <v>1</v>
      </c>
      <c r="R1521" s="50" t="str">
        <f t="shared" ca="1" si="1033"/>
        <v>prop_303</v>
      </c>
      <c r="S1521" s="50" t="str">
        <f t="shared" ca="1" si="1034"/>
        <v>prop</v>
      </c>
      <c r="U1521" s="50">
        <v>42</v>
      </c>
      <c r="V1521" s="50">
        <f t="shared" si="1029"/>
        <v>422019</v>
      </c>
      <c r="W1521" s="50">
        <v>19</v>
      </c>
      <c r="X1521" s="50" t="s">
        <v>2200</v>
      </c>
      <c r="Y1521" s="50" t="s">
        <v>2200</v>
      </c>
      <c r="Z1521" s="50">
        <f>随机目标!CH960</f>
        <v>0</v>
      </c>
      <c r="AA1521" s="50">
        <v>2</v>
      </c>
      <c r="AB1521" s="50" t="str">
        <f t="shared" si="1030"/>
        <v>itemicon_1</v>
      </c>
      <c r="AC1521" s="50" t="str">
        <f t="shared" si="1031"/>
        <v>coin</v>
      </c>
    </row>
    <row r="1522" spans="1:29">
      <c r="A1522" s="51" t="s">
        <v>1836</v>
      </c>
      <c r="B1522" s="52">
        <v>3020</v>
      </c>
      <c r="C1522" s="52">
        <v>4</v>
      </c>
      <c r="E1522" s="50">
        <v>0</v>
      </c>
      <c r="F1522" s="50">
        <v>0</v>
      </c>
      <c r="G1522" s="50">
        <v>0</v>
      </c>
      <c r="H1522" s="50" t="str">
        <f>"pack,"&amp;宝箱产出!R23</f>
        <v>pack,80320</v>
      </c>
      <c r="K1522" s="50">
        <v>20</v>
      </c>
      <c r="L1522" s="50">
        <f t="shared" si="1032"/>
        <v>201020</v>
      </c>
      <c r="M1522" s="50">
        <v>20</v>
      </c>
      <c r="N1522" s="50" t="str">
        <f ca="1">OFFSET(随机目标!$C$42,M1522-1,MATCH(K1522,随机目标!$C$41:$CH$41,0)-1)</f>
        <v>prop,303,1</v>
      </c>
      <c r="O1522" s="50" t="str">
        <f ca="1">OFFSET(随机目标!$C$42,M1522-1,MATCH(K1522,随机目标!$C$41:$CH$41,0))</f>
        <v>prop,303,1</v>
      </c>
      <c r="P1522" s="50">
        <f ca="1">OFFSET(随机目标!$C$42,M1522-1,MATCH(K1522,随机目标!$C$41:$CH$41,0)+1)</f>
        <v>0</v>
      </c>
      <c r="Q1522" s="50">
        <v>1</v>
      </c>
      <c r="R1522" s="50" t="str">
        <f t="shared" ca="1" si="1033"/>
        <v>prop_303</v>
      </c>
      <c r="S1522" s="50" t="str">
        <f t="shared" ca="1" si="1034"/>
        <v>prop</v>
      </c>
      <c r="U1522" s="50">
        <v>42</v>
      </c>
      <c r="V1522" s="50">
        <f t="shared" si="1029"/>
        <v>422020</v>
      </c>
      <c r="W1522" s="50">
        <v>20</v>
      </c>
      <c r="X1522" s="50" t="s">
        <v>2200</v>
      </c>
      <c r="Y1522" s="50" t="s">
        <v>2200</v>
      </c>
      <c r="Z1522" s="50">
        <f>随机目标!CH961</f>
        <v>0</v>
      </c>
      <c r="AA1522" s="50">
        <v>2</v>
      </c>
      <c r="AB1522" s="50" t="str">
        <f t="shared" si="1030"/>
        <v>itemicon_1</v>
      </c>
      <c r="AC1522" s="50" t="str">
        <f t="shared" si="1031"/>
        <v>coin</v>
      </c>
    </row>
    <row r="1523" spans="1:29">
      <c r="A1523" s="51" t="s">
        <v>1837</v>
      </c>
      <c r="B1523" s="52">
        <v>3021</v>
      </c>
      <c r="C1523" s="52">
        <v>4</v>
      </c>
      <c r="E1523" s="50">
        <v>0</v>
      </c>
      <c r="F1523" s="50">
        <v>0</v>
      </c>
      <c r="G1523" s="50">
        <v>0</v>
      </c>
      <c r="H1523" s="50" t="str">
        <f>"pack,"&amp;宝箱产出!R24</f>
        <v>pack,80321</v>
      </c>
      <c r="K1523" s="50">
        <v>20</v>
      </c>
      <c r="L1523" s="50">
        <f t="shared" si="1032"/>
        <v>201021</v>
      </c>
      <c r="M1523" s="50">
        <v>21</v>
      </c>
      <c r="N1523" s="50" t="str">
        <f ca="1">OFFSET(随机目标!$C$42,M1523-1,MATCH(K1523,随机目标!$C$41:$CH$41,0)-1)</f>
        <v>prop,303,1</v>
      </c>
      <c r="O1523" s="50" t="str">
        <f ca="1">OFFSET(随机目标!$C$42,M1523-1,MATCH(K1523,随机目标!$C$41:$CH$41,0))</f>
        <v>prop,303,1</v>
      </c>
      <c r="P1523" s="50">
        <f ca="1">OFFSET(随机目标!$C$42,M1523-1,MATCH(K1523,随机目标!$C$41:$CH$41,0)+1)</f>
        <v>0</v>
      </c>
      <c r="Q1523" s="50">
        <v>1</v>
      </c>
      <c r="R1523" s="50" t="str">
        <f t="shared" ca="1" si="1033"/>
        <v>prop_303</v>
      </c>
      <c r="S1523" s="50" t="str">
        <f t="shared" ca="1" si="1034"/>
        <v>prop</v>
      </c>
      <c r="U1523" s="50">
        <v>42</v>
      </c>
      <c r="V1523" s="50">
        <f t="shared" si="1029"/>
        <v>422021</v>
      </c>
      <c r="W1523" s="50">
        <v>21</v>
      </c>
      <c r="X1523" s="50" t="s">
        <v>2200</v>
      </c>
      <c r="Y1523" s="50" t="s">
        <v>2200</v>
      </c>
      <c r="Z1523" s="50">
        <f>随机目标!CH962</f>
        <v>0</v>
      </c>
      <c r="AA1523" s="50">
        <v>2</v>
      </c>
      <c r="AB1523" s="50" t="str">
        <f t="shared" si="1030"/>
        <v>itemicon_1</v>
      </c>
      <c r="AC1523" s="50" t="str">
        <f t="shared" si="1031"/>
        <v>coin</v>
      </c>
    </row>
    <row r="1524" spans="1:29">
      <c r="A1524" s="51" t="s">
        <v>1838</v>
      </c>
      <c r="B1524" s="52">
        <v>3022</v>
      </c>
      <c r="C1524" s="52">
        <v>4</v>
      </c>
      <c r="E1524" s="50">
        <v>0</v>
      </c>
      <c r="F1524" s="50">
        <v>0</v>
      </c>
      <c r="G1524" s="50">
        <v>0</v>
      </c>
      <c r="H1524" s="50" t="str">
        <f>"pack,"&amp;宝箱产出!R25</f>
        <v>pack,80322</v>
      </c>
      <c r="K1524" s="50">
        <v>20</v>
      </c>
      <c r="L1524" s="50">
        <f t="shared" si="1032"/>
        <v>201022</v>
      </c>
      <c r="M1524" s="50">
        <v>22</v>
      </c>
      <c r="N1524" s="50" t="str">
        <f ca="1">OFFSET(随机目标!$C$42,M1524-1,MATCH(K1524,随机目标!$C$41:$CH$41,0)-1)</f>
        <v>prop,303,1</v>
      </c>
      <c r="O1524" s="50" t="str">
        <f ca="1">OFFSET(随机目标!$C$42,M1524-1,MATCH(K1524,随机目标!$C$41:$CH$41,0))</f>
        <v>prop,303,1</v>
      </c>
      <c r="P1524" s="50">
        <f ca="1">OFFSET(随机目标!$C$42,M1524-1,MATCH(K1524,随机目标!$C$41:$CH$41,0)+1)</f>
        <v>0</v>
      </c>
      <c r="Q1524" s="50">
        <v>1</v>
      </c>
      <c r="R1524" s="50" t="str">
        <f t="shared" ca="1" si="1033"/>
        <v>prop_303</v>
      </c>
      <c r="S1524" s="50" t="str">
        <f t="shared" ca="1" si="1034"/>
        <v>prop</v>
      </c>
      <c r="U1524" s="50">
        <v>42</v>
      </c>
      <c r="V1524" s="50">
        <f t="shared" si="1029"/>
        <v>422022</v>
      </c>
      <c r="W1524" s="50">
        <v>22</v>
      </c>
      <c r="X1524" s="50" t="s">
        <v>2200</v>
      </c>
      <c r="Y1524" s="50" t="s">
        <v>2200</v>
      </c>
      <c r="Z1524" s="50">
        <f>随机目标!CH963</f>
        <v>0</v>
      </c>
      <c r="AA1524" s="50">
        <v>2</v>
      </c>
      <c r="AB1524" s="50" t="str">
        <f t="shared" si="1030"/>
        <v>itemicon_1</v>
      </c>
      <c r="AC1524" s="50" t="str">
        <f t="shared" si="1031"/>
        <v>coin</v>
      </c>
    </row>
    <row r="1525" spans="1:29">
      <c r="A1525" s="51" t="s">
        <v>1839</v>
      </c>
      <c r="B1525" s="52">
        <v>3023</v>
      </c>
      <c r="C1525" s="52">
        <v>4</v>
      </c>
      <c r="E1525" s="50">
        <v>0</v>
      </c>
      <c r="F1525" s="50">
        <v>0</v>
      </c>
      <c r="G1525" s="50">
        <v>0</v>
      </c>
      <c r="H1525" s="50" t="str">
        <f>"pack,"&amp;宝箱产出!R26</f>
        <v>pack,80323</v>
      </c>
      <c r="K1525" s="50">
        <v>20</v>
      </c>
      <c r="L1525" s="50">
        <f t="shared" si="1032"/>
        <v>201023</v>
      </c>
      <c r="M1525" s="50">
        <v>23</v>
      </c>
      <c r="N1525" s="50" t="str">
        <f ca="1">OFFSET(随机目标!$C$42,M1525-1,MATCH(K1525,随机目标!$C$41:$CH$41,0)-1)</f>
        <v>prop,303,1</v>
      </c>
      <c r="O1525" s="50" t="str">
        <f ca="1">OFFSET(随机目标!$C$42,M1525-1,MATCH(K1525,随机目标!$C$41:$CH$41,0))</f>
        <v>prop,303,1</v>
      </c>
      <c r="P1525" s="50">
        <f ca="1">OFFSET(随机目标!$C$42,M1525-1,MATCH(K1525,随机目标!$C$41:$CH$41,0)+1)</f>
        <v>0</v>
      </c>
      <c r="Q1525" s="50">
        <v>1</v>
      </c>
      <c r="R1525" s="50" t="str">
        <f t="shared" ca="1" si="1033"/>
        <v>prop_303</v>
      </c>
      <c r="S1525" s="50" t="str">
        <f t="shared" ca="1" si="1034"/>
        <v>prop</v>
      </c>
      <c r="U1525" s="50">
        <v>42</v>
      </c>
      <c r="V1525" s="50">
        <f t="shared" si="1029"/>
        <v>422023</v>
      </c>
      <c r="W1525" s="50">
        <v>23</v>
      </c>
      <c r="X1525" s="50" t="s">
        <v>2200</v>
      </c>
      <c r="Y1525" s="50" t="s">
        <v>2200</v>
      </c>
      <c r="Z1525" s="50">
        <f>随机目标!CH964</f>
        <v>0</v>
      </c>
      <c r="AA1525" s="50">
        <v>2</v>
      </c>
      <c r="AB1525" s="50" t="str">
        <f t="shared" si="1030"/>
        <v>itemicon_1</v>
      </c>
      <c r="AC1525" s="50" t="str">
        <f t="shared" si="1031"/>
        <v>coin</v>
      </c>
    </row>
    <row r="1526" spans="1:29">
      <c r="A1526" s="51" t="s">
        <v>1840</v>
      </c>
      <c r="B1526" s="52">
        <v>3024</v>
      </c>
      <c r="C1526" s="52">
        <v>4</v>
      </c>
      <c r="E1526" s="50">
        <v>0</v>
      </c>
      <c r="F1526" s="50">
        <v>0</v>
      </c>
      <c r="G1526" s="50">
        <v>0</v>
      </c>
      <c r="H1526" s="50" t="str">
        <f>"pack,"&amp;宝箱产出!R27</f>
        <v>pack,80324</v>
      </c>
      <c r="K1526" s="50">
        <v>20</v>
      </c>
      <c r="L1526" s="50">
        <f t="shared" si="1032"/>
        <v>201024</v>
      </c>
      <c r="M1526" s="50">
        <v>24</v>
      </c>
      <c r="N1526" s="50" t="str">
        <f ca="1">OFFSET(随机目标!$C$42,M1526-1,MATCH(K1526,随机目标!$C$41:$CH$41,0)-1)</f>
        <v>prop,303,1</v>
      </c>
      <c r="O1526" s="50" t="str">
        <f ca="1">OFFSET(随机目标!$C$42,M1526-1,MATCH(K1526,随机目标!$C$41:$CH$41,0))</f>
        <v>prop,303,1</v>
      </c>
      <c r="P1526" s="50">
        <f ca="1">OFFSET(随机目标!$C$42,M1526-1,MATCH(K1526,随机目标!$C$41:$CH$41,0)+1)</f>
        <v>0</v>
      </c>
      <c r="Q1526" s="50">
        <v>1</v>
      </c>
      <c r="R1526" s="50" t="str">
        <f t="shared" ca="1" si="1033"/>
        <v>prop_303</v>
      </c>
      <c r="S1526" s="50" t="str">
        <f t="shared" ca="1" si="1034"/>
        <v>prop</v>
      </c>
      <c r="U1526" s="50">
        <v>42</v>
      </c>
      <c r="V1526" s="50">
        <f t="shared" si="1029"/>
        <v>422024</v>
      </c>
      <c r="W1526" s="50">
        <v>24</v>
      </c>
      <c r="X1526" s="50" t="s">
        <v>2200</v>
      </c>
      <c r="Y1526" s="50" t="s">
        <v>2200</v>
      </c>
      <c r="Z1526" s="50">
        <f>随机目标!CH965</f>
        <v>0</v>
      </c>
      <c r="AA1526" s="50">
        <v>2</v>
      </c>
      <c r="AB1526" s="50" t="str">
        <f t="shared" si="1030"/>
        <v>itemicon_1</v>
      </c>
      <c r="AC1526" s="50" t="str">
        <f t="shared" si="1031"/>
        <v>coin</v>
      </c>
    </row>
    <row r="1527" spans="1:29">
      <c r="A1527" s="51" t="s">
        <v>1841</v>
      </c>
      <c r="B1527" s="52">
        <v>3025</v>
      </c>
      <c r="C1527" s="52">
        <v>4</v>
      </c>
      <c r="E1527" s="50">
        <v>0</v>
      </c>
      <c r="F1527" s="50">
        <v>0</v>
      </c>
      <c r="G1527" s="50">
        <v>0</v>
      </c>
      <c r="H1527" s="50" t="str">
        <f>"pack,"&amp;宝箱产出!R28</f>
        <v>pack,80325</v>
      </c>
      <c r="K1527" s="50">
        <v>20</v>
      </c>
      <c r="L1527" s="50">
        <f t="shared" si="1032"/>
        <v>201025</v>
      </c>
      <c r="M1527" s="50">
        <v>25</v>
      </c>
      <c r="N1527" s="50" t="str">
        <f ca="1">OFFSET(随机目标!$C$42,M1527-1,MATCH(K1527,随机目标!$C$41:$CH$41,0)-1)</f>
        <v>prop,303,1</v>
      </c>
      <c r="O1527" s="50" t="str">
        <f ca="1">OFFSET(随机目标!$C$42,M1527-1,MATCH(K1527,随机目标!$C$41:$CH$41,0))</f>
        <v>prop,303,1</v>
      </c>
      <c r="P1527" s="50">
        <f ca="1">OFFSET(随机目标!$C$42,M1527-1,MATCH(K1527,随机目标!$C$41:$CH$41,0)+1)</f>
        <v>0</v>
      </c>
      <c r="Q1527" s="50">
        <v>1</v>
      </c>
      <c r="R1527" s="50" t="str">
        <f t="shared" ca="1" si="1033"/>
        <v>prop_303</v>
      </c>
      <c r="S1527" s="50" t="str">
        <f t="shared" ca="1" si="1034"/>
        <v>prop</v>
      </c>
      <c r="U1527" s="50">
        <v>42</v>
      </c>
      <c r="V1527" s="50">
        <f t="shared" si="1029"/>
        <v>422025</v>
      </c>
      <c r="W1527" s="50">
        <v>25</v>
      </c>
      <c r="X1527" s="50" t="s">
        <v>2200</v>
      </c>
      <c r="Y1527" s="50" t="s">
        <v>2200</v>
      </c>
      <c r="Z1527" s="50">
        <f>随机目标!CH966</f>
        <v>0</v>
      </c>
      <c r="AA1527" s="50">
        <v>2</v>
      </c>
      <c r="AB1527" s="50" t="str">
        <f t="shared" si="1030"/>
        <v>itemicon_1</v>
      </c>
      <c r="AC1527" s="50" t="str">
        <f t="shared" si="1031"/>
        <v>coin</v>
      </c>
    </row>
    <row r="1528" spans="1:29">
      <c r="A1528" s="51" t="s">
        <v>1842</v>
      </c>
      <c r="B1528" s="52">
        <v>3026</v>
      </c>
      <c r="C1528" s="52">
        <v>4</v>
      </c>
      <c r="E1528" s="50">
        <v>0</v>
      </c>
      <c r="F1528" s="50">
        <v>0</v>
      </c>
      <c r="G1528" s="50">
        <v>0</v>
      </c>
      <c r="H1528" s="50" t="str">
        <f>"pack,"&amp;宝箱产出!R29</f>
        <v>pack,80326</v>
      </c>
      <c r="K1528" s="50">
        <v>20</v>
      </c>
      <c r="L1528" s="50">
        <f t="shared" si="1032"/>
        <v>201026</v>
      </c>
      <c r="M1528" s="50">
        <v>26</v>
      </c>
      <c r="N1528" s="50" t="str">
        <f ca="1">OFFSET(随机目标!$C$42,M1528-1,MATCH(K1528,随机目标!$C$41:$CH$41,0)-1)</f>
        <v>prop,303,1</v>
      </c>
      <c r="O1528" s="50" t="str">
        <f ca="1">OFFSET(随机目标!$C$42,M1528-1,MATCH(K1528,随机目标!$C$41:$CH$41,0))</f>
        <v>prop,303,1</v>
      </c>
      <c r="P1528" s="50">
        <f ca="1">OFFSET(随机目标!$C$42,M1528-1,MATCH(K1528,随机目标!$C$41:$CH$41,0)+1)</f>
        <v>0</v>
      </c>
      <c r="Q1528" s="50">
        <v>1</v>
      </c>
      <c r="R1528" s="50" t="str">
        <f t="shared" ca="1" si="1033"/>
        <v>prop_303</v>
      </c>
      <c r="S1528" s="50" t="str">
        <f t="shared" ca="1" si="1034"/>
        <v>prop</v>
      </c>
      <c r="U1528" s="50">
        <v>42</v>
      </c>
      <c r="V1528" s="50">
        <f t="shared" si="1029"/>
        <v>422026</v>
      </c>
      <c r="W1528" s="50">
        <v>26</v>
      </c>
      <c r="X1528" s="50" t="s">
        <v>2200</v>
      </c>
      <c r="Y1528" s="50" t="s">
        <v>2200</v>
      </c>
      <c r="Z1528" s="50">
        <f>随机目标!CH967</f>
        <v>0</v>
      </c>
      <c r="AA1528" s="50">
        <v>2</v>
      </c>
      <c r="AB1528" s="50" t="str">
        <f t="shared" si="1030"/>
        <v>itemicon_1</v>
      </c>
      <c r="AC1528" s="50" t="str">
        <f t="shared" si="1031"/>
        <v>coin</v>
      </c>
    </row>
    <row r="1529" spans="1:29">
      <c r="A1529" s="51" t="s">
        <v>1843</v>
      </c>
      <c r="B1529" s="52">
        <v>3027</v>
      </c>
      <c r="C1529" s="52">
        <v>4</v>
      </c>
      <c r="E1529" s="50">
        <v>0</v>
      </c>
      <c r="F1529" s="50">
        <v>0</v>
      </c>
      <c r="G1529" s="50">
        <v>0</v>
      </c>
      <c r="H1529" s="50" t="str">
        <f>"pack,"&amp;宝箱产出!R30</f>
        <v>pack,80327</v>
      </c>
      <c r="K1529" s="50">
        <v>20</v>
      </c>
      <c r="L1529" s="50">
        <f t="shared" si="1032"/>
        <v>201027</v>
      </c>
      <c r="M1529" s="50">
        <v>27</v>
      </c>
      <c r="N1529" s="50" t="str">
        <f ca="1">OFFSET(随机目标!$C$42,M1529-1,MATCH(K1529,随机目标!$C$41:$CH$41,0)-1)</f>
        <v>prop,303,1</v>
      </c>
      <c r="O1529" s="50" t="str">
        <f ca="1">OFFSET(随机目标!$C$42,M1529-1,MATCH(K1529,随机目标!$C$41:$CH$41,0))</f>
        <v>prop,303,1</v>
      </c>
      <c r="P1529" s="50">
        <f ca="1">OFFSET(随机目标!$C$42,M1529-1,MATCH(K1529,随机目标!$C$41:$CH$41,0)+1)</f>
        <v>0</v>
      </c>
      <c r="Q1529" s="50">
        <v>1</v>
      </c>
      <c r="R1529" s="50" t="str">
        <f t="shared" ca="1" si="1033"/>
        <v>prop_303</v>
      </c>
      <c r="S1529" s="50" t="str">
        <f t="shared" ca="1" si="1034"/>
        <v>prop</v>
      </c>
      <c r="U1529" s="50">
        <v>42</v>
      </c>
      <c r="V1529" s="50">
        <f t="shared" si="1029"/>
        <v>422027</v>
      </c>
      <c r="W1529" s="50">
        <v>27</v>
      </c>
      <c r="X1529" s="50" t="s">
        <v>2200</v>
      </c>
      <c r="Y1529" s="50" t="s">
        <v>2200</v>
      </c>
      <c r="Z1529" s="50">
        <f>随机目标!CH968</f>
        <v>0</v>
      </c>
      <c r="AA1529" s="50">
        <v>2</v>
      </c>
      <c r="AB1529" s="50" t="str">
        <f t="shared" si="1030"/>
        <v>itemicon_1</v>
      </c>
      <c r="AC1529" s="50" t="str">
        <f t="shared" si="1031"/>
        <v>coin</v>
      </c>
    </row>
    <row r="1530" spans="1:29">
      <c r="A1530" s="51" t="s">
        <v>1844</v>
      </c>
      <c r="B1530" s="52">
        <v>3028</v>
      </c>
      <c r="C1530" s="52">
        <v>4</v>
      </c>
      <c r="E1530" s="50">
        <v>0</v>
      </c>
      <c r="F1530" s="50">
        <v>0</v>
      </c>
      <c r="G1530" s="50">
        <v>0</v>
      </c>
      <c r="H1530" s="50" t="str">
        <f>"pack,"&amp;宝箱产出!R31</f>
        <v>pack,80328</v>
      </c>
      <c r="K1530" s="50">
        <v>20</v>
      </c>
      <c r="L1530" s="50">
        <f t="shared" si="1032"/>
        <v>201028</v>
      </c>
      <c r="M1530" s="50">
        <v>28</v>
      </c>
      <c r="N1530" s="50" t="str">
        <f ca="1">OFFSET(随机目标!$C$42,M1530-1,MATCH(K1530,随机目标!$C$41:$CH$41,0)-1)</f>
        <v>prop,303,1</v>
      </c>
      <c r="O1530" s="50" t="str">
        <f ca="1">OFFSET(随机目标!$C$42,M1530-1,MATCH(K1530,随机目标!$C$41:$CH$41,0))</f>
        <v>prop,303,1</v>
      </c>
      <c r="P1530" s="50">
        <f ca="1">OFFSET(随机目标!$C$42,M1530-1,MATCH(K1530,随机目标!$C$41:$CH$41,0)+1)</f>
        <v>0</v>
      </c>
      <c r="Q1530" s="50">
        <v>1</v>
      </c>
      <c r="R1530" s="50" t="str">
        <f t="shared" ca="1" si="1033"/>
        <v>prop_303</v>
      </c>
      <c r="S1530" s="50" t="str">
        <f t="shared" ca="1" si="1034"/>
        <v>prop</v>
      </c>
      <c r="U1530" s="50">
        <v>42</v>
      </c>
      <c r="V1530" s="50">
        <f t="shared" si="1029"/>
        <v>422028</v>
      </c>
      <c r="W1530" s="50">
        <v>28</v>
      </c>
      <c r="X1530" s="50" t="s">
        <v>2200</v>
      </c>
      <c r="Y1530" s="50" t="s">
        <v>2200</v>
      </c>
      <c r="Z1530" s="50">
        <f>随机目标!CH969</f>
        <v>0</v>
      </c>
      <c r="AA1530" s="50">
        <v>2</v>
      </c>
      <c r="AB1530" s="50" t="str">
        <f t="shared" si="1030"/>
        <v>itemicon_1</v>
      </c>
      <c r="AC1530" s="50" t="str">
        <f t="shared" si="1031"/>
        <v>coin</v>
      </c>
    </row>
    <row r="1531" spans="1:29">
      <c r="A1531" s="51" t="s">
        <v>1845</v>
      </c>
      <c r="B1531" s="52">
        <v>3029</v>
      </c>
      <c r="C1531" s="52">
        <v>4</v>
      </c>
      <c r="E1531" s="50">
        <v>0</v>
      </c>
      <c r="F1531" s="50">
        <v>0</v>
      </c>
      <c r="G1531" s="50">
        <v>0</v>
      </c>
      <c r="H1531" s="50" t="str">
        <f>"pack,"&amp;宝箱产出!R32</f>
        <v>pack,80329</v>
      </c>
      <c r="K1531" s="50">
        <v>20</v>
      </c>
      <c r="L1531" s="50">
        <f t="shared" si="1032"/>
        <v>201029</v>
      </c>
      <c r="M1531" s="50">
        <v>29</v>
      </c>
      <c r="N1531" s="50" t="str">
        <f ca="1">OFFSET(随机目标!$C$42,M1531-1,MATCH(K1531,随机目标!$C$41:$CH$41,0)-1)</f>
        <v>prop,303,1</v>
      </c>
      <c r="O1531" s="50" t="str">
        <f ca="1">OFFSET(随机目标!$C$42,M1531-1,MATCH(K1531,随机目标!$C$41:$CH$41,0))</f>
        <v>prop,303,1</v>
      </c>
      <c r="P1531" s="50">
        <f ca="1">OFFSET(随机目标!$C$42,M1531-1,MATCH(K1531,随机目标!$C$41:$CH$41,0)+1)</f>
        <v>0</v>
      </c>
      <c r="Q1531" s="50">
        <v>1</v>
      </c>
      <c r="R1531" s="50" t="str">
        <f t="shared" ca="1" si="1033"/>
        <v>prop_303</v>
      </c>
      <c r="S1531" s="50" t="str">
        <f t="shared" ca="1" si="1034"/>
        <v>prop</v>
      </c>
      <c r="U1531" s="50">
        <v>42</v>
      </c>
      <c r="V1531" s="50">
        <f t="shared" si="1029"/>
        <v>422029</v>
      </c>
      <c r="W1531" s="50">
        <v>29</v>
      </c>
      <c r="X1531" s="50" t="s">
        <v>2200</v>
      </c>
      <c r="Y1531" s="50" t="s">
        <v>2200</v>
      </c>
      <c r="Z1531" s="50">
        <f>随机目标!CH970</f>
        <v>0</v>
      </c>
      <c r="AA1531" s="50">
        <v>2</v>
      </c>
      <c r="AB1531" s="50" t="str">
        <f t="shared" si="1030"/>
        <v>itemicon_1</v>
      </c>
      <c r="AC1531" s="50" t="str">
        <f t="shared" si="1031"/>
        <v>coin</v>
      </c>
    </row>
    <row r="1532" spans="1:29">
      <c r="A1532" s="51" t="s">
        <v>1846</v>
      </c>
      <c r="B1532" s="52">
        <v>3030</v>
      </c>
      <c r="C1532" s="52">
        <v>4</v>
      </c>
      <c r="E1532" s="50">
        <v>0</v>
      </c>
      <c r="F1532" s="50">
        <v>0</v>
      </c>
      <c r="G1532" s="50">
        <v>0</v>
      </c>
      <c r="H1532" s="50" t="str">
        <f>"pack,"&amp;宝箱产出!R33</f>
        <v>pack,80330</v>
      </c>
      <c r="K1532" s="50">
        <v>20</v>
      </c>
      <c r="L1532" s="50">
        <f t="shared" si="1032"/>
        <v>201030</v>
      </c>
      <c r="M1532" s="50">
        <v>30</v>
      </c>
      <c r="N1532" s="50" t="str">
        <f ca="1">OFFSET(随机目标!$C$42,M1532-1,MATCH(K1532,随机目标!$C$41:$CH$41,0)-1)</f>
        <v>prop,303,1</v>
      </c>
      <c r="O1532" s="50" t="str">
        <f ca="1">OFFSET(随机目标!$C$42,M1532-1,MATCH(K1532,随机目标!$C$41:$CH$41,0))</f>
        <v>prop,303,1</v>
      </c>
      <c r="P1532" s="50">
        <f ca="1">OFFSET(随机目标!$C$42,M1532-1,MATCH(K1532,随机目标!$C$41:$CH$41,0)+1)</f>
        <v>0</v>
      </c>
      <c r="Q1532" s="50">
        <v>1</v>
      </c>
      <c r="R1532" s="50" t="str">
        <f t="shared" ca="1" si="1033"/>
        <v>prop_303</v>
      </c>
      <c r="S1532" s="50" t="str">
        <f t="shared" ca="1" si="1034"/>
        <v>prop</v>
      </c>
      <c r="U1532" s="50">
        <v>42</v>
      </c>
      <c r="V1532" s="50">
        <f t="shared" si="1029"/>
        <v>422030</v>
      </c>
      <c r="W1532" s="50">
        <v>30</v>
      </c>
      <c r="X1532" s="50" t="s">
        <v>2200</v>
      </c>
      <c r="Y1532" s="50" t="s">
        <v>2200</v>
      </c>
      <c r="Z1532" s="50">
        <f>随机目标!CH971</f>
        <v>0</v>
      </c>
      <c r="AA1532" s="50">
        <v>2</v>
      </c>
      <c r="AB1532" s="50" t="str">
        <f t="shared" si="1030"/>
        <v>itemicon_1</v>
      </c>
      <c r="AC1532" s="50" t="str">
        <f t="shared" si="1031"/>
        <v>coin</v>
      </c>
    </row>
    <row r="1533" spans="1:29">
      <c r="A1533" s="51" t="s">
        <v>1847</v>
      </c>
      <c r="B1533" s="52">
        <v>3031</v>
      </c>
      <c r="C1533" s="52">
        <v>4</v>
      </c>
      <c r="E1533" s="50">
        <v>0</v>
      </c>
      <c r="F1533" s="50">
        <v>0</v>
      </c>
      <c r="G1533" s="50">
        <v>0</v>
      </c>
      <c r="H1533" s="50" t="str">
        <f>"pack,"&amp;宝箱产出!R34</f>
        <v>pack,80331</v>
      </c>
      <c r="K1533" s="50">
        <v>20</v>
      </c>
      <c r="L1533" s="50">
        <f t="shared" si="1032"/>
        <v>201031</v>
      </c>
      <c r="M1533" s="50">
        <v>31</v>
      </c>
      <c r="N1533" s="50" t="str">
        <f ca="1">OFFSET(随机目标!$C$42,M1533-1,MATCH(K1533,随机目标!$C$41:$CH$41,0)-1)</f>
        <v>prop,303,1</v>
      </c>
      <c r="O1533" s="50" t="str">
        <f ca="1">OFFSET(随机目标!$C$42,M1533-1,MATCH(K1533,随机目标!$C$41:$CH$41,0))</f>
        <v>prop,303,1</v>
      </c>
      <c r="P1533" s="50">
        <f ca="1">OFFSET(随机目标!$C$42,M1533-1,MATCH(K1533,随机目标!$C$41:$CH$41,0)+1)</f>
        <v>0</v>
      </c>
      <c r="Q1533" s="50">
        <v>1</v>
      </c>
      <c r="R1533" s="50" t="str">
        <f t="shared" ca="1" si="1033"/>
        <v>prop_303</v>
      </c>
      <c r="S1533" s="50" t="str">
        <f t="shared" ca="1" si="1034"/>
        <v>prop</v>
      </c>
      <c r="U1533" s="50">
        <v>42</v>
      </c>
      <c r="V1533" s="50">
        <f t="shared" si="1029"/>
        <v>422031</v>
      </c>
      <c r="W1533" s="50">
        <v>31</v>
      </c>
      <c r="X1533" s="50" t="s">
        <v>2200</v>
      </c>
      <c r="Y1533" s="50" t="s">
        <v>2200</v>
      </c>
      <c r="Z1533" s="50">
        <f>随机目标!CH972</f>
        <v>0</v>
      </c>
      <c r="AA1533" s="50">
        <v>2</v>
      </c>
      <c r="AB1533" s="50" t="str">
        <f t="shared" si="1030"/>
        <v>itemicon_1</v>
      </c>
      <c r="AC1533" s="50" t="str">
        <f t="shared" si="1031"/>
        <v>coin</v>
      </c>
    </row>
    <row r="1534" spans="1:29">
      <c r="A1534" s="51" t="s">
        <v>1848</v>
      </c>
      <c r="B1534" s="52">
        <v>3032</v>
      </c>
      <c r="C1534" s="52">
        <v>4</v>
      </c>
      <c r="E1534" s="50">
        <v>0</v>
      </c>
      <c r="F1534" s="50">
        <v>0</v>
      </c>
      <c r="G1534" s="50">
        <v>0</v>
      </c>
      <c r="H1534" s="50" t="str">
        <f>"pack,"&amp;宝箱产出!R35</f>
        <v>pack,80332</v>
      </c>
      <c r="K1534" s="50">
        <v>20</v>
      </c>
      <c r="L1534" s="50">
        <f t="shared" si="1032"/>
        <v>201032</v>
      </c>
      <c r="M1534" s="50">
        <v>32</v>
      </c>
      <c r="N1534" s="50" t="str">
        <f ca="1">OFFSET(随机目标!$C$42,M1534-1,MATCH(K1534,随机目标!$C$41:$CH$41,0)-1)</f>
        <v>prop,303,1</v>
      </c>
      <c r="O1534" s="50" t="str">
        <f ca="1">OFFSET(随机目标!$C$42,M1534-1,MATCH(K1534,随机目标!$C$41:$CH$41,0))</f>
        <v>prop,303,1</v>
      </c>
      <c r="P1534" s="50">
        <f ca="1">OFFSET(随机目标!$C$42,M1534-1,MATCH(K1534,随机目标!$C$41:$CH$41,0)+1)</f>
        <v>0</v>
      </c>
      <c r="Q1534" s="50">
        <v>1</v>
      </c>
      <c r="R1534" s="50" t="str">
        <f t="shared" ca="1" si="1033"/>
        <v>prop_303</v>
      </c>
      <c r="S1534" s="50" t="str">
        <f t="shared" ca="1" si="1034"/>
        <v>prop</v>
      </c>
      <c r="U1534" s="50">
        <v>42</v>
      </c>
      <c r="V1534" s="50">
        <f t="shared" si="1029"/>
        <v>422032</v>
      </c>
      <c r="W1534" s="50">
        <v>32</v>
      </c>
      <c r="X1534" s="50" t="s">
        <v>2200</v>
      </c>
      <c r="Y1534" s="50" t="s">
        <v>2200</v>
      </c>
      <c r="Z1534" s="50">
        <f>随机目标!CH973</f>
        <v>0</v>
      </c>
      <c r="AA1534" s="50">
        <v>2</v>
      </c>
      <c r="AB1534" s="50" t="str">
        <f t="shared" si="1030"/>
        <v>itemicon_1</v>
      </c>
      <c r="AC1534" s="50" t="str">
        <f t="shared" si="1031"/>
        <v>coin</v>
      </c>
    </row>
    <row r="1535" spans="1:29">
      <c r="A1535" s="51" t="s">
        <v>1849</v>
      </c>
      <c r="B1535" s="52">
        <v>3033</v>
      </c>
      <c r="C1535" s="52">
        <v>4</v>
      </c>
      <c r="E1535" s="50">
        <v>0</v>
      </c>
      <c r="F1535" s="50">
        <v>0</v>
      </c>
      <c r="G1535" s="50">
        <v>0</v>
      </c>
      <c r="H1535" s="50" t="str">
        <f>"pack,"&amp;宝箱产出!R36</f>
        <v>pack,80333</v>
      </c>
      <c r="K1535" s="50">
        <v>20</v>
      </c>
      <c r="L1535" s="50">
        <f t="shared" si="1032"/>
        <v>201033</v>
      </c>
      <c r="M1535" s="50">
        <v>33</v>
      </c>
      <c r="N1535" s="50" t="str">
        <f ca="1">OFFSET(随机目标!$C$42,M1535-1,MATCH(K1535,随机目标!$C$41:$CH$41,0)-1)</f>
        <v>prop,303,1</v>
      </c>
      <c r="O1535" s="50" t="str">
        <f ca="1">OFFSET(随机目标!$C$42,M1535-1,MATCH(K1535,随机目标!$C$41:$CH$41,0))</f>
        <v>prop,303,1</v>
      </c>
      <c r="P1535" s="50">
        <f ca="1">OFFSET(随机目标!$C$42,M1535-1,MATCH(K1535,随机目标!$C$41:$CH$41,0)+1)</f>
        <v>0</v>
      </c>
      <c r="Q1535" s="50">
        <v>1</v>
      </c>
      <c r="R1535" s="50" t="str">
        <f t="shared" ca="1" si="1033"/>
        <v>prop_303</v>
      </c>
      <c r="S1535" s="50" t="str">
        <f t="shared" ca="1" si="1034"/>
        <v>prop</v>
      </c>
      <c r="U1535" s="50">
        <v>42</v>
      </c>
      <c r="V1535" s="50">
        <f t="shared" si="1029"/>
        <v>422033</v>
      </c>
      <c r="W1535" s="50">
        <v>33</v>
      </c>
      <c r="X1535" s="50" t="s">
        <v>2200</v>
      </c>
      <c r="Y1535" s="50" t="s">
        <v>2200</v>
      </c>
      <c r="Z1535" s="50">
        <f>随机目标!CH974</f>
        <v>0</v>
      </c>
      <c r="AA1535" s="50">
        <v>2</v>
      </c>
      <c r="AB1535" s="50" t="str">
        <f t="shared" si="1030"/>
        <v>itemicon_1</v>
      </c>
      <c r="AC1535" s="50" t="str">
        <f t="shared" si="1031"/>
        <v>coin</v>
      </c>
    </row>
    <row r="1536" spans="1:29">
      <c r="A1536" s="51" t="s">
        <v>1850</v>
      </c>
      <c r="B1536" s="52">
        <v>3034</v>
      </c>
      <c r="C1536" s="52">
        <v>4</v>
      </c>
      <c r="E1536" s="50">
        <v>0</v>
      </c>
      <c r="F1536" s="50">
        <v>0</v>
      </c>
      <c r="G1536" s="50">
        <v>0</v>
      </c>
      <c r="H1536" s="50" t="str">
        <f>"pack,"&amp;宝箱产出!R37</f>
        <v>pack,80334</v>
      </c>
      <c r="K1536" s="50">
        <v>20</v>
      </c>
      <c r="L1536" s="50">
        <f t="shared" si="1032"/>
        <v>201034</v>
      </c>
      <c r="M1536" s="50">
        <v>34</v>
      </c>
      <c r="N1536" s="50" t="str">
        <f ca="1">OFFSET(随机目标!$C$42,M1536-1,MATCH(K1536,随机目标!$C$41:$CH$41,0)-1)</f>
        <v>prop,303,1</v>
      </c>
      <c r="O1536" s="50" t="str">
        <f ca="1">OFFSET(随机目标!$C$42,M1536-1,MATCH(K1536,随机目标!$C$41:$CH$41,0))</f>
        <v>prop,303,1</v>
      </c>
      <c r="P1536" s="50">
        <f ca="1">OFFSET(随机目标!$C$42,M1536-1,MATCH(K1536,随机目标!$C$41:$CH$41,0)+1)</f>
        <v>4</v>
      </c>
      <c r="Q1536" s="50">
        <v>1</v>
      </c>
      <c r="R1536" s="50" t="str">
        <f t="shared" ca="1" si="1033"/>
        <v>prop_303</v>
      </c>
      <c r="S1536" s="50" t="str">
        <f t="shared" ca="1" si="1034"/>
        <v>prop</v>
      </c>
      <c r="U1536" s="50">
        <v>42</v>
      </c>
      <c r="V1536" s="50">
        <f t="shared" si="1029"/>
        <v>422034</v>
      </c>
      <c r="W1536" s="50">
        <v>34</v>
      </c>
      <c r="X1536" s="50" t="s">
        <v>2200</v>
      </c>
      <c r="Y1536" s="50" t="s">
        <v>2200</v>
      </c>
      <c r="Z1536" s="50">
        <f>随机目标!CH975</f>
        <v>0</v>
      </c>
      <c r="AA1536" s="50">
        <v>2</v>
      </c>
      <c r="AB1536" s="50" t="str">
        <f t="shared" si="1030"/>
        <v>itemicon_1</v>
      </c>
      <c r="AC1536" s="50" t="str">
        <f t="shared" si="1031"/>
        <v>coin</v>
      </c>
    </row>
    <row r="1537" spans="1:29">
      <c r="A1537" s="51" t="s">
        <v>1851</v>
      </c>
      <c r="B1537" s="52">
        <v>3035</v>
      </c>
      <c r="C1537" s="52">
        <v>4</v>
      </c>
      <c r="E1537" s="50">
        <v>0</v>
      </c>
      <c r="F1537" s="50">
        <v>0</v>
      </c>
      <c r="G1537" s="50">
        <v>0</v>
      </c>
      <c r="H1537" s="50" t="str">
        <f>"pack,"&amp;宝箱产出!R38</f>
        <v>pack,80335</v>
      </c>
      <c r="K1537" s="50">
        <v>20</v>
      </c>
      <c r="L1537" s="50">
        <f t="shared" si="1032"/>
        <v>201035</v>
      </c>
      <c r="M1537" s="50">
        <v>35</v>
      </c>
      <c r="N1537" s="50" t="str">
        <f ca="1">OFFSET(随机目标!$C$42,M1537-1,MATCH(K1537,随机目标!$C$41:$CH$41,0)-1)</f>
        <v>prop,303,1</v>
      </c>
      <c r="O1537" s="50" t="str">
        <f ca="1">OFFSET(随机目标!$C$42,M1537-1,MATCH(K1537,随机目标!$C$41:$CH$41,0))</f>
        <v>prop,303,1</v>
      </c>
      <c r="P1537" s="50">
        <f ca="1">OFFSET(随机目标!$C$42,M1537-1,MATCH(K1537,随机目标!$C$41:$CH$41,0)+1)</f>
        <v>4</v>
      </c>
      <c r="Q1537" s="50">
        <v>1</v>
      </c>
      <c r="R1537" s="50" t="str">
        <f t="shared" ca="1" si="1033"/>
        <v>prop_303</v>
      </c>
      <c r="S1537" s="50" t="str">
        <f t="shared" ca="1" si="1034"/>
        <v>prop</v>
      </c>
      <c r="U1537" s="50">
        <v>42</v>
      </c>
      <c r="V1537" s="50">
        <f t="shared" si="1029"/>
        <v>422035</v>
      </c>
      <c r="W1537" s="50">
        <v>35</v>
      </c>
      <c r="X1537" s="50" t="s">
        <v>2200</v>
      </c>
      <c r="Y1537" s="50" t="s">
        <v>2200</v>
      </c>
      <c r="Z1537" s="50">
        <f>随机目标!CH976</f>
        <v>0</v>
      </c>
      <c r="AA1537" s="50">
        <v>2</v>
      </c>
      <c r="AB1537" s="50" t="str">
        <f t="shared" si="1030"/>
        <v>itemicon_1</v>
      </c>
      <c r="AC1537" s="50" t="str">
        <f t="shared" si="1031"/>
        <v>coin</v>
      </c>
    </row>
    <row r="1538" spans="1:29">
      <c r="A1538" s="51" t="s">
        <v>1852</v>
      </c>
      <c r="B1538" s="52">
        <v>3036</v>
      </c>
      <c r="C1538" s="52">
        <v>4</v>
      </c>
      <c r="E1538" s="50">
        <v>0</v>
      </c>
      <c r="F1538" s="50">
        <v>0</v>
      </c>
      <c r="G1538" s="50">
        <v>0</v>
      </c>
      <c r="H1538" s="50" t="str">
        <f>"pack,"&amp;宝箱产出!R39</f>
        <v>pack,80336</v>
      </c>
      <c r="K1538" s="50">
        <v>20</v>
      </c>
      <c r="L1538" s="50">
        <f t="shared" si="1032"/>
        <v>201036</v>
      </c>
      <c r="M1538" s="50">
        <v>36</v>
      </c>
      <c r="N1538" s="50" t="str">
        <f ca="1">OFFSET(随机目标!$C$42,M1538-1,MATCH(K1538,随机目标!$C$41:$CH$41,0)-1)</f>
        <v>prop,303,1</v>
      </c>
      <c r="O1538" s="50" t="str">
        <f ca="1">OFFSET(随机目标!$C$42,M1538-1,MATCH(K1538,随机目标!$C$41:$CH$41,0))</f>
        <v>prop,303,1</v>
      </c>
      <c r="P1538" s="50">
        <f ca="1">OFFSET(随机目标!$C$42,M1538-1,MATCH(K1538,随机目标!$C$41:$CH$41,0)+1)</f>
        <v>4</v>
      </c>
      <c r="Q1538" s="50">
        <v>1</v>
      </c>
      <c r="R1538" s="50" t="str">
        <f t="shared" ca="1" si="1033"/>
        <v>prop_303</v>
      </c>
      <c r="S1538" s="50" t="str">
        <f t="shared" ca="1" si="1034"/>
        <v>prop</v>
      </c>
      <c r="U1538" s="50">
        <v>42</v>
      </c>
      <c r="V1538" s="50">
        <f t="shared" si="1029"/>
        <v>422036</v>
      </c>
      <c r="W1538" s="50">
        <v>36</v>
      </c>
      <c r="X1538" s="50" t="s">
        <v>2200</v>
      </c>
      <c r="Y1538" s="50" t="s">
        <v>2200</v>
      </c>
      <c r="Z1538" s="50">
        <f>随机目标!CH977</f>
        <v>0</v>
      </c>
      <c r="AA1538" s="50">
        <v>2</v>
      </c>
      <c r="AB1538" s="50" t="str">
        <f t="shared" si="1030"/>
        <v>itemicon_1</v>
      </c>
      <c r="AC1538" s="50" t="str">
        <f t="shared" si="1031"/>
        <v>coin</v>
      </c>
    </row>
    <row r="1539" spans="1:29">
      <c r="A1539" s="51" t="s">
        <v>1853</v>
      </c>
      <c r="B1539" s="52">
        <v>3037</v>
      </c>
      <c r="C1539" s="52">
        <v>4</v>
      </c>
      <c r="E1539" s="50">
        <v>0</v>
      </c>
      <c r="F1539" s="50">
        <v>0</v>
      </c>
      <c r="G1539" s="50">
        <v>0</v>
      </c>
      <c r="H1539" s="50" t="str">
        <f>"pack,"&amp;宝箱产出!R40</f>
        <v>pack,80337</v>
      </c>
      <c r="K1539" s="50">
        <v>20</v>
      </c>
      <c r="L1539" s="50">
        <f t="shared" si="1032"/>
        <v>201037</v>
      </c>
      <c r="M1539" s="50">
        <v>37</v>
      </c>
      <c r="N1539" s="50" t="str">
        <f ca="1">OFFSET(随机目标!$C$42,M1539-1,MATCH(K1539,随机目标!$C$41:$CH$41,0)-1)</f>
        <v>prop,303,1</v>
      </c>
      <c r="O1539" s="50" t="str">
        <f ca="1">OFFSET(随机目标!$C$42,M1539-1,MATCH(K1539,随机目标!$C$41:$CH$41,0))</f>
        <v>prop,303,1</v>
      </c>
      <c r="P1539" s="50">
        <f ca="1">OFFSET(随机目标!$C$42,M1539-1,MATCH(K1539,随机目标!$C$41:$CH$41,0)+1)</f>
        <v>4</v>
      </c>
      <c r="Q1539" s="50">
        <v>1</v>
      </c>
      <c r="R1539" s="50" t="str">
        <f t="shared" ca="1" si="1033"/>
        <v>prop_303</v>
      </c>
      <c r="S1539" s="50" t="str">
        <f t="shared" ca="1" si="1034"/>
        <v>prop</v>
      </c>
      <c r="U1539" s="50">
        <v>42</v>
      </c>
      <c r="V1539" s="50">
        <f t="shared" si="1029"/>
        <v>422037</v>
      </c>
      <c r="W1539" s="50">
        <v>37</v>
      </c>
      <c r="X1539" s="50" t="s">
        <v>2200</v>
      </c>
      <c r="Y1539" s="50" t="s">
        <v>2200</v>
      </c>
      <c r="Z1539" s="50">
        <f>随机目标!CH978</f>
        <v>0</v>
      </c>
      <c r="AA1539" s="50">
        <v>2</v>
      </c>
      <c r="AB1539" s="50" t="str">
        <f t="shared" si="1030"/>
        <v>itemicon_1</v>
      </c>
      <c r="AC1539" s="50" t="str">
        <f t="shared" si="1031"/>
        <v>coin</v>
      </c>
    </row>
    <row r="1540" spans="1:29">
      <c r="A1540" s="51" t="s">
        <v>1854</v>
      </c>
      <c r="B1540" s="52">
        <v>3038</v>
      </c>
      <c r="C1540" s="52">
        <v>4</v>
      </c>
      <c r="E1540" s="50">
        <v>0</v>
      </c>
      <c r="F1540" s="50">
        <v>0</v>
      </c>
      <c r="G1540" s="50">
        <v>0</v>
      </c>
      <c r="H1540" s="50" t="str">
        <f>"pack,"&amp;宝箱产出!R41</f>
        <v>pack,80338</v>
      </c>
      <c r="K1540" s="50">
        <v>20</v>
      </c>
      <c r="L1540" s="50">
        <f t="shared" si="1032"/>
        <v>201038</v>
      </c>
      <c r="M1540" s="50">
        <v>38</v>
      </c>
      <c r="N1540" s="50" t="str">
        <f ca="1">OFFSET(随机目标!$C$42,M1540-1,MATCH(K1540,随机目标!$C$41:$CH$41,0)-1)</f>
        <v>prop,303,1</v>
      </c>
      <c r="O1540" s="50" t="str">
        <f ca="1">OFFSET(随机目标!$C$42,M1540-1,MATCH(K1540,随机目标!$C$41:$CH$41,0))</f>
        <v>prop,303,1</v>
      </c>
      <c r="P1540" s="50">
        <f ca="1">OFFSET(随机目标!$C$42,M1540-1,MATCH(K1540,随机目标!$C$41:$CH$41,0)+1)</f>
        <v>4</v>
      </c>
      <c r="Q1540" s="50">
        <v>1</v>
      </c>
      <c r="R1540" s="50" t="str">
        <f t="shared" ca="1" si="1033"/>
        <v>prop_303</v>
      </c>
      <c r="S1540" s="50" t="str">
        <f t="shared" ca="1" si="1034"/>
        <v>prop</v>
      </c>
      <c r="U1540" s="50">
        <v>42</v>
      </c>
      <c r="V1540" s="50">
        <f t="shared" ref="V1540:V1602" si="1035">U1540*10000+2000+W1540</f>
        <v>422038</v>
      </c>
      <c r="W1540" s="50">
        <v>38</v>
      </c>
      <c r="X1540" s="50" t="s">
        <v>2200</v>
      </c>
      <c r="Y1540" s="50" t="s">
        <v>2200</v>
      </c>
      <c r="Z1540" s="50">
        <f>随机目标!CH979</f>
        <v>0</v>
      </c>
      <c r="AA1540" s="50">
        <v>2</v>
      </c>
      <c r="AB1540" s="50" t="str">
        <f t="shared" ref="AB1540:AB1602" si="1036">IF(OR(AC1540="coin",AC1540="stage_token"),VLOOKUP(AC1540,$AE$3:$AF$6,2,0),IF(AC1540="item",VLOOKUP(Y1540,$AE$3:$AF$6,2,0),AC1540&amp;"_"&amp;MID(Y1540,6,3)))</f>
        <v>itemicon_1</v>
      </c>
      <c r="AC1540" s="50" t="str">
        <f t="shared" ref="AC1540:AC1602" si="1037">LEFT(Y1540,FIND(",",Y1540)-1)</f>
        <v>coin</v>
      </c>
    </row>
    <row r="1541" spans="1:29">
      <c r="A1541" s="51" t="s">
        <v>1855</v>
      </c>
      <c r="B1541" s="52">
        <v>3039</v>
      </c>
      <c r="C1541" s="52">
        <v>4</v>
      </c>
      <c r="E1541" s="50">
        <v>0</v>
      </c>
      <c r="F1541" s="50">
        <v>0</v>
      </c>
      <c r="G1541" s="50">
        <v>0</v>
      </c>
      <c r="H1541" s="50" t="str">
        <f>"pack,"&amp;宝箱产出!R42</f>
        <v>pack,80339</v>
      </c>
      <c r="K1541" s="50">
        <v>20</v>
      </c>
      <c r="L1541" s="50">
        <f t="shared" si="1032"/>
        <v>201039</v>
      </c>
      <c r="M1541" s="50">
        <v>39</v>
      </c>
      <c r="N1541" s="50" t="str">
        <f ca="1">OFFSET(随机目标!$C$42,M1541-1,MATCH(K1541,随机目标!$C$41:$CH$41,0)-1)</f>
        <v>prop,303,1</v>
      </c>
      <c r="O1541" s="50" t="str">
        <f ca="1">OFFSET(随机目标!$C$42,M1541-1,MATCH(K1541,随机目标!$C$41:$CH$41,0))</f>
        <v>prop,303,1</v>
      </c>
      <c r="P1541" s="50">
        <f ca="1">OFFSET(随机目标!$C$42,M1541-1,MATCH(K1541,随机目标!$C$41:$CH$41,0)+1)</f>
        <v>4</v>
      </c>
      <c r="Q1541" s="50">
        <v>1</v>
      </c>
      <c r="R1541" s="50" t="str">
        <f t="shared" ca="1" si="1033"/>
        <v>prop_303</v>
      </c>
      <c r="S1541" s="50" t="str">
        <f t="shared" ca="1" si="1034"/>
        <v>prop</v>
      </c>
      <c r="U1541" s="50">
        <v>42</v>
      </c>
      <c r="V1541" s="50">
        <f t="shared" si="1035"/>
        <v>422039</v>
      </c>
      <c r="W1541" s="50">
        <v>39</v>
      </c>
      <c r="X1541" s="50" t="s">
        <v>2200</v>
      </c>
      <c r="Y1541" s="50" t="s">
        <v>2200</v>
      </c>
      <c r="Z1541" s="50">
        <f>随机目标!CH980</f>
        <v>0</v>
      </c>
      <c r="AA1541" s="50">
        <v>2</v>
      </c>
      <c r="AB1541" s="50" t="str">
        <f t="shared" si="1036"/>
        <v>itemicon_1</v>
      </c>
      <c r="AC1541" s="50" t="str">
        <f t="shared" si="1037"/>
        <v>coin</v>
      </c>
    </row>
    <row r="1542" spans="1:29">
      <c r="A1542" s="51" t="s">
        <v>1856</v>
      </c>
      <c r="B1542" s="52">
        <v>3040</v>
      </c>
      <c r="C1542" s="52">
        <v>4</v>
      </c>
      <c r="E1542" s="50">
        <v>0</v>
      </c>
      <c r="F1542" s="50">
        <v>0</v>
      </c>
      <c r="G1542" s="50">
        <v>0</v>
      </c>
      <c r="H1542" s="50" t="str">
        <f>"pack,"&amp;宝箱产出!R43</f>
        <v>pack,80340</v>
      </c>
      <c r="K1542" s="50">
        <v>20</v>
      </c>
      <c r="L1542" s="50">
        <f t="shared" si="1032"/>
        <v>201040</v>
      </c>
      <c r="M1542" s="50">
        <v>40</v>
      </c>
      <c r="N1542" s="50" t="str">
        <f ca="1">OFFSET(随机目标!$C$42,M1542-1,MATCH(K1542,随机目标!$C$41:$CH$41,0)-1)</f>
        <v>prop,303,1</v>
      </c>
      <c r="O1542" s="50" t="str">
        <f ca="1">OFFSET(随机目标!$C$42,M1542-1,MATCH(K1542,随机目标!$C$41:$CH$41,0))</f>
        <v>prop,303,1</v>
      </c>
      <c r="P1542" s="50">
        <f ca="1">OFFSET(随机目标!$C$42,M1542-1,MATCH(K1542,随机目标!$C$41:$CH$41,0)+1)</f>
        <v>4</v>
      </c>
      <c r="Q1542" s="50">
        <v>1</v>
      </c>
      <c r="R1542" s="50" t="str">
        <f t="shared" ca="1" si="1033"/>
        <v>prop_303</v>
      </c>
      <c r="S1542" s="50" t="str">
        <f t="shared" ca="1" si="1034"/>
        <v>prop</v>
      </c>
      <c r="U1542" s="50">
        <v>42</v>
      </c>
      <c r="V1542" s="50">
        <f t="shared" si="1035"/>
        <v>422040</v>
      </c>
      <c r="W1542" s="50">
        <v>40</v>
      </c>
      <c r="X1542" s="50" t="s">
        <v>2200</v>
      </c>
      <c r="Y1542" s="50" t="s">
        <v>2200</v>
      </c>
      <c r="Z1542" s="50">
        <f>随机目标!CH981</f>
        <v>0</v>
      </c>
      <c r="AA1542" s="50">
        <v>2</v>
      </c>
      <c r="AB1542" s="50" t="str">
        <f t="shared" si="1036"/>
        <v>itemicon_1</v>
      </c>
      <c r="AC1542" s="50" t="str">
        <f t="shared" si="1037"/>
        <v>coin</v>
      </c>
    </row>
    <row r="1543" spans="1:29">
      <c r="A1543" s="51" t="s">
        <v>1857</v>
      </c>
      <c r="B1543" s="52">
        <v>3041</v>
      </c>
      <c r="C1543" s="52">
        <v>4</v>
      </c>
      <c r="E1543" s="50">
        <v>0</v>
      </c>
      <c r="F1543" s="50">
        <v>0</v>
      </c>
      <c r="G1543" s="50">
        <v>0</v>
      </c>
      <c r="H1543" s="50" t="str">
        <f>"pack,"&amp;宝箱产出!R44</f>
        <v>pack,80341</v>
      </c>
      <c r="K1543" s="50">
        <v>20</v>
      </c>
      <c r="L1543" s="50">
        <f t="shared" si="1032"/>
        <v>201041</v>
      </c>
      <c r="M1543" s="50">
        <v>41</v>
      </c>
      <c r="N1543" s="50" t="str">
        <f ca="1">OFFSET(随机目标!$C$42,M1543-1,MATCH(K1543,随机目标!$C$41:$CH$41,0)-1)</f>
        <v>prop,303,1</v>
      </c>
      <c r="O1543" s="50" t="str">
        <f ca="1">OFFSET(随机目标!$C$42,M1543-1,MATCH(K1543,随机目标!$C$41:$CH$41,0))</f>
        <v>prop,303,1</v>
      </c>
      <c r="P1543" s="50">
        <f ca="1">OFFSET(随机目标!$C$42,M1543-1,MATCH(K1543,随机目标!$C$41:$CH$41,0)+1)</f>
        <v>4</v>
      </c>
      <c r="Q1543" s="50">
        <v>1</v>
      </c>
      <c r="R1543" s="50" t="str">
        <f t="shared" ca="1" si="1033"/>
        <v>prop_303</v>
      </c>
      <c r="S1543" s="50" t="str">
        <f t="shared" ca="1" si="1034"/>
        <v>prop</v>
      </c>
      <c r="U1543" s="50">
        <v>42</v>
      </c>
      <c r="V1543" s="50">
        <f t="shared" si="1035"/>
        <v>422041</v>
      </c>
      <c r="W1543" s="50">
        <v>41</v>
      </c>
      <c r="X1543" s="50" t="s">
        <v>2200</v>
      </c>
      <c r="Y1543" s="50" t="s">
        <v>2200</v>
      </c>
      <c r="Z1543" s="50">
        <f>随机目标!CH982</f>
        <v>0</v>
      </c>
      <c r="AA1543" s="50">
        <v>2</v>
      </c>
      <c r="AB1543" s="50" t="str">
        <f t="shared" si="1036"/>
        <v>itemicon_1</v>
      </c>
      <c r="AC1543" s="50" t="str">
        <f t="shared" si="1037"/>
        <v>coin</v>
      </c>
    </row>
    <row r="1544" spans="1:29">
      <c r="A1544" s="51" t="s">
        <v>1858</v>
      </c>
      <c r="B1544" s="52">
        <v>3042</v>
      </c>
      <c r="C1544" s="52">
        <v>4</v>
      </c>
      <c r="E1544" s="50">
        <v>0</v>
      </c>
      <c r="F1544" s="50">
        <v>0</v>
      </c>
      <c r="G1544" s="50">
        <v>0</v>
      </c>
      <c r="H1544" s="50" t="str">
        <f>"pack,"&amp;宝箱产出!R45</f>
        <v>pack,80342</v>
      </c>
      <c r="K1544" s="50">
        <v>20</v>
      </c>
      <c r="L1544" s="50">
        <f t="shared" si="1032"/>
        <v>201042</v>
      </c>
      <c r="M1544" s="50">
        <v>42</v>
      </c>
      <c r="N1544" s="50" t="str">
        <f ca="1">OFFSET(随机目标!$C$42,M1544-1,MATCH(K1544,随机目标!$C$41:$CH$41,0)-1)</f>
        <v>prop,303,1</v>
      </c>
      <c r="O1544" s="50" t="str">
        <f ca="1">OFFSET(随机目标!$C$42,M1544-1,MATCH(K1544,随机目标!$C$41:$CH$41,0))</f>
        <v>prop,303,1</v>
      </c>
      <c r="P1544" s="50">
        <f ca="1">OFFSET(随机目标!$C$42,M1544-1,MATCH(K1544,随机目标!$C$41:$CH$41,0)+1)</f>
        <v>4</v>
      </c>
      <c r="Q1544" s="50">
        <v>1</v>
      </c>
      <c r="R1544" s="50" t="str">
        <f t="shared" ca="1" si="1033"/>
        <v>prop_303</v>
      </c>
      <c r="S1544" s="50" t="str">
        <f t="shared" ca="1" si="1034"/>
        <v>prop</v>
      </c>
      <c r="U1544" s="50">
        <v>42</v>
      </c>
      <c r="V1544" s="50">
        <f t="shared" si="1035"/>
        <v>422042</v>
      </c>
      <c r="W1544" s="50">
        <v>42</v>
      </c>
      <c r="X1544" s="50" t="s">
        <v>2200</v>
      </c>
      <c r="Y1544" s="50" t="s">
        <v>2200</v>
      </c>
      <c r="Z1544" s="50">
        <f>随机目标!CH983</f>
        <v>0</v>
      </c>
      <c r="AA1544" s="50">
        <v>2</v>
      </c>
      <c r="AB1544" s="50" t="str">
        <f t="shared" si="1036"/>
        <v>itemicon_1</v>
      </c>
      <c r="AC1544" s="50" t="str">
        <f t="shared" si="1037"/>
        <v>coin</v>
      </c>
    </row>
    <row r="1545" spans="1:29">
      <c r="A1545" s="51" t="s">
        <v>1859</v>
      </c>
      <c r="B1545" s="52">
        <v>3043</v>
      </c>
      <c r="C1545" s="52">
        <v>4</v>
      </c>
      <c r="E1545" s="50">
        <v>0</v>
      </c>
      <c r="F1545" s="50">
        <v>0</v>
      </c>
      <c r="G1545" s="50">
        <v>0</v>
      </c>
      <c r="H1545" s="50" t="str">
        <f>"pack,"&amp;宝箱产出!R46</f>
        <v>pack,80343</v>
      </c>
      <c r="K1545" s="50">
        <v>20</v>
      </c>
      <c r="L1545" s="50">
        <f t="shared" si="1032"/>
        <v>201043</v>
      </c>
      <c r="M1545" s="50">
        <v>43</v>
      </c>
      <c r="N1545" s="50" t="str">
        <f ca="1">OFFSET(随机目标!$C$42,M1545-1,MATCH(K1545,随机目标!$C$41:$CH$41,0)-1)</f>
        <v>prop,303,1</v>
      </c>
      <c r="O1545" s="50" t="str">
        <f ca="1">OFFSET(随机目标!$C$42,M1545-1,MATCH(K1545,随机目标!$C$41:$CH$41,0))</f>
        <v>prop,303,1</v>
      </c>
      <c r="P1545" s="50">
        <f ca="1">OFFSET(随机目标!$C$42,M1545-1,MATCH(K1545,随机目标!$C$41:$CH$41,0)+1)</f>
        <v>4</v>
      </c>
      <c r="Q1545" s="50">
        <v>1</v>
      </c>
      <c r="R1545" s="50" t="str">
        <f t="shared" ca="1" si="1033"/>
        <v>prop_303</v>
      </c>
      <c r="S1545" s="50" t="str">
        <f t="shared" ca="1" si="1034"/>
        <v>prop</v>
      </c>
      <c r="U1545" s="50">
        <v>42</v>
      </c>
      <c r="V1545" s="50">
        <f t="shared" si="1035"/>
        <v>422043</v>
      </c>
      <c r="W1545" s="50">
        <v>43</v>
      </c>
      <c r="X1545" s="50" t="s">
        <v>2200</v>
      </c>
      <c r="Y1545" s="50" t="s">
        <v>2200</v>
      </c>
      <c r="Z1545" s="50">
        <f>随机目标!CH984</f>
        <v>0</v>
      </c>
      <c r="AA1545" s="50">
        <v>2</v>
      </c>
      <c r="AB1545" s="50" t="str">
        <f t="shared" si="1036"/>
        <v>itemicon_1</v>
      </c>
      <c r="AC1545" s="50" t="str">
        <f t="shared" si="1037"/>
        <v>coin</v>
      </c>
    </row>
    <row r="1546" spans="1:29">
      <c r="A1546" s="51" t="s">
        <v>1860</v>
      </c>
      <c r="B1546" s="52">
        <v>3044</v>
      </c>
      <c r="C1546" s="52">
        <v>4</v>
      </c>
      <c r="E1546" s="50">
        <v>0</v>
      </c>
      <c r="F1546" s="50">
        <v>0</v>
      </c>
      <c r="G1546" s="50">
        <v>0</v>
      </c>
      <c r="H1546" s="50" t="str">
        <f>"pack,"&amp;宝箱产出!R47</f>
        <v>pack,80344</v>
      </c>
      <c r="K1546" s="50">
        <v>20</v>
      </c>
      <c r="L1546" s="50">
        <f t="shared" si="1032"/>
        <v>201044</v>
      </c>
      <c r="M1546" s="50">
        <v>44</v>
      </c>
      <c r="N1546" s="50" t="str">
        <f ca="1">OFFSET(随机目标!$C$42,M1546-1,MATCH(K1546,随机目标!$C$41:$CH$41,0)-1)</f>
        <v>prop,303,1</v>
      </c>
      <c r="O1546" s="50" t="str">
        <f ca="1">OFFSET(随机目标!$C$42,M1546-1,MATCH(K1546,随机目标!$C$41:$CH$41,0))</f>
        <v>prop,303,1</v>
      </c>
      <c r="P1546" s="50">
        <f ca="1">OFFSET(随机目标!$C$42,M1546-1,MATCH(K1546,随机目标!$C$41:$CH$41,0)+1)</f>
        <v>4</v>
      </c>
      <c r="Q1546" s="50">
        <v>1</v>
      </c>
      <c r="R1546" s="50" t="str">
        <f t="shared" ca="1" si="1033"/>
        <v>prop_303</v>
      </c>
      <c r="S1546" s="50" t="str">
        <f t="shared" ca="1" si="1034"/>
        <v>prop</v>
      </c>
      <c r="U1546" s="50">
        <v>42</v>
      </c>
      <c r="V1546" s="50">
        <f t="shared" si="1035"/>
        <v>422044</v>
      </c>
      <c r="W1546" s="50">
        <v>44</v>
      </c>
      <c r="X1546" s="50" t="s">
        <v>2200</v>
      </c>
      <c r="Y1546" s="50" t="s">
        <v>2200</v>
      </c>
      <c r="Z1546" s="50">
        <f>随机目标!CH985</f>
        <v>0</v>
      </c>
      <c r="AA1546" s="50">
        <v>2</v>
      </c>
      <c r="AB1546" s="50" t="str">
        <f t="shared" si="1036"/>
        <v>itemicon_1</v>
      </c>
      <c r="AC1546" s="50" t="str">
        <f t="shared" si="1037"/>
        <v>coin</v>
      </c>
    </row>
    <row r="1547" spans="1:29">
      <c r="A1547" s="51" t="s">
        <v>1861</v>
      </c>
      <c r="B1547" s="52">
        <v>3045</v>
      </c>
      <c r="C1547" s="52">
        <v>4</v>
      </c>
      <c r="E1547" s="50">
        <v>0</v>
      </c>
      <c r="F1547" s="50">
        <v>0</v>
      </c>
      <c r="G1547" s="50">
        <v>0</v>
      </c>
      <c r="H1547" s="50" t="str">
        <f>"pack,"&amp;宝箱产出!R48</f>
        <v>pack,80345</v>
      </c>
      <c r="K1547" s="50">
        <v>20</v>
      </c>
      <c r="L1547" s="50">
        <f t="shared" si="1032"/>
        <v>201045</v>
      </c>
      <c r="M1547" s="50">
        <v>45</v>
      </c>
      <c r="N1547" s="50" t="str">
        <f ca="1">OFFSET(随机目标!$C$42,M1547-1,MATCH(K1547,随机目标!$C$41:$CH$41,0)-1)</f>
        <v>prop,303,1</v>
      </c>
      <c r="O1547" s="50" t="str">
        <f ca="1">OFFSET(随机目标!$C$42,M1547-1,MATCH(K1547,随机目标!$C$41:$CH$41,0))</f>
        <v>prop,303,1</v>
      </c>
      <c r="P1547" s="50">
        <f ca="1">OFFSET(随机目标!$C$42,M1547-1,MATCH(K1547,随机目标!$C$41:$CH$41,0)+1)</f>
        <v>5</v>
      </c>
      <c r="Q1547" s="50">
        <v>1</v>
      </c>
      <c r="R1547" s="50" t="str">
        <f t="shared" ca="1" si="1033"/>
        <v>prop_303</v>
      </c>
      <c r="S1547" s="50" t="str">
        <f t="shared" ca="1" si="1034"/>
        <v>prop</v>
      </c>
      <c r="U1547" s="50">
        <v>42</v>
      </c>
      <c r="V1547" s="50">
        <f t="shared" si="1035"/>
        <v>422045</v>
      </c>
      <c r="W1547" s="50">
        <v>45</v>
      </c>
      <c r="X1547" s="50" t="s">
        <v>2200</v>
      </c>
      <c r="Y1547" s="50" t="s">
        <v>2200</v>
      </c>
      <c r="Z1547" s="50">
        <f>随机目标!CH986</f>
        <v>0</v>
      </c>
      <c r="AA1547" s="50">
        <v>2</v>
      </c>
      <c r="AB1547" s="50" t="str">
        <f t="shared" si="1036"/>
        <v>itemicon_1</v>
      </c>
      <c r="AC1547" s="50" t="str">
        <f t="shared" si="1037"/>
        <v>coin</v>
      </c>
    </row>
    <row r="1548" spans="1:29">
      <c r="A1548" s="51" t="s">
        <v>1862</v>
      </c>
      <c r="B1548" s="52">
        <v>3046</v>
      </c>
      <c r="C1548" s="52">
        <v>4</v>
      </c>
      <c r="E1548" s="50">
        <v>0</v>
      </c>
      <c r="F1548" s="50">
        <v>0</v>
      </c>
      <c r="G1548" s="50">
        <v>0</v>
      </c>
      <c r="H1548" s="50" t="str">
        <f>"pack,"&amp;宝箱产出!R49</f>
        <v>pack,80346</v>
      </c>
      <c r="K1548" s="50">
        <v>20</v>
      </c>
      <c r="L1548" s="50">
        <f t="shared" si="1032"/>
        <v>201046</v>
      </c>
      <c r="M1548" s="50">
        <v>46</v>
      </c>
      <c r="N1548" s="50" t="str">
        <f ca="1">OFFSET(随机目标!$C$42,M1548-1,MATCH(K1548,随机目标!$C$41:$CH$41,0)-1)</f>
        <v>prop,303,1</v>
      </c>
      <c r="O1548" s="50" t="str">
        <f ca="1">OFFSET(随机目标!$C$42,M1548-1,MATCH(K1548,随机目标!$C$41:$CH$41,0))</f>
        <v>prop,303,1</v>
      </c>
      <c r="P1548" s="50">
        <f ca="1">OFFSET(随机目标!$C$42,M1548-1,MATCH(K1548,随机目标!$C$41:$CH$41,0)+1)</f>
        <v>5</v>
      </c>
      <c r="Q1548" s="50">
        <v>1</v>
      </c>
      <c r="R1548" s="50" t="str">
        <f t="shared" ca="1" si="1033"/>
        <v>prop_303</v>
      </c>
      <c r="S1548" s="50" t="str">
        <f t="shared" ca="1" si="1034"/>
        <v>prop</v>
      </c>
      <c r="U1548" s="50">
        <v>42</v>
      </c>
      <c r="V1548" s="50">
        <f t="shared" si="1035"/>
        <v>422046</v>
      </c>
      <c r="W1548" s="50">
        <v>46</v>
      </c>
      <c r="X1548" s="50" t="s">
        <v>2200</v>
      </c>
      <c r="Y1548" s="50" t="s">
        <v>2200</v>
      </c>
      <c r="Z1548" s="50">
        <f>随机目标!CH987</f>
        <v>0</v>
      </c>
      <c r="AA1548" s="50">
        <v>2</v>
      </c>
      <c r="AB1548" s="50" t="str">
        <f t="shared" si="1036"/>
        <v>itemicon_1</v>
      </c>
      <c r="AC1548" s="50" t="str">
        <f t="shared" si="1037"/>
        <v>coin</v>
      </c>
    </row>
    <row r="1549" spans="1:29">
      <c r="A1549" s="51" t="s">
        <v>1863</v>
      </c>
      <c r="B1549" s="52">
        <v>3047</v>
      </c>
      <c r="C1549" s="52">
        <v>4</v>
      </c>
      <c r="E1549" s="50">
        <v>0</v>
      </c>
      <c r="F1549" s="50">
        <v>0</v>
      </c>
      <c r="G1549" s="50">
        <v>0</v>
      </c>
      <c r="H1549" s="50" t="str">
        <f>"pack,"&amp;宝箱产出!R50</f>
        <v>pack,80347</v>
      </c>
      <c r="K1549" s="50">
        <v>20</v>
      </c>
      <c r="L1549" s="50">
        <f t="shared" si="1032"/>
        <v>201047</v>
      </c>
      <c r="M1549" s="50">
        <v>47</v>
      </c>
      <c r="N1549" s="50" t="str">
        <f ca="1">OFFSET(随机目标!$C$42,M1549-1,MATCH(K1549,随机目标!$C$41:$CH$41,0)-1)</f>
        <v>prop,303,1</v>
      </c>
      <c r="O1549" s="50" t="str">
        <f ca="1">OFFSET(随机目标!$C$42,M1549-1,MATCH(K1549,随机目标!$C$41:$CH$41,0))</f>
        <v>prop,303,1</v>
      </c>
      <c r="P1549" s="50">
        <f ca="1">OFFSET(随机目标!$C$42,M1549-1,MATCH(K1549,随机目标!$C$41:$CH$41,0)+1)</f>
        <v>5</v>
      </c>
      <c r="Q1549" s="50">
        <v>1</v>
      </c>
      <c r="R1549" s="50" t="str">
        <f t="shared" ca="1" si="1033"/>
        <v>prop_303</v>
      </c>
      <c r="S1549" s="50" t="str">
        <f t="shared" ca="1" si="1034"/>
        <v>prop</v>
      </c>
      <c r="U1549" s="50">
        <v>42</v>
      </c>
      <c r="V1549" s="50">
        <f t="shared" si="1035"/>
        <v>422047</v>
      </c>
      <c r="W1549" s="50">
        <v>47</v>
      </c>
      <c r="X1549" s="50" t="s">
        <v>2200</v>
      </c>
      <c r="Y1549" s="50" t="s">
        <v>2200</v>
      </c>
      <c r="Z1549" s="50">
        <f>随机目标!CH988</f>
        <v>0</v>
      </c>
      <c r="AA1549" s="50">
        <v>2</v>
      </c>
      <c r="AB1549" s="50" t="str">
        <f t="shared" si="1036"/>
        <v>itemicon_1</v>
      </c>
      <c r="AC1549" s="50" t="str">
        <f t="shared" si="1037"/>
        <v>coin</v>
      </c>
    </row>
    <row r="1550" spans="1:29">
      <c r="A1550" s="51" t="s">
        <v>1864</v>
      </c>
      <c r="B1550" s="52">
        <v>3048</v>
      </c>
      <c r="C1550" s="52">
        <v>4</v>
      </c>
      <c r="E1550" s="50">
        <v>0</v>
      </c>
      <c r="F1550" s="50">
        <v>0</v>
      </c>
      <c r="G1550" s="50">
        <v>0</v>
      </c>
      <c r="H1550" s="50" t="str">
        <f>"pack,"&amp;宝箱产出!R51</f>
        <v>pack,80348</v>
      </c>
      <c r="K1550" s="50">
        <v>20</v>
      </c>
      <c r="L1550" s="50">
        <f t="shared" si="1032"/>
        <v>201048</v>
      </c>
      <c r="M1550" s="50">
        <v>48</v>
      </c>
      <c r="N1550" s="50" t="str">
        <f ca="1">OFFSET(随机目标!$C$42,M1550-1,MATCH(K1550,随机目标!$C$41:$CH$41,0)-1)</f>
        <v>prop,303,1</v>
      </c>
      <c r="O1550" s="50" t="str">
        <f ca="1">OFFSET(随机目标!$C$42,M1550-1,MATCH(K1550,随机目标!$C$41:$CH$41,0))</f>
        <v>prop,303,1</v>
      </c>
      <c r="P1550" s="50">
        <f ca="1">OFFSET(随机目标!$C$42,M1550-1,MATCH(K1550,随机目标!$C$41:$CH$41,0)+1)</f>
        <v>5</v>
      </c>
      <c r="Q1550" s="50">
        <v>1</v>
      </c>
      <c r="R1550" s="50" t="str">
        <f t="shared" ca="1" si="1033"/>
        <v>prop_303</v>
      </c>
      <c r="S1550" s="50" t="str">
        <f t="shared" ca="1" si="1034"/>
        <v>prop</v>
      </c>
      <c r="U1550" s="50">
        <v>42</v>
      </c>
      <c r="V1550" s="50">
        <f t="shared" si="1035"/>
        <v>422048</v>
      </c>
      <c r="W1550" s="50">
        <v>48</v>
      </c>
      <c r="X1550" s="50" t="s">
        <v>2200</v>
      </c>
      <c r="Y1550" s="50" t="s">
        <v>2200</v>
      </c>
      <c r="Z1550" s="50">
        <f>随机目标!CH989</f>
        <v>0</v>
      </c>
      <c r="AA1550" s="50">
        <v>2</v>
      </c>
      <c r="AB1550" s="50" t="str">
        <f t="shared" si="1036"/>
        <v>itemicon_1</v>
      </c>
      <c r="AC1550" s="50" t="str">
        <f t="shared" si="1037"/>
        <v>coin</v>
      </c>
    </row>
    <row r="1551" spans="1:29">
      <c r="A1551" s="51" t="s">
        <v>1865</v>
      </c>
      <c r="B1551" s="52">
        <v>3049</v>
      </c>
      <c r="C1551" s="52">
        <v>4</v>
      </c>
      <c r="E1551" s="50">
        <v>0</v>
      </c>
      <c r="F1551" s="50">
        <v>0</v>
      </c>
      <c r="G1551" s="50">
        <v>0</v>
      </c>
      <c r="H1551" s="50" t="str">
        <f>"pack,"&amp;宝箱产出!R52</f>
        <v>pack,80349</v>
      </c>
      <c r="K1551" s="50">
        <v>20</v>
      </c>
      <c r="L1551" s="50">
        <f t="shared" si="1032"/>
        <v>201049</v>
      </c>
      <c r="M1551" s="50">
        <v>49</v>
      </c>
      <c r="N1551" s="50" t="str">
        <f ca="1">OFFSET(随机目标!$C$42,M1551-1,MATCH(K1551,随机目标!$C$41:$CH$41,0)-1)</f>
        <v>prop,303,1</v>
      </c>
      <c r="O1551" s="50" t="str">
        <f ca="1">OFFSET(随机目标!$C$42,M1551-1,MATCH(K1551,随机目标!$C$41:$CH$41,0))</f>
        <v>prop,303,1</v>
      </c>
      <c r="P1551" s="50">
        <f ca="1">OFFSET(随机目标!$C$42,M1551-1,MATCH(K1551,随机目标!$C$41:$CH$41,0)+1)</f>
        <v>5</v>
      </c>
      <c r="Q1551" s="50">
        <v>1</v>
      </c>
      <c r="R1551" s="50" t="str">
        <f t="shared" ca="1" si="1033"/>
        <v>prop_303</v>
      </c>
      <c r="S1551" s="50" t="str">
        <f t="shared" ca="1" si="1034"/>
        <v>prop</v>
      </c>
      <c r="U1551" s="50">
        <v>42</v>
      </c>
      <c r="V1551" s="50">
        <f t="shared" si="1035"/>
        <v>422049</v>
      </c>
      <c r="W1551" s="50">
        <v>49</v>
      </c>
      <c r="X1551" s="50" t="s">
        <v>2200</v>
      </c>
      <c r="Y1551" s="50" t="s">
        <v>2200</v>
      </c>
      <c r="Z1551" s="50">
        <f>随机目标!CH990</f>
        <v>0</v>
      </c>
      <c r="AA1551" s="50">
        <v>2</v>
      </c>
      <c r="AB1551" s="50" t="str">
        <f t="shared" si="1036"/>
        <v>itemicon_1</v>
      </c>
      <c r="AC1551" s="50" t="str">
        <f t="shared" si="1037"/>
        <v>coin</v>
      </c>
    </row>
    <row r="1552" spans="1:29">
      <c r="A1552" s="51" t="s">
        <v>1866</v>
      </c>
      <c r="B1552" s="52">
        <v>3050</v>
      </c>
      <c r="C1552" s="52">
        <v>4</v>
      </c>
      <c r="E1552" s="50">
        <v>0</v>
      </c>
      <c r="F1552" s="50">
        <v>0</v>
      </c>
      <c r="G1552" s="50">
        <v>0</v>
      </c>
      <c r="H1552" s="50" t="str">
        <f>"pack,"&amp;宝箱产出!R53</f>
        <v>pack,80350</v>
      </c>
      <c r="K1552" s="50">
        <v>20</v>
      </c>
      <c r="L1552" s="50">
        <f t="shared" si="1032"/>
        <v>201050</v>
      </c>
      <c r="M1552" s="50">
        <v>50</v>
      </c>
      <c r="N1552" s="50" t="str">
        <f ca="1">OFFSET(随机目标!$C$42,M1552-1,MATCH(K1552,随机目标!$C$41:$CH$41,0)-1)</f>
        <v>prop,303,1</v>
      </c>
      <c r="O1552" s="50" t="str">
        <f ca="1">OFFSET(随机目标!$C$42,M1552-1,MATCH(K1552,随机目标!$C$41:$CH$41,0))</f>
        <v>prop,303,1</v>
      </c>
      <c r="P1552" s="50">
        <f ca="1">OFFSET(随机目标!$C$42,M1552-1,MATCH(K1552,随机目标!$C$41:$CH$41,0)+1)</f>
        <v>6</v>
      </c>
      <c r="Q1552" s="50">
        <v>1</v>
      </c>
      <c r="R1552" s="50" t="str">
        <f t="shared" ca="1" si="1033"/>
        <v>prop_303</v>
      </c>
      <c r="S1552" s="50" t="str">
        <f t="shared" ca="1" si="1034"/>
        <v>prop</v>
      </c>
      <c r="U1552" s="50">
        <v>42</v>
      </c>
      <c r="V1552" s="50">
        <f t="shared" si="1035"/>
        <v>422050</v>
      </c>
      <c r="W1552" s="50">
        <v>50</v>
      </c>
      <c r="X1552" s="50" t="s">
        <v>2200</v>
      </c>
      <c r="Y1552" s="50" t="s">
        <v>2200</v>
      </c>
      <c r="Z1552" s="50">
        <f>随机目标!CH991</f>
        <v>0</v>
      </c>
      <c r="AA1552" s="50">
        <v>2</v>
      </c>
      <c r="AB1552" s="50" t="str">
        <f t="shared" si="1036"/>
        <v>itemicon_1</v>
      </c>
      <c r="AC1552" s="50" t="str">
        <f t="shared" si="1037"/>
        <v>coin</v>
      </c>
    </row>
    <row r="1553" spans="1:29">
      <c r="A1553" s="51" t="s">
        <v>1867</v>
      </c>
      <c r="B1553" s="52">
        <v>3051</v>
      </c>
      <c r="C1553" s="52">
        <v>4</v>
      </c>
      <c r="E1553" s="50">
        <v>0</v>
      </c>
      <c r="F1553" s="50">
        <v>0</v>
      </c>
      <c r="G1553" s="50">
        <v>0</v>
      </c>
      <c r="H1553" s="50" t="str">
        <f>"pack,"&amp;宝箱产出!R54</f>
        <v>pack,80351</v>
      </c>
      <c r="K1553" s="50">
        <v>20</v>
      </c>
      <c r="L1553" s="50">
        <f t="shared" si="1032"/>
        <v>201051</v>
      </c>
      <c r="M1553" s="50">
        <v>51</v>
      </c>
      <c r="N1553" s="50" t="str">
        <f ca="1">OFFSET(随机目标!$C$42,M1553-1,MATCH(K1553,随机目标!$C$41:$CH$41,0)-1)</f>
        <v>prop,303,1</v>
      </c>
      <c r="O1553" s="50" t="str">
        <f ca="1">OFFSET(随机目标!$C$42,M1553-1,MATCH(K1553,随机目标!$C$41:$CH$41,0))</f>
        <v>prop,303,1</v>
      </c>
      <c r="P1553" s="50">
        <f ca="1">OFFSET(随机目标!$C$42,M1553-1,MATCH(K1553,随机目标!$C$41:$CH$41,0)+1)</f>
        <v>6</v>
      </c>
      <c r="Q1553" s="50">
        <v>1</v>
      </c>
      <c r="R1553" s="50" t="str">
        <f t="shared" ca="1" si="1033"/>
        <v>prop_303</v>
      </c>
      <c r="S1553" s="50" t="str">
        <f t="shared" ca="1" si="1034"/>
        <v>prop</v>
      </c>
      <c r="U1553" s="50">
        <v>42</v>
      </c>
      <c r="V1553" s="50">
        <f t="shared" si="1035"/>
        <v>422051</v>
      </c>
      <c r="W1553" s="50">
        <v>51</v>
      </c>
      <c r="X1553" s="50" t="s">
        <v>2200</v>
      </c>
      <c r="Y1553" s="50" t="s">
        <v>2200</v>
      </c>
      <c r="Z1553" s="50">
        <f>随机目标!CH992</f>
        <v>0</v>
      </c>
      <c r="AA1553" s="50">
        <v>2</v>
      </c>
      <c r="AB1553" s="50" t="str">
        <f t="shared" si="1036"/>
        <v>itemicon_1</v>
      </c>
      <c r="AC1553" s="50" t="str">
        <f t="shared" si="1037"/>
        <v>coin</v>
      </c>
    </row>
    <row r="1554" spans="1:29">
      <c r="A1554" s="51" t="s">
        <v>1868</v>
      </c>
      <c r="B1554" s="52">
        <v>3052</v>
      </c>
      <c r="C1554" s="52">
        <v>4</v>
      </c>
      <c r="E1554" s="50">
        <v>0</v>
      </c>
      <c r="F1554" s="50">
        <v>0</v>
      </c>
      <c r="G1554" s="50">
        <v>0</v>
      </c>
      <c r="H1554" s="50" t="str">
        <f>"pack,"&amp;宝箱产出!R55</f>
        <v>pack,80352</v>
      </c>
      <c r="K1554" s="50">
        <v>20</v>
      </c>
      <c r="L1554" s="50">
        <f t="shared" si="1032"/>
        <v>201052</v>
      </c>
      <c r="M1554" s="50">
        <v>52</v>
      </c>
      <c r="N1554" s="50" t="str">
        <f ca="1">OFFSET(随机目标!$C$42,M1554-1,MATCH(K1554,随机目标!$C$41:$CH$41,0)-1)</f>
        <v>prop,303,1</v>
      </c>
      <c r="O1554" s="50" t="str">
        <f ca="1">OFFSET(随机目标!$C$42,M1554-1,MATCH(K1554,随机目标!$C$41:$CH$41,0))</f>
        <v>prop,303,1</v>
      </c>
      <c r="P1554" s="50">
        <f ca="1">OFFSET(随机目标!$C$42,M1554-1,MATCH(K1554,随机目标!$C$41:$CH$41,0)+1)</f>
        <v>6</v>
      </c>
      <c r="Q1554" s="50">
        <v>1</v>
      </c>
      <c r="R1554" s="50" t="str">
        <f t="shared" ca="1" si="1033"/>
        <v>prop_303</v>
      </c>
      <c r="S1554" s="50" t="str">
        <f t="shared" ca="1" si="1034"/>
        <v>prop</v>
      </c>
      <c r="U1554" s="50">
        <v>42</v>
      </c>
      <c r="V1554" s="50">
        <f t="shared" si="1035"/>
        <v>422052</v>
      </c>
      <c r="W1554" s="50">
        <v>52</v>
      </c>
      <c r="X1554" s="50" t="s">
        <v>2200</v>
      </c>
      <c r="Y1554" s="50" t="s">
        <v>2200</v>
      </c>
      <c r="Z1554" s="50">
        <f>随机目标!CH993</f>
        <v>0</v>
      </c>
      <c r="AA1554" s="50">
        <v>2</v>
      </c>
      <c r="AB1554" s="50" t="str">
        <f t="shared" si="1036"/>
        <v>itemicon_1</v>
      </c>
      <c r="AC1554" s="50" t="str">
        <f t="shared" si="1037"/>
        <v>coin</v>
      </c>
    </row>
    <row r="1555" spans="1:29">
      <c r="A1555" s="51" t="s">
        <v>1869</v>
      </c>
      <c r="B1555" s="52">
        <v>3053</v>
      </c>
      <c r="C1555" s="52">
        <v>4</v>
      </c>
      <c r="E1555" s="50">
        <v>0</v>
      </c>
      <c r="F1555" s="50">
        <v>0</v>
      </c>
      <c r="G1555" s="50">
        <v>0</v>
      </c>
      <c r="H1555" s="50" t="str">
        <f>"pack,"&amp;宝箱产出!R56</f>
        <v>pack,80353</v>
      </c>
      <c r="K1555" s="50">
        <v>20</v>
      </c>
      <c r="L1555" s="50">
        <f t="shared" si="1032"/>
        <v>201053</v>
      </c>
      <c r="M1555" s="50">
        <v>53</v>
      </c>
      <c r="N1555" s="50" t="str">
        <f ca="1">OFFSET(随机目标!$C$42,M1555-1,MATCH(K1555,随机目标!$C$41:$CH$41,0)-1)</f>
        <v>prop,303,1</v>
      </c>
      <c r="O1555" s="50" t="str">
        <f ca="1">OFFSET(随机目标!$C$42,M1555-1,MATCH(K1555,随机目标!$C$41:$CH$41,0))</f>
        <v>prop,303,1</v>
      </c>
      <c r="P1555" s="50">
        <f ca="1">OFFSET(随机目标!$C$42,M1555-1,MATCH(K1555,随机目标!$C$41:$CH$41,0)+1)</f>
        <v>6</v>
      </c>
      <c r="Q1555" s="50">
        <v>1</v>
      </c>
      <c r="R1555" s="50" t="str">
        <f t="shared" ca="1" si="1033"/>
        <v>prop_303</v>
      </c>
      <c r="S1555" s="50" t="str">
        <f t="shared" ca="1" si="1034"/>
        <v>prop</v>
      </c>
      <c r="U1555" s="50">
        <v>42</v>
      </c>
      <c r="V1555" s="50">
        <f t="shared" si="1035"/>
        <v>422053</v>
      </c>
      <c r="W1555" s="50">
        <v>53</v>
      </c>
      <c r="X1555" s="50" t="s">
        <v>2200</v>
      </c>
      <c r="Y1555" s="50" t="s">
        <v>2200</v>
      </c>
      <c r="Z1555" s="50">
        <f>随机目标!CH994</f>
        <v>0</v>
      </c>
      <c r="AA1555" s="50">
        <v>2</v>
      </c>
      <c r="AB1555" s="50" t="str">
        <f t="shared" si="1036"/>
        <v>itemicon_1</v>
      </c>
      <c r="AC1555" s="50" t="str">
        <f t="shared" si="1037"/>
        <v>coin</v>
      </c>
    </row>
    <row r="1556" spans="1:29">
      <c r="A1556" s="51" t="s">
        <v>1870</v>
      </c>
      <c r="B1556" s="52">
        <v>3054</v>
      </c>
      <c r="C1556" s="52">
        <v>4</v>
      </c>
      <c r="E1556" s="50">
        <v>0</v>
      </c>
      <c r="F1556" s="50">
        <v>0</v>
      </c>
      <c r="G1556" s="50">
        <v>0</v>
      </c>
      <c r="H1556" s="50" t="str">
        <f>"pack,"&amp;宝箱产出!R57</f>
        <v>pack,80354</v>
      </c>
      <c r="K1556" s="50">
        <v>20</v>
      </c>
      <c r="L1556" s="50">
        <f t="shared" si="1032"/>
        <v>201054</v>
      </c>
      <c r="M1556" s="50">
        <v>54</v>
      </c>
      <c r="N1556" s="50" t="str">
        <f ca="1">OFFSET(随机目标!$C$42,M1556-1,MATCH(K1556,随机目标!$C$41:$CH$41,0)-1)</f>
        <v>prop,303,1</v>
      </c>
      <c r="O1556" s="50" t="str">
        <f ca="1">OFFSET(随机目标!$C$42,M1556-1,MATCH(K1556,随机目标!$C$41:$CH$41,0))</f>
        <v>prop,303,1</v>
      </c>
      <c r="P1556" s="50">
        <f ca="1">OFFSET(随机目标!$C$42,M1556-1,MATCH(K1556,随机目标!$C$41:$CH$41,0)+1)</f>
        <v>7</v>
      </c>
      <c r="Q1556" s="50">
        <v>1</v>
      </c>
      <c r="R1556" s="50" t="str">
        <f t="shared" ca="1" si="1033"/>
        <v>prop_303</v>
      </c>
      <c r="S1556" s="50" t="str">
        <f t="shared" ca="1" si="1034"/>
        <v>prop</v>
      </c>
      <c r="U1556" s="50">
        <v>42</v>
      </c>
      <c r="V1556" s="50">
        <f t="shared" si="1035"/>
        <v>422054</v>
      </c>
      <c r="W1556" s="50">
        <v>54</v>
      </c>
      <c r="X1556" s="50" t="s">
        <v>2200</v>
      </c>
      <c r="Y1556" s="50" t="s">
        <v>2200</v>
      </c>
      <c r="Z1556" s="50">
        <f>随机目标!CH995</f>
        <v>0</v>
      </c>
      <c r="AA1556" s="50">
        <v>2</v>
      </c>
      <c r="AB1556" s="50" t="str">
        <f t="shared" si="1036"/>
        <v>itemicon_1</v>
      </c>
      <c r="AC1556" s="50" t="str">
        <f t="shared" si="1037"/>
        <v>coin</v>
      </c>
    </row>
    <row r="1557" spans="1:29">
      <c r="A1557" s="51" t="s">
        <v>1871</v>
      </c>
      <c r="B1557" s="52">
        <v>3055</v>
      </c>
      <c r="C1557" s="52">
        <v>4</v>
      </c>
      <c r="E1557" s="50">
        <v>0</v>
      </c>
      <c r="F1557" s="50">
        <v>0</v>
      </c>
      <c r="G1557" s="50">
        <v>0</v>
      </c>
      <c r="H1557" s="50" t="str">
        <f>"pack,"&amp;宝箱产出!R58</f>
        <v>pack,80355</v>
      </c>
      <c r="K1557" s="50">
        <v>20</v>
      </c>
      <c r="L1557" s="50">
        <f t="shared" si="1032"/>
        <v>201055</v>
      </c>
      <c r="M1557" s="50">
        <v>55</v>
      </c>
      <c r="N1557" s="50" t="str">
        <f ca="1">OFFSET(随机目标!$C$42,M1557-1,MATCH(K1557,随机目标!$C$41:$CH$41,0)-1)</f>
        <v>prop,303,1</v>
      </c>
      <c r="O1557" s="50" t="str">
        <f ca="1">OFFSET(随机目标!$C$42,M1557-1,MATCH(K1557,随机目标!$C$41:$CH$41,0))</f>
        <v>prop,303,1</v>
      </c>
      <c r="P1557" s="50">
        <f ca="1">OFFSET(随机目标!$C$42,M1557-1,MATCH(K1557,随机目标!$C$41:$CH$41,0)+1)</f>
        <v>7</v>
      </c>
      <c r="Q1557" s="50">
        <v>1</v>
      </c>
      <c r="R1557" s="50" t="str">
        <f t="shared" ca="1" si="1033"/>
        <v>prop_303</v>
      </c>
      <c r="S1557" s="50" t="str">
        <f t="shared" ca="1" si="1034"/>
        <v>prop</v>
      </c>
      <c r="U1557" s="50">
        <v>42</v>
      </c>
      <c r="V1557" s="50">
        <f t="shared" si="1035"/>
        <v>422055</v>
      </c>
      <c r="W1557" s="50">
        <v>55</v>
      </c>
      <c r="X1557" s="50" t="s">
        <v>2200</v>
      </c>
      <c r="Y1557" s="50" t="s">
        <v>2200</v>
      </c>
      <c r="Z1557" s="50">
        <f>随机目标!CH996</f>
        <v>0</v>
      </c>
      <c r="AA1557" s="50">
        <v>2</v>
      </c>
      <c r="AB1557" s="50" t="str">
        <f t="shared" si="1036"/>
        <v>itemicon_1</v>
      </c>
      <c r="AC1557" s="50" t="str">
        <f t="shared" si="1037"/>
        <v>coin</v>
      </c>
    </row>
    <row r="1558" spans="1:29">
      <c r="A1558" s="51" t="s">
        <v>1872</v>
      </c>
      <c r="B1558" s="52">
        <v>3056</v>
      </c>
      <c r="C1558" s="52">
        <v>4</v>
      </c>
      <c r="E1558" s="50">
        <v>0</v>
      </c>
      <c r="F1558" s="50">
        <v>0</v>
      </c>
      <c r="G1558" s="50">
        <v>0</v>
      </c>
      <c r="H1558" s="50" t="str">
        <f>"pack,"&amp;宝箱产出!R59</f>
        <v>pack,80356</v>
      </c>
      <c r="K1558" s="50">
        <v>20</v>
      </c>
      <c r="L1558" s="50">
        <f t="shared" si="1032"/>
        <v>201056</v>
      </c>
      <c r="M1558" s="50">
        <v>56</v>
      </c>
      <c r="N1558" s="50" t="str">
        <f ca="1">OFFSET(随机目标!$C$42,M1558-1,MATCH(K1558,随机目标!$C$41:$CH$41,0)-1)</f>
        <v>prop,303,1</v>
      </c>
      <c r="O1558" s="50" t="str">
        <f ca="1">OFFSET(随机目标!$C$42,M1558-1,MATCH(K1558,随机目标!$C$41:$CH$41,0))</f>
        <v>prop,303,1</v>
      </c>
      <c r="P1558" s="50">
        <f ca="1">OFFSET(随机目标!$C$42,M1558-1,MATCH(K1558,随机目标!$C$41:$CH$41,0)+1)</f>
        <v>7</v>
      </c>
      <c r="Q1558" s="50">
        <v>1</v>
      </c>
      <c r="R1558" s="50" t="str">
        <f t="shared" ca="1" si="1033"/>
        <v>prop_303</v>
      </c>
      <c r="S1558" s="50" t="str">
        <f t="shared" ca="1" si="1034"/>
        <v>prop</v>
      </c>
      <c r="U1558" s="50">
        <v>42</v>
      </c>
      <c r="V1558" s="50">
        <f t="shared" si="1035"/>
        <v>422056</v>
      </c>
      <c r="W1558" s="50">
        <v>56</v>
      </c>
      <c r="X1558" s="50" t="s">
        <v>2200</v>
      </c>
      <c r="Y1558" s="50" t="s">
        <v>2200</v>
      </c>
      <c r="Z1558" s="50">
        <f>随机目标!CH997</f>
        <v>0</v>
      </c>
      <c r="AA1558" s="50">
        <v>2</v>
      </c>
      <c r="AB1558" s="50" t="str">
        <f t="shared" si="1036"/>
        <v>itemicon_1</v>
      </c>
      <c r="AC1558" s="50" t="str">
        <f t="shared" si="1037"/>
        <v>coin</v>
      </c>
    </row>
    <row r="1559" spans="1:29">
      <c r="A1559" s="51" t="s">
        <v>1873</v>
      </c>
      <c r="B1559" s="52">
        <v>3057</v>
      </c>
      <c r="C1559" s="52">
        <v>4</v>
      </c>
      <c r="E1559" s="50">
        <v>0</v>
      </c>
      <c r="F1559" s="50">
        <v>0</v>
      </c>
      <c r="G1559" s="50">
        <v>0</v>
      </c>
      <c r="H1559" s="50" t="str">
        <f>"pack,"&amp;宝箱产出!R60</f>
        <v>pack,80357</v>
      </c>
      <c r="K1559" s="50">
        <v>20</v>
      </c>
      <c r="L1559" s="50">
        <f t="shared" si="1032"/>
        <v>201057</v>
      </c>
      <c r="M1559" s="50">
        <v>57</v>
      </c>
      <c r="N1559" s="50" t="str">
        <f ca="1">OFFSET(随机目标!$C$42,M1559-1,MATCH(K1559,随机目标!$C$41:$CH$41,0)-1)</f>
        <v>prop,303,1</v>
      </c>
      <c r="O1559" s="50" t="str">
        <f ca="1">OFFSET(随机目标!$C$42,M1559-1,MATCH(K1559,随机目标!$C$41:$CH$41,0))</f>
        <v>prop,303,1</v>
      </c>
      <c r="P1559" s="50">
        <f ca="1">OFFSET(随机目标!$C$42,M1559-1,MATCH(K1559,随机目标!$C$41:$CH$41,0)+1)</f>
        <v>7</v>
      </c>
      <c r="Q1559" s="50">
        <v>1</v>
      </c>
      <c r="R1559" s="50" t="str">
        <f t="shared" ca="1" si="1033"/>
        <v>prop_303</v>
      </c>
      <c r="S1559" s="50" t="str">
        <f t="shared" ca="1" si="1034"/>
        <v>prop</v>
      </c>
      <c r="U1559" s="50">
        <v>42</v>
      </c>
      <c r="V1559" s="50">
        <f t="shared" si="1035"/>
        <v>422057</v>
      </c>
      <c r="W1559" s="50">
        <v>57</v>
      </c>
      <c r="X1559" s="50" t="s">
        <v>2200</v>
      </c>
      <c r="Y1559" s="50" t="s">
        <v>2200</v>
      </c>
      <c r="Z1559" s="50">
        <f>随机目标!CH998</f>
        <v>0</v>
      </c>
      <c r="AA1559" s="50">
        <v>2</v>
      </c>
      <c r="AB1559" s="50" t="str">
        <f t="shared" si="1036"/>
        <v>itemicon_1</v>
      </c>
      <c r="AC1559" s="50" t="str">
        <f t="shared" si="1037"/>
        <v>coin</v>
      </c>
    </row>
    <row r="1560" spans="1:29">
      <c r="A1560" s="51" t="s">
        <v>1874</v>
      </c>
      <c r="B1560" s="52">
        <v>3058</v>
      </c>
      <c r="C1560" s="52">
        <v>4</v>
      </c>
      <c r="E1560" s="50">
        <v>0</v>
      </c>
      <c r="F1560" s="50">
        <v>0</v>
      </c>
      <c r="G1560" s="50">
        <v>0</v>
      </c>
      <c r="H1560" s="50" t="str">
        <f>"pack,"&amp;宝箱产出!R61</f>
        <v>pack,80358</v>
      </c>
      <c r="K1560" s="50">
        <v>20</v>
      </c>
      <c r="L1560" s="50">
        <f t="shared" si="1032"/>
        <v>201058</v>
      </c>
      <c r="M1560" s="50">
        <v>58</v>
      </c>
      <c r="N1560" s="50" t="str">
        <f ca="1">OFFSET(随机目标!$C$42,M1560-1,MATCH(K1560,随机目标!$C$41:$CH$41,0)-1)</f>
        <v>prop,303,1</v>
      </c>
      <c r="O1560" s="50" t="str">
        <f ca="1">OFFSET(随机目标!$C$42,M1560-1,MATCH(K1560,随机目标!$C$41:$CH$41,0))</f>
        <v>prop,303,1</v>
      </c>
      <c r="P1560" s="50">
        <f ca="1">OFFSET(随机目标!$C$42,M1560-1,MATCH(K1560,随机目标!$C$41:$CH$41,0)+1)</f>
        <v>7</v>
      </c>
      <c r="Q1560" s="50">
        <v>1</v>
      </c>
      <c r="R1560" s="50" t="str">
        <f t="shared" ca="1" si="1033"/>
        <v>prop_303</v>
      </c>
      <c r="S1560" s="50" t="str">
        <f t="shared" ca="1" si="1034"/>
        <v>prop</v>
      </c>
      <c r="U1560" s="50">
        <v>42</v>
      </c>
      <c r="V1560" s="50">
        <f t="shared" si="1035"/>
        <v>422058</v>
      </c>
      <c r="W1560" s="50">
        <v>58</v>
      </c>
      <c r="X1560" s="50" t="s">
        <v>2200</v>
      </c>
      <c r="Y1560" s="50" t="s">
        <v>2200</v>
      </c>
      <c r="Z1560" s="50">
        <f>随机目标!CH999</f>
        <v>0</v>
      </c>
      <c r="AA1560" s="50">
        <v>2</v>
      </c>
      <c r="AB1560" s="50" t="str">
        <f t="shared" si="1036"/>
        <v>itemicon_1</v>
      </c>
      <c r="AC1560" s="50" t="str">
        <f t="shared" si="1037"/>
        <v>coin</v>
      </c>
    </row>
    <row r="1561" spans="1:29">
      <c r="A1561" s="51" t="s">
        <v>1875</v>
      </c>
      <c r="B1561" s="52">
        <v>3059</v>
      </c>
      <c r="C1561" s="52">
        <v>4</v>
      </c>
      <c r="E1561" s="50">
        <v>0</v>
      </c>
      <c r="F1561" s="50">
        <v>0</v>
      </c>
      <c r="G1561" s="50">
        <v>0</v>
      </c>
      <c r="H1561" s="50" t="str">
        <f>"pack,"&amp;宝箱产出!R62</f>
        <v>pack,80359</v>
      </c>
      <c r="K1561" s="50">
        <v>20</v>
      </c>
      <c r="L1561" s="50">
        <f t="shared" si="1032"/>
        <v>201059</v>
      </c>
      <c r="M1561" s="50">
        <v>59</v>
      </c>
      <c r="N1561" s="50" t="str">
        <f ca="1">OFFSET(随机目标!$C$42,M1561-1,MATCH(K1561,随机目标!$C$41:$CH$41,0)-1)</f>
        <v>prop,303,1</v>
      </c>
      <c r="O1561" s="50" t="str">
        <f ca="1">OFFSET(随机目标!$C$42,M1561-1,MATCH(K1561,随机目标!$C$41:$CH$41,0))</f>
        <v>prop,303,1</v>
      </c>
      <c r="P1561" s="50">
        <f ca="1">OFFSET(随机目标!$C$42,M1561-1,MATCH(K1561,随机目标!$C$41:$CH$41,0)+1)</f>
        <v>8</v>
      </c>
      <c r="Q1561" s="50">
        <v>1</v>
      </c>
      <c r="R1561" s="50" t="str">
        <f t="shared" ca="1" si="1033"/>
        <v>prop_303</v>
      </c>
      <c r="S1561" s="50" t="str">
        <f t="shared" ca="1" si="1034"/>
        <v>prop</v>
      </c>
      <c r="U1561" s="50">
        <v>42</v>
      </c>
      <c r="V1561" s="50">
        <f t="shared" si="1035"/>
        <v>422059</v>
      </c>
      <c r="W1561" s="50">
        <v>59</v>
      </c>
      <c r="X1561" s="50" t="s">
        <v>2200</v>
      </c>
      <c r="Y1561" s="50" t="s">
        <v>2200</v>
      </c>
      <c r="Z1561" s="50">
        <f>随机目标!CH1000</f>
        <v>0</v>
      </c>
      <c r="AA1561" s="50">
        <v>2</v>
      </c>
      <c r="AB1561" s="50" t="str">
        <f t="shared" si="1036"/>
        <v>itemicon_1</v>
      </c>
      <c r="AC1561" s="50" t="str">
        <f t="shared" si="1037"/>
        <v>coin</v>
      </c>
    </row>
    <row r="1562" spans="1:29">
      <c r="A1562" s="51" t="s">
        <v>1876</v>
      </c>
      <c r="B1562" s="52">
        <v>3060</v>
      </c>
      <c r="C1562" s="52">
        <v>4</v>
      </c>
      <c r="E1562" s="50">
        <v>0</v>
      </c>
      <c r="F1562" s="50">
        <v>0</v>
      </c>
      <c r="G1562" s="50">
        <v>0</v>
      </c>
      <c r="H1562" s="50" t="str">
        <f>"pack,"&amp;宝箱产出!R63</f>
        <v>pack,80360</v>
      </c>
      <c r="K1562" s="50">
        <v>20</v>
      </c>
      <c r="L1562" s="50">
        <f t="shared" si="1032"/>
        <v>201060</v>
      </c>
      <c r="M1562" s="50">
        <v>60</v>
      </c>
      <c r="N1562" s="50" t="str">
        <f ca="1">OFFSET(随机目标!$C$42,M1562-1,MATCH(K1562,随机目标!$C$41:$CH$41,0)-1)</f>
        <v>prop,303,1</v>
      </c>
      <c r="O1562" s="50" t="str">
        <f ca="1">OFFSET(随机目标!$C$42,M1562-1,MATCH(K1562,随机目标!$C$41:$CH$41,0))</f>
        <v>prop,303,1</v>
      </c>
      <c r="P1562" s="50">
        <f ca="1">OFFSET(随机目标!$C$42,M1562-1,MATCH(K1562,随机目标!$C$41:$CH$41,0)+1)</f>
        <v>8</v>
      </c>
      <c r="Q1562" s="50">
        <v>1</v>
      </c>
      <c r="R1562" s="50" t="str">
        <f t="shared" ca="1" si="1033"/>
        <v>prop_303</v>
      </c>
      <c r="S1562" s="50" t="str">
        <f t="shared" ca="1" si="1034"/>
        <v>prop</v>
      </c>
      <c r="U1562" s="50">
        <v>42</v>
      </c>
      <c r="V1562" s="50">
        <f t="shared" si="1035"/>
        <v>422060</v>
      </c>
      <c r="W1562" s="50">
        <v>60</v>
      </c>
      <c r="X1562" s="50" t="s">
        <v>2200</v>
      </c>
      <c r="Y1562" s="50" t="s">
        <v>2200</v>
      </c>
      <c r="Z1562" s="50">
        <f>随机目标!CH1001</f>
        <v>0</v>
      </c>
      <c r="AA1562" s="50">
        <v>2</v>
      </c>
      <c r="AB1562" s="50" t="str">
        <f t="shared" si="1036"/>
        <v>itemicon_1</v>
      </c>
      <c r="AC1562" s="50" t="str">
        <f t="shared" si="1037"/>
        <v>coin</v>
      </c>
    </row>
    <row r="1563" spans="1:29">
      <c r="A1563" s="51" t="s">
        <v>1877</v>
      </c>
      <c r="B1563" s="52">
        <v>3061</v>
      </c>
      <c r="C1563" s="52">
        <v>4</v>
      </c>
      <c r="E1563" s="50">
        <v>0</v>
      </c>
      <c r="F1563" s="50">
        <v>0</v>
      </c>
      <c r="G1563" s="50">
        <v>0</v>
      </c>
      <c r="H1563" s="50" t="str">
        <f>"pack,"&amp;宝箱产出!R64</f>
        <v>pack,80361</v>
      </c>
      <c r="K1563" s="50">
        <v>20</v>
      </c>
      <c r="L1563" s="50">
        <f t="shared" si="1032"/>
        <v>201061</v>
      </c>
      <c r="M1563" s="50">
        <v>61</v>
      </c>
      <c r="N1563" s="50" t="str">
        <f ca="1">OFFSET(随机目标!$C$42,M1563-1,MATCH(K1563,随机目标!$C$41:$CH$41,0)-1)</f>
        <v>prop,303,1</v>
      </c>
      <c r="O1563" s="50" t="str">
        <f ca="1">OFFSET(随机目标!$C$42,M1563-1,MATCH(K1563,随机目标!$C$41:$CH$41,0))</f>
        <v>prop,303,1</v>
      </c>
      <c r="P1563" s="50">
        <f ca="1">OFFSET(随机目标!$C$42,M1563-1,MATCH(K1563,随机目标!$C$41:$CH$41,0)+1)</f>
        <v>8</v>
      </c>
      <c r="Q1563" s="50">
        <v>1</v>
      </c>
      <c r="R1563" s="50" t="str">
        <f t="shared" ca="1" si="1033"/>
        <v>prop_303</v>
      </c>
      <c r="S1563" s="50" t="str">
        <f t="shared" ca="1" si="1034"/>
        <v>prop</v>
      </c>
      <c r="U1563" s="50">
        <v>42</v>
      </c>
      <c r="V1563" s="50">
        <f t="shared" si="1035"/>
        <v>422061</v>
      </c>
      <c r="W1563" s="50">
        <v>61</v>
      </c>
      <c r="X1563" s="50" t="s">
        <v>2200</v>
      </c>
      <c r="Y1563" s="50" t="s">
        <v>2200</v>
      </c>
      <c r="Z1563" s="50">
        <f>随机目标!CH1002</f>
        <v>0</v>
      </c>
      <c r="AA1563" s="50">
        <v>2</v>
      </c>
      <c r="AB1563" s="50" t="str">
        <f t="shared" si="1036"/>
        <v>itemicon_1</v>
      </c>
      <c r="AC1563" s="50" t="str">
        <f t="shared" si="1037"/>
        <v>coin</v>
      </c>
    </row>
    <row r="1564" spans="1:29">
      <c r="A1564" s="51" t="s">
        <v>1878</v>
      </c>
      <c r="B1564" s="52">
        <v>3062</v>
      </c>
      <c r="C1564" s="52">
        <v>4</v>
      </c>
      <c r="E1564" s="50">
        <v>0</v>
      </c>
      <c r="F1564" s="50">
        <v>0</v>
      </c>
      <c r="G1564" s="50">
        <v>0</v>
      </c>
      <c r="H1564" s="50" t="str">
        <f>"pack,"&amp;宝箱产出!R65</f>
        <v>pack,80362</v>
      </c>
      <c r="K1564" s="50">
        <v>20</v>
      </c>
      <c r="L1564" s="50">
        <f t="shared" si="1032"/>
        <v>201062</v>
      </c>
      <c r="M1564" s="50">
        <v>62</v>
      </c>
      <c r="N1564" s="50" t="str">
        <f ca="1">OFFSET(随机目标!$C$42,M1564-1,MATCH(K1564,随机目标!$C$41:$CH$41,0)-1)</f>
        <v>prop,303,1</v>
      </c>
      <c r="O1564" s="50" t="str">
        <f ca="1">OFFSET(随机目标!$C$42,M1564-1,MATCH(K1564,随机目标!$C$41:$CH$41,0))</f>
        <v>prop,303,1</v>
      </c>
      <c r="P1564" s="50">
        <f ca="1">OFFSET(随机目标!$C$42,M1564-1,MATCH(K1564,随机目标!$C$41:$CH$41,0)+1)</f>
        <v>8</v>
      </c>
      <c r="Q1564" s="50">
        <v>1</v>
      </c>
      <c r="R1564" s="50" t="str">
        <f t="shared" ca="1" si="1033"/>
        <v>prop_303</v>
      </c>
      <c r="S1564" s="50" t="str">
        <f t="shared" ca="1" si="1034"/>
        <v>prop</v>
      </c>
      <c r="U1564" s="50">
        <v>42</v>
      </c>
      <c r="V1564" s="50">
        <f t="shared" si="1035"/>
        <v>422062</v>
      </c>
      <c r="W1564" s="50">
        <v>62</v>
      </c>
      <c r="X1564" s="50" t="s">
        <v>2200</v>
      </c>
      <c r="Y1564" s="50" t="s">
        <v>2200</v>
      </c>
      <c r="Z1564" s="50">
        <f>随机目标!CH1003</f>
        <v>0</v>
      </c>
      <c r="AA1564" s="50">
        <v>2</v>
      </c>
      <c r="AB1564" s="50" t="str">
        <f t="shared" si="1036"/>
        <v>itemicon_1</v>
      </c>
      <c r="AC1564" s="50" t="str">
        <f t="shared" si="1037"/>
        <v>coin</v>
      </c>
    </row>
    <row r="1565" spans="1:29">
      <c r="A1565" s="51" t="s">
        <v>1879</v>
      </c>
      <c r="B1565" s="52">
        <v>3063</v>
      </c>
      <c r="C1565" s="52">
        <v>4</v>
      </c>
      <c r="E1565" s="50">
        <v>0</v>
      </c>
      <c r="F1565" s="50">
        <v>0</v>
      </c>
      <c r="G1565" s="50">
        <v>0</v>
      </c>
      <c r="H1565" s="50" t="str">
        <f>"pack,"&amp;宝箱产出!R66</f>
        <v>pack,80363</v>
      </c>
      <c r="K1565" s="50">
        <v>20</v>
      </c>
      <c r="L1565" s="50">
        <f t="shared" si="1032"/>
        <v>201063</v>
      </c>
      <c r="M1565" s="50">
        <v>63</v>
      </c>
      <c r="N1565" s="50" t="str">
        <f ca="1">OFFSET(随机目标!$C$42,M1565-1,MATCH(K1565,随机目标!$C$41:$CH$41,0)-1)</f>
        <v>prop,303,1</v>
      </c>
      <c r="O1565" s="50" t="str">
        <f ca="1">OFFSET(随机目标!$C$42,M1565-1,MATCH(K1565,随机目标!$C$41:$CH$41,0))</f>
        <v>prop,303,1</v>
      </c>
      <c r="P1565" s="50">
        <f ca="1">OFFSET(随机目标!$C$42,M1565-1,MATCH(K1565,随机目标!$C$41:$CH$41,0)+1)</f>
        <v>8</v>
      </c>
      <c r="Q1565" s="50">
        <v>1</v>
      </c>
      <c r="R1565" s="50" t="str">
        <f t="shared" ca="1" si="1033"/>
        <v>prop_303</v>
      </c>
      <c r="S1565" s="50" t="str">
        <f t="shared" ca="1" si="1034"/>
        <v>prop</v>
      </c>
      <c r="U1565" s="50">
        <v>42</v>
      </c>
      <c r="V1565" s="50">
        <f t="shared" si="1035"/>
        <v>422063</v>
      </c>
      <c r="W1565" s="50">
        <v>63</v>
      </c>
      <c r="X1565" s="50" t="s">
        <v>2200</v>
      </c>
      <c r="Y1565" s="50" t="s">
        <v>2200</v>
      </c>
      <c r="Z1565" s="50">
        <f>随机目标!CH1004</f>
        <v>0</v>
      </c>
      <c r="AA1565" s="50">
        <v>2</v>
      </c>
      <c r="AB1565" s="50" t="str">
        <f t="shared" si="1036"/>
        <v>itemicon_1</v>
      </c>
      <c r="AC1565" s="50" t="str">
        <f t="shared" si="1037"/>
        <v>coin</v>
      </c>
    </row>
    <row r="1566" spans="1:29">
      <c r="A1566" s="51" t="s">
        <v>1880</v>
      </c>
      <c r="B1566" s="52">
        <v>3064</v>
      </c>
      <c r="C1566" s="52">
        <v>4</v>
      </c>
      <c r="E1566" s="50">
        <v>0</v>
      </c>
      <c r="F1566" s="50">
        <v>0</v>
      </c>
      <c r="G1566" s="50">
        <v>0</v>
      </c>
      <c r="H1566" s="50" t="str">
        <f>"pack,"&amp;宝箱产出!R67</f>
        <v>pack,80364</v>
      </c>
      <c r="K1566" s="50">
        <v>20</v>
      </c>
      <c r="L1566" s="50">
        <f t="shared" si="1032"/>
        <v>201064</v>
      </c>
      <c r="M1566" s="50">
        <v>64</v>
      </c>
      <c r="N1566" s="50" t="str">
        <f ca="1">OFFSET(随机目标!$C$42,M1566-1,MATCH(K1566,随机目标!$C$41:$CH$41,0)-1)</f>
        <v>prop,303,1</v>
      </c>
      <c r="O1566" s="50" t="str">
        <f ca="1">OFFSET(随机目标!$C$42,M1566-1,MATCH(K1566,随机目标!$C$41:$CH$41,0))</f>
        <v>prop,303,1</v>
      </c>
      <c r="P1566" s="50">
        <f ca="1">OFFSET(随机目标!$C$42,M1566-1,MATCH(K1566,随机目标!$C$41:$CH$41,0)+1)</f>
        <v>8</v>
      </c>
      <c r="Q1566" s="50">
        <v>1</v>
      </c>
      <c r="R1566" s="50" t="str">
        <f t="shared" ca="1" si="1033"/>
        <v>prop_303</v>
      </c>
      <c r="S1566" s="50" t="str">
        <f t="shared" ca="1" si="1034"/>
        <v>prop</v>
      </c>
      <c r="U1566" s="50">
        <v>42</v>
      </c>
      <c r="V1566" s="50">
        <f t="shared" si="1035"/>
        <v>422064</v>
      </c>
      <c r="W1566" s="50">
        <v>64</v>
      </c>
      <c r="X1566" s="50" t="s">
        <v>2200</v>
      </c>
      <c r="Y1566" s="50" t="s">
        <v>2200</v>
      </c>
      <c r="Z1566" s="50">
        <f>随机目标!CH1005</f>
        <v>0</v>
      </c>
      <c r="AA1566" s="50">
        <v>2</v>
      </c>
      <c r="AB1566" s="50" t="str">
        <f t="shared" si="1036"/>
        <v>itemicon_1</v>
      </c>
      <c r="AC1566" s="50" t="str">
        <f t="shared" si="1037"/>
        <v>coin</v>
      </c>
    </row>
    <row r="1567" spans="1:29">
      <c r="A1567" s="51" t="s">
        <v>1881</v>
      </c>
      <c r="B1567" s="52">
        <v>3065</v>
      </c>
      <c r="C1567" s="52">
        <v>4</v>
      </c>
      <c r="E1567" s="50">
        <v>0</v>
      </c>
      <c r="F1567" s="50">
        <v>0</v>
      </c>
      <c r="G1567" s="50">
        <v>0</v>
      </c>
      <c r="H1567" s="50" t="str">
        <f>"pack,"&amp;宝箱产出!R68</f>
        <v>pack,80365</v>
      </c>
      <c r="K1567" s="50">
        <v>20</v>
      </c>
      <c r="L1567" s="50">
        <f t="shared" si="1032"/>
        <v>201065</v>
      </c>
      <c r="M1567" s="50">
        <v>65</v>
      </c>
      <c r="N1567" s="50" t="str">
        <f ca="1">OFFSET(随机目标!$C$42,M1567-1,MATCH(K1567,随机目标!$C$41:$CH$41,0)-1)</f>
        <v>prop,303,1</v>
      </c>
      <c r="O1567" s="50" t="str">
        <f ca="1">OFFSET(随机目标!$C$42,M1567-1,MATCH(K1567,随机目标!$C$41:$CH$41,0))</f>
        <v>prop,303,1</v>
      </c>
      <c r="P1567" s="50">
        <f ca="1">OFFSET(随机目标!$C$42,M1567-1,MATCH(K1567,随机目标!$C$41:$CH$41,0)+1)</f>
        <v>8</v>
      </c>
      <c r="Q1567" s="50">
        <v>1</v>
      </c>
      <c r="R1567" s="50" t="str">
        <f t="shared" ca="1" si="1033"/>
        <v>prop_303</v>
      </c>
      <c r="S1567" s="50" t="str">
        <f t="shared" ca="1" si="1034"/>
        <v>prop</v>
      </c>
      <c r="U1567" s="50">
        <v>42</v>
      </c>
      <c r="V1567" s="50">
        <f t="shared" si="1035"/>
        <v>422065</v>
      </c>
      <c r="W1567" s="50">
        <v>65</v>
      </c>
      <c r="X1567" s="50" t="s">
        <v>2200</v>
      </c>
      <c r="Y1567" s="50" t="s">
        <v>2200</v>
      </c>
      <c r="Z1567" s="50">
        <f>随机目标!CH1006</f>
        <v>0</v>
      </c>
      <c r="AA1567" s="50">
        <v>2</v>
      </c>
      <c r="AB1567" s="50" t="str">
        <f t="shared" si="1036"/>
        <v>itemicon_1</v>
      </c>
      <c r="AC1567" s="50" t="str">
        <f t="shared" si="1037"/>
        <v>coin</v>
      </c>
    </row>
    <row r="1568" spans="1:29">
      <c r="A1568" s="51" t="s">
        <v>1882</v>
      </c>
      <c r="B1568" s="52">
        <v>3066</v>
      </c>
      <c r="C1568" s="52">
        <v>4</v>
      </c>
      <c r="E1568" s="50">
        <v>0</v>
      </c>
      <c r="F1568" s="50">
        <v>0</v>
      </c>
      <c r="G1568" s="50">
        <v>0</v>
      </c>
      <c r="H1568" s="50" t="str">
        <f>"pack,"&amp;宝箱产出!R69</f>
        <v>pack,80366</v>
      </c>
      <c r="K1568" s="50">
        <v>20</v>
      </c>
      <c r="L1568" s="50">
        <f t="shared" si="1032"/>
        <v>201066</v>
      </c>
      <c r="M1568" s="50">
        <v>66</v>
      </c>
      <c r="N1568" s="50" t="str">
        <f ca="1">OFFSET(随机目标!$C$42,M1568-1,MATCH(K1568,随机目标!$C$41:$CH$41,0)-1)</f>
        <v>prop,303,1</v>
      </c>
      <c r="O1568" s="50" t="str">
        <f ca="1">OFFSET(随机目标!$C$42,M1568-1,MATCH(K1568,随机目标!$C$41:$CH$41,0))</f>
        <v>prop,303,1</v>
      </c>
      <c r="P1568" s="50">
        <f ca="1">OFFSET(随机目标!$C$42,M1568-1,MATCH(K1568,随机目标!$C$41:$CH$41,0)+1)</f>
        <v>9</v>
      </c>
      <c r="Q1568" s="50">
        <v>1</v>
      </c>
      <c r="R1568" s="50" t="str">
        <f t="shared" ca="1" si="1033"/>
        <v>prop_303</v>
      </c>
      <c r="S1568" s="50" t="str">
        <f t="shared" ca="1" si="1034"/>
        <v>prop</v>
      </c>
      <c r="U1568" s="50">
        <v>42</v>
      </c>
      <c r="V1568" s="50">
        <f t="shared" si="1035"/>
        <v>422066</v>
      </c>
      <c r="W1568" s="50">
        <v>66</v>
      </c>
      <c r="X1568" s="50" t="s">
        <v>2200</v>
      </c>
      <c r="Y1568" s="50" t="s">
        <v>2200</v>
      </c>
      <c r="Z1568" s="50">
        <f>随机目标!CH1007</f>
        <v>0</v>
      </c>
      <c r="AA1568" s="50">
        <v>2</v>
      </c>
      <c r="AB1568" s="50" t="str">
        <f t="shared" si="1036"/>
        <v>itemicon_1</v>
      </c>
      <c r="AC1568" s="50" t="str">
        <f t="shared" si="1037"/>
        <v>coin</v>
      </c>
    </row>
    <row r="1569" spans="1:29">
      <c r="A1569" s="51" t="s">
        <v>1883</v>
      </c>
      <c r="B1569" s="52">
        <v>3067</v>
      </c>
      <c r="C1569" s="52">
        <v>4</v>
      </c>
      <c r="E1569" s="50">
        <v>0</v>
      </c>
      <c r="F1569" s="50">
        <v>0</v>
      </c>
      <c r="G1569" s="50">
        <v>0</v>
      </c>
      <c r="H1569" s="50" t="str">
        <f>"pack,"&amp;宝箱产出!R70</f>
        <v>pack,80367</v>
      </c>
      <c r="K1569" s="50">
        <v>20</v>
      </c>
      <c r="L1569" s="50">
        <f t="shared" si="1032"/>
        <v>201067</v>
      </c>
      <c r="M1569" s="50">
        <v>67</v>
      </c>
      <c r="N1569" s="50" t="str">
        <f ca="1">OFFSET(随机目标!$C$42,M1569-1,MATCH(K1569,随机目标!$C$41:$CH$41,0)-1)</f>
        <v>prop,303,1</v>
      </c>
      <c r="O1569" s="50" t="str">
        <f ca="1">OFFSET(随机目标!$C$42,M1569-1,MATCH(K1569,随机目标!$C$41:$CH$41,0))</f>
        <v>prop,303,1</v>
      </c>
      <c r="P1569" s="50">
        <f ca="1">OFFSET(随机目标!$C$42,M1569-1,MATCH(K1569,随机目标!$C$41:$CH$41,0)+1)</f>
        <v>9</v>
      </c>
      <c r="Q1569" s="50">
        <v>1</v>
      </c>
      <c r="R1569" s="50" t="str">
        <f t="shared" ca="1" si="1033"/>
        <v>prop_303</v>
      </c>
      <c r="S1569" s="50" t="str">
        <f t="shared" ca="1" si="1034"/>
        <v>prop</v>
      </c>
      <c r="U1569" s="50">
        <v>42</v>
      </c>
      <c r="V1569" s="50">
        <f t="shared" si="1035"/>
        <v>422067</v>
      </c>
      <c r="W1569" s="50">
        <v>67</v>
      </c>
      <c r="X1569" s="50" t="s">
        <v>2200</v>
      </c>
      <c r="Y1569" s="50" t="s">
        <v>2200</v>
      </c>
      <c r="Z1569" s="50">
        <f>随机目标!CH1008</f>
        <v>0</v>
      </c>
      <c r="AA1569" s="50">
        <v>2</v>
      </c>
      <c r="AB1569" s="50" t="str">
        <f t="shared" si="1036"/>
        <v>itemicon_1</v>
      </c>
      <c r="AC1569" s="50" t="str">
        <f t="shared" si="1037"/>
        <v>coin</v>
      </c>
    </row>
    <row r="1570" spans="1:29">
      <c r="A1570" s="51" t="s">
        <v>1884</v>
      </c>
      <c r="B1570" s="52">
        <v>3068</v>
      </c>
      <c r="C1570" s="52">
        <v>4</v>
      </c>
      <c r="E1570" s="50">
        <v>0</v>
      </c>
      <c r="F1570" s="50">
        <v>0</v>
      </c>
      <c r="G1570" s="50">
        <v>0</v>
      </c>
      <c r="H1570" s="50" t="str">
        <f>"pack,"&amp;宝箱产出!R71</f>
        <v>pack,80368</v>
      </c>
      <c r="K1570" s="50">
        <v>20</v>
      </c>
      <c r="L1570" s="50">
        <f t="shared" si="1032"/>
        <v>201068</v>
      </c>
      <c r="M1570" s="50">
        <v>68</v>
      </c>
      <c r="N1570" s="50" t="str">
        <f ca="1">OFFSET(随机目标!$C$42,M1570-1,MATCH(K1570,随机目标!$C$41:$CH$41,0)-1)</f>
        <v>prop,303,1</v>
      </c>
      <c r="O1570" s="50" t="str">
        <f ca="1">OFFSET(随机目标!$C$42,M1570-1,MATCH(K1570,随机目标!$C$41:$CH$41,0))</f>
        <v>prop,303,1</v>
      </c>
      <c r="P1570" s="50">
        <f ca="1">OFFSET(随机目标!$C$42,M1570-1,MATCH(K1570,随机目标!$C$41:$CH$41,0)+1)</f>
        <v>9</v>
      </c>
      <c r="Q1570" s="50">
        <v>1</v>
      </c>
      <c r="R1570" s="50" t="str">
        <f t="shared" ca="1" si="1033"/>
        <v>prop_303</v>
      </c>
      <c r="S1570" s="50" t="str">
        <f t="shared" ca="1" si="1034"/>
        <v>prop</v>
      </c>
      <c r="U1570" s="50">
        <v>42</v>
      </c>
      <c r="V1570" s="50">
        <f t="shared" si="1035"/>
        <v>422068</v>
      </c>
      <c r="W1570" s="50">
        <v>68</v>
      </c>
      <c r="X1570" s="50" t="s">
        <v>2200</v>
      </c>
      <c r="Y1570" s="50" t="s">
        <v>2200</v>
      </c>
      <c r="Z1570" s="50">
        <f>随机目标!CH1009</f>
        <v>0</v>
      </c>
      <c r="AA1570" s="50">
        <v>2</v>
      </c>
      <c r="AB1570" s="50" t="str">
        <f t="shared" si="1036"/>
        <v>itemicon_1</v>
      </c>
      <c r="AC1570" s="50" t="str">
        <f t="shared" si="1037"/>
        <v>coin</v>
      </c>
    </row>
    <row r="1571" spans="1:29">
      <c r="A1571" s="51" t="s">
        <v>1885</v>
      </c>
      <c r="B1571" s="52">
        <v>3069</v>
      </c>
      <c r="C1571" s="52">
        <v>4</v>
      </c>
      <c r="E1571" s="50">
        <v>0</v>
      </c>
      <c r="F1571" s="50">
        <v>0</v>
      </c>
      <c r="G1571" s="50">
        <v>0</v>
      </c>
      <c r="H1571" s="50" t="str">
        <f>"pack,"&amp;宝箱产出!R72</f>
        <v>pack,80369</v>
      </c>
      <c r="K1571" s="50">
        <v>20</v>
      </c>
      <c r="L1571" s="50">
        <f t="shared" si="1032"/>
        <v>201069</v>
      </c>
      <c r="M1571" s="50">
        <v>69</v>
      </c>
      <c r="N1571" s="50" t="str">
        <f ca="1">OFFSET(随机目标!$C$42,M1571-1,MATCH(K1571,随机目标!$C$41:$CH$41,0)-1)</f>
        <v>prop,303,1</v>
      </c>
      <c r="O1571" s="50" t="str">
        <f ca="1">OFFSET(随机目标!$C$42,M1571-1,MATCH(K1571,随机目标!$C$41:$CH$41,0))</f>
        <v>prop,303,1</v>
      </c>
      <c r="P1571" s="50">
        <f ca="1">OFFSET(随机目标!$C$42,M1571-1,MATCH(K1571,随机目标!$C$41:$CH$41,0)+1)</f>
        <v>9</v>
      </c>
      <c r="Q1571" s="50">
        <v>1</v>
      </c>
      <c r="R1571" s="50" t="str">
        <f t="shared" ca="1" si="1033"/>
        <v>prop_303</v>
      </c>
      <c r="S1571" s="50" t="str">
        <f t="shared" ca="1" si="1034"/>
        <v>prop</v>
      </c>
      <c r="U1571" s="50">
        <v>42</v>
      </c>
      <c r="V1571" s="50">
        <f t="shared" si="1035"/>
        <v>422069</v>
      </c>
      <c r="W1571" s="50">
        <v>69</v>
      </c>
      <c r="X1571" s="50" t="s">
        <v>2200</v>
      </c>
      <c r="Y1571" s="50" t="s">
        <v>2200</v>
      </c>
      <c r="Z1571" s="50">
        <f>随机目标!CH1010</f>
        <v>0</v>
      </c>
      <c r="AA1571" s="50">
        <v>2</v>
      </c>
      <c r="AB1571" s="50" t="str">
        <f t="shared" si="1036"/>
        <v>itemicon_1</v>
      </c>
      <c r="AC1571" s="50" t="str">
        <f t="shared" si="1037"/>
        <v>coin</v>
      </c>
    </row>
    <row r="1572" spans="1:29">
      <c r="A1572" s="51" t="s">
        <v>1886</v>
      </c>
      <c r="B1572" s="52">
        <v>3070</v>
      </c>
      <c r="C1572" s="52">
        <v>4</v>
      </c>
      <c r="E1572" s="50">
        <v>0</v>
      </c>
      <c r="F1572" s="50">
        <v>0</v>
      </c>
      <c r="G1572" s="50">
        <v>0</v>
      </c>
      <c r="H1572" s="50" t="str">
        <f>"pack,"&amp;宝箱产出!R73</f>
        <v>pack,80370</v>
      </c>
      <c r="K1572" s="50">
        <v>20</v>
      </c>
      <c r="L1572" s="50">
        <f t="shared" si="1032"/>
        <v>201070</v>
      </c>
      <c r="M1572" s="50">
        <v>70</v>
      </c>
      <c r="N1572" s="50" t="str">
        <f ca="1">OFFSET(随机目标!$C$42,M1572-1,MATCH(K1572,随机目标!$C$41:$CH$41,0)-1)</f>
        <v>prop,303,1</v>
      </c>
      <c r="O1572" s="50" t="str">
        <f ca="1">OFFSET(随机目标!$C$42,M1572-1,MATCH(K1572,随机目标!$C$41:$CH$41,0))</f>
        <v>prop,303,1</v>
      </c>
      <c r="P1572" s="50">
        <f ca="1">OFFSET(随机目标!$C$42,M1572-1,MATCH(K1572,随机目标!$C$41:$CH$41,0)+1)</f>
        <v>10</v>
      </c>
      <c r="Q1572" s="50">
        <v>1</v>
      </c>
      <c r="R1572" s="50" t="str">
        <f t="shared" ca="1" si="1033"/>
        <v>prop_303</v>
      </c>
      <c r="S1572" s="50" t="str">
        <f t="shared" ca="1" si="1034"/>
        <v>prop</v>
      </c>
      <c r="U1572" s="50">
        <v>42</v>
      </c>
      <c r="V1572" s="50">
        <f t="shared" si="1035"/>
        <v>422070</v>
      </c>
      <c r="W1572" s="50">
        <v>70</v>
      </c>
      <c r="X1572" s="50" t="s">
        <v>2200</v>
      </c>
      <c r="Y1572" s="50" t="s">
        <v>2200</v>
      </c>
      <c r="Z1572" s="50">
        <f>随机目标!CH1011</f>
        <v>0</v>
      </c>
      <c r="AA1572" s="50">
        <v>2</v>
      </c>
      <c r="AB1572" s="50" t="str">
        <f t="shared" si="1036"/>
        <v>itemicon_1</v>
      </c>
      <c r="AC1572" s="50" t="str">
        <f t="shared" si="1037"/>
        <v>coin</v>
      </c>
    </row>
    <row r="1573" spans="1:29">
      <c r="A1573" s="51" t="s">
        <v>1887</v>
      </c>
      <c r="B1573" s="52">
        <v>3071</v>
      </c>
      <c r="C1573" s="52">
        <v>4</v>
      </c>
      <c r="E1573" s="50">
        <v>0</v>
      </c>
      <c r="F1573" s="50">
        <v>0</v>
      </c>
      <c r="G1573" s="50">
        <v>0</v>
      </c>
      <c r="H1573" s="50" t="str">
        <f>"pack,"&amp;宝箱产出!R74</f>
        <v>pack,80371</v>
      </c>
      <c r="K1573" s="50">
        <v>20</v>
      </c>
      <c r="L1573" s="50">
        <f t="shared" si="1032"/>
        <v>201071</v>
      </c>
      <c r="M1573" s="50">
        <v>71</v>
      </c>
      <c r="N1573" s="50" t="str">
        <f ca="1">OFFSET(随机目标!$C$42,M1573-1,MATCH(K1573,随机目标!$C$41:$CH$41,0)-1)</f>
        <v>prop,303,1</v>
      </c>
      <c r="O1573" s="50" t="str">
        <f ca="1">OFFSET(随机目标!$C$42,M1573-1,MATCH(K1573,随机目标!$C$41:$CH$41,0))</f>
        <v>prop,303,1</v>
      </c>
      <c r="P1573" s="50">
        <f ca="1">OFFSET(随机目标!$C$42,M1573-1,MATCH(K1573,随机目标!$C$41:$CH$41,0)+1)</f>
        <v>10</v>
      </c>
      <c r="Q1573" s="50">
        <v>1</v>
      </c>
      <c r="R1573" s="50" t="str">
        <f t="shared" ca="1" si="1033"/>
        <v>prop_303</v>
      </c>
      <c r="S1573" s="50" t="str">
        <f t="shared" ca="1" si="1034"/>
        <v>prop</v>
      </c>
      <c r="U1573" s="50">
        <v>42</v>
      </c>
      <c r="V1573" s="50">
        <f t="shared" si="1035"/>
        <v>422071</v>
      </c>
      <c r="W1573" s="50">
        <v>71</v>
      </c>
      <c r="X1573" s="50" t="s">
        <v>2200</v>
      </c>
      <c r="Y1573" s="50" t="s">
        <v>2200</v>
      </c>
      <c r="Z1573" s="50">
        <f>随机目标!CH1012</f>
        <v>0</v>
      </c>
      <c r="AA1573" s="50">
        <v>2</v>
      </c>
      <c r="AB1573" s="50" t="str">
        <f t="shared" si="1036"/>
        <v>itemicon_1</v>
      </c>
      <c r="AC1573" s="50" t="str">
        <f t="shared" si="1037"/>
        <v>coin</v>
      </c>
    </row>
    <row r="1574" spans="1:29">
      <c r="A1574" s="51" t="s">
        <v>1888</v>
      </c>
      <c r="B1574" s="52">
        <v>3072</v>
      </c>
      <c r="C1574" s="52">
        <v>4</v>
      </c>
      <c r="E1574" s="50">
        <v>0</v>
      </c>
      <c r="F1574" s="50">
        <v>0</v>
      </c>
      <c r="G1574" s="50">
        <v>0</v>
      </c>
      <c r="H1574" s="50" t="str">
        <f>"pack,"&amp;宝箱产出!R75</f>
        <v>pack,80372</v>
      </c>
      <c r="K1574" s="50">
        <v>20</v>
      </c>
      <c r="L1574" s="50">
        <f t="shared" si="1032"/>
        <v>201072</v>
      </c>
      <c r="M1574" s="50">
        <v>72</v>
      </c>
      <c r="N1574" s="50" t="str">
        <f ca="1">OFFSET(随机目标!$C$42,M1574-1,MATCH(K1574,随机目标!$C$41:$CH$41,0)-1)</f>
        <v>prop,303,1</v>
      </c>
      <c r="O1574" s="50" t="str">
        <f ca="1">OFFSET(随机目标!$C$42,M1574-1,MATCH(K1574,随机目标!$C$41:$CH$41,0))</f>
        <v>prop,303,1</v>
      </c>
      <c r="P1574" s="50">
        <f ca="1">OFFSET(随机目标!$C$42,M1574-1,MATCH(K1574,随机目标!$C$41:$CH$41,0)+1)</f>
        <v>10</v>
      </c>
      <c r="Q1574" s="50">
        <v>1</v>
      </c>
      <c r="R1574" s="50" t="str">
        <f t="shared" ca="1" si="1033"/>
        <v>prop_303</v>
      </c>
      <c r="S1574" s="50" t="str">
        <f t="shared" ca="1" si="1034"/>
        <v>prop</v>
      </c>
      <c r="U1574" s="50">
        <v>42</v>
      </c>
      <c r="V1574" s="50">
        <f t="shared" si="1035"/>
        <v>422072</v>
      </c>
      <c r="W1574" s="50">
        <v>72</v>
      </c>
      <c r="X1574" s="50" t="s">
        <v>2200</v>
      </c>
      <c r="Y1574" s="50" t="s">
        <v>2200</v>
      </c>
      <c r="Z1574" s="50">
        <f>随机目标!CH1013</f>
        <v>0</v>
      </c>
      <c r="AA1574" s="50">
        <v>2</v>
      </c>
      <c r="AB1574" s="50" t="str">
        <f t="shared" si="1036"/>
        <v>itemicon_1</v>
      </c>
      <c r="AC1574" s="50" t="str">
        <f t="shared" si="1037"/>
        <v>coin</v>
      </c>
    </row>
    <row r="1575" spans="1:29">
      <c r="A1575" s="51" t="s">
        <v>1889</v>
      </c>
      <c r="B1575" s="52">
        <v>3073</v>
      </c>
      <c r="C1575" s="52">
        <v>4</v>
      </c>
      <c r="E1575" s="50">
        <v>0</v>
      </c>
      <c r="F1575" s="50">
        <v>0</v>
      </c>
      <c r="G1575" s="50">
        <v>0</v>
      </c>
      <c r="H1575" s="50" t="str">
        <f>"pack,"&amp;宝箱产出!R76</f>
        <v>pack,80373</v>
      </c>
      <c r="K1575" s="50">
        <v>20</v>
      </c>
      <c r="L1575" s="50">
        <f t="shared" si="1032"/>
        <v>201073</v>
      </c>
      <c r="M1575" s="50">
        <v>73</v>
      </c>
      <c r="N1575" s="50" t="str">
        <f ca="1">OFFSET(随机目标!$C$42,M1575-1,MATCH(K1575,随机目标!$C$41:$CH$41,0)-1)</f>
        <v>prop,303,1</v>
      </c>
      <c r="O1575" s="50" t="str">
        <f ca="1">OFFSET(随机目标!$C$42,M1575-1,MATCH(K1575,随机目标!$C$41:$CH$41,0))</f>
        <v>prop,303,1</v>
      </c>
      <c r="P1575" s="50">
        <f ca="1">OFFSET(随机目标!$C$42,M1575-1,MATCH(K1575,随机目标!$C$41:$CH$41,0)+1)</f>
        <v>10</v>
      </c>
      <c r="Q1575" s="50">
        <v>1</v>
      </c>
      <c r="R1575" s="50" t="str">
        <f t="shared" ca="1" si="1033"/>
        <v>prop_303</v>
      </c>
      <c r="S1575" s="50" t="str">
        <f t="shared" ca="1" si="1034"/>
        <v>prop</v>
      </c>
      <c r="U1575" s="50">
        <v>42</v>
      </c>
      <c r="V1575" s="50">
        <f t="shared" si="1035"/>
        <v>422073</v>
      </c>
      <c r="W1575" s="50">
        <v>73</v>
      </c>
      <c r="X1575" s="50" t="s">
        <v>2200</v>
      </c>
      <c r="Y1575" s="50" t="s">
        <v>2200</v>
      </c>
      <c r="Z1575" s="50">
        <f>随机目标!CH1014</f>
        <v>0</v>
      </c>
      <c r="AA1575" s="50">
        <v>2</v>
      </c>
      <c r="AB1575" s="50" t="str">
        <f t="shared" si="1036"/>
        <v>itemicon_1</v>
      </c>
      <c r="AC1575" s="50" t="str">
        <f t="shared" si="1037"/>
        <v>coin</v>
      </c>
    </row>
    <row r="1576" spans="1:29">
      <c r="A1576" s="51" t="s">
        <v>1890</v>
      </c>
      <c r="B1576" s="52">
        <v>3074</v>
      </c>
      <c r="C1576" s="52">
        <v>4</v>
      </c>
      <c r="E1576" s="50">
        <v>0</v>
      </c>
      <c r="F1576" s="50">
        <v>0</v>
      </c>
      <c r="G1576" s="50">
        <v>0</v>
      </c>
      <c r="H1576" s="50" t="str">
        <f>"pack,"&amp;宝箱产出!R77</f>
        <v>pack,80374</v>
      </c>
      <c r="K1576" s="50">
        <v>20</v>
      </c>
      <c r="L1576" s="50">
        <f t="shared" si="1032"/>
        <v>201074</v>
      </c>
      <c r="M1576" s="50">
        <v>74</v>
      </c>
      <c r="N1576" s="50" t="str">
        <f ca="1">OFFSET(随机目标!$C$42,M1576-1,MATCH(K1576,随机目标!$C$41:$CH$41,0)-1)</f>
        <v>prop,303,1</v>
      </c>
      <c r="O1576" s="50" t="str">
        <f ca="1">OFFSET(随机目标!$C$42,M1576-1,MATCH(K1576,随机目标!$C$41:$CH$41,0))</f>
        <v>prop,303,1</v>
      </c>
      <c r="P1576" s="50">
        <f ca="1">OFFSET(随机目标!$C$42,M1576-1,MATCH(K1576,随机目标!$C$41:$CH$41,0)+1)</f>
        <v>10</v>
      </c>
      <c r="Q1576" s="50">
        <v>1</v>
      </c>
      <c r="R1576" s="50" t="str">
        <f t="shared" ca="1" si="1033"/>
        <v>prop_303</v>
      </c>
      <c r="S1576" s="50" t="str">
        <f t="shared" ca="1" si="1034"/>
        <v>prop</v>
      </c>
      <c r="U1576" s="50">
        <v>42</v>
      </c>
      <c r="V1576" s="50">
        <f t="shared" si="1035"/>
        <v>422074</v>
      </c>
      <c r="W1576" s="50">
        <v>74</v>
      </c>
      <c r="X1576" s="50" t="s">
        <v>2200</v>
      </c>
      <c r="Y1576" s="50" t="s">
        <v>2200</v>
      </c>
      <c r="Z1576" s="50">
        <f>随机目标!CH1015</f>
        <v>0</v>
      </c>
      <c r="AA1576" s="50">
        <v>2</v>
      </c>
      <c r="AB1576" s="50" t="str">
        <f t="shared" si="1036"/>
        <v>itemicon_1</v>
      </c>
      <c r="AC1576" s="50" t="str">
        <f t="shared" si="1037"/>
        <v>coin</v>
      </c>
    </row>
    <row r="1577" spans="1:29">
      <c r="A1577" s="51" t="s">
        <v>1891</v>
      </c>
      <c r="B1577" s="52">
        <v>3075</v>
      </c>
      <c r="C1577" s="52">
        <v>4</v>
      </c>
      <c r="E1577" s="50">
        <v>0</v>
      </c>
      <c r="F1577" s="50">
        <v>0</v>
      </c>
      <c r="G1577" s="50">
        <v>0</v>
      </c>
      <c r="H1577" s="50" t="str">
        <f>"pack,"&amp;宝箱产出!R78</f>
        <v>pack,80375</v>
      </c>
      <c r="K1577" s="50">
        <v>20</v>
      </c>
      <c r="L1577" s="50">
        <f t="shared" si="1032"/>
        <v>201075</v>
      </c>
      <c r="M1577" s="50">
        <v>75</v>
      </c>
      <c r="N1577" s="50" t="str">
        <f ca="1">OFFSET(随机目标!$C$42,M1577-1,MATCH(K1577,随机目标!$C$41:$CH$41,0)-1)</f>
        <v>prop,303,1</v>
      </c>
      <c r="O1577" s="50" t="str">
        <f ca="1">OFFSET(随机目标!$C$42,M1577-1,MATCH(K1577,随机目标!$C$41:$CH$41,0))</f>
        <v>prop,303,1</v>
      </c>
      <c r="P1577" s="50">
        <f ca="1">OFFSET(随机目标!$C$42,M1577-1,MATCH(K1577,随机目标!$C$41:$CH$41,0)+1)</f>
        <v>10</v>
      </c>
      <c r="Q1577" s="50">
        <v>1</v>
      </c>
      <c r="R1577" s="50" t="str">
        <f t="shared" ca="1" si="1033"/>
        <v>prop_303</v>
      </c>
      <c r="S1577" s="50" t="str">
        <f t="shared" ca="1" si="1034"/>
        <v>prop</v>
      </c>
      <c r="U1577" s="50">
        <v>42</v>
      </c>
      <c r="V1577" s="50">
        <f t="shared" si="1035"/>
        <v>422075</v>
      </c>
      <c r="W1577" s="50">
        <v>75</v>
      </c>
      <c r="X1577" s="50" t="s">
        <v>2200</v>
      </c>
      <c r="Y1577" s="50" t="s">
        <v>2200</v>
      </c>
      <c r="Z1577" s="50">
        <f>随机目标!CH1016</f>
        <v>0</v>
      </c>
      <c r="AA1577" s="50">
        <v>2</v>
      </c>
      <c r="AB1577" s="50" t="str">
        <f t="shared" si="1036"/>
        <v>itemicon_1</v>
      </c>
      <c r="AC1577" s="50" t="str">
        <f t="shared" si="1037"/>
        <v>coin</v>
      </c>
    </row>
    <row r="1578" spans="1:29">
      <c r="A1578" s="51" t="s">
        <v>1892</v>
      </c>
      <c r="B1578" s="52">
        <v>3076</v>
      </c>
      <c r="C1578" s="52">
        <v>4</v>
      </c>
      <c r="E1578" s="50">
        <v>0</v>
      </c>
      <c r="F1578" s="50">
        <v>0</v>
      </c>
      <c r="G1578" s="50">
        <v>0</v>
      </c>
      <c r="H1578" s="50" t="str">
        <f>"pack,"&amp;宝箱产出!R79</f>
        <v>pack,80376</v>
      </c>
      <c r="K1578" s="50">
        <v>20</v>
      </c>
      <c r="L1578" s="50">
        <f t="shared" si="1032"/>
        <v>201076</v>
      </c>
      <c r="M1578" s="50">
        <v>76</v>
      </c>
      <c r="N1578" s="50" t="str">
        <f ca="1">OFFSET(随机目标!$C$42,M1578-1,MATCH(K1578,随机目标!$C$41:$CH$41,0)-1)</f>
        <v>prop,303,1</v>
      </c>
      <c r="O1578" s="50" t="str">
        <f ca="1">OFFSET(随机目标!$C$42,M1578-1,MATCH(K1578,随机目标!$C$41:$CH$41,0))</f>
        <v>prop,303,1</v>
      </c>
      <c r="P1578" s="50">
        <f ca="1">OFFSET(随机目标!$C$42,M1578-1,MATCH(K1578,随机目标!$C$41:$CH$41,0)+1)</f>
        <v>10</v>
      </c>
      <c r="Q1578" s="50">
        <v>1</v>
      </c>
      <c r="R1578" s="50" t="str">
        <f t="shared" ca="1" si="1033"/>
        <v>prop_303</v>
      </c>
      <c r="S1578" s="50" t="str">
        <f t="shared" ca="1" si="1034"/>
        <v>prop</v>
      </c>
      <c r="U1578" s="50">
        <v>42</v>
      </c>
      <c r="V1578" s="50">
        <f t="shared" si="1035"/>
        <v>422076</v>
      </c>
      <c r="W1578" s="50">
        <v>76</v>
      </c>
      <c r="X1578" s="50" t="s">
        <v>2200</v>
      </c>
      <c r="Y1578" s="50" t="s">
        <v>2200</v>
      </c>
      <c r="Z1578" s="50">
        <f>随机目标!CH1017</f>
        <v>0</v>
      </c>
      <c r="AA1578" s="50">
        <v>2</v>
      </c>
      <c r="AB1578" s="50" t="str">
        <f t="shared" si="1036"/>
        <v>itemicon_1</v>
      </c>
      <c r="AC1578" s="50" t="str">
        <f t="shared" si="1037"/>
        <v>coin</v>
      </c>
    </row>
    <row r="1579" spans="1:29">
      <c r="A1579" s="51" t="s">
        <v>1893</v>
      </c>
      <c r="B1579" s="52">
        <v>3077</v>
      </c>
      <c r="C1579" s="52">
        <v>4</v>
      </c>
      <c r="E1579" s="50">
        <v>0</v>
      </c>
      <c r="F1579" s="50">
        <v>0</v>
      </c>
      <c r="G1579" s="50">
        <v>0</v>
      </c>
      <c r="H1579" s="50" t="str">
        <f>"pack,"&amp;宝箱产出!R80</f>
        <v>pack,80377</v>
      </c>
      <c r="K1579" s="50">
        <v>20</v>
      </c>
      <c r="L1579" s="50">
        <f t="shared" si="1032"/>
        <v>201077</v>
      </c>
      <c r="M1579" s="50">
        <v>77</v>
      </c>
      <c r="N1579" s="50" t="str">
        <f ca="1">OFFSET(随机目标!$C$42,M1579-1,MATCH(K1579,随机目标!$C$41:$CH$41,0)-1)</f>
        <v>prop,303,1</v>
      </c>
      <c r="O1579" s="50" t="str">
        <f ca="1">OFFSET(随机目标!$C$42,M1579-1,MATCH(K1579,随机目标!$C$41:$CH$41,0))</f>
        <v>prop,303,1</v>
      </c>
      <c r="P1579" s="50">
        <f ca="1">OFFSET(随机目标!$C$42,M1579-1,MATCH(K1579,随机目标!$C$41:$CH$41,0)+1)</f>
        <v>10</v>
      </c>
      <c r="Q1579" s="50">
        <v>1</v>
      </c>
      <c r="R1579" s="50" t="str">
        <f t="shared" ca="1" si="1033"/>
        <v>prop_303</v>
      </c>
      <c r="S1579" s="50" t="str">
        <f t="shared" ca="1" si="1034"/>
        <v>prop</v>
      </c>
      <c r="U1579" s="50">
        <v>42</v>
      </c>
      <c r="V1579" s="50">
        <f t="shared" si="1035"/>
        <v>422077</v>
      </c>
      <c r="W1579" s="50">
        <v>77</v>
      </c>
      <c r="X1579" s="50" t="s">
        <v>2200</v>
      </c>
      <c r="Y1579" s="50" t="s">
        <v>2200</v>
      </c>
      <c r="Z1579" s="50">
        <f>随机目标!CH1018</f>
        <v>0</v>
      </c>
      <c r="AA1579" s="50">
        <v>2</v>
      </c>
      <c r="AB1579" s="50" t="str">
        <f t="shared" si="1036"/>
        <v>itemicon_1</v>
      </c>
      <c r="AC1579" s="50" t="str">
        <f t="shared" si="1037"/>
        <v>coin</v>
      </c>
    </row>
    <row r="1580" spans="1:29">
      <c r="A1580" s="51" t="s">
        <v>1894</v>
      </c>
      <c r="B1580" s="52">
        <v>3078</v>
      </c>
      <c r="C1580" s="52">
        <v>4</v>
      </c>
      <c r="E1580" s="50">
        <v>0</v>
      </c>
      <c r="F1580" s="50">
        <v>0</v>
      </c>
      <c r="G1580" s="50">
        <v>0</v>
      </c>
      <c r="H1580" s="50" t="str">
        <f>"pack,"&amp;宝箱产出!R81</f>
        <v>pack,80378</v>
      </c>
      <c r="K1580" s="50">
        <v>20</v>
      </c>
      <c r="L1580" s="50">
        <f t="shared" si="1032"/>
        <v>201078</v>
      </c>
      <c r="M1580" s="50">
        <v>78</v>
      </c>
      <c r="N1580" s="50" t="str">
        <f ca="1">OFFSET(随机目标!$C$42,M1580-1,MATCH(K1580,随机目标!$C$41:$CH$41,0)-1)</f>
        <v>prop,303,1</v>
      </c>
      <c r="O1580" s="50" t="str">
        <f ca="1">OFFSET(随机目标!$C$42,M1580-1,MATCH(K1580,随机目标!$C$41:$CH$41,0))</f>
        <v>prop,303,1</v>
      </c>
      <c r="P1580" s="50">
        <f ca="1">OFFSET(随机目标!$C$42,M1580-1,MATCH(K1580,随机目标!$C$41:$CH$41,0)+1)</f>
        <v>10</v>
      </c>
      <c r="Q1580" s="50">
        <v>1</v>
      </c>
      <c r="R1580" s="50" t="str">
        <f t="shared" ca="1" si="1033"/>
        <v>prop_303</v>
      </c>
      <c r="S1580" s="50" t="str">
        <f t="shared" ca="1" si="1034"/>
        <v>prop</v>
      </c>
      <c r="U1580" s="50">
        <v>42</v>
      </c>
      <c r="V1580" s="50">
        <f t="shared" si="1035"/>
        <v>422078</v>
      </c>
      <c r="W1580" s="50">
        <v>78</v>
      </c>
      <c r="X1580" s="50" t="s">
        <v>2200</v>
      </c>
      <c r="Y1580" s="50" t="s">
        <v>2200</v>
      </c>
      <c r="Z1580" s="50">
        <f>随机目标!CH1019</f>
        <v>0</v>
      </c>
      <c r="AA1580" s="50">
        <v>2</v>
      </c>
      <c r="AB1580" s="50" t="str">
        <f t="shared" si="1036"/>
        <v>itemicon_1</v>
      </c>
      <c r="AC1580" s="50" t="str">
        <f t="shared" si="1037"/>
        <v>coin</v>
      </c>
    </row>
    <row r="1581" spans="1:29">
      <c r="A1581" s="51" t="s">
        <v>1895</v>
      </c>
      <c r="B1581" s="52">
        <v>3079</v>
      </c>
      <c r="C1581" s="52">
        <v>4</v>
      </c>
      <c r="E1581" s="50">
        <v>0</v>
      </c>
      <c r="F1581" s="50">
        <v>0</v>
      </c>
      <c r="G1581" s="50">
        <v>0</v>
      </c>
      <c r="H1581" s="50" t="str">
        <f>"pack,"&amp;宝箱产出!R82</f>
        <v>pack,80379</v>
      </c>
      <c r="K1581" s="50">
        <v>20</v>
      </c>
      <c r="L1581" s="50">
        <f t="shared" si="1032"/>
        <v>201079</v>
      </c>
      <c r="M1581" s="50">
        <v>79</v>
      </c>
      <c r="N1581" s="50" t="str">
        <f ca="1">OFFSET(随机目标!$C$42,M1581-1,MATCH(K1581,随机目标!$C$41:$CH$41,0)-1)</f>
        <v>prop,303,1</v>
      </c>
      <c r="O1581" s="50" t="str">
        <f ca="1">OFFSET(随机目标!$C$42,M1581-1,MATCH(K1581,随机目标!$C$41:$CH$41,0))</f>
        <v>prop,303,1</v>
      </c>
      <c r="P1581" s="50">
        <f ca="1">OFFSET(随机目标!$C$42,M1581-1,MATCH(K1581,随机目标!$C$41:$CH$41,0)+1)</f>
        <v>10</v>
      </c>
      <c r="Q1581" s="50">
        <v>1</v>
      </c>
      <c r="R1581" s="50" t="str">
        <f t="shared" ca="1" si="1033"/>
        <v>prop_303</v>
      </c>
      <c r="S1581" s="50" t="str">
        <f t="shared" ca="1" si="1034"/>
        <v>prop</v>
      </c>
      <c r="U1581" s="50">
        <v>42</v>
      </c>
      <c r="V1581" s="50">
        <f t="shared" si="1035"/>
        <v>422079</v>
      </c>
      <c r="W1581" s="50">
        <v>79</v>
      </c>
      <c r="X1581" s="50" t="s">
        <v>2200</v>
      </c>
      <c r="Y1581" s="50" t="s">
        <v>2200</v>
      </c>
      <c r="Z1581" s="50">
        <f>随机目标!CH1020</f>
        <v>0</v>
      </c>
      <c r="AA1581" s="50">
        <v>2</v>
      </c>
      <c r="AB1581" s="50" t="str">
        <f t="shared" si="1036"/>
        <v>itemicon_1</v>
      </c>
      <c r="AC1581" s="50" t="str">
        <f t="shared" si="1037"/>
        <v>coin</v>
      </c>
    </row>
    <row r="1582" spans="1:29">
      <c r="A1582" s="51" t="s">
        <v>1896</v>
      </c>
      <c r="B1582" s="52">
        <v>3080</v>
      </c>
      <c r="C1582" s="52">
        <v>4</v>
      </c>
      <c r="E1582" s="50">
        <v>0</v>
      </c>
      <c r="F1582" s="50">
        <v>0</v>
      </c>
      <c r="G1582" s="50">
        <v>0</v>
      </c>
      <c r="H1582" s="50" t="str">
        <f>"pack,"&amp;宝箱产出!R83</f>
        <v>pack,80380</v>
      </c>
      <c r="K1582" s="50">
        <v>20</v>
      </c>
      <c r="L1582" s="50">
        <f t="shared" si="1032"/>
        <v>201080</v>
      </c>
      <c r="M1582" s="50">
        <v>80</v>
      </c>
      <c r="N1582" s="50" t="str">
        <f ca="1">OFFSET(随机目标!$C$42,M1582-1,MATCH(K1582,随机目标!$C$41:$CH$41,0)-1)</f>
        <v>prop,303,1</v>
      </c>
      <c r="O1582" s="50" t="str">
        <f ca="1">OFFSET(随机目标!$C$42,M1582-1,MATCH(K1582,随机目标!$C$41:$CH$41,0))</f>
        <v>prop,303,1</v>
      </c>
      <c r="P1582" s="50">
        <f ca="1">OFFSET(随机目标!$C$42,M1582-1,MATCH(K1582,随机目标!$C$41:$CH$41,0)+1)</f>
        <v>10</v>
      </c>
      <c r="Q1582" s="50">
        <v>1</v>
      </c>
      <c r="R1582" s="50" t="str">
        <f t="shared" ca="1" si="1033"/>
        <v>prop_303</v>
      </c>
      <c r="S1582" s="50" t="str">
        <f t="shared" ca="1" si="1034"/>
        <v>prop</v>
      </c>
      <c r="U1582" s="50">
        <v>42</v>
      </c>
      <c r="V1582" s="50">
        <f t="shared" si="1035"/>
        <v>422080</v>
      </c>
      <c r="W1582" s="50">
        <v>80</v>
      </c>
      <c r="X1582" s="50" t="s">
        <v>2200</v>
      </c>
      <c r="Y1582" s="50" t="s">
        <v>2200</v>
      </c>
      <c r="Z1582" s="50">
        <f>随机目标!CH1021</f>
        <v>0</v>
      </c>
      <c r="AA1582" s="50">
        <v>2</v>
      </c>
      <c r="AB1582" s="50" t="str">
        <f t="shared" si="1036"/>
        <v>itemicon_1</v>
      </c>
      <c r="AC1582" s="50" t="str">
        <f t="shared" si="1037"/>
        <v>coin</v>
      </c>
    </row>
    <row r="1583" spans="1:29">
      <c r="A1583" s="51" t="s">
        <v>1897</v>
      </c>
      <c r="B1583" s="52">
        <v>3081</v>
      </c>
      <c r="C1583" s="52">
        <v>4</v>
      </c>
      <c r="E1583" s="50">
        <v>0</v>
      </c>
      <c r="F1583" s="50">
        <v>0</v>
      </c>
      <c r="G1583" s="50">
        <v>0</v>
      </c>
      <c r="H1583" s="50" t="str">
        <f>"pack,"&amp;宝箱产出!R84</f>
        <v>pack,80381</v>
      </c>
      <c r="K1583" s="50">
        <v>20</v>
      </c>
      <c r="L1583" s="50">
        <f t="shared" si="1032"/>
        <v>201081</v>
      </c>
      <c r="M1583" s="50">
        <v>81</v>
      </c>
      <c r="N1583" s="50" t="str">
        <f ca="1">OFFSET(随机目标!$C$42,M1583-1,MATCH(K1583,随机目标!$C$41:$CH$41,0)-1)</f>
        <v>prop,303,1</v>
      </c>
      <c r="O1583" s="50" t="str">
        <f ca="1">OFFSET(随机目标!$C$42,M1583-1,MATCH(K1583,随机目标!$C$41:$CH$41,0))</f>
        <v>prop,303,1</v>
      </c>
      <c r="P1583" s="50">
        <f ca="1">OFFSET(随机目标!$C$42,M1583-1,MATCH(K1583,随机目标!$C$41:$CH$41,0)+1)</f>
        <v>10</v>
      </c>
      <c r="Q1583" s="50">
        <v>1</v>
      </c>
      <c r="R1583" s="50" t="str">
        <f t="shared" ca="1" si="1033"/>
        <v>prop_303</v>
      </c>
      <c r="S1583" s="50" t="str">
        <f t="shared" ca="1" si="1034"/>
        <v>prop</v>
      </c>
      <c r="U1583" s="50">
        <v>42</v>
      </c>
      <c r="V1583" s="50">
        <f t="shared" si="1035"/>
        <v>422081</v>
      </c>
      <c r="W1583" s="50">
        <v>81</v>
      </c>
      <c r="X1583" s="50" t="s">
        <v>2200</v>
      </c>
      <c r="Y1583" s="50" t="s">
        <v>2200</v>
      </c>
      <c r="Z1583" s="50">
        <f>随机目标!CH1022</f>
        <v>0</v>
      </c>
      <c r="AA1583" s="50">
        <v>2</v>
      </c>
      <c r="AB1583" s="50" t="str">
        <f t="shared" si="1036"/>
        <v>itemicon_1</v>
      </c>
      <c r="AC1583" s="50" t="str">
        <f t="shared" si="1037"/>
        <v>coin</v>
      </c>
    </row>
    <row r="1584" spans="1:29">
      <c r="A1584" s="51" t="s">
        <v>1898</v>
      </c>
      <c r="B1584" s="52">
        <v>3082</v>
      </c>
      <c r="C1584" s="52">
        <v>4</v>
      </c>
      <c r="E1584" s="50">
        <v>0</v>
      </c>
      <c r="F1584" s="50">
        <v>0</v>
      </c>
      <c r="G1584" s="50">
        <v>0</v>
      </c>
      <c r="H1584" s="50" t="str">
        <f>"pack,"&amp;宝箱产出!R85</f>
        <v>pack,80382</v>
      </c>
      <c r="K1584" s="50">
        <v>20</v>
      </c>
      <c r="L1584" s="50">
        <f t="shared" ref="L1584:L1647" si="1038">K1584*10000+1000+M1584</f>
        <v>201082</v>
      </c>
      <c r="M1584" s="50">
        <v>82</v>
      </c>
      <c r="N1584" s="50" t="str">
        <f ca="1">OFFSET(随机目标!$C$42,M1584-1,MATCH(K1584,随机目标!$C$41:$CH$41,0)-1)</f>
        <v>prop,303,1</v>
      </c>
      <c r="O1584" s="50" t="str">
        <f ca="1">OFFSET(随机目标!$C$42,M1584-1,MATCH(K1584,随机目标!$C$41:$CH$41,0))</f>
        <v>prop,303,1</v>
      </c>
      <c r="P1584" s="50">
        <f ca="1">OFFSET(随机目标!$C$42,M1584-1,MATCH(K1584,随机目标!$C$41:$CH$41,0)+1)</f>
        <v>10</v>
      </c>
      <c r="Q1584" s="50">
        <v>1</v>
      </c>
      <c r="R1584" s="50" t="str">
        <f t="shared" ref="R1584:R1647" ca="1" si="1039">IF(OR(S1584="coin",S1584="stage_token"),VLOOKUP(S1584,$AE$3:$AF$6,2,0),IF(S1584="item",VLOOKUP(O1584,$AE$3:$AF$6,2,0),S1584&amp;"_"&amp;MID(O1584,6,3)))</f>
        <v>prop_303</v>
      </c>
      <c r="S1584" s="50" t="str">
        <f t="shared" ref="S1584:S1647" ca="1" si="1040">LEFT(O1584,FIND(",",O1584)-1)</f>
        <v>prop</v>
      </c>
      <c r="U1584" s="50">
        <v>42</v>
      </c>
      <c r="V1584" s="50">
        <f t="shared" si="1035"/>
        <v>422082</v>
      </c>
      <c r="W1584" s="50">
        <v>82</v>
      </c>
      <c r="X1584" s="50" t="s">
        <v>2200</v>
      </c>
      <c r="Y1584" s="50" t="s">
        <v>2200</v>
      </c>
      <c r="Z1584" s="50">
        <f>随机目标!CH1023</f>
        <v>0</v>
      </c>
      <c r="AA1584" s="50">
        <v>2</v>
      </c>
      <c r="AB1584" s="50" t="str">
        <f t="shared" si="1036"/>
        <v>itemicon_1</v>
      </c>
      <c r="AC1584" s="50" t="str">
        <f t="shared" si="1037"/>
        <v>coin</v>
      </c>
    </row>
    <row r="1585" spans="1:29">
      <c r="A1585" s="51" t="s">
        <v>1899</v>
      </c>
      <c r="B1585" s="52">
        <v>3083</v>
      </c>
      <c r="C1585" s="52">
        <v>4</v>
      </c>
      <c r="E1585" s="50">
        <v>0</v>
      </c>
      <c r="F1585" s="50">
        <v>0</v>
      </c>
      <c r="G1585" s="50">
        <v>0</v>
      </c>
      <c r="H1585" s="50" t="str">
        <f>"pack,"&amp;宝箱产出!R86</f>
        <v>pack,80383</v>
      </c>
      <c r="K1585" s="50">
        <v>20</v>
      </c>
      <c r="L1585" s="50">
        <f t="shared" si="1038"/>
        <v>201083</v>
      </c>
      <c r="M1585" s="50">
        <v>83</v>
      </c>
      <c r="N1585" s="50" t="str">
        <f ca="1">OFFSET(随机目标!$C$42,M1585-1,MATCH(K1585,随机目标!$C$41:$CH$41,0)-1)</f>
        <v>prop,303,1</v>
      </c>
      <c r="O1585" s="50" t="str">
        <f ca="1">OFFSET(随机目标!$C$42,M1585-1,MATCH(K1585,随机目标!$C$41:$CH$41,0))</f>
        <v>prop,303,1</v>
      </c>
      <c r="P1585" s="50">
        <f ca="1">OFFSET(随机目标!$C$42,M1585-1,MATCH(K1585,随机目标!$C$41:$CH$41,0)+1)</f>
        <v>10</v>
      </c>
      <c r="Q1585" s="50">
        <v>1</v>
      </c>
      <c r="R1585" s="50" t="str">
        <f t="shared" ca="1" si="1039"/>
        <v>prop_303</v>
      </c>
      <c r="S1585" s="50" t="str">
        <f t="shared" ca="1" si="1040"/>
        <v>prop</v>
      </c>
      <c r="U1585" s="50">
        <v>42</v>
      </c>
      <c r="V1585" s="50">
        <f t="shared" si="1035"/>
        <v>422083</v>
      </c>
      <c r="W1585" s="50">
        <v>83</v>
      </c>
      <c r="X1585" s="50" t="s">
        <v>2200</v>
      </c>
      <c r="Y1585" s="50" t="s">
        <v>2200</v>
      </c>
      <c r="Z1585" s="50">
        <f>随机目标!CH1024</f>
        <v>0</v>
      </c>
      <c r="AA1585" s="50">
        <v>2</v>
      </c>
      <c r="AB1585" s="50" t="str">
        <f t="shared" si="1036"/>
        <v>itemicon_1</v>
      </c>
      <c r="AC1585" s="50" t="str">
        <f t="shared" si="1037"/>
        <v>coin</v>
      </c>
    </row>
    <row r="1586" spans="1:29">
      <c r="A1586" s="51" t="s">
        <v>1900</v>
      </c>
      <c r="B1586" s="52">
        <v>3084</v>
      </c>
      <c r="C1586" s="52">
        <v>4</v>
      </c>
      <c r="E1586" s="50">
        <v>0</v>
      </c>
      <c r="F1586" s="50">
        <v>0</v>
      </c>
      <c r="G1586" s="50">
        <v>0</v>
      </c>
      <c r="H1586" s="50" t="str">
        <f>"pack,"&amp;宝箱产出!R87</f>
        <v>pack,80384</v>
      </c>
      <c r="K1586" s="50">
        <v>20</v>
      </c>
      <c r="L1586" s="50">
        <f t="shared" si="1038"/>
        <v>201084</v>
      </c>
      <c r="M1586" s="50">
        <v>84</v>
      </c>
      <c r="N1586" s="50" t="str">
        <f ca="1">OFFSET(随机目标!$C$42,M1586-1,MATCH(K1586,随机目标!$C$41:$CH$41,0)-1)</f>
        <v>prop,303,1</v>
      </c>
      <c r="O1586" s="50" t="str">
        <f ca="1">OFFSET(随机目标!$C$42,M1586-1,MATCH(K1586,随机目标!$C$41:$CH$41,0))</f>
        <v>prop,303,1</v>
      </c>
      <c r="P1586" s="50">
        <f ca="1">OFFSET(随机目标!$C$42,M1586-1,MATCH(K1586,随机目标!$C$41:$CH$41,0)+1)</f>
        <v>10</v>
      </c>
      <c r="Q1586" s="50">
        <v>1</v>
      </c>
      <c r="R1586" s="50" t="str">
        <f t="shared" ca="1" si="1039"/>
        <v>prop_303</v>
      </c>
      <c r="S1586" s="50" t="str">
        <f t="shared" ca="1" si="1040"/>
        <v>prop</v>
      </c>
      <c r="U1586" s="50">
        <v>42</v>
      </c>
      <c r="V1586" s="50">
        <f t="shared" si="1035"/>
        <v>422084</v>
      </c>
      <c r="W1586" s="50">
        <v>84</v>
      </c>
      <c r="X1586" s="50" t="s">
        <v>2200</v>
      </c>
      <c r="Y1586" s="50" t="s">
        <v>2200</v>
      </c>
      <c r="Z1586" s="50">
        <f>随机目标!CH1025</f>
        <v>0</v>
      </c>
      <c r="AA1586" s="50">
        <v>2</v>
      </c>
      <c r="AB1586" s="50" t="str">
        <f t="shared" si="1036"/>
        <v>itemicon_1</v>
      </c>
      <c r="AC1586" s="50" t="str">
        <f t="shared" si="1037"/>
        <v>coin</v>
      </c>
    </row>
    <row r="1587" spans="1:29">
      <c r="A1587" s="51" t="s">
        <v>1901</v>
      </c>
      <c r="B1587" s="52">
        <v>3085</v>
      </c>
      <c r="C1587" s="52">
        <v>4</v>
      </c>
      <c r="E1587" s="50">
        <v>0</v>
      </c>
      <c r="F1587" s="50">
        <v>0</v>
      </c>
      <c r="G1587" s="50">
        <v>0</v>
      </c>
      <c r="H1587" s="50" t="str">
        <f>"pack,"&amp;宝箱产出!R88</f>
        <v>pack,80385</v>
      </c>
      <c r="K1587" s="50">
        <v>20</v>
      </c>
      <c r="L1587" s="50">
        <f t="shared" si="1038"/>
        <v>201085</v>
      </c>
      <c r="M1587" s="50">
        <v>85</v>
      </c>
      <c r="N1587" s="50" t="str">
        <f ca="1">OFFSET(随机目标!$C$42,M1587-1,MATCH(K1587,随机目标!$C$41:$CH$41,0)-1)</f>
        <v>prop,303,1</v>
      </c>
      <c r="O1587" s="50" t="str">
        <f ca="1">OFFSET(随机目标!$C$42,M1587-1,MATCH(K1587,随机目标!$C$41:$CH$41,0))</f>
        <v>prop,303,1</v>
      </c>
      <c r="P1587" s="50">
        <f ca="1">OFFSET(随机目标!$C$42,M1587-1,MATCH(K1587,随机目标!$C$41:$CH$41,0)+1)</f>
        <v>10</v>
      </c>
      <c r="Q1587" s="50">
        <v>1</v>
      </c>
      <c r="R1587" s="50" t="str">
        <f t="shared" ca="1" si="1039"/>
        <v>prop_303</v>
      </c>
      <c r="S1587" s="50" t="str">
        <f t="shared" ca="1" si="1040"/>
        <v>prop</v>
      </c>
      <c r="U1587" s="50">
        <v>42</v>
      </c>
      <c r="V1587" s="50">
        <f t="shared" si="1035"/>
        <v>422085</v>
      </c>
      <c r="W1587" s="50">
        <v>85</v>
      </c>
      <c r="X1587" s="50" t="s">
        <v>2200</v>
      </c>
      <c r="Y1587" s="50" t="s">
        <v>2200</v>
      </c>
      <c r="Z1587" s="50">
        <f>随机目标!CH1026</f>
        <v>0</v>
      </c>
      <c r="AA1587" s="50">
        <v>2</v>
      </c>
      <c r="AB1587" s="50" t="str">
        <f t="shared" si="1036"/>
        <v>itemicon_1</v>
      </c>
      <c r="AC1587" s="50" t="str">
        <f t="shared" si="1037"/>
        <v>coin</v>
      </c>
    </row>
    <row r="1588" spans="1:29">
      <c r="A1588" s="51" t="s">
        <v>1902</v>
      </c>
      <c r="B1588" s="52">
        <v>3086</v>
      </c>
      <c r="C1588" s="52">
        <v>4</v>
      </c>
      <c r="E1588" s="50">
        <v>0</v>
      </c>
      <c r="F1588" s="50">
        <v>0</v>
      </c>
      <c r="G1588" s="50">
        <v>0</v>
      </c>
      <c r="H1588" s="50" t="str">
        <f>"pack,"&amp;宝箱产出!R89</f>
        <v>pack,80386</v>
      </c>
      <c r="K1588" s="50">
        <v>20</v>
      </c>
      <c r="L1588" s="50">
        <f t="shared" si="1038"/>
        <v>201086</v>
      </c>
      <c r="M1588" s="50">
        <v>86</v>
      </c>
      <c r="N1588" s="50" t="str">
        <f ca="1">OFFSET(随机目标!$C$42,M1588-1,MATCH(K1588,随机目标!$C$41:$CH$41,0)-1)</f>
        <v>prop,303,1</v>
      </c>
      <c r="O1588" s="50" t="str">
        <f ca="1">OFFSET(随机目标!$C$42,M1588-1,MATCH(K1588,随机目标!$C$41:$CH$41,0))</f>
        <v>prop,303,1</v>
      </c>
      <c r="P1588" s="50">
        <f ca="1">OFFSET(随机目标!$C$42,M1588-1,MATCH(K1588,随机目标!$C$41:$CH$41,0)+1)</f>
        <v>10</v>
      </c>
      <c r="Q1588" s="50">
        <v>1</v>
      </c>
      <c r="R1588" s="50" t="str">
        <f t="shared" ca="1" si="1039"/>
        <v>prop_303</v>
      </c>
      <c r="S1588" s="50" t="str">
        <f t="shared" ca="1" si="1040"/>
        <v>prop</v>
      </c>
      <c r="U1588" s="50">
        <v>42</v>
      </c>
      <c r="V1588" s="50">
        <f t="shared" si="1035"/>
        <v>422086</v>
      </c>
      <c r="W1588" s="50">
        <v>86</v>
      </c>
      <c r="X1588" s="50" t="s">
        <v>2200</v>
      </c>
      <c r="Y1588" s="50" t="s">
        <v>2200</v>
      </c>
      <c r="Z1588" s="50">
        <f>随机目标!CH1027</f>
        <v>0</v>
      </c>
      <c r="AA1588" s="50">
        <v>2</v>
      </c>
      <c r="AB1588" s="50" t="str">
        <f t="shared" si="1036"/>
        <v>itemicon_1</v>
      </c>
      <c r="AC1588" s="50" t="str">
        <f t="shared" si="1037"/>
        <v>coin</v>
      </c>
    </row>
    <row r="1589" spans="1:29">
      <c r="A1589" s="51" t="s">
        <v>1903</v>
      </c>
      <c r="B1589" s="52">
        <v>3087</v>
      </c>
      <c r="C1589" s="52">
        <v>4</v>
      </c>
      <c r="E1589" s="50">
        <v>0</v>
      </c>
      <c r="F1589" s="50">
        <v>0</v>
      </c>
      <c r="G1589" s="50">
        <v>0</v>
      </c>
      <c r="H1589" s="50" t="str">
        <f>"pack,"&amp;宝箱产出!R90</f>
        <v>pack,80387</v>
      </c>
      <c r="K1589" s="50">
        <v>20</v>
      </c>
      <c r="L1589" s="50">
        <f t="shared" si="1038"/>
        <v>201087</v>
      </c>
      <c r="M1589" s="50">
        <v>87</v>
      </c>
      <c r="N1589" s="50" t="str">
        <f ca="1">OFFSET(随机目标!$C$42,M1589-1,MATCH(K1589,随机目标!$C$41:$CH$41,0)-1)</f>
        <v>prop,303,1</v>
      </c>
      <c r="O1589" s="50" t="str">
        <f ca="1">OFFSET(随机目标!$C$42,M1589-1,MATCH(K1589,随机目标!$C$41:$CH$41,0))</f>
        <v>prop,303,1</v>
      </c>
      <c r="P1589" s="50">
        <f ca="1">OFFSET(随机目标!$C$42,M1589-1,MATCH(K1589,随机目标!$C$41:$CH$41,0)+1)</f>
        <v>10</v>
      </c>
      <c r="Q1589" s="50">
        <v>1</v>
      </c>
      <c r="R1589" s="50" t="str">
        <f t="shared" ca="1" si="1039"/>
        <v>prop_303</v>
      </c>
      <c r="S1589" s="50" t="str">
        <f t="shared" ca="1" si="1040"/>
        <v>prop</v>
      </c>
      <c r="U1589" s="50">
        <v>42</v>
      </c>
      <c r="V1589" s="50">
        <f t="shared" si="1035"/>
        <v>422087</v>
      </c>
      <c r="W1589" s="50">
        <v>87</v>
      </c>
      <c r="X1589" s="50" t="s">
        <v>2200</v>
      </c>
      <c r="Y1589" s="50" t="s">
        <v>2200</v>
      </c>
      <c r="Z1589" s="50">
        <f>随机目标!CH1028</f>
        <v>0</v>
      </c>
      <c r="AA1589" s="50">
        <v>2</v>
      </c>
      <c r="AB1589" s="50" t="str">
        <f t="shared" si="1036"/>
        <v>itemicon_1</v>
      </c>
      <c r="AC1589" s="50" t="str">
        <f t="shared" si="1037"/>
        <v>coin</v>
      </c>
    </row>
    <row r="1590" spans="1:29">
      <c r="A1590" s="51" t="s">
        <v>1904</v>
      </c>
      <c r="B1590" s="52">
        <v>3088</v>
      </c>
      <c r="C1590" s="52">
        <v>4</v>
      </c>
      <c r="E1590" s="50">
        <v>0</v>
      </c>
      <c r="F1590" s="50">
        <v>0</v>
      </c>
      <c r="G1590" s="50">
        <v>0</v>
      </c>
      <c r="H1590" s="50" t="str">
        <f>"pack,"&amp;宝箱产出!R91</f>
        <v>pack,80388</v>
      </c>
      <c r="K1590" s="50">
        <v>20</v>
      </c>
      <c r="L1590" s="50">
        <f t="shared" si="1038"/>
        <v>201088</v>
      </c>
      <c r="M1590" s="50">
        <v>88</v>
      </c>
      <c r="N1590" s="50" t="str">
        <f ca="1">OFFSET(随机目标!$C$42,M1590-1,MATCH(K1590,随机目标!$C$41:$CH$41,0)-1)</f>
        <v>prop,303,1</v>
      </c>
      <c r="O1590" s="50" t="str">
        <f ca="1">OFFSET(随机目标!$C$42,M1590-1,MATCH(K1590,随机目标!$C$41:$CH$41,0))</f>
        <v>prop,303,1</v>
      </c>
      <c r="P1590" s="50">
        <f ca="1">OFFSET(随机目标!$C$42,M1590-1,MATCH(K1590,随机目标!$C$41:$CH$41,0)+1)</f>
        <v>10</v>
      </c>
      <c r="Q1590" s="50">
        <v>1</v>
      </c>
      <c r="R1590" s="50" t="str">
        <f t="shared" ca="1" si="1039"/>
        <v>prop_303</v>
      </c>
      <c r="S1590" s="50" t="str">
        <f t="shared" ca="1" si="1040"/>
        <v>prop</v>
      </c>
      <c r="U1590" s="50">
        <v>42</v>
      </c>
      <c r="V1590" s="50">
        <f t="shared" si="1035"/>
        <v>422088</v>
      </c>
      <c r="W1590" s="50">
        <v>88</v>
      </c>
      <c r="X1590" s="50" t="s">
        <v>2200</v>
      </c>
      <c r="Y1590" s="50" t="s">
        <v>2200</v>
      </c>
      <c r="Z1590" s="50">
        <f>随机目标!CH1029</f>
        <v>0</v>
      </c>
      <c r="AA1590" s="50">
        <v>2</v>
      </c>
      <c r="AB1590" s="50" t="str">
        <f t="shared" si="1036"/>
        <v>itemicon_1</v>
      </c>
      <c r="AC1590" s="50" t="str">
        <f t="shared" si="1037"/>
        <v>coin</v>
      </c>
    </row>
    <row r="1591" spans="1:29">
      <c r="A1591" s="51" t="s">
        <v>1905</v>
      </c>
      <c r="B1591" s="52">
        <v>3089</v>
      </c>
      <c r="C1591" s="52">
        <v>4</v>
      </c>
      <c r="E1591" s="50">
        <v>0</v>
      </c>
      <c r="F1591" s="50">
        <v>0</v>
      </c>
      <c r="G1591" s="50">
        <v>0</v>
      </c>
      <c r="H1591" s="50" t="str">
        <f>"pack,"&amp;宝箱产出!R92</f>
        <v>pack,80389</v>
      </c>
      <c r="K1591" s="50">
        <v>20</v>
      </c>
      <c r="L1591" s="50">
        <f t="shared" si="1038"/>
        <v>201089</v>
      </c>
      <c r="M1591" s="50">
        <v>89</v>
      </c>
      <c r="N1591" s="50" t="str">
        <f ca="1">OFFSET(随机目标!$C$42,M1591-1,MATCH(K1591,随机目标!$C$41:$CH$41,0)-1)</f>
        <v>prop,303,1</v>
      </c>
      <c r="O1591" s="50" t="str">
        <f ca="1">OFFSET(随机目标!$C$42,M1591-1,MATCH(K1591,随机目标!$C$41:$CH$41,0))</f>
        <v>prop,303,1</v>
      </c>
      <c r="P1591" s="50">
        <f ca="1">OFFSET(随机目标!$C$42,M1591-1,MATCH(K1591,随机目标!$C$41:$CH$41,0)+1)</f>
        <v>10</v>
      </c>
      <c r="Q1591" s="50">
        <v>1</v>
      </c>
      <c r="R1591" s="50" t="str">
        <f t="shared" ca="1" si="1039"/>
        <v>prop_303</v>
      </c>
      <c r="S1591" s="50" t="str">
        <f t="shared" ca="1" si="1040"/>
        <v>prop</v>
      </c>
      <c r="U1591" s="50">
        <v>42</v>
      </c>
      <c r="V1591" s="50">
        <f t="shared" si="1035"/>
        <v>422089</v>
      </c>
      <c r="W1591" s="50">
        <v>89</v>
      </c>
      <c r="X1591" s="50" t="s">
        <v>2200</v>
      </c>
      <c r="Y1591" s="50" t="s">
        <v>2200</v>
      </c>
      <c r="Z1591" s="50">
        <f>随机目标!CH1030</f>
        <v>0</v>
      </c>
      <c r="AA1591" s="50">
        <v>2</v>
      </c>
      <c r="AB1591" s="50" t="str">
        <f t="shared" si="1036"/>
        <v>itemicon_1</v>
      </c>
      <c r="AC1591" s="50" t="str">
        <f t="shared" si="1037"/>
        <v>coin</v>
      </c>
    </row>
    <row r="1592" spans="1:29">
      <c r="A1592" s="51" t="s">
        <v>1906</v>
      </c>
      <c r="B1592" s="52">
        <v>3090</v>
      </c>
      <c r="C1592" s="52">
        <v>4</v>
      </c>
      <c r="E1592" s="50">
        <v>0</v>
      </c>
      <c r="F1592" s="50">
        <v>0</v>
      </c>
      <c r="G1592" s="50">
        <v>0</v>
      </c>
      <c r="H1592" s="50" t="str">
        <f>"pack,"&amp;宝箱产出!R93</f>
        <v>pack,80390</v>
      </c>
      <c r="K1592" s="50">
        <v>20</v>
      </c>
      <c r="L1592" s="50">
        <f t="shared" si="1038"/>
        <v>201090</v>
      </c>
      <c r="M1592" s="50">
        <v>90</v>
      </c>
      <c r="N1592" s="50" t="str">
        <f ca="1">OFFSET(随机目标!$C$42,M1592-1,MATCH(K1592,随机目标!$C$41:$CH$41,0)-1)</f>
        <v>prop,303,1</v>
      </c>
      <c r="O1592" s="50" t="str">
        <f ca="1">OFFSET(随机目标!$C$42,M1592-1,MATCH(K1592,随机目标!$C$41:$CH$41,0))</f>
        <v>prop,303,1</v>
      </c>
      <c r="P1592" s="50">
        <f ca="1">OFFSET(随机目标!$C$42,M1592-1,MATCH(K1592,随机目标!$C$41:$CH$41,0)+1)</f>
        <v>10</v>
      </c>
      <c r="Q1592" s="50">
        <v>1</v>
      </c>
      <c r="R1592" s="50" t="str">
        <f t="shared" ca="1" si="1039"/>
        <v>prop_303</v>
      </c>
      <c r="S1592" s="50" t="str">
        <f t="shared" ca="1" si="1040"/>
        <v>prop</v>
      </c>
      <c r="U1592" s="50">
        <v>42</v>
      </c>
      <c r="V1592" s="50">
        <f t="shared" si="1035"/>
        <v>422090</v>
      </c>
      <c r="W1592" s="50">
        <v>90</v>
      </c>
      <c r="X1592" s="50" t="s">
        <v>2200</v>
      </c>
      <c r="Y1592" s="50" t="s">
        <v>2200</v>
      </c>
      <c r="Z1592" s="50">
        <f>随机目标!CH1031</f>
        <v>0</v>
      </c>
      <c r="AA1592" s="50">
        <v>2</v>
      </c>
      <c r="AB1592" s="50" t="str">
        <f t="shared" si="1036"/>
        <v>itemicon_1</v>
      </c>
      <c r="AC1592" s="50" t="str">
        <f t="shared" si="1037"/>
        <v>coin</v>
      </c>
    </row>
    <row r="1593" spans="1:29">
      <c r="A1593" s="51" t="s">
        <v>1907</v>
      </c>
      <c r="B1593" s="52">
        <v>3091</v>
      </c>
      <c r="C1593" s="52">
        <v>4</v>
      </c>
      <c r="E1593" s="50">
        <v>0</v>
      </c>
      <c r="F1593" s="50">
        <v>0</v>
      </c>
      <c r="G1593" s="50">
        <v>0</v>
      </c>
      <c r="H1593" s="50" t="str">
        <f>"pack,"&amp;宝箱产出!R94</f>
        <v>pack,80391</v>
      </c>
      <c r="K1593" s="50">
        <v>20</v>
      </c>
      <c r="L1593" s="50">
        <f t="shared" si="1038"/>
        <v>201091</v>
      </c>
      <c r="M1593" s="50">
        <v>91</v>
      </c>
      <c r="N1593" s="50" t="str">
        <f ca="1">OFFSET(随机目标!$C$42,M1593-1,MATCH(K1593,随机目标!$C$41:$CH$41,0)-1)</f>
        <v>prop,303,1</v>
      </c>
      <c r="O1593" s="50" t="str">
        <f ca="1">OFFSET(随机目标!$C$42,M1593-1,MATCH(K1593,随机目标!$C$41:$CH$41,0))</f>
        <v>prop,303,1</v>
      </c>
      <c r="P1593" s="50">
        <f ca="1">OFFSET(随机目标!$C$42,M1593-1,MATCH(K1593,随机目标!$C$41:$CH$41,0)+1)</f>
        <v>10</v>
      </c>
      <c r="Q1593" s="50">
        <v>1</v>
      </c>
      <c r="R1593" s="50" t="str">
        <f t="shared" ca="1" si="1039"/>
        <v>prop_303</v>
      </c>
      <c r="S1593" s="50" t="str">
        <f t="shared" ca="1" si="1040"/>
        <v>prop</v>
      </c>
      <c r="U1593" s="50">
        <v>42</v>
      </c>
      <c r="V1593" s="50">
        <f t="shared" si="1035"/>
        <v>422091</v>
      </c>
      <c r="W1593" s="50">
        <v>91</v>
      </c>
      <c r="X1593" s="50" t="s">
        <v>2200</v>
      </c>
      <c r="Y1593" s="50" t="s">
        <v>2200</v>
      </c>
      <c r="Z1593" s="50">
        <f>随机目标!CH1032</f>
        <v>0</v>
      </c>
      <c r="AA1593" s="50">
        <v>2</v>
      </c>
      <c r="AB1593" s="50" t="str">
        <f t="shared" si="1036"/>
        <v>itemicon_1</v>
      </c>
      <c r="AC1593" s="50" t="str">
        <f t="shared" si="1037"/>
        <v>coin</v>
      </c>
    </row>
    <row r="1594" spans="1:29">
      <c r="A1594" s="51" t="s">
        <v>1908</v>
      </c>
      <c r="B1594" s="52">
        <v>3092</v>
      </c>
      <c r="C1594" s="52">
        <v>4</v>
      </c>
      <c r="E1594" s="50">
        <v>0</v>
      </c>
      <c r="F1594" s="50">
        <v>0</v>
      </c>
      <c r="G1594" s="50">
        <v>0</v>
      </c>
      <c r="H1594" s="50" t="str">
        <f>"pack,"&amp;宝箱产出!R95</f>
        <v>pack,80392</v>
      </c>
      <c r="K1594" s="50">
        <v>20</v>
      </c>
      <c r="L1594" s="50">
        <f t="shared" si="1038"/>
        <v>201092</v>
      </c>
      <c r="M1594" s="50">
        <v>92</v>
      </c>
      <c r="N1594" s="50" t="str">
        <f ca="1">OFFSET(随机目标!$C$42,M1594-1,MATCH(K1594,随机目标!$C$41:$CH$41,0)-1)</f>
        <v>prop,303,1</v>
      </c>
      <c r="O1594" s="50" t="str">
        <f ca="1">OFFSET(随机目标!$C$42,M1594-1,MATCH(K1594,随机目标!$C$41:$CH$41,0))</f>
        <v>prop,303,1</v>
      </c>
      <c r="P1594" s="50">
        <f ca="1">OFFSET(随机目标!$C$42,M1594-1,MATCH(K1594,随机目标!$C$41:$CH$41,0)+1)</f>
        <v>10</v>
      </c>
      <c r="Q1594" s="50">
        <v>1</v>
      </c>
      <c r="R1594" s="50" t="str">
        <f t="shared" ca="1" si="1039"/>
        <v>prop_303</v>
      </c>
      <c r="S1594" s="50" t="str">
        <f t="shared" ca="1" si="1040"/>
        <v>prop</v>
      </c>
      <c r="U1594" s="50">
        <v>42</v>
      </c>
      <c r="V1594" s="50">
        <f t="shared" si="1035"/>
        <v>422092</v>
      </c>
      <c r="W1594" s="50">
        <v>92</v>
      </c>
      <c r="X1594" s="50" t="s">
        <v>2200</v>
      </c>
      <c r="Y1594" s="50" t="s">
        <v>2200</v>
      </c>
      <c r="Z1594" s="50">
        <f>随机目标!CH1033</f>
        <v>0</v>
      </c>
      <c r="AA1594" s="50">
        <v>2</v>
      </c>
      <c r="AB1594" s="50" t="str">
        <f t="shared" si="1036"/>
        <v>itemicon_1</v>
      </c>
      <c r="AC1594" s="50" t="str">
        <f t="shared" si="1037"/>
        <v>coin</v>
      </c>
    </row>
    <row r="1595" spans="1:29">
      <c r="A1595" s="51" t="s">
        <v>1909</v>
      </c>
      <c r="B1595" s="52">
        <v>3093</v>
      </c>
      <c r="C1595" s="52">
        <v>4</v>
      </c>
      <c r="E1595" s="50">
        <v>0</v>
      </c>
      <c r="F1595" s="50">
        <v>0</v>
      </c>
      <c r="G1595" s="50">
        <v>0</v>
      </c>
      <c r="H1595" s="50" t="str">
        <f>"pack,"&amp;宝箱产出!R96</f>
        <v>pack,80393</v>
      </c>
      <c r="K1595" s="50">
        <v>20</v>
      </c>
      <c r="L1595" s="50">
        <f t="shared" si="1038"/>
        <v>201093</v>
      </c>
      <c r="M1595" s="50">
        <v>93</v>
      </c>
      <c r="N1595" s="50" t="str">
        <f ca="1">OFFSET(随机目标!$C$42,M1595-1,MATCH(K1595,随机目标!$C$41:$CH$41,0)-1)</f>
        <v>prop,303,1</v>
      </c>
      <c r="O1595" s="50" t="str">
        <f ca="1">OFFSET(随机目标!$C$42,M1595-1,MATCH(K1595,随机目标!$C$41:$CH$41,0))</f>
        <v>prop,303,1</v>
      </c>
      <c r="P1595" s="50">
        <f ca="1">OFFSET(随机目标!$C$42,M1595-1,MATCH(K1595,随机目标!$C$41:$CH$41,0)+1)</f>
        <v>10</v>
      </c>
      <c r="Q1595" s="50">
        <v>1</v>
      </c>
      <c r="R1595" s="50" t="str">
        <f t="shared" ca="1" si="1039"/>
        <v>prop_303</v>
      </c>
      <c r="S1595" s="50" t="str">
        <f t="shared" ca="1" si="1040"/>
        <v>prop</v>
      </c>
      <c r="U1595" s="50">
        <v>42</v>
      </c>
      <c r="V1595" s="50">
        <f t="shared" si="1035"/>
        <v>422093</v>
      </c>
      <c r="W1595" s="50">
        <v>93</v>
      </c>
      <c r="X1595" s="50" t="s">
        <v>2200</v>
      </c>
      <c r="Y1595" s="50" t="s">
        <v>2200</v>
      </c>
      <c r="Z1595" s="50">
        <f>随机目标!CH1034</f>
        <v>0</v>
      </c>
      <c r="AA1595" s="50">
        <v>2</v>
      </c>
      <c r="AB1595" s="50" t="str">
        <f t="shared" si="1036"/>
        <v>itemicon_1</v>
      </c>
      <c r="AC1595" s="50" t="str">
        <f t="shared" si="1037"/>
        <v>coin</v>
      </c>
    </row>
    <row r="1596" spans="1:29">
      <c r="A1596" s="51" t="s">
        <v>1910</v>
      </c>
      <c r="B1596" s="52">
        <v>3094</v>
      </c>
      <c r="C1596" s="52">
        <v>4</v>
      </c>
      <c r="E1596" s="50">
        <v>0</v>
      </c>
      <c r="F1596" s="50">
        <v>0</v>
      </c>
      <c r="G1596" s="50">
        <v>0</v>
      </c>
      <c r="H1596" s="50" t="str">
        <f>"pack,"&amp;宝箱产出!R97</f>
        <v>pack,80394</v>
      </c>
      <c r="K1596" s="50">
        <v>20</v>
      </c>
      <c r="L1596" s="50">
        <f t="shared" si="1038"/>
        <v>201094</v>
      </c>
      <c r="M1596" s="50">
        <v>94</v>
      </c>
      <c r="N1596" s="50" t="str">
        <f ca="1">OFFSET(随机目标!$C$42,M1596-1,MATCH(K1596,随机目标!$C$41:$CH$41,0)-1)</f>
        <v>prop,303,1</v>
      </c>
      <c r="O1596" s="50" t="str">
        <f ca="1">OFFSET(随机目标!$C$42,M1596-1,MATCH(K1596,随机目标!$C$41:$CH$41,0))</f>
        <v>prop,303,1</v>
      </c>
      <c r="P1596" s="50">
        <f ca="1">OFFSET(随机目标!$C$42,M1596-1,MATCH(K1596,随机目标!$C$41:$CH$41,0)+1)</f>
        <v>10</v>
      </c>
      <c r="Q1596" s="50">
        <v>1</v>
      </c>
      <c r="R1596" s="50" t="str">
        <f t="shared" ca="1" si="1039"/>
        <v>prop_303</v>
      </c>
      <c r="S1596" s="50" t="str">
        <f t="shared" ca="1" si="1040"/>
        <v>prop</v>
      </c>
      <c r="U1596" s="50">
        <v>42</v>
      </c>
      <c r="V1596" s="50">
        <f t="shared" si="1035"/>
        <v>422094</v>
      </c>
      <c r="W1596" s="50">
        <v>94</v>
      </c>
      <c r="X1596" s="50" t="s">
        <v>2200</v>
      </c>
      <c r="Y1596" s="50" t="s">
        <v>2200</v>
      </c>
      <c r="Z1596" s="50">
        <f>随机目标!CH1035</f>
        <v>0</v>
      </c>
      <c r="AA1596" s="50">
        <v>2</v>
      </c>
      <c r="AB1596" s="50" t="str">
        <f t="shared" si="1036"/>
        <v>itemicon_1</v>
      </c>
      <c r="AC1596" s="50" t="str">
        <f t="shared" si="1037"/>
        <v>coin</v>
      </c>
    </row>
    <row r="1597" spans="1:29">
      <c r="A1597" s="51" t="s">
        <v>1911</v>
      </c>
      <c r="B1597" s="52">
        <v>3095</v>
      </c>
      <c r="C1597" s="52">
        <v>4</v>
      </c>
      <c r="E1597" s="50">
        <v>0</v>
      </c>
      <c r="F1597" s="50">
        <v>0</v>
      </c>
      <c r="G1597" s="50">
        <v>0</v>
      </c>
      <c r="H1597" s="50" t="str">
        <f>"pack,"&amp;宝箱产出!R98</f>
        <v>pack,80395</v>
      </c>
      <c r="K1597" s="50">
        <v>20</v>
      </c>
      <c r="L1597" s="50">
        <f t="shared" si="1038"/>
        <v>201095</v>
      </c>
      <c r="M1597" s="50">
        <v>95</v>
      </c>
      <c r="N1597" s="50" t="str">
        <f ca="1">OFFSET(随机目标!$C$42,M1597-1,MATCH(K1597,随机目标!$C$41:$CH$41,0)-1)</f>
        <v>prop,303,1</v>
      </c>
      <c r="O1597" s="50" t="str">
        <f ca="1">OFFSET(随机目标!$C$42,M1597-1,MATCH(K1597,随机目标!$C$41:$CH$41,0))</f>
        <v>prop,303,1</v>
      </c>
      <c r="P1597" s="50">
        <f ca="1">OFFSET(随机目标!$C$42,M1597-1,MATCH(K1597,随机目标!$C$41:$CH$41,0)+1)</f>
        <v>10</v>
      </c>
      <c r="Q1597" s="50">
        <v>1</v>
      </c>
      <c r="R1597" s="50" t="str">
        <f t="shared" ca="1" si="1039"/>
        <v>prop_303</v>
      </c>
      <c r="S1597" s="50" t="str">
        <f t="shared" ca="1" si="1040"/>
        <v>prop</v>
      </c>
      <c r="U1597" s="50">
        <v>42</v>
      </c>
      <c r="V1597" s="50">
        <f t="shared" si="1035"/>
        <v>422095</v>
      </c>
      <c r="W1597" s="50">
        <v>95</v>
      </c>
      <c r="X1597" s="50" t="s">
        <v>2200</v>
      </c>
      <c r="Y1597" s="50" t="s">
        <v>2200</v>
      </c>
      <c r="Z1597" s="50">
        <f>随机目标!CH1036</f>
        <v>0</v>
      </c>
      <c r="AA1597" s="50">
        <v>2</v>
      </c>
      <c r="AB1597" s="50" t="str">
        <f t="shared" si="1036"/>
        <v>itemicon_1</v>
      </c>
      <c r="AC1597" s="50" t="str">
        <f t="shared" si="1037"/>
        <v>coin</v>
      </c>
    </row>
    <row r="1598" spans="1:29">
      <c r="A1598" s="51" t="s">
        <v>1912</v>
      </c>
      <c r="B1598" s="52">
        <v>3096</v>
      </c>
      <c r="C1598" s="52">
        <v>4</v>
      </c>
      <c r="E1598" s="50">
        <v>0</v>
      </c>
      <c r="F1598" s="50">
        <v>0</v>
      </c>
      <c r="G1598" s="50">
        <v>0</v>
      </c>
      <c r="H1598" s="50" t="str">
        <f>"pack,"&amp;宝箱产出!R99</f>
        <v>pack,80396</v>
      </c>
      <c r="K1598" s="50">
        <v>20</v>
      </c>
      <c r="L1598" s="50">
        <f t="shared" si="1038"/>
        <v>201096</v>
      </c>
      <c r="M1598" s="50">
        <v>96</v>
      </c>
      <c r="N1598" s="50" t="str">
        <f ca="1">OFFSET(随机目标!$C$42,M1598-1,MATCH(K1598,随机目标!$C$41:$CH$41,0)-1)</f>
        <v>prop,303,1</v>
      </c>
      <c r="O1598" s="50" t="str">
        <f ca="1">OFFSET(随机目标!$C$42,M1598-1,MATCH(K1598,随机目标!$C$41:$CH$41,0))</f>
        <v>prop,303,1</v>
      </c>
      <c r="P1598" s="50">
        <f ca="1">OFFSET(随机目标!$C$42,M1598-1,MATCH(K1598,随机目标!$C$41:$CH$41,0)+1)</f>
        <v>10</v>
      </c>
      <c r="Q1598" s="50">
        <v>1</v>
      </c>
      <c r="R1598" s="50" t="str">
        <f t="shared" ca="1" si="1039"/>
        <v>prop_303</v>
      </c>
      <c r="S1598" s="50" t="str">
        <f t="shared" ca="1" si="1040"/>
        <v>prop</v>
      </c>
      <c r="U1598" s="50">
        <v>42</v>
      </c>
      <c r="V1598" s="50">
        <f t="shared" si="1035"/>
        <v>422096</v>
      </c>
      <c r="W1598" s="50">
        <v>96</v>
      </c>
      <c r="X1598" s="50" t="s">
        <v>2200</v>
      </c>
      <c r="Y1598" s="50" t="s">
        <v>2200</v>
      </c>
      <c r="Z1598" s="50">
        <f>随机目标!CH1037</f>
        <v>0</v>
      </c>
      <c r="AA1598" s="50">
        <v>2</v>
      </c>
      <c r="AB1598" s="50" t="str">
        <f t="shared" si="1036"/>
        <v>itemicon_1</v>
      </c>
      <c r="AC1598" s="50" t="str">
        <f t="shared" si="1037"/>
        <v>coin</v>
      </c>
    </row>
    <row r="1599" spans="1:29">
      <c r="A1599" s="51" t="s">
        <v>1913</v>
      </c>
      <c r="B1599" s="52">
        <v>3097</v>
      </c>
      <c r="C1599" s="52">
        <v>4</v>
      </c>
      <c r="E1599" s="50">
        <v>0</v>
      </c>
      <c r="F1599" s="50">
        <v>0</v>
      </c>
      <c r="G1599" s="50">
        <v>0</v>
      </c>
      <c r="H1599" s="50" t="str">
        <f>"pack,"&amp;宝箱产出!R100</f>
        <v>pack,80397</v>
      </c>
      <c r="K1599" s="50">
        <v>20</v>
      </c>
      <c r="L1599" s="50">
        <f t="shared" si="1038"/>
        <v>201097</v>
      </c>
      <c r="M1599" s="50">
        <v>97</v>
      </c>
      <c r="N1599" s="50" t="str">
        <f ca="1">OFFSET(随机目标!$C$42,M1599-1,MATCH(K1599,随机目标!$C$41:$CH$41,0)-1)</f>
        <v>prop,303,1</v>
      </c>
      <c r="O1599" s="50" t="str">
        <f ca="1">OFFSET(随机目标!$C$42,M1599-1,MATCH(K1599,随机目标!$C$41:$CH$41,0))</f>
        <v>prop,303,1</v>
      </c>
      <c r="P1599" s="50">
        <f ca="1">OFFSET(随机目标!$C$42,M1599-1,MATCH(K1599,随机目标!$C$41:$CH$41,0)+1)</f>
        <v>10</v>
      </c>
      <c r="Q1599" s="50">
        <v>1</v>
      </c>
      <c r="R1599" s="50" t="str">
        <f t="shared" ca="1" si="1039"/>
        <v>prop_303</v>
      </c>
      <c r="S1599" s="50" t="str">
        <f t="shared" ca="1" si="1040"/>
        <v>prop</v>
      </c>
      <c r="U1599" s="50">
        <v>42</v>
      </c>
      <c r="V1599" s="50">
        <f t="shared" si="1035"/>
        <v>422097</v>
      </c>
      <c r="W1599" s="50">
        <v>97</v>
      </c>
      <c r="X1599" s="50" t="s">
        <v>2200</v>
      </c>
      <c r="Y1599" s="50" t="s">
        <v>2200</v>
      </c>
      <c r="Z1599" s="50">
        <f>随机目标!CH1038</f>
        <v>0</v>
      </c>
      <c r="AA1599" s="50">
        <v>2</v>
      </c>
      <c r="AB1599" s="50" t="str">
        <f t="shared" si="1036"/>
        <v>itemicon_1</v>
      </c>
      <c r="AC1599" s="50" t="str">
        <f t="shared" si="1037"/>
        <v>coin</v>
      </c>
    </row>
    <row r="1600" spans="1:29">
      <c r="A1600" s="51" t="s">
        <v>1914</v>
      </c>
      <c r="B1600" s="52">
        <v>3098</v>
      </c>
      <c r="C1600" s="52">
        <v>4</v>
      </c>
      <c r="E1600" s="50">
        <v>0</v>
      </c>
      <c r="F1600" s="50">
        <v>0</v>
      </c>
      <c r="G1600" s="50">
        <v>0</v>
      </c>
      <c r="H1600" s="50" t="str">
        <f>"pack,"&amp;宝箱产出!R101</f>
        <v>pack,80398</v>
      </c>
      <c r="K1600" s="50">
        <v>20</v>
      </c>
      <c r="L1600" s="50">
        <f t="shared" si="1038"/>
        <v>201098</v>
      </c>
      <c r="M1600" s="50">
        <v>98</v>
      </c>
      <c r="N1600" s="50" t="str">
        <f ca="1">OFFSET(随机目标!$C$42,M1600-1,MATCH(K1600,随机目标!$C$41:$CH$41,0)-1)</f>
        <v>prop,303,1</v>
      </c>
      <c r="O1600" s="50" t="str">
        <f ca="1">OFFSET(随机目标!$C$42,M1600-1,MATCH(K1600,随机目标!$C$41:$CH$41,0))</f>
        <v>prop,303,1</v>
      </c>
      <c r="P1600" s="50">
        <f ca="1">OFFSET(随机目标!$C$42,M1600-1,MATCH(K1600,随机目标!$C$41:$CH$41,0)+1)</f>
        <v>10</v>
      </c>
      <c r="Q1600" s="50">
        <v>1</v>
      </c>
      <c r="R1600" s="50" t="str">
        <f t="shared" ca="1" si="1039"/>
        <v>prop_303</v>
      </c>
      <c r="S1600" s="50" t="str">
        <f t="shared" ca="1" si="1040"/>
        <v>prop</v>
      </c>
      <c r="U1600" s="50">
        <v>42</v>
      </c>
      <c r="V1600" s="50">
        <f t="shared" si="1035"/>
        <v>422098</v>
      </c>
      <c r="W1600" s="50">
        <v>98</v>
      </c>
      <c r="X1600" s="50" t="s">
        <v>2200</v>
      </c>
      <c r="Y1600" s="50" t="s">
        <v>2200</v>
      </c>
      <c r="Z1600" s="50">
        <f>随机目标!CH1039</f>
        <v>0</v>
      </c>
      <c r="AA1600" s="50">
        <v>2</v>
      </c>
      <c r="AB1600" s="50" t="str">
        <f t="shared" si="1036"/>
        <v>itemicon_1</v>
      </c>
      <c r="AC1600" s="50" t="str">
        <f t="shared" si="1037"/>
        <v>coin</v>
      </c>
    </row>
    <row r="1601" spans="1:35">
      <c r="A1601" s="51" t="s">
        <v>1915</v>
      </c>
      <c r="B1601" s="52">
        <v>3099</v>
      </c>
      <c r="C1601" s="52">
        <v>4</v>
      </c>
      <c r="E1601" s="50">
        <v>0</v>
      </c>
      <c r="F1601" s="50">
        <v>0</v>
      </c>
      <c r="G1601" s="50">
        <v>0</v>
      </c>
      <c r="H1601" s="50" t="str">
        <f>"pack,"&amp;宝箱产出!R102</f>
        <v>pack,80399</v>
      </c>
      <c r="K1601" s="50">
        <v>20</v>
      </c>
      <c r="L1601" s="50">
        <f t="shared" si="1038"/>
        <v>201099</v>
      </c>
      <c r="M1601" s="50">
        <v>99</v>
      </c>
      <c r="N1601" s="50" t="str">
        <f ca="1">OFFSET(随机目标!$C$42,M1601-1,MATCH(K1601,随机目标!$C$41:$CH$41,0)-1)</f>
        <v>prop,303,1</v>
      </c>
      <c r="O1601" s="50" t="str">
        <f ca="1">OFFSET(随机目标!$C$42,M1601-1,MATCH(K1601,随机目标!$C$41:$CH$41,0))</f>
        <v>prop,303,1</v>
      </c>
      <c r="P1601" s="50">
        <f ca="1">OFFSET(随机目标!$C$42,M1601-1,MATCH(K1601,随机目标!$C$41:$CH$41,0)+1)</f>
        <v>10</v>
      </c>
      <c r="Q1601" s="50">
        <v>1</v>
      </c>
      <c r="R1601" s="50" t="str">
        <f t="shared" ca="1" si="1039"/>
        <v>prop_303</v>
      </c>
      <c r="S1601" s="50" t="str">
        <f t="shared" ca="1" si="1040"/>
        <v>prop</v>
      </c>
      <c r="U1601" s="50">
        <v>42</v>
      </c>
      <c r="V1601" s="50">
        <f t="shared" si="1035"/>
        <v>422099</v>
      </c>
      <c r="W1601" s="50">
        <v>99</v>
      </c>
      <c r="X1601" s="50" t="s">
        <v>2200</v>
      </c>
      <c r="Y1601" s="50" t="s">
        <v>2200</v>
      </c>
      <c r="Z1601" s="50">
        <f>随机目标!CH1040</f>
        <v>0</v>
      </c>
      <c r="AA1601" s="50">
        <v>2</v>
      </c>
      <c r="AB1601" s="50" t="str">
        <f t="shared" si="1036"/>
        <v>itemicon_1</v>
      </c>
      <c r="AC1601" s="50" t="str">
        <f t="shared" si="1037"/>
        <v>coin</v>
      </c>
    </row>
    <row r="1602" spans="1:35">
      <c r="A1602" s="51" t="s">
        <v>1916</v>
      </c>
      <c r="B1602" s="52">
        <v>3100</v>
      </c>
      <c r="C1602" s="52">
        <v>4</v>
      </c>
      <c r="E1602" s="50">
        <v>0</v>
      </c>
      <c r="F1602" s="50">
        <v>0</v>
      </c>
      <c r="G1602" s="50">
        <v>0</v>
      </c>
      <c r="H1602" s="50" t="str">
        <f>"pack,"&amp;宝箱产出!R103</f>
        <v>pack,80400</v>
      </c>
      <c r="K1602" s="50">
        <v>20</v>
      </c>
      <c r="L1602" s="50">
        <f t="shared" si="1038"/>
        <v>201100</v>
      </c>
      <c r="M1602" s="50">
        <v>100</v>
      </c>
      <c r="N1602" s="50" t="str">
        <f ca="1">OFFSET(随机目标!$C$42,M1602-1,MATCH(K1602,随机目标!$C$41:$CH$41,0)-1)</f>
        <v>prop,303,1</v>
      </c>
      <c r="O1602" s="50" t="str">
        <f ca="1">OFFSET(随机目标!$C$42,M1602-1,MATCH(K1602,随机目标!$C$41:$CH$41,0))</f>
        <v>prop,303,1</v>
      </c>
      <c r="P1602" s="50">
        <f ca="1">OFFSET(随机目标!$C$42,M1602-1,MATCH(K1602,随机目标!$C$41:$CH$41,0)+1)</f>
        <v>10</v>
      </c>
      <c r="Q1602" s="50">
        <v>1</v>
      </c>
      <c r="R1602" s="50" t="str">
        <f t="shared" ca="1" si="1039"/>
        <v>prop_303</v>
      </c>
      <c r="S1602" s="50" t="str">
        <f t="shared" ca="1" si="1040"/>
        <v>prop</v>
      </c>
      <c r="U1602" s="50">
        <v>42</v>
      </c>
      <c r="V1602" s="50">
        <f t="shared" si="1035"/>
        <v>422100</v>
      </c>
      <c r="W1602" s="50">
        <v>100</v>
      </c>
      <c r="X1602" s="50" t="s">
        <v>2200</v>
      </c>
      <c r="Y1602" s="50" t="s">
        <v>2200</v>
      </c>
      <c r="Z1602" s="50">
        <f>随机目标!CH1041</f>
        <v>0</v>
      </c>
      <c r="AA1602" s="50">
        <v>2</v>
      </c>
      <c r="AB1602" s="50" t="str">
        <f t="shared" si="1036"/>
        <v>itemicon_1</v>
      </c>
      <c r="AC1602" s="50" t="str">
        <f t="shared" si="1037"/>
        <v>coin</v>
      </c>
    </row>
    <row r="1603" spans="1:35">
      <c r="K1603" s="50">
        <v>21</v>
      </c>
      <c r="L1603" s="50">
        <f t="shared" si="1038"/>
        <v>211001</v>
      </c>
      <c r="M1603" s="50">
        <v>1</v>
      </c>
      <c r="N1603" s="50" t="str">
        <f ca="1">OFFSET(随机目标!$C$42,M1603-1,MATCH(K1603,随机目标!$C$41:$CH$41,0)-1)</f>
        <v>prop,304,1</v>
      </c>
      <c r="O1603" s="50" t="str">
        <f ca="1">OFFSET(随机目标!$C$42,M1603-1,MATCH(K1603,随机目标!$C$41:$CH$41,0))</f>
        <v>prop,304,1</v>
      </c>
      <c r="P1603" s="50">
        <f ca="1">OFFSET(随机目标!$C$42,M1603-1,MATCH(K1603,随机目标!$C$41:$CH$41,0)+1)</f>
        <v>0</v>
      </c>
      <c r="Q1603" s="50">
        <v>1</v>
      </c>
      <c r="R1603" s="50" t="str">
        <f t="shared" ca="1" si="1039"/>
        <v>prop_304</v>
      </c>
      <c r="S1603" s="50" t="str">
        <f t="shared" ca="1" si="1040"/>
        <v>prop</v>
      </c>
      <c r="U1603" s="50">
        <v>41</v>
      </c>
      <c r="V1603" s="50">
        <f t="shared" ref="V1603:V1623" si="1041">U1603*10000+1000+W1603</f>
        <v>411001</v>
      </c>
      <c r="W1603" s="50">
        <v>1</v>
      </c>
      <c r="X1603" s="50" t="s">
        <v>2200</v>
      </c>
      <c r="Y1603" s="50" t="s">
        <v>2200</v>
      </c>
      <c r="Z1603" s="50">
        <f>随机目标!CH1342</f>
        <v>0</v>
      </c>
      <c r="AA1603" s="50">
        <v>1</v>
      </c>
      <c r="AB1603" s="50" t="str">
        <f t="shared" ref="AB1603:AB1623" si="1042">IF(OR(AC1603="coin",AC1603="stage_token"),VLOOKUP(AC1603,$AE$3:$AF$6,2,0),IF(AC1603="item",VLOOKUP(Y1603,$AE$3:$AF$6,2,0),AC1603&amp;"_"&amp;MID(Y1603,6,3)))</f>
        <v>itemicon_1</v>
      </c>
      <c r="AC1603" s="50" t="str">
        <f t="shared" ref="AC1603:AC1623" si="1043">LEFT(Y1603,FIND(",",Y1603)-1)</f>
        <v>coin</v>
      </c>
      <c r="AH1603" s="50"/>
      <c r="AI1603" s="50"/>
    </row>
    <row r="1604" spans="1:35">
      <c r="K1604" s="50">
        <v>21</v>
      </c>
      <c r="L1604" s="50">
        <f t="shared" si="1038"/>
        <v>211002</v>
      </c>
      <c r="M1604" s="50">
        <v>2</v>
      </c>
      <c r="N1604" s="50" t="str">
        <f ca="1">OFFSET(随机目标!$C$42,M1604-1,MATCH(K1604,随机目标!$C$41:$CH$41,0)-1)</f>
        <v>prop,304,1</v>
      </c>
      <c r="O1604" s="50" t="str">
        <f ca="1">OFFSET(随机目标!$C$42,M1604-1,MATCH(K1604,随机目标!$C$41:$CH$41,0))</f>
        <v>prop,304,1</v>
      </c>
      <c r="P1604" s="50">
        <f ca="1">OFFSET(随机目标!$C$42,M1604-1,MATCH(K1604,随机目标!$C$41:$CH$41,0)+1)</f>
        <v>0</v>
      </c>
      <c r="Q1604" s="50">
        <v>1</v>
      </c>
      <c r="R1604" s="50" t="str">
        <f t="shared" ca="1" si="1039"/>
        <v>prop_304</v>
      </c>
      <c r="S1604" s="50" t="str">
        <f t="shared" ca="1" si="1040"/>
        <v>prop</v>
      </c>
      <c r="U1604" s="50">
        <v>41</v>
      </c>
      <c r="V1604" s="50">
        <f t="shared" si="1041"/>
        <v>411002</v>
      </c>
      <c r="W1604" s="50">
        <v>2</v>
      </c>
      <c r="X1604" s="50" t="s">
        <v>2200</v>
      </c>
      <c r="Y1604" s="50" t="s">
        <v>2200</v>
      </c>
      <c r="Z1604" s="50">
        <f>随机目标!CH1343</f>
        <v>0</v>
      </c>
      <c r="AA1604" s="50">
        <v>1</v>
      </c>
      <c r="AB1604" s="50" t="str">
        <f t="shared" si="1042"/>
        <v>itemicon_1</v>
      </c>
      <c r="AC1604" s="50" t="str">
        <f t="shared" si="1043"/>
        <v>coin</v>
      </c>
      <c r="AH1604" s="50"/>
      <c r="AI1604" s="50"/>
    </row>
    <row r="1605" spans="1:35">
      <c r="K1605" s="50">
        <v>21</v>
      </c>
      <c r="L1605" s="50">
        <f t="shared" si="1038"/>
        <v>211003</v>
      </c>
      <c r="M1605" s="50">
        <v>3</v>
      </c>
      <c r="N1605" s="50" t="str">
        <f ca="1">OFFSET(随机目标!$C$42,M1605-1,MATCH(K1605,随机目标!$C$41:$CH$41,0)-1)</f>
        <v>prop,304,1</v>
      </c>
      <c r="O1605" s="50" t="str">
        <f ca="1">OFFSET(随机目标!$C$42,M1605-1,MATCH(K1605,随机目标!$C$41:$CH$41,0))</f>
        <v>prop,304,1</v>
      </c>
      <c r="P1605" s="50">
        <f ca="1">OFFSET(随机目标!$C$42,M1605-1,MATCH(K1605,随机目标!$C$41:$CH$41,0)+1)</f>
        <v>0</v>
      </c>
      <c r="Q1605" s="50">
        <v>1</v>
      </c>
      <c r="R1605" s="50" t="str">
        <f t="shared" ca="1" si="1039"/>
        <v>prop_304</v>
      </c>
      <c r="S1605" s="50" t="str">
        <f t="shared" ca="1" si="1040"/>
        <v>prop</v>
      </c>
      <c r="U1605" s="50">
        <v>41</v>
      </c>
      <c r="V1605" s="50">
        <f t="shared" si="1041"/>
        <v>411003</v>
      </c>
      <c r="W1605" s="50">
        <v>3</v>
      </c>
      <c r="X1605" s="50" t="s">
        <v>2200</v>
      </c>
      <c r="Y1605" s="50" t="s">
        <v>2200</v>
      </c>
      <c r="Z1605" s="50">
        <f>随机目标!CH1344</f>
        <v>0</v>
      </c>
      <c r="AA1605" s="50">
        <v>1</v>
      </c>
      <c r="AB1605" s="50" t="str">
        <f t="shared" si="1042"/>
        <v>itemicon_1</v>
      </c>
      <c r="AC1605" s="50" t="str">
        <f t="shared" si="1043"/>
        <v>coin</v>
      </c>
      <c r="AH1605" s="50"/>
      <c r="AI1605" s="50"/>
    </row>
    <row r="1606" spans="1:35">
      <c r="K1606" s="50">
        <v>21</v>
      </c>
      <c r="L1606" s="50">
        <f t="shared" si="1038"/>
        <v>211004</v>
      </c>
      <c r="M1606" s="50">
        <v>4</v>
      </c>
      <c r="N1606" s="50" t="str">
        <f ca="1">OFFSET(随机目标!$C$42,M1606-1,MATCH(K1606,随机目标!$C$41:$CH$41,0)-1)</f>
        <v>prop,304,1</v>
      </c>
      <c r="O1606" s="50" t="str">
        <f ca="1">OFFSET(随机目标!$C$42,M1606-1,MATCH(K1606,随机目标!$C$41:$CH$41,0))</f>
        <v>prop,304,1</v>
      </c>
      <c r="P1606" s="50">
        <f ca="1">OFFSET(随机目标!$C$42,M1606-1,MATCH(K1606,随机目标!$C$41:$CH$41,0)+1)</f>
        <v>0</v>
      </c>
      <c r="Q1606" s="50">
        <v>1</v>
      </c>
      <c r="R1606" s="50" t="str">
        <f t="shared" ca="1" si="1039"/>
        <v>prop_304</v>
      </c>
      <c r="S1606" s="50" t="str">
        <f t="shared" ca="1" si="1040"/>
        <v>prop</v>
      </c>
      <c r="U1606" s="50">
        <v>41</v>
      </c>
      <c r="V1606" s="50">
        <f t="shared" si="1041"/>
        <v>411004</v>
      </c>
      <c r="W1606" s="50">
        <v>4</v>
      </c>
      <c r="X1606" s="50" t="s">
        <v>2200</v>
      </c>
      <c r="Y1606" s="50" t="s">
        <v>2200</v>
      </c>
      <c r="Z1606" s="50">
        <f>随机目标!CH1345</f>
        <v>0</v>
      </c>
      <c r="AA1606" s="50">
        <v>1</v>
      </c>
      <c r="AB1606" s="50" t="str">
        <f t="shared" si="1042"/>
        <v>itemicon_1</v>
      </c>
      <c r="AC1606" s="50" t="str">
        <f t="shared" si="1043"/>
        <v>coin</v>
      </c>
      <c r="AH1606" s="50"/>
      <c r="AI1606" s="50"/>
    </row>
    <row r="1607" spans="1:35">
      <c r="K1607" s="50">
        <v>21</v>
      </c>
      <c r="L1607" s="50">
        <f t="shared" si="1038"/>
        <v>211005</v>
      </c>
      <c r="M1607" s="50">
        <v>5</v>
      </c>
      <c r="N1607" s="50" t="str">
        <f ca="1">OFFSET(随机目标!$C$42,M1607-1,MATCH(K1607,随机目标!$C$41:$CH$41,0)-1)</f>
        <v>prop,304,1</v>
      </c>
      <c r="O1607" s="50" t="str">
        <f ca="1">OFFSET(随机目标!$C$42,M1607-1,MATCH(K1607,随机目标!$C$41:$CH$41,0))</f>
        <v>prop,304,1</v>
      </c>
      <c r="P1607" s="50">
        <f ca="1">OFFSET(随机目标!$C$42,M1607-1,MATCH(K1607,随机目标!$C$41:$CH$41,0)+1)</f>
        <v>30</v>
      </c>
      <c r="Q1607" s="50">
        <v>1</v>
      </c>
      <c r="R1607" s="50" t="str">
        <f t="shared" ca="1" si="1039"/>
        <v>prop_304</v>
      </c>
      <c r="S1607" s="50" t="str">
        <f t="shared" ca="1" si="1040"/>
        <v>prop</v>
      </c>
      <c r="U1607" s="50">
        <v>41</v>
      </c>
      <c r="V1607" s="50">
        <f t="shared" si="1041"/>
        <v>411005</v>
      </c>
      <c r="W1607" s="50">
        <v>5</v>
      </c>
      <c r="X1607" s="50" t="s">
        <v>2200</v>
      </c>
      <c r="Y1607" s="50" t="s">
        <v>2200</v>
      </c>
      <c r="Z1607" s="50">
        <f>随机目标!CH1346</f>
        <v>0</v>
      </c>
      <c r="AA1607" s="50">
        <v>1</v>
      </c>
      <c r="AB1607" s="50" t="str">
        <f t="shared" si="1042"/>
        <v>itemicon_1</v>
      </c>
      <c r="AC1607" s="50" t="str">
        <f t="shared" si="1043"/>
        <v>coin</v>
      </c>
      <c r="AH1607" s="50"/>
      <c r="AI1607" s="50"/>
    </row>
    <row r="1608" spans="1:35">
      <c r="K1608" s="50">
        <v>21</v>
      </c>
      <c r="L1608" s="50">
        <f t="shared" si="1038"/>
        <v>211006</v>
      </c>
      <c r="M1608" s="50">
        <v>6</v>
      </c>
      <c r="N1608" s="50" t="str">
        <f ca="1">OFFSET(随机目标!$C$42,M1608-1,MATCH(K1608,随机目标!$C$41:$CH$41,0)-1)</f>
        <v>prop,304,1</v>
      </c>
      <c r="O1608" s="50" t="str">
        <f ca="1">OFFSET(随机目标!$C$42,M1608-1,MATCH(K1608,随机目标!$C$41:$CH$41,0))</f>
        <v>prop,304,1</v>
      </c>
      <c r="P1608" s="50">
        <f ca="1">OFFSET(随机目标!$C$42,M1608-1,MATCH(K1608,随机目标!$C$41:$CH$41,0)+1)</f>
        <v>30</v>
      </c>
      <c r="Q1608" s="50">
        <v>1</v>
      </c>
      <c r="R1608" s="50" t="str">
        <f t="shared" ca="1" si="1039"/>
        <v>prop_304</v>
      </c>
      <c r="S1608" s="50" t="str">
        <f t="shared" ca="1" si="1040"/>
        <v>prop</v>
      </c>
      <c r="U1608" s="50">
        <v>41</v>
      </c>
      <c r="V1608" s="50">
        <f t="shared" si="1041"/>
        <v>411006</v>
      </c>
      <c r="W1608" s="50">
        <v>6</v>
      </c>
      <c r="X1608" s="50" t="s">
        <v>2200</v>
      </c>
      <c r="Y1608" s="50" t="s">
        <v>2200</v>
      </c>
      <c r="Z1608" s="50">
        <f>随机目标!CH1347</f>
        <v>0</v>
      </c>
      <c r="AA1608" s="50">
        <v>1</v>
      </c>
      <c r="AB1608" s="50" t="str">
        <f t="shared" si="1042"/>
        <v>itemicon_1</v>
      </c>
      <c r="AC1608" s="50" t="str">
        <f t="shared" si="1043"/>
        <v>coin</v>
      </c>
      <c r="AH1608" s="50"/>
      <c r="AI1608" s="50"/>
    </row>
    <row r="1609" spans="1:35">
      <c r="K1609" s="50">
        <v>21</v>
      </c>
      <c r="L1609" s="50">
        <f t="shared" si="1038"/>
        <v>211007</v>
      </c>
      <c r="M1609" s="50">
        <v>7</v>
      </c>
      <c r="N1609" s="50" t="str">
        <f ca="1">OFFSET(随机目标!$C$42,M1609-1,MATCH(K1609,随机目标!$C$41:$CH$41,0)-1)</f>
        <v>prop,304,1</v>
      </c>
      <c r="O1609" s="50" t="str">
        <f ca="1">OFFSET(随机目标!$C$42,M1609-1,MATCH(K1609,随机目标!$C$41:$CH$41,0))</f>
        <v>prop,304,1</v>
      </c>
      <c r="P1609" s="50">
        <f ca="1">OFFSET(随机目标!$C$42,M1609-1,MATCH(K1609,随机目标!$C$41:$CH$41,0)+1)</f>
        <v>30</v>
      </c>
      <c r="Q1609" s="50">
        <v>1</v>
      </c>
      <c r="R1609" s="50" t="str">
        <f t="shared" ca="1" si="1039"/>
        <v>prop_304</v>
      </c>
      <c r="S1609" s="50" t="str">
        <f t="shared" ca="1" si="1040"/>
        <v>prop</v>
      </c>
      <c r="U1609" s="50">
        <v>41</v>
      </c>
      <c r="V1609" s="50">
        <f t="shared" si="1041"/>
        <v>411007</v>
      </c>
      <c r="W1609" s="50">
        <v>7</v>
      </c>
      <c r="X1609" s="50" t="s">
        <v>2200</v>
      </c>
      <c r="Y1609" s="50" t="s">
        <v>2200</v>
      </c>
      <c r="Z1609" s="50">
        <f>随机目标!CH1348</f>
        <v>0</v>
      </c>
      <c r="AA1609" s="50">
        <v>1</v>
      </c>
      <c r="AB1609" s="50" t="str">
        <f t="shared" si="1042"/>
        <v>itemicon_1</v>
      </c>
      <c r="AC1609" s="50" t="str">
        <f t="shared" si="1043"/>
        <v>coin</v>
      </c>
      <c r="AH1609" s="50"/>
      <c r="AI1609" s="50"/>
    </row>
    <row r="1610" spans="1:35">
      <c r="K1610" s="50">
        <v>21</v>
      </c>
      <c r="L1610" s="50">
        <f t="shared" si="1038"/>
        <v>211008</v>
      </c>
      <c r="M1610" s="50">
        <v>8</v>
      </c>
      <c r="N1610" s="50" t="str">
        <f ca="1">OFFSET(随机目标!$C$42,M1610-1,MATCH(K1610,随机目标!$C$41:$CH$41,0)-1)</f>
        <v>prop,304,1</v>
      </c>
      <c r="O1610" s="50" t="str">
        <f ca="1">OFFSET(随机目标!$C$42,M1610-1,MATCH(K1610,随机目标!$C$41:$CH$41,0))</f>
        <v>prop,304,1</v>
      </c>
      <c r="P1610" s="50">
        <f ca="1">OFFSET(随机目标!$C$42,M1610-1,MATCH(K1610,随机目标!$C$41:$CH$41,0)+1)</f>
        <v>30</v>
      </c>
      <c r="Q1610" s="50">
        <v>1</v>
      </c>
      <c r="R1610" s="50" t="str">
        <f t="shared" ca="1" si="1039"/>
        <v>prop_304</v>
      </c>
      <c r="S1610" s="50" t="str">
        <f t="shared" ca="1" si="1040"/>
        <v>prop</v>
      </c>
      <c r="U1610" s="50">
        <v>41</v>
      </c>
      <c r="V1610" s="50">
        <f t="shared" si="1041"/>
        <v>411008</v>
      </c>
      <c r="W1610" s="50">
        <v>8</v>
      </c>
      <c r="X1610" s="50" t="s">
        <v>2200</v>
      </c>
      <c r="Y1610" s="50" t="s">
        <v>2200</v>
      </c>
      <c r="Z1610" s="50">
        <f>随机目标!CH1349</f>
        <v>0</v>
      </c>
      <c r="AA1610" s="50">
        <v>1</v>
      </c>
      <c r="AB1610" s="50" t="str">
        <f t="shared" si="1042"/>
        <v>itemicon_1</v>
      </c>
      <c r="AC1610" s="50" t="str">
        <f t="shared" si="1043"/>
        <v>coin</v>
      </c>
      <c r="AH1610" s="50"/>
      <c r="AI1610" s="50"/>
    </row>
    <row r="1611" spans="1:35">
      <c r="K1611" s="50">
        <v>21</v>
      </c>
      <c r="L1611" s="50">
        <f t="shared" si="1038"/>
        <v>211009</v>
      </c>
      <c r="M1611" s="50">
        <v>9</v>
      </c>
      <c r="N1611" s="50" t="str">
        <f ca="1">OFFSET(随机目标!$C$42,M1611-1,MATCH(K1611,随机目标!$C$41:$CH$41,0)-1)</f>
        <v>prop,304,1</v>
      </c>
      <c r="O1611" s="50" t="str">
        <f ca="1">OFFSET(随机目标!$C$42,M1611-1,MATCH(K1611,随机目标!$C$41:$CH$41,0))</f>
        <v>prop,304,1</v>
      </c>
      <c r="P1611" s="50">
        <f ca="1">OFFSET(随机目标!$C$42,M1611-1,MATCH(K1611,随机目标!$C$41:$CH$41,0)+1)</f>
        <v>30</v>
      </c>
      <c r="Q1611" s="50">
        <v>1</v>
      </c>
      <c r="R1611" s="50" t="str">
        <f t="shared" ca="1" si="1039"/>
        <v>prop_304</v>
      </c>
      <c r="S1611" s="50" t="str">
        <f t="shared" ca="1" si="1040"/>
        <v>prop</v>
      </c>
      <c r="U1611" s="50">
        <v>41</v>
      </c>
      <c r="V1611" s="50">
        <f t="shared" si="1041"/>
        <v>411009</v>
      </c>
      <c r="W1611" s="50">
        <v>9</v>
      </c>
      <c r="X1611" s="50" t="s">
        <v>2200</v>
      </c>
      <c r="Y1611" s="50" t="s">
        <v>2200</v>
      </c>
      <c r="Z1611" s="50">
        <f>随机目标!CH1350</f>
        <v>0</v>
      </c>
      <c r="AA1611" s="50">
        <v>1</v>
      </c>
      <c r="AB1611" s="50" t="str">
        <f t="shared" si="1042"/>
        <v>itemicon_1</v>
      </c>
      <c r="AC1611" s="50" t="str">
        <f t="shared" si="1043"/>
        <v>coin</v>
      </c>
      <c r="AH1611" s="50"/>
      <c r="AI1611" s="50"/>
    </row>
    <row r="1612" spans="1:35">
      <c r="K1612" s="50">
        <v>21</v>
      </c>
      <c r="L1612" s="50">
        <f t="shared" si="1038"/>
        <v>211010</v>
      </c>
      <c r="M1612" s="50">
        <v>10</v>
      </c>
      <c r="N1612" s="50" t="str">
        <f ca="1">OFFSET(随机目标!$C$42,M1612-1,MATCH(K1612,随机目标!$C$41:$CH$41,0)-1)</f>
        <v>prop,304,1</v>
      </c>
      <c r="O1612" s="50" t="str">
        <f ca="1">OFFSET(随机目标!$C$42,M1612-1,MATCH(K1612,随机目标!$C$41:$CH$41,0))</f>
        <v>prop,304,1</v>
      </c>
      <c r="P1612" s="50">
        <f ca="1">OFFSET(随机目标!$C$42,M1612-1,MATCH(K1612,随机目标!$C$41:$CH$41,0)+1)</f>
        <v>20</v>
      </c>
      <c r="Q1612" s="50">
        <v>1</v>
      </c>
      <c r="R1612" s="50" t="str">
        <f t="shared" ca="1" si="1039"/>
        <v>prop_304</v>
      </c>
      <c r="S1612" s="50" t="str">
        <f t="shared" ca="1" si="1040"/>
        <v>prop</v>
      </c>
      <c r="U1612" s="50">
        <v>41</v>
      </c>
      <c r="V1612" s="50">
        <f t="shared" si="1041"/>
        <v>411010</v>
      </c>
      <c r="W1612" s="50">
        <v>10</v>
      </c>
      <c r="X1612" s="50" t="s">
        <v>2200</v>
      </c>
      <c r="Y1612" s="50" t="s">
        <v>2200</v>
      </c>
      <c r="Z1612" s="50">
        <f>随机目标!CH1351</f>
        <v>0</v>
      </c>
      <c r="AA1612" s="50">
        <v>1</v>
      </c>
      <c r="AB1612" s="50" t="str">
        <f t="shared" si="1042"/>
        <v>itemicon_1</v>
      </c>
      <c r="AC1612" s="50" t="str">
        <f t="shared" si="1043"/>
        <v>coin</v>
      </c>
      <c r="AH1612" s="50"/>
      <c r="AI1612" s="50"/>
    </row>
    <row r="1613" spans="1:35">
      <c r="K1613" s="50">
        <v>21</v>
      </c>
      <c r="L1613" s="50">
        <f t="shared" si="1038"/>
        <v>211011</v>
      </c>
      <c r="M1613" s="50">
        <v>11</v>
      </c>
      <c r="N1613" s="50" t="str">
        <f ca="1">OFFSET(随机目标!$C$42,M1613-1,MATCH(K1613,随机目标!$C$41:$CH$41,0)-1)</f>
        <v>prop,304,1</v>
      </c>
      <c r="O1613" s="50" t="str">
        <f ca="1">OFFSET(随机目标!$C$42,M1613-1,MATCH(K1613,随机目标!$C$41:$CH$41,0))</f>
        <v>prop,304,1</v>
      </c>
      <c r="P1613" s="50">
        <f ca="1">OFFSET(随机目标!$C$42,M1613-1,MATCH(K1613,随机目标!$C$41:$CH$41,0)+1)</f>
        <v>20</v>
      </c>
      <c r="Q1613" s="50">
        <v>1</v>
      </c>
      <c r="R1613" s="50" t="str">
        <f t="shared" ca="1" si="1039"/>
        <v>prop_304</v>
      </c>
      <c r="S1613" s="50" t="str">
        <f t="shared" ca="1" si="1040"/>
        <v>prop</v>
      </c>
      <c r="U1613" s="50">
        <v>41</v>
      </c>
      <c r="V1613" s="50">
        <f t="shared" si="1041"/>
        <v>411011</v>
      </c>
      <c r="W1613" s="50">
        <v>11</v>
      </c>
      <c r="X1613" s="50" t="s">
        <v>2200</v>
      </c>
      <c r="Y1613" s="50" t="s">
        <v>2200</v>
      </c>
      <c r="Z1613" s="50">
        <f>随机目标!CH1352</f>
        <v>0</v>
      </c>
      <c r="AA1613" s="50">
        <v>1</v>
      </c>
      <c r="AB1613" s="50" t="str">
        <f t="shared" si="1042"/>
        <v>itemicon_1</v>
      </c>
      <c r="AC1613" s="50" t="str">
        <f t="shared" si="1043"/>
        <v>coin</v>
      </c>
      <c r="AH1613" s="50"/>
      <c r="AI1613" s="50"/>
    </row>
    <row r="1614" spans="1:35">
      <c r="K1614" s="50">
        <v>21</v>
      </c>
      <c r="L1614" s="50">
        <f t="shared" si="1038"/>
        <v>211012</v>
      </c>
      <c r="M1614" s="50">
        <v>12</v>
      </c>
      <c r="N1614" s="50" t="str">
        <f ca="1">OFFSET(随机目标!$C$42,M1614-1,MATCH(K1614,随机目标!$C$41:$CH$41,0)-1)</f>
        <v>prop,304,1</v>
      </c>
      <c r="O1614" s="50" t="str">
        <f ca="1">OFFSET(随机目标!$C$42,M1614-1,MATCH(K1614,随机目标!$C$41:$CH$41,0))</f>
        <v>prop,304,1</v>
      </c>
      <c r="P1614" s="50">
        <f ca="1">OFFSET(随机目标!$C$42,M1614-1,MATCH(K1614,随机目标!$C$41:$CH$41,0)+1)</f>
        <v>20</v>
      </c>
      <c r="Q1614" s="50">
        <v>1</v>
      </c>
      <c r="R1614" s="50" t="str">
        <f t="shared" ca="1" si="1039"/>
        <v>prop_304</v>
      </c>
      <c r="S1614" s="50" t="str">
        <f t="shared" ca="1" si="1040"/>
        <v>prop</v>
      </c>
      <c r="U1614" s="50">
        <v>41</v>
      </c>
      <c r="V1614" s="50">
        <f t="shared" si="1041"/>
        <v>411012</v>
      </c>
      <c r="W1614" s="50">
        <v>12</v>
      </c>
      <c r="X1614" s="50" t="s">
        <v>2200</v>
      </c>
      <c r="Y1614" s="50" t="s">
        <v>2200</v>
      </c>
      <c r="Z1614" s="50">
        <f>随机目标!CH1353</f>
        <v>0</v>
      </c>
      <c r="AA1614" s="50">
        <v>1</v>
      </c>
      <c r="AB1614" s="50" t="str">
        <f t="shared" si="1042"/>
        <v>itemicon_1</v>
      </c>
      <c r="AC1614" s="50" t="str">
        <f t="shared" si="1043"/>
        <v>coin</v>
      </c>
      <c r="AH1614" s="50"/>
      <c r="AI1614" s="50"/>
    </row>
    <row r="1615" spans="1:35">
      <c r="K1615" s="50">
        <v>21</v>
      </c>
      <c r="L1615" s="50">
        <f t="shared" si="1038"/>
        <v>211013</v>
      </c>
      <c r="M1615" s="50">
        <v>13</v>
      </c>
      <c r="N1615" s="50" t="str">
        <f ca="1">OFFSET(随机目标!$C$42,M1615-1,MATCH(K1615,随机目标!$C$41:$CH$41,0)-1)</f>
        <v>prop,304,1</v>
      </c>
      <c r="O1615" s="50" t="str">
        <f ca="1">OFFSET(随机目标!$C$42,M1615-1,MATCH(K1615,随机目标!$C$41:$CH$41,0))</f>
        <v>prop,304,1</v>
      </c>
      <c r="P1615" s="50">
        <f ca="1">OFFSET(随机目标!$C$42,M1615-1,MATCH(K1615,随机目标!$C$41:$CH$41,0)+1)</f>
        <v>20</v>
      </c>
      <c r="Q1615" s="50">
        <v>1</v>
      </c>
      <c r="R1615" s="50" t="str">
        <f t="shared" ca="1" si="1039"/>
        <v>prop_304</v>
      </c>
      <c r="S1615" s="50" t="str">
        <f t="shared" ca="1" si="1040"/>
        <v>prop</v>
      </c>
      <c r="U1615" s="50">
        <v>41</v>
      </c>
      <c r="V1615" s="50">
        <f t="shared" si="1041"/>
        <v>411013</v>
      </c>
      <c r="W1615" s="50">
        <v>13</v>
      </c>
      <c r="X1615" s="50" t="s">
        <v>2200</v>
      </c>
      <c r="Y1615" s="50" t="s">
        <v>2200</v>
      </c>
      <c r="Z1615" s="50">
        <f>随机目标!CH1354</f>
        <v>0</v>
      </c>
      <c r="AA1615" s="50">
        <v>1</v>
      </c>
      <c r="AB1615" s="50" t="str">
        <f t="shared" si="1042"/>
        <v>itemicon_1</v>
      </c>
      <c r="AC1615" s="50" t="str">
        <f t="shared" si="1043"/>
        <v>coin</v>
      </c>
      <c r="AH1615" s="50"/>
      <c r="AI1615" s="50"/>
    </row>
    <row r="1616" spans="1:35">
      <c r="K1616" s="50">
        <v>21</v>
      </c>
      <c r="L1616" s="50">
        <f t="shared" si="1038"/>
        <v>211014</v>
      </c>
      <c r="M1616" s="50">
        <v>14</v>
      </c>
      <c r="N1616" s="50" t="str">
        <f ca="1">OFFSET(随机目标!$C$42,M1616-1,MATCH(K1616,随机目标!$C$41:$CH$41,0)-1)</f>
        <v>prop,304,1</v>
      </c>
      <c r="O1616" s="50" t="str">
        <f ca="1">OFFSET(随机目标!$C$42,M1616-1,MATCH(K1616,随机目标!$C$41:$CH$41,0))</f>
        <v>prop,304,1</v>
      </c>
      <c r="P1616" s="50">
        <f ca="1">OFFSET(随机目标!$C$42,M1616-1,MATCH(K1616,随机目标!$C$41:$CH$41,0)+1)</f>
        <v>20</v>
      </c>
      <c r="Q1616" s="50">
        <v>1</v>
      </c>
      <c r="R1616" s="50" t="str">
        <f t="shared" ca="1" si="1039"/>
        <v>prop_304</v>
      </c>
      <c r="S1616" s="50" t="str">
        <f t="shared" ca="1" si="1040"/>
        <v>prop</v>
      </c>
      <c r="U1616" s="50">
        <v>41</v>
      </c>
      <c r="V1616" s="50">
        <f t="shared" si="1041"/>
        <v>411014</v>
      </c>
      <c r="W1616" s="50">
        <v>14</v>
      </c>
      <c r="X1616" s="50" t="s">
        <v>2200</v>
      </c>
      <c r="Y1616" s="50" t="s">
        <v>2200</v>
      </c>
      <c r="Z1616" s="50">
        <f>随机目标!CH1355</f>
        <v>0</v>
      </c>
      <c r="AA1616" s="50">
        <v>1</v>
      </c>
      <c r="AB1616" s="50" t="str">
        <f t="shared" si="1042"/>
        <v>itemicon_1</v>
      </c>
      <c r="AC1616" s="50" t="str">
        <f t="shared" si="1043"/>
        <v>coin</v>
      </c>
      <c r="AH1616" s="50"/>
      <c r="AI1616" s="50"/>
    </row>
    <row r="1617" spans="11:35">
      <c r="K1617" s="50">
        <v>21</v>
      </c>
      <c r="L1617" s="50">
        <f t="shared" si="1038"/>
        <v>211015</v>
      </c>
      <c r="M1617" s="50">
        <v>15</v>
      </c>
      <c r="N1617" s="50" t="str">
        <f ca="1">OFFSET(随机目标!$C$42,M1617-1,MATCH(K1617,随机目标!$C$41:$CH$41,0)-1)</f>
        <v>prop,304,1</v>
      </c>
      <c r="O1617" s="50" t="str">
        <f ca="1">OFFSET(随机目标!$C$42,M1617-1,MATCH(K1617,随机目标!$C$41:$CH$41,0))</f>
        <v>prop,304,1</v>
      </c>
      <c r="P1617" s="50">
        <f ca="1">OFFSET(随机目标!$C$42,M1617-1,MATCH(K1617,随机目标!$C$41:$CH$41,0)+1)</f>
        <v>20</v>
      </c>
      <c r="Q1617" s="50">
        <v>1</v>
      </c>
      <c r="R1617" s="50" t="str">
        <f t="shared" ca="1" si="1039"/>
        <v>prop_304</v>
      </c>
      <c r="S1617" s="50" t="str">
        <f t="shared" ca="1" si="1040"/>
        <v>prop</v>
      </c>
      <c r="U1617" s="50">
        <v>41</v>
      </c>
      <c r="V1617" s="50">
        <f t="shared" si="1041"/>
        <v>411015</v>
      </c>
      <c r="W1617" s="50">
        <v>15</v>
      </c>
      <c r="X1617" s="50" t="s">
        <v>2200</v>
      </c>
      <c r="Y1617" s="50" t="s">
        <v>2200</v>
      </c>
      <c r="Z1617" s="50">
        <f>随机目标!CH1356</f>
        <v>0</v>
      </c>
      <c r="AA1617" s="50">
        <v>1</v>
      </c>
      <c r="AB1617" s="50" t="str">
        <f t="shared" si="1042"/>
        <v>itemicon_1</v>
      </c>
      <c r="AC1617" s="50" t="str">
        <f t="shared" si="1043"/>
        <v>coin</v>
      </c>
      <c r="AH1617" s="50"/>
      <c r="AI1617" s="50"/>
    </row>
    <row r="1618" spans="11:35">
      <c r="K1618" s="50">
        <v>21</v>
      </c>
      <c r="L1618" s="50">
        <f t="shared" si="1038"/>
        <v>211016</v>
      </c>
      <c r="M1618" s="50">
        <v>16</v>
      </c>
      <c r="N1618" s="50" t="str">
        <f ca="1">OFFSET(随机目标!$C$42,M1618-1,MATCH(K1618,随机目标!$C$41:$CH$41,0)-1)</f>
        <v>prop,304,1</v>
      </c>
      <c r="O1618" s="50" t="str">
        <f ca="1">OFFSET(随机目标!$C$42,M1618-1,MATCH(K1618,随机目标!$C$41:$CH$41,0))</f>
        <v>prop,304,1</v>
      </c>
      <c r="P1618" s="50">
        <f ca="1">OFFSET(随机目标!$C$42,M1618-1,MATCH(K1618,随机目标!$C$41:$CH$41,0)+1)</f>
        <v>20</v>
      </c>
      <c r="Q1618" s="50">
        <v>1</v>
      </c>
      <c r="R1618" s="50" t="str">
        <f t="shared" ca="1" si="1039"/>
        <v>prop_304</v>
      </c>
      <c r="S1618" s="50" t="str">
        <f t="shared" ca="1" si="1040"/>
        <v>prop</v>
      </c>
      <c r="U1618" s="50">
        <v>41</v>
      </c>
      <c r="V1618" s="50">
        <f t="shared" si="1041"/>
        <v>411016</v>
      </c>
      <c r="W1618" s="50">
        <v>16</v>
      </c>
      <c r="X1618" s="50" t="s">
        <v>2200</v>
      </c>
      <c r="Y1618" s="50" t="s">
        <v>2200</v>
      </c>
      <c r="Z1618" s="50">
        <f>随机目标!CH1357</f>
        <v>0</v>
      </c>
      <c r="AA1618" s="50">
        <v>1</v>
      </c>
      <c r="AB1618" s="50" t="str">
        <f t="shared" si="1042"/>
        <v>itemicon_1</v>
      </c>
      <c r="AC1618" s="50" t="str">
        <f t="shared" si="1043"/>
        <v>coin</v>
      </c>
      <c r="AH1618" s="50"/>
      <c r="AI1618" s="50"/>
    </row>
    <row r="1619" spans="11:35">
      <c r="K1619" s="50">
        <v>21</v>
      </c>
      <c r="L1619" s="50">
        <f t="shared" si="1038"/>
        <v>211017</v>
      </c>
      <c r="M1619" s="50">
        <v>17</v>
      </c>
      <c r="N1619" s="50" t="str">
        <f ca="1">OFFSET(随机目标!$C$42,M1619-1,MATCH(K1619,随机目标!$C$41:$CH$41,0)-1)</f>
        <v>prop,304,1</v>
      </c>
      <c r="O1619" s="50" t="str">
        <f ca="1">OFFSET(随机目标!$C$42,M1619-1,MATCH(K1619,随机目标!$C$41:$CH$41,0))</f>
        <v>prop,304,1</v>
      </c>
      <c r="P1619" s="50">
        <f ca="1">OFFSET(随机目标!$C$42,M1619-1,MATCH(K1619,随机目标!$C$41:$CH$41,0)+1)</f>
        <v>20</v>
      </c>
      <c r="Q1619" s="50">
        <v>1</v>
      </c>
      <c r="R1619" s="50" t="str">
        <f t="shared" ca="1" si="1039"/>
        <v>prop_304</v>
      </c>
      <c r="S1619" s="50" t="str">
        <f t="shared" ca="1" si="1040"/>
        <v>prop</v>
      </c>
      <c r="U1619" s="50">
        <v>41</v>
      </c>
      <c r="V1619" s="50">
        <f t="shared" si="1041"/>
        <v>411017</v>
      </c>
      <c r="W1619" s="50">
        <v>17</v>
      </c>
      <c r="X1619" s="50" t="s">
        <v>2200</v>
      </c>
      <c r="Y1619" s="50" t="s">
        <v>2200</v>
      </c>
      <c r="Z1619" s="50">
        <f>随机目标!CH1358</f>
        <v>0</v>
      </c>
      <c r="AA1619" s="50">
        <v>1</v>
      </c>
      <c r="AB1619" s="50" t="str">
        <f t="shared" si="1042"/>
        <v>itemicon_1</v>
      </c>
      <c r="AC1619" s="50" t="str">
        <f t="shared" si="1043"/>
        <v>coin</v>
      </c>
      <c r="AH1619" s="50"/>
      <c r="AI1619" s="50"/>
    </row>
    <row r="1620" spans="11:35">
      <c r="K1620" s="50">
        <v>21</v>
      </c>
      <c r="L1620" s="50">
        <f t="shared" si="1038"/>
        <v>211018</v>
      </c>
      <c r="M1620" s="50">
        <v>18</v>
      </c>
      <c r="N1620" s="50" t="str">
        <f ca="1">OFFSET(随机目标!$C$42,M1620-1,MATCH(K1620,随机目标!$C$41:$CH$41,0)-1)</f>
        <v>prop,304,1</v>
      </c>
      <c r="O1620" s="50" t="str">
        <f ca="1">OFFSET(随机目标!$C$42,M1620-1,MATCH(K1620,随机目标!$C$41:$CH$41,0))</f>
        <v>prop,304,1</v>
      </c>
      <c r="P1620" s="50">
        <f ca="1">OFFSET(随机目标!$C$42,M1620-1,MATCH(K1620,随机目标!$C$41:$CH$41,0)+1)</f>
        <v>20</v>
      </c>
      <c r="Q1620" s="50">
        <v>1</v>
      </c>
      <c r="R1620" s="50" t="str">
        <f t="shared" ca="1" si="1039"/>
        <v>prop_304</v>
      </c>
      <c r="S1620" s="50" t="str">
        <f t="shared" ca="1" si="1040"/>
        <v>prop</v>
      </c>
      <c r="U1620" s="50">
        <v>41</v>
      </c>
      <c r="V1620" s="50">
        <f t="shared" si="1041"/>
        <v>411018</v>
      </c>
      <c r="W1620" s="50">
        <v>18</v>
      </c>
      <c r="X1620" s="50" t="s">
        <v>2200</v>
      </c>
      <c r="Y1620" s="50" t="s">
        <v>2200</v>
      </c>
      <c r="Z1620" s="50">
        <f>随机目标!CH1359</f>
        <v>0</v>
      </c>
      <c r="AA1620" s="50">
        <v>1</v>
      </c>
      <c r="AB1620" s="50" t="str">
        <f t="shared" si="1042"/>
        <v>itemicon_1</v>
      </c>
      <c r="AC1620" s="50" t="str">
        <f t="shared" si="1043"/>
        <v>coin</v>
      </c>
      <c r="AH1620" s="50"/>
      <c r="AI1620" s="50"/>
    </row>
    <row r="1621" spans="11:35">
      <c r="K1621" s="50">
        <v>21</v>
      </c>
      <c r="L1621" s="50">
        <f t="shared" si="1038"/>
        <v>211019</v>
      </c>
      <c r="M1621" s="50">
        <v>19</v>
      </c>
      <c r="N1621" s="50" t="str">
        <f ca="1">OFFSET(随机目标!$C$42,M1621-1,MATCH(K1621,随机目标!$C$41:$CH$41,0)-1)</f>
        <v>prop,304,1</v>
      </c>
      <c r="O1621" s="50" t="str">
        <f ca="1">OFFSET(随机目标!$C$42,M1621-1,MATCH(K1621,随机目标!$C$41:$CH$41,0))</f>
        <v>prop,304,1</v>
      </c>
      <c r="P1621" s="50">
        <f ca="1">OFFSET(随机目标!$C$42,M1621-1,MATCH(K1621,随机目标!$C$41:$CH$41,0)+1)</f>
        <v>20</v>
      </c>
      <c r="Q1621" s="50">
        <v>1</v>
      </c>
      <c r="R1621" s="50" t="str">
        <f t="shared" ca="1" si="1039"/>
        <v>prop_304</v>
      </c>
      <c r="S1621" s="50" t="str">
        <f t="shared" ca="1" si="1040"/>
        <v>prop</v>
      </c>
      <c r="U1621" s="50">
        <v>41</v>
      </c>
      <c r="V1621" s="50">
        <f t="shared" si="1041"/>
        <v>411019</v>
      </c>
      <c r="W1621" s="50">
        <v>19</v>
      </c>
      <c r="X1621" s="50" t="s">
        <v>2200</v>
      </c>
      <c r="Y1621" s="50" t="s">
        <v>2200</v>
      </c>
      <c r="Z1621" s="50">
        <f>随机目标!CH1360</f>
        <v>0</v>
      </c>
      <c r="AA1621" s="50">
        <v>1</v>
      </c>
      <c r="AB1621" s="50" t="str">
        <f t="shared" si="1042"/>
        <v>itemicon_1</v>
      </c>
      <c r="AC1621" s="50" t="str">
        <f t="shared" si="1043"/>
        <v>coin</v>
      </c>
      <c r="AH1621" s="50"/>
      <c r="AI1621" s="50"/>
    </row>
    <row r="1622" spans="11:35">
      <c r="K1622" s="50">
        <v>21</v>
      </c>
      <c r="L1622" s="50">
        <f t="shared" si="1038"/>
        <v>211020</v>
      </c>
      <c r="M1622" s="50">
        <v>20</v>
      </c>
      <c r="N1622" s="50" t="str">
        <f ca="1">OFFSET(随机目标!$C$42,M1622-1,MATCH(K1622,随机目标!$C$41:$CH$41,0)-1)</f>
        <v>prop,304,1</v>
      </c>
      <c r="O1622" s="50" t="str">
        <f ca="1">OFFSET(随机目标!$C$42,M1622-1,MATCH(K1622,随机目标!$C$41:$CH$41,0))</f>
        <v>prop,304,1</v>
      </c>
      <c r="P1622" s="50">
        <f ca="1">OFFSET(随机目标!$C$42,M1622-1,MATCH(K1622,随机目标!$C$41:$CH$41,0)+1)</f>
        <v>20</v>
      </c>
      <c r="Q1622" s="50">
        <v>1</v>
      </c>
      <c r="R1622" s="50" t="str">
        <f t="shared" ca="1" si="1039"/>
        <v>prop_304</v>
      </c>
      <c r="S1622" s="50" t="str">
        <f t="shared" ca="1" si="1040"/>
        <v>prop</v>
      </c>
      <c r="U1622" s="50">
        <v>41</v>
      </c>
      <c r="V1622" s="50">
        <f t="shared" si="1041"/>
        <v>411020</v>
      </c>
      <c r="W1622" s="50">
        <v>20</v>
      </c>
      <c r="X1622" s="50" t="s">
        <v>2200</v>
      </c>
      <c r="Y1622" s="50" t="s">
        <v>2200</v>
      </c>
      <c r="Z1622" s="50">
        <f>随机目标!CH1361</f>
        <v>0</v>
      </c>
      <c r="AA1622" s="50">
        <v>1</v>
      </c>
      <c r="AB1622" s="50" t="str">
        <f t="shared" si="1042"/>
        <v>itemicon_1</v>
      </c>
      <c r="AC1622" s="50" t="str">
        <f t="shared" si="1043"/>
        <v>coin</v>
      </c>
      <c r="AH1622" s="50"/>
      <c r="AI1622" s="50"/>
    </row>
    <row r="1623" spans="11:35">
      <c r="K1623" s="50">
        <v>21</v>
      </c>
      <c r="L1623" s="50">
        <f t="shared" si="1038"/>
        <v>211021</v>
      </c>
      <c r="M1623" s="50">
        <v>21</v>
      </c>
      <c r="N1623" s="50" t="str">
        <f ca="1">OFFSET(随机目标!$C$42,M1623-1,MATCH(K1623,随机目标!$C$41:$CH$41,0)-1)</f>
        <v>prop,304,1</v>
      </c>
      <c r="O1623" s="50" t="str">
        <f ca="1">OFFSET(随机目标!$C$42,M1623-1,MATCH(K1623,随机目标!$C$41:$CH$41,0))</f>
        <v>prop,304,1</v>
      </c>
      <c r="P1623" s="50">
        <f ca="1">OFFSET(随机目标!$C$42,M1623-1,MATCH(K1623,随机目标!$C$41:$CH$41,0)+1)</f>
        <v>20</v>
      </c>
      <c r="Q1623" s="50">
        <v>1</v>
      </c>
      <c r="R1623" s="50" t="str">
        <f t="shared" ca="1" si="1039"/>
        <v>prop_304</v>
      </c>
      <c r="S1623" s="50" t="str">
        <f t="shared" ca="1" si="1040"/>
        <v>prop</v>
      </c>
      <c r="U1623" s="50">
        <v>41</v>
      </c>
      <c r="V1623" s="50">
        <f t="shared" si="1041"/>
        <v>411021</v>
      </c>
      <c r="W1623" s="50">
        <v>21</v>
      </c>
      <c r="X1623" s="50" t="s">
        <v>2200</v>
      </c>
      <c r="Y1623" s="50" t="s">
        <v>2200</v>
      </c>
      <c r="Z1623" s="50">
        <f>随机目标!CH1362</f>
        <v>0</v>
      </c>
      <c r="AA1623" s="50">
        <v>1</v>
      </c>
      <c r="AB1623" s="50" t="str">
        <f t="shared" si="1042"/>
        <v>itemicon_1</v>
      </c>
      <c r="AC1623" s="50" t="str">
        <f t="shared" si="1043"/>
        <v>coin</v>
      </c>
      <c r="AH1623" s="50"/>
      <c r="AI1623" s="50"/>
    </row>
    <row r="1624" spans="11:35">
      <c r="K1624" s="50">
        <v>21</v>
      </c>
      <c r="L1624" s="50">
        <f t="shared" si="1038"/>
        <v>211022</v>
      </c>
      <c r="M1624" s="50">
        <v>22</v>
      </c>
      <c r="N1624" s="50" t="str">
        <f ca="1">OFFSET(随机目标!$C$42,M1624-1,MATCH(K1624,随机目标!$C$41:$CH$41,0)-1)</f>
        <v>prop,304,1</v>
      </c>
      <c r="O1624" s="50" t="str">
        <f ca="1">OFFSET(随机目标!$C$42,M1624-1,MATCH(K1624,随机目标!$C$41:$CH$41,0))</f>
        <v>prop,304,1</v>
      </c>
      <c r="P1624" s="50">
        <f ca="1">OFFSET(随机目标!$C$42,M1624-1,MATCH(K1624,随机目标!$C$41:$CH$41,0)+1)</f>
        <v>20</v>
      </c>
      <c r="Q1624" s="50">
        <v>1</v>
      </c>
      <c r="R1624" s="50" t="str">
        <f t="shared" ca="1" si="1039"/>
        <v>prop_304</v>
      </c>
      <c r="S1624" s="50" t="str">
        <f t="shared" ca="1" si="1040"/>
        <v>prop</v>
      </c>
      <c r="U1624" s="50">
        <v>41</v>
      </c>
      <c r="V1624" s="50">
        <f t="shared" ref="V1624:V1687" si="1044">U1624*10000+1000+W1624</f>
        <v>411022</v>
      </c>
      <c r="W1624" s="50">
        <v>22</v>
      </c>
      <c r="X1624" s="50" t="s">
        <v>2200</v>
      </c>
      <c r="Y1624" s="50" t="s">
        <v>2200</v>
      </c>
      <c r="Z1624" s="50">
        <f>随机目标!CH1363</f>
        <v>0</v>
      </c>
      <c r="AA1624" s="50">
        <v>1</v>
      </c>
      <c r="AB1624" s="50" t="str">
        <f t="shared" ref="AB1624:AB1687" si="1045">IF(OR(AC1624="coin",AC1624="stage_token"),VLOOKUP(AC1624,$AE$3:$AF$6,2,0),IF(AC1624="item",VLOOKUP(Y1624,$AE$3:$AF$6,2,0),AC1624&amp;"_"&amp;MID(Y1624,6,3)))</f>
        <v>itemicon_1</v>
      </c>
      <c r="AC1624" s="50" t="str">
        <f t="shared" ref="AC1624:AC1687" si="1046">LEFT(Y1624,FIND(",",Y1624)-1)</f>
        <v>coin</v>
      </c>
      <c r="AH1624" s="50"/>
      <c r="AI1624" s="50"/>
    </row>
    <row r="1625" spans="11:35">
      <c r="K1625" s="50">
        <v>21</v>
      </c>
      <c r="L1625" s="50">
        <f t="shared" si="1038"/>
        <v>211023</v>
      </c>
      <c r="M1625" s="50">
        <v>23</v>
      </c>
      <c r="N1625" s="50" t="str">
        <f ca="1">OFFSET(随机目标!$C$42,M1625-1,MATCH(K1625,随机目标!$C$41:$CH$41,0)-1)</f>
        <v>prop,304,1</v>
      </c>
      <c r="O1625" s="50" t="str">
        <f ca="1">OFFSET(随机目标!$C$42,M1625-1,MATCH(K1625,随机目标!$C$41:$CH$41,0))</f>
        <v>prop,304,1</v>
      </c>
      <c r="P1625" s="50">
        <f ca="1">OFFSET(随机目标!$C$42,M1625-1,MATCH(K1625,随机目标!$C$41:$CH$41,0)+1)</f>
        <v>20</v>
      </c>
      <c r="Q1625" s="50">
        <v>1</v>
      </c>
      <c r="R1625" s="50" t="str">
        <f t="shared" ca="1" si="1039"/>
        <v>prop_304</v>
      </c>
      <c r="S1625" s="50" t="str">
        <f t="shared" ca="1" si="1040"/>
        <v>prop</v>
      </c>
      <c r="U1625" s="50">
        <v>41</v>
      </c>
      <c r="V1625" s="50">
        <f t="shared" si="1044"/>
        <v>411023</v>
      </c>
      <c r="W1625" s="50">
        <v>23</v>
      </c>
      <c r="X1625" s="50" t="s">
        <v>2200</v>
      </c>
      <c r="Y1625" s="50" t="s">
        <v>2200</v>
      </c>
      <c r="Z1625" s="50">
        <f>随机目标!CH1364</f>
        <v>0</v>
      </c>
      <c r="AA1625" s="50">
        <v>1</v>
      </c>
      <c r="AB1625" s="50" t="str">
        <f t="shared" si="1045"/>
        <v>itemicon_1</v>
      </c>
      <c r="AC1625" s="50" t="str">
        <f t="shared" si="1046"/>
        <v>coin</v>
      </c>
      <c r="AH1625" s="50"/>
      <c r="AI1625" s="50"/>
    </row>
    <row r="1626" spans="11:35">
      <c r="K1626" s="50">
        <v>21</v>
      </c>
      <c r="L1626" s="50">
        <f t="shared" si="1038"/>
        <v>211024</v>
      </c>
      <c r="M1626" s="50">
        <v>24</v>
      </c>
      <c r="N1626" s="50" t="str">
        <f ca="1">OFFSET(随机目标!$C$42,M1626-1,MATCH(K1626,随机目标!$C$41:$CH$41,0)-1)</f>
        <v>prop,304,1</v>
      </c>
      <c r="O1626" s="50" t="str">
        <f ca="1">OFFSET(随机目标!$C$42,M1626-1,MATCH(K1626,随机目标!$C$41:$CH$41,0))</f>
        <v>prop,304,1</v>
      </c>
      <c r="P1626" s="50">
        <f ca="1">OFFSET(随机目标!$C$42,M1626-1,MATCH(K1626,随机目标!$C$41:$CH$41,0)+1)</f>
        <v>20</v>
      </c>
      <c r="Q1626" s="50">
        <v>1</v>
      </c>
      <c r="R1626" s="50" t="str">
        <f t="shared" ca="1" si="1039"/>
        <v>prop_304</v>
      </c>
      <c r="S1626" s="50" t="str">
        <f t="shared" ca="1" si="1040"/>
        <v>prop</v>
      </c>
      <c r="U1626" s="50">
        <v>41</v>
      </c>
      <c r="V1626" s="50">
        <f t="shared" si="1044"/>
        <v>411024</v>
      </c>
      <c r="W1626" s="50">
        <v>24</v>
      </c>
      <c r="X1626" s="50" t="s">
        <v>2200</v>
      </c>
      <c r="Y1626" s="50" t="s">
        <v>2200</v>
      </c>
      <c r="Z1626" s="50">
        <f>随机目标!CH1365</f>
        <v>0</v>
      </c>
      <c r="AA1626" s="50">
        <v>1</v>
      </c>
      <c r="AB1626" s="50" t="str">
        <f t="shared" si="1045"/>
        <v>itemicon_1</v>
      </c>
      <c r="AC1626" s="50" t="str">
        <f t="shared" si="1046"/>
        <v>coin</v>
      </c>
      <c r="AH1626" s="50"/>
      <c r="AI1626" s="50"/>
    </row>
    <row r="1627" spans="11:35">
      <c r="K1627" s="50">
        <v>21</v>
      </c>
      <c r="L1627" s="50">
        <f t="shared" si="1038"/>
        <v>211025</v>
      </c>
      <c r="M1627" s="50">
        <v>25</v>
      </c>
      <c r="N1627" s="50" t="str">
        <f ca="1">OFFSET(随机目标!$C$42,M1627-1,MATCH(K1627,随机目标!$C$41:$CH$41,0)-1)</f>
        <v>prop,304,1</v>
      </c>
      <c r="O1627" s="50" t="str">
        <f ca="1">OFFSET(随机目标!$C$42,M1627-1,MATCH(K1627,随机目标!$C$41:$CH$41,0))</f>
        <v>prop,304,1</v>
      </c>
      <c r="P1627" s="50">
        <f ca="1">OFFSET(随机目标!$C$42,M1627-1,MATCH(K1627,随机目标!$C$41:$CH$41,0)+1)</f>
        <v>20</v>
      </c>
      <c r="Q1627" s="50">
        <v>1</v>
      </c>
      <c r="R1627" s="50" t="str">
        <f t="shared" ca="1" si="1039"/>
        <v>prop_304</v>
      </c>
      <c r="S1627" s="50" t="str">
        <f t="shared" ca="1" si="1040"/>
        <v>prop</v>
      </c>
      <c r="U1627" s="50">
        <v>41</v>
      </c>
      <c r="V1627" s="50">
        <f t="shared" si="1044"/>
        <v>411025</v>
      </c>
      <c r="W1627" s="50">
        <v>25</v>
      </c>
      <c r="X1627" s="50" t="s">
        <v>2200</v>
      </c>
      <c r="Y1627" s="50" t="s">
        <v>2200</v>
      </c>
      <c r="Z1627" s="50">
        <f>随机目标!CH1366</f>
        <v>0</v>
      </c>
      <c r="AA1627" s="50">
        <v>1</v>
      </c>
      <c r="AB1627" s="50" t="str">
        <f t="shared" si="1045"/>
        <v>itemicon_1</v>
      </c>
      <c r="AC1627" s="50" t="str">
        <f t="shared" si="1046"/>
        <v>coin</v>
      </c>
      <c r="AH1627" s="50"/>
      <c r="AI1627" s="50"/>
    </row>
    <row r="1628" spans="11:35">
      <c r="K1628" s="50">
        <v>21</v>
      </c>
      <c r="L1628" s="50">
        <f t="shared" si="1038"/>
        <v>211026</v>
      </c>
      <c r="M1628" s="50">
        <v>26</v>
      </c>
      <c r="N1628" s="50" t="str">
        <f ca="1">OFFSET(随机目标!$C$42,M1628-1,MATCH(K1628,随机目标!$C$41:$CH$41,0)-1)</f>
        <v>prop,304,1</v>
      </c>
      <c r="O1628" s="50" t="str">
        <f ca="1">OFFSET(随机目标!$C$42,M1628-1,MATCH(K1628,随机目标!$C$41:$CH$41,0))</f>
        <v>prop,304,1</v>
      </c>
      <c r="P1628" s="50">
        <f ca="1">OFFSET(随机目标!$C$42,M1628-1,MATCH(K1628,随机目标!$C$41:$CH$41,0)+1)</f>
        <v>20</v>
      </c>
      <c r="Q1628" s="50">
        <v>1</v>
      </c>
      <c r="R1628" s="50" t="str">
        <f t="shared" ca="1" si="1039"/>
        <v>prop_304</v>
      </c>
      <c r="S1628" s="50" t="str">
        <f t="shared" ca="1" si="1040"/>
        <v>prop</v>
      </c>
      <c r="U1628" s="50">
        <v>41</v>
      </c>
      <c r="V1628" s="50">
        <f t="shared" si="1044"/>
        <v>411026</v>
      </c>
      <c r="W1628" s="50">
        <v>26</v>
      </c>
      <c r="X1628" s="50" t="s">
        <v>2200</v>
      </c>
      <c r="Y1628" s="50" t="s">
        <v>2200</v>
      </c>
      <c r="Z1628" s="50">
        <f>随机目标!CH1367</f>
        <v>0</v>
      </c>
      <c r="AA1628" s="50">
        <v>1</v>
      </c>
      <c r="AB1628" s="50" t="str">
        <f t="shared" si="1045"/>
        <v>itemicon_1</v>
      </c>
      <c r="AC1628" s="50" t="str">
        <f t="shared" si="1046"/>
        <v>coin</v>
      </c>
      <c r="AH1628" s="50"/>
      <c r="AI1628" s="50"/>
    </row>
    <row r="1629" spans="11:35">
      <c r="K1629" s="50">
        <v>21</v>
      </c>
      <c r="L1629" s="50">
        <f t="shared" si="1038"/>
        <v>211027</v>
      </c>
      <c r="M1629" s="50">
        <v>27</v>
      </c>
      <c r="N1629" s="50" t="str">
        <f ca="1">OFFSET(随机目标!$C$42,M1629-1,MATCH(K1629,随机目标!$C$41:$CH$41,0)-1)</f>
        <v>prop,304,1</v>
      </c>
      <c r="O1629" s="50" t="str">
        <f ca="1">OFFSET(随机目标!$C$42,M1629-1,MATCH(K1629,随机目标!$C$41:$CH$41,0))</f>
        <v>prop,304,1</v>
      </c>
      <c r="P1629" s="50">
        <f ca="1">OFFSET(随机目标!$C$42,M1629-1,MATCH(K1629,随机目标!$C$41:$CH$41,0)+1)</f>
        <v>20</v>
      </c>
      <c r="Q1629" s="50">
        <v>1</v>
      </c>
      <c r="R1629" s="50" t="str">
        <f t="shared" ca="1" si="1039"/>
        <v>prop_304</v>
      </c>
      <c r="S1629" s="50" t="str">
        <f t="shared" ca="1" si="1040"/>
        <v>prop</v>
      </c>
      <c r="U1629" s="50">
        <v>41</v>
      </c>
      <c r="V1629" s="50">
        <f t="shared" si="1044"/>
        <v>411027</v>
      </c>
      <c r="W1629" s="50">
        <v>27</v>
      </c>
      <c r="X1629" s="50" t="s">
        <v>2200</v>
      </c>
      <c r="Y1629" s="50" t="s">
        <v>2200</v>
      </c>
      <c r="Z1629" s="50">
        <f>随机目标!CH1368</f>
        <v>0</v>
      </c>
      <c r="AA1629" s="50">
        <v>1</v>
      </c>
      <c r="AB1629" s="50" t="str">
        <f t="shared" si="1045"/>
        <v>itemicon_1</v>
      </c>
      <c r="AC1629" s="50" t="str">
        <f t="shared" si="1046"/>
        <v>coin</v>
      </c>
      <c r="AH1629" s="50"/>
      <c r="AI1629" s="50"/>
    </row>
    <row r="1630" spans="11:35">
      <c r="K1630" s="50">
        <v>21</v>
      </c>
      <c r="L1630" s="50">
        <f t="shared" si="1038"/>
        <v>211028</v>
      </c>
      <c r="M1630" s="50">
        <v>28</v>
      </c>
      <c r="N1630" s="50" t="str">
        <f ca="1">OFFSET(随机目标!$C$42,M1630-1,MATCH(K1630,随机目标!$C$41:$CH$41,0)-1)</f>
        <v>prop,304,1</v>
      </c>
      <c r="O1630" s="50" t="str">
        <f ca="1">OFFSET(随机目标!$C$42,M1630-1,MATCH(K1630,随机目标!$C$41:$CH$41,0))</f>
        <v>prop,304,1</v>
      </c>
      <c r="P1630" s="50">
        <f ca="1">OFFSET(随机目标!$C$42,M1630-1,MATCH(K1630,随机目标!$C$41:$CH$41,0)+1)</f>
        <v>20</v>
      </c>
      <c r="Q1630" s="50">
        <v>1</v>
      </c>
      <c r="R1630" s="50" t="str">
        <f t="shared" ca="1" si="1039"/>
        <v>prop_304</v>
      </c>
      <c r="S1630" s="50" t="str">
        <f t="shared" ca="1" si="1040"/>
        <v>prop</v>
      </c>
      <c r="U1630" s="50">
        <v>41</v>
      </c>
      <c r="V1630" s="50">
        <f t="shared" si="1044"/>
        <v>411028</v>
      </c>
      <c r="W1630" s="50">
        <v>28</v>
      </c>
      <c r="X1630" s="50" t="s">
        <v>2200</v>
      </c>
      <c r="Y1630" s="50" t="s">
        <v>2200</v>
      </c>
      <c r="Z1630" s="50">
        <f>随机目标!CH1369</f>
        <v>0</v>
      </c>
      <c r="AA1630" s="50">
        <v>1</v>
      </c>
      <c r="AB1630" s="50" t="str">
        <f t="shared" si="1045"/>
        <v>itemicon_1</v>
      </c>
      <c r="AC1630" s="50" t="str">
        <f t="shared" si="1046"/>
        <v>coin</v>
      </c>
      <c r="AH1630" s="50"/>
      <c r="AI1630" s="50"/>
    </row>
    <row r="1631" spans="11:35">
      <c r="K1631" s="50">
        <v>21</v>
      </c>
      <c r="L1631" s="50">
        <f t="shared" si="1038"/>
        <v>211029</v>
      </c>
      <c r="M1631" s="50">
        <v>29</v>
      </c>
      <c r="N1631" s="50" t="str">
        <f ca="1">OFFSET(随机目标!$C$42,M1631-1,MATCH(K1631,随机目标!$C$41:$CH$41,0)-1)</f>
        <v>prop,304,1</v>
      </c>
      <c r="O1631" s="50" t="str">
        <f ca="1">OFFSET(随机目标!$C$42,M1631-1,MATCH(K1631,随机目标!$C$41:$CH$41,0))</f>
        <v>prop,304,1</v>
      </c>
      <c r="P1631" s="50">
        <f ca="1">OFFSET(随机目标!$C$42,M1631-1,MATCH(K1631,随机目标!$C$41:$CH$41,0)+1)</f>
        <v>20</v>
      </c>
      <c r="Q1631" s="50">
        <v>1</v>
      </c>
      <c r="R1631" s="50" t="str">
        <f t="shared" ca="1" si="1039"/>
        <v>prop_304</v>
      </c>
      <c r="S1631" s="50" t="str">
        <f t="shared" ca="1" si="1040"/>
        <v>prop</v>
      </c>
      <c r="U1631" s="50">
        <v>41</v>
      </c>
      <c r="V1631" s="50">
        <f t="shared" si="1044"/>
        <v>411029</v>
      </c>
      <c r="W1631" s="50">
        <v>29</v>
      </c>
      <c r="X1631" s="50" t="s">
        <v>2200</v>
      </c>
      <c r="Y1631" s="50" t="s">
        <v>2200</v>
      </c>
      <c r="Z1631" s="50">
        <f>随机目标!CH1370</f>
        <v>0</v>
      </c>
      <c r="AA1631" s="50">
        <v>1</v>
      </c>
      <c r="AB1631" s="50" t="str">
        <f t="shared" si="1045"/>
        <v>itemicon_1</v>
      </c>
      <c r="AC1631" s="50" t="str">
        <f t="shared" si="1046"/>
        <v>coin</v>
      </c>
      <c r="AH1631" s="50"/>
      <c r="AI1631" s="50"/>
    </row>
    <row r="1632" spans="11:35">
      <c r="K1632" s="50">
        <v>21</v>
      </c>
      <c r="L1632" s="50">
        <f t="shared" si="1038"/>
        <v>211030</v>
      </c>
      <c r="M1632" s="50">
        <v>30</v>
      </c>
      <c r="N1632" s="50" t="str">
        <f ca="1">OFFSET(随机目标!$C$42,M1632-1,MATCH(K1632,随机目标!$C$41:$CH$41,0)-1)</f>
        <v>prop,304,1</v>
      </c>
      <c r="O1632" s="50" t="str">
        <f ca="1">OFFSET(随机目标!$C$42,M1632-1,MATCH(K1632,随机目标!$C$41:$CH$41,0))</f>
        <v>prop,304,1</v>
      </c>
      <c r="P1632" s="50">
        <f ca="1">OFFSET(随机目标!$C$42,M1632-1,MATCH(K1632,随机目标!$C$41:$CH$41,0)+1)</f>
        <v>20</v>
      </c>
      <c r="Q1632" s="50">
        <v>1</v>
      </c>
      <c r="R1632" s="50" t="str">
        <f t="shared" ca="1" si="1039"/>
        <v>prop_304</v>
      </c>
      <c r="S1632" s="50" t="str">
        <f t="shared" ca="1" si="1040"/>
        <v>prop</v>
      </c>
      <c r="U1632" s="50">
        <v>41</v>
      </c>
      <c r="V1632" s="50">
        <f t="shared" si="1044"/>
        <v>411030</v>
      </c>
      <c r="W1632" s="50">
        <v>30</v>
      </c>
      <c r="X1632" s="50" t="s">
        <v>2200</v>
      </c>
      <c r="Y1632" s="50" t="s">
        <v>2200</v>
      </c>
      <c r="Z1632" s="50">
        <f>随机目标!CH1371</f>
        <v>0</v>
      </c>
      <c r="AA1632" s="50">
        <v>1</v>
      </c>
      <c r="AB1632" s="50" t="str">
        <f t="shared" si="1045"/>
        <v>itemicon_1</v>
      </c>
      <c r="AC1632" s="50" t="str">
        <f t="shared" si="1046"/>
        <v>coin</v>
      </c>
      <c r="AH1632" s="50"/>
      <c r="AI1632" s="50"/>
    </row>
    <row r="1633" spans="11:35">
      <c r="K1633" s="50">
        <v>21</v>
      </c>
      <c r="L1633" s="50">
        <f t="shared" si="1038"/>
        <v>211031</v>
      </c>
      <c r="M1633" s="50">
        <v>31</v>
      </c>
      <c r="N1633" s="50" t="str">
        <f ca="1">OFFSET(随机目标!$C$42,M1633-1,MATCH(K1633,随机目标!$C$41:$CH$41,0)-1)</f>
        <v>prop,304,1</v>
      </c>
      <c r="O1633" s="50" t="str">
        <f ca="1">OFFSET(随机目标!$C$42,M1633-1,MATCH(K1633,随机目标!$C$41:$CH$41,0))</f>
        <v>prop,304,1</v>
      </c>
      <c r="P1633" s="50">
        <f ca="1">OFFSET(随机目标!$C$42,M1633-1,MATCH(K1633,随机目标!$C$41:$CH$41,0)+1)</f>
        <v>20</v>
      </c>
      <c r="Q1633" s="50">
        <v>1</v>
      </c>
      <c r="R1633" s="50" t="str">
        <f t="shared" ca="1" si="1039"/>
        <v>prop_304</v>
      </c>
      <c r="S1633" s="50" t="str">
        <f t="shared" ca="1" si="1040"/>
        <v>prop</v>
      </c>
      <c r="U1633" s="50">
        <v>41</v>
      </c>
      <c r="V1633" s="50">
        <f t="shared" si="1044"/>
        <v>411031</v>
      </c>
      <c r="W1633" s="50">
        <v>31</v>
      </c>
      <c r="X1633" s="50" t="s">
        <v>2200</v>
      </c>
      <c r="Y1633" s="50" t="s">
        <v>2200</v>
      </c>
      <c r="Z1633" s="50">
        <f>随机目标!CH1372</f>
        <v>0</v>
      </c>
      <c r="AA1633" s="50">
        <v>1</v>
      </c>
      <c r="AB1633" s="50" t="str">
        <f t="shared" si="1045"/>
        <v>itemicon_1</v>
      </c>
      <c r="AC1633" s="50" t="str">
        <f t="shared" si="1046"/>
        <v>coin</v>
      </c>
      <c r="AH1633" s="50"/>
      <c r="AI1633" s="50"/>
    </row>
    <row r="1634" spans="11:35">
      <c r="K1634" s="50">
        <v>21</v>
      </c>
      <c r="L1634" s="50">
        <f t="shared" si="1038"/>
        <v>211032</v>
      </c>
      <c r="M1634" s="50">
        <v>32</v>
      </c>
      <c r="N1634" s="50" t="str">
        <f ca="1">OFFSET(随机目标!$C$42,M1634-1,MATCH(K1634,随机目标!$C$41:$CH$41,0)-1)</f>
        <v>prop,304,1</v>
      </c>
      <c r="O1634" s="50" t="str">
        <f ca="1">OFFSET(随机目标!$C$42,M1634-1,MATCH(K1634,随机目标!$C$41:$CH$41,0))</f>
        <v>prop,304,1</v>
      </c>
      <c r="P1634" s="50">
        <f ca="1">OFFSET(随机目标!$C$42,M1634-1,MATCH(K1634,随机目标!$C$41:$CH$41,0)+1)</f>
        <v>20</v>
      </c>
      <c r="Q1634" s="50">
        <v>1</v>
      </c>
      <c r="R1634" s="50" t="str">
        <f t="shared" ca="1" si="1039"/>
        <v>prop_304</v>
      </c>
      <c r="S1634" s="50" t="str">
        <f t="shared" ca="1" si="1040"/>
        <v>prop</v>
      </c>
      <c r="U1634" s="50">
        <v>41</v>
      </c>
      <c r="V1634" s="50">
        <f t="shared" si="1044"/>
        <v>411032</v>
      </c>
      <c r="W1634" s="50">
        <v>32</v>
      </c>
      <c r="X1634" s="50" t="s">
        <v>2200</v>
      </c>
      <c r="Y1634" s="50" t="s">
        <v>2200</v>
      </c>
      <c r="Z1634" s="50">
        <f>随机目标!CH1373</f>
        <v>0</v>
      </c>
      <c r="AA1634" s="50">
        <v>1</v>
      </c>
      <c r="AB1634" s="50" t="str">
        <f t="shared" si="1045"/>
        <v>itemicon_1</v>
      </c>
      <c r="AC1634" s="50" t="str">
        <f t="shared" si="1046"/>
        <v>coin</v>
      </c>
      <c r="AH1634" s="50"/>
      <c r="AI1634" s="50"/>
    </row>
    <row r="1635" spans="11:35">
      <c r="K1635" s="50">
        <v>21</v>
      </c>
      <c r="L1635" s="50">
        <f t="shared" si="1038"/>
        <v>211033</v>
      </c>
      <c r="M1635" s="50">
        <v>33</v>
      </c>
      <c r="N1635" s="50" t="str">
        <f ca="1">OFFSET(随机目标!$C$42,M1635-1,MATCH(K1635,随机目标!$C$41:$CH$41,0)-1)</f>
        <v>prop,304,1</v>
      </c>
      <c r="O1635" s="50" t="str">
        <f ca="1">OFFSET(随机目标!$C$42,M1635-1,MATCH(K1635,随机目标!$C$41:$CH$41,0))</f>
        <v>prop,304,1</v>
      </c>
      <c r="P1635" s="50">
        <f ca="1">OFFSET(随机目标!$C$42,M1635-1,MATCH(K1635,随机目标!$C$41:$CH$41,0)+1)</f>
        <v>20</v>
      </c>
      <c r="Q1635" s="50">
        <v>1</v>
      </c>
      <c r="R1635" s="50" t="str">
        <f t="shared" ca="1" si="1039"/>
        <v>prop_304</v>
      </c>
      <c r="S1635" s="50" t="str">
        <f t="shared" ca="1" si="1040"/>
        <v>prop</v>
      </c>
      <c r="U1635" s="50">
        <v>41</v>
      </c>
      <c r="V1635" s="50">
        <f t="shared" si="1044"/>
        <v>411033</v>
      </c>
      <c r="W1635" s="50">
        <v>33</v>
      </c>
      <c r="X1635" s="50" t="s">
        <v>2200</v>
      </c>
      <c r="Y1635" s="50" t="s">
        <v>2200</v>
      </c>
      <c r="Z1635" s="50">
        <f>随机目标!CH1374</f>
        <v>0</v>
      </c>
      <c r="AA1635" s="50">
        <v>1</v>
      </c>
      <c r="AB1635" s="50" t="str">
        <f t="shared" si="1045"/>
        <v>itemicon_1</v>
      </c>
      <c r="AC1635" s="50" t="str">
        <f t="shared" si="1046"/>
        <v>coin</v>
      </c>
      <c r="AH1635" s="50"/>
      <c r="AI1635" s="50"/>
    </row>
    <row r="1636" spans="11:35">
      <c r="K1636" s="50">
        <v>21</v>
      </c>
      <c r="L1636" s="50">
        <f t="shared" si="1038"/>
        <v>211034</v>
      </c>
      <c r="M1636" s="50">
        <v>34</v>
      </c>
      <c r="N1636" s="50" t="str">
        <f ca="1">OFFSET(随机目标!$C$42,M1636-1,MATCH(K1636,随机目标!$C$41:$CH$41,0)-1)</f>
        <v>prop,304,1</v>
      </c>
      <c r="O1636" s="50" t="str">
        <f ca="1">OFFSET(随机目标!$C$42,M1636-1,MATCH(K1636,随机目标!$C$41:$CH$41,0))</f>
        <v>prop,304,1</v>
      </c>
      <c r="P1636" s="50">
        <f ca="1">OFFSET(随机目标!$C$42,M1636-1,MATCH(K1636,随机目标!$C$41:$CH$41,0)+1)</f>
        <v>11</v>
      </c>
      <c r="Q1636" s="50">
        <v>1</v>
      </c>
      <c r="R1636" s="50" t="str">
        <f t="shared" ca="1" si="1039"/>
        <v>prop_304</v>
      </c>
      <c r="S1636" s="50" t="str">
        <f t="shared" ca="1" si="1040"/>
        <v>prop</v>
      </c>
      <c r="U1636" s="50">
        <v>41</v>
      </c>
      <c r="V1636" s="50">
        <f t="shared" si="1044"/>
        <v>411034</v>
      </c>
      <c r="W1636" s="50">
        <v>34</v>
      </c>
      <c r="X1636" s="50" t="s">
        <v>2200</v>
      </c>
      <c r="Y1636" s="50" t="s">
        <v>2200</v>
      </c>
      <c r="Z1636" s="50">
        <f>随机目标!CH1375</f>
        <v>0</v>
      </c>
      <c r="AA1636" s="50">
        <v>1</v>
      </c>
      <c r="AB1636" s="50" t="str">
        <f t="shared" si="1045"/>
        <v>itemicon_1</v>
      </c>
      <c r="AC1636" s="50" t="str">
        <f t="shared" si="1046"/>
        <v>coin</v>
      </c>
      <c r="AH1636" s="50"/>
      <c r="AI1636" s="50"/>
    </row>
    <row r="1637" spans="11:35">
      <c r="K1637" s="50">
        <v>21</v>
      </c>
      <c r="L1637" s="50">
        <f t="shared" si="1038"/>
        <v>211035</v>
      </c>
      <c r="M1637" s="50">
        <v>35</v>
      </c>
      <c r="N1637" s="50" t="str">
        <f ca="1">OFFSET(随机目标!$C$42,M1637-1,MATCH(K1637,随机目标!$C$41:$CH$41,0)-1)</f>
        <v>prop,304,1</v>
      </c>
      <c r="O1637" s="50" t="str">
        <f ca="1">OFFSET(随机目标!$C$42,M1637-1,MATCH(K1637,随机目标!$C$41:$CH$41,0))</f>
        <v>prop,304,1</v>
      </c>
      <c r="P1637" s="50">
        <f ca="1">OFFSET(随机目标!$C$42,M1637-1,MATCH(K1637,随机目标!$C$41:$CH$41,0)+1)</f>
        <v>11</v>
      </c>
      <c r="Q1637" s="50">
        <v>1</v>
      </c>
      <c r="R1637" s="50" t="str">
        <f t="shared" ca="1" si="1039"/>
        <v>prop_304</v>
      </c>
      <c r="S1637" s="50" t="str">
        <f t="shared" ca="1" si="1040"/>
        <v>prop</v>
      </c>
      <c r="U1637" s="50">
        <v>41</v>
      </c>
      <c r="V1637" s="50">
        <f t="shared" si="1044"/>
        <v>411035</v>
      </c>
      <c r="W1637" s="50">
        <v>35</v>
      </c>
      <c r="X1637" s="50" t="s">
        <v>2200</v>
      </c>
      <c r="Y1637" s="50" t="s">
        <v>2200</v>
      </c>
      <c r="Z1637" s="50">
        <f>随机目标!CH1376</f>
        <v>0</v>
      </c>
      <c r="AA1637" s="50">
        <v>1</v>
      </c>
      <c r="AB1637" s="50" t="str">
        <f t="shared" si="1045"/>
        <v>itemicon_1</v>
      </c>
      <c r="AC1637" s="50" t="str">
        <f t="shared" si="1046"/>
        <v>coin</v>
      </c>
      <c r="AH1637" s="50"/>
      <c r="AI1637" s="50"/>
    </row>
    <row r="1638" spans="11:35">
      <c r="K1638" s="50">
        <v>21</v>
      </c>
      <c r="L1638" s="50">
        <f t="shared" si="1038"/>
        <v>211036</v>
      </c>
      <c r="M1638" s="50">
        <v>36</v>
      </c>
      <c r="N1638" s="50" t="str">
        <f ca="1">OFFSET(随机目标!$C$42,M1638-1,MATCH(K1638,随机目标!$C$41:$CH$41,0)-1)</f>
        <v>prop,304,1</v>
      </c>
      <c r="O1638" s="50" t="str">
        <f ca="1">OFFSET(随机目标!$C$42,M1638-1,MATCH(K1638,随机目标!$C$41:$CH$41,0))</f>
        <v>prop,304,1</v>
      </c>
      <c r="P1638" s="50">
        <f ca="1">OFFSET(随机目标!$C$42,M1638-1,MATCH(K1638,随机目标!$C$41:$CH$41,0)+1)</f>
        <v>11</v>
      </c>
      <c r="Q1638" s="50">
        <v>1</v>
      </c>
      <c r="R1638" s="50" t="str">
        <f t="shared" ca="1" si="1039"/>
        <v>prop_304</v>
      </c>
      <c r="S1638" s="50" t="str">
        <f t="shared" ca="1" si="1040"/>
        <v>prop</v>
      </c>
      <c r="U1638" s="50">
        <v>41</v>
      </c>
      <c r="V1638" s="50">
        <f t="shared" si="1044"/>
        <v>411036</v>
      </c>
      <c r="W1638" s="50">
        <v>36</v>
      </c>
      <c r="X1638" s="50" t="s">
        <v>2200</v>
      </c>
      <c r="Y1638" s="50" t="s">
        <v>2200</v>
      </c>
      <c r="Z1638" s="50">
        <f>随机目标!CH1377</f>
        <v>0</v>
      </c>
      <c r="AA1638" s="50">
        <v>1</v>
      </c>
      <c r="AB1638" s="50" t="str">
        <f t="shared" si="1045"/>
        <v>itemicon_1</v>
      </c>
      <c r="AC1638" s="50" t="str">
        <f t="shared" si="1046"/>
        <v>coin</v>
      </c>
      <c r="AH1638" s="50"/>
      <c r="AI1638" s="50"/>
    </row>
    <row r="1639" spans="11:35">
      <c r="K1639" s="50">
        <v>21</v>
      </c>
      <c r="L1639" s="50">
        <f t="shared" si="1038"/>
        <v>211037</v>
      </c>
      <c r="M1639" s="50">
        <v>37</v>
      </c>
      <c r="N1639" s="50" t="str">
        <f ca="1">OFFSET(随机目标!$C$42,M1639-1,MATCH(K1639,随机目标!$C$41:$CH$41,0)-1)</f>
        <v>prop,304,1</v>
      </c>
      <c r="O1639" s="50" t="str">
        <f ca="1">OFFSET(随机目标!$C$42,M1639-1,MATCH(K1639,随机目标!$C$41:$CH$41,0))</f>
        <v>prop,304,1</v>
      </c>
      <c r="P1639" s="50">
        <f ca="1">OFFSET(随机目标!$C$42,M1639-1,MATCH(K1639,随机目标!$C$41:$CH$41,0)+1)</f>
        <v>11</v>
      </c>
      <c r="Q1639" s="50">
        <v>1</v>
      </c>
      <c r="R1639" s="50" t="str">
        <f t="shared" ca="1" si="1039"/>
        <v>prop_304</v>
      </c>
      <c r="S1639" s="50" t="str">
        <f t="shared" ca="1" si="1040"/>
        <v>prop</v>
      </c>
      <c r="U1639" s="50">
        <v>41</v>
      </c>
      <c r="V1639" s="50">
        <f t="shared" si="1044"/>
        <v>411037</v>
      </c>
      <c r="W1639" s="50">
        <v>37</v>
      </c>
      <c r="X1639" s="50" t="s">
        <v>2200</v>
      </c>
      <c r="Y1639" s="50" t="s">
        <v>2200</v>
      </c>
      <c r="Z1639" s="50">
        <f>随机目标!CH1378</f>
        <v>0</v>
      </c>
      <c r="AA1639" s="50">
        <v>1</v>
      </c>
      <c r="AB1639" s="50" t="str">
        <f t="shared" si="1045"/>
        <v>itemicon_1</v>
      </c>
      <c r="AC1639" s="50" t="str">
        <f t="shared" si="1046"/>
        <v>coin</v>
      </c>
      <c r="AH1639" s="50"/>
      <c r="AI1639" s="50"/>
    </row>
    <row r="1640" spans="11:35">
      <c r="K1640" s="50">
        <v>21</v>
      </c>
      <c r="L1640" s="50">
        <f t="shared" si="1038"/>
        <v>211038</v>
      </c>
      <c r="M1640" s="50">
        <v>38</v>
      </c>
      <c r="N1640" s="50" t="str">
        <f ca="1">OFFSET(随机目标!$C$42,M1640-1,MATCH(K1640,随机目标!$C$41:$CH$41,0)-1)</f>
        <v>prop,304,1</v>
      </c>
      <c r="O1640" s="50" t="str">
        <f ca="1">OFFSET(随机目标!$C$42,M1640-1,MATCH(K1640,随机目标!$C$41:$CH$41,0))</f>
        <v>prop,304,1</v>
      </c>
      <c r="P1640" s="50">
        <f ca="1">OFFSET(随机目标!$C$42,M1640-1,MATCH(K1640,随机目标!$C$41:$CH$41,0)+1)</f>
        <v>11</v>
      </c>
      <c r="Q1640" s="50">
        <v>1</v>
      </c>
      <c r="R1640" s="50" t="str">
        <f t="shared" ca="1" si="1039"/>
        <v>prop_304</v>
      </c>
      <c r="S1640" s="50" t="str">
        <f t="shared" ca="1" si="1040"/>
        <v>prop</v>
      </c>
      <c r="U1640" s="50">
        <v>41</v>
      </c>
      <c r="V1640" s="50">
        <f t="shared" si="1044"/>
        <v>411038</v>
      </c>
      <c r="W1640" s="50">
        <v>38</v>
      </c>
      <c r="X1640" s="50" t="s">
        <v>2200</v>
      </c>
      <c r="Y1640" s="50" t="s">
        <v>2200</v>
      </c>
      <c r="Z1640" s="50">
        <f>随机目标!CH1379</f>
        <v>0</v>
      </c>
      <c r="AA1640" s="50">
        <v>1</v>
      </c>
      <c r="AB1640" s="50" t="str">
        <f t="shared" si="1045"/>
        <v>itemicon_1</v>
      </c>
      <c r="AC1640" s="50" t="str">
        <f t="shared" si="1046"/>
        <v>coin</v>
      </c>
      <c r="AH1640" s="50"/>
      <c r="AI1640" s="50"/>
    </row>
    <row r="1641" spans="11:35">
      <c r="K1641" s="50">
        <v>21</v>
      </c>
      <c r="L1641" s="50">
        <f t="shared" si="1038"/>
        <v>211039</v>
      </c>
      <c r="M1641" s="50">
        <v>39</v>
      </c>
      <c r="N1641" s="50" t="str">
        <f ca="1">OFFSET(随机目标!$C$42,M1641-1,MATCH(K1641,随机目标!$C$41:$CH$41,0)-1)</f>
        <v>prop,304,1</v>
      </c>
      <c r="O1641" s="50" t="str">
        <f ca="1">OFFSET(随机目标!$C$42,M1641-1,MATCH(K1641,随机目标!$C$41:$CH$41,0))</f>
        <v>prop,304,1</v>
      </c>
      <c r="P1641" s="50">
        <f ca="1">OFFSET(随机目标!$C$42,M1641-1,MATCH(K1641,随机目标!$C$41:$CH$41,0)+1)</f>
        <v>11</v>
      </c>
      <c r="Q1641" s="50">
        <v>1</v>
      </c>
      <c r="R1641" s="50" t="str">
        <f t="shared" ca="1" si="1039"/>
        <v>prop_304</v>
      </c>
      <c r="S1641" s="50" t="str">
        <f t="shared" ca="1" si="1040"/>
        <v>prop</v>
      </c>
      <c r="U1641" s="50">
        <v>41</v>
      </c>
      <c r="V1641" s="50">
        <f t="shared" si="1044"/>
        <v>411039</v>
      </c>
      <c r="W1641" s="50">
        <v>39</v>
      </c>
      <c r="X1641" s="50" t="s">
        <v>2200</v>
      </c>
      <c r="Y1641" s="50" t="s">
        <v>2200</v>
      </c>
      <c r="Z1641" s="50">
        <f>随机目标!CH1380</f>
        <v>0</v>
      </c>
      <c r="AA1641" s="50">
        <v>1</v>
      </c>
      <c r="AB1641" s="50" t="str">
        <f t="shared" si="1045"/>
        <v>itemicon_1</v>
      </c>
      <c r="AC1641" s="50" t="str">
        <f t="shared" si="1046"/>
        <v>coin</v>
      </c>
      <c r="AH1641" s="50"/>
      <c r="AI1641" s="50"/>
    </row>
    <row r="1642" spans="11:35">
      <c r="K1642" s="50">
        <v>21</v>
      </c>
      <c r="L1642" s="50">
        <f t="shared" si="1038"/>
        <v>211040</v>
      </c>
      <c r="M1642" s="50">
        <v>40</v>
      </c>
      <c r="N1642" s="50" t="str">
        <f ca="1">OFFSET(随机目标!$C$42,M1642-1,MATCH(K1642,随机目标!$C$41:$CH$41,0)-1)</f>
        <v>prop,304,1</v>
      </c>
      <c r="O1642" s="50" t="str">
        <f ca="1">OFFSET(随机目标!$C$42,M1642-1,MATCH(K1642,随机目标!$C$41:$CH$41,0))</f>
        <v>prop,304,1</v>
      </c>
      <c r="P1642" s="50">
        <f ca="1">OFFSET(随机目标!$C$42,M1642-1,MATCH(K1642,随机目标!$C$41:$CH$41,0)+1)</f>
        <v>11</v>
      </c>
      <c r="Q1642" s="50">
        <v>1</v>
      </c>
      <c r="R1642" s="50" t="str">
        <f t="shared" ca="1" si="1039"/>
        <v>prop_304</v>
      </c>
      <c r="S1642" s="50" t="str">
        <f t="shared" ca="1" si="1040"/>
        <v>prop</v>
      </c>
      <c r="U1642" s="50">
        <v>41</v>
      </c>
      <c r="V1642" s="50">
        <f t="shared" si="1044"/>
        <v>411040</v>
      </c>
      <c r="W1642" s="50">
        <v>40</v>
      </c>
      <c r="X1642" s="50" t="s">
        <v>2200</v>
      </c>
      <c r="Y1642" s="50" t="s">
        <v>2200</v>
      </c>
      <c r="Z1642" s="50">
        <f>随机目标!CH1381</f>
        <v>0</v>
      </c>
      <c r="AA1642" s="50">
        <v>1</v>
      </c>
      <c r="AB1642" s="50" t="str">
        <f t="shared" si="1045"/>
        <v>itemicon_1</v>
      </c>
      <c r="AC1642" s="50" t="str">
        <f t="shared" si="1046"/>
        <v>coin</v>
      </c>
      <c r="AH1642" s="50"/>
      <c r="AI1642" s="50"/>
    </row>
    <row r="1643" spans="11:35">
      <c r="K1643" s="50">
        <v>21</v>
      </c>
      <c r="L1643" s="50">
        <f t="shared" si="1038"/>
        <v>211041</v>
      </c>
      <c r="M1643" s="50">
        <v>41</v>
      </c>
      <c r="N1643" s="50" t="str">
        <f ca="1">OFFSET(随机目标!$C$42,M1643-1,MATCH(K1643,随机目标!$C$41:$CH$41,0)-1)</f>
        <v>prop,304,1</v>
      </c>
      <c r="O1643" s="50" t="str">
        <f ca="1">OFFSET(随机目标!$C$42,M1643-1,MATCH(K1643,随机目标!$C$41:$CH$41,0))</f>
        <v>prop,304,1</v>
      </c>
      <c r="P1643" s="50">
        <f ca="1">OFFSET(随机目标!$C$42,M1643-1,MATCH(K1643,随机目标!$C$41:$CH$41,0)+1)</f>
        <v>5</v>
      </c>
      <c r="Q1643" s="50">
        <v>1</v>
      </c>
      <c r="R1643" s="50" t="str">
        <f t="shared" ca="1" si="1039"/>
        <v>prop_304</v>
      </c>
      <c r="S1643" s="50" t="str">
        <f t="shared" ca="1" si="1040"/>
        <v>prop</v>
      </c>
      <c r="U1643" s="50">
        <v>41</v>
      </c>
      <c r="V1643" s="50">
        <f t="shared" si="1044"/>
        <v>411041</v>
      </c>
      <c r="W1643" s="50">
        <v>41</v>
      </c>
      <c r="X1643" s="50" t="s">
        <v>2200</v>
      </c>
      <c r="Y1643" s="50" t="s">
        <v>2200</v>
      </c>
      <c r="Z1643" s="50">
        <f>随机目标!CH1382</f>
        <v>0</v>
      </c>
      <c r="AA1643" s="50">
        <v>1</v>
      </c>
      <c r="AB1643" s="50" t="str">
        <f t="shared" si="1045"/>
        <v>itemicon_1</v>
      </c>
      <c r="AC1643" s="50" t="str">
        <f t="shared" si="1046"/>
        <v>coin</v>
      </c>
      <c r="AH1643" s="50"/>
      <c r="AI1643" s="50"/>
    </row>
    <row r="1644" spans="11:35">
      <c r="K1644" s="50">
        <v>21</v>
      </c>
      <c r="L1644" s="50">
        <f t="shared" si="1038"/>
        <v>211042</v>
      </c>
      <c r="M1644" s="50">
        <v>42</v>
      </c>
      <c r="N1644" s="50" t="str">
        <f ca="1">OFFSET(随机目标!$C$42,M1644-1,MATCH(K1644,随机目标!$C$41:$CH$41,0)-1)</f>
        <v>prop,304,1</v>
      </c>
      <c r="O1644" s="50" t="str">
        <f ca="1">OFFSET(随机目标!$C$42,M1644-1,MATCH(K1644,随机目标!$C$41:$CH$41,0))</f>
        <v>prop,304,1</v>
      </c>
      <c r="P1644" s="50">
        <f ca="1">OFFSET(随机目标!$C$42,M1644-1,MATCH(K1644,随机目标!$C$41:$CH$41,0)+1)</f>
        <v>5</v>
      </c>
      <c r="Q1644" s="50">
        <v>1</v>
      </c>
      <c r="R1644" s="50" t="str">
        <f t="shared" ca="1" si="1039"/>
        <v>prop_304</v>
      </c>
      <c r="S1644" s="50" t="str">
        <f t="shared" ca="1" si="1040"/>
        <v>prop</v>
      </c>
      <c r="U1644" s="50">
        <v>41</v>
      </c>
      <c r="V1644" s="50">
        <f t="shared" si="1044"/>
        <v>411042</v>
      </c>
      <c r="W1644" s="50">
        <v>42</v>
      </c>
      <c r="X1644" s="50" t="s">
        <v>2200</v>
      </c>
      <c r="Y1644" s="50" t="s">
        <v>2200</v>
      </c>
      <c r="Z1644" s="50">
        <f>随机目标!CH1383</f>
        <v>0</v>
      </c>
      <c r="AA1644" s="50">
        <v>1</v>
      </c>
      <c r="AB1644" s="50" t="str">
        <f t="shared" si="1045"/>
        <v>itemicon_1</v>
      </c>
      <c r="AC1644" s="50" t="str">
        <f t="shared" si="1046"/>
        <v>coin</v>
      </c>
      <c r="AH1644" s="50"/>
      <c r="AI1644" s="50"/>
    </row>
    <row r="1645" spans="11:35">
      <c r="K1645" s="50">
        <v>21</v>
      </c>
      <c r="L1645" s="50">
        <f t="shared" si="1038"/>
        <v>211043</v>
      </c>
      <c r="M1645" s="50">
        <v>43</v>
      </c>
      <c r="N1645" s="50" t="str">
        <f ca="1">OFFSET(随机目标!$C$42,M1645-1,MATCH(K1645,随机目标!$C$41:$CH$41,0)-1)</f>
        <v>prop,304,1</v>
      </c>
      <c r="O1645" s="50" t="str">
        <f ca="1">OFFSET(随机目标!$C$42,M1645-1,MATCH(K1645,随机目标!$C$41:$CH$41,0))</f>
        <v>prop,304,1</v>
      </c>
      <c r="P1645" s="50">
        <f ca="1">OFFSET(随机目标!$C$42,M1645-1,MATCH(K1645,随机目标!$C$41:$CH$41,0)+1)</f>
        <v>5</v>
      </c>
      <c r="Q1645" s="50">
        <v>1</v>
      </c>
      <c r="R1645" s="50" t="str">
        <f t="shared" ca="1" si="1039"/>
        <v>prop_304</v>
      </c>
      <c r="S1645" s="50" t="str">
        <f t="shared" ca="1" si="1040"/>
        <v>prop</v>
      </c>
      <c r="U1645" s="50">
        <v>41</v>
      </c>
      <c r="V1645" s="50">
        <f t="shared" si="1044"/>
        <v>411043</v>
      </c>
      <c r="W1645" s="50">
        <v>43</v>
      </c>
      <c r="X1645" s="50" t="s">
        <v>2200</v>
      </c>
      <c r="Y1645" s="50" t="s">
        <v>2200</v>
      </c>
      <c r="Z1645" s="50">
        <f>随机目标!CH1384</f>
        <v>0</v>
      </c>
      <c r="AA1645" s="50">
        <v>1</v>
      </c>
      <c r="AB1645" s="50" t="str">
        <f t="shared" si="1045"/>
        <v>itemicon_1</v>
      </c>
      <c r="AC1645" s="50" t="str">
        <f t="shared" si="1046"/>
        <v>coin</v>
      </c>
      <c r="AH1645" s="50"/>
      <c r="AI1645" s="50"/>
    </row>
    <row r="1646" spans="11:35">
      <c r="K1646" s="50">
        <v>21</v>
      </c>
      <c r="L1646" s="50">
        <f t="shared" si="1038"/>
        <v>211044</v>
      </c>
      <c r="M1646" s="50">
        <v>44</v>
      </c>
      <c r="N1646" s="50" t="str">
        <f ca="1">OFFSET(随机目标!$C$42,M1646-1,MATCH(K1646,随机目标!$C$41:$CH$41,0)-1)</f>
        <v>prop,304,1</v>
      </c>
      <c r="O1646" s="50" t="str">
        <f ca="1">OFFSET(随机目标!$C$42,M1646-1,MATCH(K1646,随机目标!$C$41:$CH$41,0))</f>
        <v>prop,304,1</v>
      </c>
      <c r="P1646" s="50">
        <f ca="1">OFFSET(随机目标!$C$42,M1646-1,MATCH(K1646,随机目标!$C$41:$CH$41,0)+1)</f>
        <v>5</v>
      </c>
      <c r="Q1646" s="50">
        <v>1</v>
      </c>
      <c r="R1646" s="50" t="str">
        <f t="shared" ca="1" si="1039"/>
        <v>prop_304</v>
      </c>
      <c r="S1646" s="50" t="str">
        <f t="shared" ca="1" si="1040"/>
        <v>prop</v>
      </c>
      <c r="U1646" s="50">
        <v>41</v>
      </c>
      <c r="V1646" s="50">
        <f t="shared" si="1044"/>
        <v>411044</v>
      </c>
      <c r="W1646" s="50">
        <v>44</v>
      </c>
      <c r="X1646" s="50" t="s">
        <v>2200</v>
      </c>
      <c r="Y1646" s="50" t="s">
        <v>2200</v>
      </c>
      <c r="Z1646" s="50">
        <f>随机目标!CH1385</f>
        <v>0</v>
      </c>
      <c r="AA1646" s="50">
        <v>1</v>
      </c>
      <c r="AB1646" s="50" t="str">
        <f t="shared" si="1045"/>
        <v>itemicon_1</v>
      </c>
      <c r="AC1646" s="50" t="str">
        <f t="shared" si="1046"/>
        <v>coin</v>
      </c>
      <c r="AH1646" s="50"/>
      <c r="AI1646" s="50"/>
    </row>
    <row r="1647" spans="11:35">
      <c r="K1647" s="50">
        <v>21</v>
      </c>
      <c r="L1647" s="50">
        <f t="shared" si="1038"/>
        <v>211045</v>
      </c>
      <c r="M1647" s="50">
        <v>45</v>
      </c>
      <c r="N1647" s="50" t="str">
        <f ca="1">OFFSET(随机目标!$C$42,M1647-1,MATCH(K1647,随机目标!$C$41:$CH$41,0)-1)</f>
        <v>prop,304,1</v>
      </c>
      <c r="O1647" s="50" t="str">
        <f ca="1">OFFSET(随机目标!$C$42,M1647-1,MATCH(K1647,随机目标!$C$41:$CH$41,0))</f>
        <v>prop,304,1</v>
      </c>
      <c r="P1647" s="50">
        <f ca="1">OFFSET(随机目标!$C$42,M1647-1,MATCH(K1647,随机目标!$C$41:$CH$41,0)+1)</f>
        <v>5</v>
      </c>
      <c r="Q1647" s="50">
        <v>1</v>
      </c>
      <c r="R1647" s="50" t="str">
        <f t="shared" ca="1" si="1039"/>
        <v>prop_304</v>
      </c>
      <c r="S1647" s="50" t="str">
        <f t="shared" ca="1" si="1040"/>
        <v>prop</v>
      </c>
      <c r="U1647" s="50">
        <v>41</v>
      </c>
      <c r="V1647" s="50">
        <f t="shared" si="1044"/>
        <v>411045</v>
      </c>
      <c r="W1647" s="50">
        <v>45</v>
      </c>
      <c r="X1647" s="50" t="s">
        <v>2200</v>
      </c>
      <c r="Y1647" s="50" t="s">
        <v>2200</v>
      </c>
      <c r="Z1647" s="50">
        <f>随机目标!CH1386</f>
        <v>0</v>
      </c>
      <c r="AA1647" s="50">
        <v>1</v>
      </c>
      <c r="AB1647" s="50" t="str">
        <f t="shared" si="1045"/>
        <v>itemicon_1</v>
      </c>
      <c r="AC1647" s="50" t="str">
        <f t="shared" si="1046"/>
        <v>coin</v>
      </c>
      <c r="AH1647" s="50"/>
      <c r="AI1647" s="50"/>
    </row>
    <row r="1648" spans="11:35">
      <c r="K1648" s="50">
        <v>21</v>
      </c>
      <c r="L1648" s="50">
        <f t="shared" ref="L1648:L1711" si="1047">K1648*10000+1000+M1648</f>
        <v>211046</v>
      </c>
      <c r="M1648" s="50">
        <v>46</v>
      </c>
      <c r="N1648" s="50" t="str">
        <f ca="1">OFFSET(随机目标!$C$42,M1648-1,MATCH(K1648,随机目标!$C$41:$CH$41,0)-1)</f>
        <v>prop,304,1</v>
      </c>
      <c r="O1648" s="50" t="str">
        <f ca="1">OFFSET(随机目标!$C$42,M1648-1,MATCH(K1648,随机目标!$C$41:$CH$41,0))</f>
        <v>prop,304,1</v>
      </c>
      <c r="P1648" s="50">
        <f ca="1">OFFSET(随机目标!$C$42,M1648-1,MATCH(K1648,随机目标!$C$41:$CH$41,0)+1)</f>
        <v>5</v>
      </c>
      <c r="Q1648" s="50">
        <v>1</v>
      </c>
      <c r="R1648" s="50" t="str">
        <f t="shared" ref="R1648:R1711" ca="1" si="1048">IF(OR(S1648="coin",S1648="stage_token"),VLOOKUP(S1648,$AE$3:$AF$6,2,0),IF(S1648="item",VLOOKUP(O1648,$AE$3:$AF$6,2,0),S1648&amp;"_"&amp;MID(O1648,6,3)))</f>
        <v>prop_304</v>
      </c>
      <c r="S1648" s="50" t="str">
        <f t="shared" ref="S1648:S1711" ca="1" si="1049">LEFT(O1648,FIND(",",O1648)-1)</f>
        <v>prop</v>
      </c>
      <c r="U1648" s="50">
        <v>41</v>
      </c>
      <c r="V1648" s="50">
        <f t="shared" si="1044"/>
        <v>411046</v>
      </c>
      <c r="W1648" s="50">
        <v>46</v>
      </c>
      <c r="X1648" s="50" t="s">
        <v>2200</v>
      </c>
      <c r="Y1648" s="50" t="s">
        <v>2200</v>
      </c>
      <c r="Z1648" s="50">
        <f>随机目标!CH1387</f>
        <v>0</v>
      </c>
      <c r="AA1648" s="50">
        <v>1</v>
      </c>
      <c r="AB1648" s="50" t="str">
        <f t="shared" si="1045"/>
        <v>itemicon_1</v>
      </c>
      <c r="AC1648" s="50" t="str">
        <f t="shared" si="1046"/>
        <v>coin</v>
      </c>
      <c r="AH1648" s="50"/>
      <c r="AI1648" s="50"/>
    </row>
    <row r="1649" spans="11:35">
      <c r="K1649" s="50">
        <v>21</v>
      </c>
      <c r="L1649" s="50">
        <f t="shared" si="1047"/>
        <v>211047</v>
      </c>
      <c r="M1649" s="50">
        <v>47</v>
      </c>
      <c r="N1649" s="50" t="str">
        <f ca="1">OFFSET(随机目标!$C$42,M1649-1,MATCH(K1649,随机目标!$C$41:$CH$41,0)-1)</f>
        <v>prop,304,1</v>
      </c>
      <c r="O1649" s="50" t="str">
        <f ca="1">OFFSET(随机目标!$C$42,M1649-1,MATCH(K1649,随机目标!$C$41:$CH$41,0))</f>
        <v>prop,304,1</v>
      </c>
      <c r="P1649" s="50">
        <f ca="1">OFFSET(随机目标!$C$42,M1649-1,MATCH(K1649,随机目标!$C$41:$CH$41,0)+1)</f>
        <v>5</v>
      </c>
      <c r="Q1649" s="50">
        <v>1</v>
      </c>
      <c r="R1649" s="50" t="str">
        <f t="shared" ca="1" si="1048"/>
        <v>prop_304</v>
      </c>
      <c r="S1649" s="50" t="str">
        <f t="shared" ca="1" si="1049"/>
        <v>prop</v>
      </c>
      <c r="U1649" s="50">
        <v>41</v>
      </c>
      <c r="V1649" s="50">
        <f t="shared" si="1044"/>
        <v>411047</v>
      </c>
      <c r="W1649" s="50">
        <v>47</v>
      </c>
      <c r="X1649" s="50" t="s">
        <v>2200</v>
      </c>
      <c r="Y1649" s="50" t="s">
        <v>2200</v>
      </c>
      <c r="Z1649" s="50">
        <f>随机目标!CH1388</f>
        <v>0</v>
      </c>
      <c r="AA1649" s="50">
        <v>1</v>
      </c>
      <c r="AB1649" s="50" t="str">
        <f t="shared" si="1045"/>
        <v>itemicon_1</v>
      </c>
      <c r="AC1649" s="50" t="str">
        <f t="shared" si="1046"/>
        <v>coin</v>
      </c>
      <c r="AH1649" s="50"/>
      <c r="AI1649" s="50"/>
    </row>
    <row r="1650" spans="11:35">
      <c r="K1650" s="50">
        <v>21</v>
      </c>
      <c r="L1650" s="50">
        <f t="shared" si="1047"/>
        <v>211048</v>
      </c>
      <c r="M1650" s="50">
        <v>48</v>
      </c>
      <c r="N1650" s="50" t="str">
        <f ca="1">OFFSET(随机目标!$C$42,M1650-1,MATCH(K1650,随机目标!$C$41:$CH$41,0)-1)</f>
        <v>prop,304,1</v>
      </c>
      <c r="O1650" s="50" t="str">
        <f ca="1">OFFSET(随机目标!$C$42,M1650-1,MATCH(K1650,随机目标!$C$41:$CH$41,0))</f>
        <v>prop,304,1</v>
      </c>
      <c r="P1650" s="50">
        <f ca="1">OFFSET(随机目标!$C$42,M1650-1,MATCH(K1650,随机目标!$C$41:$CH$41,0)+1)</f>
        <v>5</v>
      </c>
      <c r="Q1650" s="50">
        <v>1</v>
      </c>
      <c r="R1650" s="50" t="str">
        <f t="shared" ca="1" si="1048"/>
        <v>prop_304</v>
      </c>
      <c r="S1650" s="50" t="str">
        <f t="shared" ca="1" si="1049"/>
        <v>prop</v>
      </c>
      <c r="U1650" s="50">
        <v>41</v>
      </c>
      <c r="V1650" s="50">
        <f t="shared" si="1044"/>
        <v>411048</v>
      </c>
      <c r="W1650" s="50">
        <v>48</v>
      </c>
      <c r="X1650" s="50" t="s">
        <v>2200</v>
      </c>
      <c r="Y1650" s="50" t="s">
        <v>2200</v>
      </c>
      <c r="Z1650" s="50">
        <f>随机目标!CH1389</f>
        <v>0</v>
      </c>
      <c r="AA1650" s="50">
        <v>1</v>
      </c>
      <c r="AB1650" s="50" t="str">
        <f t="shared" si="1045"/>
        <v>itemicon_1</v>
      </c>
      <c r="AC1650" s="50" t="str">
        <f t="shared" si="1046"/>
        <v>coin</v>
      </c>
      <c r="AH1650" s="50"/>
      <c r="AI1650" s="50"/>
    </row>
    <row r="1651" spans="11:35">
      <c r="K1651" s="50">
        <v>21</v>
      </c>
      <c r="L1651" s="50">
        <f t="shared" si="1047"/>
        <v>211049</v>
      </c>
      <c r="M1651" s="50">
        <v>49</v>
      </c>
      <c r="N1651" s="50" t="str">
        <f ca="1">OFFSET(随机目标!$C$42,M1651-1,MATCH(K1651,随机目标!$C$41:$CH$41,0)-1)</f>
        <v>prop,304,1</v>
      </c>
      <c r="O1651" s="50" t="str">
        <f ca="1">OFFSET(随机目标!$C$42,M1651-1,MATCH(K1651,随机目标!$C$41:$CH$41,0))</f>
        <v>prop,304,1</v>
      </c>
      <c r="P1651" s="50">
        <f ca="1">OFFSET(随机目标!$C$42,M1651-1,MATCH(K1651,随机目标!$C$41:$CH$41,0)+1)</f>
        <v>5</v>
      </c>
      <c r="Q1651" s="50">
        <v>1</v>
      </c>
      <c r="R1651" s="50" t="str">
        <f t="shared" ca="1" si="1048"/>
        <v>prop_304</v>
      </c>
      <c r="S1651" s="50" t="str">
        <f t="shared" ca="1" si="1049"/>
        <v>prop</v>
      </c>
      <c r="U1651" s="50">
        <v>41</v>
      </c>
      <c r="V1651" s="50">
        <f t="shared" si="1044"/>
        <v>411049</v>
      </c>
      <c r="W1651" s="50">
        <v>49</v>
      </c>
      <c r="X1651" s="50" t="s">
        <v>2200</v>
      </c>
      <c r="Y1651" s="50" t="s">
        <v>2200</v>
      </c>
      <c r="Z1651" s="50">
        <f>随机目标!CH1390</f>
        <v>0</v>
      </c>
      <c r="AA1651" s="50">
        <v>1</v>
      </c>
      <c r="AB1651" s="50" t="str">
        <f t="shared" si="1045"/>
        <v>itemicon_1</v>
      </c>
      <c r="AC1651" s="50" t="str">
        <f t="shared" si="1046"/>
        <v>coin</v>
      </c>
      <c r="AH1651" s="50"/>
      <c r="AI1651" s="50"/>
    </row>
    <row r="1652" spans="11:35">
      <c r="K1652" s="50">
        <v>21</v>
      </c>
      <c r="L1652" s="50">
        <f t="shared" si="1047"/>
        <v>211050</v>
      </c>
      <c r="M1652" s="50">
        <v>50</v>
      </c>
      <c r="N1652" s="50" t="str">
        <f ca="1">OFFSET(随机目标!$C$42,M1652-1,MATCH(K1652,随机目标!$C$41:$CH$41,0)-1)</f>
        <v>prop,304,1</v>
      </c>
      <c r="O1652" s="50" t="str">
        <f ca="1">OFFSET(随机目标!$C$42,M1652-1,MATCH(K1652,随机目标!$C$41:$CH$41,0))</f>
        <v>prop,304,1</v>
      </c>
      <c r="P1652" s="50">
        <f ca="1">OFFSET(随机目标!$C$42,M1652-1,MATCH(K1652,随机目标!$C$41:$CH$41,0)+1)</f>
        <v>5</v>
      </c>
      <c r="Q1652" s="50">
        <v>1</v>
      </c>
      <c r="R1652" s="50" t="str">
        <f t="shared" ca="1" si="1048"/>
        <v>prop_304</v>
      </c>
      <c r="S1652" s="50" t="str">
        <f t="shared" ca="1" si="1049"/>
        <v>prop</v>
      </c>
      <c r="U1652" s="50">
        <v>41</v>
      </c>
      <c r="V1652" s="50">
        <f t="shared" si="1044"/>
        <v>411050</v>
      </c>
      <c r="W1652" s="50">
        <v>50</v>
      </c>
      <c r="X1652" s="50" t="s">
        <v>2200</v>
      </c>
      <c r="Y1652" s="50" t="s">
        <v>2200</v>
      </c>
      <c r="Z1652" s="50">
        <f>随机目标!CH1391</f>
        <v>0</v>
      </c>
      <c r="AA1652" s="50">
        <v>1</v>
      </c>
      <c r="AB1652" s="50" t="str">
        <f t="shared" si="1045"/>
        <v>itemicon_1</v>
      </c>
      <c r="AC1652" s="50" t="str">
        <f t="shared" si="1046"/>
        <v>coin</v>
      </c>
      <c r="AH1652" s="50"/>
      <c r="AI1652" s="50"/>
    </row>
    <row r="1653" spans="11:35">
      <c r="K1653" s="50">
        <v>21</v>
      </c>
      <c r="L1653" s="50">
        <f t="shared" si="1047"/>
        <v>211051</v>
      </c>
      <c r="M1653" s="50">
        <v>51</v>
      </c>
      <c r="N1653" s="50" t="str">
        <f ca="1">OFFSET(随机目标!$C$42,M1653-1,MATCH(K1653,随机目标!$C$41:$CH$41,0)-1)</f>
        <v>prop,304,1</v>
      </c>
      <c r="O1653" s="50" t="str">
        <f ca="1">OFFSET(随机目标!$C$42,M1653-1,MATCH(K1653,随机目标!$C$41:$CH$41,0))</f>
        <v>prop,304,1</v>
      </c>
      <c r="P1653" s="50">
        <f ca="1">OFFSET(随机目标!$C$42,M1653-1,MATCH(K1653,随机目标!$C$41:$CH$41,0)+1)</f>
        <v>5</v>
      </c>
      <c r="Q1653" s="50">
        <v>1</v>
      </c>
      <c r="R1653" s="50" t="str">
        <f t="shared" ca="1" si="1048"/>
        <v>prop_304</v>
      </c>
      <c r="S1653" s="50" t="str">
        <f t="shared" ca="1" si="1049"/>
        <v>prop</v>
      </c>
      <c r="U1653" s="50">
        <v>41</v>
      </c>
      <c r="V1653" s="50">
        <f t="shared" si="1044"/>
        <v>411051</v>
      </c>
      <c r="W1653" s="50">
        <v>51</v>
      </c>
      <c r="X1653" s="50" t="s">
        <v>2200</v>
      </c>
      <c r="Y1653" s="50" t="s">
        <v>2200</v>
      </c>
      <c r="Z1653" s="50">
        <f>随机目标!CH1392</f>
        <v>0</v>
      </c>
      <c r="AA1653" s="50">
        <v>1</v>
      </c>
      <c r="AB1653" s="50" t="str">
        <f t="shared" si="1045"/>
        <v>itemicon_1</v>
      </c>
      <c r="AC1653" s="50" t="str">
        <f t="shared" si="1046"/>
        <v>coin</v>
      </c>
      <c r="AH1653" s="50"/>
      <c r="AI1653" s="50"/>
    </row>
    <row r="1654" spans="11:35">
      <c r="K1654" s="50">
        <v>21</v>
      </c>
      <c r="L1654" s="50">
        <f t="shared" si="1047"/>
        <v>211052</v>
      </c>
      <c r="M1654" s="50">
        <v>52</v>
      </c>
      <c r="N1654" s="50" t="str">
        <f ca="1">OFFSET(随机目标!$C$42,M1654-1,MATCH(K1654,随机目标!$C$41:$CH$41,0)-1)</f>
        <v>prop,304,1</v>
      </c>
      <c r="O1654" s="50" t="str">
        <f ca="1">OFFSET(随机目标!$C$42,M1654-1,MATCH(K1654,随机目标!$C$41:$CH$41,0))</f>
        <v>prop,304,1</v>
      </c>
      <c r="P1654" s="50">
        <f ca="1">OFFSET(随机目标!$C$42,M1654-1,MATCH(K1654,随机目标!$C$41:$CH$41,0)+1)</f>
        <v>5</v>
      </c>
      <c r="Q1654" s="50">
        <v>1</v>
      </c>
      <c r="R1654" s="50" t="str">
        <f t="shared" ca="1" si="1048"/>
        <v>prop_304</v>
      </c>
      <c r="S1654" s="50" t="str">
        <f t="shared" ca="1" si="1049"/>
        <v>prop</v>
      </c>
      <c r="U1654" s="50">
        <v>41</v>
      </c>
      <c r="V1654" s="50">
        <f t="shared" si="1044"/>
        <v>411052</v>
      </c>
      <c r="W1654" s="50">
        <v>52</v>
      </c>
      <c r="X1654" s="50" t="s">
        <v>2200</v>
      </c>
      <c r="Y1654" s="50" t="s">
        <v>2200</v>
      </c>
      <c r="Z1654" s="50">
        <f>随机目标!CH1393</f>
        <v>0</v>
      </c>
      <c r="AA1654" s="50">
        <v>1</v>
      </c>
      <c r="AB1654" s="50" t="str">
        <f t="shared" si="1045"/>
        <v>itemicon_1</v>
      </c>
      <c r="AC1654" s="50" t="str">
        <f t="shared" si="1046"/>
        <v>coin</v>
      </c>
      <c r="AH1654" s="50"/>
      <c r="AI1654" s="50"/>
    </row>
    <row r="1655" spans="11:35">
      <c r="K1655" s="50">
        <v>21</v>
      </c>
      <c r="L1655" s="50">
        <f t="shared" si="1047"/>
        <v>211053</v>
      </c>
      <c r="M1655" s="50">
        <v>53</v>
      </c>
      <c r="N1655" s="50" t="str">
        <f ca="1">OFFSET(随机目标!$C$42,M1655-1,MATCH(K1655,随机目标!$C$41:$CH$41,0)-1)</f>
        <v>prop,304,1</v>
      </c>
      <c r="O1655" s="50" t="str">
        <f ca="1">OFFSET(随机目标!$C$42,M1655-1,MATCH(K1655,随机目标!$C$41:$CH$41,0))</f>
        <v>prop,304,1</v>
      </c>
      <c r="P1655" s="50">
        <f ca="1">OFFSET(随机目标!$C$42,M1655-1,MATCH(K1655,随机目标!$C$41:$CH$41,0)+1)</f>
        <v>5</v>
      </c>
      <c r="Q1655" s="50">
        <v>1</v>
      </c>
      <c r="R1655" s="50" t="str">
        <f t="shared" ca="1" si="1048"/>
        <v>prop_304</v>
      </c>
      <c r="S1655" s="50" t="str">
        <f t="shared" ca="1" si="1049"/>
        <v>prop</v>
      </c>
      <c r="U1655" s="50">
        <v>41</v>
      </c>
      <c r="V1655" s="50">
        <f t="shared" si="1044"/>
        <v>411053</v>
      </c>
      <c r="W1655" s="50">
        <v>53</v>
      </c>
      <c r="X1655" s="50" t="s">
        <v>2200</v>
      </c>
      <c r="Y1655" s="50" t="s">
        <v>2200</v>
      </c>
      <c r="Z1655" s="50">
        <f>随机目标!CH1394</f>
        <v>0</v>
      </c>
      <c r="AA1655" s="50">
        <v>1</v>
      </c>
      <c r="AB1655" s="50" t="str">
        <f t="shared" si="1045"/>
        <v>itemicon_1</v>
      </c>
      <c r="AC1655" s="50" t="str">
        <f t="shared" si="1046"/>
        <v>coin</v>
      </c>
      <c r="AH1655" s="50"/>
      <c r="AI1655" s="50"/>
    </row>
    <row r="1656" spans="11:35">
      <c r="K1656" s="50">
        <v>21</v>
      </c>
      <c r="L1656" s="50">
        <f t="shared" si="1047"/>
        <v>211054</v>
      </c>
      <c r="M1656" s="50">
        <v>54</v>
      </c>
      <c r="N1656" s="50" t="str">
        <f ca="1">OFFSET(随机目标!$C$42,M1656-1,MATCH(K1656,随机目标!$C$41:$CH$41,0)-1)</f>
        <v>prop,304,1</v>
      </c>
      <c r="O1656" s="50" t="str">
        <f ca="1">OFFSET(随机目标!$C$42,M1656-1,MATCH(K1656,随机目标!$C$41:$CH$41,0))</f>
        <v>prop,304,1</v>
      </c>
      <c r="P1656" s="50">
        <f ca="1">OFFSET(随机目标!$C$42,M1656-1,MATCH(K1656,随机目标!$C$41:$CH$41,0)+1)</f>
        <v>5</v>
      </c>
      <c r="Q1656" s="50">
        <v>1</v>
      </c>
      <c r="R1656" s="50" t="str">
        <f t="shared" ca="1" si="1048"/>
        <v>prop_304</v>
      </c>
      <c r="S1656" s="50" t="str">
        <f t="shared" ca="1" si="1049"/>
        <v>prop</v>
      </c>
      <c r="U1656" s="50">
        <v>41</v>
      </c>
      <c r="V1656" s="50">
        <f t="shared" si="1044"/>
        <v>411054</v>
      </c>
      <c r="W1656" s="50">
        <v>54</v>
      </c>
      <c r="X1656" s="50" t="s">
        <v>2200</v>
      </c>
      <c r="Y1656" s="50" t="s">
        <v>2200</v>
      </c>
      <c r="Z1656" s="50">
        <f>随机目标!CH1395</f>
        <v>0</v>
      </c>
      <c r="AA1656" s="50">
        <v>1</v>
      </c>
      <c r="AB1656" s="50" t="str">
        <f t="shared" si="1045"/>
        <v>itemicon_1</v>
      </c>
      <c r="AC1656" s="50" t="str">
        <f t="shared" si="1046"/>
        <v>coin</v>
      </c>
      <c r="AH1656" s="50"/>
      <c r="AI1656" s="50"/>
    </row>
    <row r="1657" spans="11:35">
      <c r="K1657" s="50">
        <v>21</v>
      </c>
      <c r="L1657" s="50">
        <f t="shared" si="1047"/>
        <v>211055</v>
      </c>
      <c r="M1657" s="50">
        <v>55</v>
      </c>
      <c r="N1657" s="50" t="str">
        <f ca="1">OFFSET(随机目标!$C$42,M1657-1,MATCH(K1657,随机目标!$C$41:$CH$41,0)-1)</f>
        <v>prop,304,1</v>
      </c>
      <c r="O1657" s="50" t="str">
        <f ca="1">OFFSET(随机目标!$C$42,M1657-1,MATCH(K1657,随机目标!$C$41:$CH$41,0))</f>
        <v>prop,304,1</v>
      </c>
      <c r="P1657" s="50">
        <f ca="1">OFFSET(随机目标!$C$42,M1657-1,MATCH(K1657,随机目标!$C$41:$CH$41,0)+1)</f>
        <v>5</v>
      </c>
      <c r="Q1657" s="50">
        <v>1</v>
      </c>
      <c r="R1657" s="50" t="str">
        <f t="shared" ca="1" si="1048"/>
        <v>prop_304</v>
      </c>
      <c r="S1657" s="50" t="str">
        <f t="shared" ca="1" si="1049"/>
        <v>prop</v>
      </c>
      <c r="U1657" s="50">
        <v>41</v>
      </c>
      <c r="V1657" s="50">
        <f t="shared" si="1044"/>
        <v>411055</v>
      </c>
      <c r="W1657" s="50">
        <v>55</v>
      </c>
      <c r="X1657" s="50" t="s">
        <v>2200</v>
      </c>
      <c r="Y1657" s="50" t="s">
        <v>2200</v>
      </c>
      <c r="Z1657" s="50">
        <f>随机目标!CH1396</f>
        <v>0</v>
      </c>
      <c r="AA1657" s="50">
        <v>1</v>
      </c>
      <c r="AB1657" s="50" t="str">
        <f t="shared" si="1045"/>
        <v>itemicon_1</v>
      </c>
      <c r="AC1657" s="50" t="str">
        <f t="shared" si="1046"/>
        <v>coin</v>
      </c>
      <c r="AH1657" s="50"/>
      <c r="AI1657" s="50"/>
    </row>
    <row r="1658" spans="11:35">
      <c r="K1658" s="50">
        <v>21</v>
      </c>
      <c r="L1658" s="50">
        <f t="shared" si="1047"/>
        <v>211056</v>
      </c>
      <c r="M1658" s="50">
        <v>56</v>
      </c>
      <c r="N1658" s="50" t="str">
        <f ca="1">OFFSET(随机目标!$C$42,M1658-1,MATCH(K1658,随机目标!$C$41:$CH$41,0)-1)</f>
        <v>prop,304,1</v>
      </c>
      <c r="O1658" s="50" t="str">
        <f ca="1">OFFSET(随机目标!$C$42,M1658-1,MATCH(K1658,随机目标!$C$41:$CH$41,0))</f>
        <v>prop,304,1</v>
      </c>
      <c r="P1658" s="50">
        <f ca="1">OFFSET(随机目标!$C$42,M1658-1,MATCH(K1658,随机目标!$C$41:$CH$41,0)+1)</f>
        <v>5</v>
      </c>
      <c r="Q1658" s="50">
        <v>1</v>
      </c>
      <c r="R1658" s="50" t="str">
        <f t="shared" ca="1" si="1048"/>
        <v>prop_304</v>
      </c>
      <c r="S1658" s="50" t="str">
        <f t="shared" ca="1" si="1049"/>
        <v>prop</v>
      </c>
      <c r="U1658" s="50">
        <v>41</v>
      </c>
      <c r="V1658" s="50">
        <f t="shared" si="1044"/>
        <v>411056</v>
      </c>
      <c r="W1658" s="50">
        <v>56</v>
      </c>
      <c r="X1658" s="50" t="s">
        <v>2200</v>
      </c>
      <c r="Y1658" s="50" t="s">
        <v>2200</v>
      </c>
      <c r="Z1658" s="50">
        <f>随机目标!CH1397</f>
        <v>0</v>
      </c>
      <c r="AA1658" s="50">
        <v>1</v>
      </c>
      <c r="AB1658" s="50" t="str">
        <f t="shared" si="1045"/>
        <v>itemicon_1</v>
      </c>
      <c r="AC1658" s="50" t="str">
        <f t="shared" si="1046"/>
        <v>coin</v>
      </c>
      <c r="AH1658" s="50"/>
      <c r="AI1658" s="50"/>
    </row>
    <row r="1659" spans="11:35">
      <c r="K1659" s="50">
        <v>21</v>
      </c>
      <c r="L1659" s="50">
        <f t="shared" si="1047"/>
        <v>211057</v>
      </c>
      <c r="M1659" s="50">
        <v>57</v>
      </c>
      <c r="N1659" s="50" t="str">
        <f ca="1">OFFSET(随机目标!$C$42,M1659-1,MATCH(K1659,随机目标!$C$41:$CH$41,0)-1)</f>
        <v>prop,304,1</v>
      </c>
      <c r="O1659" s="50" t="str">
        <f ca="1">OFFSET(随机目标!$C$42,M1659-1,MATCH(K1659,随机目标!$C$41:$CH$41,0))</f>
        <v>prop,304,1</v>
      </c>
      <c r="P1659" s="50">
        <f ca="1">OFFSET(随机目标!$C$42,M1659-1,MATCH(K1659,随机目标!$C$41:$CH$41,0)+1)</f>
        <v>5</v>
      </c>
      <c r="Q1659" s="50">
        <v>1</v>
      </c>
      <c r="R1659" s="50" t="str">
        <f t="shared" ca="1" si="1048"/>
        <v>prop_304</v>
      </c>
      <c r="S1659" s="50" t="str">
        <f t="shared" ca="1" si="1049"/>
        <v>prop</v>
      </c>
      <c r="U1659" s="50">
        <v>41</v>
      </c>
      <c r="V1659" s="50">
        <f t="shared" si="1044"/>
        <v>411057</v>
      </c>
      <c r="W1659" s="50">
        <v>57</v>
      </c>
      <c r="X1659" s="50" t="s">
        <v>2200</v>
      </c>
      <c r="Y1659" s="50" t="s">
        <v>2200</v>
      </c>
      <c r="Z1659" s="50">
        <f>随机目标!CH1398</f>
        <v>0</v>
      </c>
      <c r="AA1659" s="50">
        <v>1</v>
      </c>
      <c r="AB1659" s="50" t="str">
        <f t="shared" si="1045"/>
        <v>itemicon_1</v>
      </c>
      <c r="AC1659" s="50" t="str">
        <f t="shared" si="1046"/>
        <v>coin</v>
      </c>
      <c r="AH1659" s="50"/>
      <c r="AI1659" s="50"/>
    </row>
    <row r="1660" spans="11:35">
      <c r="K1660" s="50">
        <v>21</v>
      </c>
      <c r="L1660" s="50">
        <f t="shared" si="1047"/>
        <v>211058</v>
      </c>
      <c r="M1660" s="50">
        <v>58</v>
      </c>
      <c r="N1660" s="50" t="str">
        <f ca="1">OFFSET(随机目标!$C$42,M1660-1,MATCH(K1660,随机目标!$C$41:$CH$41,0)-1)</f>
        <v>prop,304,1</v>
      </c>
      <c r="O1660" s="50" t="str">
        <f ca="1">OFFSET(随机目标!$C$42,M1660-1,MATCH(K1660,随机目标!$C$41:$CH$41,0))</f>
        <v>prop,304,1</v>
      </c>
      <c r="P1660" s="50">
        <f ca="1">OFFSET(随机目标!$C$42,M1660-1,MATCH(K1660,随机目标!$C$41:$CH$41,0)+1)</f>
        <v>5</v>
      </c>
      <c r="Q1660" s="50">
        <v>1</v>
      </c>
      <c r="R1660" s="50" t="str">
        <f t="shared" ca="1" si="1048"/>
        <v>prop_304</v>
      </c>
      <c r="S1660" s="50" t="str">
        <f t="shared" ca="1" si="1049"/>
        <v>prop</v>
      </c>
      <c r="U1660" s="50">
        <v>41</v>
      </c>
      <c r="V1660" s="50">
        <f t="shared" si="1044"/>
        <v>411058</v>
      </c>
      <c r="W1660" s="50">
        <v>58</v>
      </c>
      <c r="X1660" s="50" t="s">
        <v>2200</v>
      </c>
      <c r="Y1660" s="50" t="s">
        <v>2200</v>
      </c>
      <c r="Z1660" s="50">
        <f>随机目标!CH1399</f>
        <v>0</v>
      </c>
      <c r="AA1660" s="50">
        <v>1</v>
      </c>
      <c r="AB1660" s="50" t="str">
        <f t="shared" si="1045"/>
        <v>itemicon_1</v>
      </c>
      <c r="AC1660" s="50" t="str">
        <f t="shared" si="1046"/>
        <v>coin</v>
      </c>
      <c r="AH1660" s="50"/>
      <c r="AI1660" s="50"/>
    </row>
    <row r="1661" spans="11:35">
      <c r="K1661" s="50">
        <v>21</v>
      </c>
      <c r="L1661" s="50">
        <f t="shared" si="1047"/>
        <v>211059</v>
      </c>
      <c r="M1661" s="50">
        <v>59</v>
      </c>
      <c r="N1661" s="50" t="str">
        <f ca="1">OFFSET(随机目标!$C$42,M1661-1,MATCH(K1661,随机目标!$C$41:$CH$41,0)-1)</f>
        <v>prop,304,1</v>
      </c>
      <c r="O1661" s="50" t="str">
        <f ca="1">OFFSET(随机目标!$C$42,M1661-1,MATCH(K1661,随机目标!$C$41:$CH$41,0))</f>
        <v>prop,304,1</v>
      </c>
      <c r="P1661" s="50">
        <f ca="1">OFFSET(随机目标!$C$42,M1661-1,MATCH(K1661,随机目标!$C$41:$CH$41,0)+1)</f>
        <v>5</v>
      </c>
      <c r="Q1661" s="50">
        <v>1</v>
      </c>
      <c r="R1661" s="50" t="str">
        <f t="shared" ca="1" si="1048"/>
        <v>prop_304</v>
      </c>
      <c r="S1661" s="50" t="str">
        <f t="shared" ca="1" si="1049"/>
        <v>prop</v>
      </c>
      <c r="U1661" s="50">
        <v>41</v>
      </c>
      <c r="V1661" s="50">
        <f t="shared" si="1044"/>
        <v>411059</v>
      </c>
      <c r="W1661" s="50">
        <v>59</v>
      </c>
      <c r="X1661" s="50" t="s">
        <v>2200</v>
      </c>
      <c r="Y1661" s="50" t="s">
        <v>2200</v>
      </c>
      <c r="Z1661" s="50">
        <f>随机目标!CH1400</f>
        <v>0</v>
      </c>
      <c r="AA1661" s="50">
        <v>1</v>
      </c>
      <c r="AB1661" s="50" t="str">
        <f t="shared" si="1045"/>
        <v>itemicon_1</v>
      </c>
      <c r="AC1661" s="50" t="str">
        <f t="shared" si="1046"/>
        <v>coin</v>
      </c>
      <c r="AH1661" s="50"/>
      <c r="AI1661" s="50"/>
    </row>
    <row r="1662" spans="11:35">
      <c r="K1662" s="50">
        <v>21</v>
      </c>
      <c r="L1662" s="50">
        <f t="shared" si="1047"/>
        <v>211060</v>
      </c>
      <c r="M1662" s="50">
        <v>60</v>
      </c>
      <c r="N1662" s="50" t="str">
        <f ca="1">OFFSET(随机目标!$C$42,M1662-1,MATCH(K1662,随机目标!$C$41:$CH$41,0)-1)</f>
        <v>prop,304,1</v>
      </c>
      <c r="O1662" s="50" t="str">
        <f ca="1">OFFSET(随机目标!$C$42,M1662-1,MATCH(K1662,随机目标!$C$41:$CH$41,0))</f>
        <v>prop,304,1</v>
      </c>
      <c r="P1662" s="50">
        <f ca="1">OFFSET(随机目标!$C$42,M1662-1,MATCH(K1662,随机目标!$C$41:$CH$41,0)+1)</f>
        <v>5</v>
      </c>
      <c r="Q1662" s="50">
        <v>1</v>
      </c>
      <c r="R1662" s="50" t="str">
        <f t="shared" ca="1" si="1048"/>
        <v>prop_304</v>
      </c>
      <c r="S1662" s="50" t="str">
        <f t="shared" ca="1" si="1049"/>
        <v>prop</v>
      </c>
      <c r="U1662" s="50">
        <v>41</v>
      </c>
      <c r="V1662" s="50">
        <f t="shared" si="1044"/>
        <v>411060</v>
      </c>
      <c r="W1662" s="50">
        <v>60</v>
      </c>
      <c r="X1662" s="50" t="s">
        <v>2200</v>
      </c>
      <c r="Y1662" s="50" t="s">
        <v>2200</v>
      </c>
      <c r="Z1662" s="50">
        <f>随机目标!CH1401</f>
        <v>0</v>
      </c>
      <c r="AA1662" s="50">
        <v>1</v>
      </c>
      <c r="AB1662" s="50" t="str">
        <f t="shared" si="1045"/>
        <v>itemicon_1</v>
      </c>
      <c r="AC1662" s="50" t="str">
        <f t="shared" si="1046"/>
        <v>coin</v>
      </c>
      <c r="AH1662" s="50"/>
      <c r="AI1662" s="50"/>
    </row>
    <row r="1663" spans="11:35">
      <c r="K1663" s="50">
        <v>21</v>
      </c>
      <c r="L1663" s="50">
        <f t="shared" si="1047"/>
        <v>211061</v>
      </c>
      <c r="M1663" s="50">
        <v>61</v>
      </c>
      <c r="N1663" s="50" t="str">
        <f ca="1">OFFSET(随机目标!$C$42,M1663-1,MATCH(K1663,随机目标!$C$41:$CH$41,0)-1)</f>
        <v>prop,304,1</v>
      </c>
      <c r="O1663" s="50" t="str">
        <f ca="1">OFFSET(随机目标!$C$42,M1663-1,MATCH(K1663,随机目标!$C$41:$CH$41,0))</f>
        <v>prop,304,1</v>
      </c>
      <c r="P1663" s="50">
        <f ca="1">OFFSET(随机目标!$C$42,M1663-1,MATCH(K1663,随机目标!$C$41:$CH$41,0)+1)</f>
        <v>5</v>
      </c>
      <c r="Q1663" s="50">
        <v>1</v>
      </c>
      <c r="R1663" s="50" t="str">
        <f t="shared" ca="1" si="1048"/>
        <v>prop_304</v>
      </c>
      <c r="S1663" s="50" t="str">
        <f t="shared" ca="1" si="1049"/>
        <v>prop</v>
      </c>
      <c r="U1663" s="50">
        <v>41</v>
      </c>
      <c r="V1663" s="50">
        <f t="shared" si="1044"/>
        <v>411061</v>
      </c>
      <c r="W1663" s="50">
        <v>61</v>
      </c>
      <c r="X1663" s="50" t="s">
        <v>2200</v>
      </c>
      <c r="Y1663" s="50" t="s">
        <v>2200</v>
      </c>
      <c r="Z1663" s="50">
        <f>随机目标!CH1402</f>
        <v>0</v>
      </c>
      <c r="AA1663" s="50">
        <v>1</v>
      </c>
      <c r="AB1663" s="50" t="str">
        <f t="shared" si="1045"/>
        <v>itemicon_1</v>
      </c>
      <c r="AC1663" s="50" t="str">
        <f t="shared" si="1046"/>
        <v>coin</v>
      </c>
      <c r="AH1663" s="50"/>
      <c r="AI1663" s="50"/>
    </row>
    <row r="1664" spans="11:35">
      <c r="K1664" s="50">
        <v>21</v>
      </c>
      <c r="L1664" s="50">
        <f t="shared" si="1047"/>
        <v>211062</v>
      </c>
      <c r="M1664" s="50">
        <v>62</v>
      </c>
      <c r="N1664" s="50" t="str">
        <f ca="1">OFFSET(随机目标!$C$42,M1664-1,MATCH(K1664,随机目标!$C$41:$CH$41,0)-1)</f>
        <v>prop,304,1</v>
      </c>
      <c r="O1664" s="50" t="str">
        <f ca="1">OFFSET(随机目标!$C$42,M1664-1,MATCH(K1664,随机目标!$C$41:$CH$41,0))</f>
        <v>prop,304,1</v>
      </c>
      <c r="P1664" s="50">
        <f ca="1">OFFSET(随机目标!$C$42,M1664-1,MATCH(K1664,随机目标!$C$41:$CH$41,0)+1)</f>
        <v>5</v>
      </c>
      <c r="Q1664" s="50">
        <v>1</v>
      </c>
      <c r="R1664" s="50" t="str">
        <f t="shared" ca="1" si="1048"/>
        <v>prop_304</v>
      </c>
      <c r="S1664" s="50" t="str">
        <f t="shared" ca="1" si="1049"/>
        <v>prop</v>
      </c>
      <c r="U1664" s="50">
        <v>41</v>
      </c>
      <c r="V1664" s="50">
        <f t="shared" si="1044"/>
        <v>411062</v>
      </c>
      <c r="W1664" s="50">
        <v>62</v>
      </c>
      <c r="X1664" s="50" t="s">
        <v>2200</v>
      </c>
      <c r="Y1664" s="50" t="s">
        <v>2200</v>
      </c>
      <c r="Z1664" s="50">
        <f>随机目标!CH1403</f>
        <v>0</v>
      </c>
      <c r="AA1664" s="50">
        <v>1</v>
      </c>
      <c r="AB1664" s="50" t="str">
        <f t="shared" si="1045"/>
        <v>itemicon_1</v>
      </c>
      <c r="AC1664" s="50" t="str">
        <f t="shared" si="1046"/>
        <v>coin</v>
      </c>
      <c r="AH1664" s="50"/>
      <c r="AI1664" s="50"/>
    </row>
    <row r="1665" spans="11:35">
      <c r="K1665" s="50">
        <v>21</v>
      </c>
      <c r="L1665" s="50">
        <f t="shared" si="1047"/>
        <v>211063</v>
      </c>
      <c r="M1665" s="50">
        <v>63</v>
      </c>
      <c r="N1665" s="50" t="str">
        <f ca="1">OFFSET(随机目标!$C$42,M1665-1,MATCH(K1665,随机目标!$C$41:$CH$41,0)-1)</f>
        <v>prop,304,1</v>
      </c>
      <c r="O1665" s="50" t="str">
        <f ca="1">OFFSET(随机目标!$C$42,M1665-1,MATCH(K1665,随机目标!$C$41:$CH$41,0))</f>
        <v>prop,304,1</v>
      </c>
      <c r="P1665" s="50">
        <f ca="1">OFFSET(随机目标!$C$42,M1665-1,MATCH(K1665,随机目标!$C$41:$CH$41,0)+1)</f>
        <v>5</v>
      </c>
      <c r="Q1665" s="50">
        <v>1</v>
      </c>
      <c r="R1665" s="50" t="str">
        <f t="shared" ca="1" si="1048"/>
        <v>prop_304</v>
      </c>
      <c r="S1665" s="50" t="str">
        <f t="shared" ca="1" si="1049"/>
        <v>prop</v>
      </c>
      <c r="U1665" s="50">
        <v>41</v>
      </c>
      <c r="V1665" s="50">
        <f t="shared" si="1044"/>
        <v>411063</v>
      </c>
      <c r="W1665" s="50">
        <v>63</v>
      </c>
      <c r="X1665" s="50" t="s">
        <v>2200</v>
      </c>
      <c r="Y1665" s="50" t="s">
        <v>2200</v>
      </c>
      <c r="Z1665" s="50">
        <f>随机目标!CH1404</f>
        <v>0</v>
      </c>
      <c r="AA1665" s="50">
        <v>1</v>
      </c>
      <c r="AB1665" s="50" t="str">
        <f t="shared" si="1045"/>
        <v>itemicon_1</v>
      </c>
      <c r="AC1665" s="50" t="str">
        <f t="shared" si="1046"/>
        <v>coin</v>
      </c>
      <c r="AH1665" s="50"/>
      <c r="AI1665" s="50"/>
    </row>
    <row r="1666" spans="11:35">
      <c r="K1666" s="50">
        <v>21</v>
      </c>
      <c r="L1666" s="50">
        <f t="shared" si="1047"/>
        <v>211064</v>
      </c>
      <c r="M1666" s="50">
        <v>64</v>
      </c>
      <c r="N1666" s="50" t="str">
        <f ca="1">OFFSET(随机目标!$C$42,M1666-1,MATCH(K1666,随机目标!$C$41:$CH$41,0)-1)</f>
        <v>prop,304,1</v>
      </c>
      <c r="O1666" s="50" t="str">
        <f ca="1">OFFSET(随机目标!$C$42,M1666-1,MATCH(K1666,随机目标!$C$41:$CH$41,0))</f>
        <v>prop,304,1</v>
      </c>
      <c r="P1666" s="50">
        <f ca="1">OFFSET(随机目标!$C$42,M1666-1,MATCH(K1666,随机目标!$C$41:$CH$41,0)+1)</f>
        <v>5</v>
      </c>
      <c r="Q1666" s="50">
        <v>1</v>
      </c>
      <c r="R1666" s="50" t="str">
        <f t="shared" ca="1" si="1048"/>
        <v>prop_304</v>
      </c>
      <c r="S1666" s="50" t="str">
        <f t="shared" ca="1" si="1049"/>
        <v>prop</v>
      </c>
      <c r="U1666" s="50">
        <v>41</v>
      </c>
      <c r="V1666" s="50">
        <f t="shared" si="1044"/>
        <v>411064</v>
      </c>
      <c r="W1666" s="50">
        <v>64</v>
      </c>
      <c r="X1666" s="50" t="s">
        <v>2200</v>
      </c>
      <c r="Y1666" s="50" t="s">
        <v>2200</v>
      </c>
      <c r="Z1666" s="50">
        <f>随机目标!CH1405</f>
        <v>0</v>
      </c>
      <c r="AA1666" s="50">
        <v>1</v>
      </c>
      <c r="AB1666" s="50" t="str">
        <f t="shared" si="1045"/>
        <v>itemicon_1</v>
      </c>
      <c r="AC1666" s="50" t="str">
        <f t="shared" si="1046"/>
        <v>coin</v>
      </c>
      <c r="AH1666" s="50"/>
      <c r="AI1666" s="50"/>
    </row>
    <row r="1667" spans="11:35">
      <c r="K1667" s="50">
        <v>21</v>
      </c>
      <c r="L1667" s="50">
        <f t="shared" si="1047"/>
        <v>211065</v>
      </c>
      <c r="M1667" s="50">
        <v>65</v>
      </c>
      <c r="N1667" s="50" t="str">
        <f ca="1">OFFSET(随机目标!$C$42,M1667-1,MATCH(K1667,随机目标!$C$41:$CH$41,0)-1)</f>
        <v>prop,304,1</v>
      </c>
      <c r="O1667" s="50" t="str">
        <f ca="1">OFFSET(随机目标!$C$42,M1667-1,MATCH(K1667,随机目标!$C$41:$CH$41,0))</f>
        <v>prop,304,1</v>
      </c>
      <c r="P1667" s="50">
        <f ca="1">OFFSET(随机目标!$C$42,M1667-1,MATCH(K1667,随机目标!$C$41:$CH$41,0)+1)</f>
        <v>5</v>
      </c>
      <c r="Q1667" s="50">
        <v>1</v>
      </c>
      <c r="R1667" s="50" t="str">
        <f t="shared" ca="1" si="1048"/>
        <v>prop_304</v>
      </c>
      <c r="S1667" s="50" t="str">
        <f t="shared" ca="1" si="1049"/>
        <v>prop</v>
      </c>
      <c r="U1667" s="50">
        <v>41</v>
      </c>
      <c r="V1667" s="50">
        <f t="shared" si="1044"/>
        <v>411065</v>
      </c>
      <c r="W1667" s="50">
        <v>65</v>
      </c>
      <c r="X1667" s="50" t="s">
        <v>2200</v>
      </c>
      <c r="Y1667" s="50" t="s">
        <v>2200</v>
      </c>
      <c r="Z1667" s="50">
        <f>随机目标!CH1406</f>
        <v>0</v>
      </c>
      <c r="AA1667" s="50">
        <v>1</v>
      </c>
      <c r="AB1667" s="50" t="str">
        <f t="shared" si="1045"/>
        <v>itemicon_1</v>
      </c>
      <c r="AC1667" s="50" t="str">
        <f t="shared" si="1046"/>
        <v>coin</v>
      </c>
      <c r="AH1667" s="50"/>
      <c r="AI1667" s="50"/>
    </row>
    <row r="1668" spans="11:35">
      <c r="K1668" s="50">
        <v>21</v>
      </c>
      <c r="L1668" s="50">
        <f t="shared" si="1047"/>
        <v>211066</v>
      </c>
      <c r="M1668" s="50">
        <v>66</v>
      </c>
      <c r="N1668" s="50" t="str">
        <f ca="1">OFFSET(随机目标!$C$42,M1668-1,MATCH(K1668,随机目标!$C$41:$CH$41,0)-1)</f>
        <v>prop,304,1</v>
      </c>
      <c r="O1668" s="50" t="str">
        <f ca="1">OFFSET(随机目标!$C$42,M1668-1,MATCH(K1668,随机目标!$C$41:$CH$41,0))</f>
        <v>prop,304,1</v>
      </c>
      <c r="P1668" s="50">
        <f ca="1">OFFSET(随机目标!$C$42,M1668-1,MATCH(K1668,随机目标!$C$41:$CH$41,0)+1)</f>
        <v>5</v>
      </c>
      <c r="Q1668" s="50">
        <v>1</v>
      </c>
      <c r="R1668" s="50" t="str">
        <f t="shared" ca="1" si="1048"/>
        <v>prop_304</v>
      </c>
      <c r="S1668" s="50" t="str">
        <f t="shared" ca="1" si="1049"/>
        <v>prop</v>
      </c>
      <c r="U1668" s="50">
        <v>41</v>
      </c>
      <c r="V1668" s="50">
        <f t="shared" si="1044"/>
        <v>411066</v>
      </c>
      <c r="W1668" s="50">
        <v>66</v>
      </c>
      <c r="X1668" s="50" t="s">
        <v>2200</v>
      </c>
      <c r="Y1668" s="50" t="s">
        <v>2200</v>
      </c>
      <c r="Z1668" s="50">
        <f>随机目标!CH1407</f>
        <v>0</v>
      </c>
      <c r="AA1668" s="50">
        <v>1</v>
      </c>
      <c r="AB1668" s="50" t="str">
        <f t="shared" si="1045"/>
        <v>itemicon_1</v>
      </c>
      <c r="AC1668" s="50" t="str">
        <f t="shared" si="1046"/>
        <v>coin</v>
      </c>
      <c r="AH1668" s="50"/>
      <c r="AI1668" s="50"/>
    </row>
    <row r="1669" spans="11:35">
      <c r="K1669" s="50">
        <v>21</v>
      </c>
      <c r="L1669" s="50">
        <f t="shared" si="1047"/>
        <v>211067</v>
      </c>
      <c r="M1669" s="50">
        <v>67</v>
      </c>
      <c r="N1669" s="50" t="str">
        <f ca="1">OFFSET(随机目标!$C$42,M1669-1,MATCH(K1669,随机目标!$C$41:$CH$41,0)-1)</f>
        <v>prop,304,1</v>
      </c>
      <c r="O1669" s="50" t="str">
        <f ca="1">OFFSET(随机目标!$C$42,M1669-1,MATCH(K1669,随机目标!$C$41:$CH$41,0))</f>
        <v>prop,304,1</v>
      </c>
      <c r="P1669" s="50">
        <f ca="1">OFFSET(随机目标!$C$42,M1669-1,MATCH(K1669,随机目标!$C$41:$CH$41,0)+1)</f>
        <v>5</v>
      </c>
      <c r="Q1669" s="50">
        <v>1</v>
      </c>
      <c r="R1669" s="50" t="str">
        <f t="shared" ca="1" si="1048"/>
        <v>prop_304</v>
      </c>
      <c r="S1669" s="50" t="str">
        <f t="shared" ca="1" si="1049"/>
        <v>prop</v>
      </c>
      <c r="U1669" s="50">
        <v>41</v>
      </c>
      <c r="V1669" s="50">
        <f t="shared" si="1044"/>
        <v>411067</v>
      </c>
      <c r="W1669" s="50">
        <v>67</v>
      </c>
      <c r="X1669" s="50" t="s">
        <v>2200</v>
      </c>
      <c r="Y1669" s="50" t="s">
        <v>2200</v>
      </c>
      <c r="Z1669" s="50">
        <f>随机目标!CH1408</f>
        <v>0</v>
      </c>
      <c r="AA1669" s="50">
        <v>1</v>
      </c>
      <c r="AB1669" s="50" t="str">
        <f t="shared" si="1045"/>
        <v>itemicon_1</v>
      </c>
      <c r="AC1669" s="50" t="str">
        <f t="shared" si="1046"/>
        <v>coin</v>
      </c>
      <c r="AH1669" s="50"/>
      <c r="AI1669" s="50"/>
    </row>
    <row r="1670" spans="11:35">
      <c r="K1670" s="50">
        <v>21</v>
      </c>
      <c r="L1670" s="50">
        <f t="shared" si="1047"/>
        <v>211068</v>
      </c>
      <c r="M1670" s="50">
        <v>68</v>
      </c>
      <c r="N1670" s="50" t="str">
        <f ca="1">OFFSET(随机目标!$C$42,M1670-1,MATCH(K1670,随机目标!$C$41:$CH$41,0)-1)</f>
        <v>prop,304,1</v>
      </c>
      <c r="O1670" s="50" t="str">
        <f ca="1">OFFSET(随机目标!$C$42,M1670-1,MATCH(K1670,随机目标!$C$41:$CH$41,0))</f>
        <v>prop,304,1</v>
      </c>
      <c r="P1670" s="50">
        <f ca="1">OFFSET(随机目标!$C$42,M1670-1,MATCH(K1670,随机目标!$C$41:$CH$41,0)+1)</f>
        <v>5</v>
      </c>
      <c r="Q1670" s="50">
        <v>1</v>
      </c>
      <c r="R1670" s="50" t="str">
        <f t="shared" ca="1" si="1048"/>
        <v>prop_304</v>
      </c>
      <c r="S1670" s="50" t="str">
        <f t="shared" ca="1" si="1049"/>
        <v>prop</v>
      </c>
      <c r="U1670" s="50">
        <v>41</v>
      </c>
      <c r="V1670" s="50">
        <f t="shared" si="1044"/>
        <v>411068</v>
      </c>
      <c r="W1670" s="50">
        <v>68</v>
      </c>
      <c r="X1670" s="50" t="s">
        <v>2200</v>
      </c>
      <c r="Y1670" s="50" t="s">
        <v>2200</v>
      </c>
      <c r="Z1670" s="50">
        <f>随机目标!CH1409</f>
        <v>0</v>
      </c>
      <c r="AA1670" s="50">
        <v>1</v>
      </c>
      <c r="AB1670" s="50" t="str">
        <f t="shared" si="1045"/>
        <v>itemicon_1</v>
      </c>
      <c r="AC1670" s="50" t="str">
        <f t="shared" si="1046"/>
        <v>coin</v>
      </c>
      <c r="AH1670" s="50"/>
      <c r="AI1670" s="50"/>
    </row>
    <row r="1671" spans="11:35">
      <c r="K1671" s="50">
        <v>21</v>
      </c>
      <c r="L1671" s="50">
        <f t="shared" si="1047"/>
        <v>211069</v>
      </c>
      <c r="M1671" s="50">
        <v>69</v>
      </c>
      <c r="N1671" s="50" t="str">
        <f ca="1">OFFSET(随机目标!$C$42,M1671-1,MATCH(K1671,随机目标!$C$41:$CH$41,0)-1)</f>
        <v>prop,304,1</v>
      </c>
      <c r="O1671" s="50" t="str">
        <f ca="1">OFFSET(随机目标!$C$42,M1671-1,MATCH(K1671,随机目标!$C$41:$CH$41,0))</f>
        <v>prop,304,1</v>
      </c>
      <c r="P1671" s="50">
        <f ca="1">OFFSET(随机目标!$C$42,M1671-1,MATCH(K1671,随机目标!$C$41:$CH$41,0)+1)</f>
        <v>5</v>
      </c>
      <c r="Q1671" s="50">
        <v>1</v>
      </c>
      <c r="R1671" s="50" t="str">
        <f t="shared" ca="1" si="1048"/>
        <v>prop_304</v>
      </c>
      <c r="S1671" s="50" t="str">
        <f t="shared" ca="1" si="1049"/>
        <v>prop</v>
      </c>
      <c r="U1671" s="50">
        <v>41</v>
      </c>
      <c r="V1671" s="50">
        <f t="shared" si="1044"/>
        <v>411069</v>
      </c>
      <c r="W1671" s="50">
        <v>69</v>
      </c>
      <c r="X1671" s="50" t="s">
        <v>2200</v>
      </c>
      <c r="Y1671" s="50" t="s">
        <v>2200</v>
      </c>
      <c r="Z1671" s="50">
        <f>随机目标!CH1410</f>
        <v>0</v>
      </c>
      <c r="AA1671" s="50">
        <v>1</v>
      </c>
      <c r="AB1671" s="50" t="str">
        <f t="shared" si="1045"/>
        <v>itemicon_1</v>
      </c>
      <c r="AC1671" s="50" t="str">
        <f t="shared" si="1046"/>
        <v>coin</v>
      </c>
      <c r="AH1671" s="50"/>
      <c r="AI1671" s="50"/>
    </row>
    <row r="1672" spans="11:35">
      <c r="K1672" s="50">
        <v>21</v>
      </c>
      <c r="L1672" s="50">
        <f t="shared" si="1047"/>
        <v>211070</v>
      </c>
      <c r="M1672" s="50">
        <v>70</v>
      </c>
      <c r="N1672" s="50" t="str">
        <f ca="1">OFFSET(随机目标!$C$42,M1672-1,MATCH(K1672,随机目标!$C$41:$CH$41,0)-1)</f>
        <v>prop,304,1</v>
      </c>
      <c r="O1672" s="50" t="str">
        <f ca="1">OFFSET(随机目标!$C$42,M1672-1,MATCH(K1672,随机目标!$C$41:$CH$41,0))</f>
        <v>prop,304,1</v>
      </c>
      <c r="P1672" s="50">
        <f ca="1">OFFSET(随机目标!$C$42,M1672-1,MATCH(K1672,随机目标!$C$41:$CH$41,0)+1)</f>
        <v>5</v>
      </c>
      <c r="Q1672" s="50">
        <v>1</v>
      </c>
      <c r="R1672" s="50" t="str">
        <f t="shared" ca="1" si="1048"/>
        <v>prop_304</v>
      </c>
      <c r="S1672" s="50" t="str">
        <f t="shared" ca="1" si="1049"/>
        <v>prop</v>
      </c>
      <c r="U1672" s="50">
        <v>41</v>
      </c>
      <c r="V1672" s="50">
        <f t="shared" si="1044"/>
        <v>411070</v>
      </c>
      <c r="W1672" s="50">
        <v>70</v>
      </c>
      <c r="X1672" s="50" t="s">
        <v>2200</v>
      </c>
      <c r="Y1672" s="50" t="s">
        <v>2200</v>
      </c>
      <c r="Z1672" s="50">
        <f>随机目标!CH1411</f>
        <v>0</v>
      </c>
      <c r="AA1672" s="50">
        <v>1</v>
      </c>
      <c r="AB1672" s="50" t="str">
        <f t="shared" si="1045"/>
        <v>itemicon_1</v>
      </c>
      <c r="AC1672" s="50" t="str">
        <f t="shared" si="1046"/>
        <v>coin</v>
      </c>
      <c r="AH1672" s="50"/>
      <c r="AI1672" s="50"/>
    </row>
    <row r="1673" spans="11:35">
      <c r="K1673" s="50">
        <v>21</v>
      </c>
      <c r="L1673" s="50">
        <f t="shared" si="1047"/>
        <v>211071</v>
      </c>
      <c r="M1673" s="50">
        <v>71</v>
      </c>
      <c r="N1673" s="50" t="str">
        <f ca="1">OFFSET(随机目标!$C$42,M1673-1,MATCH(K1673,随机目标!$C$41:$CH$41,0)-1)</f>
        <v>prop,304,1</v>
      </c>
      <c r="O1673" s="50" t="str">
        <f ca="1">OFFSET(随机目标!$C$42,M1673-1,MATCH(K1673,随机目标!$C$41:$CH$41,0))</f>
        <v>prop,304,1</v>
      </c>
      <c r="P1673" s="50">
        <f ca="1">OFFSET(随机目标!$C$42,M1673-1,MATCH(K1673,随机目标!$C$41:$CH$41,0)+1)</f>
        <v>5</v>
      </c>
      <c r="Q1673" s="50">
        <v>1</v>
      </c>
      <c r="R1673" s="50" t="str">
        <f t="shared" ca="1" si="1048"/>
        <v>prop_304</v>
      </c>
      <c r="S1673" s="50" t="str">
        <f t="shared" ca="1" si="1049"/>
        <v>prop</v>
      </c>
      <c r="U1673" s="50">
        <v>41</v>
      </c>
      <c r="V1673" s="50">
        <f t="shared" si="1044"/>
        <v>411071</v>
      </c>
      <c r="W1673" s="50">
        <v>71</v>
      </c>
      <c r="X1673" s="50" t="s">
        <v>2200</v>
      </c>
      <c r="Y1673" s="50" t="s">
        <v>2200</v>
      </c>
      <c r="Z1673" s="50">
        <f>随机目标!CH1412</f>
        <v>0</v>
      </c>
      <c r="AA1673" s="50">
        <v>1</v>
      </c>
      <c r="AB1673" s="50" t="str">
        <f t="shared" si="1045"/>
        <v>itemicon_1</v>
      </c>
      <c r="AC1673" s="50" t="str">
        <f t="shared" si="1046"/>
        <v>coin</v>
      </c>
      <c r="AH1673" s="50"/>
      <c r="AI1673" s="50"/>
    </row>
    <row r="1674" spans="11:35">
      <c r="K1674" s="50">
        <v>21</v>
      </c>
      <c r="L1674" s="50">
        <f t="shared" si="1047"/>
        <v>211072</v>
      </c>
      <c r="M1674" s="50">
        <v>72</v>
      </c>
      <c r="N1674" s="50" t="str">
        <f ca="1">OFFSET(随机目标!$C$42,M1674-1,MATCH(K1674,随机目标!$C$41:$CH$41,0)-1)</f>
        <v>prop,304,1</v>
      </c>
      <c r="O1674" s="50" t="str">
        <f ca="1">OFFSET(随机目标!$C$42,M1674-1,MATCH(K1674,随机目标!$C$41:$CH$41,0))</f>
        <v>prop,304,1</v>
      </c>
      <c r="P1674" s="50">
        <f ca="1">OFFSET(随机目标!$C$42,M1674-1,MATCH(K1674,随机目标!$C$41:$CH$41,0)+1)</f>
        <v>5</v>
      </c>
      <c r="Q1674" s="50">
        <v>1</v>
      </c>
      <c r="R1674" s="50" t="str">
        <f t="shared" ca="1" si="1048"/>
        <v>prop_304</v>
      </c>
      <c r="S1674" s="50" t="str">
        <f t="shared" ca="1" si="1049"/>
        <v>prop</v>
      </c>
      <c r="U1674" s="50">
        <v>41</v>
      </c>
      <c r="V1674" s="50">
        <f t="shared" si="1044"/>
        <v>411072</v>
      </c>
      <c r="W1674" s="50">
        <v>72</v>
      </c>
      <c r="X1674" s="50" t="s">
        <v>2200</v>
      </c>
      <c r="Y1674" s="50" t="s">
        <v>2200</v>
      </c>
      <c r="Z1674" s="50">
        <f>随机目标!CH1413</f>
        <v>0</v>
      </c>
      <c r="AA1674" s="50">
        <v>1</v>
      </c>
      <c r="AB1674" s="50" t="str">
        <f t="shared" si="1045"/>
        <v>itemicon_1</v>
      </c>
      <c r="AC1674" s="50" t="str">
        <f t="shared" si="1046"/>
        <v>coin</v>
      </c>
      <c r="AH1674" s="50"/>
      <c r="AI1674" s="50"/>
    </row>
    <row r="1675" spans="11:35">
      <c r="K1675" s="50">
        <v>21</v>
      </c>
      <c r="L1675" s="50">
        <f t="shared" si="1047"/>
        <v>211073</v>
      </c>
      <c r="M1675" s="50">
        <v>73</v>
      </c>
      <c r="N1675" s="50" t="str">
        <f ca="1">OFFSET(随机目标!$C$42,M1675-1,MATCH(K1675,随机目标!$C$41:$CH$41,0)-1)</f>
        <v>prop,304,1</v>
      </c>
      <c r="O1675" s="50" t="str">
        <f ca="1">OFFSET(随机目标!$C$42,M1675-1,MATCH(K1675,随机目标!$C$41:$CH$41,0))</f>
        <v>prop,304,1</v>
      </c>
      <c r="P1675" s="50">
        <f ca="1">OFFSET(随机目标!$C$42,M1675-1,MATCH(K1675,随机目标!$C$41:$CH$41,0)+1)</f>
        <v>5</v>
      </c>
      <c r="Q1675" s="50">
        <v>1</v>
      </c>
      <c r="R1675" s="50" t="str">
        <f t="shared" ca="1" si="1048"/>
        <v>prop_304</v>
      </c>
      <c r="S1675" s="50" t="str">
        <f t="shared" ca="1" si="1049"/>
        <v>prop</v>
      </c>
      <c r="U1675" s="50">
        <v>41</v>
      </c>
      <c r="V1675" s="50">
        <f t="shared" si="1044"/>
        <v>411073</v>
      </c>
      <c r="W1675" s="50">
        <v>73</v>
      </c>
      <c r="X1675" s="50" t="s">
        <v>2200</v>
      </c>
      <c r="Y1675" s="50" t="s">
        <v>2200</v>
      </c>
      <c r="Z1675" s="50">
        <f>随机目标!CH1414</f>
        <v>0</v>
      </c>
      <c r="AA1675" s="50">
        <v>1</v>
      </c>
      <c r="AB1675" s="50" t="str">
        <f t="shared" si="1045"/>
        <v>itemicon_1</v>
      </c>
      <c r="AC1675" s="50" t="str">
        <f t="shared" si="1046"/>
        <v>coin</v>
      </c>
      <c r="AH1675" s="50"/>
      <c r="AI1675" s="50"/>
    </row>
    <row r="1676" spans="11:35">
      <c r="K1676" s="50">
        <v>21</v>
      </c>
      <c r="L1676" s="50">
        <f t="shared" si="1047"/>
        <v>211074</v>
      </c>
      <c r="M1676" s="50">
        <v>74</v>
      </c>
      <c r="N1676" s="50" t="str">
        <f ca="1">OFFSET(随机目标!$C$42,M1676-1,MATCH(K1676,随机目标!$C$41:$CH$41,0)-1)</f>
        <v>prop,304,1</v>
      </c>
      <c r="O1676" s="50" t="str">
        <f ca="1">OFFSET(随机目标!$C$42,M1676-1,MATCH(K1676,随机目标!$C$41:$CH$41,0))</f>
        <v>prop,304,1</v>
      </c>
      <c r="P1676" s="50">
        <f ca="1">OFFSET(随机目标!$C$42,M1676-1,MATCH(K1676,随机目标!$C$41:$CH$41,0)+1)</f>
        <v>5</v>
      </c>
      <c r="Q1676" s="50">
        <v>1</v>
      </c>
      <c r="R1676" s="50" t="str">
        <f t="shared" ca="1" si="1048"/>
        <v>prop_304</v>
      </c>
      <c r="S1676" s="50" t="str">
        <f t="shared" ca="1" si="1049"/>
        <v>prop</v>
      </c>
      <c r="U1676" s="50">
        <v>41</v>
      </c>
      <c r="V1676" s="50">
        <f t="shared" si="1044"/>
        <v>411074</v>
      </c>
      <c r="W1676" s="50">
        <v>74</v>
      </c>
      <c r="X1676" s="50" t="s">
        <v>2200</v>
      </c>
      <c r="Y1676" s="50" t="s">
        <v>2200</v>
      </c>
      <c r="Z1676" s="50">
        <f>随机目标!CH1415</f>
        <v>0</v>
      </c>
      <c r="AA1676" s="50">
        <v>1</v>
      </c>
      <c r="AB1676" s="50" t="str">
        <f t="shared" si="1045"/>
        <v>itemicon_1</v>
      </c>
      <c r="AC1676" s="50" t="str">
        <f t="shared" si="1046"/>
        <v>coin</v>
      </c>
      <c r="AH1676" s="50"/>
      <c r="AI1676" s="50"/>
    </row>
    <row r="1677" spans="11:35">
      <c r="K1677" s="50">
        <v>21</v>
      </c>
      <c r="L1677" s="50">
        <f t="shared" si="1047"/>
        <v>211075</v>
      </c>
      <c r="M1677" s="50">
        <v>75</v>
      </c>
      <c r="N1677" s="50" t="str">
        <f ca="1">OFFSET(随机目标!$C$42,M1677-1,MATCH(K1677,随机目标!$C$41:$CH$41,0)-1)</f>
        <v>prop,304,1</v>
      </c>
      <c r="O1677" s="50" t="str">
        <f ca="1">OFFSET(随机目标!$C$42,M1677-1,MATCH(K1677,随机目标!$C$41:$CH$41,0))</f>
        <v>prop,304,1</v>
      </c>
      <c r="P1677" s="50">
        <f ca="1">OFFSET(随机目标!$C$42,M1677-1,MATCH(K1677,随机目标!$C$41:$CH$41,0)+1)</f>
        <v>5</v>
      </c>
      <c r="Q1677" s="50">
        <v>1</v>
      </c>
      <c r="R1677" s="50" t="str">
        <f t="shared" ca="1" si="1048"/>
        <v>prop_304</v>
      </c>
      <c r="S1677" s="50" t="str">
        <f t="shared" ca="1" si="1049"/>
        <v>prop</v>
      </c>
      <c r="U1677" s="50">
        <v>41</v>
      </c>
      <c r="V1677" s="50">
        <f t="shared" si="1044"/>
        <v>411075</v>
      </c>
      <c r="W1677" s="50">
        <v>75</v>
      </c>
      <c r="X1677" s="50" t="s">
        <v>2200</v>
      </c>
      <c r="Y1677" s="50" t="s">
        <v>2200</v>
      </c>
      <c r="Z1677" s="50">
        <f>随机目标!CH1416</f>
        <v>0</v>
      </c>
      <c r="AA1677" s="50">
        <v>1</v>
      </c>
      <c r="AB1677" s="50" t="str">
        <f t="shared" si="1045"/>
        <v>itemicon_1</v>
      </c>
      <c r="AC1677" s="50" t="str">
        <f t="shared" si="1046"/>
        <v>coin</v>
      </c>
      <c r="AH1677" s="50"/>
      <c r="AI1677" s="50"/>
    </row>
    <row r="1678" spans="11:35">
      <c r="K1678" s="50">
        <v>21</v>
      </c>
      <c r="L1678" s="50">
        <f t="shared" si="1047"/>
        <v>211076</v>
      </c>
      <c r="M1678" s="50">
        <v>76</v>
      </c>
      <c r="N1678" s="50" t="str">
        <f ca="1">OFFSET(随机目标!$C$42,M1678-1,MATCH(K1678,随机目标!$C$41:$CH$41,0)-1)</f>
        <v>prop,304,1</v>
      </c>
      <c r="O1678" s="50" t="str">
        <f ca="1">OFFSET(随机目标!$C$42,M1678-1,MATCH(K1678,随机目标!$C$41:$CH$41,0))</f>
        <v>prop,304,1</v>
      </c>
      <c r="P1678" s="50">
        <f ca="1">OFFSET(随机目标!$C$42,M1678-1,MATCH(K1678,随机目标!$C$41:$CH$41,0)+1)</f>
        <v>5</v>
      </c>
      <c r="Q1678" s="50">
        <v>1</v>
      </c>
      <c r="R1678" s="50" t="str">
        <f t="shared" ca="1" si="1048"/>
        <v>prop_304</v>
      </c>
      <c r="S1678" s="50" t="str">
        <f t="shared" ca="1" si="1049"/>
        <v>prop</v>
      </c>
      <c r="U1678" s="50">
        <v>41</v>
      </c>
      <c r="V1678" s="50">
        <f t="shared" si="1044"/>
        <v>411076</v>
      </c>
      <c r="W1678" s="50">
        <v>76</v>
      </c>
      <c r="X1678" s="50" t="s">
        <v>2200</v>
      </c>
      <c r="Y1678" s="50" t="s">
        <v>2200</v>
      </c>
      <c r="Z1678" s="50">
        <f>随机目标!CH1417</f>
        <v>0</v>
      </c>
      <c r="AA1678" s="50">
        <v>1</v>
      </c>
      <c r="AB1678" s="50" t="str">
        <f t="shared" si="1045"/>
        <v>itemicon_1</v>
      </c>
      <c r="AC1678" s="50" t="str">
        <f t="shared" si="1046"/>
        <v>coin</v>
      </c>
      <c r="AH1678" s="50"/>
      <c r="AI1678" s="50"/>
    </row>
    <row r="1679" spans="11:35">
      <c r="K1679" s="50">
        <v>21</v>
      </c>
      <c r="L1679" s="50">
        <f t="shared" si="1047"/>
        <v>211077</v>
      </c>
      <c r="M1679" s="50">
        <v>77</v>
      </c>
      <c r="N1679" s="50" t="str">
        <f ca="1">OFFSET(随机目标!$C$42,M1679-1,MATCH(K1679,随机目标!$C$41:$CH$41,0)-1)</f>
        <v>prop,304,1</v>
      </c>
      <c r="O1679" s="50" t="str">
        <f ca="1">OFFSET(随机目标!$C$42,M1679-1,MATCH(K1679,随机目标!$C$41:$CH$41,0))</f>
        <v>prop,304,1</v>
      </c>
      <c r="P1679" s="50">
        <f ca="1">OFFSET(随机目标!$C$42,M1679-1,MATCH(K1679,随机目标!$C$41:$CH$41,0)+1)</f>
        <v>5</v>
      </c>
      <c r="Q1679" s="50">
        <v>1</v>
      </c>
      <c r="R1679" s="50" t="str">
        <f t="shared" ca="1" si="1048"/>
        <v>prop_304</v>
      </c>
      <c r="S1679" s="50" t="str">
        <f t="shared" ca="1" si="1049"/>
        <v>prop</v>
      </c>
      <c r="U1679" s="50">
        <v>41</v>
      </c>
      <c r="V1679" s="50">
        <f t="shared" si="1044"/>
        <v>411077</v>
      </c>
      <c r="W1679" s="50">
        <v>77</v>
      </c>
      <c r="X1679" s="50" t="s">
        <v>2200</v>
      </c>
      <c r="Y1679" s="50" t="s">
        <v>2200</v>
      </c>
      <c r="Z1679" s="50">
        <f>随机目标!CH1418</f>
        <v>0</v>
      </c>
      <c r="AA1679" s="50">
        <v>1</v>
      </c>
      <c r="AB1679" s="50" t="str">
        <f t="shared" si="1045"/>
        <v>itemicon_1</v>
      </c>
      <c r="AC1679" s="50" t="str">
        <f t="shared" si="1046"/>
        <v>coin</v>
      </c>
      <c r="AH1679" s="50"/>
      <c r="AI1679" s="50"/>
    </row>
    <row r="1680" spans="11:35">
      <c r="K1680" s="50">
        <v>21</v>
      </c>
      <c r="L1680" s="50">
        <f t="shared" si="1047"/>
        <v>211078</v>
      </c>
      <c r="M1680" s="50">
        <v>78</v>
      </c>
      <c r="N1680" s="50" t="str">
        <f ca="1">OFFSET(随机目标!$C$42,M1680-1,MATCH(K1680,随机目标!$C$41:$CH$41,0)-1)</f>
        <v>prop,304,1</v>
      </c>
      <c r="O1680" s="50" t="str">
        <f ca="1">OFFSET(随机目标!$C$42,M1680-1,MATCH(K1680,随机目标!$C$41:$CH$41,0))</f>
        <v>prop,304,1</v>
      </c>
      <c r="P1680" s="50">
        <f ca="1">OFFSET(随机目标!$C$42,M1680-1,MATCH(K1680,随机目标!$C$41:$CH$41,0)+1)</f>
        <v>5</v>
      </c>
      <c r="Q1680" s="50">
        <v>1</v>
      </c>
      <c r="R1680" s="50" t="str">
        <f t="shared" ca="1" si="1048"/>
        <v>prop_304</v>
      </c>
      <c r="S1680" s="50" t="str">
        <f t="shared" ca="1" si="1049"/>
        <v>prop</v>
      </c>
      <c r="U1680" s="50">
        <v>41</v>
      </c>
      <c r="V1680" s="50">
        <f t="shared" si="1044"/>
        <v>411078</v>
      </c>
      <c r="W1680" s="50">
        <v>78</v>
      </c>
      <c r="X1680" s="50" t="s">
        <v>2200</v>
      </c>
      <c r="Y1680" s="50" t="s">
        <v>2200</v>
      </c>
      <c r="Z1680" s="50">
        <f>随机目标!CH1419</f>
        <v>0</v>
      </c>
      <c r="AA1680" s="50">
        <v>1</v>
      </c>
      <c r="AB1680" s="50" t="str">
        <f t="shared" si="1045"/>
        <v>itemicon_1</v>
      </c>
      <c r="AC1680" s="50" t="str">
        <f t="shared" si="1046"/>
        <v>coin</v>
      </c>
      <c r="AH1680" s="50"/>
      <c r="AI1680" s="50"/>
    </row>
    <row r="1681" spans="11:35">
      <c r="K1681" s="50">
        <v>21</v>
      </c>
      <c r="L1681" s="50">
        <f t="shared" si="1047"/>
        <v>211079</v>
      </c>
      <c r="M1681" s="50">
        <v>79</v>
      </c>
      <c r="N1681" s="50" t="str">
        <f ca="1">OFFSET(随机目标!$C$42,M1681-1,MATCH(K1681,随机目标!$C$41:$CH$41,0)-1)</f>
        <v>prop,304,1</v>
      </c>
      <c r="O1681" s="50" t="str">
        <f ca="1">OFFSET(随机目标!$C$42,M1681-1,MATCH(K1681,随机目标!$C$41:$CH$41,0))</f>
        <v>prop,304,1</v>
      </c>
      <c r="P1681" s="50">
        <f ca="1">OFFSET(随机目标!$C$42,M1681-1,MATCH(K1681,随机目标!$C$41:$CH$41,0)+1)</f>
        <v>5</v>
      </c>
      <c r="Q1681" s="50">
        <v>1</v>
      </c>
      <c r="R1681" s="50" t="str">
        <f t="shared" ca="1" si="1048"/>
        <v>prop_304</v>
      </c>
      <c r="S1681" s="50" t="str">
        <f t="shared" ca="1" si="1049"/>
        <v>prop</v>
      </c>
      <c r="U1681" s="50">
        <v>41</v>
      </c>
      <c r="V1681" s="50">
        <f t="shared" si="1044"/>
        <v>411079</v>
      </c>
      <c r="W1681" s="50">
        <v>79</v>
      </c>
      <c r="X1681" s="50" t="s">
        <v>2200</v>
      </c>
      <c r="Y1681" s="50" t="s">
        <v>2200</v>
      </c>
      <c r="Z1681" s="50">
        <f>随机目标!CH1420</f>
        <v>0</v>
      </c>
      <c r="AA1681" s="50">
        <v>1</v>
      </c>
      <c r="AB1681" s="50" t="str">
        <f t="shared" si="1045"/>
        <v>itemicon_1</v>
      </c>
      <c r="AC1681" s="50" t="str">
        <f t="shared" si="1046"/>
        <v>coin</v>
      </c>
      <c r="AH1681" s="50"/>
      <c r="AI1681" s="50"/>
    </row>
    <row r="1682" spans="11:35">
      <c r="K1682" s="50">
        <v>21</v>
      </c>
      <c r="L1682" s="50">
        <f t="shared" si="1047"/>
        <v>211080</v>
      </c>
      <c r="M1682" s="50">
        <v>80</v>
      </c>
      <c r="N1682" s="50" t="str">
        <f ca="1">OFFSET(随机目标!$C$42,M1682-1,MATCH(K1682,随机目标!$C$41:$CH$41,0)-1)</f>
        <v>prop,304,1</v>
      </c>
      <c r="O1682" s="50" t="str">
        <f ca="1">OFFSET(随机目标!$C$42,M1682-1,MATCH(K1682,随机目标!$C$41:$CH$41,0))</f>
        <v>prop,304,1</v>
      </c>
      <c r="P1682" s="50">
        <f ca="1">OFFSET(随机目标!$C$42,M1682-1,MATCH(K1682,随机目标!$C$41:$CH$41,0)+1)</f>
        <v>5</v>
      </c>
      <c r="Q1682" s="50">
        <v>1</v>
      </c>
      <c r="R1682" s="50" t="str">
        <f t="shared" ca="1" si="1048"/>
        <v>prop_304</v>
      </c>
      <c r="S1682" s="50" t="str">
        <f t="shared" ca="1" si="1049"/>
        <v>prop</v>
      </c>
      <c r="U1682" s="50">
        <v>41</v>
      </c>
      <c r="V1682" s="50">
        <f t="shared" si="1044"/>
        <v>411080</v>
      </c>
      <c r="W1682" s="50">
        <v>80</v>
      </c>
      <c r="X1682" s="50" t="s">
        <v>2200</v>
      </c>
      <c r="Y1682" s="50" t="s">
        <v>2200</v>
      </c>
      <c r="Z1682" s="50">
        <f>随机目标!CH1421</f>
        <v>0</v>
      </c>
      <c r="AA1682" s="50">
        <v>1</v>
      </c>
      <c r="AB1682" s="50" t="str">
        <f t="shared" si="1045"/>
        <v>itemicon_1</v>
      </c>
      <c r="AC1682" s="50" t="str">
        <f t="shared" si="1046"/>
        <v>coin</v>
      </c>
      <c r="AH1682" s="50"/>
      <c r="AI1682" s="50"/>
    </row>
    <row r="1683" spans="11:35">
      <c r="K1683" s="50">
        <v>21</v>
      </c>
      <c r="L1683" s="50">
        <f t="shared" si="1047"/>
        <v>211081</v>
      </c>
      <c r="M1683" s="50">
        <v>81</v>
      </c>
      <c r="N1683" s="50" t="str">
        <f ca="1">OFFSET(随机目标!$C$42,M1683-1,MATCH(K1683,随机目标!$C$41:$CH$41,0)-1)</f>
        <v>prop,304,1</v>
      </c>
      <c r="O1683" s="50" t="str">
        <f ca="1">OFFSET(随机目标!$C$42,M1683-1,MATCH(K1683,随机目标!$C$41:$CH$41,0))</f>
        <v>prop,304,1</v>
      </c>
      <c r="P1683" s="50">
        <f ca="1">OFFSET(随机目标!$C$42,M1683-1,MATCH(K1683,随机目标!$C$41:$CH$41,0)+1)</f>
        <v>5</v>
      </c>
      <c r="Q1683" s="50">
        <v>1</v>
      </c>
      <c r="R1683" s="50" t="str">
        <f t="shared" ca="1" si="1048"/>
        <v>prop_304</v>
      </c>
      <c r="S1683" s="50" t="str">
        <f t="shared" ca="1" si="1049"/>
        <v>prop</v>
      </c>
      <c r="U1683" s="50">
        <v>41</v>
      </c>
      <c r="V1683" s="50">
        <f t="shared" si="1044"/>
        <v>411081</v>
      </c>
      <c r="W1683" s="50">
        <v>81</v>
      </c>
      <c r="X1683" s="50" t="s">
        <v>2200</v>
      </c>
      <c r="Y1683" s="50" t="s">
        <v>2200</v>
      </c>
      <c r="Z1683" s="50">
        <f>随机目标!CH1422</f>
        <v>0</v>
      </c>
      <c r="AA1683" s="50">
        <v>1</v>
      </c>
      <c r="AB1683" s="50" t="str">
        <f t="shared" si="1045"/>
        <v>itemicon_1</v>
      </c>
      <c r="AC1683" s="50" t="str">
        <f t="shared" si="1046"/>
        <v>coin</v>
      </c>
      <c r="AH1683" s="50"/>
      <c r="AI1683" s="50"/>
    </row>
    <row r="1684" spans="11:35">
      <c r="K1684" s="50">
        <v>21</v>
      </c>
      <c r="L1684" s="50">
        <f t="shared" si="1047"/>
        <v>211082</v>
      </c>
      <c r="M1684" s="50">
        <v>82</v>
      </c>
      <c r="N1684" s="50" t="str">
        <f ca="1">OFFSET(随机目标!$C$42,M1684-1,MATCH(K1684,随机目标!$C$41:$CH$41,0)-1)</f>
        <v>prop,304,1</v>
      </c>
      <c r="O1684" s="50" t="str">
        <f ca="1">OFFSET(随机目标!$C$42,M1684-1,MATCH(K1684,随机目标!$C$41:$CH$41,0))</f>
        <v>prop,304,1</v>
      </c>
      <c r="P1684" s="50">
        <f ca="1">OFFSET(随机目标!$C$42,M1684-1,MATCH(K1684,随机目标!$C$41:$CH$41,0)+1)</f>
        <v>5</v>
      </c>
      <c r="Q1684" s="50">
        <v>1</v>
      </c>
      <c r="R1684" s="50" t="str">
        <f t="shared" ca="1" si="1048"/>
        <v>prop_304</v>
      </c>
      <c r="S1684" s="50" t="str">
        <f t="shared" ca="1" si="1049"/>
        <v>prop</v>
      </c>
      <c r="U1684" s="50">
        <v>41</v>
      </c>
      <c r="V1684" s="50">
        <f t="shared" si="1044"/>
        <v>411082</v>
      </c>
      <c r="W1684" s="50">
        <v>82</v>
      </c>
      <c r="X1684" s="50" t="s">
        <v>2200</v>
      </c>
      <c r="Y1684" s="50" t="s">
        <v>2200</v>
      </c>
      <c r="Z1684" s="50">
        <f>随机目标!CH1423</f>
        <v>0</v>
      </c>
      <c r="AA1684" s="50">
        <v>1</v>
      </c>
      <c r="AB1684" s="50" t="str">
        <f t="shared" si="1045"/>
        <v>itemicon_1</v>
      </c>
      <c r="AC1684" s="50" t="str">
        <f t="shared" si="1046"/>
        <v>coin</v>
      </c>
      <c r="AH1684" s="50"/>
      <c r="AI1684" s="50"/>
    </row>
    <row r="1685" spans="11:35">
      <c r="K1685" s="50">
        <v>21</v>
      </c>
      <c r="L1685" s="50">
        <f t="shared" si="1047"/>
        <v>211083</v>
      </c>
      <c r="M1685" s="50">
        <v>83</v>
      </c>
      <c r="N1685" s="50" t="str">
        <f ca="1">OFFSET(随机目标!$C$42,M1685-1,MATCH(K1685,随机目标!$C$41:$CH$41,0)-1)</f>
        <v>prop,304,1</v>
      </c>
      <c r="O1685" s="50" t="str">
        <f ca="1">OFFSET(随机目标!$C$42,M1685-1,MATCH(K1685,随机目标!$C$41:$CH$41,0))</f>
        <v>prop,304,1</v>
      </c>
      <c r="P1685" s="50">
        <f ca="1">OFFSET(随机目标!$C$42,M1685-1,MATCH(K1685,随机目标!$C$41:$CH$41,0)+1)</f>
        <v>5</v>
      </c>
      <c r="Q1685" s="50">
        <v>1</v>
      </c>
      <c r="R1685" s="50" t="str">
        <f t="shared" ca="1" si="1048"/>
        <v>prop_304</v>
      </c>
      <c r="S1685" s="50" t="str">
        <f t="shared" ca="1" si="1049"/>
        <v>prop</v>
      </c>
      <c r="U1685" s="50">
        <v>41</v>
      </c>
      <c r="V1685" s="50">
        <f t="shared" si="1044"/>
        <v>411083</v>
      </c>
      <c r="W1685" s="50">
        <v>83</v>
      </c>
      <c r="X1685" s="50" t="s">
        <v>2200</v>
      </c>
      <c r="Y1685" s="50" t="s">
        <v>2200</v>
      </c>
      <c r="Z1685" s="50">
        <f>随机目标!CH1424</f>
        <v>0</v>
      </c>
      <c r="AA1685" s="50">
        <v>1</v>
      </c>
      <c r="AB1685" s="50" t="str">
        <f t="shared" si="1045"/>
        <v>itemicon_1</v>
      </c>
      <c r="AC1685" s="50" t="str">
        <f t="shared" si="1046"/>
        <v>coin</v>
      </c>
      <c r="AH1685" s="50"/>
      <c r="AI1685" s="50"/>
    </row>
    <row r="1686" spans="11:35">
      <c r="K1686" s="50">
        <v>21</v>
      </c>
      <c r="L1686" s="50">
        <f t="shared" si="1047"/>
        <v>211084</v>
      </c>
      <c r="M1686" s="50">
        <v>84</v>
      </c>
      <c r="N1686" s="50" t="str">
        <f ca="1">OFFSET(随机目标!$C$42,M1686-1,MATCH(K1686,随机目标!$C$41:$CH$41,0)-1)</f>
        <v>prop,304,1</v>
      </c>
      <c r="O1686" s="50" t="str">
        <f ca="1">OFFSET(随机目标!$C$42,M1686-1,MATCH(K1686,随机目标!$C$41:$CH$41,0))</f>
        <v>prop,304,1</v>
      </c>
      <c r="P1686" s="50">
        <f ca="1">OFFSET(随机目标!$C$42,M1686-1,MATCH(K1686,随机目标!$C$41:$CH$41,0)+1)</f>
        <v>5</v>
      </c>
      <c r="Q1686" s="50">
        <v>1</v>
      </c>
      <c r="R1686" s="50" t="str">
        <f t="shared" ca="1" si="1048"/>
        <v>prop_304</v>
      </c>
      <c r="S1686" s="50" t="str">
        <f t="shared" ca="1" si="1049"/>
        <v>prop</v>
      </c>
      <c r="U1686" s="50">
        <v>41</v>
      </c>
      <c r="V1686" s="50">
        <f t="shared" si="1044"/>
        <v>411084</v>
      </c>
      <c r="W1686" s="50">
        <v>84</v>
      </c>
      <c r="X1686" s="50" t="s">
        <v>2200</v>
      </c>
      <c r="Y1686" s="50" t="s">
        <v>2200</v>
      </c>
      <c r="Z1686" s="50">
        <f>随机目标!CH1425</f>
        <v>0</v>
      </c>
      <c r="AA1686" s="50">
        <v>1</v>
      </c>
      <c r="AB1686" s="50" t="str">
        <f t="shared" si="1045"/>
        <v>itemicon_1</v>
      </c>
      <c r="AC1686" s="50" t="str">
        <f t="shared" si="1046"/>
        <v>coin</v>
      </c>
      <c r="AH1686" s="50"/>
      <c r="AI1686" s="50"/>
    </row>
    <row r="1687" spans="11:35">
      <c r="K1687" s="50">
        <v>21</v>
      </c>
      <c r="L1687" s="50">
        <f t="shared" si="1047"/>
        <v>211085</v>
      </c>
      <c r="M1687" s="50">
        <v>85</v>
      </c>
      <c r="N1687" s="50" t="str">
        <f ca="1">OFFSET(随机目标!$C$42,M1687-1,MATCH(K1687,随机目标!$C$41:$CH$41,0)-1)</f>
        <v>prop,304,1</v>
      </c>
      <c r="O1687" s="50" t="str">
        <f ca="1">OFFSET(随机目标!$C$42,M1687-1,MATCH(K1687,随机目标!$C$41:$CH$41,0))</f>
        <v>prop,304,1</v>
      </c>
      <c r="P1687" s="50">
        <f ca="1">OFFSET(随机目标!$C$42,M1687-1,MATCH(K1687,随机目标!$C$41:$CH$41,0)+1)</f>
        <v>5</v>
      </c>
      <c r="Q1687" s="50">
        <v>1</v>
      </c>
      <c r="R1687" s="50" t="str">
        <f t="shared" ca="1" si="1048"/>
        <v>prop_304</v>
      </c>
      <c r="S1687" s="50" t="str">
        <f t="shared" ca="1" si="1049"/>
        <v>prop</v>
      </c>
      <c r="U1687" s="50">
        <v>41</v>
      </c>
      <c r="V1687" s="50">
        <f t="shared" si="1044"/>
        <v>411085</v>
      </c>
      <c r="W1687" s="50">
        <v>85</v>
      </c>
      <c r="X1687" s="50" t="s">
        <v>2200</v>
      </c>
      <c r="Y1687" s="50" t="s">
        <v>2200</v>
      </c>
      <c r="Z1687" s="50">
        <f>随机目标!CH1426</f>
        <v>0</v>
      </c>
      <c r="AA1687" s="50">
        <v>1</v>
      </c>
      <c r="AB1687" s="50" t="str">
        <f t="shared" si="1045"/>
        <v>itemicon_1</v>
      </c>
      <c r="AC1687" s="50" t="str">
        <f t="shared" si="1046"/>
        <v>coin</v>
      </c>
      <c r="AH1687" s="50"/>
      <c r="AI1687" s="50"/>
    </row>
    <row r="1688" spans="11:35">
      <c r="K1688" s="50">
        <v>21</v>
      </c>
      <c r="L1688" s="50">
        <f t="shared" si="1047"/>
        <v>211086</v>
      </c>
      <c r="M1688" s="50">
        <v>86</v>
      </c>
      <c r="N1688" s="50" t="str">
        <f ca="1">OFFSET(随机目标!$C$42,M1688-1,MATCH(K1688,随机目标!$C$41:$CH$41,0)-1)</f>
        <v>prop,304,1</v>
      </c>
      <c r="O1688" s="50" t="str">
        <f ca="1">OFFSET(随机目标!$C$42,M1688-1,MATCH(K1688,随机目标!$C$41:$CH$41,0))</f>
        <v>prop,304,1</v>
      </c>
      <c r="P1688" s="50">
        <f ca="1">OFFSET(随机目标!$C$42,M1688-1,MATCH(K1688,随机目标!$C$41:$CH$41,0)+1)</f>
        <v>5</v>
      </c>
      <c r="Q1688" s="50">
        <v>1</v>
      </c>
      <c r="R1688" s="50" t="str">
        <f t="shared" ca="1" si="1048"/>
        <v>prop_304</v>
      </c>
      <c r="S1688" s="50" t="str">
        <f t="shared" ca="1" si="1049"/>
        <v>prop</v>
      </c>
      <c r="U1688" s="50">
        <v>41</v>
      </c>
      <c r="V1688" s="50">
        <f t="shared" ref="V1688:V1751" si="1050">U1688*10000+1000+W1688</f>
        <v>411086</v>
      </c>
      <c r="W1688" s="50">
        <v>86</v>
      </c>
      <c r="X1688" s="50" t="s">
        <v>2200</v>
      </c>
      <c r="Y1688" s="50" t="s">
        <v>2200</v>
      </c>
      <c r="Z1688" s="50">
        <f>随机目标!CH1427</f>
        <v>0</v>
      </c>
      <c r="AA1688" s="50">
        <v>1</v>
      </c>
      <c r="AB1688" s="50" t="str">
        <f t="shared" ref="AB1688:AB1751" si="1051">IF(OR(AC1688="coin",AC1688="stage_token"),VLOOKUP(AC1688,$AE$3:$AF$6,2,0),IF(AC1688="item",VLOOKUP(Y1688,$AE$3:$AF$6,2,0),AC1688&amp;"_"&amp;MID(Y1688,6,3)))</f>
        <v>itemicon_1</v>
      </c>
      <c r="AC1688" s="50" t="str">
        <f t="shared" ref="AC1688:AC1751" si="1052">LEFT(Y1688,FIND(",",Y1688)-1)</f>
        <v>coin</v>
      </c>
      <c r="AH1688" s="50"/>
      <c r="AI1688" s="50"/>
    </row>
    <row r="1689" spans="11:35">
      <c r="K1689" s="50">
        <v>21</v>
      </c>
      <c r="L1689" s="50">
        <f t="shared" si="1047"/>
        <v>211087</v>
      </c>
      <c r="M1689" s="50">
        <v>87</v>
      </c>
      <c r="N1689" s="50" t="str">
        <f ca="1">OFFSET(随机目标!$C$42,M1689-1,MATCH(K1689,随机目标!$C$41:$CH$41,0)-1)</f>
        <v>prop,304,1</v>
      </c>
      <c r="O1689" s="50" t="str">
        <f ca="1">OFFSET(随机目标!$C$42,M1689-1,MATCH(K1689,随机目标!$C$41:$CH$41,0))</f>
        <v>prop,304,1</v>
      </c>
      <c r="P1689" s="50">
        <f ca="1">OFFSET(随机目标!$C$42,M1689-1,MATCH(K1689,随机目标!$C$41:$CH$41,0)+1)</f>
        <v>5</v>
      </c>
      <c r="Q1689" s="50">
        <v>1</v>
      </c>
      <c r="R1689" s="50" t="str">
        <f t="shared" ca="1" si="1048"/>
        <v>prop_304</v>
      </c>
      <c r="S1689" s="50" t="str">
        <f t="shared" ca="1" si="1049"/>
        <v>prop</v>
      </c>
      <c r="U1689" s="50">
        <v>41</v>
      </c>
      <c r="V1689" s="50">
        <f t="shared" si="1050"/>
        <v>411087</v>
      </c>
      <c r="W1689" s="50">
        <v>87</v>
      </c>
      <c r="X1689" s="50" t="s">
        <v>2200</v>
      </c>
      <c r="Y1689" s="50" t="s">
        <v>2200</v>
      </c>
      <c r="Z1689" s="50">
        <f>随机目标!CH1428</f>
        <v>0</v>
      </c>
      <c r="AA1689" s="50">
        <v>1</v>
      </c>
      <c r="AB1689" s="50" t="str">
        <f t="shared" si="1051"/>
        <v>itemicon_1</v>
      </c>
      <c r="AC1689" s="50" t="str">
        <f t="shared" si="1052"/>
        <v>coin</v>
      </c>
      <c r="AH1689" s="50"/>
      <c r="AI1689" s="50"/>
    </row>
    <row r="1690" spans="11:35">
      <c r="K1690" s="50">
        <v>21</v>
      </c>
      <c r="L1690" s="50">
        <f t="shared" si="1047"/>
        <v>211088</v>
      </c>
      <c r="M1690" s="50">
        <v>88</v>
      </c>
      <c r="N1690" s="50" t="str">
        <f ca="1">OFFSET(随机目标!$C$42,M1690-1,MATCH(K1690,随机目标!$C$41:$CH$41,0)-1)</f>
        <v>prop,304,1</v>
      </c>
      <c r="O1690" s="50" t="str">
        <f ca="1">OFFSET(随机目标!$C$42,M1690-1,MATCH(K1690,随机目标!$C$41:$CH$41,0))</f>
        <v>prop,304,1</v>
      </c>
      <c r="P1690" s="50">
        <f ca="1">OFFSET(随机目标!$C$42,M1690-1,MATCH(K1690,随机目标!$C$41:$CH$41,0)+1)</f>
        <v>5</v>
      </c>
      <c r="Q1690" s="50">
        <v>1</v>
      </c>
      <c r="R1690" s="50" t="str">
        <f t="shared" ca="1" si="1048"/>
        <v>prop_304</v>
      </c>
      <c r="S1690" s="50" t="str">
        <f t="shared" ca="1" si="1049"/>
        <v>prop</v>
      </c>
      <c r="U1690" s="50">
        <v>41</v>
      </c>
      <c r="V1690" s="50">
        <f t="shared" si="1050"/>
        <v>411088</v>
      </c>
      <c r="W1690" s="50">
        <v>88</v>
      </c>
      <c r="X1690" s="50" t="s">
        <v>2200</v>
      </c>
      <c r="Y1690" s="50" t="s">
        <v>2200</v>
      </c>
      <c r="Z1690" s="50">
        <f>随机目标!CH1429</f>
        <v>0</v>
      </c>
      <c r="AA1690" s="50">
        <v>1</v>
      </c>
      <c r="AB1690" s="50" t="str">
        <f t="shared" si="1051"/>
        <v>itemicon_1</v>
      </c>
      <c r="AC1690" s="50" t="str">
        <f t="shared" si="1052"/>
        <v>coin</v>
      </c>
      <c r="AH1690" s="50"/>
      <c r="AI1690" s="50"/>
    </row>
    <row r="1691" spans="11:35">
      <c r="K1691" s="50">
        <v>21</v>
      </c>
      <c r="L1691" s="50">
        <f t="shared" si="1047"/>
        <v>211089</v>
      </c>
      <c r="M1691" s="50">
        <v>89</v>
      </c>
      <c r="N1691" s="50" t="str">
        <f ca="1">OFFSET(随机目标!$C$42,M1691-1,MATCH(K1691,随机目标!$C$41:$CH$41,0)-1)</f>
        <v>prop,304,1</v>
      </c>
      <c r="O1691" s="50" t="str">
        <f ca="1">OFFSET(随机目标!$C$42,M1691-1,MATCH(K1691,随机目标!$C$41:$CH$41,0))</f>
        <v>prop,304,1</v>
      </c>
      <c r="P1691" s="50">
        <f ca="1">OFFSET(随机目标!$C$42,M1691-1,MATCH(K1691,随机目标!$C$41:$CH$41,0)+1)</f>
        <v>5</v>
      </c>
      <c r="Q1691" s="50">
        <v>1</v>
      </c>
      <c r="R1691" s="50" t="str">
        <f t="shared" ca="1" si="1048"/>
        <v>prop_304</v>
      </c>
      <c r="S1691" s="50" t="str">
        <f t="shared" ca="1" si="1049"/>
        <v>prop</v>
      </c>
      <c r="U1691" s="50">
        <v>41</v>
      </c>
      <c r="V1691" s="50">
        <f t="shared" si="1050"/>
        <v>411089</v>
      </c>
      <c r="W1691" s="50">
        <v>89</v>
      </c>
      <c r="X1691" s="50" t="s">
        <v>2200</v>
      </c>
      <c r="Y1691" s="50" t="s">
        <v>2200</v>
      </c>
      <c r="Z1691" s="50">
        <f>随机目标!CH1430</f>
        <v>0</v>
      </c>
      <c r="AA1691" s="50">
        <v>1</v>
      </c>
      <c r="AB1691" s="50" t="str">
        <f t="shared" si="1051"/>
        <v>itemicon_1</v>
      </c>
      <c r="AC1691" s="50" t="str">
        <f t="shared" si="1052"/>
        <v>coin</v>
      </c>
      <c r="AH1691" s="50"/>
      <c r="AI1691" s="50"/>
    </row>
    <row r="1692" spans="11:35">
      <c r="K1692" s="50">
        <v>21</v>
      </c>
      <c r="L1692" s="50">
        <f t="shared" si="1047"/>
        <v>211090</v>
      </c>
      <c r="M1692" s="50">
        <v>90</v>
      </c>
      <c r="N1692" s="50" t="str">
        <f ca="1">OFFSET(随机目标!$C$42,M1692-1,MATCH(K1692,随机目标!$C$41:$CH$41,0)-1)</f>
        <v>prop,304,1</v>
      </c>
      <c r="O1692" s="50" t="str">
        <f ca="1">OFFSET(随机目标!$C$42,M1692-1,MATCH(K1692,随机目标!$C$41:$CH$41,0))</f>
        <v>prop,304,1</v>
      </c>
      <c r="P1692" s="50">
        <f ca="1">OFFSET(随机目标!$C$42,M1692-1,MATCH(K1692,随机目标!$C$41:$CH$41,0)+1)</f>
        <v>5</v>
      </c>
      <c r="Q1692" s="50">
        <v>1</v>
      </c>
      <c r="R1692" s="50" t="str">
        <f t="shared" ca="1" si="1048"/>
        <v>prop_304</v>
      </c>
      <c r="S1692" s="50" t="str">
        <f t="shared" ca="1" si="1049"/>
        <v>prop</v>
      </c>
      <c r="U1692" s="50">
        <v>41</v>
      </c>
      <c r="V1692" s="50">
        <f t="shared" si="1050"/>
        <v>411090</v>
      </c>
      <c r="W1692" s="50">
        <v>90</v>
      </c>
      <c r="X1692" s="50" t="s">
        <v>2200</v>
      </c>
      <c r="Y1692" s="50" t="s">
        <v>2200</v>
      </c>
      <c r="Z1692" s="50">
        <f>随机目标!CH1431</f>
        <v>0</v>
      </c>
      <c r="AA1692" s="50">
        <v>1</v>
      </c>
      <c r="AB1692" s="50" t="str">
        <f t="shared" si="1051"/>
        <v>itemicon_1</v>
      </c>
      <c r="AC1692" s="50" t="str">
        <f t="shared" si="1052"/>
        <v>coin</v>
      </c>
      <c r="AH1692" s="50"/>
      <c r="AI1692" s="50"/>
    </row>
    <row r="1693" spans="11:35">
      <c r="K1693" s="50">
        <v>21</v>
      </c>
      <c r="L1693" s="50">
        <f t="shared" si="1047"/>
        <v>211091</v>
      </c>
      <c r="M1693" s="50">
        <v>91</v>
      </c>
      <c r="N1693" s="50" t="str">
        <f ca="1">OFFSET(随机目标!$C$42,M1693-1,MATCH(K1693,随机目标!$C$41:$CH$41,0)-1)</f>
        <v>prop,304,1</v>
      </c>
      <c r="O1693" s="50" t="str">
        <f ca="1">OFFSET(随机目标!$C$42,M1693-1,MATCH(K1693,随机目标!$C$41:$CH$41,0))</f>
        <v>prop,304,1</v>
      </c>
      <c r="P1693" s="50">
        <f ca="1">OFFSET(随机目标!$C$42,M1693-1,MATCH(K1693,随机目标!$C$41:$CH$41,0)+1)</f>
        <v>5</v>
      </c>
      <c r="Q1693" s="50">
        <v>1</v>
      </c>
      <c r="R1693" s="50" t="str">
        <f t="shared" ca="1" si="1048"/>
        <v>prop_304</v>
      </c>
      <c r="S1693" s="50" t="str">
        <f t="shared" ca="1" si="1049"/>
        <v>prop</v>
      </c>
      <c r="U1693" s="50">
        <v>41</v>
      </c>
      <c r="V1693" s="50">
        <f t="shared" si="1050"/>
        <v>411091</v>
      </c>
      <c r="W1693" s="50">
        <v>91</v>
      </c>
      <c r="X1693" s="50" t="s">
        <v>2200</v>
      </c>
      <c r="Y1693" s="50" t="s">
        <v>2200</v>
      </c>
      <c r="Z1693" s="50">
        <f>随机目标!CH1432</f>
        <v>0</v>
      </c>
      <c r="AA1693" s="50">
        <v>1</v>
      </c>
      <c r="AB1693" s="50" t="str">
        <f t="shared" si="1051"/>
        <v>itemicon_1</v>
      </c>
      <c r="AC1693" s="50" t="str">
        <f t="shared" si="1052"/>
        <v>coin</v>
      </c>
      <c r="AH1693" s="50"/>
      <c r="AI1693" s="50"/>
    </row>
    <row r="1694" spans="11:35">
      <c r="K1694" s="50">
        <v>21</v>
      </c>
      <c r="L1694" s="50">
        <f t="shared" si="1047"/>
        <v>211092</v>
      </c>
      <c r="M1694" s="50">
        <v>92</v>
      </c>
      <c r="N1694" s="50" t="str">
        <f ca="1">OFFSET(随机目标!$C$42,M1694-1,MATCH(K1694,随机目标!$C$41:$CH$41,0)-1)</f>
        <v>prop,304,1</v>
      </c>
      <c r="O1694" s="50" t="str">
        <f ca="1">OFFSET(随机目标!$C$42,M1694-1,MATCH(K1694,随机目标!$C$41:$CH$41,0))</f>
        <v>prop,304,1</v>
      </c>
      <c r="P1694" s="50">
        <f ca="1">OFFSET(随机目标!$C$42,M1694-1,MATCH(K1694,随机目标!$C$41:$CH$41,0)+1)</f>
        <v>5</v>
      </c>
      <c r="Q1694" s="50">
        <v>1</v>
      </c>
      <c r="R1694" s="50" t="str">
        <f t="shared" ca="1" si="1048"/>
        <v>prop_304</v>
      </c>
      <c r="S1694" s="50" t="str">
        <f t="shared" ca="1" si="1049"/>
        <v>prop</v>
      </c>
      <c r="U1694" s="50">
        <v>41</v>
      </c>
      <c r="V1694" s="50">
        <f t="shared" si="1050"/>
        <v>411092</v>
      </c>
      <c r="W1694" s="50">
        <v>92</v>
      </c>
      <c r="X1694" s="50" t="s">
        <v>2200</v>
      </c>
      <c r="Y1694" s="50" t="s">
        <v>2200</v>
      </c>
      <c r="Z1694" s="50">
        <f>随机目标!CH1433</f>
        <v>0</v>
      </c>
      <c r="AA1694" s="50">
        <v>1</v>
      </c>
      <c r="AB1694" s="50" t="str">
        <f t="shared" si="1051"/>
        <v>itemicon_1</v>
      </c>
      <c r="AC1694" s="50" t="str">
        <f t="shared" si="1052"/>
        <v>coin</v>
      </c>
      <c r="AH1694" s="50"/>
      <c r="AI1694" s="50"/>
    </row>
    <row r="1695" spans="11:35">
      <c r="K1695" s="50">
        <v>21</v>
      </c>
      <c r="L1695" s="50">
        <f t="shared" si="1047"/>
        <v>211093</v>
      </c>
      <c r="M1695" s="50">
        <v>93</v>
      </c>
      <c r="N1695" s="50" t="str">
        <f ca="1">OFFSET(随机目标!$C$42,M1695-1,MATCH(K1695,随机目标!$C$41:$CH$41,0)-1)</f>
        <v>prop,304,1</v>
      </c>
      <c r="O1695" s="50" t="str">
        <f ca="1">OFFSET(随机目标!$C$42,M1695-1,MATCH(K1695,随机目标!$C$41:$CH$41,0))</f>
        <v>prop,304,1</v>
      </c>
      <c r="P1695" s="50">
        <f ca="1">OFFSET(随机目标!$C$42,M1695-1,MATCH(K1695,随机目标!$C$41:$CH$41,0)+1)</f>
        <v>5</v>
      </c>
      <c r="Q1695" s="50">
        <v>1</v>
      </c>
      <c r="R1695" s="50" t="str">
        <f t="shared" ca="1" si="1048"/>
        <v>prop_304</v>
      </c>
      <c r="S1695" s="50" t="str">
        <f t="shared" ca="1" si="1049"/>
        <v>prop</v>
      </c>
      <c r="U1695" s="50">
        <v>41</v>
      </c>
      <c r="V1695" s="50">
        <f t="shared" si="1050"/>
        <v>411093</v>
      </c>
      <c r="W1695" s="50">
        <v>93</v>
      </c>
      <c r="X1695" s="50" t="s">
        <v>2200</v>
      </c>
      <c r="Y1695" s="50" t="s">
        <v>2200</v>
      </c>
      <c r="Z1695" s="50">
        <f>随机目标!CH1434</f>
        <v>0</v>
      </c>
      <c r="AA1695" s="50">
        <v>1</v>
      </c>
      <c r="AB1695" s="50" t="str">
        <f t="shared" si="1051"/>
        <v>itemicon_1</v>
      </c>
      <c r="AC1695" s="50" t="str">
        <f t="shared" si="1052"/>
        <v>coin</v>
      </c>
      <c r="AH1695" s="50"/>
      <c r="AI1695" s="50"/>
    </row>
    <row r="1696" spans="11:35">
      <c r="K1696" s="50">
        <v>21</v>
      </c>
      <c r="L1696" s="50">
        <f t="shared" si="1047"/>
        <v>211094</v>
      </c>
      <c r="M1696" s="50">
        <v>94</v>
      </c>
      <c r="N1696" s="50" t="str">
        <f ca="1">OFFSET(随机目标!$C$42,M1696-1,MATCH(K1696,随机目标!$C$41:$CH$41,0)-1)</f>
        <v>prop,304,1</v>
      </c>
      <c r="O1696" s="50" t="str">
        <f ca="1">OFFSET(随机目标!$C$42,M1696-1,MATCH(K1696,随机目标!$C$41:$CH$41,0))</f>
        <v>prop,304,1</v>
      </c>
      <c r="P1696" s="50">
        <f ca="1">OFFSET(随机目标!$C$42,M1696-1,MATCH(K1696,随机目标!$C$41:$CH$41,0)+1)</f>
        <v>5</v>
      </c>
      <c r="Q1696" s="50">
        <v>1</v>
      </c>
      <c r="R1696" s="50" t="str">
        <f t="shared" ca="1" si="1048"/>
        <v>prop_304</v>
      </c>
      <c r="S1696" s="50" t="str">
        <f t="shared" ca="1" si="1049"/>
        <v>prop</v>
      </c>
      <c r="U1696" s="50">
        <v>41</v>
      </c>
      <c r="V1696" s="50">
        <f t="shared" si="1050"/>
        <v>411094</v>
      </c>
      <c r="W1696" s="50">
        <v>94</v>
      </c>
      <c r="X1696" s="50" t="s">
        <v>2200</v>
      </c>
      <c r="Y1696" s="50" t="s">
        <v>2200</v>
      </c>
      <c r="Z1696" s="50">
        <f>随机目标!CH1435</f>
        <v>0</v>
      </c>
      <c r="AA1696" s="50">
        <v>1</v>
      </c>
      <c r="AB1696" s="50" t="str">
        <f t="shared" si="1051"/>
        <v>itemicon_1</v>
      </c>
      <c r="AC1696" s="50" t="str">
        <f t="shared" si="1052"/>
        <v>coin</v>
      </c>
      <c r="AH1696" s="50"/>
      <c r="AI1696" s="50"/>
    </row>
    <row r="1697" spans="11:35">
      <c r="K1697" s="50">
        <v>21</v>
      </c>
      <c r="L1697" s="50">
        <f t="shared" si="1047"/>
        <v>211095</v>
      </c>
      <c r="M1697" s="50">
        <v>95</v>
      </c>
      <c r="N1697" s="50" t="str">
        <f ca="1">OFFSET(随机目标!$C$42,M1697-1,MATCH(K1697,随机目标!$C$41:$CH$41,0)-1)</f>
        <v>prop,304,1</v>
      </c>
      <c r="O1697" s="50" t="str">
        <f ca="1">OFFSET(随机目标!$C$42,M1697-1,MATCH(K1697,随机目标!$C$41:$CH$41,0))</f>
        <v>prop,304,1</v>
      </c>
      <c r="P1697" s="50">
        <f ca="1">OFFSET(随机目标!$C$42,M1697-1,MATCH(K1697,随机目标!$C$41:$CH$41,0)+1)</f>
        <v>5</v>
      </c>
      <c r="Q1697" s="50">
        <v>1</v>
      </c>
      <c r="R1697" s="50" t="str">
        <f t="shared" ca="1" si="1048"/>
        <v>prop_304</v>
      </c>
      <c r="S1697" s="50" t="str">
        <f t="shared" ca="1" si="1049"/>
        <v>prop</v>
      </c>
      <c r="U1697" s="50">
        <v>41</v>
      </c>
      <c r="V1697" s="50">
        <f t="shared" si="1050"/>
        <v>411095</v>
      </c>
      <c r="W1697" s="50">
        <v>95</v>
      </c>
      <c r="X1697" s="50" t="s">
        <v>2200</v>
      </c>
      <c r="Y1697" s="50" t="s">
        <v>2200</v>
      </c>
      <c r="Z1697" s="50">
        <f>随机目标!CH1436</f>
        <v>0</v>
      </c>
      <c r="AA1697" s="50">
        <v>1</v>
      </c>
      <c r="AB1697" s="50" t="str">
        <f t="shared" si="1051"/>
        <v>itemicon_1</v>
      </c>
      <c r="AC1697" s="50" t="str">
        <f t="shared" si="1052"/>
        <v>coin</v>
      </c>
      <c r="AH1697" s="50"/>
      <c r="AI1697" s="50"/>
    </row>
    <row r="1698" spans="11:35">
      <c r="K1698" s="50">
        <v>21</v>
      </c>
      <c r="L1698" s="50">
        <f t="shared" si="1047"/>
        <v>211096</v>
      </c>
      <c r="M1698" s="50">
        <v>96</v>
      </c>
      <c r="N1698" s="50" t="str">
        <f ca="1">OFFSET(随机目标!$C$42,M1698-1,MATCH(K1698,随机目标!$C$41:$CH$41,0)-1)</f>
        <v>prop,304,1</v>
      </c>
      <c r="O1698" s="50" t="str">
        <f ca="1">OFFSET(随机目标!$C$42,M1698-1,MATCH(K1698,随机目标!$C$41:$CH$41,0))</f>
        <v>prop,304,1</v>
      </c>
      <c r="P1698" s="50">
        <f ca="1">OFFSET(随机目标!$C$42,M1698-1,MATCH(K1698,随机目标!$C$41:$CH$41,0)+1)</f>
        <v>5</v>
      </c>
      <c r="Q1698" s="50">
        <v>1</v>
      </c>
      <c r="R1698" s="50" t="str">
        <f t="shared" ca="1" si="1048"/>
        <v>prop_304</v>
      </c>
      <c r="S1698" s="50" t="str">
        <f t="shared" ca="1" si="1049"/>
        <v>prop</v>
      </c>
      <c r="U1698" s="50">
        <v>41</v>
      </c>
      <c r="V1698" s="50">
        <f t="shared" si="1050"/>
        <v>411096</v>
      </c>
      <c r="W1698" s="50">
        <v>96</v>
      </c>
      <c r="X1698" s="50" t="s">
        <v>2200</v>
      </c>
      <c r="Y1698" s="50" t="s">
        <v>2200</v>
      </c>
      <c r="Z1698" s="50">
        <f>随机目标!CH1437</f>
        <v>0</v>
      </c>
      <c r="AA1698" s="50">
        <v>1</v>
      </c>
      <c r="AB1698" s="50" t="str">
        <f t="shared" si="1051"/>
        <v>itemicon_1</v>
      </c>
      <c r="AC1698" s="50" t="str">
        <f t="shared" si="1052"/>
        <v>coin</v>
      </c>
      <c r="AH1698" s="50"/>
      <c r="AI1698" s="50"/>
    </row>
    <row r="1699" spans="11:35">
      <c r="K1699" s="50">
        <v>21</v>
      </c>
      <c r="L1699" s="50">
        <f t="shared" si="1047"/>
        <v>211097</v>
      </c>
      <c r="M1699" s="50">
        <v>97</v>
      </c>
      <c r="N1699" s="50" t="str">
        <f ca="1">OFFSET(随机目标!$C$42,M1699-1,MATCH(K1699,随机目标!$C$41:$CH$41,0)-1)</f>
        <v>prop,304,1</v>
      </c>
      <c r="O1699" s="50" t="str">
        <f ca="1">OFFSET(随机目标!$C$42,M1699-1,MATCH(K1699,随机目标!$C$41:$CH$41,0))</f>
        <v>prop,304,1</v>
      </c>
      <c r="P1699" s="50">
        <f ca="1">OFFSET(随机目标!$C$42,M1699-1,MATCH(K1699,随机目标!$C$41:$CH$41,0)+1)</f>
        <v>5</v>
      </c>
      <c r="Q1699" s="50">
        <v>1</v>
      </c>
      <c r="R1699" s="50" t="str">
        <f t="shared" ca="1" si="1048"/>
        <v>prop_304</v>
      </c>
      <c r="S1699" s="50" t="str">
        <f t="shared" ca="1" si="1049"/>
        <v>prop</v>
      </c>
      <c r="U1699" s="50">
        <v>41</v>
      </c>
      <c r="V1699" s="50">
        <f t="shared" si="1050"/>
        <v>411097</v>
      </c>
      <c r="W1699" s="50">
        <v>97</v>
      </c>
      <c r="X1699" s="50" t="s">
        <v>2200</v>
      </c>
      <c r="Y1699" s="50" t="s">
        <v>2200</v>
      </c>
      <c r="Z1699" s="50">
        <f>随机目标!CH1438</f>
        <v>0</v>
      </c>
      <c r="AA1699" s="50">
        <v>1</v>
      </c>
      <c r="AB1699" s="50" t="str">
        <f t="shared" si="1051"/>
        <v>itemicon_1</v>
      </c>
      <c r="AC1699" s="50" t="str">
        <f t="shared" si="1052"/>
        <v>coin</v>
      </c>
      <c r="AH1699" s="50"/>
      <c r="AI1699" s="50"/>
    </row>
    <row r="1700" spans="11:35">
      <c r="K1700" s="50">
        <v>21</v>
      </c>
      <c r="L1700" s="50">
        <f t="shared" si="1047"/>
        <v>211098</v>
      </c>
      <c r="M1700" s="50">
        <v>98</v>
      </c>
      <c r="N1700" s="50" t="str">
        <f ca="1">OFFSET(随机目标!$C$42,M1700-1,MATCH(K1700,随机目标!$C$41:$CH$41,0)-1)</f>
        <v>prop,304,1</v>
      </c>
      <c r="O1700" s="50" t="str">
        <f ca="1">OFFSET(随机目标!$C$42,M1700-1,MATCH(K1700,随机目标!$C$41:$CH$41,0))</f>
        <v>prop,304,1</v>
      </c>
      <c r="P1700" s="50">
        <f ca="1">OFFSET(随机目标!$C$42,M1700-1,MATCH(K1700,随机目标!$C$41:$CH$41,0)+1)</f>
        <v>5</v>
      </c>
      <c r="Q1700" s="50">
        <v>1</v>
      </c>
      <c r="R1700" s="50" t="str">
        <f t="shared" ca="1" si="1048"/>
        <v>prop_304</v>
      </c>
      <c r="S1700" s="50" t="str">
        <f t="shared" ca="1" si="1049"/>
        <v>prop</v>
      </c>
      <c r="U1700" s="50">
        <v>41</v>
      </c>
      <c r="V1700" s="50">
        <f t="shared" si="1050"/>
        <v>411098</v>
      </c>
      <c r="W1700" s="50">
        <v>98</v>
      </c>
      <c r="X1700" s="50" t="s">
        <v>2200</v>
      </c>
      <c r="Y1700" s="50" t="s">
        <v>2200</v>
      </c>
      <c r="Z1700" s="50">
        <f>随机目标!CH1439</f>
        <v>0</v>
      </c>
      <c r="AA1700" s="50">
        <v>1</v>
      </c>
      <c r="AB1700" s="50" t="str">
        <f t="shared" si="1051"/>
        <v>itemicon_1</v>
      </c>
      <c r="AC1700" s="50" t="str">
        <f t="shared" si="1052"/>
        <v>coin</v>
      </c>
      <c r="AH1700" s="50"/>
      <c r="AI1700" s="50"/>
    </row>
    <row r="1701" spans="11:35">
      <c r="K1701" s="50">
        <v>21</v>
      </c>
      <c r="L1701" s="50">
        <f t="shared" si="1047"/>
        <v>211099</v>
      </c>
      <c r="M1701" s="50">
        <v>99</v>
      </c>
      <c r="N1701" s="50" t="str">
        <f ca="1">OFFSET(随机目标!$C$42,M1701-1,MATCH(K1701,随机目标!$C$41:$CH$41,0)-1)</f>
        <v>prop,304,1</v>
      </c>
      <c r="O1701" s="50" t="str">
        <f ca="1">OFFSET(随机目标!$C$42,M1701-1,MATCH(K1701,随机目标!$C$41:$CH$41,0))</f>
        <v>prop,304,1</v>
      </c>
      <c r="P1701" s="50">
        <f ca="1">OFFSET(随机目标!$C$42,M1701-1,MATCH(K1701,随机目标!$C$41:$CH$41,0)+1)</f>
        <v>5</v>
      </c>
      <c r="Q1701" s="50">
        <v>1</v>
      </c>
      <c r="R1701" s="50" t="str">
        <f t="shared" ca="1" si="1048"/>
        <v>prop_304</v>
      </c>
      <c r="S1701" s="50" t="str">
        <f t="shared" ca="1" si="1049"/>
        <v>prop</v>
      </c>
      <c r="U1701" s="50">
        <v>41</v>
      </c>
      <c r="V1701" s="50">
        <f t="shared" si="1050"/>
        <v>411099</v>
      </c>
      <c r="W1701" s="50">
        <v>99</v>
      </c>
      <c r="X1701" s="50" t="s">
        <v>2200</v>
      </c>
      <c r="Y1701" s="50" t="s">
        <v>2200</v>
      </c>
      <c r="Z1701" s="50">
        <f>随机目标!CH1440</f>
        <v>0</v>
      </c>
      <c r="AA1701" s="50">
        <v>1</v>
      </c>
      <c r="AB1701" s="50" t="str">
        <f t="shared" si="1051"/>
        <v>itemicon_1</v>
      </c>
      <c r="AC1701" s="50" t="str">
        <f t="shared" si="1052"/>
        <v>coin</v>
      </c>
      <c r="AH1701" s="50"/>
      <c r="AI1701" s="50"/>
    </row>
    <row r="1702" spans="11:35">
      <c r="K1702" s="50">
        <v>21</v>
      </c>
      <c r="L1702" s="50">
        <f t="shared" si="1047"/>
        <v>211100</v>
      </c>
      <c r="M1702" s="50">
        <v>100</v>
      </c>
      <c r="N1702" s="50" t="str">
        <f ca="1">OFFSET(随机目标!$C$42,M1702-1,MATCH(K1702,随机目标!$C$41:$CH$41,0)-1)</f>
        <v>prop,304,1</v>
      </c>
      <c r="O1702" s="50" t="str">
        <f ca="1">OFFSET(随机目标!$C$42,M1702-1,MATCH(K1702,随机目标!$C$41:$CH$41,0))</f>
        <v>prop,304,1</v>
      </c>
      <c r="P1702" s="50">
        <f ca="1">OFFSET(随机目标!$C$42,M1702-1,MATCH(K1702,随机目标!$C$41:$CH$41,0)+1)</f>
        <v>5</v>
      </c>
      <c r="Q1702" s="50">
        <v>1</v>
      </c>
      <c r="R1702" s="50" t="str">
        <f t="shared" ca="1" si="1048"/>
        <v>prop_304</v>
      </c>
      <c r="S1702" s="50" t="str">
        <f t="shared" ca="1" si="1049"/>
        <v>prop</v>
      </c>
      <c r="U1702" s="50">
        <v>41</v>
      </c>
      <c r="V1702" s="50">
        <f t="shared" si="1050"/>
        <v>411100</v>
      </c>
      <c r="W1702" s="50">
        <v>100</v>
      </c>
      <c r="X1702" s="50" t="s">
        <v>2200</v>
      </c>
      <c r="Y1702" s="50" t="s">
        <v>2200</v>
      </c>
      <c r="Z1702" s="50">
        <f>随机目标!CH1441</f>
        <v>0</v>
      </c>
      <c r="AA1702" s="50">
        <v>1</v>
      </c>
      <c r="AB1702" s="50" t="str">
        <f t="shared" si="1051"/>
        <v>itemicon_1</v>
      </c>
      <c r="AC1702" s="50" t="str">
        <f t="shared" si="1052"/>
        <v>coin</v>
      </c>
      <c r="AH1702" s="50"/>
      <c r="AI1702" s="50"/>
    </row>
    <row r="1703" spans="11:35">
      <c r="K1703" s="50">
        <v>22</v>
      </c>
      <c r="L1703" s="50">
        <f t="shared" si="1047"/>
        <v>221001</v>
      </c>
      <c r="M1703" s="50">
        <v>1</v>
      </c>
      <c r="N1703" s="50" t="str">
        <f ca="1">OFFSET(随机目标!$C$42,M1703-1,MATCH(K1703,随机目标!$C$41:$CH$41,0)-1)</f>
        <v>prop,305,1</v>
      </c>
      <c r="O1703" s="50" t="str">
        <f ca="1">OFFSET(随机目标!$C$42,M1703-1,MATCH(K1703,随机目标!$C$41:$CH$41,0))</f>
        <v>prop,305,1</v>
      </c>
      <c r="P1703" s="50">
        <f ca="1">OFFSET(随机目标!$C$42,M1703-1,MATCH(K1703,随机目标!$C$41:$CH$41,0)+1)</f>
        <v>0</v>
      </c>
      <c r="Q1703" s="50">
        <v>1</v>
      </c>
      <c r="R1703" s="50" t="str">
        <f t="shared" ca="1" si="1048"/>
        <v>prop_305</v>
      </c>
      <c r="S1703" s="50" t="str">
        <f t="shared" ca="1" si="1049"/>
        <v>prop</v>
      </c>
      <c r="U1703" s="50">
        <v>42</v>
      </c>
      <c r="V1703" s="50">
        <f t="shared" si="1050"/>
        <v>421001</v>
      </c>
      <c r="W1703" s="50">
        <v>1</v>
      </c>
      <c r="X1703" s="50" t="s">
        <v>2200</v>
      </c>
      <c r="Y1703" s="50" t="s">
        <v>2200</v>
      </c>
      <c r="Z1703" s="50">
        <f>随机目标!CH1442</f>
        <v>0</v>
      </c>
      <c r="AA1703" s="50">
        <v>1</v>
      </c>
      <c r="AB1703" s="50" t="str">
        <f t="shared" si="1051"/>
        <v>itemicon_1</v>
      </c>
      <c r="AC1703" s="50" t="str">
        <f t="shared" si="1052"/>
        <v>coin</v>
      </c>
    </row>
    <row r="1704" spans="11:35">
      <c r="K1704" s="50">
        <v>22</v>
      </c>
      <c r="L1704" s="50">
        <f t="shared" si="1047"/>
        <v>221002</v>
      </c>
      <c r="M1704" s="50">
        <v>2</v>
      </c>
      <c r="N1704" s="50" t="str">
        <f ca="1">OFFSET(随机目标!$C$42,M1704-1,MATCH(K1704,随机目标!$C$41:$CH$41,0)-1)</f>
        <v>prop,305,1</v>
      </c>
      <c r="O1704" s="50" t="str">
        <f ca="1">OFFSET(随机目标!$C$42,M1704-1,MATCH(K1704,随机目标!$C$41:$CH$41,0))</f>
        <v>prop,305,1</v>
      </c>
      <c r="P1704" s="50">
        <f ca="1">OFFSET(随机目标!$C$42,M1704-1,MATCH(K1704,随机目标!$C$41:$CH$41,0)+1)</f>
        <v>0</v>
      </c>
      <c r="Q1704" s="50">
        <v>1</v>
      </c>
      <c r="R1704" s="50" t="str">
        <f t="shared" ca="1" si="1048"/>
        <v>prop_305</v>
      </c>
      <c r="S1704" s="50" t="str">
        <f t="shared" ca="1" si="1049"/>
        <v>prop</v>
      </c>
      <c r="U1704" s="50">
        <v>42</v>
      </c>
      <c r="V1704" s="50">
        <f t="shared" si="1050"/>
        <v>421002</v>
      </c>
      <c r="W1704" s="50">
        <v>2</v>
      </c>
      <c r="X1704" s="50" t="s">
        <v>2200</v>
      </c>
      <c r="Y1704" s="50" t="s">
        <v>2200</v>
      </c>
      <c r="Z1704" s="50">
        <f>随机目标!CH1443</f>
        <v>0</v>
      </c>
      <c r="AA1704" s="50">
        <v>1</v>
      </c>
      <c r="AB1704" s="50" t="str">
        <f t="shared" si="1051"/>
        <v>itemicon_1</v>
      </c>
      <c r="AC1704" s="50" t="str">
        <f t="shared" si="1052"/>
        <v>coin</v>
      </c>
    </row>
    <row r="1705" spans="11:35">
      <c r="K1705" s="50">
        <v>22</v>
      </c>
      <c r="L1705" s="50">
        <f t="shared" si="1047"/>
        <v>221003</v>
      </c>
      <c r="M1705" s="50">
        <v>3</v>
      </c>
      <c r="N1705" s="50" t="str">
        <f ca="1">OFFSET(随机目标!$C$42,M1705-1,MATCH(K1705,随机目标!$C$41:$CH$41,0)-1)</f>
        <v>prop,305,1</v>
      </c>
      <c r="O1705" s="50" t="str">
        <f ca="1">OFFSET(随机目标!$C$42,M1705-1,MATCH(K1705,随机目标!$C$41:$CH$41,0))</f>
        <v>prop,305,1</v>
      </c>
      <c r="P1705" s="50">
        <f ca="1">OFFSET(随机目标!$C$42,M1705-1,MATCH(K1705,随机目标!$C$41:$CH$41,0)+1)</f>
        <v>0</v>
      </c>
      <c r="Q1705" s="50">
        <v>1</v>
      </c>
      <c r="R1705" s="50" t="str">
        <f t="shared" ca="1" si="1048"/>
        <v>prop_305</v>
      </c>
      <c r="S1705" s="50" t="str">
        <f t="shared" ca="1" si="1049"/>
        <v>prop</v>
      </c>
      <c r="U1705" s="50">
        <v>42</v>
      </c>
      <c r="V1705" s="50">
        <f t="shared" si="1050"/>
        <v>421003</v>
      </c>
      <c r="W1705" s="50">
        <v>3</v>
      </c>
      <c r="X1705" s="50" t="s">
        <v>2200</v>
      </c>
      <c r="Y1705" s="50" t="s">
        <v>2200</v>
      </c>
      <c r="Z1705" s="50">
        <f>随机目标!CH1444</f>
        <v>0</v>
      </c>
      <c r="AA1705" s="50">
        <v>1</v>
      </c>
      <c r="AB1705" s="50" t="str">
        <f t="shared" si="1051"/>
        <v>itemicon_1</v>
      </c>
      <c r="AC1705" s="50" t="str">
        <f t="shared" si="1052"/>
        <v>coin</v>
      </c>
    </row>
    <row r="1706" spans="11:35">
      <c r="K1706" s="50">
        <v>22</v>
      </c>
      <c r="L1706" s="50">
        <f t="shared" si="1047"/>
        <v>221004</v>
      </c>
      <c r="M1706" s="50">
        <v>4</v>
      </c>
      <c r="N1706" s="50" t="str">
        <f ca="1">OFFSET(随机目标!$C$42,M1706-1,MATCH(K1706,随机目标!$C$41:$CH$41,0)-1)</f>
        <v>prop,305,1</v>
      </c>
      <c r="O1706" s="50" t="str">
        <f ca="1">OFFSET(随机目标!$C$42,M1706-1,MATCH(K1706,随机目标!$C$41:$CH$41,0))</f>
        <v>prop,305,1</v>
      </c>
      <c r="P1706" s="50">
        <f ca="1">OFFSET(随机目标!$C$42,M1706-1,MATCH(K1706,随机目标!$C$41:$CH$41,0)+1)</f>
        <v>0</v>
      </c>
      <c r="Q1706" s="50">
        <v>1</v>
      </c>
      <c r="R1706" s="50" t="str">
        <f t="shared" ca="1" si="1048"/>
        <v>prop_305</v>
      </c>
      <c r="S1706" s="50" t="str">
        <f t="shared" ca="1" si="1049"/>
        <v>prop</v>
      </c>
      <c r="U1706" s="50">
        <v>42</v>
      </c>
      <c r="V1706" s="50">
        <f t="shared" si="1050"/>
        <v>421004</v>
      </c>
      <c r="W1706" s="50">
        <v>4</v>
      </c>
      <c r="X1706" s="50" t="s">
        <v>2200</v>
      </c>
      <c r="Y1706" s="50" t="s">
        <v>2200</v>
      </c>
      <c r="Z1706" s="50">
        <f>随机目标!CH1445</f>
        <v>0</v>
      </c>
      <c r="AA1706" s="50">
        <v>1</v>
      </c>
      <c r="AB1706" s="50" t="str">
        <f t="shared" si="1051"/>
        <v>itemicon_1</v>
      </c>
      <c r="AC1706" s="50" t="str">
        <f t="shared" si="1052"/>
        <v>coin</v>
      </c>
    </row>
    <row r="1707" spans="11:35">
      <c r="K1707" s="50">
        <v>22</v>
      </c>
      <c r="L1707" s="50">
        <f t="shared" si="1047"/>
        <v>221005</v>
      </c>
      <c r="M1707" s="50">
        <v>5</v>
      </c>
      <c r="N1707" s="50" t="str">
        <f ca="1">OFFSET(随机目标!$C$42,M1707-1,MATCH(K1707,随机目标!$C$41:$CH$41,0)-1)</f>
        <v>prop,305,1</v>
      </c>
      <c r="O1707" s="50" t="str">
        <f ca="1">OFFSET(随机目标!$C$42,M1707-1,MATCH(K1707,随机目标!$C$41:$CH$41,0))</f>
        <v>prop,305,1</v>
      </c>
      <c r="P1707" s="50">
        <f ca="1">OFFSET(随机目标!$C$42,M1707-1,MATCH(K1707,随机目标!$C$41:$CH$41,0)+1)</f>
        <v>0</v>
      </c>
      <c r="Q1707" s="50">
        <v>1</v>
      </c>
      <c r="R1707" s="50" t="str">
        <f t="shared" ca="1" si="1048"/>
        <v>prop_305</v>
      </c>
      <c r="S1707" s="50" t="str">
        <f t="shared" ca="1" si="1049"/>
        <v>prop</v>
      </c>
      <c r="U1707" s="50">
        <v>42</v>
      </c>
      <c r="V1707" s="50">
        <f t="shared" si="1050"/>
        <v>421005</v>
      </c>
      <c r="W1707" s="50">
        <v>5</v>
      </c>
      <c r="X1707" s="50" t="s">
        <v>2200</v>
      </c>
      <c r="Y1707" s="50" t="s">
        <v>2200</v>
      </c>
      <c r="Z1707" s="50">
        <f>随机目标!CH1446</f>
        <v>0</v>
      </c>
      <c r="AA1707" s="50">
        <v>1</v>
      </c>
      <c r="AB1707" s="50" t="str">
        <f t="shared" si="1051"/>
        <v>itemicon_1</v>
      </c>
      <c r="AC1707" s="50" t="str">
        <f t="shared" si="1052"/>
        <v>coin</v>
      </c>
    </row>
    <row r="1708" spans="11:35">
      <c r="K1708" s="50">
        <v>22</v>
      </c>
      <c r="L1708" s="50">
        <f t="shared" si="1047"/>
        <v>221006</v>
      </c>
      <c r="M1708" s="50">
        <v>6</v>
      </c>
      <c r="N1708" s="50" t="str">
        <f ca="1">OFFSET(随机目标!$C$42,M1708-1,MATCH(K1708,随机目标!$C$41:$CH$41,0)-1)</f>
        <v>prop,305,1</v>
      </c>
      <c r="O1708" s="50" t="str">
        <f ca="1">OFFSET(随机目标!$C$42,M1708-1,MATCH(K1708,随机目标!$C$41:$CH$41,0))</f>
        <v>prop,305,1</v>
      </c>
      <c r="P1708" s="50">
        <f ca="1">OFFSET(随机目标!$C$42,M1708-1,MATCH(K1708,随机目标!$C$41:$CH$41,0)+1)</f>
        <v>0</v>
      </c>
      <c r="Q1708" s="50">
        <v>1</v>
      </c>
      <c r="R1708" s="50" t="str">
        <f t="shared" ca="1" si="1048"/>
        <v>prop_305</v>
      </c>
      <c r="S1708" s="50" t="str">
        <f t="shared" ca="1" si="1049"/>
        <v>prop</v>
      </c>
      <c r="U1708" s="50">
        <v>42</v>
      </c>
      <c r="V1708" s="50">
        <f t="shared" si="1050"/>
        <v>421006</v>
      </c>
      <c r="W1708" s="50">
        <v>6</v>
      </c>
      <c r="X1708" s="50" t="s">
        <v>2200</v>
      </c>
      <c r="Y1708" s="50" t="s">
        <v>2200</v>
      </c>
      <c r="Z1708" s="50">
        <f>随机目标!CH1447</f>
        <v>0</v>
      </c>
      <c r="AA1708" s="50">
        <v>1</v>
      </c>
      <c r="AB1708" s="50" t="str">
        <f t="shared" si="1051"/>
        <v>itemicon_1</v>
      </c>
      <c r="AC1708" s="50" t="str">
        <f t="shared" si="1052"/>
        <v>coin</v>
      </c>
    </row>
    <row r="1709" spans="11:35">
      <c r="K1709" s="50">
        <v>22</v>
      </c>
      <c r="L1709" s="50">
        <f t="shared" si="1047"/>
        <v>221007</v>
      </c>
      <c r="M1709" s="50">
        <v>7</v>
      </c>
      <c r="N1709" s="50" t="str">
        <f ca="1">OFFSET(随机目标!$C$42,M1709-1,MATCH(K1709,随机目标!$C$41:$CH$41,0)-1)</f>
        <v>prop,305,1</v>
      </c>
      <c r="O1709" s="50" t="str">
        <f ca="1">OFFSET(随机目标!$C$42,M1709-1,MATCH(K1709,随机目标!$C$41:$CH$41,0))</f>
        <v>prop,305,1</v>
      </c>
      <c r="P1709" s="50">
        <f ca="1">OFFSET(随机目标!$C$42,M1709-1,MATCH(K1709,随机目标!$C$41:$CH$41,0)+1)</f>
        <v>0</v>
      </c>
      <c r="Q1709" s="50">
        <v>1</v>
      </c>
      <c r="R1709" s="50" t="str">
        <f t="shared" ca="1" si="1048"/>
        <v>prop_305</v>
      </c>
      <c r="S1709" s="50" t="str">
        <f t="shared" ca="1" si="1049"/>
        <v>prop</v>
      </c>
      <c r="U1709" s="50">
        <v>42</v>
      </c>
      <c r="V1709" s="50">
        <f t="shared" si="1050"/>
        <v>421007</v>
      </c>
      <c r="W1709" s="50">
        <v>7</v>
      </c>
      <c r="X1709" s="50" t="s">
        <v>2200</v>
      </c>
      <c r="Y1709" s="50" t="s">
        <v>2200</v>
      </c>
      <c r="Z1709" s="50">
        <f>随机目标!CH1448</f>
        <v>0</v>
      </c>
      <c r="AA1709" s="50">
        <v>1</v>
      </c>
      <c r="AB1709" s="50" t="str">
        <f t="shared" si="1051"/>
        <v>itemicon_1</v>
      </c>
      <c r="AC1709" s="50" t="str">
        <f t="shared" si="1052"/>
        <v>coin</v>
      </c>
    </row>
    <row r="1710" spans="11:35">
      <c r="K1710" s="50">
        <v>22</v>
      </c>
      <c r="L1710" s="50">
        <f t="shared" si="1047"/>
        <v>221008</v>
      </c>
      <c r="M1710" s="50">
        <v>8</v>
      </c>
      <c r="N1710" s="50" t="str">
        <f ca="1">OFFSET(随机目标!$C$42,M1710-1,MATCH(K1710,随机目标!$C$41:$CH$41,0)-1)</f>
        <v>prop,305,1</v>
      </c>
      <c r="O1710" s="50" t="str">
        <f ca="1">OFFSET(随机目标!$C$42,M1710-1,MATCH(K1710,随机目标!$C$41:$CH$41,0))</f>
        <v>prop,305,1</v>
      </c>
      <c r="P1710" s="50">
        <f ca="1">OFFSET(随机目标!$C$42,M1710-1,MATCH(K1710,随机目标!$C$41:$CH$41,0)+1)</f>
        <v>0</v>
      </c>
      <c r="Q1710" s="50">
        <v>1</v>
      </c>
      <c r="R1710" s="50" t="str">
        <f t="shared" ca="1" si="1048"/>
        <v>prop_305</v>
      </c>
      <c r="S1710" s="50" t="str">
        <f t="shared" ca="1" si="1049"/>
        <v>prop</v>
      </c>
      <c r="U1710" s="50">
        <v>42</v>
      </c>
      <c r="V1710" s="50">
        <f t="shared" si="1050"/>
        <v>421008</v>
      </c>
      <c r="W1710" s="50">
        <v>8</v>
      </c>
      <c r="X1710" s="50" t="s">
        <v>2200</v>
      </c>
      <c r="Y1710" s="50" t="s">
        <v>2200</v>
      </c>
      <c r="Z1710" s="50">
        <f>随机目标!CH1449</f>
        <v>0</v>
      </c>
      <c r="AA1710" s="50">
        <v>1</v>
      </c>
      <c r="AB1710" s="50" t="str">
        <f t="shared" si="1051"/>
        <v>itemicon_1</v>
      </c>
      <c r="AC1710" s="50" t="str">
        <f t="shared" si="1052"/>
        <v>coin</v>
      </c>
    </row>
    <row r="1711" spans="11:35">
      <c r="K1711" s="50">
        <v>22</v>
      </c>
      <c r="L1711" s="50">
        <f t="shared" si="1047"/>
        <v>221009</v>
      </c>
      <c r="M1711" s="50">
        <v>9</v>
      </c>
      <c r="N1711" s="50" t="str">
        <f ca="1">OFFSET(随机目标!$C$42,M1711-1,MATCH(K1711,随机目标!$C$41:$CH$41,0)-1)</f>
        <v>prop,305,1</v>
      </c>
      <c r="O1711" s="50" t="str">
        <f ca="1">OFFSET(随机目标!$C$42,M1711-1,MATCH(K1711,随机目标!$C$41:$CH$41,0))</f>
        <v>prop,305,1</v>
      </c>
      <c r="P1711" s="50">
        <f ca="1">OFFSET(随机目标!$C$42,M1711-1,MATCH(K1711,随机目标!$C$41:$CH$41,0)+1)</f>
        <v>0</v>
      </c>
      <c r="Q1711" s="50">
        <v>1</v>
      </c>
      <c r="R1711" s="50" t="str">
        <f t="shared" ca="1" si="1048"/>
        <v>prop_305</v>
      </c>
      <c r="S1711" s="50" t="str">
        <f t="shared" ca="1" si="1049"/>
        <v>prop</v>
      </c>
      <c r="U1711" s="50">
        <v>42</v>
      </c>
      <c r="V1711" s="50">
        <f t="shared" si="1050"/>
        <v>421009</v>
      </c>
      <c r="W1711" s="50">
        <v>9</v>
      </c>
      <c r="X1711" s="50" t="s">
        <v>2200</v>
      </c>
      <c r="Y1711" s="50" t="s">
        <v>2200</v>
      </c>
      <c r="Z1711" s="50">
        <f>随机目标!CH1450</f>
        <v>0</v>
      </c>
      <c r="AA1711" s="50">
        <v>1</v>
      </c>
      <c r="AB1711" s="50" t="str">
        <f t="shared" si="1051"/>
        <v>itemicon_1</v>
      </c>
      <c r="AC1711" s="50" t="str">
        <f t="shared" si="1052"/>
        <v>coin</v>
      </c>
    </row>
    <row r="1712" spans="11:35">
      <c r="K1712" s="50">
        <v>22</v>
      </c>
      <c r="L1712" s="50">
        <f t="shared" ref="L1712:L1775" si="1053">K1712*10000+1000+M1712</f>
        <v>221010</v>
      </c>
      <c r="M1712" s="50">
        <v>10</v>
      </c>
      <c r="N1712" s="50" t="str">
        <f ca="1">OFFSET(随机目标!$C$42,M1712-1,MATCH(K1712,随机目标!$C$41:$CH$41,0)-1)</f>
        <v>prop,305,1</v>
      </c>
      <c r="O1712" s="50" t="str">
        <f ca="1">OFFSET(随机目标!$C$42,M1712-1,MATCH(K1712,随机目标!$C$41:$CH$41,0))</f>
        <v>prop,305,1</v>
      </c>
      <c r="P1712" s="50">
        <f ca="1">OFFSET(随机目标!$C$42,M1712-1,MATCH(K1712,随机目标!$C$41:$CH$41,0)+1)</f>
        <v>10</v>
      </c>
      <c r="Q1712" s="50">
        <v>1</v>
      </c>
      <c r="R1712" s="50" t="str">
        <f t="shared" ref="R1712:R1775" ca="1" si="1054">IF(OR(S1712="coin",S1712="stage_token"),VLOOKUP(S1712,$AE$3:$AF$6,2,0),IF(S1712="item",VLOOKUP(O1712,$AE$3:$AF$6,2,0),S1712&amp;"_"&amp;MID(O1712,6,3)))</f>
        <v>prop_305</v>
      </c>
      <c r="S1712" s="50" t="str">
        <f t="shared" ref="S1712:S1775" ca="1" si="1055">LEFT(O1712,FIND(",",O1712)-1)</f>
        <v>prop</v>
      </c>
      <c r="U1712" s="50">
        <v>42</v>
      </c>
      <c r="V1712" s="50">
        <f t="shared" si="1050"/>
        <v>421010</v>
      </c>
      <c r="W1712" s="50">
        <v>10</v>
      </c>
      <c r="X1712" s="50" t="s">
        <v>2200</v>
      </c>
      <c r="Y1712" s="50" t="s">
        <v>2200</v>
      </c>
      <c r="Z1712" s="50">
        <f>随机目标!CH1451</f>
        <v>0</v>
      </c>
      <c r="AA1712" s="50">
        <v>1</v>
      </c>
      <c r="AB1712" s="50" t="str">
        <f t="shared" si="1051"/>
        <v>itemicon_1</v>
      </c>
      <c r="AC1712" s="50" t="str">
        <f t="shared" si="1052"/>
        <v>coin</v>
      </c>
    </row>
    <row r="1713" spans="11:29">
      <c r="K1713" s="50">
        <v>22</v>
      </c>
      <c r="L1713" s="50">
        <f t="shared" si="1053"/>
        <v>221011</v>
      </c>
      <c r="M1713" s="50">
        <v>11</v>
      </c>
      <c r="N1713" s="50" t="str">
        <f ca="1">OFFSET(随机目标!$C$42,M1713-1,MATCH(K1713,随机目标!$C$41:$CH$41,0)-1)</f>
        <v>prop,305,1</v>
      </c>
      <c r="O1713" s="50" t="str">
        <f ca="1">OFFSET(随机目标!$C$42,M1713-1,MATCH(K1713,随机目标!$C$41:$CH$41,0))</f>
        <v>prop,305,1</v>
      </c>
      <c r="P1713" s="50">
        <f ca="1">OFFSET(随机目标!$C$42,M1713-1,MATCH(K1713,随机目标!$C$41:$CH$41,0)+1)</f>
        <v>10</v>
      </c>
      <c r="Q1713" s="50">
        <v>1</v>
      </c>
      <c r="R1713" s="50" t="str">
        <f t="shared" ca="1" si="1054"/>
        <v>prop_305</v>
      </c>
      <c r="S1713" s="50" t="str">
        <f t="shared" ca="1" si="1055"/>
        <v>prop</v>
      </c>
      <c r="U1713" s="50">
        <v>42</v>
      </c>
      <c r="V1713" s="50">
        <f t="shared" si="1050"/>
        <v>421011</v>
      </c>
      <c r="W1713" s="50">
        <v>11</v>
      </c>
      <c r="X1713" s="50" t="s">
        <v>2200</v>
      </c>
      <c r="Y1713" s="50" t="s">
        <v>2200</v>
      </c>
      <c r="Z1713" s="50">
        <f>随机目标!CH1452</f>
        <v>0</v>
      </c>
      <c r="AA1713" s="50">
        <v>1</v>
      </c>
      <c r="AB1713" s="50" t="str">
        <f t="shared" si="1051"/>
        <v>itemicon_1</v>
      </c>
      <c r="AC1713" s="50" t="str">
        <f t="shared" si="1052"/>
        <v>coin</v>
      </c>
    </row>
    <row r="1714" spans="11:29">
      <c r="K1714" s="50">
        <v>22</v>
      </c>
      <c r="L1714" s="50">
        <f t="shared" si="1053"/>
        <v>221012</v>
      </c>
      <c r="M1714" s="50">
        <v>12</v>
      </c>
      <c r="N1714" s="50" t="str">
        <f ca="1">OFFSET(随机目标!$C$42,M1714-1,MATCH(K1714,随机目标!$C$41:$CH$41,0)-1)</f>
        <v>prop,305,1</v>
      </c>
      <c r="O1714" s="50" t="str">
        <f ca="1">OFFSET(随机目标!$C$42,M1714-1,MATCH(K1714,随机目标!$C$41:$CH$41,0))</f>
        <v>prop,305,1</v>
      </c>
      <c r="P1714" s="50">
        <f ca="1">OFFSET(随机目标!$C$42,M1714-1,MATCH(K1714,随机目标!$C$41:$CH$41,0)+1)</f>
        <v>10</v>
      </c>
      <c r="Q1714" s="50">
        <v>1</v>
      </c>
      <c r="R1714" s="50" t="str">
        <f t="shared" ca="1" si="1054"/>
        <v>prop_305</v>
      </c>
      <c r="S1714" s="50" t="str">
        <f t="shared" ca="1" si="1055"/>
        <v>prop</v>
      </c>
      <c r="U1714" s="50">
        <v>42</v>
      </c>
      <c r="V1714" s="50">
        <f t="shared" si="1050"/>
        <v>421012</v>
      </c>
      <c r="W1714" s="50">
        <v>12</v>
      </c>
      <c r="X1714" s="50" t="s">
        <v>2200</v>
      </c>
      <c r="Y1714" s="50" t="s">
        <v>2200</v>
      </c>
      <c r="Z1714" s="50">
        <f>随机目标!CH1453</f>
        <v>0</v>
      </c>
      <c r="AA1714" s="50">
        <v>1</v>
      </c>
      <c r="AB1714" s="50" t="str">
        <f t="shared" si="1051"/>
        <v>itemicon_1</v>
      </c>
      <c r="AC1714" s="50" t="str">
        <f t="shared" si="1052"/>
        <v>coin</v>
      </c>
    </row>
    <row r="1715" spans="11:29">
      <c r="K1715" s="50">
        <v>22</v>
      </c>
      <c r="L1715" s="50">
        <f t="shared" si="1053"/>
        <v>221013</v>
      </c>
      <c r="M1715" s="50">
        <v>13</v>
      </c>
      <c r="N1715" s="50" t="str">
        <f ca="1">OFFSET(随机目标!$C$42,M1715-1,MATCH(K1715,随机目标!$C$41:$CH$41,0)-1)</f>
        <v>prop,305,1</v>
      </c>
      <c r="O1715" s="50" t="str">
        <f ca="1">OFFSET(随机目标!$C$42,M1715-1,MATCH(K1715,随机目标!$C$41:$CH$41,0))</f>
        <v>prop,305,1</v>
      </c>
      <c r="P1715" s="50">
        <f ca="1">OFFSET(随机目标!$C$42,M1715-1,MATCH(K1715,随机目标!$C$41:$CH$41,0)+1)</f>
        <v>10</v>
      </c>
      <c r="Q1715" s="50">
        <v>1</v>
      </c>
      <c r="R1715" s="50" t="str">
        <f t="shared" ca="1" si="1054"/>
        <v>prop_305</v>
      </c>
      <c r="S1715" s="50" t="str">
        <f t="shared" ca="1" si="1055"/>
        <v>prop</v>
      </c>
      <c r="U1715" s="50">
        <v>42</v>
      </c>
      <c r="V1715" s="50">
        <f t="shared" si="1050"/>
        <v>421013</v>
      </c>
      <c r="W1715" s="50">
        <v>13</v>
      </c>
      <c r="X1715" s="50" t="s">
        <v>2200</v>
      </c>
      <c r="Y1715" s="50" t="s">
        <v>2200</v>
      </c>
      <c r="Z1715" s="50">
        <f>随机目标!CH1454</f>
        <v>0</v>
      </c>
      <c r="AA1715" s="50">
        <v>1</v>
      </c>
      <c r="AB1715" s="50" t="str">
        <f t="shared" si="1051"/>
        <v>itemicon_1</v>
      </c>
      <c r="AC1715" s="50" t="str">
        <f t="shared" si="1052"/>
        <v>coin</v>
      </c>
    </row>
    <row r="1716" spans="11:29">
      <c r="K1716" s="50">
        <v>22</v>
      </c>
      <c r="L1716" s="50">
        <f t="shared" si="1053"/>
        <v>221014</v>
      </c>
      <c r="M1716" s="50">
        <v>14</v>
      </c>
      <c r="N1716" s="50" t="str">
        <f ca="1">OFFSET(随机目标!$C$42,M1716-1,MATCH(K1716,随机目标!$C$41:$CH$41,0)-1)</f>
        <v>prop,305,1</v>
      </c>
      <c r="O1716" s="50" t="str">
        <f ca="1">OFFSET(随机目标!$C$42,M1716-1,MATCH(K1716,随机目标!$C$41:$CH$41,0))</f>
        <v>prop,305,1</v>
      </c>
      <c r="P1716" s="50">
        <f ca="1">OFFSET(随机目标!$C$42,M1716-1,MATCH(K1716,随机目标!$C$41:$CH$41,0)+1)</f>
        <v>10</v>
      </c>
      <c r="Q1716" s="50">
        <v>1</v>
      </c>
      <c r="R1716" s="50" t="str">
        <f t="shared" ca="1" si="1054"/>
        <v>prop_305</v>
      </c>
      <c r="S1716" s="50" t="str">
        <f t="shared" ca="1" si="1055"/>
        <v>prop</v>
      </c>
      <c r="U1716" s="50">
        <v>42</v>
      </c>
      <c r="V1716" s="50">
        <f t="shared" si="1050"/>
        <v>421014</v>
      </c>
      <c r="W1716" s="50">
        <v>14</v>
      </c>
      <c r="X1716" s="50" t="s">
        <v>2200</v>
      </c>
      <c r="Y1716" s="50" t="s">
        <v>2200</v>
      </c>
      <c r="Z1716" s="50">
        <f>随机目标!CH1455</f>
        <v>0</v>
      </c>
      <c r="AA1716" s="50">
        <v>1</v>
      </c>
      <c r="AB1716" s="50" t="str">
        <f t="shared" si="1051"/>
        <v>itemicon_1</v>
      </c>
      <c r="AC1716" s="50" t="str">
        <f t="shared" si="1052"/>
        <v>coin</v>
      </c>
    </row>
    <row r="1717" spans="11:29">
      <c r="K1717" s="50">
        <v>22</v>
      </c>
      <c r="L1717" s="50">
        <f t="shared" si="1053"/>
        <v>221015</v>
      </c>
      <c r="M1717" s="50">
        <v>15</v>
      </c>
      <c r="N1717" s="50" t="str">
        <f ca="1">OFFSET(随机目标!$C$42,M1717-1,MATCH(K1717,随机目标!$C$41:$CH$41,0)-1)</f>
        <v>prop,305,1</v>
      </c>
      <c r="O1717" s="50" t="str">
        <f ca="1">OFFSET(随机目标!$C$42,M1717-1,MATCH(K1717,随机目标!$C$41:$CH$41,0))</f>
        <v>prop,305,1</v>
      </c>
      <c r="P1717" s="50">
        <f ca="1">OFFSET(随机目标!$C$42,M1717-1,MATCH(K1717,随机目标!$C$41:$CH$41,0)+1)</f>
        <v>10</v>
      </c>
      <c r="Q1717" s="50">
        <v>1</v>
      </c>
      <c r="R1717" s="50" t="str">
        <f t="shared" ca="1" si="1054"/>
        <v>prop_305</v>
      </c>
      <c r="S1717" s="50" t="str">
        <f t="shared" ca="1" si="1055"/>
        <v>prop</v>
      </c>
      <c r="U1717" s="50">
        <v>42</v>
      </c>
      <c r="V1717" s="50">
        <f t="shared" si="1050"/>
        <v>421015</v>
      </c>
      <c r="W1717" s="50">
        <v>15</v>
      </c>
      <c r="X1717" s="50" t="s">
        <v>2200</v>
      </c>
      <c r="Y1717" s="50" t="s">
        <v>2200</v>
      </c>
      <c r="Z1717" s="50">
        <f>随机目标!CH1456</f>
        <v>0</v>
      </c>
      <c r="AA1717" s="50">
        <v>1</v>
      </c>
      <c r="AB1717" s="50" t="str">
        <f t="shared" si="1051"/>
        <v>itemicon_1</v>
      </c>
      <c r="AC1717" s="50" t="str">
        <f t="shared" si="1052"/>
        <v>coin</v>
      </c>
    </row>
    <row r="1718" spans="11:29">
      <c r="K1718" s="50">
        <v>22</v>
      </c>
      <c r="L1718" s="50">
        <f t="shared" si="1053"/>
        <v>221016</v>
      </c>
      <c r="M1718" s="50">
        <v>16</v>
      </c>
      <c r="N1718" s="50" t="str">
        <f ca="1">OFFSET(随机目标!$C$42,M1718-1,MATCH(K1718,随机目标!$C$41:$CH$41,0)-1)</f>
        <v>prop,305,1</v>
      </c>
      <c r="O1718" s="50" t="str">
        <f ca="1">OFFSET(随机目标!$C$42,M1718-1,MATCH(K1718,随机目标!$C$41:$CH$41,0))</f>
        <v>prop,305,1</v>
      </c>
      <c r="P1718" s="50">
        <f ca="1">OFFSET(随机目标!$C$42,M1718-1,MATCH(K1718,随机目标!$C$41:$CH$41,0)+1)</f>
        <v>10</v>
      </c>
      <c r="Q1718" s="50">
        <v>1</v>
      </c>
      <c r="R1718" s="50" t="str">
        <f t="shared" ca="1" si="1054"/>
        <v>prop_305</v>
      </c>
      <c r="S1718" s="50" t="str">
        <f t="shared" ca="1" si="1055"/>
        <v>prop</v>
      </c>
      <c r="U1718" s="50">
        <v>42</v>
      </c>
      <c r="V1718" s="50">
        <f t="shared" si="1050"/>
        <v>421016</v>
      </c>
      <c r="W1718" s="50">
        <v>16</v>
      </c>
      <c r="X1718" s="50" t="s">
        <v>2200</v>
      </c>
      <c r="Y1718" s="50" t="s">
        <v>2200</v>
      </c>
      <c r="Z1718" s="50">
        <f>随机目标!CH1457</f>
        <v>0</v>
      </c>
      <c r="AA1718" s="50">
        <v>1</v>
      </c>
      <c r="AB1718" s="50" t="str">
        <f t="shared" si="1051"/>
        <v>itemicon_1</v>
      </c>
      <c r="AC1718" s="50" t="str">
        <f t="shared" si="1052"/>
        <v>coin</v>
      </c>
    </row>
    <row r="1719" spans="11:29">
      <c r="K1719" s="50">
        <v>22</v>
      </c>
      <c r="L1719" s="50">
        <f t="shared" si="1053"/>
        <v>221017</v>
      </c>
      <c r="M1719" s="50">
        <v>17</v>
      </c>
      <c r="N1719" s="50" t="str">
        <f ca="1">OFFSET(随机目标!$C$42,M1719-1,MATCH(K1719,随机目标!$C$41:$CH$41,0)-1)</f>
        <v>prop,305,1</v>
      </c>
      <c r="O1719" s="50" t="str">
        <f ca="1">OFFSET(随机目标!$C$42,M1719-1,MATCH(K1719,随机目标!$C$41:$CH$41,0))</f>
        <v>prop,305,1</v>
      </c>
      <c r="P1719" s="50">
        <f ca="1">OFFSET(随机目标!$C$42,M1719-1,MATCH(K1719,随机目标!$C$41:$CH$41,0)+1)</f>
        <v>10</v>
      </c>
      <c r="Q1719" s="50">
        <v>1</v>
      </c>
      <c r="R1719" s="50" t="str">
        <f t="shared" ca="1" si="1054"/>
        <v>prop_305</v>
      </c>
      <c r="S1719" s="50" t="str">
        <f t="shared" ca="1" si="1055"/>
        <v>prop</v>
      </c>
      <c r="U1719" s="50">
        <v>42</v>
      </c>
      <c r="V1719" s="50">
        <f t="shared" si="1050"/>
        <v>421017</v>
      </c>
      <c r="W1719" s="50">
        <v>17</v>
      </c>
      <c r="X1719" s="50" t="s">
        <v>2200</v>
      </c>
      <c r="Y1719" s="50" t="s">
        <v>2200</v>
      </c>
      <c r="Z1719" s="50">
        <f>随机目标!CH1458</f>
        <v>0</v>
      </c>
      <c r="AA1719" s="50">
        <v>1</v>
      </c>
      <c r="AB1719" s="50" t="str">
        <f t="shared" si="1051"/>
        <v>itemicon_1</v>
      </c>
      <c r="AC1719" s="50" t="str">
        <f t="shared" si="1052"/>
        <v>coin</v>
      </c>
    </row>
    <row r="1720" spans="11:29">
      <c r="K1720" s="50">
        <v>22</v>
      </c>
      <c r="L1720" s="50">
        <f t="shared" si="1053"/>
        <v>221018</v>
      </c>
      <c r="M1720" s="50">
        <v>18</v>
      </c>
      <c r="N1720" s="50" t="str">
        <f ca="1">OFFSET(随机目标!$C$42,M1720-1,MATCH(K1720,随机目标!$C$41:$CH$41,0)-1)</f>
        <v>prop,305,1</v>
      </c>
      <c r="O1720" s="50" t="str">
        <f ca="1">OFFSET(随机目标!$C$42,M1720-1,MATCH(K1720,随机目标!$C$41:$CH$41,0))</f>
        <v>prop,305,1</v>
      </c>
      <c r="P1720" s="50">
        <f ca="1">OFFSET(随机目标!$C$42,M1720-1,MATCH(K1720,随机目标!$C$41:$CH$41,0)+1)</f>
        <v>10</v>
      </c>
      <c r="Q1720" s="50">
        <v>1</v>
      </c>
      <c r="R1720" s="50" t="str">
        <f t="shared" ca="1" si="1054"/>
        <v>prop_305</v>
      </c>
      <c r="S1720" s="50" t="str">
        <f t="shared" ca="1" si="1055"/>
        <v>prop</v>
      </c>
      <c r="U1720" s="50">
        <v>42</v>
      </c>
      <c r="V1720" s="50">
        <f t="shared" si="1050"/>
        <v>421018</v>
      </c>
      <c r="W1720" s="50">
        <v>18</v>
      </c>
      <c r="X1720" s="50" t="s">
        <v>2200</v>
      </c>
      <c r="Y1720" s="50" t="s">
        <v>2200</v>
      </c>
      <c r="Z1720" s="50">
        <f>随机目标!CH1459</f>
        <v>0</v>
      </c>
      <c r="AA1720" s="50">
        <v>1</v>
      </c>
      <c r="AB1720" s="50" t="str">
        <f t="shared" si="1051"/>
        <v>itemicon_1</v>
      </c>
      <c r="AC1720" s="50" t="str">
        <f t="shared" si="1052"/>
        <v>coin</v>
      </c>
    </row>
    <row r="1721" spans="11:29">
      <c r="K1721" s="50">
        <v>22</v>
      </c>
      <c r="L1721" s="50">
        <f t="shared" si="1053"/>
        <v>221019</v>
      </c>
      <c r="M1721" s="50">
        <v>19</v>
      </c>
      <c r="N1721" s="50" t="str">
        <f ca="1">OFFSET(随机目标!$C$42,M1721-1,MATCH(K1721,随机目标!$C$41:$CH$41,0)-1)</f>
        <v>prop,305,1</v>
      </c>
      <c r="O1721" s="50" t="str">
        <f ca="1">OFFSET(随机目标!$C$42,M1721-1,MATCH(K1721,随机目标!$C$41:$CH$41,0))</f>
        <v>prop,305,1</v>
      </c>
      <c r="P1721" s="50">
        <f ca="1">OFFSET(随机目标!$C$42,M1721-1,MATCH(K1721,随机目标!$C$41:$CH$41,0)+1)</f>
        <v>10</v>
      </c>
      <c r="Q1721" s="50">
        <v>1</v>
      </c>
      <c r="R1721" s="50" t="str">
        <f t="shared" ca="1" si="1054"/>
        <v>prop_305</v>
      </c>
      <c r="S1721" s="50" t="str">
        <f t="shared" ca="1" si="1055"/>
        <v>prop</v>
      </c>
      <c r="U1721" s="50">
        <v>42</v>
      </c>
      <c r="V1721" s="50">
        <f t="shared" si="1050"/>
        <v>421019</v>
      </c>
      <c r="W1721" s="50">
        <v>19</v>
      </c>
      <c r="X1721" s="50" t="s">
        <v>2200</v>
      </c>
      <c r="Y1721" s="50" t="s">
        <v>2200</v>
      </c>
      <c r="Z1721" s="50">
        <f>随机目标!CH1460</f>
        <v>0</v>
      </c>
      <c r="AA1721" s="50">
        <v>1</v>
      </c>
      <c r="AB1721" s="50" t="str">
        <f t="shared" si="1051"/>
        <v>itemicon_1</v>
      </c>
      <c r="AC1721" s="50" t="str">
        <f t="shared" si="1052"/>
        <v>coin</v>
      </c>
    </row>
    <row r="1722" spans="11:29">
      <c r="K1722" s="50">
        <v>22</v>
      </c>
      <c r="L1722" s="50">
        <f t="shared" si="1053"/>
        <v>221020</v>
      </c>
      <c r="M1722" s="50">
        <v>20</v>
      </c>
      <c r="N1722" s="50" t="str">
        <f ca="1">OFFSET(随机目标!$C$42,M1722-1,MATCH(K1722,随机目标!$C$41:$CH$41,0)-1)</f>
        <v>prop,305,1</v>
      </c>
      <c r="O1722" s="50" t="str">
        <f ca="1">OFFSET(随机目标!$C$42,M1722-1,MATCH(K1722,随机目标!$C$41:$CH$41,0))</f>
        <v>prop,305,1</v>
      </c>
      <c r="P1722" s="50">
        <f ca="1">OFFSET(随机目标!$C$42,M1722-1,MATCH(K1722,随机目标!$C$41:$CH$41,0)+1)</f>
        <v>10</v>
      </c>
      <c r="Q1722" s="50">
        <v>1</v>
      </c>
      <c r="R1722" s="50" t="str">
        <f t="shared" ca="1" si="1054"/>
        <v>prop_305</v>
      </c>
      <c r="S1722" s="50" t="str">
        <f t="shared" ca="1" si="1055"/>
        <v>prop</v>
      </c>
      <c r="U1722" s="50">
        <v>42</v>
      </c>
      <c r="V1722" s="50">
        <f t="shared" si="1050"/>
        <v>421020</v>
      </c>
      <c r="W1722" s="50">
        <v>20</v>
      </c>
      <c r="X1722" s="50" t="s">
        <v>2200</v>
      </c>
      <c r="Y1722" s="50" t="s">
        <v>2200</v>
      </c>
      <c r="Z1722" s="50">
        <f>随机目标!CH1461</f>
        <v>0</v>
      </c>
      <c r="AA1722" s="50">
        <v>1</v>
      </c>
      <c r="AB1722" s="50" t="str">
        <f t="shared" si="1051"/>
        <v>itemicon_1</v>
      </c>
      <c r="AC1722" s="50" t="str">
        <f t="shared" si="1052"/>
        <v>coin</v>
      </c>
    </row>
    <row r="1723" spans="11:29">
      <c r="K1723" s="50">
        <v>22</v>
      </c>
      <c r="L1723" s="50">
        <f t="shared" si="1053"/>
        <v>221021</v>
      </c>
      <c r="M1723" s="50">
        <v>21</v>
      </c>
      <c r="N1723" s="50" t="str">
        <f ca="1">OFFSET(随机目标!$C$42,M1723-1,MATCH(K1723,随机目标!$C$41:$CH$41,0)-1)</f>
        <v>prop,305,1</v>
      </c>
      <c r="O1723" s="50" t="str">
        <f ca="1">OFFSET(随机目标!$C$42,M1723-1,MATCH(K1723,随机目标!$C$41:$CH$41,0))</f>
        <v>prop,305,1</v>
      </c>
      <c r="P1723" s="50">
        <f ca="1">OFFSET(随机目标!$C$42,M1723-1,MATCH(K1723,随机目标!$C$41:$CH$41,0)+1)</f>
        <v>10</v>
      </c>
      <c r="Q1723" s="50">
        <v>1</v>
      </c>
      <c r="R1723" s="50" t="str">
        <f t="shared" ca="1" si="1054"/>
        <v>prop_305</v>
      </c>
      <c r="S1723" s="50" t="str">
        <f t="shared" ca="1" si="1055"/>
        <v>prop</v>
      </c>
      <c r="U1723" s="50">
        <v>42</v>
      </c>
      <c r="V1723" s="50">
        <f t="shared" si="1050"/>
        <v>421021</v>
      </c>
      <c r="W1723" s="50">
        <v>21</v>
      </c>
      <c r="X1723" s="50" t="s">
        <v>2200</v>
      </c>
      <c r="Y1723" s="50" t="s">
        <v>2200</v>
      </c>
      <c r="Z1723" s="50">
        <f>随机目标!CH1462</f>
        <v>0</v>
      </c>
      <c r="AA1723" s="50">
        <v>1</v>
      </c>
      <c r="AB1723" s="50" t="str">
        <f t="shared" si="1051"/>
        <v>itemicon_1</v>
      </c>
      <c r="AC1723" s="50" t="str">
        <f t="shared" si="1052"/>
        <v>coin</v>
      </c>
    </row>
    <row r="1724" spans="11:29">
      <c r="K1724" s="50">
        <v>22</v>
      </c>
      <c r="L1724" s="50">
        <f t="shared" si="1053"/>
        <v>221022</v>
      </c>
      <c r="M1724" s="50">
        <v>22</v>
      </c>
      <c r="N1724" s="50" t="str">
        <f ca="1">OFFSET(随机目标!$C$42,M1724-1,MATCH(K1724,随机目标!$C$41:$CH$41,0)-1)</f>
        <v>prop,305,1</v>
      </c>
      <c r="O1724" s="50" t="str">
        <f ca="1">OFFSET(随机目标!$C$42,M1724-1,MATCH(K1724,随机目标!$C$41:$CH$41,0))</f>
        <v>prop,305,1</v>
      </c>
      <c r="P1724" s="50">
        <f ca="1">OFFSET(随机目标!$C$42,M1724-1,MATCH(K1724,随机目标!$C$41:$CH$41,0)+1)</f>
        <v>10</v>
      </c>
      <c r="Q1724" s="50">
        <v>1</v>
      </c>
      <c r="R1724" s="50" t="str">
        <f t="shared" ca="1" si="1054"/>
        <v>prop_305</v>
      </c>
      <c r="S1724" s="50" t="str">
        <f t="shared" ca="1" si="1055"/>
        <v>prop</v>
      </c>
      <c r="U1724" s="50">
        <v>42</v>
      </c>
      <c r="V1724" s="50">
        <f t="shared" si="1050"/>
        <v>421022</v>
      </c>
      <c r="W1724" s="50">
        <v>22</v>
      </c>
      <c r="X1724" s="50" t="s">
        <v>2200</v>
      </c>
      <c r="Y1724" s="50" t="s">
        <v>2200</v>
      </c>
      <c r="Z1724" s="50">
        <f>随机目标!CH1463</f>
        <v>0</v>
      </c>
      <c r="AA1724" s="50">
        <v>1</v>
      </c>
      <c r="AB1724" s="50" t="str">
        <f t="shared" si="1051"/>
        <v>itemicon_1</v>
      </c>
      <c r="AC1724" s="50" t="str">
        <f t="shared" si="1052"/>
        <v>coin</v>
      </c>
    </row>
    <row r="1725" spans="11:29">
      <c r="K1725" s="50">
        <v>22</v>
      </c>
      <c r="L1725" s="50">
        <f t="shared" si="1053"/>
        <v>221023</v>
      </c>
      <c r="M1725" s="50">
        <v>23</v>
      </c>
      <c r="N1725" s="50" t="str">
        <f ca="1">OFFSET(随机目标!$C$42,M1725-1,MATCH(K1725,随机目标!$C$41:$CH$41,0)-1)</f>
        <v>prop,305,1</v>
      </c>
      <c r="O1725" s="50" t="str">
        <f ca="1">OFFSET(随机目标!$C$42,M1725-1,MATCH(K1725,随机目标!$C$41:$CH$41,0))</f>
        <v>prop,305,1</v>
      </c>
      <c r="P1725" s="50">
        <f ca="1">OFFSET(随机目标!$C$42,M1725-1,MATCH(K1725,随机目标!$C$41:$CH$41,0)+1)</f>
        <v>10</v>
      </c>
      <c r="Q1725" s="50">
        <v>1</v>
      </c>
      <c r="R1725" s="50" t="str">
        <f t="shared" ca="1" si="1054"/>
        <v>prop_305</v>
      </c>
      <c r="S1725" s="50" t="str">
        <f t="shared" ca="1" si="1055"/>
        <v>prop</v>
      </c>
      <c r="U1725" s="50">
        <v>42</v>
      </c>
      <c r="V1725" s="50">
        <f t="shared" si="1050"/>
        <v>421023</v>
      </c>
      <c r="W1725" s="50">
        <v>23</v>
      </c>
      <c r="X1725" s="50" t="s">
        <v>2200</v>
      </c>
      <c r="Y1725" s="50" t="s">
        <v>2200</v>
      </c>
      <c r="Z1725" s="50">
        <f>随机目标!CH1464</f>
        <v>0</v>
      </c>
      <c r="AA1725" s="50">
        <v>1</v>
      </c>
      <c r="AB1725" s="50" t="str">
        <f t="shared" si="1051"/>
        <v>itemicon_1</v>
      </c>
      <c r="AC1725" s="50" t="str">
        <f t="shared" si="1052"/>
        <v>coin</v>
      </c>
    </row>
    <row r="1726" spans="11:29">
      <c r="K1726" s="50">
        <v>22</v>
      </c>
      <c r="L1726" s="50">
        <f t="shared" si="1053"/>
        <v>221024</v>
      </c>
      <c r="M1726" s="50">
        <v>24</v>
      </c>
      <c r="N1726" s="50" t="str">
        <f ca="1">OFFSET(随机目标!$C$42,M1726-1,MATCH(K1726,随机目标!$C$41:$CH$41,0)-1)</f>
        <v>prop,305,1</v>
      </c>
      <c r="O1726" s="50" t="str">
        <f ca="1">OFFSET(随机目标!$C$42,M1726-1,MATCH(K1726,随机目标!$C$41:$CH$41,0))</f>
        <v>prop,305,1</v>
      </c>
      <c r="P1726" s="50">
        <f ca="1">OFFSET(随机目标!$C$42,M1726-1,MATCH(K1726,随机目标!$C$41:$CH$41,0)+1)</f>
        <v>10</v>
      </c>
      <c r="Q1726" s="50">
        <v>1</v>
      </c>
      <c r="R1726" s="50" t="str">
        <f t="shared" ca="1" si="1054"/>
        <v>prop_305</v>
      </c>
      <c r="S1726" s="50" t="str">
        <f t="shared" ca="1" si="1055"/>
        <v>prop</v>
      </c>
      <c r="U1726" s="50">
        <v>42</v>
      </c>
      <c r="V1726" s="50">
        <f t="shared" si="1050"/>
        <v>421024</v>
      </c>
      <c r="W1726" s="50">
        <v>24</v>
      </c>
      <c r="X1726" s="50" t="s">
        <v>2200</v>
      </c>
      <c r="Y1726" s="50" t="s">
        <v>2200</v>
      </c>
      <c r="Z1726" s="50">
        <f>随机目标!CH1465</f>
        <v>0</v>
      </c>
      <c r="AA1726" s="50">
        <v>1</v>
      </c>
      <c r="AB1726" s="50" t="str">
        <f t="shared" si="1051"/>
        <v>itemicon_1</v>
      </c>
      <c r="AC1726" s="50" t="str">
        <f t="shared" si="1052"/>
        <v>coin</v>
      </c>
    </row>
    <row r="1727" spans="11:29">
      <c r="K1727" s="50">
        <v>22</v>
      </c>
      <c r="L1727" s="50">
        <f t="shared" si="1053"/>
        <v>221025</v>
      </c>
      <c r="M1727" s="50">
        <v>25</v>
      </c>
      <c r="N1727" s="50" t="str">
        <f ca="1">OFFSET(随机目标!$C$42,M1727-1,MATCH(K1727,随机目标!$C$41:$CH$41,0)-1)</f>
        <v>prop,305,1</v>
      </c>
      <c r="O1727" s="50" t="str">
        <f ca="1">OFFSET(随机目标!$C$42,M1727-1,MATCH(K1727,随机目标!$C$41:$CH$41,0))</f>
        <v>prop,305,1</v>
      </c>
      <c r="P1727" s="50">
        <f ca="1">OFFSET(随机目标!$C$42,M1727-1,MATCH(K1727,随机目标!$C$41:$CH$41,0)+1)</f>
        <v>10</v>
      </c>
      <c r="Q1727" s="50">
        <v>1</v>
      </c>
      <c r="R1727" s="50" t="str">
        <f t="shared" ca="1" si="1054"/>
        <v>prop_305</v>
      </c>
      <c r="S1727" s="50" t="str">
        <f t="shared" ca="1" si="1055"/>
        <v>prop</v>
      </c>
      <c r="U1727" s="50">
        <v>42</v>
      </c>
      <c r="V1727" s="50">
        <f t="shared" si="1050"/>
        <v>421025</v>
      </c>
      <c r="W1727" s="50">
        <v>25</v>
      </c>
      <c r="X1727" s="50" t="s">
        <v>2200</v>
      </c>
      <c r="Y1727" s="50" t="s">
        <v>2200</v>
      </c>
      <c r="Z1727" s="50">
        <f>随机目标!CH1466</f>
        <v>0</v>
      </c>
      <c r="AA1727" s="50">
        <v>1</v>
      </c>
      <c r="AB1727" s="50" t="str">
        <f t="shared" si="1051"/>
        <v>itemicon_1</v>
      </c>
      <c r="AC1727" s="50" t="str">
        <f t="shared" si="1052"/>
        <v>coin</v>
      </c>
    </row>
    <row r="1728" spans="11:29">
      <c r="K1728" s="50">
        <v>22</v>
      </c>
      <c r="L1728" s="50">
        <f t="shared" si="1053"/>
        <v>221026</v>
      </c>
      <c r="M1728" s="50">
        <v>26</v>
      </c>
      <c r="N1728" s="50" t="str">
        <f ca="1">OFFSET(随机目标!$C$42,M1728-1,MATCH(K1728,随机目标!$C$41:$CH$41,0)-1)</f>
        <v>prop,305,1</v>
      </c>
      <c r="O1728" s="50" t="str">
        <f ca="1">OFFSET(随机目标!$C$42,M1728-1,MATCH(K1728,随机目标!$C$41:$CH$41,0))</f>
        <v>prop,305,1</v>
      </c>
      <c r="P1728" s="50">
        <f ca="1">OFFSET(随机目标!$C$42,M1728-1,MATCH(K1728,随机目标!$C$41:$CH$41,0)+1)</f>
        <v>10</v>
      </c>
      <c r="Q1728" s="50">
        <v>1</v>
      </c>
      <c r="R1728" s="50" t="str">
        <f t="shared" ca="1" si="1054"/>
        <v>prop_305</v>
      </c>
      <c r="S1728" s="50" t="str">
        <f t="shared" ca="1" si="1055"/>
        <v>prop</v>
      </c>
      <c r="U1728" s="50">
        <v>42</v>
      </c>
      <c r="V1728" s="50">
        <f t="shared" si="1050"/>
        <v>421026</v>
      </c>
      <c r="W1728" s="50">
        <v>26</v>
      </c>
      <c r="X1728" s="50" t="s">
        <v>2200</v>
      </c>
      <c r="Y1728" s="50" t="s">
        <v>2200</v>
      </c>
      <c r="Z1728" s="50">
        <f>随机目标!CH1467</f>
        <v>0</v>
      </c>
      <c r="AA1728" s="50">
        <v>1</v>
      </c>
      <c r="AB1728" s="50" t="str">
        <f t="shared" si="1051"/>
        <v>itemicon_1</v>
      </c>
      <c r="AC1728" s="50" t="str">
        <f t="shared" si="1052"/>
        <v>coin</v>
      </c>
    </row>
    <row r="1729" spans="11:29">
      <c r="K1729" s="50">
        <v>22</v>
      </c>
      <c r="L1729" s="50">
        <f t="shared" si="1053"/>
        <v>221027</v>
      </c>
      <c r="M1729" s="50">
        <v>27</v>
      </c>
      <c r="N1729" s="50" t="str">
        <f ca="1">OFFSET(随机目标!$C$42,M1729-1,MATCH(K1729,随机目标!$C$41:$CH$41,0)-1)</f>
        <v>prop,305,1</v>
      </c>
      <c r="O1729" s="50" t="str">
        <f ca="1">OFFSET(随机目标!$C$42,M1729-1,MATCH(K1729,随机目标!$C$41:$CH$41,0))</f>
        <v>prop,305,1</v>
      </c>
      <c r="P1729" s="50">
        <f ca="1">OFFSET(随机目标!$C$42,M1729-1,MATCH(K1729,随机目标!$C$41:$CH$41,0)+1)</f>
        <v>10</v>
      </c>
      <c r="Q1729" s="50">
        <v>1</v>
      </c>
      <c r="R1729" s="50" t="str">
        <f t="shared" ca="1" si="1054"/>
        <v>prop_305</v>
      </c>
      <c r="S1729" s="50" t="str">
        <f t="shared" ca="1" si="1055"/>
        <v>prop</v>
      </c>
      <c r="U1729" s="50">
        <v>42</v>
      </c>
      <c r="V1729" s="50">
        <f t="shared" si="1050"/>
        <v>421027</v>
      </c>
      <c r="W1729" s="50">
        <v>27</v>
      </c>
      <c r="X1729" s="50" t="s">
        <v>2200</v>
      </c>
      <c r="Y1729" s="50" t="s">
        <v>2200</v>
      </c>
      <c r="Z1729" s="50">
        <f>随机目标!CH1468</f>
        <v>0</v>
      </c>
      <c r="AA1729" s="50">
        <v>1</v>
      </c>
      <c r="AB1729" s="50" t="str">
        <f t="shared" si="1051"/>
        <v>itemicon_1</v>
      </c>
      <c r="AC1729" s="50" t="str">
        <f t="shared" si="1052"/>
        <v>coin</v>
      </c>
    </row>
    <row r="1730" spans="11:29">
      <c r="K1730" s="50">
        <v>22</v>
      </c>
      <c r="L1730" s="50">
        <f t="shared" si="1053"/>
        <v>221028</v>
      </c>
      <c r="M1730" s="50">
        <v>28</v>
      </c>
      <c r="N1730" s="50" t="str">
        <f ca="1">OFFSET(随机目标!$C$42,M1730-1,MATCH(K1730,随机目标!$C$41:$CH$41,0)-1)</f>
        <v>prop,305,1</v>
      </c>
      <c r="O1730" s="50" t="str">
        <f ca="1">OFFSET(随机目标!$C$42,M1730-1,MATCH(K1730,随机目标!$C$41:$CH$41,0))</f>
        <v>prop,305,1</v>
      </c>
      <c r="P1730" s="50">
        <f ca="1">OFFSET(随机目标!$C$42,M1730-1,MATCH(K1730,随机目标!$C$41:$CH$41,0)+1)</f>
        <v>10</v>
      </c>
      <c r="Q1730" s="50">
        <v>1</v>
      </c>
      <c r="R1730" s="50" t="str">
        <f t="shared" ca="1" si="1054"/>
        <v>prop_305</v>
      </c>
      <c r="S1730" s="50" t="str">
        <f t="shared" ca="1" si="1055"/>
        <v>prop</v>
      </c>
      <c r="U1730" s="50">
        <v>42</v>
      </c>
      <c r="V1730" s="50">
        <f t="shared" si="1050"/>
        <v>421028</v>
      </c>
      <c r="W1730" s="50">
        <v>28</v>
      </c>
      <c r="X1730" s="50" t="s">
        <v>2200</v>
      </c>
      <c r="Y1730" s="50" t="s">
        <v>2200</v>
      </c>
      <c r="Z1730" s="50">
        <f>随机目标!CH1469</f>
        <v>0</v>
      </c>
      <c r="AA1730" s="50">
        <v>1</v>
      </c>
      <c r="AB1730" s="50" t="str">
        <f t="shared" si="1051"/>
        <v>itemicon_1</v>
      </c>
      <c r="AC1730" s="50" t="str">
        <f t="shared" si="1052"/>
        <v>coin</v>
      </c>
    </row>
    <row r="1731" spans="11:29">
      <c r="K1731" s="50">
        <v>22</v>
      </c>
      <c r="L1731" s="50">
        <f t="shared" si="1053"/>
        <v>221029</v>
      </c>
      <c r="M1731" s="50">
        <v>29</v>
      </c>
      <c r="N1731" s="50" t="str">
        <f ca="1">OFFSET(随机目标!$C$42,M1731-1,MATCH(K1731,随机目标!$C$41:$CH$41,0)-1)</f>
        <v>prop,305,1</v>
      </c>
      <c r="O1731" s="50" t="str">
        <f ca="1">OFFSET(随机目标!$C$42,M1731-1,MATCH(K1731,随机目标!$C$41:$CH$41,0))</f>
        <v>prop,305,1</v>
      </c>
      <c r="P1731" s="50">
        <f ca="1">OFFSET(随机目标!$C$42,M1731-1,MATCH(K1731,随机目标!$C$41:$CH$41,0)+1)</f>
        <v>10</v>
      </c>
      <c r="Q1731" s="50">
        <v>1</v>
      </c>
      <c r="R1731" s="50" t="str">
        <f t="shared" ca="1" si="1054"/>
        <v>prop_305</v>
      </c>
      <c r="S1731" s="50" t="str">
        <f t="shared" ca="1" si="1055"/>
        <v>prop</v>
      </c>
      <c r="U1731" s="50">
        <v>42</v>
      </c>
      <c r="V1731" s="50">
        <f t="shared" si="1050"/>
        <v>421029</v>
      </c>
      <c r="W1731" s="50">
        <v>29</v>
      </c>
      <c r="X1731" s="50" t="s">
        <v>2200</v>
      </c>
      <c r="Y1731" s="50" t="s">
        <v>2200</v>
      </c>
      <c r="Z1731" s="50">
        <f>随机目标!CH1470</f>
        <v>0</v>
      </c>
      <c r="AA1731" s="50">
        <v>1</v>
      </c>
      <c r="AB1731" s="50" t="str">
        <f t="shared" si="1051"/>
        <v>itemicon_1</v>
      </c>
      <c r="AC1731" s="50" t="str">
        <f t="shared" si="1052"/>
        <v>coin</v>
      </c>
    </row>
    <row r="1732" spans="11:29">
      <c r="K1732" s="50">
        <v>22</v>
      </c>
      <c r="L1732" s="50">
        <f t="shared" si="1053"/>
        <v>221030</v>
      </c>
      <c r="M1732" s="50">
        <v>30</v>
      </c>
      <c r="N1732" s="50" t="str">
        <f ca="1">OFFSET(随机目标!$C$42,M1732-1,MATCH(K1732,随机目标!$C$41:$CH$41,0)-1)</f>
        <v>prop,305,1</v>
      </c>
      <c r="O1732" s="50" t="str">
        <f ca="1">OFFSET(随机目标!$C$42,M1732-1,MATCH(K1732,随机目标!$C$41:$CH$41,0))</f>
        <v>prop,305,1</v>
      </c>
      <c r="P1732" s="50">
        <f ca="1">OFFSET(随机目标!$C$42,M1732-1,MATCH(K1732,随机目标!$C$41:$CH$41,0)+1)</f>
        <v>10</v>
      </c>
      <c r="Q1732" s="50">
        <v>1</v>
      </c>
      <c r="R1732" s="50" t="str">
        <f t="shared" ca="1" si="1054"/>
        <v>prop_305</v>
      </c>
      <c r="S1732" s="50" t="str">
        <f t="shared" ca="1" si="1055"/>
        <v>prop</v>
      </c>
      <c r="U1732" s="50">
        <v>42</v>
      </c>
      <c r="V1732" s="50">
        <f t="shared" si="1050"/>
        <v>421030</v>
      </c>
      <c r="W1732" s="50">
        <v>30</v>
      </c>
      <c r="X1732" s="50" t="s">
        <v>2200</v>
      </c>
      <c r="Y1732" s="50" t="s">
        <v>2200</v>
      </c>
      <c r="Z1732" s="50">
        <f>随机目标!CH1471</f>
        <v>0</v>
      </c>
      <c r="AA1732" s="50">
        <v>1</v>
      </c>
      <c r="AB1732" s="50" t="str">
        <f t="shared" si="1051"/>
        <v>itemicon_1</v>
      </c>
      <c r="AC1732" s="50" t="str">
        <f t="shared" si="1052"/>
        <v>coin</v>
      </c>
    </row>
    <row r="1733" spans="11:29">
      <c r="K1733" s="50">
        <v>22</v>
      </c>
      <c r="L1733" s="50">
        <f t="shared" si="1053"/>
        <v>221031</v>
      </c>
      <c r="M1733" s="50">
        <v>31</v>
      </c>
      <c r="N1733" s="50" t="str">
        <f ca="1">OFFSET(随机目标!$C$42,M1733-1,MATCH(K1733,随机目标!$C$41:$CH$41,0)-1)</f>
        <v>prop,305,1</v>
      </c>
      <c r="O1733" s="50" t="str">
        <f ca="1">OFFSET(随机目标!$C$42,M1733-1,MATCH(K1733,随机目标!$C$41:$CH$41,0))</f>
        <v>prop,305,1</v>
      </c>
      <c r="P1733" s="50">
        <f ca="1">OFFSET(随机目标!$C$42,M1733-1,MATCH(K1733,随机目标!$C$41:$CH$41,0)+1)</f>
        <v>10</v>
      </c>
      <c r="Q1733" s="50">
        <v>1</v>
      </c>
      <c r="R1733" s="50" t="str">
        <f t="shared" ca="1" si="1054"/>
        <v>prop_305</v>
      </c>
      <c r="S1733" s="50" t="str">
        <f t="shared" ca="1" si="1055"/>
        <v>prop</v>
      </c>
      <c r="U1733" s="50">
        <v>42</v>
      </c>
      <c r="V1733" s="50">
        <f t="shared" si="1050"/>
        <v>421031</v>
      </c>
      <c r="W1733" s="50">
        <v>31</v>
      </c>
      <c r="X1733" s="50" t="s">
        <v>2200</v>
      </c>
      <c r="Y1733" s="50" t="s">
        <v>2200</v>
      </c>
      <c r="Z1733" s="50">
        <f>随机目标!CH1472</f>
        <v>0</v>
      </c>
      <c r="AA1733" s="50">
        <v>1</v>
      </c>
      <c r="AB1733" s="50" t="str">
        <f t="shared" si="1051"/>
        <v>itemicon_1</v>
      </c>
      <c r="AC1733" s="50" t="str">
        <f t="shared" si="1052"/>
        <v>coin</v>
      </c>
    </row>
    <row r="1734" spans="11:29">
      <c r="K1734" s="50">
        <v>22</v>
      </c>
      <c r="L1734" s="50">
        <f t="shared" si="1053"/>
        <v>221032</v>
      </c>
      <c r="M1734" s="50">
        <v>32</v>
      </c>
      <c r="N1734" s="50" t="str">
        <f ca="1">OFFSET(随机目标!$C$42,M1734-1,MATCH(K1734,随机目标!$C$41:$CH$41,0)-1)</f>
        <v>prop,305,1</v>
      </c>
      <c r="O1734" s="50" t="str">
        <f ca="1">OFFSET(随机目标!$C$42,M1734-1,MATCH(K1734,随机目标!$C$41:$CH$41,0))</f>
        <v>prop,305,1</v>
      </c>
      <c r="P1734" s="50">
        <f ca="1">OFFSET(随机目标!$C$42,M1734-1,MATCH(K1734,随机目标!$C$41:$CH$41,0)+1)</f>
        <v>10</v>
      </c>
      <c r="Q1734" s="50">
        <v>1</v>
      </c>
      <c r="R1734" s="50" t="str">
        <f t="shared" ca="1" si="1054"/>
        <v>prop_305</v>
      </c>
      <c r="S1734" s="50" t="str">
        <f t="shared" ca="1" si="1055"/>
        <v>prop</v>
      </c>
      <c r="U1734" s="50">
        <v>42</v>
      </c>
      <c r="V1734" s="50">
        <f t="shared" si="1050"/>
        <v>421032</v>
      </c>
      <c r="W1734" s="50">
        <v>32</v>
      </c>
      <c r="X1734" s="50" t="s">
        <v>2200</v>
      </c>
      <c r="Y1734" s="50" t="s">
        <v>2200</v>
      </c>
      <c r="Z1734" s="50">
        <f>随机目标!CH1473</f>
        <v>0</v>
      </c>
      <c r="AA1734" s="50">
        <v>1</v>
      </c>
      <c r="AB1734" s="50" t="str">
        <f t="shared" si="1051"/>
        <v>itemicon_1</v>
      </c>
      <c r="AC1734" s="50" t="str">
        <f t="shared" si="1052"/>
        <v>coin</v>
      </c>
    </row>
    <row r="1735" spans="11:29">
      <c r="K1735" s="50">
        <v>22</v>
      </c>
      <c r="L1735" s="50">
        <f t="shared" si="1053"/>
        <v>221033</v>
      </c>
      <c r="M1735" s="50">
        <v>33</v>
      </c>
      <c r="N1735" s="50" t="str">
        <f ca="1">OFFSET(随机目标!$C$42,M1735-1,MATCH(K1735,随机目标!$C$41:$CH$41,0)-1)</f>
        <v>prop,305,1</v>
      </c>
      <c r="O1735" s="50" t="str">
        <f ca="1">OFFSET(随机目标!$C$42,M1735-1,MATCH(K1735,随机目标!$C$41:$CH$41,0))</f>
        <v>prop,305,1</v>
      </c>
      <c r="P1735" s="50">
        <f ca="1">OFFSET(随机目标!$C$42,M1735-1,MATCH(K1735,随机目标!$C$41:$CH$41,0)+1)</f>
        <v>10</v>
      </c>
      <c r="Q1735" s="50">
        <v>1</v>
      </c>
      <c r="R1735" s="50" t="str">
        <f t="shared" ca="1" si="1054"/>
        <v>prop_305</v>
      </c>
      <c r="S1735" s="50" t="str">
        <f t="shared" ca="1" si="1055"/>
        <v>prop</v>
      </c>
      <c r="U1735" s="50">
        <v>42</v>
      </c>
      <c r="V1735" s="50">
        <f t="shared" si="1050"/>
        <v>421033</v>
      </c>
      <c r="W1735" s="50">
        <v>33</v>
      </c>
      <c r="X1735" s="50" t="s">
        <v>2200</v>
      </c>
      <c r="Y1735" s="50" t="s">
        <v>2200</v>
      </c>
      <c r="Z1735" s="50">
        <f>随机目标!CH1474</f>
        <v>0</v>
      </c>
      <c r="AA1735" s="50">
        <v>1</v>
      </c>
      <c r="AB1735" s="50" t="str">
        <f t="shared" si="1051"/>
        <v>itemicon_1</v>
      </c>
      <c r="AC1735" s="50" t="str">
        <f t="shared" si="1052"/>
        <v>coin</v>
      </c>
    </row>
    <row r="1736" spans="11:29">
      <c r="K1736" s="50">
        <v>22</v>
      </c>
      <c r="L1736" s="50">
        <f t="shared" si="1053"/>
        <v>221034</v>
      </c>
      <c r="M1736" s="50">
        <v>34</v>
      </c>
      <c r="N1736" s="50" t="str">
        <f ca="1">OFFSET(随机目标!$C$42,M1736-1,MATCH(K1736,随机目标!$C$41:$CH$41,0)-1)</f>
        <v>prop,305,1</v>
      </c>
      <c r="O1736" s="50" t="str">
        <f ca="1">OFFSET(随机目标!$C$42,M1736-1,MATCH(K1736,随机目标!$C$41:$CH$41,0))</f>
        <v>prop,305,1</v>
      </c>
      <c r="P1736" s="50">
        <f ca="1">OFFSET(随机目标!$C$42,M1736-1,MATCH(K1736,随机目标!$C$41:$CH$41,0)+1)</f>
        <v>15</v>
      </c>
      <c r="Q1736" s="50">
        <v>1</v>
      </c>
      <c r="R1736" s="50" t="str">
        <f t="shared" ca="1" si="1054"/>
        <v>prop_305</v>
      </c>
      <c r="S1736" s="50" t="str">
        <f t="shared" ca="1" si="1055"/>
        <v>prop</v>
      </c>
      <c r="U1736" s="50">
        <v>42</v>
      </c>
      <c r="V1736" s="50">
        <f t="shared" si="1050"/>
        <v>421034</v>
      </c>
      <c r="W1736" s="50">
        <v>34</v>
      </c>
      <c r="X1736" s="50" t="s">
        <v>2200</v>
      </c>
      <c r="Y1736" s="50" t="s">
        <v>2200</v>
      </c>
      <c r="Z1736" s="50">
        <f>随机目标!CH1475</f>
        <v>0</v>
      </c>
      <c r="AA1736" s="50">
        <v>1</v>
      </c>
      <c r="AB1736" s="50" t="str">
        <f t="shared" si="1051"/>
        <v>itemicon_1</v>
      </c>
      <c r="AC1736" s="50" t="str">
        <f t="shared" si="1052"/>
        <v>coin</v>
      </c>
    </row>
    <row r="1737" spans="11:29">
      <c r="K1737" s="50">
        <v>22</v>
      </c>
      <c r="L1737" s="50">
        <f t="shared" si="1053"/>
        <v>221035</v>
      </c>
      <c r="M1737" s="50">
        <v>35</v>
      </c>
      <c r="N1737" s="50" t="str">
        <f ca="1">OFFSET(随机目标!$C$42,M1737-1,MATCH(K1737,随机目标!$C$41:$CH$41,0)-1)</f>
        <v>prop,305,1</v>
      </c>
      <c r="O1737" s="50" t="str">
        <f ca="1">OFFSET(随机目标!$C$42,M1737-1,MATCH(K1737,随机目标!$C$41:$CH$41,0))</f>
        <v>prop,305,1</v>
      </c>
      <c r="P1737" s="50">
        <f ca="1">OFFSET(随机目标!$C$42,M1737-1,MATCH(K1737,随机目标!$C$41:$CH$41,0)+1)</f>
        <v>15</v>
      </c>
      <c r="Q1737" s="50">
        <v>1</v>
      </c>
      <c r="R1737" s="50" t="str">
        <f t="shared" ca="1" si="1054"/>
        <v>prop_305</v>
      </c>
      <c r="S1737" s="50" t="str">
        <f t="shared" ca="1" si="1055"/>
        <v>prop</v>
      </c>
      <c r="U1737" s="50">
        <v>42</v>
      </c>
      <c r="V1737" s="50">
        <f t="shared" si="1050"/>
        <v>421035</v>
      </c>
      <c r="W1737" s="50">
        <v>35</v>
      </c>
      <c r="X1737" s="50" t="s">
        <v>2200</v>
      </c>
      <c r="Y1737" s="50" t="s">
        <v>2200</v>
      </c>
      <c r="Z1737" s="50">
        <f>随机目标!CH1476</f>
        <v>0</v>
      </c>
      <c r="AA1737" s="50">
        <v>1</v>
      </c>
      <c r="AB1737" s="50" t="str">
        <f t="shared" si="1051"/>
        <v>itemicon_1</v>
      </c>
      <c r="AC1737" s="50" t="str">
        <f t="shared" si="1052"/>
        <v>coin</v>
      </c>
    </row>
    <row r="1738" spans="11:29">
      <c r="K1738" s="50">
        <v>22</v>
      </c>
      <c r="L1738" s="50">
        <f t="shared" si="1053"/>
        <v>221036</v>
      </c>
      <c r="M1738" s="50">
        <v>36</v>
      </c>
      <c r="N1738" s="50" t="str">
        <f ca="1">OFFSET(随机目标!$C$42,M1738-1,MATCH(K1738,随机目标!$C$41:$CH$41,0)-1)</f>
        <v>prop,305,1</v>
      </c>
      <c r="O1738" s="50" t="str">
        <f ca="1">OFFSET(随机目标!$C$42,M1738-1,MATCH(K1738,随机目标!$C$41:$CH$41,0))</f>
        <v>prop,305,1</v>
      </c>
      <c r="P1738" s="50">
        <f ca="1">OFFSET(随机目标!$C$42,M1738-1,MATCH(K1738,随机目标!$C$41:$CH$41,0)+1)</f>
        <v>15</v>
      </c>
      <c r="Q1738" s="50">
        <v>1</v>
      </c>
      <c r="R1738" s="50" t="str">
        <f t="shared" ca="1" si="1054"/>
        <v>prop_305</v>
      </c>
      <c r="S1738" s="50" t="str">
        <f t="shared" ca="1" si="1055"/>
        <v>prop</v>
      </c>
      <c r="U1738" s="50">
        <v>42</v>
      </c>
      <c r="V1738" s="50">
        <f t="shared" si="1050"/>
        <v>421036</v>
      </c>
      <c r="W1738" s="50">
        <v>36</v>
      </c>
      <c r="X1738" s="50" t="s">
        <v>2200</v>
      </c>
      <c r="Y1738" s="50" t="s">
        <v>2200</v>
      </c>
      <c r="Z1738" s="50">
        <f>随机目标!CH1477</f>
        <v>0</v>
      </c>
      <c r="AA1738" s="50">
        <v>1</v>
      </c>
      <c r="AB1738" s="50" t="str">
        <f t="shared" si="1051"/>
        <v>itemicon_1</v>
      </c>
      <c r="AC1738" s="50" t="str">
        <f t="shared" si="1052"/>
        <v>coin</v>
      </c>
    </row>
    <row r="1739" spans="11:29">
      <c r="K1739" s="50">
        <v>22</v>
      </c>
      <c r="L1739" s="50">
        <f t="shared" si="1053"/>
        <v>221037</v>
      </c>
      <c r="M1739" s="50">
        <v>37</v>
      </c>
      <c r="N1739" s="50" t="str">
        <f ca="1">OFFSET(随机目标!$C$42,M1739-1,MATCH(K1739,随机目标!$C$41:$CH$41,0)-1)</f>
        <v>prop,305,1</v>
      </c>
      <c r="O1739" s="50" t="str">
        <f ca="1">OFFSET(随机目标!$C$42,M1739-1,MATCH(K1739,随机目标!$C$41:$CH$41,0))</f>
        <v>prop,305,1</v>
      </c>
      <c r="P1739" s="50">
        <f ca="1">OFFSET(随机目标!$C$42,M1739-1,MATCH(K1739,随机目标!$C$41:$CH$41,0)+1)</f>
        <v>15</v>
      </c>
      <c r="Q1739" s="50">
        <v>1</v>
      </c>
      <c r="R1739" s="50" t="str">
        <f t="shared" ca="1" si="1054"/>
        <v>prop_305</v>
      </c>
      <c r="S1739" s="50" t="str">
        <f t="shared" ca="1" si="1055"/>
        <v>prop</v>
      </c>
      <c r="U1739" s="50">
        <v>42</v>
      </c>
      <c r="V1739" s="50">
        <f t="shared" si="1050"/>
        <v>421037</v>
      </c>
      <c r="W1739" s="50">
        <v>37</v>
      </c>
      <c r="X1739" s="50" t="s">
        <v>2200</v>
      </c>
      <c r="Y1739" s="50" t="s">
        <v>2200</v>
      </c>
      <c r="Z1739" s="50">
        <f>随机目标!CH1478</f>
        <v>0</v>
      </c>
      <c r="AA1739" s="50">
        <v>1</v>
      </c>
      <c r="AB1739" s="50" t="str">
        <f t="shared" si="1051"/>
        <v>itemicon_1</v>
      </c>
      <c r="AC1739" s="50" t="str">
        <f t="shared" si="1052"/>
        <v>coin</v>
      </c>
    </row>
    <row r="1740" spans="11:29">
      <c r="K1740" s="50">
        <v>22</v>
      </c>
      <c r="L1740" s="50">
        <f t="shared" si="1053"/>
        <v>221038</v>
      </c>
      <c r="M1740" s="50">
        <v>38</v>
      </c>
      <c r="N1740" s="50" t="str">
        <f ca="1">OFFSET(随机目标!$C$42,M1740-1,MATCH(K1740,随机目标!$C$41:$CH$41,0)-1)</f>
        <v>prop,305,1</v>
      </c>
      <c r="O1740" s="50" t="str">
        <f ca="1">OFFSET(随机目标!$C$42,M1740-1,MATCH(K1740,随机目标!$C$41:$CH$41,0))</f>
        <v>prop,305,1</v>
      </c>
      <c r="P1740" s="50">
        <f ca="1">OFFSET(随机目标!$C$42,M1740-1,MATCH(K1740,随机目标!$C$41:$CH$41,0)+1)</f>
        <v>15</v>
      </c>
      <c r="Q1740" s="50">
        <v>1</v>
      </c>
      <c r="R1740" s="50" t="str">
        <f t="shared" ca="1" si="1054"/>
        <v>prop_305</v>
      </c>
      <c r="S1740" s="50" t="str">
        <f t="shared" ca="1" si="1055"/>
        <v>prop</v>
      </c>
      <c r="U1740" s="50">
        <v>42</v>
      </c>
      <c r="V1740" s="50">
        <f t="shared" si="1050"/>
        <v>421038</v>
      </c>
      <c r="W1740" s="50">
        <v>38</v>
      </c>
      <c r="X1740" s="50" t="s">
        <v>2200</v>
      </c>
      <c r="Y1740" s="50" t="s">
        <v>2200</v>
      </c>
      <c r="Z1740" s="50">
        <f>随机目标!CH1479</f>
        <v>0</v>
      </c>
      <c r="AA1740" s="50">
        <v>1</v>
      </c>
      <c r="AB1740" s="50" t="str">
        <f t="shared" si="1051"/>
        <v>itemicon_1</v>
      </c>
      <c r="AC1740" s="50" t="str">
        <f t="shared" si="1052"/>
        <v>coin</v>
      </c>
    </row>
    <row r="1741" spans="11:29">
      <c r="K1741" s="50">
        <v>22</v>
      </c>
      <c r="L1741" s="50">
        <f t="shared" si="1053"/>
        <v>221039</v>
      </c>
      <c r="M1741" s="50">
        <v>39</v>
      </c>
      <c r="N1741" s="50" t="str">
        <f ca="1">OFFSET(随机目标!$C$42,M1741-1,MATCH(K1741,随机目标!$C$41:$CH$41,0)-1)</f>
        <v>prop,305,1</v>
      </c>
      <c r="O1741" s="50" t="str">
        <f ca="1">OFFSET(随机目标!$C$42,M1741-1,MATCH(K1741,随机目标!$C$41:$CH$41,0))</f>
        <v>prop,305,1</v>
      </c>
      <c r="P1741" s="50">
        <f ca="1">OFFSET(随机目标!$C$42,M1741-1,MATCH(K1741,随机目标!$C$41:$CH$41,0)+1)</f>
        <v>15</v>
      </c>
      <c r="Q1741" s="50">
        <v>1</v>
      </c>
      <c r="R1741" s="50" t="str">
        <f t="shared" ca="1" si="1054"/>
        <v>prop_305</v>
      </c>
      <c r="S1741" s="50" t="str">
        <f t="shared" ca="1" si="1055"/>
        <v>prop</v>
      </c>
      <c r="U1741" s="50">
        <v>42</v>
      </c>
      <c r="V1741" s="50">
        <f t="shared" si="1050"/>
        <v>421039</v>
      </c>
      <c r="W1741" s="50">
        <v>39</v>
      </c>
      <c r="X1741" s="50" t="s">
        <v>2200</v>
      </c>
      <c r="Y1741" s="50" t="s">
        <v>2200</v>
      </c>
      <c r="Z1741" s="50">
        <f>随机目标!CH1480</f>
        <v>0</v>
      </c>
      <c r="AA1741" s="50">
        <v>1</v>
      </c>
      <c r="AB1741" s="50" t="str">
        <f t="shared" si="1051"/>
        <v>itemicon_1</v>
      </c>
      <c r="AC1741" s="50" t="str">
        <f t="shared" si="1052"/>
        <v>coin</v>
      </c>
    </row>
    <row r="1742" spans="11:29">
      <c r="K1742" s="50">
        <v>22</v>
      </c>
      <c r="L1742" s="50">
        <f t="shared" si="1053"/>
        <v>221040</v>
      </c>
      <c r="M1742" s="50">
        <v>40</v>
      </c>
      <c r="N1742" s="50" t="str">
        <f ca="1">OFFSET(随机目标!$C$42,M1742-1,MATCH(K1742,随机目标!$C$41:$CH$41,0)-1)</f>
        <v>prop,305,1</v>
      </c>
      <c r="O1742" s="50" t="str">
        <f ca="1">OFFSET(随机目标!$C$42,M1742-1,MATCH(K1742,随机目标!$C$41:$CH$41,0))</f>
        <v>prop,305,1</v>
      </c>
      <c r="P1742" s="50">
        <f ca="1">OFFSET(随机目标!$C$42,M1742-1,MATCH(K1742,随机目标!$C$41:$CH$41,0)+1)</f>
        <v>15</v>
      </c>
      <c r="Q1742" s="50">
        <v>1</v>
      </c>
      <c r="R1742" s="50" t="str">
        <f t="shared" ca="1" si="1054"/>
        <v>prop_305</v>
      </c>
      <c r="S1742" s="50" t="str">
        <f t="shared" ca="1" si="1055"/>
        <v>prop</v>
      </c>
      <c r="U1742" s="50">
        <v>42</v>
      </c>
      <c r="V1742" s="50">
        <f t="shared" si="1050"/>
        <v>421040</v>
      </c>
      <c r="W1742" s="50">
        <v>40</v>
      </c>
      <c r="X1742" s="50" t="s">
        <v>2200</v>
      </c>
      <c r="Y1742" s="50" t="s">
        <v>2200</v>
      </c>
      <c r="Z1742" s="50">
        <f>随机目标!CH1481</f>
        <v>0</v>
      </c>
      <c r="AA1742" s="50">
        <v>1</v>
      </c>
      <c r="AB1742" s="50" t="str">
        <f t="shared" si="1051"/>
        <v>itemicon_1</v>
      </c>
      <c r="AC1742" s="50" t="str">
        <f t="shared" si="1052"/>
        <v>coin</v>
      </c>
    </row>
    <row r="1743" spans="11:29">
      <c r="K1743" s="50">
        <v>22</v>
      </c>
      <c r="L1743" s="50">
        <f t="shared" si="1053"/>
        <v>221041</v>
      </c>
      <c r="M1743" s="50">
        <v>41</v>
      </c>
      <c r="N1743" s="50" t="str">
        <f ca="1">OFFSET(随机目标!$C$42,M1743-1,MATCH(K1743,随机目标!$C$41:$CH$41,0)-1)</f>
        <v>prop,305,1</v>
      </c>
      <c r="O1743" s="50" t="str">
        <f ca="1">OFFSET(随机目标!$C$42,M1743-1,MATCH(K1743,随机目标!$C$41:$CH$41,0))</f>
        <v>prop,305,1</v>
      </c>
      <c r="P1743" s="50">
        <f ca="1">OFFSET(随机目标!$C$42,M1743-1,MATCH(K1743,随机目标!$C$41:$CH$41,0)+1)</f>
        <v>21</v>
      </c>
      <c r="Q1743" s="50">
        <v>1</v>
      </c>
      <c r="R1743" s="50" t="str">
        <f t="shared" ca="1" si="1054"/>
        <v>prop_305</v>
      </c>
      <c r="S1743" s="50" t="str">
        <f t="shared" ca="1" si="1055"/>
        <v>prop</v>
      </c>
      <c r="U1743" s="50">
        <v>42</v>
      </c>
      <c r="V1743" s="50">
        <f t="shared" si="1050"/>
        <v>421041</v>
      </c>
      <c r="W1743" s="50">
        <v>41</v>
      </c>
      <c r="X1743" s="50" t="s">
        <v>2200</v>
      </c>
      <c r="Y1743" s="50" t="s">
        <v>2200</v>
      </c>
      <c r="Z1743" s="50">
        <f>随机目标!CH1482</f>
        <v>0</v>
      </c>
      <c r="AA1743" s="50">
        <v>1</v>
      </c>
      <c r="AB1743" s="50" t="str">
        <f t="shared" si="1051"/>
        <v>itemicon_1</v>
      </c>
      <c r="AC1743" s="50" t="str">
        <f t="shared" si="1052"/>
        <v>coin</v>
      </c>
    </row>
    <row r="1744" spans="11:29">
      <c r="K1744" s="50">
        <v>22</v>
      </c>
      <c r="L1744" s="50">
        <f t="shared" si="1053"/>
        <v>221042</v>
      </c>
      <c r="M1744" s="50">
        <v>42</v>
      </c>
      <c r="N1744" s="50" t="str">
        <f ca="1">OFFSET(随机目标!$C$42,M1744-1,MATCH(K1744,随机目标!$C$41:$CH$41,0)-1)</f>
        <v>prop,305,1</v>
      </c>
      <c r="O1744" s="50" t="str">
        <f ca="1">OFFSET(随机目标!$C$42,M1744-1,MATCH(K1744,随机目标!$C$41:$CH$41,0))</f>
        <v>prop,305,1</v>
      </c>
      <c r="P1744" s="50">
        <f ca="1">OFFSET(随机目标!$C$42,M1744-1,MATCH(K1744,随机目标!$C$41:$CH$41,0)+1)</f>
        <v>21</v>
      </c>
      <c r="Q1744" s="50">
        <v>1</v>
      </c>
      <c r="R1744" s="50" t="str">
        <f t="shared" ca="1" si="1054"/>
        <v>prop_305</v>
      </c>
      <c r="S1744" s="50" t="str">
        <f t="shared" ca="1" si="1055"/>
        <v>prop</v>
      </c>
      <c r="U1744" s="50">
        <v>42</v>
      </c>
      <c r="V1744" s="50">
        <f t="shared" si="1050"/>
        <v>421042</v>
      </c>
      <c r="W1744" s="50">
        <v>42</v>
      </c>
      <c r="X1744" s="50" t="s">
        <v>2200</v>
      </c>
      <c r="Y1744" s="50" t="s">
        <v>2200</v>
      </c>
      <c r="Z1744" s="50">
        <f>随机目标!CH1483</f>
        <v>0</v>
      </c>
      <c r="AA1744" s="50">
        <v>1</v>
      </c>
      <c r="AB1744" s="50" t="str">
        <f t="shared" si="1051"/>
        <v>itemicon_1</v>
      </c>
      <c r="AC1744" s="50" t="str">
        <f t="shared" si="1052"/>
        <v>coin</v>
      </c>
    </row>
    <row r="1745" spans="11:29">
      <c r="K1745" s="50">
        <v>22</v>
      </c>
      <c r="L1745" s="50">
        <f t="shared" si="1053"/>
        <v>221043</v>
      </c>
      <c r="M1745" s="50">
        <v>43</v>
      </c>
      <c r="N1745" s="50" t="str">
        <f ca="1">OFFSET(随机目标!$C$42,M1745-1,MATCH(K1745,随机目标!$C$41:$CH$41,0)-1)</f>
        <v>prop,305,1</v>
      </c>
      <c r="O1745" s="50" t="str">
        <f ca="1">OFFSET(随机目标!$C$42,M1745-1,MATCH(K1745,随机目标!$C$41:$CH$41,0))</f>
        <v>prop,305,1</v>
      </c>
      <c r="P1745" s="50">
        <f ca="1">OFFSET(随机目标!$C$42,M1745-1,MATCH(K1745,随机目标!$C$41:$CH$41,0)+1)</f>
        <v>21</v>
      </c>
      <c r="Q1745" s="50">
        <v>1</v>
      </c>
      <c r="R1745" s="50" t="str">
        <f t="shared" ca="1" si="1054"/>
        <v>prop_305</v>
      </c>
      <c r="S1745" s="50" t="str">
        <f t="shared" ca="1" si="1055"/>
        <v>prop</v>
      </c>
      <c r="U1745" s="50">
        <v>42</v>
      </c>
      <c r="V1745" s="50">
        <f t="shared" si="1050"/>
        <v>421043</v>
      </c>
      <c r="W1745" s="50">
        <v>43</v>
      </c>
      <c r="X1745" s="50" t="s">
        <v>2200</v>
      </c>
      <c r="Y1745" s="50" t="s">
        <v>2200</v>
      </c>
      <c r="Z1745" s="50">
        <f>随机目标!CH1484</f>
        <v>0</v>
      </c>
      <c r="AA1745" s="50">
        <v>1</v>
      </c>
      <c r="AB1745" s="50" t="str">
        <f t="shared" si="1051"/>
        <v>itemicon_1</v>
      </c>
      <c r="AC1745" s="50" t="str">
        <f t="shared" si="1052"/>
        <v>coin</v>
      </c>
    </row>
    <row r="1746" spans="11:29">
      <c r="K1746" s="50">
        <v>22</v>
      </c>
      <c r="L1746" s="50">
        <f t="shared" si="1053"/>
        <v>221044</v>
      </c>
      <c r="M1746" s="50">
        <v>44</v>
      </c>
      <c r="N1746" s="50" t="str">
        <f ca="1">OFFSET(随机目标!$C$42,M1746-1,MATCH(K1746,随机目标!$C$41:$CH$41,0)-1)</f>
        <v>prop,305,1</v>
      </c>
      <c r="O1746" s="50" t="str">
        <f ca="1">OFFSET(随机目标!$C$42,M1746-1,MATCH(K1746,随机目标!$C$41:$CH$41,0))</f>
        <v>prop,305,1</v>
      </c>
      <c r="P1746" s="50">
        <f ca="1">OFFSET(随机目标!$C$42,M1746-1,MATCH(K1746,随机目标!$C$41:$CH$41,0)+1)</f>
        <v>21</v>
      </c>
      <c r="Q1746" s="50">
        <v>1</v>
      </c>
      <c r="R1746" s="50" t="str">
        <f t="shared" ca="1" si="1054"/>
        <v>prop_305</v>
      </c>
      <c r="S1746" s="50" t="str">
        <f t="shared" ca="1" si="1055"/>
        <v>prop</v>
      </c>
      <c r="U1746" s="50">
        <v>42</v>
      </c>
      <c r="V1746" s="50">
        <f t="shared" si="1050"/>
        <v>421044</v>
      </c>
      <c r="W1746" s="50">
        <v>44</v>
      </c>
      <c r="X1746" s="50" t="s">
        <v>2200</v>
      </c>
      <c r="Y1746" s="50" t="s">
        <v>2200</v>
      </c>
      <c r="Z1746" s="50">
        <f>随机目标!CH1485</f>
        <v>0</v>
      </c>
      <c r="AA1746" s="50">
        <v>1</v>
      </c>
      <c r="AB1746" s="50" t="str">
        <f t="shared" si="1051"/>
        <v>itemicon_1</v>
      </c>
      <c r="AC1746" s="50" t="str">
        <f t="shared" si="1052"/>
        <v>coin</v>
      </c>
    </row>
    <row r="1747" spans="11:29">
      <c r="K1747" s="50">
        <v>22</v>
      </c>
      <c r="L1747" s="50">
        <f t="shared" si="1053"/>
        <v>221045</v>
      </c>
      <c r="M1747" s="50">
        <v>45</v>
      </c>
      <c r="N1747" s="50" t="str">
        <f ca="1">OFFSET(随机目标!$C$42,M1747-1,MATCH(K1747,随机目标!$C$41:$CH$41,0)-1)</f>
        <v>prop,305,1</v>
      </c>
      <c r="O1747" s="50" t="str">
        <f ca="1">OFFSET(随机目标!$C$42,M1747-1,MATCH(K1747,随机目标!$C$41:$CH$41,0))</f>
        <v>prop,305,1</v>
      </c>
      <c r="P1747" s="50">
        <f ca="1">OFFSET(随机目标!$C$42,M1747-1,MATCH(K1747,随机目标!$C$41:$CH$41,0)+1)</f>
        <v>20</v>
      </c>
      <c r="Q1747" s="50">
        <v>1</v>
      </c>
      <c r="R1747" s="50" t="str">
        <f t="shared" ca="1" si="1054"/>
        <v>prop_305</v>
      </c>
      <c r="S1747" s="50" t="str">
        <f t="shared" ca="1" si="1055"/>
        <v>prop</v>
      </c>
      <c r="U1747" s="50">
        <v>42</v>
      </c>
      <c r="V1747" s="50">
        <f t="shared" si="1050"/>
        <v>421045</v>
      </c>
      <c r="W1747" s="50">
        <v>45</v>
      </c>
      <c r="X1747" s="50" t="s">
        <v>2200</v>
      </c>
      <c r="Y1747" s="50" t="s">
        <v>2200</v>
      </c>
      <c r="Z1747" s="50">
        <f>随机目标!CH1486</f>
        <v>0</v>
      </c>
      <c r="AA1747" s="50">
        <v>1</v>
      </c>
      <c r="AB1747" s="50" t="str">
        <f t="shared" si="1051"/>
        <v>itemicon_1</v>
      </c>
      <c r="AC1747" s="50" t="str">
        <f t="shared" si="1052"/>
        <v>coin</v>
      </c>
    </row>
    <row r="1748" spans="11:29">
      <c r="K1748" s="50">
        <v>22</v>
      </c>
      <c r="L1748" s="50">
        <f t="shared" si="1053"/>
        <v>221046</v>
      </c>
      <c r="M1748" s="50">
        <v>46</v>
      </c>
      <c r="N1748" s="50" t="str">
        <f ca="1">OFFSET(随机目标!$C$42,M1748-1,MATCH(K1748,随机目标!$C$41:$CH$41,0)-1)</f>
        <v>prop,305,1</v>
      </c>
      <c r="O1748" s="50" t="str">
        <f ca="1">OFFSET(随机目标!$C$42,M1748-1,MATCH(K1748,随机目标!$C$41:$CH$41,0))</f>
        <v>prop,305,1</v>
      </c>
      <c r="P1748" s="50">
        <f ca="1">OFFSET(随机目标!$C$42,M1748-1,MATCH(K1748,随机目标!$C$41:$CH$41,0)+1)</f>
        <v>20</v>
      </c>
      <c r="Q1748" s="50">
        <v>1</v>
      </c>
      <c r="R1748" s="50" t="str">
        <f t="shared" ca="1" si="1054"/>
        <v>prop_305</v>
      </c>
      <c r="S1748" s="50" t="str">
        <f t="shared" ca="1" si="1055"/>
        <v>prop</v>
      </c>
      <c r="U1748" s="50">
        <v>42</v>
      </c>
      <c r="V1748" s="50">
        <f t="shared" si="1050"/>
        <v>421046</v>
      </c>
      <c r="W1748" s="50">
        <v>46</v>
      </c>
      <c r="X1748" s="50" t="s">
        <v>2200</v>
      </c>
      <c r="Y1748" s="50" t="s">
        <v>2200</v>
      </c>
      <c r="Z1748" s="50">
        <f>随机目标!CH1487</f>
        <v>0</v>
      </c>
      <c r="AA1748" s="50">
        <v>1</v>
      </c>
      <c r="AB1748" s="50" t="str">
        <f t="shared" si="1051"/>
        <v>itemicon_1</v>
      </c>
      <c r="AC1748" s="50" t="str">
        <f t="shared" si="1052"/>
        <v>coin</v>
      </c>
    </row>
    <row r="1749" spans="11:29">
      <c r="K1749" s="50">
        <v>22</v>
      </c>
      <c r="L1749" s="50">
        <f t="shared" si="1053"/>
        <v>221047</v>
      </c>
      <c r="M1749" s="50">
        <v>47</v>
      </c>
      <c r="N1749" s="50" t="str">
        <f ca="1">OFFSET(随机目标!$C$42,M1749-1,MATCH(K1749,随机目标!$C$41:$CH$41,0)-1)</f>
        <v>prop,305,1</v>
      </c>
      <c r="O1749" s="50" t="str">
        <f ca="1">OFFSET(随机目标!$C$42,M1749-1,MATCH(K1749,随机目标!$C$41:$CH$41,0))</f>
        <v>prop,305,1</v>
      </c>
      <c r="P1749" s="50">
        <f ca="1">OFFSET(随机目标!$C$42,M1749-1,MATCH(K1749,随机目标!$C$41:$CH$41,0)+1)</f>
        <v>20</v>
      </c>
      <c r="Q1749" s="50">
        <v>1</v>
      </c>
      <c r="R1749" s="50" t="str">
        <f t="shared" ca="1" si="1054"/>
        <v>prop_305</v>
      </c>
      <c r="S1749" s="50" t="str">
        <f t="shared" ca="1" si="1055"/>
        <v>prop</v>
      </c>
      <c r="U1749" s="50">
        <v>42</v>
      </c>
      <c r="V1749" s="50">
        <f t="shared" si="1050"/>
        <v>421047</v>
      </c>
      <c r="W1749" s="50">
        <v>47</v>
      </c>
      <c r="X1749" s="50" t="s">
        <v>2200</v>
      </c>
      <c r="Y1749" s="50" t="s">
        <v>2200</v>
      </c>
      <c r="Z1749" s="50">
        <f>随机目标!CH1488</f>
        <v>0</v>
      </c>
      <c r="AA1749" s="50">
        <v>1</v>
      </c>
      <c r="AB1749" s="50" t="str">
        <f t="shared" si="1051"/>
        <v>itemicon_1</v>
      </c>
      <c r="AC1749" s="50" t="str">
        <f t="shared" si="1052"/>
        <v>coin</v>
      </c>
    </row>
    <row r="1750" spans="11:29">
      <c r="K1750" s="50">
        <v>22</v>
      </c>
      <c r="L1750" s="50">
        <f t="shared" si="1053"/>
        <v>221048</v>
      </c>
      <c r="M1750" s="50">
        <v>48</v>
      </c>
      <c r="N1750" s="50" t="str">
        <f ca="1">OFFSET(随机目标!$C$42,M1750-1,MATCH(K1750,随机目标!$C$41:$CH$41,0)-1)</f>
        <v>prop,305,1</v>
      </c>
      <c r="O1750" s="50" t="str">
        <f ca="1">OFFSET(随机目标!$C$42,M1750-1,MATCH(K1750,随机目标!$C$41:$CH$41,0))</f>
        <v>prop,305,1</v>
      </c>
      <c r="P1750" s="50">
        <f ca="1">OFFSET(随机目标!$C$42,M1750-1,MATCH(K1750,随机目标!$C$41:$CH$41,0)+1)</f>
        <v>20</v>
      </c>
      <c r="Q1750" s="50">
        <v>1</v>
      </c>
      <c r="R1750" s="50" t="str">
        <f t="shared" ca="1" si="1054"/>
        <v>prop_305</v>
      </c>
      <c r="S1750" s="50" t="str">
        <f t="shared" ca="1" si="1055"/>
        <v>prop</v>
      </c>
      <c r="U1750" s="50">
        <v>42</v>
      </c>
      <c r="V1750" s="50">
        <f t="shared" si="1050"/>
        <v>421048</v>
      </c>
      <c r="W1750" s="50">
        <v>48</v>
      </c>
      <c r="X1750" s="50" t="s">
        <v>2200</v>
      </c>
      <c r="Y1750" s="50" t="s">
        <v>2200</v>
      </c>
      <c r="Z1750" s="50">
        <f>随机目标!CH1489</f>
        <v>0</v>
      </c>
      <c r="AA1750" s="50">
        <v>1</v>
      </c>
      <c r="AB1750" s="50" t="str">
        <f t="shared" si="1051"/>
        <v>itemicon_1</v>
      </c>
      <c r="AC1750" s="50" t="str">
        <f t="shared" si="1052"/>
        <v>coin</v>
      </c>
    </row>
    <row r="1751" spans="11:29">
      <c r="K1751" s="50">
        <v>22</v>
      </c>
      <c r="L1751" s="50">
        <f t="shared" si="1053"/>
        <v>221049</v>
      </c>
      <c r="M1751" s="50">
        <v>49</v>
      </c>
      <c r="N1751" s="50" t="str">
        <f ca="1">OFFSET(随机目标!$C$42,M1751-1,MATCH(K1751,随机目标!$C$41:$CH$41,0)-1)</f>
        <v>prop,305,1</v>
      </c>
      <c r="O1751" s="50" t="str">
        <f ca="1">OFFSET(随机目标!$C$42,M1751-1,MATCH(K1751,随机目标!$C$41:$CH$41,0))</f>
        <v>prop,305,1</v>
      </c>
      <c r="P1751" s="50">
        <f ca="1">OFFSET(随机目标!$C$42,M1751-1,MATCH(K1751,随机目标!$C$41:$CH$41,0)+1)</f>
        <v>20</v>
      </c>
      <c r="Q1751" s="50">
        <v>1</v>
      </c>
      <c r="R1751" s="50" t="str">
        <f t="shared" ca="1" si="1054"/>
        <v>prop_305</v>
      </c>
      <c r="S1751" s="50" t="str">
        <f t="shared" ca="1" si="1055"/>
        <v>prop</v>
      </c>
      <c r="U1751" s="50">
        <v>42</v>
      </c>
      <c r="V1751" s="50">
        <f t="shared" si="1050"/>
        <v>421049</v>
      </c>
      <c r="W1751" s="50">
        <v>49</v>
      </c>
      <c r="X1751" s="50" t="s">
        <v>2200</v>
      </c>
      <c r="Y1751" s="50" t="s">
        <v>2200</v>
      </c>
      <c r="Z1751" s="50">
        <f>随机目标!CH1490</f>
        <v>0</v>
      </c>
      <c r="AA1751" s="50">
        <v>1</v>
      </c>
      <c r="AB1751" s="50" t="str">
        <f t="shared" si="1051"/>
        <v>itemicon_1</v>
      </c>
      <c r="AC1751" s="50" t="str">
        <f t="shared" si="1052"/>
        <v>coin</v>
      </c>
    </row>
    <row r="1752" spans="11:29">
      <c r="K1752" s="50">
        <v>22</v>
      </c>
      <c r="L1752" s="50">
        <f t="shared" si="1053"/>
        <v>221050</v>
      </c>
      <c r="M1752" s="50">
        <v>50</v>
      </c>
      <c r="N1752" s="50" t="str">
        <f ca="1">OFFSET(随机目标!$C$42,M1752-1,MATCH(K1752,随机目标!$C$41:$CH$41,0)-1)</f>
        <v>prop,305,1</v>
      </c>
      <c r="O1752" s="50" t="str">
        <f ca="1">OFFSET(随机目标!$C$42,M1752-1,MATCH(K1752,随机目标!$C$41:$CH$41,0))</f>
        <v>prop,305,1</v>
      </c>
      <c r="P1752" s="50">
        <f ca="1">OFFSET(随机目标!$C$42,M1752-1,MATCH(K1752,随机目标!$C$41:$CH$41,0)+1)</f>
        <v>19</v>
      </c>
      <c r="Q1752" s="50">
        <v>1</v>
      </c>
      <c r="R1752" s="50" t="str">
        <f t="shared" ca="1" si="1054"/>
        <v>prop_305</v>
      </c>
      <c r="S1752" s="50" t="str">
        <f t="shared" ca="1" si="1055"/>
        <v>prop</v>
      </c>
      <c r="U1752" s="50">
        <v>42</v>
      </c>
      <c r="V1752" s="50">
        <f t="shared" ref="V1752:V1802" si="1056">U1752*10000+1000+W1752</f>
        <v>421050</v>
      </c>
      <c r="W1752" s="50">
        <v>50</v>
      </c>
      <c r="X1752" s="50" t="s">
        <v>2200</v>
      </c>
      <c r="Y1752" s="50" t="s">
        <v>2200</v>
      </c>
      <c r="Z1752" s="50">
        <f>随机目标!CH1491</f>
        <v>0</v>
      </c>
      <c r="AA1752" s="50">
        <v>1</v>
      </c>
      <c r="AB1752" s="50" t="str">
        <f t="shared" ref="AB1752:AB1802" si="1057">IF(OR(AC1752="coin",AC1752="stage_token"),VLOOKUP(AC1752,$AE$3:$AF$6,2,0),IF(AC1752="item",VLOOKUP(Y1752,$AE$3:$AF$6,2,0),AC1752&amp;"_"&amp;MID(Y1752,6,3)))</f>
        <v>itemicon_1</v>
      </c>
      <c r="AC1752" s="50" t="str">
        <f t="shared" ref="AC1752:AC1802" si="1058">LEFT(Y1752,FIND(",",Y1752)-1)</f>
        <v>coin</v>
      </c>
    </row>
    <row r="1753" spans="11:29">
      <c r="K1753" s="50">
        <v>22</v>
      </c>
      <c r="L1753" s="50">
        <f t="shared" si="1053"/>
        <v>221051</v>
      </c>
      <c r="M1753" s="50">
        <v>51</v>
      </c>
      <c r="N1753" s="50" t="str">
        <f ca="1">OFFSET(随机目标!$C$42,M1753-1,MATCH(K1753,随机目标!$C$41:$CH$41,0)-1)</f>
        <v>prop,305,1</v>
      </c>
      <c r="O1753" s="50" t="str">
        <f ca="1">OFFSET(随机目标!$C$42,M1753-1,MATCH(K1753,随机目标!$C$41:$CH$41,0))</f>
        <v>prop,305,1</v>
      </c>
      <c r="P1753" s="50">
        <f ca="1">OFFSET(随机目标!$C$42,M1753-1,MATCH(K1753,随机目标!$C$41:$CH$41,0)+1)</f>
        <v>19</v>
      </c>
      <c r="Q1753" s="50">
        <v>1</v>
      </c>
      <c r="R1753" s="50" t="str">
        <f t="shared" ca="1" si="1054"/>
        <v>prop_305</v>
      </c>
      <c r="S1753" s="50" t="str">
        <f t="shared" ca="1" si="1055"/>
        <v>prop</v>
      </c>
      <c r="U1753" s="50">
        <v>42</v>
      </c>
      <c r="V1753" s="50">
        <f t="shared" si="1056"/>
        <v>421051</v>
      </c>
      <c r="W1753" s="50">
        <v>51</v>
      </c>
      <c r="X1753" s="50" t="s">
        <v>2200</v>
      </c>
      <c r="Y1753" s="50" t="s">
        <v>2200</v>
      </c>
      <c r="Z1753" s="50">
        <f>随机目标!CH1492</f>
        <v>0</v>
      </c>
      <c r="AA1753" s="50">
        <v>1</v>
      </c>
      <c r="AB1753" s="50" t="str">
        <f t="shared" si="1057"/>
        <v>itemicon_1</v>
      </c>
      <c r="AC1753" s="50" t="str">
        <f t="shared" si="1058"/>
        <v>coin</v>
      </c>
    </row>
    <row r="1754" spans="11:29">
      <c r="K1754" s="50">
        <v>22</v>
      </c>
      <c r="L1754" s="50">
        <f t="shared" si="1053"/>
        <v>221052</v>
      </c>
      <c r="M1754" s="50">
        <v>52</v>
      </c>
      <c r="N1754" s="50" t="str">
        <f ca="1">OFFSET(随机目标!$C$42,M1754-1,MATCH(K1754,随机目标!$C$41:$CH$41,0)-1)</f>
        <v>prop,305,1</v>
      </c>
      <c r="O1754" s="50" t="str">
        <f ca="1">OFFSET(随机目标!$C$42,M1754-1,MATCH(K1754,随机目标!$C$41:$CH$41,0))</f>
        <v>prop,305,1</v>
      </c>
      <c r="P1754" s="50">
        <f ca="1">OFFSET(随机目标!$C$42,M1754-1,MATCH(K1754,随机目标!$C$41:$CH$41,0)+1)</f>
        <v>19</v>
      </c>
      <c r="Q1754" s="50">
        <v>1</v>
      </c>
      <c r="R1754" s="50" t="str">
        <f t="shared" ca="1" si="1054"/>
        <v>prop_305</v>
      </c>
      <c r="S1754" s="50" t="str">
        <f t="shared" ca="1" si="1055"/>
        <v>prop</v>
      </c>
      <c r="U1754" s="50">
        <v>42</v>
      </c>
      <c r="V1754" s="50">
        <f t="shared" si="1056"/>
        <v>421052</v>
      </c>
      <c r="W1754" s="50">
        <v>52</v>
      </c>
      <c r="X1754" s="50" t="s">
        <v>2200</v>
      </c>
      <c r="Y1754" s="50" t="s">
        <v>2200</v>
      </c>
      <c r="Z1754" s="50">
        <f>随机目标!CH1493</f>
        <v>0</v>
      </c>
      <c r="AA1754" s="50">
        <v>1</v>
      </c>
      <c r="AB1754" s="50" t="str">
        <f t="shared" si="1057"/>
        <v>itemicon_1</v>
      </c>
      <c r="AC1754" s="50" t="str">
        <f t="shared" si="1058"/>
        <v>coin</v>
      </c>
    </row>
    <row r="1755" spans="11:29">
      <c r="K1755" s="50">
        <v>22</v>
      </c>
      <c r="L1755" s="50">
        <f t="shared" si="1053"/>
        <v>221053</v>
      </c>
      <c r="M1755" s="50">
        <v>53</v>
      </c>
      <c r="N1755" s="50" t="str">
        <f ca="1">OFFSET(随机目标!$C$42,M1755-1,MATCH(K1755,随机目标!$C$41:$CH$41,0)-1)</f>
        <v>prop,305,1</v>
      </c>
      <c r="O1755" s="50" t="str">
        <f ca="1">OFFSET(随机目标!$C$42,M1755-1,MATCH(K1755,随机目标!$C$41:$CH$41,0))</f>
        <v>prop,305,1</v>
      </c>
      <c r="P1755" s="50">
        <f ca="1">OFFSET(随机目标!$C$42,M1755-1,MATCH(K1755,随机目标!$C$41:$CH$41,0)+1)</f>
        <v>19</v>
      </c>
      <c r="Q1755" s="50">
        <v>1</v>
      </c>
      <c r="R1755" s="50" t="str">
        <f t="shared" ca="1" si="1054"/>
        <v>prop_305</v>
      </c>
      <c r="S1755" s="50" t="str">
        <f t="shared" ca="1" si="1055"/>
        <v>prop</v>
      </c>
      <c r="U1755" s="50">
        <v>42</v>
      </c>
      <c r="V1755" s="50">
        <f t="shared" si="1056"/>
        <v>421053</v>
      </c>
      <c r="W1755" s="50">
        <v>53</v>
      </c>
      <c r="X1755" s="50" t="s">
        <v>2200</v>
      </c>
      <c r="Y1755" s="50" t="s">
        <v>2200</v>
      </c>
      <c r="Z1755" s="50">
        <f>随机目标!CH1494</f>
        <v>0</v>
      </c>
      <c r="AA1755" s="50">
        <v>1</v>
      </c>
      <c r="AB1755" s="50" t="str">
        <f t="shared" si="1057"/>
        <v>itemicon_1</v>
      </c>
      <c r="AC1755" s="50" t="str">
        <f t="shared" si="1058"/>
        <v>coin</v>
      </c>
    </row>
    <row r="1756" spans="11:29">
      <c r="K1756" s="50">
        <v>22</v>
      </c>
      <c r="L1756" s="50">
        <f t="shared" si="1053"/>
        <v>221054</v>
      </c>
      <c r="M1756" s="50">
        <v>54</v>
      </c>
      <c r="N1756" s="50" t="str">
        <f ca="1">OFFSET(随机目标!$C$42,M1756-1,MATCH(K1756,随机目标!$C$41:$CH$41,0)-1)</f>
        <v>prop,305,1</v>
      </c>
      <c r="O1756" s="50" t="str">
        <f ca="1">OFFSET(随机目标!$C$42,M1756-1,MATCH(K1756,随机目标!$C$41:$CH$41,0))</f>
        <v>prop,305,1</v>
      </c>
      <c r="P1756" s="50">
        <f ca="1">OFFSET(随机目标!$C$42,M1756-1,MATCH(K1756,随机目标!$C$41:$CH$41,0)+1)</f>
        <v>18</v>
      </c>
      <c r="Q1756" s="50">
        <v>1</v>
      </c>
      <c r="R1756" s="50" t="str">
        <f t="shared" ca="1" si="1054"/>
        <v>prop_305</v>
      </c>
      <c r="S1756" s="50" t="str">
        <f t="shared" ca="1" si="1055"/>
        <v>prop</v>
      </c>
      <c r="U1756" s="50">
        <v>42</v>
      </c>
      <c r="V1756" s="50">
        <f t="shared" si="1056"/>
        <v>421054</v>
      </c>
      <c r="W1756" s="50">
        <v>54</v>
      </c>
      <c r="X1756" s="50" t="s">
        <v>2200</v>
      </c>
      <c r="Y1756" s="50" t="s">
        <v>2200</v>
      </c>
      <c r="Z1756" s="50">
        <f>随机目标!CH1495</f>
        <v>0</v>
      </c>
      <c r="AA1756" s="50">
        <v>1</v>
      </c>
      <c r="AB1756" s="50" t="str">
        <f t="shared" si="1057"/>
        <v>itemicon_1</v>
      </c>
      <c r="AC1756" s="50" t="str">
        <f t="shared" si="1058"/>
        <v>coin</v>
      </c>
    </row>
    <row r="1757" spans="11:29">
      <c r="K1757" s="50">
        <v>22</v>
      </c>
      <c r="L1757" s="50">
        <f t="shared" si="1053"/>
        <v>221055</v>
      </c>
      <c r="M1757" s="50">
        <v>55</v>
      </c>
      <c r="N1757" s="50" t="str">
        <f ca="1">OFFSET(随机目标!$C$42,M1757-1,MATCH(K1757,随机目标!$C$41:$CH$41,0)-1)</f>
        <v>prop,305,1</v>
      </c>
      <c r="O1757" s="50" t="str">
        <f ca="1">OFFSET(随机目标!$C$42,M1757-1,MATCH(K1757,随机目标!$C$41:$CH$41,0))</f>
        <v>prop,305,1</v>
      </c>
      <c r="P1757" s="50">
        <f ca="1">OFFSET(随机目标!$C$42,M1757-1,MATCH(K1757,随机目标!$C$41:$CH$41,0)+1)</f>
        <v>18</v>
      </c>
      <c r="Q1757" s="50">
        <v>1</v>
      </c>
      <c r="R1757" s="50" t="str">
        <f t="shared" ca="1" si="1054"/>
        <v>prop_305</v>
      </c>
      <c r="S1757" s="50" t="str">
        <f t="shared" ca="1" si="1055"/>
        <v>prop</v>
      </c>
      <c r="U1757" s="50">
        <v>42</v>
      </c>
      <c r="V1757" s="50">
        <f t="shared" si="1056"/>
        <v>421055</v>
      </c>
      <c r="W1757" s="50">
        <v>55</v>
      </c>
      <c r="X1757" s="50" t="s">
        <v>2200</v>
      </c>
      <c r="Y1757" s="50" t="s">
        <v>2200</v>
      </c>
      <c r="Z1757" s="50">
        <f>随机目标!CH1496</f>
        <v>0</v>
      </c>
      <c r="AA1757" s="50">
        <v>1</v>
      </c>
      <c r="AB1757" s="50" t="str">
        <f t="shared" si="1057"/>
        <v>itemicon_1</v>
      </c>
      <c r="AC1757" s="50" t="str">
        <f t="shared" si="1058"/>
        <v>coin</v>
      </c>
    </row>
    <row r="1758" spans="11:29">
      <c r="K1758" s="50">
        <v>22</v>
      </c>
      <c r="L1758" s="50">
        <f t="shared" si="1053"/>
        <v>221056</v>
      </c>
      <c r="M1758" s="50">
        <v>56</v>
      </c>
      <c r="N1758" s="50" t="str">
        <f ca="1">OFFSET(随机目标!$C$42,M1758-1,MATCH(K1758,随机目标!$C$41:$CH$41,0)-1)</f>
        <v>prop,305,1</v>
      </c>
      <c r="O1758" s="50" t="str">
        <f ca="1">OFFSET(随机目标!$C$42,M1758-1,MATCH(K1758,随机目标!$C$41:$CH$41,0))</f>
        <v>prop,305,1</v>
      </c>
      <c r="P1758" s="50">
        <f ca="1">OFFSET(随机目标!$C$42,M1758-1,MATCH(K1758,随机目标!$C$41:$CH$41,0)+1)</f>
        <v>18</v>
      </c>
      <c r="Q1758" s="50">
        <v>1</v>
      </c>
      <c r="R1758" s="50" t="str">
        <f t="shared" ca="1" si="1054"/>
        <v>prop_305</v>
      </c>
      <c r="S1758" s="50" t="str">
        <f t="shared" ca="1" si="1055"/>
        <v>prop</v>
      </c>
      <c r="U1758" s="50">
        <v>42</v>
      </c>
      <c r="V1758" s="50">
        <f t="shared" si="1056"/>
        <v>421056</v>
      </c>
      <c r="W1758" s="50">
        <v>56</v>
      </c>
      <c r="X1758" s="50" t="s">
        <v>2200</v>
      </c>
      <c r="Y1758" s="50" t="s">
        <v>2200</v>
      </c>
      <c r="Z1758" s="50">
        <f>随机目标!CH1497</f>
        <v>0</v>
      </c>
      <c r="AA1758" s="50">
        <v>1</v>
      </c>
      <c r="AB1758" s="50" t="str">
        <f t="shared" si="1057"/>
        <v>itemicon_1</v>
      </c>
      <c r="AC1758" s="50" t="str">
        <f t="shared" si="1058"/>
        <v>coin</v>
      </c>
    </row>
    <row r="1759" spans="11:29">
      <c r="K1759" s="50">
        <v>22</v>
      </c>
      <c r="L1759" s="50">
        <f t="shared" si="1053"/>
        <v>221057</v>
      </c>
      <c r="M1759" s="50">
        <v>57</v>
      </c>
      <c r="N1759" s="50" t="str">
        <f ca="1">OFFSET(随机目标!$C$42,M1759-1,MATCH(K1759,随机目标!$C$41:$CH$41,0)-1)</f>
        <v>prop,305,1</v>
      </c>
      <c r="O1759" s="50" t="str">
        <f ca="1">OFFSET(随机目标!$C$42,M1759-1,MATCH(K1759,随机目标!$C$41:$CH$41,0))</f>
        <v>prop,305,1</v>
      </c>
      <c r="P1759" s="50">
        <f ca="1">OFFSET(随机目标!$C$42,M1759-1,MATCH(K1759,随机目标!$C$41:$CH$41,0)+1)</f>
        <v>18</v>
      </c>
      <c r="Q1759" s="50">
        <v>1</v>
      </c>
      <c r="R1759" s="50" t="str">
        <f t="shared" ca="1" si="1054"/>
        <v>prop_305</v>
      </c>
      <c r="S1759" s="50" t="str">
        <f t="shared" ca="1" si="1055"/>
        <v>prop</v>
      </c>
      <c r="U1759" s="50">
        <v>42</v>
      </c>
      <c r="V1759" s="50">
        <f t="shared" si="1056"/>
        <v>421057</v>
      </c>
      <c r="W1759" s="50">
        <v>57</v>
      </c>
      <c r="X1759" s="50" t="s">
        <v>2200</v>
      </c>
      <c r="Y1759" s="50" t="s">
        <v>2200</v>
      </c>
      <c r="Z1759" s="50">
        <f>随机目标!CH1498</f>
        <v>0</v>
      </c>
      <c r="AA1759" s="50">
        <v>1</v>
      </c>
      <c r="AB1759" s="50" t="str">
        <f t="shared" si="1057"/>
        <v>itemicon_1</v>
      </c>
      <c r="AC1759" s="50" t="str">
        <f t="shared" si="1058"/>
        <v>coin</v>
      </c>
    </row>
    <row r="1760" spans="11:29">
      <c r="K1760" s="50">
        <v>22</v>
      </c>
      <c r="L1760" s="50">
        <f t="shared" si="1053"/>
        <v>221058</v>
      </c>
      <c r="M1760" s="50">
        <v>58</v>
      </c>
      <c r="N1760" s="50" t="str">
        <f ca="1">OFFSET(随机目标!$C$42,M1760-1,MATCH(K1760,随机目标!$C$41:$CH$41,0)-1)</f>
        <v>prop,305,1</v>
      </c>
      <c r="O1760" s="50" t="str">
        <f ca="1">OFFSET(随机目标!$C$42,M1760-1,MATCH(K1760,随机目标!$C$41:$CH$41,0))</f>
        <v>prop,305,1</v>
      </c>
      <c r="P1760" s="50">
        <f ca="1">OFFSET(随机目标!$C$42,M1760-1,MATCH(K1760,随机目标!$C$41:$CH$41,0)+1)</f>
        <v>18</v>
      </c>
      <c r="Q1760" s="50">
        <v>1</v>
      </c>
      <c r="R1760" s="50" t="str">
        <f t="shared" ca="1" si="1054"/>
        <v>prop_305</v>
      </c>
      <c r="S1760" s="50" t="str">
        <f t="shared" ca="1" si="1055"/>
        <v>prop</v>
      </c>
      <c r="U1760" s="50">
        <v>42</v>
      </c>
      <c r="V1760" s="50">
        <f t="shared" si="1056"/>
        <v>421058</v>
      </c>
      <c r="W1760" s="50">
        <v>58</v>
      </c>
      <c r="X1760" s="50" t="s">
        <v>2200</v>
      </c>
      <c r="Y1760" s="50" t="s">
        <v>2200</v>
      </c>
      <c r="Z1760" s="50">
        <f>随机目标!CH1499</f>
        <v>0</v>
      </c>
      <c r="AA1760" s="50">
        <v>1</v>
      </c>
      <c r="AB1760" s="50" t="str">
        <f t="shared" si="1057"/>
        <v>itemicon_1</v>
      </c>
      <c r="AC1760" s="50" t="str">
        <f t="shared" si="1058"/>
        <v>coin</v>
      </c>
    </row>
    <row r="1761" spans="11:29">
      <c r="K1761" s="50">
        <v>22</v>
      </c>
      <c r="L1761" s="50">
        <f t="shared" si="1053"/>
        <v>221059</v>
      </c>
      <c r="M1761" s="50">
        <v>59</v>
      </c>
      <c r="N1761" s="50" t="str">
        <f ca="1">OFFSET(随机目标!$C$42,M1761-1,MATCH(K1761,随机目标!$C$41:$CH$41,0)-1)</f>
        <v>prop,305,1</v>
      </c>
      <c r="O1761" s="50" t="str">
        <f ca="1">OFFSET(随机目标!$C$42,M1761-1,MATCH(K1761,随机目标!$C$41:$CH$41,0))</f>
        <v>prop,305,1</v>
      </c>
      <c r="P1761" s="50">
        <f ca="1">OFFSET(随机目标!$C$42,M1761-1,MATCH(K1761,随机目标!$C$41:$CH$41,0)+1)</f>
        <v>17</v>
      </c>
      <c r="Q1761" s="50">
        <v>1</v>
      </c>
      <c r="R1761" s="50" t="str">
        <f t="shared" ca="1" si="1054"/>
        <v>prop_305</v>
      </c>
      <c r="S1761" s="50" t="str">
        <f t="shared" ca="1" si="1055"/>
        <v>prop</v>
      </c>
      <c r="U1761" s="50">
        <v>42</v>
      </c>
      <c r="V1761" s="50">
        <f t="shared" si="1056"/>
        <v>421059</v>
      </c>
      <c r="W1761" s="50">
        <v>59</v>
      </c>
      <c r="X1761" s="50" t="s">
        <v>2200</v>
      </c>
      <c r="Y1761" s="50" t="s">
        <v>2200</v>
      </c>
      <c r="Z1761" s="50">
        <f>随机目标!CH1500</f>
        <v>0</v>
      </c>
      <c r="AA1761" s="50">
        <v>1</v>
      </c>
      <c r="AB1761" s="50" t="str">
        <f t="shared" si="1057"/>
        <v>itemicon_1</v>
      </c>
      <c r="AC1761" s="50" t="str">
        <f t="shared" si="1058"/>
        <v>coin</v>
      </c>
    </row>
    <row r="1762" spans="11:29">
      <c r="K1762" s="50">
        <v>22</v>
      </c>
      <c r="L1762" s="50">
        <f t="shared" si="1053"/>
        <v>221060</v>
      </c>
      <c r="M1762" s="50">
        <v>60</v>
      </c>
      <c r="N1762" s="50" t="str">
        <f ca="1">OFFSET(随机目标!$C$42,M1762-1,MATCH(K1762,随机目标!$C$41:$CH$41,0)-1)</f>
        <v>prop,305,1</v>
      </c>
      <c r="O1762" s="50" t="str">
        <f ca="1">OFFSET(随机目标!$C$42,M1762-1,MATCH(K1762,随机目标!$C$41:$CH$41,0))</f>
        <v>prop,305,1</v>
      </c>
      <c r="P1762" s="50">
        <f ca="1">OFFSET(随机目标!$C$42,M1762-1,MATCH(K1762,随机目标!$C$41:$CH$41,0)+1)</f>
        <v>17</v>
      </c>
      <c r="Q1762" s="50">
        <v>1</v>
      </c>
      <c r="R1762" s="50" t="str">
        <f t="shared" ca="1" si="1054"/>
        <v>prop_305</v>
      </c>
      <c r="S1762" s="50" t="str">
        <f t="shared" ca="1" si="1055"/>
        <v>prop</v>
      </c>
      <c r="U1762" s="50">
        <v>42</v>
      </c>
      <c r="V1762" s="50">
        <f t="shared" si="1056"/>
        <v>421060</v>
      </c>
      <c r="W1762" s="50">
        <v>60</v>
      </c>
      <c r="X1762" s="50" t="s">
        <v>2200</v>
      </c>
      <c r="Y1762" s="50" t="s">
        <v>2200</v>
      </c>
      <c r="Z1762" s="50">
        <f>随机目标!CH1501</f>
        <v>0</v>
      </c>
      <c r="AA1762" s="50">
        <v>1</v>
      </c>
      <c r="AB1762" s="50" t="str">
        <f t="shared" si="1057"/>
        <v>itemicon_1</v>
      </c>
      <c r="AC1762" s="50" t="str">
        <f t="shared" si="1058"/>
        <v>coin</v>
      </c>
    </row>
    <row r="1763" spans="11:29">
      <c r="K1763" s="50">
        <v>22</v>
      </c>
      <c r="L1763" s="50">
        <f t="shared" si="1053"/>
        <v>221061</v>
      </c>
      <c r="M1763" s="50">
        <v>61</v>
      </c>
      <c r="N1763" s="50" t="str">
        <f ca="1">OFFSET(随机目标!$C$42,M1763-1,MATCH(K1763,随机目标!$C$41:$CH$41,0)-1)</f>
        <v>prop,305,1</v>
      </c>
      <c r="O1763" s="50" t="str">
        <f ca="1">OFFSET(随机目标!$C$42,M1763-1,MATCH(K1763,随机目标!$C$41:$CH$41,0))</f>
        <v>prop,305,1</v>
      </c>
      <c r="P1763" s="50">
        <f ca="1">OFFSET(随机目标!$C$42,M1763-1,MATCH(K1763,随机目标!$C$41:$CH$41,0)+1)</f>
        <v>17</v>
      </c>
      <c r="Q1763" s="50">
        <v>1</v>
      </c>
      <c r="R1763" s="50" t="str">
        <f t="shared" ca="1" si="1054"/>
        <v>prop_305</v>
      </c>
      <c r="S1763" s="50" t="str">
        <f t="shared" ca="1" si="1055"/>
        <v>prop</v>
      </c>
      <c r="U1763" s="50">
        <v>42</v>
      </c>
      <c r="V1763" s="50">
        <f t="shared" si="1056"/>
        <v>421061</v>
      </c>
      <c r="W1763" s="50">
        <v>61</v>
      </c>
      <c r="X1763" s="50" t="s">
        <v>2200</v>
      </c>
      <c r="Y1763" s="50" t="s">
        <v>2200</v>
      </c>
      <c r="Z1763" s="50">
        <f>随机目标!CH1502</f>
        <v>0</v>
      </c>
      <c r="AA1763" s="50">
        <v>1</v>
      </c>
      <c r="AB1763" s="50" t="str">
        <f t="shared" si="1057"/>
        <v>itemicon_1</v>
      </c>
      <c r="AC1763" s="50" t="str">
        <f t="shared" si="1058"/>
        <v>coin</v>
      </c>
    </row>
    <row r="1764" spans="11:29">
      <c r="K1764" s="50">
        <v>22</v>
      </c>
      <c r="L1764" s="50">
        <f t="shared" si="1053"/>
        <v>221062</v>
      </c>
      <c r="M1764" s="50">
        <v>62</v>
      </c>
      <c r="N1764" s="50" t="str">
        <f ca="1">OFFSET(随机目标!$C$42,M1764-1,MATCH(K1764,随机目标!$C$41:$CH$41,0)-1)</f>
        <v>prop,305,1</v>
      </c>
      <c r="O1764" s="50" t="str">
        <f ca="1">OFFSET(随机目标!$C$42,M1764-1,MATCH(K1764,随机目标!$C$41:$CH$41,0))</f>
        <v>prop,305,1</v>
      </c>
      <c r="P1764" s="50">
        <f ca="1">OFFSET(随机目标!$C$42,M1764-1,MATCH(K1764,随机目标!$C$41:$CH$41,0)+1)</f>
        <v>17</v>
      </c>
      <c r="Q1764" s="50">
        <v>1</v>
      </c>
      <c r="R1764" s="50" t="str">
        <f t="shared" ca="1" si="1054"/>
        <v>prop_305</v>
      </c>
      <c r="S1764" s="50" t="str">
        <f t="shared" ca="1" si="1055"/>
        <v>prop</v>
      </c>
      <c r="U1764" s="50">
        <v>42</v>
      </c>
      <c r="V1764" s="50">
        <f t="shared" si="1056"/>
        <v>421062</v>
      </c>
      <c r="W1764" s="50">
        <v>62</v>
      </c>
      <c r="X1764" s="50" t="s">
        <v>2200</v>
      </c>
      <c r="Y1764" s="50" t="s">
        <v>2200</v>
      </c>
      <c r="Z1764" s="50">
        <f>随机目标!CH1503</f>
        <v>0</v>
      </c>
      <c r="AA1764" s="50">
        <v>1</v>
      </c>
      <c r="AB1764" s="50" t="str">
        <f t="shared" si="1057"/>
        <v>itemicon_1</v>
      </c>
      <c r="AC1764" s="50" t="str">
        <f t="shared" si="1058"/>
        <v>coin</v>
      </c>
    </row>
    <row r="1765" spans="11:29">
      <c r="K1765" s="50">
        <v>22</v>
      </c>
      <c r="L1765" s="50">
        <f t="shared" si="1053"/>
        <v>221063</v>
      </c>
      <c r="M1765" s="50">
        <v>63</v>
      </c>
      <c r="N1765" s="50" t="str">
        <f ca="1">OFFSET(随机目标!$C$42,M1765-1,MATCH(K1765,随机目标!$C$41:$CH$41,0)-1)</f>
        <v>prop,305,1</v>
      </c>
      <c r="O1765" s="50" t="str">
        <f ca="1">OFFSET(随机目标!$C$42,M1765-1,MATCH(K1765,随机目标!$C$41:$CH$41,0))</f>
        <v>prop,305,1</v>
      </c>
      <c r="P1765" s="50">
        <f ca="1">OFFSET(随机目标!$C$42,M1765-1,MATCH(K1765,随机目标!$C$41:$CH$41,0)+1)</f>
        <v>17</v>
      </c>
      <c r="Q1765" s="50">
        <v>1</v>
      </c>
      <c r="R1765" s="50" t="str">
        <f t="shared" ca="1" si="1054"/>
        <v>prop_305</v>
      </c>
      <c r="S1765" s="50" t="str">
        <f t="shared" ca="1" si="1055"/>
        <v>prop</v>
      </c>
      <c r="U1765" s="50">
        <v>42</v>
      </c>
      <c r="V1765" s="50">
        <f t="shared" si="1056"/>
        <v>421063</v>
      </c>
      <c r="W1765" s="50">
        <v>63</v>
      </c>
      <c r="X1765" s="50" t="s">
        <v>2200</v>
      </c>
      <c r="Y1765" s="50" t="s">
        <v>2200</v>
      </c>
      <c r="Z1765" s="50">
        <f>随机目标!CH1504</f>
        <v>0</v>
      </c>
      <c r="AA1765" s="50">
        <v>1</v>
      </c>
      <c r="AB1765" s="50" t="str">
        <f t="shared" si="1057"/>
        <v>itemicon_1</v>
      </c>
      <c r="AC1765" s="50" t="str">
        <f t="shared" si="1058"/>
        <v>coin</v>
      </c>
    </row>
    <row r="1766" spans="11:29">
      <c r="K1766" s="50">
        <v>22</v>
      </c>
      <c r="L1766" s="50">
        <f t="shared" si="1053"/>
        <v>221064</v>
      </c>
      <c r="M1766" s="50">
        <v>64</v>
      </c>
      <c r="N1766" s="50" t="str">
        <f ca="1">OFFSET(随机目标!$C$42,M1766-1,MATCH(K1766,随机目标!$C$41:$CH$41,0)-1)</f>
        <v>prop,305,1</v>
      </c>
      <c r="O1766" s="50" t="str">
        <f ca="1">OFFSET(随机目标!$C$42,M1766-1,MATCH(K1766,随机目标!$C$41:$CH$41,0))</f>
        <v>prop,305,1</v>
      </c>
      <c r="P1766" s="50">
        <f ca="1">OFFSET(随机目标!$C$42,M1766-1,MATCH(K1766,随机目标!$C$41:$CH$41,0)+1)</f>
        <v>17</v>
      </c>
      <c r="Q1766" s="50">
        <v>1</v>
      </c>
      <c r="R1766" s="50" t="str">
        <f t="shared" ca="1" si="1054"/>
        <v>prop_305</v>
      </c>
      <c r="S1766" s="50" t="str">
        <f t="shared" ca="1" si="1055"/>
        <v>prop</v>
      </c>
      <c r="U1766" s="50">
        <v>42</v>
      </c>
      <c r="V1766" s="50">
        <f t="shared" si="1056"/>
        <v>421064</v>
      </c>
      <c r="W1766" s="50">
        <v>64</v>
      </c>
      <c r="X1766" s="50" t="s">
        <v>2200</v>
      </c>
      <c r="Y1766" s="50" t="s">
        <v>2200</v>
      </c>
      <c r="Z1766" s="50">
        <f>随机目标!CH1505</f>
        <v>0</v>
      </c>
      <c r="AA1766" s="50">
        <v>1</v>
      </c>
      <c r="AB1766" s="50" t="str">
        <f t="shared" si="1057"/>
        <v>itemicon_1</v>
      </c>
      <c r="AC1766" s="50" t="str">
        <f t="shared" si="1058"/>
        <v>coin</v>
      </c>
    </row>
    <row r="1767" spans="11:29">
      <c r="K1767" s="50">
        <v>22</v>
      </c>
      <c r="L1767" s="50">
        <f t="shared" si="1053"/>
        <v>221065</v>
      </c>
      <c r="M1767" s="50">
        <v>65</v>
      </c>
      <c r="N1767" s="50" t="str">
        <f ca="1">OFFSET(随机目标!$C$42,M1767-1,MATCH(K1767,随机目标!$C$41:$CH$41,0)-1)</f>
        <v>prop,305,1</v>
      </c>
      <c r="O1767" s="50" t="str">
        <f ca="1">OFFSET(随机目标!$C$42,M1767-1,MATCH(K1767,随机目标!$C$41:$CH$41,0))</f>
        <v>prop,305,1</v>
      </c>
      <c r="P1767" s="50">
        <f ca="1">OFFSET(随机目标!$C$42,M1767-1,MATCH(K1767,随机目标!$C$41:$CH$41,0)+1)</f>
        <v>17</v>
      </c>
      <c r="Q1767" s="50">
        <v>1</v>
      </c>
      <c r="R1767" s="50" t="str">
        <f t="shared" ca="1" si="1054"/>
        <v>prop_305</v>
      </c>
      <c r="S1767" s="50" t="str">
        <f t="shared" ca="1" si="1055"/>
        <v>prop</v>
      </c>
      <c r="U1767" s="50">
        <v>42</v>
      </c>
      <c r="V1767" s="50">
        <f t="shared" si="1056"/>
        <v>421065</v>
      </c>
      <c r="W1767" s="50">
        <v>65</v>
      </c>
      <c r="X1767" s="50" t="s">
        <v>2200</v>
      </c>
      <c r="Y1767" s="50" t="s">
        <v>2200</v>
      </c>
      <c r="Z1767" s="50">
        <f>随机目标!CH1506</f>
        <v>0</v>
      </c>
      <c r="AA1767" s="50">
        <v>1</v>
      </c>
      <c r="AB1767" s="50" t="str">
        <f t="shared" si="1057"/>
        <v>itemicon_1</v>
      </c>
      <c r="AC1767" s="50" t="str">
        <f t="shared" si="1058"/>
        <v>coin</v>
      </c>
    </row>
    <row r="1768" spans="11:29">
      <c r="K1768" s="50">
        <v>22</v>
      </c>
      <c r="L1768" s="50">
        <f t="shared" si="1053"/>
        <v>221066</v>
      </c>
      <c r="M1768" s="50">
        <v>66</v>
      </c>
      <c r="N1768" s="50" t="str">
        <f ca="1">OFFSET(随机目标!$C$42,M1768-1,MATCH(K1768,随机目标!$C$41:$CH$41,0)-1)</f>
        <v>prop,305,1</v>
      </c>
      <c r="O1768" s="50" t="str">
        <f ca="1">OFFSET(随机目标!$C$42,M1768-1,MATCH(K1768,随机目标!$C$41:$CH$41,0))</f>
        <v>prop,305,1</v>
      </c>
      <c r="P1768" s="50">
        <f ca="1">OFFSET(随机目标!$C$42,M1768-1,MATCH(K1768,随机目标!$C$41:$CH$41,0)+1)</f>
        <v>16</v>
      </c>
      <c r="Q1768" s="50">
        <v>1</v>
      </c>
      <c r="R1768" s="50" t="str">
        <f t="shared" ca="1" si="1054"/>
        <v>prop_305</v>
      </c>
      <c r="S1768" s="50" t="str">
        <f t="shared" ca="1" si="1055"/>
        <v>prop</v>
      </c>
      <c r="U1768" s="50">
        <v>42</v>
      </c>
      <c r="V1768" s="50">
        <f t="shared" si="1056"/>
        <v>421066</v>
      </c>
      <c r="W1768" s="50">
        <v>66</v>
      </c>
      <c r="X1768" s="50" t="s">
        <v>2200</v>
      </c>
      <c r="Y1768" s="50" t="s">
        <v>2200</v>
      </c>
      <c r="Z1768" s="50">
        <f>随机目标!CH1507</f>
        <v>0</v>
      </c>
      <c r="AA1768" s="50">
        <v>1</v>
      </c>
      <c r="AB1768" s="50" t="str">
        <f t="shared" si="1057"/>
        <v>itemicon_1</v>
      </c>
      <c r="AC1768" s="50" t="str">
        <f t="shared" si="1058"/>
        <v>coin</v>
      </c>
    </row>
    <row r="1769" spans="11:29">
      <c r="K1769" s="50">
        <v>22</v>
      </c>
      <c r="L1769" s="50">
        <f t="shared" si="1053"/>
        <v>221067</v>
      </c>
      <c r="M1769" s="50">
        <v>67</v>
      </c>
      <c r="N1769" s="50" t="str">
        <f ca="1">OFFSET(随机目标!$C$42,M1769-1,MATCH(K1769,随机目标!$C$41:$CH$41,0)-1)</f>
        <v>prop,305,1</v>
      </c>
      <c r="O1769" s="50" t="str">
        <f ca="1">OFFSET(随机目标!$C$42,M1769-1,MATCH(K1769,随机目标!$C$41:$CH$41,0))</f>
        <v>prop,305,1</v>
      </c>
      <c r="P1769" s="50">
        <f ca="1">OFFSET(随机目标!$C$42,M1769-1,MATCH(K1769,随机目标!$C$41:$CH$41,0)+1)</f>
        <v>16</v>
      </c>
      <c r="Q1769" s="50">
        <v>1</v>
      </c>
      <c r="R1769" s="50" t="str">
        <f t="shared" ca="1" si="1054"/>
        <v>prop_305</v>
      </c>
      <c r="S1769" s="50" t="str">
        <f t="shared" ca="1" si="1055"/>
        <v>prop</v>
      </c>
      <c r="U1769" s="50">
        <v>42</v>
      </c>
      <c r="V1769" s="50">
        <f t="shared" si="1056"/>
        <v>421067</v>
      </c>
      <c r="W1769" s="50">
        <v>67</v>
      </c>
      <c r="X1769" s="50" t="s">
        <v>2200</v>
      </c>
      <c r="Y1769" s="50" t="s">
        <v>2200</v>
      </c>
      <c r="Z1769" s="50">
        <f>随机目标!CH1508</f>
        <v>0</v>
      </c>
      <c r="AA1769" s="50">
        <v>1</v>
      </c>
      <c r="AB1769" s="50" t="str">
        <f t="shared" si="1057"/>
        <v>itemicon_1</v>
      </c>
      <c r="AC1769" s="50" t="str">
        <f t="shared" si="1058"/>
        <v>coin</v>
      </c>
    </row>
    <row r="1770" spans="11:29">
      <c r="K1770" s="50">
        <v>22</v>
      </c>
      <c r="L1770" s="50">
        <f t="shared" si="1053"/>
        <v>221068</v>
      </c>
      <c r="M1770" s="50">
        <v>68</v>
      </c>
      <c r="N1770" s="50" t="str">
        <f ca="1">OFFSET(随机目标!$C$42,M1770-1,MATCH(K1770,随机目标!$C$41:$CH$41,0)-1)</f>
        <v>prop,305,1</v>
      </c>
      <c r="O1770" s="50" t="str">
        <f ca="1">OFFSET(随机目标!$C$42,M1770-1,MATCH(K1770,随机目标!$C$41:$CH$41,0))</f>
        <v>prop,305,1</v>
      </c>
      <c r="P1770" s="50">
        <f ca="1">OFFSET(随机目标!$C$42,M1770-1,MATCH(K1770,随机目标!$C$41:$CH$41,0)+1)</f>
        <v>16</v>
      </c>
      <c r="Q1770" s="50">
        <v>1</v>
      </c>
      <c r="R1770" s="50" t="str">
        <f t="shared" ca="1" si="1054"/>
        <v>prop_305</v>
      </c>
      <c r="S1770" s="50" t="str">
        <f t="shared" ca="1" si="1055"/>
        <v>prop</v>
      </c>
      <c r="U1770" s="50">
        <v>42</v>
      </c>
      <c r="V1770" s="50">
        <f t="shared" si="1056"/>
        <v>421068</v>
      </c>
      <c r="W1770" s="50">
        <v>68</v>
      </c>
      <c r="X1770" s="50" t="s">
        <v>2200</v>
      </c>
      <c r="Y1770" s="50" t="s">
        <v>2200</v>
      </c>
      <c r="Z1770" s="50">
        <f>随机目标!CH1509</f>
        <v>0</v>
      </c>
      <c r="AA1770" s="50">
        <v>1</v>
      </c>
      <c r="AB1770" s="50" t="str">
        <f t="shared" si="1057"/>
        <v>itemicon_1</v>
      </c>
      <c r="AC1770" s="50" t="str">
        <f t="shared" si="1058"/>
        <v>coin</v>
      </c>
    </row>
    <row r="1771" spans="11:29">
      <c r="K1771" s="50">
        <v>22</v>
      </c>
      <c r="L1771" s="50">
        <f t="shared" si="1053"/>
        <v>221069</v>
      </c>
      <c r="M1771" s="50">
        <v>69</v>
      </c>
      <c r="N1771" s="50" t="str">
        <f ca="1">OFFSET(随机目标!$C$42,M1771-1,MATCH(K1771,随机目标!$C$41:$CH$41,0)-1)</f>
        <v>prop,305,1</v>
      </c>
      <c r="O1771" s="50" t="str">
        <f ca="1">OFFSET(随机目标!$C$42,M1771-1,MATCH(K1771,随机目标!$C$41:$CH$41,0))</f>
        <v>prop,305,1</v>
      </c>
      <c r="P1771" s="50">
        <f ca="1">OFFSET(随机目标!$C$42,M1771-1,MATCH(K1771,随机目标!$C$41:$CH$41,0)+1)</f>
        <v>16</v>
      </c>
      <c r="Q1771" s="50">
        <v>1</v>
      </c>
      <c r="R1771" s="50" t="str">
        <f t="shared" ca="1" si="1054"/>
        <v>prop_305</v>
      </c>
      <c r="S1771" s="50" t="str">
        <f t="shared" ca="1" si="1055"/>
        <v>prop</v>
      </c>
      <c r="U1771" s="50">
        <v>42</v>
      </c>
      <c r="V1771" s="50">
        <f t="shared" si="1056"/>
        <v>421069</v>
      </c>
      <c r="W1771" s="50">
        <v>69</v>
      </c>
      <c r="X1771" s="50" t="s">
        <v>2200</v>
      </c>
      <c r="Y1771" s="50" t="s">
        <v>2200</v>
      </c>
      <c r="Z1771" s="50">
        <f>随机目标!CH1510</f>
        <v>0</v>
      </c>
      <c r="AA1771" s="50">
        <v>1</v>
      </c>
      <c r="AB1771" s="50" t="str">
        <f t="shared" si="1057"/>
        <v>itemicon_1</v>
      </c>
      <c r="AC1771" s="50" t="str">
        <f t="shared" si="1058"/>
        <v>coin</v>
      </c>
    </row>
    <row r="1772" spans="11:29">
      <c r="K1772" s="50">
        <v>22</v>
      </c>
      <c r="L1772" s="50">
        <f t="shared" si="1053"/>
        <v>221070</v>
      </c>
      <c r="M1772" s="50">
        <v>70</v>
      </c>
      <c r="N1772" s="50" t="str">
        <f ca="1">OFFSET(随机目标!$C$42,M1772-1,MATCH(K1772,随机目标!$C$41:$CH$41,0)-1)</f>
        <v>prop,305,1</v>
      </c>
      <c r="O1772" s="50" t="str">
        <f ca="1">OFFSET(随机目标!$C$42,M1772-1,MATCH(K1772,随机目标!$C$41:$CH$41,0))</f>
        <v>prop,305,1</v>
      </c>
      <c r="P1772" s="50">
        <f ca="1">OFFSET(随机目标!$C$42,M1772-1,MATCH(K1772,随机目标!$C$41:$CH$41,0)+1)</f>
        <v>15</v>
      </c>
      <c r="Q1772" s="50">
        <v>1</v>
      </c>
      <c r="R1772" s="50" t="str">
        <f t="shared" ca="1" si="1054"/>
        <v>prop_305</v>
      </c>
      <c r="S1772" s="50" t="str">
        <f t="shared" ca="1" si="1055"/>
        <v>prop</v>
      </c>
      <c r="U1772" s="50">
        <v>42</v>
      </c>
      <c r="V1772" s="50">
        <f t="shared" si="1056"/>
        <v>421070</v>
      </c>
      <c r="W1772" s="50">
        <v>70</v>
      </c>
      <c r="X1772" s="50" t="s">
        <v>2200</v>
      </c>
      <c r="Y1772" s="50" t="s">
        <v>2200</v>
      </c>
      <c r="Z1772" s="50">
        <f>随机目标!CH1511</f>
        <v>0</v>
      </c>
      <c r="AA1772" s="50">
        <v>1</v>
      </c>
      <c r="AB1772" s="50" t="str">
        <f t="shared" si="1057"/>
        <v>itemicon_1</v>
      </c>
      <c r="AC1772" s="50" t="str">
        <f t="shared" si="1058"/>
        <v>coin</v>
      </c>
    </row>
    <row r="1773" spans="11:29">
      <c r="K1773" s="50">
        <v>22</v>
      </c>
      <c r="L1773" s="50">
        <f t="shared" si="1053"/>
        <v>221071</v>
      </c>
      <c r="M1773" s="50">
        <v>71</v>
      </c>
      <c r="N1773" s="50" t="str">
        <f ca="1">OFFSET(随机目标!$C$42,M1773-1,MATCH(K1773,随机目标!$C$41:$CH$41,0)-1)</f>
        <v>prop,305,1</v>
      </c>
      <c r="O1773" s="50" t="str">
        <f ca="1">OFFSET(随机目标!$C$42,M1773-1,MATCH(K1773,随机目标!$C$41:$CH$41,0))</f>
        <v>prop,305,1</v>
      </c>
      <c r="P1773" s="50">
        <f ca="1">OFFSET(随机目标!$C$42,M1773-1,MATCH(K1773,随机目标!$C$41:$CH$41,0)+1)</f>
        <v>15</v>
      </c>
      <c r="Q1773" s="50">
        <v>1</v>
      </c>
      <c r="R1773" s="50" t="str">
        <f t="shared" ca="1" si="1054"/>
        <v>prop_305</v>
      </c>
      <c r="S1773" s="50" t="str">
        <f t="shared" ca="1" si="1055"/>
        <v>prop</v>
      </c>
      <c r="U1773" s="50">
        <v>42</v>
      </c>
      <c r="V1773" s="50">
        <f t="shared" si="1056"/>
        <v>421071</v>
      </c>
      <c r="W1773" s="50">
        <v>71</v>
      </c>
      <c r="X1773" s="50" t="s">
        <v>2200</v>
      </c>
      <c r="Y1773" s="50" t="s">
        <v>2200</v>
      </c>
      <c r="Z1773" s="50">
        <f>随机目标!CH1512</f>
        <v>0</v>
      </c>
      <c r="AA1773" s="50">
        <v>1</v>
      </c>
      <c r="AB1773" s="50" t="str">
        <f t="shared" si="1057"/>
        <v>itemicon_1</v>
      </c>
      <c r="AC1773" s="50" t="str">
        <f t="shared" si="1058"/>
        <v>coin</v>
      </c>
    </row>
    <row r="1774" spans="11:29">
      <c r="K1774" s="50">
        <v>22</v>
      </c>
      <c r="L1774" s="50">
        <f t="shared" si="1053"/>
        <v>221072</v>
      </c>
      <c r="M1774" s="50">
        <v>72</v>
      </c>
      <c r="N1774" s="50" t="str">
        <f ca="1">OFFSET(随机目标!$C$42,M1774-1,MATCH(K1774,随机目标!$C$41:$CH$41,0)-1)</f>
        <v>prop,305,1</v>
      </c>
      <c r="O1774" s="50" t="str">
        <f ca="1">OFFSET(随机目标!$C$42,M1774-1,MATCH(K1774,随机目标!$C$41:$CH$41,0))</f>
        <v>prop,305,1</v>
      </c>
      <c r="P1774" s="50">
        <f ca="1">OFFSET(随机目标!$C$42,M1774-1,MATCH(K1774,随机目标!$C$41:$CH$41,0)+1)</f>
        <v>15</v>
      </c>
      <c r="Q1774" s="50">
        <v>1</v>
      </c>
      <c r="R1774" s="50" t="str">
        <f t="shared" ca="1" si="1054"/>
        <v>prop_305</v>
      </c>
      <c r="S1774" s="50" t="str">
        <f t="shared" ca="1" si="1055"/>
        <v>prop</v>
      </c>
      <c r="U1774" s="50">
        <v>42</v>
      </c>
      <c r="V1774" s="50">
        <f t="shared" si="1056"/>
        <v>421072</v>
      </c>
      <c r="W1774" s="50">
        <v>72</v>
      </c>
      <c r="X1774" s="50" t="s">
        <v>2200</v>
      </c>
      <c r="Y1774" s="50" t="s">
        <v>2200</v>
      </c>
      <c r="Z1774" s="50">
        <f>随机目标!CH1513</f>
        <v>0</v>
      </c>
      <c r="AA1774" s="50">
        <v>1</v>
      </c>
      <c r="AB1774" s="50" t="str">
        <f t="shared" si="1057"/>
        <v>itemicon_1</v>
      </c>
      <c r="AC1774" s="50" t="str">
        <f t="shared" si="1058"/>
        <v>coin</v>
      </c>
    </row>
    <row r="1775" spans="11:29">
      <c r="K1775" s="50">
        <v>22</v>
      </c>
      <c r="L1775" s="50">
        <f t="shared" si="1053"/>
        <v>221073</v>
      </c>
      <c r="M1775" s="50">
        <v>73</v>
      </c>
      <c r="N1775" s="50" t="str">
        <f ca="1">OFFSET(随机目标!$C$42,M1775-1,MATCH(K1775,随机目标!$C$41:$CH$41,0)-1)</f>
        <v>prop,305,1</v>
      </c>
      <c r="O1775" s="50" t="str">
        <f ca="1">OFFSET(随机目标!$C$42,M1775-1,MATCH(K1775,随机目标!$C$41:$CH$41,0))</f>
        <v>prop,305,1</v>
      </c>
      <c r="P1775" s="50">
        <f ca="1">OFFSET(随机目标!$C$42,M1775-1,MATCH(K1775,随机目标!$C$41:$CH$41,0)+1)</f>
        <v>15</v>
      </c>
      <c r="Q1775" s="50">
        <v>1</v>
      </c>
      <c r="R1775" s="50" t="str">
        <f t="shared" ca="1" si="1054"/>
        <v>prop_305</v>
      </c>
      <c r="S1775" s="50" t="str">
        <f t="shared" ca="1" si="1055"/>
        <v>prop</v>
      </c>
      <c r="U1775" s="50">
        <v>42</v>
      </c>
      <c r="V1775" s="50">
        <f t="shared" si="1056"/>
        <v>421073</v>
      </c>
      <c r="W1775" s="50">
        <v>73</v>
      </c>
      <c r="X1775" s="50" t="s">
        <v>2200</v>
      </c>
      <c r="Y1775" s="50" t="s">
        <v>2200</v>
      </c>
      <c r="Z1775" s="50">
        <f>随机目标!CH1514</f>
        <v>0</v>
      </c>
      <c r="AA1775" s="50">
        <v>1</v>
      </c>
      <c r="AB1775" s="50" t="str">
        <f t="shared" si="1057"/>
        <v>itemicon_1</v>
      </c>
      <c r="AC1775" s="50" t="str">
        <f t="shared" si="1058"/>
        <v>coin</v>
      </c>
    </row>
    <row r="1776" spans="11:29">
      <c r="K1776" s="50">
        <v>22</v>
      </c>
      <c r="L1776" s="50">
        <f t="shared" ref="L1776:L1839" si="1059">K1776*10000+1000+M1776</f>
        <v>221074</v>
      </c>
      <c r="M1776" s="50">
        <v>74</v>
      </c>
      <c r="N1776" s="50" t="str">
        <f ca="1">OFFSET(随机目标!$C$42,M1776-1,MATCH(K1776,随机目标!$C$41:$CH$41,0)-1)</f>
        <v>prop,305,1</v>
      </c>
      <c r="O1776" s="50" t="str">
        <f ca="1">OFFSET(随机目标!$C$42,M1776-1,MATCH(K1776,随机目标!$C$41:$CH$41,0))</f>
        <v>prop,305,1</v>
      </c>
      <c r="P1776" s="50">
        <f ca="1">OFFSET(随机目标!$C$42,M1776-1,MATCH(K1776,随机目标!$C$41:$CH$41,0)+1)</f>
        <v>15</v>
      </c>
      <c r="Q1776" s="50">
        <v>1</v>
      </c>
      <c r="R1776" s="50" t="str">
        <f t="shared" ref="R1776:R1839" ca="1" si="1060">IF(OR(S1776="coin",S1776="stage_token"),VLOOKUP(S1776,$AE$3:$AF$6,2,0),IF(S1776="item",VLOOKUP(O1776,$AE$3:$AF$6,2,0),S1776&amp;"_"&amp;MID(O1776,6,3)))</f>
        <v>prop_305</v>
      </c>
      <c r="S1776" s="50" t="str">
        <f t="shared" ref="S1776:S1839" ca="1" si="1061">LEFT(O1776,FIND(",",O1776)-1)</f>
        <v>prop</v>
      </c>
      <c r="U1776" s="50">
        <v>42</v>
      </c>
      <c r="V1776" s="50">
        <f t="shared" si="1056"/>
        <v>421074</v>
      </c>
      <c r="W1776" s="50">
        <v>74</v>
      </c>
      <c r="X1776" s="50" t="s">
        <v>2200</v>
      </c>
      <c r="Y1776" s="50" t="s">
        <v>2200</v>
      </c>
      <c r="Z1776" s="50">
        <f>随机目标!CH1515</f>
        <v>0</v>
      </c>
      <c r="AA1776" s="50">
        <v>1</v>
      </c>
      <c r="AB1776" s="50" t="str">
        <f t="shared" si="1057"/>
        <v>itemicon_1</v>
      </c>
      <c r="AC1776" s="50" t="str">
        <f t="shared" si="1058"/>
        <v>coin</v>
      </c>
    </row>
    <row r="1777" spans="11:29">
      <c r="K1777" s="50">
        <v>22</v>
      </c>
      <c r="L1777" s="50">
        <f t="shared" si="1059"/>
        <v>221075</v>
      </c>
      <c r="M1777" s="50">
        <v>75</v>
      </c>
      <c r="N1777" s="50" t="str">
        <f ca="1">OFFSET(随机目标!$C$42,M1777-1,MATCH(K1777,随机目标!$C$41:$CH$41,0)-1)</f>
        <v>prop,305,1</v>
      </c>
      <c r="O1777" s="50" t="str">
        <f ca="1">OFFSET(随机目标!$C$42,M1777-1,MATCH(K1777,随机目标!$C$41:$CH$41,0))</f>
        <v>prop,305,1</v>
      </c>
      <c r="P1777" s="50">
        <f ca="1">OFFSET(随机目标!$C$42,M1777-1,MATCH(K1777,随机目标!$C$41:$CH$41,0)+1)</f>
        <v>15</v>
      </c>
      <c r="Q1777" s="50">
        <v>1</v>
      </c>
      <c r="R1777" s="50" t="str">
        <f t="shared" ca="1" si="1060"/>
        <v>prop_305</v>
      </c>
      <c r="S1777" s="50" t="str">
        <f t="shared" ca="1" si="1061"/>
        <v>prop</v>
      </c>
      <c r="U1777" s="50">
        <v>42</v>
      </c>
      <c r="V1777" s="50">
        <f t="shared" si="1056"/>
        <v>421075</v>
      </c>
      <c r="W1777" s="50">
        <v>75</v>
      </c>
      <c r="X1777" s="50" t="s">
        <v>2200</v>
      </c>
      <c r="Y1777" s="50" t="s">
        <v>2200</v>
      </c>
      <c r="Z1777" s="50">
        <f>随机目标!CH1516</f>
        <v>0</v>
      </c>
      <c r="AA1777" s="50">
        <v>1</v>
      </c>
      <c r="AB1777" s="50" t="str">
        <f t="shared" si="1057"/>
        <v>itemicon_1</v>
      </c>
      <c r="AC1777" s="50" t="str">
        <f t="shared" si="1058"/>
        <v>coin</v>
      </c>
    </row>
    <row r="1778" spans="11:29">
      <c r="K1778" s="50">
        <v>22</v>
      </c>
      <c r="L1778" s="50">
        <f t="shared" si="1059"/>
        <v>221076</v>
      </c>
      <c r="M1778" s="50">
        <v>76</v>
      </c>
      <c r="N1778" s="50" t="str">
        <f ca="1">OFFSET(随机目标!$C$42,M1778-1,MATCH(K1778,随机目标!$C$41:$CH$41,0)-1)</f>
        <v>prop,305,1</v>
      </c>
      <c r="O1778" s="50" t="str">
        <f ca="1">OFFSET(随机目标!$C$42,M1778-1,MATCH(K1778,随机目标!$C$41:$CH$41,0))</f>
        <v>prop,305,1</v>
      </c>
      <c r="P1778" s="50">
        <f ca="1">OFFSET(随机目标!$C$42,M1778-1,MATCH(K1778,随机目标!$C$41:$CH$41,0)+1)</f>
        <v>15</v>
      </c>
      <c r="Q1778" s="50">
        <v>1</v>
      </c>
      <c r="R1778" s="50" t="str">
        <f t="shared" ca="1" si="1060"/>
        <v>prop_305</v>
      </c>
      <c r="S1778" s="50" t="str">
        <f t="shared" ca="1" si="1061"/>
        <v>prop</v>
      </c>
      <c r="U1778" s="50">
        <v>42</v>
      </c>
      <c r="V1778" s="50">
        <f t="shared" si="1056"/>
        <v>421076</v>
      </c>
      <c r="W1778" s="50">
        <v>76</v>
      </c>
      <c r="X1778" s="50" t="s">
        <v>2200</v>
      </c>
      <c r="Y1778" s="50" t="s">
        <v>2200</v>
      </c>
      <c r="Z1778" s="50">
        <f>随机目标!CH1517</f>
        <v>0</v>
      </c>
      <c r="AA1778" s="50">
        <v>1</v>
      </c>
      <c r="AB1778" s="50" t="str">
        <f t="shared" si="1057"/>
        <v>itemicon_1</v>
      </c>
      <c r="AC1778" s="50" t="str">
        <f t="shared" si="1058"/>
        <v>coin</v>
      </c>
    </row>
    <row r="1779" spans="11:29">
      <c r="K1779" s="50">
        <v>22</v>
      </c>
      <c r="L1779" s="50">
        <f t="shared" si="1059"/>
        <v>221077</v>
      </c>
      <c r="M1779" s="50">
        <v>77</v>
      </c>
      <c r="N1779" s="50" t="str">
        <f ca="1">OFFSET(随机目标!$C$42,M1779-1,MATCH(K1779,随机目标!$C$41:$CH$41,0)-1)</f>
        <v>prop,305,1</v>
      </c>
      <c r="O1779" s="50" t="str">
        <f ca="1">OFFSET(随机目标!$C$42,M1779-1,MATCH(K1779,随机目标!$C$41:$CH$41,0))</f>
        <v>prop,305,1</v>
      </c>
      <c r="P1779" s="50">
        <f ca="1">OFFSET(随机目标!$C$42,M1779-1,MATCH(K1779,随机目标!$C$41:$CH$41,0)+1)</f>
        <v>15</v>
      </c>
      <c r="Q1779" s="50">
        <v>1</v>
      </c>
      <c r="R1779" s="50" t="str">
        <f t="shared" ca="1" si="1060"/>
        <v>prop_305</v>
      </c>
      <c r="S1779" s="50" t="str">
        <f t="shared" ca="1" si="1061"/>
        <v>prop</v>
      </c>
      <c r="U1779" s="50">
        <v>42</v>
      </c>
      <c r="V1779" s="50">
        <f t="shared" si="1056"/>
        <v>421077</v>
      </c>
      <c r="W1779" s="50">
        <v>77</v>
      </c>
      <c r="X1779" s="50" t="s">
        <v>2200</v>
      </c>
      <c r="Y1779" s="50" t="s">
        <v>2200</v>
      </c>
      <c r="Z1779" s="50">
        <f>随机目标!CH1518</f>
        <v>0</v>
      </c>
      <c r="AA1779" s="50">
        <v>1</v>
      </c>
      <c r="AB1779" s="50" t="str">
        <f t="shared" si="1057"/>
        <v>itemicon_1</v>
      </c>
      <c r="AC1779" s="50" t="str">
        <f t="shared" si="1058"/>
        <v>coin</v>
      </c>
    </row>
    <row r="1780" spans="11:29">
      <c r="K1780" s="50">
        <v>22</v>
      </c>
      <c r="L1780" s="50">
        <f t="shared" si="1059"/>
        <v>221078</v>
      </c>
      <c r="M1780" s="50">
        <v>78</v>
      </c>
      <c r="N1780" s="50" t="str">
        <f ca="1">OFFSET(随机目标!$C$42,M1780-1,MATCH(K1780,随机目标!$C$41:$CH$41,0)-1)</f>
        <v>prop,305,1</v>
      </c>
      <c r="O1780" s="50" t="str">
        <f ca="1">OFFSET(随机目标!$C$42,M1780-1,MATCH(K1780,随机目标!$C$41:$CH$41,0))</f>
        <v>prop,305,1</v>
      </c>
      <c r="P1780" s="50">
        <f ca="1">OFFSET(随机目标!$C$42,M1780-1,MATCH(K1780,随机目标!$C$41:$CH$41,0)+1)</f>
        <v>15</v>
      </c>
      <c r="Q1780" s="50">
        <v>1</v>
      </c>
      <c r="R1780" s="50" t="str">
        <f t="shared" ca="1" si="1060"/>
        <v>prop_305</v>
      </c>
      <c r="S1780" s="50" t="str">
        <f t="shared" ca="1" si="1061"/>
        <v>prop</v>
      </c>
      <c r="U1780" s="50">
        <v>42</v>
      </c>
      <c r="V1780" s="50">
        <f t="shared" si="1056"/>
        <v>421078</v>
      </c>
      <c r="W1780" s="50">
        <v>78</v>
      </c>
      <c r="X1780" s="50" t="s">
        <v>2200</v>
      </c>
      <c r="Y1780" s="50" t="s">
        <v>2200</v>
      </c>
      <c r="Z1780" s="50">
        <f>随机目标!CH1519</f>
        <v>0</v>
      </c>
      <c r="AA1780" s="50">
        <v>1</v>
      </c>
      <c r="AB1780" s="50" t="str">
        <f t="shared" si="1057"/>
        <v>itemicon_1</v>
      </c>
      <c r="AC1780" s="50" t="str">
        <f t="shared" si="1058"/>
        <v>coin</v>
      </c>
    </row>
    <row r="1781" spans="11:29">
      <c r="K1781" s="50">
        <v>22</v>
      </c>
      <c r="L1781" s="50">
        <f t="shared" si="1059"/>
        <v>221079</v>
      </c>
      <c r="M1781" s="50">
        <v>79</v>
      </c>
      <c r="N1781" s="50" t="str">
        <f ca="1">OFFSET(随机目标!$C$42,M1781-1,MATCH(K1781,随机目标!$C$41:$CH$41,0)-1)</f>
        <v>prop,305,1</v>
      </c>
      <c r="O1781" s="50" t="str">
        <f ca="1">OFFSET(随机目标!$C$42,M1781-1,MATCH(K1781,随机目标!$C$41:$CH$41,0))</f>
        <v>prop,305,1</v>
      </c>
      <c r="P1781" s="50">
        <f ca="1">OFFSET(随机目标!$C$42,M1781-1,MATCH(K1781,随机目标!$C$41:$CH$41,0)+1)</f>
        <v>15</v>
      </c>
      <c r="Q1781" s="50">
        <v>1</v>
      </c>
      <c r="R1781" s="50" t="str">
        <f t="shared" ca="1" si="1060"/>
        <v>prop_305</v>
      </c>
      <c r="S1781" s="50" t="str">
        <f t="shared" ca="1" si="1061"/>
        <v>prop</v>
      </c>
      <c r="U1781" s="50">
        <v>42</v>
      </c>
      <c r="V1781" s="50">
        <f t="shared" si="1056"/>
        <v>421079</v>
      </c>
      <c r="W1781" s="50">
        <v>79</v>
      </c>
      <c r="X1781" s="50" t="s">
        <v>2200</v>
      </c>
      <c r="Y1781" s="50" t="s">
        <v>2200</v>
      </c>
      <c r="Z1781" s="50">
        <f>随机目标!CH1520</f>
        <v>0</v>
      </c>
      <c r="AA1781" s="50">
        <v>1</v>
      </c>
      <c r="AB1781" s="50" t="str">
        <f t="shared" si="1057"/>
        <v>itemicon_1</v>
      </c>
      <c r="AC1781" s="50" t="str">
        <f t="shared" si="1058"/>
        <v>coin</v>
      </c>
    </row>
    <row r="1782" spans="11:29">
      <c r="K1782" s="50">
        <v>22</v>
      </c>
      <c r="L1782" s="50">
        <f t="shared" si="1059"/>
        <v>221080</v>
      </c>
      <c r="M1782" s="50">
        <v>80</v>
      </c>
      <c r="N1782" s="50" t="str">
        <f ca="1">OFFSET(随机目标!$C$42,M1782-1,MATCH(K1782,随机目标!$C$41:$CH$41,0)-1)</f>
        <v>prop,305,1</v>
      </c>
      <c r="O1782" s="50" t="str">
        <f ca="1">OFFSET(随机目标!$C$42,M1782-1,MATCH(K1782,随机目标!$C$41:$CH$41,0))</f>
        <v>prop,305,1</v>
      </c>
      <c r="P1782" s="50">
        <f ca="1">OFFSET(随机目标!$C$42,M1782-1,MATCH(K1782,随机目标!$C$41:$CH$41,0)+1)</f>
        <v>15</v>
      </c>
      <c r="Q1782" s="50">
        <v>1</v>
      </c>
      <c r="R1782" s="50" t="str">
        <f t="shared" ca="1" si="1060"/>
        <v>prop_305</v>
      </c>
      <c r="S1782" s="50" t="str">
        <f t="shared" ca="1" si="1061"/>
        <v>prop</v>
      </c>
      <c r="U1782" s="50">
        <v>42</v>
      </c>
      <c r="V1782" s="50">
        <f t="shared" si="1056"/>
        <v>421080</v>
      </c>
      <c r="W1782" s="50">
        <v>80</v>
      </c>
      <c r="X1782" s="50" t="s">
        <v>2200</v>
      </c>
      <c r="Y1782" s="50" t="s">
        <v>2200</v>
      </c>
      <c r="Z1782" s="50">
        <f>随机目标!CH1521</f>
        <v>0</v>
      </c>
      <c r="AA1782" s="50">
        <v>1</v>
      </c>
      <c r="AB1782" s="50" t="str">
        <f t="shared" si="1057"/>
        <v>itemicon_1</v>
      </c>
      <c r="AC1782" s="50" t="str">
        <f t="shared" si="1058"/>
        <v>coin</v>
      </c>
    </row>
    <row r="1783" spans="11:29">
      <c r="K1783" s="50">
        <v>22</v>
      </c>
      <c r="L1783" s="50">
        <f t="shared" si="1059"/>
        <v>221081</v>
      </c>
      <c r="M1783" s="50">
        <v>81</v>
      </c>
      <c r="N1783" s="50" t="str">
        <f ca="1">OFFSET(随机目标!$C$42,M1783-1,MATCH(K1783,随机目标!$C$41:$CH$41,0)-1)</f>
        <v>prop,305,1</v>
      </c>
      <c r="O1783" s="50" t="str">
        <f ca="1">OFFSET(随机目标!$C$42,M1783-1,MATCH(K1783,随机目标!$C$41:$CH$41,0))</f>
        <v>prop,305,1</v>
      </c>
      <c r="P1783" s="50">
        <f ca="1">OFFSET(随机目标!$C$42,M1783-1,MATCH(K1783,随机目标!$C$41:$CH$41,0)+1)</f>
        <v>15</v>
      </c>
      <c r="Q1783" s="50">
        <v>1</v>
      </c>
      <c r="R1783" s="50" t="str">
        <f t="shared" ca="1" si="1060"/>
        <v>prop_305</v>
      </c>
      <c r="S1783" s="50" t="str">
        <f t="shared" ca="1" si="1061"/>
        <v>prop</v>
      </c>
      <c r="U1783" s="50">
        <v>42</v>
      </c>
      <c r="V1783" s="50">
        <f t="shared" si="1056"/>
        <v>421081</v>
      </c>
      <c r="W1783" s="50">
        <v>81</v>
      </c>
      <c r="X1783" s="50" t="s">
        <v>2200</v>
      </c>
      <c r="Y1783" s="50" t="s">
        <v>2200</v>
      </c>
      <c r="Z1783" s="50">
        <f>随机目标!CH1522</f>
        <v>0</v>
      </c>
      <c r="AA1783" s="50">
        <v>1</v>
      </c>
      <c r="AB1783" s="50" t="str">
        <f t="shared" si="1057"/>
        <v>itemicon_1</v>
      </c>
      <c r="AC1783" s="50" t="str">
        <f t="shared" si="1058"/>
        <v>coin</v>
      </c>
    </row>
    <row r="1784" spans="11:29">
      <c r="K1784" s="50">
        <v>22</v>
      </c>
      <c r="L1784" s="50">
        <f t="shared" si="1059"/>
        <v>221082</v>
      </c>
      <c r="M1784" s="50">
        <v>82</v>
      </c>
      <c r="N1784" s="50" t="str">
        <f ca="1">OFFSET(随机目标!$C$42,M1784-1,MATCH(K1784,随机目标!$C$41:$CH$41,0)-1)</f>
        <v>prop,305,1</v>
      </c>
      <c r="O1784" s="50" t="str">
        <f ca="1">OFFSET(随机目标!$C$42,M1784-1,MATCH(K1784,随机目标!$C$41:$CH$41,0))</f>
        <v>prop,305,1</v>
      </c>
      <c r="P1784" s="50">
        <f ca="1">OFFSET(随机目标!$C$42,M1784-1,MATCH(K1784,随机目标!$C$41:$CH$41,0)+1)</f>
        <v>15</v>
      </c>
      <c r="Q1784" s="50">
        <v>1</v>
      </c>
      <c r="R1784" s="50" t="str">
        <f t="shared" ca="1" si="1060"/>
        <v>prop_305</v>
      </c>
      <c r="S1784" s="50" t="str">
        <f t="shared" ca="1" si="1061"/>
        <v>prop</v>
      </c>
      <c r="U1784" s="50">
        <v>42</v>
      </c>
      <c r="V1784" s="50">
        <f t="shared" si="1056"/>
        <v>421082</v>
      </c>
      <c r="W1784" s="50">
        <v>82</v>
      </c>
      <c r="X1784" s="50" t="s">
        <v>2200</v>
      </c>
      <c r="Y1784" s="50" t="s">
        <v>2200</v>
      </c>
      <c r="Z1784" s="50">
        <f>随机目标!CH1523</f>
        <v>0</v>
      </c>
      <c r="AA1784" s="50">
        <v>1</v>
      </c>
      <c r="AB1784" s="50" t="str">
        <f t="shared" si="1057"/>
        <v>itemicon_1</v>
      </c>
      <c r="AC1784" s="50" t="str">
        <f t="shared" si="1058"/>
        <v>coin</v>
      </c>
    </row>
    <row r="1785" spans="11:29">
      <c r="K1785" s="50">
        <v>22</v>
      </c>
      <c r="L1785" s="50">
        <f t="shared" si="1059"/>
        <v>221083</v>
      </c>
      <c r="M1785" s="50">
        <v>83</v>
      </c>
      <c r="N1785" s="50" t="str">
        <f ca="1">OFFSET(随机目标!$C$42,M1785-1,MATCH(K1785,随机目标!$C$41:$CH$41,0)-1)</f>
        <v>prop,305,1</v>
      </c>
      <c r="O1785" s="50" t="str">
        <f ca="1">OFFSET(随机目标!$C$42,M1785-1,MATCH(K1785,随机目标!$C$41:$CH$41,0))</f>
        <v>prop,305,1</v>
      </c>
      <c r="P1785" s="50">
        <f ca="1">OFFSET(随机目标!$C$42,M1785-1,MATCH(K1785,随机目标!$C$41:$CH$41,0)+1)</f>
        <v>15</v>
      </c>
      <c r="Q1785" s="50">
        <v>1</v>
      </c>
      <c r="R1785" s="50" t="str">
        <f t="shared" ca="1" si="1060"/>
        <v>prop_305</v>
      </c>
      <c r="S1785" s="50" t="str">
        <f t="shared" ca="1" si="1061"/>
        <v>prop</v>
      </c>
      <c r="U1785" s="50">
        <v>42</v>
      </c>
      <c r="V1785" s="50">
        <f t="shared" si="1056"/>
        <v>421083</v>
      </c>
      <c r="W1785" s="50">
        <v>83</v>
      </c>
      <c r="X1785" s="50" t="s">
        <v>2200</v>
      </c>
      <c r="Y1785" s="50" t="s">
        <v>2200</v>
      </c>
      <c r="Z1785" s="50">
        <f>随机目标!CH1524</f>
        <v>0</v>
      </c>
      <c r="AA1785" s="50">
        <v>1</v>
      </c>
      <c r="AB1785" s="50" t="str">
        <f t="shared" si="1057"/>
        <v>itemicon_1</v>
      </c>
      <c r="AC1785" s="50" t="str">
        <f t="shared" si="1058"/>
        <v>coin</v>
      </c>
    </row>
    <row r="1786" spans="11:29">
      <c r="K1786" s="50">
        <v>22</v>
      </c>
      <c r="L1786" s="50">
        <f t="shared" si="1059"/>
        <v>221084</v>
      </c>
      <c r="M1786" s="50">
        <v>84</v>
      </c>
      <c r="N1786" s="50" t="str">
        <f ca="1">OFFSET(随机目标!$C$42,M1786-1,MATCH(K1786,随机目标!$C$41:$CH$41,0)-1)</f>
        <v>prop,305,1</v>
      </c>
      <c r="O1786" s="50" t="str">
        <f ca="1">OFFSET(随机目标!$C$42,M1786-1,MATCH(K1786,随机目标!$C$41:$CH$41,0))</f>
        <v>prop,305,1</v>
      </c>
      <c r="P1786" s="50">
        <f ca="1">OFFSET(随机目标!$C$42,M1786-1,MATCH(K1786,随机目标!$C$41:$CH$41,0)+1)</f>
        <v>15</v>
      </c>
      <c r="Q1786" s="50">
        <v>1</v>
      </c>
      <c r="R1786" s="50" t="str">
        <f t="shared" ca="1" si="1060"/>
        <v>prop_305</v>
      </c>
      <c r="S1786" s="50" t="str">
        <f t="shared" ca="1" si="1061"/>
        <v>prop</v>
      </c>
      <c r="U1786" s="50">
        <v>42</v>
      </c>
      <c r="V1786" s="50">
        <f t="shared" si="1056"/>
        <v>421084</v>
      </c>
      <c r="W1786" s="50">
        <v>84</v>
      </c>
      <c r="X1786" s="50" t="s">
        <v>2200</v>
      </c>
      <c r="Y1786" s="50" t="s">
        <v>2200</v>
      </c>
      <c r="Z1786" s="50">
        <f>随机目标!CH1525</f>
        <v>0</v>
      </c>
      <c r="AA1786" s="50">
        <v>1</v>
      </c>
      <c r="AB1786" s="50" t="str">
        <f t="shared" si="1057"/>
        <v>itemicon_1</v>
      </c>
      <c r="AC1786" s="50" t="str">
        <f t="shared" si="1058"/>
        <v>coin</v>
      </c>
    </row>
    <row r="1787" spans="11:29">
      <c r="K1787" s="50">
        <v>22</v>
      </c>
      <c r="L1787" s="50">
        <f t="shared" si="1059"/>
        <v>221085</v>
      </c>
      <c r="M1787" s="50">
        <v>85</v>
      </c>
      <c r="N1787" s="50" t="str">
        <f ca="1">OFFSET(随机目标!$C$42,M1787-1,MATCH(K1787,随机目标!$C$41:$CH$41,0)-1)</f>
        <v>prop,305,1</v>
      </c>
      <c r="O1787" s="50" t="str">
        <f ca="1">OFFSET(随机目标!$C$42,M1787-1,MATCH(K1787,随机目标!$C$41:$CH$41,0))</f>
        <v>prop,305,1</v>
      </c>
      <c r="P1787" s="50">
        <f ca="1">OFFSET(随机目标!$C$42,M1787-1,MATCH(K1787,随机目标!$C$41:$CH$41,0)+1)</f>
        <v>15</v>
      </c>
      <c r="Q1787" s="50">
        <v>1</v>
      </c>
      <c r="R1787" s="50" t="str">
        <f t="shared" ca="1" si="1060"/>
        <v>prop_305</v>
      </c>
      <c r="S1787" s="50" t="str">
        <f t="shared" ca="1" si="1061"/>
        <v>prop</v>
      </c>
      <c r="U1787" s="50">
        <v>42</v>
      </c>
      <c r="V1787" s="50">
        <f t="shared" si="1056"/>
        <v>421085</v>
      </c>
      <c r="W1787" s="50">
        <v>85</v>
      </c>
      <c r="X1787" s="50" t="s">
        <v>2200</v>
      </c>
      <c r="Y1787" s="50" t="s">
        <v>2200</v>
      </c>
      <c r="Z1787" s="50">
        <f>随机目标!CH1526</f>
        <v>0</v>
      </c>
      <c r="AA1787" s="50">
        <v>1</v>
      </c>
      <c r="AB1787" s="50" t="str">
        <f t="shared" si="1057"/>
        <v>itemicon_1</v>
      </c>
      <c r="AC1787" s="50" t="str">
        <f t="shared" si="1058"/>
        <v>coin</v>
      </c>
    </row>
    <row r="1788" spans="11:29">
      <c r="K1788" s="50">
        <v>22</v>
      </c>
      <c r="L1788" s="50">
        <f t="shared" si="1059"/>
        <v>221086</v>
      </c>
      <c r="M1788" s="50">
        <v>86</v>
      </c>
      <c r="N1788" s="50" t="str">
        <f ca="1">OFFSET(随机目标!$C$42,M1788-1,MATCH(K1788,随机目标!$C$41:$CH$41,0)-1)</f>
        <v>prop,305,1</v>
      </c>
      <c r="O1788" s="50" t="str">
        <f ca="1">OFFSET(随机目标!$C$42,M1788-1,MATCH(K1788,随机目标!$C$41:$CH$41,0))</f>
        <v>prop,305,1</v>
      </c>
      <c r="P1788" s="50">
        <f ca="1">OFFSET(随机目标!$C$42,M1788-1,MATCH(K1788,随机目标!$C$41:$CH$41,0)+1)</f>
        <v>15</v>
      </c>
      <c r="Q1788" s="50">
        <v>1</v>
      </c>
      <c r="R1788" s="50" t="str">
        <f t="shared" ca="1" si="1060"/>
        <v>prop_305</v>
      </c>
      <c r="S1788" s="50" t="str">
        <f t="shared" ca="1" si="1061"/>
        <v>prop</v>
      </c>
      <c r="U1788" s="50">
        <v>42</v>
      </c>
      <c r="V1788" s="50">
        <f t="shared" si="1056"/>
        <v>421086</v>
      </c>
      <c r="W1788" s="50">
        <v>86</v>
      </c>
      <c r="X1788" s="50" t="s">
        <v>2200</v>
      </c>
      <c r="Y1788" s="50" t="s">
        <v>2200</v>
      </c>
      <c r="Z1788" s="50">
        <f>随机目标!CH1527</f>
        <v>0</v>
      </c>
      <c r="AA1788" s="50">
        <v>1</v>
      </c>
      <c r="AB1788" s="50" t="str">
        <f t="shared" si="1057"/>
        <v>itemicon_1</v>
      </c>
      <c r="AC1788" s="50" t="str">
        <f t="shared" si="1058"/>
        <v>coin</v>
      </c>
    </row>
    <row r="1789" spans="11:29">
      <c r="K1789" s="50">
        <v>22</v>
      </c>
      <c r="L1789" s="50">
        <f t="shared" si="1059"/>
        <v>221087</v>
      </c>
      <c r="M1789" s="50">
        <v>87</v>
      </c>
      <c r="N1789" s="50" t="str">
        <f ca="1">OFFSET(随机目标!$C$42,M1789-1,MATCH(K1789,随机目标!$C$41:$CH$41,0)-1)</f>
        <v>prop,305,1</v>
      </c>
      <c r="O1789" s="50" t="str">
        <f ca="1">OFFSET(随机目标!$C$42,M1789-1,MATCH(K1789,随机目标!$C$41:$CH$41,0))</f>
        <v>prop,305,1</v>
      </c>
      <c r="P1789" s="50">
        <f ca="1">OFFSET(随机目标!$C$42,M1789-1,MATCH(K1789,随机目标!$C$41:$CH$41,0)+1)</f>
        <v>15</v>
      </c>
      <c r="Q1789" s="50">
        <v>1</v>
      </c>
      <c r="R1789" s="50" t="str">
        <f t="shared" ca="1" si="1060"/>
        <v>prop_305</v>
      </c>
      <c r="S1789" s="50" t="str">
        <f t="shared" ca="1" si="1061"/>
        <v>prop</v>
      </c>
      <c r="U1789" s="50">
        <v>42</v>
      </c>
      <c r="V1789" s="50">
        <f t="shared" si="1056"/>
        <v>421087</v>
      </c>
      <c r="W1789" s="50">
        <v>87</v>
      </c>
      <c r="X1789" s="50" t="s">
        <v>2200</v>
      </c>
      <c r="Y1789" s="50" t="s">
        <v>2200</v>
      </c>
      <c r="Z1789" s="50">
        <f>随机目标!CH1528</f>
        <v>0</v>
      </c>
      <c r="AA1789" s="50">
        <v>1</v>
      </c>
      <c r="AB1789" s="50" t="str">
        <f t="shared" si="1057"/>
        <v>itemicon_1</v>
      </c>
      <c r="AC1789" s="50" t="str">
        <f t="shared" si="1058"/>
        <v>coin</v>
      </c>
    </row>
    <row r="1790" spans="11:29">
      <c r="K1790" s="50">
        <v>22</v>
      </c>
      <c r="L1790" s="50">
        <f t="shared" si="1059"/>
        <v>221088</v>
      </c>
      <c r="M1790" s="50">
        <v>88</v>
      </c>
      <c r="N1790" s="50" t="str">
        <f ca="1">OFFSET(随机目标!$C$42,M1790-1,MATCH(K1790,随机目标!$C$41:$CH$41,0)-1)</f>
        <v>prop,305,1</v>
      </c>
      <c r="O1790" s="50" t="str">
        <f ca="1">OFFSET(随机目标!$C$42,M1790-1,MATCH(K1790,随机目标!$C$41:$CH$41,0))</f>
        <v>prop,305,1</v>
      </c>
      <c r="P1790" s="50">
        <f ca="1">OFFSET(随机目标!$C$42,M1790-1,MATCH(K1790,随机目标!$C$41:$CH$41,0)+1)</f>
        <v>15</v>
      </c>
      <c r="Q1790" s="50">
        <v>1</v>
      </c>
      <c r="R1790" s="50" t="str">
        <f t="shared" ca="1" si="1060"/>
        <v>prop_305</v>
      </c>
      <c r="S1790" s="50" t="str">
        <f t="shared" ca="1" si="1061"/>
        <v>prop</v>
      </c>
      <c r="U1790" s="50">
        <v>42</v>
      </c>
      <c r="V1790" s="50">
        <f t="shared" si="1056"/>
        <v>421088</v>
      </c>
      <c r="W1790" s="50">
        <v>88</v>
      </c>
      <c r="X1790" s="50" t="s">
        <v>2200</v>
      </c>
      <c r="Y1790" s="50" t="s">
        <v>2200</v>
      </c>
      <c r="Z1790" s="50">
        <f>随机目标!CH1529</f>
        <v>0</v>
      </c>
      <c r="AA1790" s="50">
        <v>1</v>
      </c>
      <c r="AB1790" s="50" t="str">
        <f t="shared" si="1057"/>
        <v>itemicon_1</v>
      </c>
      <c r="AC1790" s="50" t="str">
        <f t="shared" si="1058"/>
        <v>coin</v>
      </c>
    </row>
    <row r="1791" spans="11:29">
      <c r="K1791" s="50">
        <v>22</v>
      </c>
      <c r="L1791" s="50">
        <f t="shared" si="1059"/>
        <v>221089</v>
      </c>
      <c r="M1791" s="50">
        <v>89</v>
      </c>
      <c r="N1791" s="50" t="str">
        <f ca="1">OFFSET(随机目标!$C$42,M1791-1,MATCH(K1791,随机目标!$C$41:$CH$41,0)-1)</f>
        <v>prop,305,1</v>
      </c>
      <c r="O1791" s="50" t="str">
        <f ca="1">OFFSET(随机目标!$C$42,M1791-1,MATCH(K1791,随机目标!$C$41:$CH$41,0))</f>
        <v>prop,305,1</v>
      </c>
      <c r="P1791" s="50">
        <f ca="1">OFFSET(随机目标!$C$42,M1791-1,MATCH(K1791,随机目标!$C$41:$CH$41,0)+1)</f>
        <v>15</v>
      </c>
      <c r="Q1791" s="50">
        <v>1</v>
      </c>
      <c r="R1791" s="50" t="str">
        <f t="shared" ca="1" si="1060"/>
        <v>prop_305</v>
      </c>
      <c r="S1791" s="50" t="str">
        <f t="shared" ca="1" si="1061"/>
        <v>prop</v>
      </c>
      <c r="U1791" s="50">
        <v>42</v>
      </c>
      <c r="V1791" s="50">
        <f t="shared" si="1056"/>
        <v>421089</v>
      </c>
      <c r="W1791" s="50">
        <v>89</v>
      </c>
      <c r="X1791" s="50" t="s">
        <v>2200</v>
      </c>
      <c r="Y1791" s="50" t="s">
        <v>2200</v>
      </c>
      <c r="Z1791" s="50">
        <f>随机目标!CH1530</f>
        <v>0</v>
      </c>
      <c r="AA1791" s="50">
        <v>1</v>
      </c>
      <c r="AB1791" s="50" t="str">
        <f t="shared" si="1057"/>
        <v>itemicon_1</v>
      </c>
      <c r="AC1791" s="50" t="str">
        <f t="shared" si="1058"/>
        <v>coin</v>
      </c>
    </row>
    <row r="1792" spans="11:29">
      <c r="K1792" s="50">
        <v>22</v>
      </c>
      <c r="L1792" s="50">
        <f t="shared" si="1059"/>
        <v>221090</v>
      </c>
      <c r="M1792" s="50">
        <v>90</v>
      </c>
      <c r="N1792" s="50" t="str">
        <f ca="1">OFFSET(随机目标!$C$42,M1792-1,MATCH(K1792,随机目标!$C$41:$CH$41,0)-1)</f>
        <v>prop,305,1</v>
      </c>
      <c r="O1792" s="50" t="str">
        <f ca="1">OFFSET(随机目标!$C$42,M1792-1,MATCH(K1792,随机目标!$C$41:$CH$41,0))</f>
        <v>prop,305,1</v>
      </c>
      <c r="P1792" s="50">
        <f ca="1">OFFSET(随机目标!$C$42,M1792-1,MATCH(K1792,随机目标!$C$41:$CH$41,0)+1)</f>
        <v>15</v>
      </c>
      <c r="Q1792" s="50">
        <v>1</v>
      </c>
      <c r="R1792" s="50" t="str">
        <f t="shared" ca="1" si="1060"/>
        <v>prop_305</v>
      </c>
      <c r="S1792" s="50" t="str">
        <f t="shared" ca="1" si="1061"/>
        <v>prop</v>
      </c>
      <c r="U1792" s="50">
        <v>42</v>
      </c>
      <c r="V1792" s="50">
        <f t="shared" si="1056"/>
        <v>421090</v>
      </c>
      <c r="W1792" s="50">
        <v>90</v>
      </c>
      <c r="X1792" s="50" t="s">
        <v>2200</v>
      </c>
      <c r="Y1792" s="50" t="s">
        <v>2200</v>
      </c>
      <c r="Z1792" s="50">
        <f>随机目标!CH1531</f>
        <v>0</v>
      </c>
      <c r="AA1792" s="50">
        <v>1</v>
      </c>
      <c r="AB1792" s="50" t="str">
        <f t="shared" si="1057"/>
        <v>itemicon_1</v>
      </c>
      <c r="AC1792" s="50" t="str">
        <f t="shared" si="1058"/>
        <v>coin</v>
      </c>
    </row>
    <row r="1793" spans="11:29">
      <c r="K1793" s="50">
        <v>22</v>
      </c>
      <c r="L1793" s="50">
        <f t="shared" si="1059"/>
        <v>221091</v>
      </c>
      <c r="M1793" s="50">
        <v>91</v>
      </c>
      <c r="N1793" s="50" t="str">
        <f ca="1">OFFSET(随机目标!$C$42,M1793-1,MATCH(K1793,随机目标!$C$41:$CH$41,0)-1)</f>
        <v>prop,305,1</v>
      </c>
      <c r="O1793" s="50" t="str">
        <f ca="1">OFFSET(随机目标!$C$42,M1793-1,MATCH(K1793,随机目标!$C$41:$CH$41,0))</f>
        <v>prop,305,1</v>
      </c>
      <c r="P1793" s="50">
        <f ca="1">OFFSET(随机目标!$C$42,M1793-1,MATCH(K1793,随机目标!$C$41:$CH$41,0)+1)</f>
        <v>15</v>
      </c>
      <c r="Q1793" s="50">
        <v>1</v>
      </c>
      <c r="R1793" s="50" t="str">
        <f t="shared" ca="1" si="1060"/>
        <v>prop_305</v>
      </c>
      <c r="S1793" s="50" t="str">
        <f t="shared" ca="1" si="1061"/>
        <v>prop</v>
      </c>
      <c r="U1793" s="50">
        <v>42</v>
      </c>
      <c r="V1793" s="50">
        <f t="shared" si="1056"/>
        <v>421091</v>
      </c>
      <c r="W1793" s="50">
        <v>91</v>
      </c>
      <c r="X1793" s="50" t="s">
        <v>2200</v>
      </c>
      <c r="Y1793" s="50" t="s">
        <v>2200</v>
      </c>
      <c r="Z1793" s="50">
        <f>随机目标!CH1532</f>
        <v>0</v>
      </c>
      <c r="AA1793" s="50">
        <v>1</v>
      </c>
      <c r="AB1793" s="50" t="str">
        <f t="shared" si="1057"/>
        <v>itemicon_1</v>
      </c>
      <c r="AC1793" s="50" t="str">
        <f t="shared" si="1058"/>
        <v>coin</v>
      </c>
    </row>
    <row r="1794" spans="11:29">
      <c r="K1794" s="50">
        <v>22</v>
      </c>
      <c r="L1794" s="50">
        <f t="shared" si="1059"/>
        <v>221092</v>
      </c>
      <c r="M1794" s="50">
        <v>92</v>
      </c>
      <c r="N1794" s="50" t="str">
        <f ca="1">OFFSET(随机目标!$C$42,M1794-1,MATCH(K1794,随机目标!$C$41:$CH$41,0)-1)</f>
        <v>prop,305,1</v>
      </c>
      <c r="O1794" s="50" t="str">
        <f ca="1">OFFSET(随机目标!$C$42,M1794-1,MATCH(K1794,随机目标!$C$41:$CH$41,0))</f>
        <v>prop,305,1</v>
      </c>
      <c r="P1794" s="50">
        <f ca="1">OFFSET(随机目标!$C$42,M1794-1,MATCH(K1794,随机目标!$C$41:$CH$41,0)+1)</f>
        <v>15</v>
      </c>
      <c r="Q1794" s="50">
        <v>1</v>
      </c>
      <c r="R1794" s="50" t="str">
        <f t="shared" ca="1" si="1060"/>
        <v>prop_305</v>
      </c>
      <c r="S1794" s="50" t="str">
        <f t="shared" ca="1" si="1061"/>
        <v>prop</v>
      </c>
      <c r="U1794" s="50">
        <v>42</v>
      </c>
      <c r="V1794" s="50">
        <f t="shared" si="1056"/>
        <v>421092</v>
      </c>
      <c r="W1794" s="50">
        <v>92</v>
      </c>
      <c r="X1794" s="50" t="s">
        <v>2200</v>
      </c>
      <c r="Y1794" s="50" t="s">
        <v>2200</v>
      </c>
      <c r="Z1794" s="50">
        <f>随机目标!CH1533</f>
        <v>0</v>
      </c>
      <c r="AA1794" s="50">
        <v>1</v>
      </c>
      <c r="AB1794" s="50" t="str">
        <f t="shared" si="1057"/>
        <v>itemicon_1</v>
      </c>
      <c r="AC1794" s="50" t="str">
        <f t="shared" si="1058"/>
        <v>coin</v>
      </c>
    </row>
    <row r="1795" spans="11:29">
      <c r="K1795" s="50">
        <v>22</v>
      </c>
      <c r="L1795" s="50">
        <f t="shared" si="1059"/>
        <v>221093</v>
      </c>
      <c r="M1795" s="50">
        <v>93</v>
      </c>
      <c r="N1795" s="50" t="str">
        <f ca="1">OFFSET(随机目标!$C$42,M1795-1,MATCH(K1795,随机目标!$C$41:$CH$41,0)-1)</f>
        <v>prop,305,1</v>
      </c>
      <c r="O1795" s="50" t="str">
        <f ca="1">OFFSET(随机目标!$C$42,M1795-1,MATCH(K1795,随机目标!$C$41:$CH$41,0))</f>
        <v>prop,305,1</v>
      </c>
      <c r="P1795" s="50">
        <f ca="1">OFFSET(随机目标!$C$42,M1795-1,MATCH(K1795,随机目标!$C$41:$CH$41,0)+1)</f>
        <v>15</v>
      </c>
      <c r="Q1795" s="50">
        <v>1</v>
      </c>
      <c r="R1795" s="50" t="str">
        <f t="shared" ca="1" si="1060"/>
        <v>prop_305</v>
      </c>
      <c r="S1795" s="50" t="str">
        <f t="shared" ca="1" si="1061"/>
        <v>prop</v>
      </c>
      <c r="U1795" s="50">
        <v>42</v>
      </c>
      <c r="V1795" s="50">
        <f t="shared" si="1056"/>
        <v>421093</v>
      </c>
      <c r="W1795" s="50">
        <v>93</v>
      </c>
      <c r="X1795" s="50" t="s">
        <v>2200</v>
      </c>
      <c r="Y1795" s="50" t="s">
        <v>2200</v>
      </c>
      <c r="Z1795" s="50">
        <f>随机目标!CH1534</f>
        <v>0</v>
      </c>
      <c r="AA1795" s="50">
        <v>1</v>
      </c>
      <c r="AB1795" s="50" t="str">
        <f t="shared" si="1057"/>
        <v>itemicon_1</v>
      </c>
      <c r="AC1795" s="50" t="str">
        <f t="shared" si="1058"/>
        <v>coin</v>
      </c>
    </row>
    <row r="1796" spans="11:29">
      <c r="K1796" s="50">
        <v>22</v>
      </c>
      <c r="L1796" s="50">
        <f t="shared" si="1059"/>
        <v>221094</v>
      </c>
      <c r="M1796" s="50">
        <v>94</v>
      </c>
      <c r="N1796" s="50" t="str">
        <f ca="1">OFFSET(随机目标!$C$42,M1796-1,MATCH(K1796,随机目标!$C$41:$CH$41,0)-1)</f>
        <v>prop,305,1</v>
      </c>
      <c r="O1796" s="50" t="str">
        <f ca="1">OFFSET(随机目标!$C$42,M1796-1,MATCH(K1796,随机目标!$C$41:$CH$41,0))</f>
        <v>prop,305,1</v>
      </c>
      <c r="P1796" s="50">
        <f ca="1">OFFSET(随机目标!$C$42,M1796-1,MATCH(K1796,随机目标!$C$41:$CH$41,0)+1)</f>
        <v>15</v>
      </c>
      <c r="Q1796" s="50">
        <v>1</v>
      </c>
      <c r="R1796" s="50" t="str">
        <f t="shared" ca="1" si="1060"/>
        <v>prop_305</v>
      </c>
      <c r="S1796" s="50" t="str">
        <f t="shared" ca="1" si="1061"/>
        <v>prop</v>
      </c>
      <c r="U1796" s="50">
        <v>42</v>
      </c>
      <c r="V1796" s="50">
        <f t="shared" si="1056"/>
        <v>421094</v>
      </c>
      <c r="W1796" s="50">
        <v>94</v>
      </c>
      <c r="X1796" s="50" t="s">
        <v>2200</v>
      </c>
      <c r="Y1796" s="50" t="s">
        <v>2200</v>
      </c>
      <c r="Z1796" s="50">
        <f>随机目标!CH1535</f>
        <v>0</v>
      </c>
      <c r="AA1796" s="50">
        <v>1</v>
      </c>
      <c r="AB1796" s="50" t="str">
        <f t="shared" si="1057"/>
        <v>itemicon_1</v>
      </c>
      <c r="AC1796" s="50" t="str">
        <f t="shared" si="1058"/>
        <v>coin</v>
      </c>
    </row>
    <row r="1797" spans="11:29">
      <c r="K1797" s="50">
        <v>22</v>
      </c>
      <c r="L1797" s="50">
        <f t="shared" si="1059"/>
        <v>221095</v>
      </c>
      <c r="M1797" s="50">
        <v>95</v>
      </c>
      <c r="N1797" s="50" t="str">
        <f ca="1">OFFSET(随机目标!$C$42,M1797-1,MATCH(K1797,随机目标!$C$41:$CH$41,0)-1)</f>
        <v>prop,305,1</v>
      </c>
      <c r="O1797" s="50" t="str">
        <f ca="1">OFFSET(随机目标!$C$42,M1797-1,MATCH(K1797,随机目标!$C$41:$CH$41,0))</f>
        <v>prop,305,1</v>
      </c>
      <c r="P1797" s="50">
        <f ca="1">OFFSET(随机目标!$C$42,M1797-1,MATCH(K1797,随机目标!$C$41:$CH$41,0)+1)</f>
        <v>15</v>
      </c>
      <c r="Q1797" s="50">
        <v>1</v>
      </c>
      <c r="R1797" s="50" t="str">
        <f t="shared" ca="1" si="1060"/>
        <v>prop_305</v>
      </c>
      <c r="S1797" s="50" t="str">
        <f t="shared" ca="1" si="1061"/>
        <v>prop</v>
      </c>
      <c r="U1797" s="50">
        <v>42</v>
      </c>
      <c r="V1797" s="50">
        <f t="shared" si="1056"/>
        <v>421095</v>
      </c>
      <c r="W1797" s="50">
        <v>95</v>
      </c>
      <c r="X1797" s="50" t="s">
        <v>2200</v>
      </c>
      <c r="Y1797" s="50" t="s">
        <v>2200</v>
      </c>
      <c r="Z1797" s="50">
        <f>随机目标!CH1536</f>
        <v>0</v>
      </c>
      <c r="AA1797" s="50">
        <v>1</v>
      </c>
      <c r="AB1797" s="50" t="str">
        <f t="shared" si="1057"/>
        <v>itemicon_1</v>
      </c>
      <c r="AC1797" s="50" t="str">
        <f t="shared" si="1058"/>
        <v>coin</v>
      </c>
    </row>
    <row r="1798" spans="11:29">
      <c r="K1798" s="50">
        <v>22</v>
      </c>
      <c r="L1798" s="50">
        <f t="shared" si="1059"/>
        <v>221096</v>
      </c>
      <c r="M1798" s="50">
        <v>96</v>
      </c>
      <c r="N1798" s="50" t="str">
        <f ca="1">OFFSET(随机目标!$C$42,M1798-1,MATCH(K1798,随机目标!$C$41:$CH$41,0)-1)</f>
        <v>prop,305,1</v>
      </c>
      <c r="O1798" s="50" t="str">
        <f ca="1">OFFSET(随机目标!$C$42,M1798-1,MATCH(K1798,随机目标!$C$41:$CH$41,0))</f>
        <v>prop,305,1</v>
      </c>
      <c r="P1798" s="50">
        <f ca="1">OFFSET(随机目标!$C$42,M1798-1,MATCH(K1798,随机目标!$C$41:$CH$41,0)+1)</f>
        <v>15</v>
      </c>
      <c r="Q1798" s="50">
        <v>1</v>
      </c>
      <c r="R1798" s="50" t="str">
        <f t="shared" ca="1" si="1060"/>
        <v>prop_305</v>
      </c>
      <c r="S1798" s="50" t="str">
        <f t="shared" ca="1" si="1061"/>
        <v>prop</v>
      </c>
      <c r="U1798" s="50">
        <v>42</v>
      </c>
      <c r="V1798" s="50">
        <f t="shared" si="1056"/>
        <v>421096</v>
      </c>
      <c r="W1798" s="50">
        <v>96</v>
      </c>
      <c r="X1798" s="50" t="s">
        <v>2200</v>
      </c>
      <c r="Y1798" s="50" t="s">
        <v>2200</v>
      </c>
      <c r="Z1798" s="50">
        <f>随机目标!CH1537</f>
        <v>0</v>
      </c>
      <c r="AA1798" s="50">
        <v>1</v>
      </c>
      <c r="AB1798" s="50" t="str">
        <f t="shared" si="1057"/>
        <v>itemicon_1</v>
      </c>
      <c r="AC1798" s="50" t="str">
        <f t="shared" si="1058"/>
        <v>coin</v>
      </c>
    </row>
    <row r="1799" spans="11:29">
      <c r="K1799" s="50">
        <v>22</v>
      </c>
      <c r="L1799" s="50">
        <f t="shared" si="1059"/>
        <v>221097</v>
      </c>
      <c r="M1799" s="50">
        <v>97</v>
      </c>
      <c r="N1799" s="50" t="str">
        <f ca="1">OFFSET(随机目标!$C$42,M1799-1,MATCH(K1799,随机目标!$C$41:$CH$41,0)-1)</f>
        <v>prop,305,1</v>
      </c>
      <c r="O1799" s="50" t="str">
        <f ca="1">OFFSET(随机目标!$C$42,M1799-1,MATCH(K1799,随机目标!$C$41:$CH$41,0))</f>
        <v>prop,305,1</v>
      </c>
      <c r="P1799" s="50">
        <f ca="1">OFFSET(随机目标!$C$42,M1799-1,MATCH(K1799,随机目标!$C$41:$CH$41,0)+1)</f>
        <v>15</v>
      </c>
      <c r="Q1799" s="50">
        <v>1</v>
      </c>
      <c r="R1799" s="50" t="str">
        <f t="shared" ca="1" si="1060"/>
        <v>prop_305</v>
      </c>
      <c r="S1799" s="50" t="str">
        <f t="shared" ca="1" si="1061"/>
        <v>prop</v>
      </c>
      <c r="U1799" s="50">
        <v>42</v>
      </c>
      <c r="V1799" s="50">
        <f t="shared" si="1056"/>
        <v>421097</v>
      </c>
      <c r="W1799" s="50">
        <v>97</v>
      </c>
      <c r="X1799" s="50" t="s">
        <v>2200</v>
      </c>
      <c r="Y1799" s="50" t="s">
        <v>2200</v>
      </c>
      <c r="Z1799" s="50">
        <f>随机目标!CH1538</f>
        <v>0</v>
      </c>
      <c r="AA1799" s="50">
        <v>1</v>
      </c>
      <c r="AB1799" s="50" t="str">
        <f t="shared" si="1057"/>
        <v>itemicon_1</v>
      </c>
      <c r="AC1799" s="50" t="str">
        <f t="shared" si="1058"/>
        <v>coin</v>
      </c>
    </row>
    <row r="1800" spans="11:29">
      <c r="K1800" s="50">
        <v>22</v>
      </c>
      <c r="L1800" s="50">
        <f t="shared" si="1059"/>
        <v>221098</v>
      </c>
      <c r="M1800" s="50">
        <v>98</v>
      </c>
      <c r="N1800" s="50" t="str">
        <f ca="1">OFFSET(随机目标!$C$42,M1800-1,MATCH(K1800,随机目标!$C$41:$CH$41,0)-1)</f>
        <v>prop,305,1</v>
      </c>
      <c r="O1800" s="50" t="str">
        <f ca="1">OFFSET(随机目标!$C$42,M1800-1,MATCH(K1800,随机目标!$C$41:$CH$41,0))</f>
        <v>prop,305,1</v>
      </c>
      <c r="P1800" s="50">
        <f ca="1">OFFSET(随机目标!$C$42,M1800-1,MATCH(K1800,随机目标!$C$41:$CH$41,0)+1)</f>
        <v>15</v>
      </c>
      <c r="Q1800" s="50">
        <v>1</v>
      </c>
      <c r="R1800" s="50" t="str">
        <f t="shared" ca="1" si="1060"/>
        <v>prop_305</v>
      </c>
      <c r="S1800" s="50" t="str">
        <f t="shared" ca="1" si="1061"/>
        <v>prop</v>
      </c>
      <c r="U1800" s="50">
        <v>42</v>
      </c>
      <c r="V1800" s="50">
        <f t="shared" si="1056"/>
        <v>421098</v>
      </c>
      <c r="W1800" s="50">
        <v>98</v>
      </c>
      <c r="X1800" s="50" t="s">
        <v>2200</v>
      </c>
      <c r="Y1800" s="50" t="s">
        <v>2200</v>
      </c>
      <c r="Z1800" s="50">
        <f>随机目标!CH1539</f>
        <v>0</v>
      </c>
      <c r="AA1800" s="50">
        <v>1</v>
      </c>
      <c r="AB1800" s="50" t="str">
        <f t="shared" si="1057"/>
        <v>itemicon_1</v>
      </c>
      <c r="AC1800" s="50" t="str">
        <f t="shared" si="1058"/>
        <v>coin</v>
      </c>
    </row>
    <row r="1801" spans="11:29">
      <c r="K1801" s="50">
        <v>22</v>
      </c>
      <c r="L1801" s="50">
        <f t="shared" si="1059"/>
        <v>221099</v>
      </c>
      <c r="M1801" s="50">
        <v>99</v>
      </c>
      <c r="N1801" s="50" t="str">
        <f ca="1">OFFSET(随机目标!$C$42,M1801-1,MATCH(K1801,随机目标!$C$41:$CH$41,0)-1)</f>
        <v>prop,305,1</v>
      </c>
      <c r="O1801" s="50" t="str">
        <f ca="1">OFFSET(随机目标!$C$42,M1801-1,MATCH(K1801,随机目标!$C$41:$CH$41,0))</f>
        <v>prop,305,1</v>
      </c>
      <c r="P1801" s="50">
        <f ca="1">OFFSET(随机目标!$C$42,M1801-1,MATCH(K1801,随机目标!$C$41:$CH$41,0)+1)</f>
        <v>15</v>
      </c>
      <c r="Q1801" s="50">
        <v>1</v>
      </c>
      <c r="R1801" s="50" t="str">
        <f t="shared" ca="1" si="1060"/>
        <v>prop_305</v>
      </c>
      <c r="S1801" s="50" t="str">
        <f t="shared" ca="1" si="1061"/>
        <v>prop</v>
      </c>
      <c r="U1801" s="50">
        <v>42</v>
      </c>
      <c r="V1801" s="50">
        <f t="shared" si="1056"/>
        <v>421099</v>
      </c>
      <c r="W1801" s="50">
        <v>99</v>
      </c>
      <c r="X1801" s="50" t="s">
        <v>2200</v>
      </c>
      <c r="Y1801" s="50" t="s">
        <v>2200</v>
      </c>
      <c r="Z1801" s="50">
        <f>随机目标!CH1540</f>
        <v>0</v>
      </c>
      <c r="AA1801" s="50">
        <v>1</v>
      </c>
      <c r="AB1801" s="50" t="str">
        <f t="shared" si="1057"/>
        <v>itemicon_1</v>
      </c>
      <c r="AC1801" s="50" t="str">
        <f t="shared" si="1058"/>
        <v>coin</v>
      </c>
    </row>
    <row r="1802" spans="11:29">
      <c r="K1802" s="50">
        <v>22</v>
      </c>
      <c r="L1802" s="50">
        <f t="shared" si="1059"/>
        <v>221100</v>
      </c>
      <c r="M1802" s="50">
        <v>100</v>
      </c>
      <c r="N1802" s="50" t="str">
        <f ca="1">OFFSET(随机目标!$C$42,M1802-1,MATCH(K1802,随机目标!$C$41:$CH$41,0)-1)</f>
        <v>prop,305,1</v>
      </c>
      <c r="O1802" s="50" t="str">
        <f ca="1">OFFSET(随机目标!$C$42,M1802-1,MATCH(K1802,随机目标!$C$41:$CH$41,0))</f>
        <v>prop,305,1</v>
      </c>
      <c r="P1802" s="50">
        <f ca="1">OFFSET(随机目标!$C$42,M1802-1,MATCH(K1802,随机目标!$C$41:$CH$41,0)+1)</f>
        <v>15</v>
      </c>
      <c r="Q1802" s="50">
        <v>1</v>
      </c>
      <c r="R1802" s="50" t="str">
        <f t="shared" ca="1" si="1060"/>
        <v>prop_305</v>
      </c>
      <c r="S1802" s="50" t="str">
        <f t="shared" ca="1" si="1061"/>
        <v>prop</v>
      </c>
      <c r="U1802" s="50">
        <v>42</v>
      </c>
      <c r="V1802" s="50">
        <f t="shared" si="1056"/>
        <v>421100</v>
      </c>
      <c r="W1802" s="50">
        <v>100</v>
      </c>
      <c r="X1802" s="50" t="s">
        <v>2200</v>
      </c>
      <c r="Y1802" s="50" t="s">
        <v>2200</v>
      </c>
      <c r="Z1802" s="50">
        <f>随机目标!CH1541</f>
        <v>0</v>
      </c>
      <c r="AA1802" s="50">
        <v>1</v>
      </c>
      <c r="AB1802" s="50" t="str">
        <f t="shared" si="1057"/>
        <v>itemicon_1</v>
      </c>
      <c r="AC1802" s="50" t="str">
        <f t="shared" si="1058"/>
        <v>coin</v>
      </c>
    </row>
    <row r="1803" spans="11:29">
      <c r="K1803" s="50">
        <v>23</v>
      </c>
      <c r="L1803" s="50">
        <f t="shared" si="1059"/>
        <v>231001</v>
      </c>
      <c r="M1803" s="50">
        <v>1</v>
      </c>
      <c r="N1803" s="50" t="str">
        <f ca="1">OFFSET(随机目标!$C$42,M1803-1,MATCH(K1803,随机目标!$C$41:$CH$41,0)-1)</f>
        <v>prop,306,1</v>
      </c>
      <c r="O1803" s="50" t="str">
        <f ca="1">OFFSET(随机目标!$C$42,M1803-1,MATCH(K1803,随机目标!$C$41:$CH$41,0))</f>
        <v>prop,306,1</v>
      </c>
      <c r="P1803" s="50">
        <f ca="1">OFFSET(随机目标!$C$42,M1803-1,MATCH(K1803,随机目标!$C$41:$CH$41,0)+1)</f>
        <v>0</v>
      </c>
      <c r="Q1803" s="50">
        <v>1</v>
      </c>
      <c r="R1803" s="50" t="str">
        <f t="shared" ca="1" si="1060"/>
        <v>prop_306</v>
      </c>
      <c r="S1803" s="50" t="str">
        <f t="shared" ca="1" si="1061"/>
        <v>prop</v>
      </c>
    </row>
    <row r="1804" spans="11:29">
      <c r="K1804" s="50">
        <v>23</v>
      </c>
      <c r="L1804" s="50">
        <f t="shared" si="1059"/>
        <v>231002</v>
      </c>
      <c r="M1804" s="50">
        <v>2</v>
      </c>
      <c r="N1804" s="50" t="str">
        <f ca="1">OFFSET(随机目标!$C$42,M1804-1,MATCH(K1804,随机目标!$C$41:$CH$41,0)-1)</f>
        <v>prop,306,1</v>
      </c>
      <c r="O1804" s="50" t="str">
        <f ca="1">OFFSET(随机目标!$C$42,M1804-1,MATCH(K1804,随机目标!$C$41:$CH$41,0))</f>
        <v>prop,306,1</v>
      </c>
      <c r="P1804" s="50">
        <f ca="1">OFFSET(随机目标!$C$42,M1804-1,MATCH(K1804,随机目标!$C$41:$CH$41,0)+1)</f>
        <v>0</v>
      </c>
      <c r="Q1804" s="50">
        <v>1</v>
      </c>
      <c r="R1804" s="50" t="str">
        <f t="shared" ca="1" si="1060"/>
        <v>prop_306</v>
      </c>
      <c r="S1804" s="50" t="str">
        <f t="shared" ca="1" si="1061"/>
        <v>prop</v>
      </c>
    </row>
    <row r="1805" spans="11:29">
      <c r="K1805" s="50">
        <v>23</v>
      </c>
      <c r="L1805" s="50">
        <f t="shared" si="1059"/>
        <v>231003</v>
      </c>
      <c r="M1805" s="50">
        <v>3</v>
      </c>
      <c r="N1805" s="50" t="str">
        <f ca="1">OFFSET(随机目标!$C$42,M1805-1,MATCH(K1805,随机目标!$C$41:$CH$41,0)-1)</f>
        <v>prop,306,1</v>
      </c>
      <c r="O1805" s="50" t="str">
        <f ca="1">OFFSET(随机目标!$C$42,M1805-1,MATCH(K1805,随机目标!$C$41:$CH$41,0))</f>
        <v>prop,306,1</v>
      </c>
      <c r="P1805" s="50">
        <f ca="1">OFFSET(随机目标!$C$42,M1805-1,MATCH(K1805,随机目标!$C$41:$CH$41,0)+1)</f>
        <v>0</v>
      </c>
      <c r="Q1805" s="50">
        <v>1</v>
      </c>
      <c r="R1805" s="50" t="str">
        <f t="shared" ca="1" si="1060"/>
        <v>prop_306</v>
      </c>
      <c r="S1805" s="50" t="str">
        <f t="shared" ca="1" si="1061"/>
        <v>prop</v>
      </c>
    </row>
    <row r="1806" spans="11:29">
      <c r="K1806" s="50">
        <v>23</v>
      </c>
      <c r="L1806" s="50">
        <f t="shared" si="1059"/>
        <v>231004</v>
      </c>
      <c r="M1806" s="50">
        <v>4</v>
      </c>
      <c r="N1806" s="50" t="str">
        <f ca="1">OFFSET(随机目标!$C$42,M1806-1,MATCH(K1806,随机目标!$C$41:$CH$41,0)-1)</f>
        <v>prop,306,1</v>
      </c>
      <c r="O1806" s="50" t="str">
        <f ca="1">OFFSET(随机目标!$C$42,M1806-1,MATCH(K1806,随机目标!$C$41:$CH$41,0))</f>
        <v>prop,306,1</v>
      </c>
      <c r="P1806" s="50">
        <f ca="1">OFFSET(随机目标!$C$42,M1806-1,MATCH(K1806,随机目标!$C$41:$CH$41,0)+1)</f>
        <v>0</v>
      </c>
      <c r="Q1806" s="50">
        <v>1</v>
      </c>
      <c r="R1806" s="50" t="str">
        <f t="shared" ca="1" si="1060"/>
        <v>prop_306</v>
      </c>
      <c r="S1806" s="50" t="str">
        <f t="shared" ca="1" si="1061"/>
        <v>prop</v>
      </c>
    </row>
    <row r="1807" spans="11:29">
      <c r="K1807" s="50">
        <v>23</v>
      </c>
      <c r="L1807" s="50">
        <f t="shared" si="1059"/>
        <v>231005</v>
      </c>
      <c r="M1807" s="50">
        <v>5</v>
      </c>
      <c r="N1807" s="50" t="str">
        <f ca="1">OFFSET(随机目标!$C$42,M1807-1,MATCH(K1807,随机目标!$C$41:$CH$41,0)-1)</f>
        <v>prop,306,1</v>
      </c>
      <c r="O1807" s="50" t="str">
        <f ca="1">OFFSET(随机目标!$C$42,M1807-1,MATCH(K1807,随机目标!$C$41:$CH$41,0))</f>
        <v>prop,306,1</v>
      </c>
      <c r="P1807" s="50">
        <f ca="1">OFFSET(随机目标!$C$42,M1807-1,MATCH(K1807,随机目标!$C$41:$CH$41,0)+1)</f>
        <v>0</v>
      </c>
      <c r="Q1807" s="50">
        <v>1</v>
      </c>
      <c r="R1807" s="50" t="str">
        <f t="shared" ca="1" si="1060"/>
        <v>prop_306</v>
      </c>
      <c r="S1807" s="50" t="str">
        <f t="shared" ca="1" si="1061"/>
        <v>prop</v>
      </c>
    </row>
    <row r="1808" spans="11:29">
      <c r="K1808" s="50">
        <v>23</v>
      </c>
      <c r="L1808" s="50">
        <f t="shared" si="1059"/>
        <v>231006</v>
      </c>
      <c r="M1808" s="50">
        <v>6</v>
      </c>
      <c r="N1808" s="50" t="str">
        <f ca="1">OFFSET(随机目标!$C$42,M1808-1,MATCH(K1808,随机目标!$C$41:$CH$41,0)-1)</f>
        <v>prop,306,1</v>
      </c>
      <c r="O1808" s="50" t="str">
        <f ca="1">OFFSET(随机目标!$C$42,M1808-1,MATCH(K1808,随机目标!$C$41:$CH$41,0))</f>
        <v>prop,306,1</v>
      </c>
      <c r="P1808" s="50">
        <f ca="1">OFFSET(随机目标!$C$42,M1808-1,MATCH(K1808,随机目标!$C$41:$CH$41,0)+1)</f>
        <v>0</v>
      </c>
      <c r="Q1808" s="50">
        <v>1</v>
      </c>
      <c r="R1808" s="50" t="str">
        <f t="shared" ca="1" si="1060"/>
        <v>prop_306</v>
      </c>
      <c r="S1808" s="50" t="str">
        <f t="shared" ca="1" si="1061"/>
        <v>prop</v>
      </c>
    </row>
    <row r="1809" spans="11:19">
      <c r="K1809" s="50">
        <v>23</v>
      </c>
      <c r="L1809" s="50">
        <f t="shared" si="1059"/>
        <v>231007</v>
      </c>
      <c r="M1809" s="50">
        <v>7</v>
      </c>
      <c r="N1809" s="50" t="str">
        <f ca="1">OFFSET(随机目标!$C$42,M1809-1,MATCH(K1809,随机目标!$C$41:$CH$41,0)-1)</f>
        <v>prop,306,1</v>
      </c>
      <c r="O1809" s="50" t="str">
        <f ca="1">OFFSET(随机目标!$C$42,M1809-1,MATCH(K1809,随机目标!$C$41:$CH$41,0))</f>
        <v>prop,306,1</v>
      </c>
      <c r="P1809" s="50">
        <f ca="1">OFFSET(随机目标!$C$42,M1809-1,MATCH(K1809,随机目标!$C$41:$CH$41,0)+1)</f>
        <v>0</v>
      </c>
      <c r="Q1809" s="50">
        <v>1</v>
      </c>
      <c r="R1809" s="50" t="str">
        <f t="shared" ca="1" si="1060"/>
        <v>prop_306</v>
      </c>
      <c r="S1809" s="50" t="str">
        <f t="shared" ca="1" si="1061"/>
        <v>prop</v>
      </c>
    </row>
    <row r="1810" spans="11:19">
      <c r="K1810" s="50">
        <v>23</v>
      </c>
      <c r="L1810" s="50">
        <f t="shared" si="1059"/>
        <v>231008</v>
      </c>
      <c r="M1810" s="50">
        <v>8</v>
      </c>
      <c r="N1810" s="50" t="str">
        <f ca="1">OFFSET(随机目标!$C$42,M1810-1,MATCH(K1810,随机目标!$C$41:$CH$41,0)-1)</f>
        <v>prop,306,1</v>
      </c>
      <c r="O1810" s="50" t="str">
        <f ca="1">OFFSET(随机目标!$C$42,M1810-1,MATCH(K1810,随机目标!$C$41:$CH$41,0))</f>
        <v>prop,306,1</v>
      </c>
      <c r="P1810" s="50">
        <f ca="1">OFFSET(随机目标!$C$42,M1810-1,MATCH(K1810,随机目标!$C$41:$CH$41,0)+1)</f>
        <v>0</v>
      </c>
      <c r="Q1810" s="50">
        <v>1</v>
      </c>
      <c r="R1810" s="50" t="str">
        <f t="shared" ca="1" si="1060"/>
        <v>prop_306</v>
      </c>
      <c r="S1810" s="50" t="str">
        <f t="shared" ca="1" si="1061"/>
        <v>prop</v>
      </c>
    </row>
    <row r="1811" spans="11:19">
      <c r="K1811" s="50">
        <v>23</v>
      </c>
      <c r="L1811" s="50">
        <f t="shared" si="1059"/>
        <v>231009</v>
      </c>
      <c r="M1811" s="50">
        <v>9</v>
      </c>
      <c r="N1811" s="50" t="str">
        <f ca="1">OFFSET(随机目标!$C$42,M1811-1,MATCH(K1811,随机目标!$C$41:$CH$41,0)-1)</f>
        <v>prop,306,1</v>
      </c>
      <c r="O1811" s="50" t="str">
        <f ca="1">OFFSET(随机目标!$C$42,M1811-1,MATCH(K1811,随机目标!$C$41:$CH$41,0))</f>
        <v>prop,306,1</v>
      </c>
      <c r="P1811" s="50">
        <f ca="1">OFFSET(随机目标!$C$42,M1811-1,MATCH(K1811,随机目标!$C$41:$CH$41,0)+1)</f>
        <v>0</v>
      </c>
      <c r="Q1811" s="50">
        <v>1</v>
      </c>
      <c r="R1811" s="50" t="str">
        <f t="shared" ca="1" si="1060"/>
        <v>prop_306</v>
      </c>
      <c r="S1811" s="50" t="str">
        <f t="shared" ca="1" si="1061"/>
        <v>prop</v>
      </c>
    </row>
    <row r="1812" spans="11:19">
      <c r="K1812" s="50">
        <v>23</v>
      </c>
      <c r="L1812" s="50">
        <f t="shared" si="1059"/>
        <v>231010</v>
      </c>
      <c r="M1812" s="50">
        <v>10</v>
      </c>
      <c r="N1812" s="50" t="str">
        <f ca="1">OFFSET(随机目标!$C$42,M1812-1,MATCH(K1812,随机目标!$C$41:$CH$41,0)-1)</f>
        <v>prop,306,1</v>
      </c>
      <c r="O1812" s="50" t="str">
        <f ca="1">OFFSET(随机目标!$C$42,M1812-1,MATCH(K1812,随机目标!$C$41:$CH$41,0))</f>
        <v>prop,306,1</v>
      </c>
      <c r="P1812" s="50">
        <f ca="1">OFFSET(随机目标!$C$42,M1812-1,MATCH(K1812,随机目标!$C$41:$CH$41,0)+1)</f>
        <v>0</v>
      </c>
      <c r="Q1812" s="50">
        <v>1</v>
      </c>
      <c r="R1812" s="50" t="str">
        <f t="shared" ca="1" si="1060"/>
        <v>prop_306</v>
      </c>
      <c r="S1812" s="50" t="str">
        <f t="shared" ca="1" si="1061"/>
        <v>prop</v>
      </c>
    </row>
    <row r="1813" spans="11:19">
      <c r="K1813" s="50">
        <v>23</v>
      </c>
      <c r="L1813" s="50">
        <f t="shared" si="1059"/>
        <v>231011</v>
      </c>
      <c r="M1813" s="50">
        <v>11</v>
      </c>
      <c r="N1813" s="50" t="str">
        <f ca="1">OFFSET(随机目标!$C$42,M1813-1,MATCH(K1813,随机目标!$C$41:$CH$41,0)-1)</f>
        <v>prop,306,1</v>
      </c>
      <c r="O1813" s="50" t="str">
        <f ca="1">OFFSET(随机目标!$C$42,M1813-1,MATCH(K1813,随机目标!$C$41:$CH$41,0))</f>
        <v>prop,306,1</v>
      </c>
      <c r="P1813" s="50">
        <f ca="1">OFFSET(随机目标!$C$42,M1813-1,MATCH(K1813,随机目标!$C$41:$CH$41,0)+1)</f>
        <v>0</v>
      </c>
      <c r="Q1813" s="50">
        <v>1</v>
      </c>
      <c r="R1813" s="50" t="str">
        <f t="shared" ca="1" si="1060"/>
        <v>prop_306</v>
      </c>
      <c r="S1813" s="50" t="str">
        <f t="shared" ca="1" si="1061"/>
        <v>prop</v>
      </c>
    </row>
    <row r="1814" spans="11:19">
      <c r="K1814" s="50">
        <v>23</v>
      </c>
      <c r="L1814" s="50">
        <f t="shared" si="1059"/>
        <v>231012</v>
      </c>
      <c r="M1814" s="50">
        <v>12</v>
      </c>
      <c r="N1814" s="50" t="str">
        <f ca="1">OFFSET(随机目标!$C$42,M1814-1,MATCH(K1814,随机目标!$C$41:$CH$41,0)-1)</f>
        <v>prop,306,1</v>
      </c>
      <c r="O1814" s="50" t="str">
        <f ca="1">OFFSET(随机目标!$C$42,M1814-1,MATCH(K1814,随机目标!$C$41:$CH$41,0))</f>
        <v>prop,306,1</v>
      </c>
      <c r="P1814" s="50">
        <f ca="1">OFFSET(随机目标!$C$42,M1814-1,MATCH(K1814,随机目标!$C$41:$CH$41,0)+1)</f>
        <v>0</v>
      </c>
      <c r="Q1814" s="50">
        <v>1</v>
      </c>
      <c r="R1814" s="50" t="str">
        <f t="shared" ca="1" si="1060"/>
        <v>prop_306</v>
      </c>
      <c r="S1814" s="50" t="str">
        <f t="shared" ca="1" si="1061"/>
        <v>prop</v>
      </c>
    </row>
    <row r="1815" spans="11:19">
      <c r="K1815" s="50">
        <v>23</v>
      </c>
      <c r="L1815" s="50">
        <f t="shared" si="1059"/>
        <v>231013</v>
      </c>
      <c r="M1815" s="50">
        <v>13</v>
      </c>
      <c r="N1815" s="50" t="str">
        <f ca="1">OFFSET(随机目标!$C$42,M1815-1,MATCH(K1815,随机目标!$C$41:$CH$41,0)-1)</f>
        <v>prop,306,1</v>
      </c>
      <c r="O1815" s="50" t="str">
        <f ca="1">OFFSET(随机目标!$C$42,M1815-1,MATCH(K1815,随机目标!$C$41:$CH$41,0))</f>
        <v>prop,306,1</v>
      </c>
      <c r="P1815" s="50">
        <f ca="1">OFFSET(随机目标!$C$42,M1815-1,MATCH(K1815,随机目标!$C$41:$CH$41,0)+1)</f>
        <v>0</v>
      </c>
      <c r="Q1815" s="50">
        <v>1</v>
      </c>
      <c r="R1815" s="50" t="str">
        <f t="shared" ca="1" si="1060"/>
        <v>prop_306</v>
      </c>
      <c r="S1815" s="50" t="str">
        <f t="shared" ca="1" si="1061"/>
        <v>prop</v>
      </c>
    </row>
    <row r="1816" spans="11:19">
      <c r="K1816" s="50">
        <v>23</v>
      </c>
      <c r="L1816" s="50">
        <f t="shared" si="1059"/>
        <v>231014</v>
      </c>
      <c r="M1816" s="50">
        <v>14</v>
      </c>
      <c r="N1816" s="50" t="str">
        <f ca="1">OFFSET(随机目标!$C$42,M1816-1,MATCH(K1816,随机目标!$C$41:$CH$41,0)-1)</f>
        <v>prop,306,1</v>
      </c>
      <c r="O1816" s="50" t="str">
        <f ca="1">OFFSET(随机目标!$C$42,M1816-1,MATCH(K1816,随机目标!$C$41:$CH$41,0))</f>
        <v>prop,306,1</v>
      </c>
      <c r="P1816" s="50">
        <f ca="1">OFFSET(随机目标!$C$42,M1816-1,MATCH(K1816,随机目标!$C$41:$CH$41,0)+1)</f>
        <v>0</v>
      </c>
      <c r="Q1816" s="50">
        <v>1</v>
      </c>
      <c r="R1816" s="50" t="str">
        <f t="shared" ca="1" si="1060"/>
        <v>prop_306</v>
      </c>
      <c r="S1816" s="50" t="str">
        <f t="shared" ca="1" si="1061"/>
        <v>prop</v>
      </c>
    </row>
    <row r="1817" spans="11:19">
      <c r="K1817" s="50">
        <v>23</v>
      </c>
      <c r="L1817" s="50">
        <f t="shared" si="1059"/>
        <v>231015</v>
      </c>
      <c r="M1817" s="50">
        <v>15</v>
      </c>
      <c r="N1817" s="50" t="str">
        <f ca="1">OFFSET(随机目标!$C$42,M1817-1,MATCH(K1817,随机目标!$C$41:$CH$41,0)-1)</f>
        <v>prop,306,1</v>
      </c>
      <c r="O1817" s="50" t="str">
        <f ca="1">OFFSET(随机目标!$C$42,M1817-1,MATCH(K1817,随机目标!$C$41:$CH$41,0))</f>
        <v>prop,306,1</v>
      </c>
      <c r="P1817" s="50">
        <f ca="1">OFFSET(随机目标!$C$42,M1817-1,MATCH(K1817,随机目标!$C$41:$CH$41,0)+1)</f>
        <v>0</v>
      </c>
      <c r="Q1817" s="50">
        <v>1</v>
      </c>
      <c r="R1817" s="50" t="str">
        <f t="shared" ca="1" si="1060"/>
        <v>prop_306</v>
      </c>
      <c r="S1817" s="50" t="str">
        <f t="shared" ca="1" si="1061"/>
        <v>prop</v>
      </c>
    </row>
    <row r="1818" spans="11:19">
      <c r="K1818" s="50">
        <v>23</v>
      </c>
      <c r="L1818" s="50">
        <f t="shared" si="1059"/>
        <v>231016</v>
      </c>
      <c r="M1818" s="50">
        <v>16</v>
      </c>
      <c r="N1818" s="50" t="str">
        <f ca="1">OFFSET(随机目标!$C$42,M1818-1,MATCH(K1818,随机目标!$C$41:$CH$41,0)-1)</f>
        <v>prop,306,1</v>
      </c>
      <c r="O1818" s="50" t="str">
        <f ca="1">OFFSET(随机目标!$C$42,M1818-1,MATCH(K1818,随机目标!$C$41:$CH$41,0))</f>
        <v>prop,306,1</v>
      </c>
      <c r="P1818" s="50">
        <f ca="1">OFFSET(随机目标!$C$42,M1818-1,MATCH(K1818,随机目标!$C$41:$CH$41,0)+1)</f>
        <v>0</v>
      </c>
      <c r="Q1818" s="50">
        <v>1</v>
      </c>
      <c r="R1818" s="50" t="str">
        <f t="shared" ca="1" si="1060"/>
        <v>prop_306</v>
      </c>
      <c r="S1818" s="50" t="str">
        <f t="shared" ca="1" si="1061"/>
        <v>prop</v>
      </c>
    </row>
    <row r="1819" spans="11:19">
      <c r="K1819" s="50">
        <v>23</v>
      </c>
      <c r="L1819" s="50">
        <f t="shared" si="1059"/>
        <v>231017</v>
      </c>
      <c r="M1819" s="50">
        <v>17</v>
      </c>
      <c r="N1819" s="50" t="str">
        <f ca="1">OFFSET(随机目标!$C$42,M1819-1,MATCH(K1819,随机目标!$C$41:$CH$41,0)-1)</f>
        <v>prop,306,1</v>
      </c>
      <c r="O1819" s="50" t="str">
        <f ca="1">OFFSET(随机目标!$C$42,M1819-1,MATCH(K1819,随机目标!$C$41:$CH$41,0))</f>
        <v>prop,306,1</v>
      </c>
      <c r="P1819" s="50">
        <f ca="1">OFFSET(随机目标!$C$42,M1819-1,MATCH(K1819,随机目标!$C$41:$CH$41,0)+1)</f>
        <v>0</v>
      </c>
      <c r="Q1819" s="50">
        <v>1</v>
      </c>
      <c r="R1819" s="50" t="str">
        <f t="shared" ca="1" si="1060"/>
        <v>prop_306</v>
      </c>
      <c r="S1819" s="50" t="str">
        <f t="shared" ca="1" si="1061"/>
        <v>prop</v>
      </c>
    </row>
    <row r="1820" spans="11:19">
      <c r="K1820" s="50">
        <v>23</v>
      </c>
      <c r="L1820" s="50">
        <f t="shared" si="1059"/>
        <v>231018</v>
      </c>
      <c r="M1820" s="50">
        <v>18</v>
      </c>
      <c r="N1820" s="50" t="str">
        <f ca="1">OFFSET(随机目标!$C$42,M1820-1,MATCH(K1820,随机目标!$C$41:$CH$41,0)-1)</f>
        <v>prop,306,1</v>
      </c>
      <c r="O1820" s="50" t="str">
        <f ca="1">OFFSET(随机目标!$C$42,M1820-1,MATCH(K1820,随机目标!$C$41:$CH$41,0))</f>
        <v>prop,306,1</v>
      </c>
      <c r="P1820" s="50">
        <f ca="1">OFFSET(随机目标!$C$42,M1820-1,MATCH(K1820,随机目标!$C$41:$CH$41,0)+1)</f>
        <v>0</v>
      </c>
      <c r="Q1820" s="50">
        <v>1</v>
      </c>
      <c r="R1820" s="50" t="str">
        <f t="shared" ca="1" si="1060"/>
        <v>prop_306</v>
      </c>
      <c r="S1820" s="50" t="str">
        <f t="shared" ca="1" si="1061"/>
        <v>prop</v>
      </c>
    </row>
    <row r="1821" spans="11:19">
      <c r="K1821" s="50">
        <v>23</v>
      </c>
      <c r="L1821" s="50">
        <f t="shared" si="1059"/>
        <v>231019</v>
      </c>
      <c r="M1821" s="50">
        <v>19</v>
      </c>
      <c r="N1821" s="50" t="str">
        <f ca="1">OFFSET(随机目标!$C$42,M1821-1,MATCH(K1821,随机目标!$C$41:$CH$41,0)-1)</f>
        <v>prop,306,1</v>
      </c>
      <c r="O1821" s="50" t="str">
        <f ca="1">OFFSET(随机目标!$C$42,M1821-1,MATCH(K1821,随机目标!$C$41:$CH$41,0))</f>
        <v>prop,306,1</v>
      </c>
      <c r="P1821" s="50">
        <f ca="1">OFFSET(随机目标!$C$42,M1821-1,MATCH(K1821,随机目标!$C$41:$CH$41,0)+1)</f>
        <v>0</v>
      </c>
      <c r="Q1821" s="50">
        <v>1</v>
      </c>
      <c r="R1821" s="50" t="str">
        <f t="shared" ca="1" si="1060"/>
        <v>prop_306</v>
      </c>
      <c r="S1821" s="50" t="str">
        <f t="shared" ca="1" si="1061"/>
        <v>prop</v>
      </c>
    </row>
    <row r="1822" spans="11:19">
      <c r="K1822" s="50">
        <v>23</v>
      </c>
      <c r="L1822" s="50">
        <f t="shared" si="1059"/>
        <v>231020</v>
      </c>
      <c r="M1822" s="50">
        <v>20</v>
      </c>
      <c r="N1822" s="50" t="str">
        <f ca="1">OFFSET(随机目标!$C$42,M1822-1,MATCH(K1822,随机目标!$C$41:$CH$41,0)-1)</f>
        <v>prop,306,1</v>
      </c>
      <c r="O1822" s="50" t="str">
        <f ca="1">OFFSET(随机目标!$C$42,M1822-1,MATCH(K1822,随机目标!$C$41:$CH$41,0))</f>
        <v>prop,306,1</v>
      </c>
      <c r="P1822" s="50">
        <f ca="1">OFFSET(随机目标!$C$42,M1822-1,MATCH(K1822,随机目标!$C$41:$CH$41,0)+1)</f>
        <v>0</v>
      </c>
      <c r="Q1822" s="50">
        <v>1</v>
      </c>
      <c r="R1822" s="50" t="str">
        <f t="shared" ca="1" si="1060"/>
        <v>prop_306</v>
      </c>
      <c r="S1822" s="50" t="str">
        <f t="shared" ca="1" si="1061"/>
        <v>prop</v>
      </c>
    </row>
    <row r="1823" spans="11:19">
      <c r="K1823" s="50">
        <v>23</v>
      </c>
      <c r="L1823" s="50">
        <f t="shared" si="1059"/>
        <v>231021</v>
      </c>
      <c r="M1823" s="50">
        <v>21</v>
      </c>
      <c r="N1823" s="50" t="str">
        <f ca="1">OFFSET(随机目标!$C$42,M1823-1,MATCH(K1823,随机目标!$C$41:$CH$41,0)-1)</f>
        <v>prop,306,1</v>
      </c>
      <c r="O1823" s="50" t="str">
        <f ca="1">OFFSET(随机目标!$C$42,M1823-1,MATCH(K1823,随机目标!$C$41:$CH$41,0))</f>
        <v>prop,306,1</v>
      </c>
      <c r="P1823" s="50">
        <f ca="1">OFFSET(随机目标!$C$42,M1823-1,MATCH(K1823,随机目标!$C$41:$CH$41,0)+1)</f>
        <v>0</v>
      </c>
      <c r="Q1823" s="50">
        <v>1</v>
      </c>
      <c r="R1823" s="50" t="str">
        <f t="shared" ca="1" si="1060"/>
        <v>prop_306</v>
      </c>
      <c r="S1823" s="50" t="str">
        <f t="shared" ca="1" si="1061"/>
        <v>prop</v>
      </c>
    </row>
    <row r="1824" spans="11:19">
      <c r="K1824" s="50">
        <v>23</v>
      </c>
      <c r="L1824" s="50">
        <f t="shared" si="1059"/>
        <v>231022</v>
      </c>
      <c r="M1824" s="50">
        <v>22</v>
      </c>
      <c r="N1824" s="50" t="str">
        <f ca="1">OFFSET(随机目标!$C$42,M1824-1,MATCH(K1824,随机目标!$C$41:$CH$41,0)-1)</f>
        <v>prop,306,1</v>
      </c>
      <c r="O1824" s="50" t="str">
        <f ca="1">OFFSET(随机目标!$C$42,M1824-1,MATCH(K1824,随机目标!$C$41:$CH$41,0))</f>
        <v>prop,306,1</v>
      </c>
      <c r="P1824" s="50">
        <f ca="1">OFFSET(随机目标!$C$42,M1824-1,MATCH(K1824,随机目标!$C$41:$CH$41,0)+1)</f>
        <v>0</v>
      </c>
      <c r="Q1824" s="50">
        <v>1</v>
      </c>
      <c r="R1824" s="50" t="str">
        <f t="shared" ca="1" si="1060"/>
        <v>prop_306</v>
      </c>
      <c r="S1824" s="50" t="str">
        <f t="shared" ca="1" si="1061"/>
        <v>prop</v>
      </c>
    </row>
    <row r="1825" spans="11:19">
      <c r="K1825" s="50">
        <v>23</v>
      </c>
      <c r="L1825" s="50">
        <f t="shared" si="1059"/>
        <v>231023</v>
      </c>
      <c r="M1825" s="50">
        <v>23</v>
      </c>
      <c r="N1825" s="50" t="str">
        <f ca="1">OFFSET(随机目标!$C$42,M1825-1,MATCH(K1825,随机目标!$C$41:$CH$41,0)-1)</f>
        <v>prop,306,1</v>
      </c>
      <c r="O1825" s="50" t="str">
        <f ca="1">OFFSET(随机目标!$C$42,M1825-1,MATCH(K1825,随机目标!$C$41:$CH$41,0))</f>
        <v>prop,306,1</v>
      </c>
      <c r="P1825" s="50">
        <f ca="1">OFFSET(随机目标!$C$42,M1825-1,MATCH(K1825,随机目标!$C$41:$CH$41,0)+1)</f>
        <v>0</v>
      </c>
      <c r="Q1825" s="50">
        <v>1</v>
      </c>
      <c r="R1825" s="50" t="str">
        <f t="shared" ca="1" si="1060"/>
        <v>prop_306</v>
      </c>
      <c r="S1825" s="50" t="str">
        <f t="shared" ca="1" si="1061"/>
        <v>prop</v>
      </c>
    </row>
    <row r="1826" spans="11:19">
      <c r="K1826" s="50">
        <v>23</v>
      </c>
      <c r="L1826" s="50">
        <f t="shared" si="1059"/>
        <v>231024</v>
      </c>
      <c r="M1826" s="50">
        <v>24</v>
      </c>
      <c r="N1826" s="50" t="str">
        <f ca="1">OFFSET(随机目标!$C$42,M1826-1,MATCH(K1826,随机目标!$C$41:$CH$41,0)-1)</f>
        <v>prop,306,1</v>
      </c>
      <c r="O1826" s="50" t="str">
        <f ca="1">OFFSET(随机目标!$C$42,M1826-1,MATCH(K1826,随机目标!$C$41:$CH$41,0))</f>
        <v>prop,306,1</v>
      </c>
      <c r="P1826" s="50">
        <f ca="1">OFFSET(随机目标!$C$42,M1826-1,MATCH(K1826,随机目标!$C$41:$CH$41,0)+1)</f>
        <v>0</v>
      </c>
      <c r="Q1826" s="50">
        <v>1</v>
      </c>
      <c r="R1826" s="50" t="str">
        <f t="shared" ca="1" si="1060"/>
        <v>prop_306</v>
      </c>
      <c r="S1826" s="50" t="str">
        <f t="shared" ca="1" si="1061"/>
        <v>prop</v>
      </c>
    </row>
    <row r="1827" spans="11:19">
      <c r="K1827" s="50">
        <v>23</v>
      </c>
      <c r="L1827" s="50">
        <f t="shared" si="1059"/>
        <v>231025</v>
      </c>
      <c r="M1827" s="50">
        <v>25</v>
      </c>
      <c r="N1827" s="50" t="str">
        <f ca="1">OFFSET(随机目标!$C$42,M1827-1,MATCH(K1827,随机目标!$C$41:$CH$41,0)-1)</f>
        <v>prop,306,1</v>
      </c>
      <c r="O1827" s="50" t="str">
        <f ca="1">OFFSET(随机目标!$C$42,M1827-1,MATCH(K1827,随机目标!$C$41:$CH$41,0))</f>
        <v>prop,306,1</v>
      </c>
      <c r="P1827" s="50">
        <f ca="1">OFFSET(随机目标!$C$42,M1827-1,MATCH(K1827,随机目标!$C$41:$CH$41,0)+1)</f>
        <v>0</v>
      </c>
      <c r="Q1827" s="50">
        <v>1</v>
      </c>
      <c r="R1827" s="50" t="str">
        <f t="shared" ca="1" si="1060"/>
        <v>prop_306</v>
      </c>
      <c r="S1827" s="50" t="str">
        <f t="shared" ca="1" si="1061"/>
        <v>prop</v>
      </c>
    </row>
    <row r="1828" spans="11:19">
      <c r="K1828" s="50">
        <v>23</v>
      </c>
      <c r="L1828" s="50">
        <f t="shared" si="1059"/>
        <v>231026</v>
      </c>
      <c r="M1828" s="50">
        <v>26</v>
      </c>
      <c r="N1828" s="50" t="str">
        <f ca="1">OFFSET(随机目标!$C$42,M1828-1,MATCH(K1828,随机目标!$C$41:$CH$41,0)-1)</f>
        <v>prop,306,1</v>
      </c>
      <c r="O1828" s="50" t="str">
        <f ca="1">OFFSET(随机目标!$C$42,M1828-1,MATCH(K1828,随机目标!$C$41:$CH$41,0))</f>
        <v>prop,306,1</v>
      </c>
      <c r="P1828" s="50">
        <f ca="1">OFFSET(随机目标!$C$42,M1828-1,MATCH(K1828,随机目标!$C$41:$CH$41,0)+1)</f>
        <v>0</v>
      </c>
      <c r="Q1828" s="50">
        <v>1</v>
      </c>
      <c r="R1828" s="50" t="str">
        <f t="shared" ca="1" si="1060"/>
        <v>prop_306</v>
      </c>
      <c r="S1828" s="50" t="str">
        <f t="shared" ca="1" si="1061"/>
        <v>prop</v>
      </c>
    </row>
    <row r="1829" spans="11:19">
      <c r="K1829" s="50">
        <v>23</v>
      </c>
      <c r="L1829" s="50">
        <f t="shared" si="1059"/>
        <v>231027</v>
      </c>
      <c r="M1829" s="50">
        <v>27</v>
      </c>
      <c r="N1829" s="50" t="str">
        <f ca="1">OFFSET(随机目标!$C$42,M1829-1,MATCH(K1829,随机目标!$C$41:$CH$41,0)-1)</f>
        <v>prop,306,1</v>
      </c>
      <c r="O1829" s="50" t="str">
        <f ca="1">OFFSET(随机目标!$C$42,M1829-1,MATCH(K1829,随机目标!$C$41:$CH$41,0))</f>
        <v>prop,306,1</v>
      </c>
      <c r="P1829" s="50">
        <f ca="1">OFFSET(随机目标!$C$42,M1829-1,MATCH(K1829,随机目标!$C$41:$CH$41,0)+1)</f>
        <v>0</v>
      </c>
      <c r="Q1829" s="50">
        <v>1</v>
      </c>
      <c r="R1829" s="50" t="str">
        <f t="shared" ca="1" si="1060"/>
        <v>prop_306</v>
      </c>
      <c r="S1829" s="50" t="str">
        <f t="shared" ca="1" si="1061"/>
        <v>prop</v>
      </c>
    </row>
    <row r="1830" spans="11:19">
      <c r="K1830" s="50">
        <v>23</v>
      </c>
      <c r="L1830" s="50">
        <f t="shared" si="1059"/>
        <v>231028</v>
      </c>
      <c r="M1830" s="50">
        <v>28</v>
      </c>
      <c r="N1830" s="50" t="str">
        <f ca="1">OFFSET(随机目标!$C$42,M1830-1,MATCH(K1830,随机目标!$C$41:$CH$41,0)-1)</f>
        <v>prop,306,1</v>
      </c>
      <c r="O1830" s="50" t="str">
        <f ca="1">OFFSET(随机目标!$C$42,M1830-1,MATCH(K1830,随机目标!$C$41:$CH$41,0))</f>
        <v>prop,306,1</v>
      </c>
      <c r="P1830" s="50">
        <f ca="1">OFFSET(随机目标!$C$42,M1830-1,MATCH(K1830,随机目标!$C$41:$CH$41,0)+1)</f>
        <v>0</v>
      </c>
      <c r="Q1830" s="50">
        <v>1</v>
      </c>
      <c r="R1830" s="50" t="str">
        <f t="shared" ca="1" si="1060"/>
        <v>prop_306</v>
      </c>
      <c r="S1830" s="50" t="str">
        <f t="shared" ca="1" si="1061"/>
        <v>prop</v>
      </c>
    </row>
    <row r="1831" spans="11:19">
      <c r="K1831" s="50">
        <v>23</v>
      </c>
      <c r="L1831" s="50">
        <f t="shared" si="1059"/>
        <v>231029</v>
      </c>
      <c r="M1831" s="50">
        <v>29</v>
      </c>
      <c r="N1831" s="50" t="str">
        <f ca="1">OFFSET(随机目标!$C$42,M1831-1,MATCH(K1831,随机目标!$C$41:$CH$41,0)-1)</f>
        <v>prop,306,1</v>
      </c>
      <c r="O1831" s="50" t="str">
        <f ca="1">OFFSET(随机目标!$C$42,M1831-1,MATCH(K1831,随机目标!$C$41:$CH$41,0))</f>
        <v>prop,306,1</v>
      </c>
      <c r="P1831" s="50">
        <f ca="1">OFFSET(随机目标!$C$42,M1831-1,MATCH(K1831,随机目标!$C$41:$CH$41,0)+1)</f>
        <v>0</v>
      </c>
      <c r="Q1831" s="50">
        <v>1</v>
      </c>
      <c r="R1831" s="50" t="str">
        <f t="shared" ca="1" si="1060"/>
        <v>prop_306</v>
      </c>
      <c r="S1831" s="50" t="str">
        <f t="shared" ca="1" si="1061"/>
        <v>prop</v>
      </c>
    </row>
    <row r="1832" spans="11:19">
      <c r="K1832" s="50">
        <v>23</v>
      </c>
      <c r="L1832" s="50">
        <f t="shared" si="1059"/>
        <v>231030</v>
      </c>
      <c r="M1832" s="50">
        <v>30</v>
      </c>
      <c r="N1832" s="50" t="str">
        <f ca="1">OFFSET(随机目标!$C$42,M1832-1,MATCH(K1832,随机目标!$C$41:$CH$41,0)-1)</f>
        <v>prop,306,1</v>
      </c>
      <c r="O1832" s="50" t="str">
        <f ca="1">OFFSET(随机目标!$C$42,M1832-1,MATCH(K1832,随机目标!$C$41:$CH$41,0))</f>
        <v>prop,306,1</v>
      </c>
      <c r="P1832" s="50">
        <f ca="1">OFFSET(随机目标!$C$42,M1832-1,MATCH(K1832,随机目标!$C$41:$CH$41,0)+1)</f>
        <v>0</v>
      </c>
      <c r="Q1832" s="50">
        <v>1</v>
      </c>
      <c r="R1832" s="50" t="str">
        <f t="shared" ca="1" si="1060"/>
        <v>prop_306</v>
      </c>
      <c r="S1832" s="50" t="str">
        <f t="shared" ca="1" si="1061"/>
        <v>prop</v>
      </c>
    </row>
    <row r="1833" spans="11:19">
      <c r="K1833" s="50">
        <v>23</v>
      </c>
      <c r="L1833" s="50">
        <f t="shared" si="1059"/>
        <v>231031</v>
      </c>
      <c r="M1833" s="50">
        <v>31</v>
      </c>
      <c r="N1833" s="50" t="str">
        <f ca="1">OFFSET(随机目标!$C$42,M1833-1,MATCH(K1833,随机目标!$C$41:$CH$41,0)-1)</f>
        <v>prop,306,1</v>
      </c>
      <c r="O1833" s="50" t="str">
        <f ca="1">OFFSET(随机目标!$C$42,M1833-1,MATCH(K1833,随机目标!$C$41:$CH$41,0))</f>
        <v>prop,306,1</v>
      </c>
      <c r="P1833" s="50">
        <f ca="1">OFFSET(随机目标!$C$42,M1833-1,MATCH(K1833,随机目标!$C$41:$CH$41,0)+1)</f>
        <v>0</v>
      </c>
      <c r="Q1833" s="50">
        <v>1</v>
      </c>
      <c r="R1833" s="50" t="str">
        <f t="shared" ca="1" si="1060"/>
        <v>prop_306</v>
      </c>
      <c r="S1833" s="50" t="str">
        <f t="shared" ca="1" si="1061"/>
        <v>prop</v>
      </c>
    </row>
    <row r="1834" spans="11:19">
      <c r="K1834" s="50">
        <v>23</v>
      </c>
      <c r="L1834" s="50">
        <f t="shared" si="1059"/>
        <v>231032</v>
      </c>
      <c r="M1834" s="50">
        <v>32</v>
      </c>
      <c r="N1834" s="50" t="str">
        <f ca="1">OFFSET(随机目标!$C$42,M1834-1,MATCH(K1834,随机目标!$C$41:$CH$41,0)-1)</f>
        <v>prop,306,1</v>
      </c>
      <c r="O1834" s="50" t="str">
        <f ca="1">OFFSET(随机目标!$C$42,M1834-1,MATCH(K1834,随机目标!$C$41:$CH$41,0))</f>
        <v>prop,306,1</v>
      </c>
      <c r="P1834" s="50">
        <f ca="1">OFFSET(随机目标!$C$42,M1834-1,MATCH(K1834,随机目标!$C$41:$CH$41,0)+1)</f>
        <v>0</v>
      </c>
      <c r="Q1834" s="50">
        <v>1</v>
      </c>
      <c r="R1834" s="50" t="str">
        <f t="shared" ca="1" si="1060"/>
        <v>prop_306</v>
      </c>
      <c r="S1834" s="50" t="str">
        <f t="shared" ca="1" si="1061"/>
        <v>prop</v>
      </c>
    </row>
    <row r="1835" spans="11:19">
      <c r="K1835" s="50">
        <v>23</v>
      </c>
      <c r="L1835" s="50">
        <f t="shared" si="1059"/>
        <v>231033</v>
      </c>
      <c r="M1835" s="50">
        <v>33</v>
      </c>
      <c r="N1835" s="50" t="str">
        <f ca="1">OFFSET(随机目标!$C$42,M1835-1,MATCH(K1835,随机目标!$C$41:$CH$41,0)-1)</f>
        <v>prop,306,1</v>
      </c>
      <c r="O1835" s="50" t="str">
        <f ca="1">OFFSET(随机目标!$C$42,M1835-1,MATCH(K1835,随机目标!$C$41:$CH$41,0))</f>
        <v>prop,306,1</v>
      </c>
      <c r="P1835" s="50">
        <f ca="1">OFFSET(随机目标!$C$42,M1835-1,MATCH(K1835,随机目标!$C$41:$CH$41,0)+1)</f>
        <v>0</v>
      </c>
      <c r="Q1835" s="50">
        <v>1</v>
      </c>
      <c r="R1835" s="50" t="str">
        <f t="shared" ca="1" si="1060"/>
        <v>prop_306</v>
      </c>
      <c r="S1835" s="50" t="str">
        <f t="shared" ca="1" si="1061"/>
        <v>prop</v>
      </c>
    </row>
    <row r="1836" spans="11:19">
      <c r="K1836" s="50">
        <v>23</v>
      </c>
      <c r="L1836" s="50">
        <f t="shared" si="1059"/>
        <v>231034</v>
      </c>
      <c r="M1836" s="50">
        <v>34</v>
      </c>
      <c r="N1836" s="50" t="str">
        <f ca="1">OFFSET(随机目标!$C$42,M1836-1,MATCH(K1836,随机目标!$C$41:$CH$41,0)-1)</f>
        <v>prop,306,1</v>
      </c>
      <c r="O1836" s="50" t="str">
        <f ca="1">OFFSET(随机目标!$C$42,M1836-1,MATCH(K1836,随机目标!$C$41:$CH$41,0))</f>
        <v>prop,306,1</v>
      </c>
      <c r="P1836" s="50">
        <f ca="1">OFFSET(随机目标!$C$42,M1836-1,MATCH(K1836,随机目标!$C$41:$CH$41,0)+1)</f>
        <v>2</v>
      </c>
      <c r="Q1836" s="50">
        <v>1</v>
      </c>
      <c r="R1836" s="50" t="str">
        <f t="shared" ca="1" si="1060"/>
        <v>prop_306</v>
      </c>
      <c r="S1836" s="50" t="str">
        <f t="shared" ca="1" si="1061"/>
        <v>prop</v>
      </c>
    </row>
    <row r="1837" spans="11:19">
      <c r="K1837" s="50">
        <v>23</v>
      </c>
      <c r="L1837" s="50">
        <f t="shared" si="1059"/>
        <v>231035</v>
      </c>
      <c r="M1837" s="50">
        <v>35</v>
      </c>
      <c r="N1837" s="50" t="str">
        <f ca="1">OFFSET(随机目标!$C$42,M1837-1,MATCH(K1837,随机目标!$C$41:$CH$41,0)-1)</f>
        <v>prop,306,1</v>
      </c>
      <c r="O1837" s="50" t="str">
        <f ca="1">OFFSET(随机目标!$C$42,M1837-1,MATCH(K1837,随机目标!$C$41:$CH$41,0))</f>
        <v>prop,306,1</v>
      </c>
      <c r="P1837" s="50">
        <f ca="1">OFFSET(随机目标!$C$42,M1837-1,MATCH(K1837,随机目标!$C$41:$CH$41,0)+1)</f>
        <v>2</v>
      </c>
      <c r="Q1837" s="50">
        <v>1</v>
      </c>
      <c r="R1837" s="50" t="str">
        <f t="shared" ca="1" si="1060"/>
        <v>prop_306</v>
      </c>
      <c r="S1837" s="50" t="str">
        <f t="shared" ca="1" si="1061"/>
        <v>prop</v>
      </c>
    </row>
    <row r="1838" spans="11:19">
      <c r="K1838" s="50">
        <v>23</v>
      </c>
      <c r="L1838" s="50">
        <f t="shared" si="1059"/>
        <v>231036</v>
      </c>
      <c r="M1838" s="50">
        <v>36</v>
      </c>
      <c r="N1838" s="50" t="str">
        <f ca="1">OFFSET(随机目标!$C$42,M1838-1,MATCH(K1838,随机目标!$C$41:$CH$41,0)-1)</f>
        <v>prop,306,1</v>
      </c>
      <c r="O1838" s="50" t="str">
        <f ca="1">OFFSET(随机目标!$C$42,M1838-1,MATCH(K1838,随机目标!$C$41:$CH$41,0))</f>
        <v>prop,306,1</v>
      </c>
      <c r="P1838" s="50">
        <f ca="1">OFFSET(随机目标!$C$42,M1838-1,MATCH(K1838,随机目标!$C$41:$CH$41,0)+1)</f>
        <v>2</v>
      </c>
      <c r="Q1838" s="50">
        <v>1</v>
      </c>
      <c r="R1838" s="50" t="str">
        <f t="shared" ca="1" si="1060"/>
        <v>prop_306</v>
      </c>
      <c r="S1838" s="50" t="str">
        <f t="shared" ca="1" si="1061"/>
        <v>prop</v>
      </c>
    </row>
    <row r="1839" spans="11:19">
      <c r="K1839" s="50">
        <v>23</v>
      </c>
      <c r="L1839" s="50">
        <f t="shared" si="1059"/>
        <v>231037</v>
      </c>
      <c r="M1839" s="50">
        <v>37</v>
      </c>
      <c r="N1839" s="50" t="str">
        <f ca="1">OFFSET(随机目标!$C$42,M1839-1,MATCH(K1839,随机目标!$C$41:$CH$41,0)-1)</f>
        <v>prop,306,1</v>
      </c>
      <c r="O1839" s="50" t="str">
        <f ca="1">OFFSET(随机目标!$C$42,M1839-1,MATCH(K1839,随机目标!$C$41:$CH$41,0))</f>
        <v>prop,306,1</v>
      </c>
      <c r="P1839" s="50">
        <f ca="1">OFFSET(随机目标!$C$42,M1839-1,MATCH(K1839,随机目标!$C$41:$CH$41,0)+1)</f>
        <v>2</v>
      </c>
      <c r="Q1839" s="50">
        <v>1</v>
      </c>
      <c r="R1839" s="50" t="str">
        <f t="shared" ca="1" si="1060"/>
        <v>prop_306</v>
      </c>
      <c r="S1839" s="50" t="str">
        <f t="shared" ca="1" si="1061"/>
        <v>prop</v>
      </c>
    </row>
    <row r="1840" spans="11:19">
      <c r="K1840" s="50">
        <v>23</v>
      </c>
      <c r="L1840" s="50">
        <f t="shared" ref="L1840:L1903" si="1062">K1840*10000+1000+M1840</f>
        <v>231038</v>
      </c>
      <c r="M1840" s="50">
        <v>38</v>
      </c>
      <c r="N1840" s="50" t="str">
        <f ca="1">OFFSET(随机目标!$C$42,M1840-1,MATCH(K1840,随机目标!$C$41:$CH$41,0)-1)</f>
        <v>prop,306,1</v>
      </c>
      <c r="O1840" s="50" t="str">
        <f ca="1">OFFSET(随机目标!$C$42,M1840-1,MATCH(K1840,随机目标!$C$41:$CH$41,0))</f>
        <v>prop,306,1</v>
      </c>
      <c r="P1840" s="50">
        <f ca="1">OFFSET(随机目标!$C$42,M1840-1,MATCH(K1840,随机目标!$C$41:$CH$41,0)+1)</f>
        <v>2</v>
      </c>
      <c r="Q1840" s="50">
        <v>1</v>
      </c>
      <c r="R1840" s="50" t="str">
        <f t="shared" ref="R1840:R1903" ca="1" si="1063">IF(OR(S1840="coin",S1840="stage_token"),VLOOKUP(S1840,$AE$3:$AF$6,2,0),IF(S1840="item",VLOOKUP(O1840,$AE$3:$AF$6,2,0),S1840&amp;"_"&amp;MID(O1840,6,3)))</f>
        <v>prop_306</v>
      </c>
      <c r="S1840" s="50" t="str">
        <f t="shared" ref="S1840:S1903" ca="1" si="1064">LEFT(O1840,FIND(",",O1840)-1)</f>
        <v>prop</v>
      </c>
    </row>
    <row r="1841" spans="11:19">
      <c r="K1841" s="50">
        <v>23</v>
      </c>
      <c r="L1841" s="50">
        <f t="shared" si="1062"/>
        <v>231039</v>
      </c>
      <c r="M1841" s="50">
        <v>39</v>
      </c>
      <c r="N1841" s="50" t="str">
        <f ca="1">OFFSET(随机目标!$C$42,M1841-1,MATCH(K1841,随机目标!$C$41:$CH$41,0)-1)</f>
        <v>prop,306,1</v>
      </c>
      <c r="O1841" s="50" t="str">
        <f ca="1">OFFSET(随机目标!$C$42,M1841-1,MATCH(K1841,随机目标!$C$41:$CH$41,0))</f>
        <v>prop,306,1</v>
      </c>
      <c r="P1841" s="50">
        <f ca="1">OFFSET(随机目标!$C$42,M1841-1,MATCH(K1841,随机目标!$C$41:$CH$41,0)+1)</f>
        <v>2</v>
      </c>
      <c r="Q1841" s="50">
        <v>1</v>
      </c>
      <c r="R1841" s="50" t="str">
        <f t="shared" ca="1" si="1063"/>
        <v>prop_306</v>
      </c>
      <c r="S1841" s="50" t="str">
        <f t="shared" ca="1" si="1064"/>
        <v>prop</v>
      </c>
    </row>
    <row r="1842" spans="11:19">
      <c r="K1842" s="50">
        <v>23</v>
      </c>
      <c r="L1842" s="50">
        <f t="shared" si="1062"/>
        <v>231040</v>
      </c>
      <c r="M1842" s="50">
        <v>40</v>
      </c>
      <c r="N1842" s="50" t="str">
        <f ca="1">OFFSET(随机目标!$C$42,M1842-1,MATCH(K1842,随机目标!$C$41:$CH$41,0)-1)</f>
        <v>prop,306,1</v>
      </c>
      <c r="O1842" s="50" t="str">
        <f ca="1">OFFSET(随机目标!$C$42,M1842-1,MATCH(K1842,随机目标!$C$41:$CH$41,0))</f>
        <v>prop,306,1</v>
      </c>
      <c r="P1842" s="50">
        <f ca="1">OFFSET(随机目标!$C$42,M1842-1,MATCH(K1842,随机目标!$C$41:$CH$41,0)+1)</f>
        <v>2</v>
      </c>
      <c r="Q1842" s="50">
        <v>1</v>
      </c>
      <c r="R1842" s="50" t="str">
        <f t="shared" ca="1" si="1063"/>
        <v>prop_306</v>
      </c>
      <c r="S1842" s="50" t="str">
        <f t="shared" ca="1" si="1064"/>
        <v>prop</v>
      </c>
    </row>
    <row r="1843" spans="11:19">
      <c r="K1843" s="50">
        <v>23</v>
      </c>
      <c r="L1843" s="50">
        <f t="shared" si="1062"/>
        <v>231041</v>
      </c>
      <c r="M1843" s="50">
        <v>41</v>
      </c>
      <c r="N1843" s="50" t="str">
        <f ca="1">OFFSET(随机目标!$C$42,M1843-1,MATCH(K1843,随机目标!$C$41:$CH$41,0)-1)</f>
        <v>prop,306,1</v>
      </c>
      <c r="O1843" s="50" t="str">
        <f ca="1">OFFSET(随机目标!$C$42,M1843-1,MATCH(K1843,随机目标!$C$41:$CH$41,0))</f>
        <v>prop,306,1</v>
      </c>
      <c r="P1843" s="50">
        <f ca="1">OFFSET(随机目标!$C$42,M1843-1,MATCH(K1843,随机目标!$C$41:$CH$41,0)+1)</f>
        <v>4</v>
      </c>
      <c r="Q1843" s="50">
        <v>1</v>
      </c>
      <c r="R1843" s="50" t="str">
        <f t="shared" ca="1" si="1063"/>
        <v>prop_306</v>
      </c>
      <c r="S1843" s="50" t="str">
        <f t="shared" ca="1" si="1064"/>
        <v>prop</v>
      </c>
    </row>
    <row r="1844" spans="11:19">
      <c r="K1844" s="50">
        <v>23</v>
      </c>
      <c r="L1844" s="50">
        <f t="shared" si="1062"/>
        <v>231042</v>
      </c>
      <c r="M1844" s="50">
        <v>42</v>
      </c>
      <c r="N1844" s="50" t="str">
        <f ca="1">OFFSET(随机目标!$C$42,M1844-1,MATCH(K1844,随机目标!$C$41:$CH$41,0)-1)</f>
        <v>prop,306,1</v>
      </c>
      <c r="O1844" s="50" t="str">
        <f ca="1">OFFSET(随机目标!$C$42,M1844-1,MATCH(K1844,随机目标!$C$41:$CH$41,0))</f>
        <v>prop,306,1</v>
      </c>
      <c r="P1844" s="50">
        <f ca="1">OFFSET(随机目标!$C$42,M1844-1,MATCH(K1844,随机目标!$C$41:$CH$41,0)+1)</f>
        <v>4</v>
      </c>
      <c r="Q1844" s="50">
        <v>1</v>
      </c>
      <c r="R1844" s="50" t="str">
        <f t="shared" ca="1" si="1063"/>
        <v>prop_306</v>
      </c>
      <c r="S1844" s="50" t="str">
        <f t="shared" ca="1" si="1064"/>
        <v>prop</v>
      </c>
    </row>
    <row r="1845" spans="11:19">
      <c r="K1845" s="50">
        <v>23</v>
      </c>
      <c r="L1845" s="50">
        <f t="shared" si="1062"/>
        <v>231043</v>
      </c>
      <c r="M1845" s="50">
        <v>43</v>
      </c>
      <c r="N1845" s="50" t="str">
        <f ca="1">OFFSET(随机目标!$C$42,M1845-1,MATCH(K1845,随机目标!$C$41:$CH$41,0)-1)</f>
        <v>prop,306,1</v>
      </c>
      <c r="O1845" s="50" t="str">
        <f ca="1">OFFSET(随机目标!$C$42,M1845-1,MATCH(K1845,随机目标!$C$41:$CH$41,0))</f>
        <v>prop,306,1</v>
      </c>
      <c r="P1845" s="50">
        <f ca="1">OFFSET(随机目标!$C$42,M1845-1,MATCH(K1845,随机目标!$C$41:$CH$41,0)+1)</f>
        <v>4</v>
      </c>
      <c r="Q1845" s="50">
        <v>1</v>
      </c>
      <c r="R1845" s="50" t="str">
        <f t="shared" ca="1" si="1063"/>
        <v>prop_306</v>
      </c>
      <c r="S1845" s="50" t="str">
        <f t="shared" ca="1" si="1064"/>
        <v>prop</v>
      </c>
    </row>
    <row r="1846" spans="11:19">
      <c r="K1846" s="50">
        <v>23</v>
      </c>
      <c r="L1846" s="50">
        <f t="shared" si="1062"/>
        <v>231044</v>
      </c>
      <c r="M1846" s="50">
        <v>44</v>
      </c>
      <c r="N1846" s="50" t="str">
        <f ca="1">OFFSET(随机目标!$C$42,M1846-1,MATCH(K1846,随机目标!$C$41:$CH$41,0)-1)</f>
        <v>prop,306,1</v>
      </c>
      <c r="O1846" s="50" t="str">
        <f ca="1">OFFSET(随机目标!$C$42,M1846-1,MATCH(K1846,随机目标!$C$41:$CH$41,0))</f>
        <v>prop,306,1</v>
      </c>
      <c r="P1846" s="50">
        <f ca="1">OFFSET(随机目标!$C$42,M1846-1,MATCH(K1846,随机目标!$C$41:$CH$41,0)+1)</f>
        <v>4</v>
      </c>
      <c r="Q1846" s="50">
        <v>1</v>
      </c>
      <c r="R1846" s="50" t="str">
        <f t="shared" ca="1" si="1063"/>
        <v>prop_306</v>
      </c>
      <c r="S1846" s="50" t="str">
        <f t="shared" ca="1" si="1064"/>
        <v>prop</v>
      </c>
    </row>
    <row r="1847" spans="11:19">
      <c r="K1847" s="50">
        <v>23</v>
      </c>
      <c r="L1847" s="50">
        <f t="shared" si="1062"/>
        <v>231045</v>
      </c>
      <c r="M1847" s="50">
        <v>45</v>
      </c>
      <c r="N1847" s="50" t="str">
        <f ca="1">OFFSET(随机目标!$C$42,M1847-1,MATCH(K1847,随机目标!$C$41:$CH$41,0)-1)</f>
        <v>prop,306,1</v>
      </c>
      <c r="O1847" s="50" t="str">
        <f ca="1">OFFSET(随机目标!$C$42,M1847-1,MATCH(K1847,随机目标!$C$41:$CH$41,0))</f>
        <v>prop,306,1</v>
      </c>
      <c r="P1847" s="50">
        <f ca="1">OFFSET(随机目标!$C$42,M1847-1,MATCH(K1847,随机目标!$C$41:$CH$41,0)+1)</f>
        <v>5</v>
      </c>
      <c r="Q1847" s="50">
        <v>1</v>
      </c>
      <c r="R1847" s="50" t="str">
        <f t="shared" ca="1" si="1063"/>
        <v>prop_306</v>
      </c>
      <c r="S1847" s="50" t="str">
        <f t="shared" ca="1" si="1064"/>
        <v>prop</v>
      </c>
    </row>
    <row r="1848" spans="11:19">
      <c r="K1848" s="50">
        <v>23</v>
      </c>
      <c r="L1848" s="50">
        <f t="shared" si="1062"/>
        <v>231046</v>
      </c>
      <c r="M1848" s="50">
        <v>46</v>
      </c>
      <c r="N1848" s="50" t="str">
        <f ca="1">OFFSET(随机目标!$C$42,M1848-1,MATCH(K1848,随机目标!$C$41:$CH$41,0)-1)</f>
        <v>prop,306,1</v>
      </c>
      <c r="O1848" s="50" t="str">
        <f ca="1">OFFSET(随机目标!$C$42,M1848-1,MATCH(K1848,随机目标!$C$41:$CH$41,0))</f>
        <v>prop,306,1</v>
      </c>
      <c r="P1848" s="50">
        <f ca="1">OFFSET(随机目标!$C$42,M1848-1,MATCH(K1848,随机目标!$C$41:$CH$41,0)+1)</f>
        <v>5</v>
      </c>
      <c r="Q1848" s="50">
        <v>1</v>
      </c>
      <c r="R1848" s="50" t="str">
        <f t="shared" ca="1" si="1063"/>
        <v>prop_306</v>
      </c>
      <c r="S1848" s="50" t="str">
        <f t="shared" ca="1" si="1064"/>
        <v>prop</v>
      </c>
    </row>
    <row r="1849" spans="11:19">
      <c r="K1849" s="50">
        <v>23</v>
      </c>
      <c r="L1849" s="50">
        <f t="shared" si="1062"/>
        <v>231047</v>
      </c>
      <c r="M1849" s="50">
        <v>47</v>
      </c>
      <c r="N1849" s="50" t="str">
        <f ca="1">OFFSET(随机目标!$C$42,M1849-1,MATCH(K1849,随机目标!$C$41:$CH$41,0)-1)</f>
        <v>prop,306,1</v>
      </c>
      <c r="O1849" s="50" t="str">
        <f ca="1">OFFSET(随机目标!$C$42,M1849-1,MATCH(K1849,随机目标!$C$41:$CH$41,0))</f>
        <v>prop,306,1</v>
      </c>
      <c r="P1849" s="50">
        <f ca="1">OFFSET(随机目标!$C$42,M1849-1,MATCH(K1849,随机目标!$C$41:$CH$41,0)+1)</f>
        <v>5</v>
      </c>
      <c r="Q1849" s="50">
        <v>1</v>
      </c>
      <c r="R1849" s="50" t="str">
        <f t="shared" ca="1" si="1063"/>
        <v>prop_306</v>
      </c>
      <c r="S1849" s="50" t="str">
        <f t="shared" ca="1" si="1064"/>
        <v>prop</v>
      </c>
    </row>
    <row r="1850" spans="11:19">
      <c r="K1850" s="50">
        <v>23</v>
      </c>
      <c r="L1850" s="50">
        <f t="shared" si="1062"/>
        <v>231048</v>
      </c>
      <c r="M1850" s="50">
        <v>48</v>
      </c>
      <c r="N1850" s="50" t="str">
        <f ca="1">OFFSET(随机目标!$C$42,M1850-1,MATCH(K1850,随机目标!$C$41:$CH$41,0)-1)</f>
        <v>prop,306,1</v>
      </c>
      <c r="O1850" s="50" t="str">
        <f ca="1">OFFSET(随机目标!$C$42,M1850-1,MATCH(K1850,随机目标!$C$41:$CH$41,0))</f>
        <v>prop,306,1</v>
      </c>
      <c r="P1850" s="50">
        <f ca="1">OFFSET(随机目标!$C$42,M1850-1,MATCH(K1850,随机目标!$C$41:$CH$41,0)+1)</f>
        <v>5</v>
      </c>
      <c r="Q1850" s="50">
        <v>1</v>
      </c>
      <c r="R1850" s="50" t="str">
        <f t="shared" ca="1" si="1063"/>
        <v>prop_306</v>
      </c>
      <c r="S1850" s="50" t="str">
        <f t="shared" ca="1" si="1064"/>
        <v>prop</v>
      </c>
    </row>
    <row r="1851" spans="11:19">
      <c r="K1851" s="50">
        <v>23</v>
      </c>
      <c r="L1851" s="50">
        <f t="shared" si="1062"/>
        <v>231049</v>
      </c>
      <c r="M1851" s="50">
        <v>49</v>
      </c>
      <c r="N1851" s="50" t="str">
        <f ca="1">OFFSET(随机目标!$C$42,M1851-1,MATCH(K1851,随机目标!$C$41:$CH$41,0)-1)</f>
        <v>prop,306,1</v>
      </c>
      <c r="O1851" s="50" t="str">
        <f ca="1">OFFSET(随机目标!$C$42,M1851-1,MATCH(K1851,随机目标!$C$41:$CH$41,0))</f>
        <v>prop,306,1</v>
      </c>
      <c r="P1851" s="50">
        <f ca="1">OFFSET(随机目标!$C$42,M1851-1,MATCH(K1851,随机目标!$C$41:$CH$41,0)+1)</f>
        <v>5</v>
      </c>
      <c r="Q1851" s="50">
        <v>1</v>
      </c>
      <c r="R1851" s="50" t="str">
        <f t="shared" ca="1" si="1063"/>
        <v>prop_306</v>
      </c>
      <c r="S1851" s="50" t="str">
        <f t="shared" ca="1" si="1064"/>
        <v>prop</v>
      </c>
    </row>
    <row r="1852" spans="11:19">
      <c r="K1852" s="50">
        <v>23</v>
      </c>
      <c r="L1852" s="50">
        <f t="shared" si="1062"/>
        <v>231050</v>
      </c>
      <c r="M1852" s="50">
        <v>50</v>
      </c>
      <c r="N1852" s="50" t="str">
        <f ca="1">OFFSET(随机目标!$C$42,M1852-1,MATCH(K1852,随机目标!$C$41:$CH$41,0)-1)</f>
        <v>prop,306,1</v>
      </c>
      <c r="O1852" s="50" t="str">
        <f ca="1">OFFSET(随机目标!$C$42,M1852-1,MATCH(K1852,随机目标!$C$41:$CH$41,0))</f>
        <v>prop,306,1</v>
      </c>
      <c r="P1852" s="50">
        <f ca="1">OFFSET(随机目标!$C$42,M1852-1,MATCH(K1852,随机目标!$C$41:$CH$41,0)+1)</f>
        <v>6</v>
      </c>
      <c r="Q1852" s="50">
        <v>1</v>
      </c>
      <c r="R1852" s="50" t="str">
        <f t="shared" ca="1" si="1063"/>
        <v>prop_306</v>
      </c>
      <c r="S1852" s="50" t="str">
        <f t="shared" ca="1" si="1064"/>
        <v>prop</v>
      </c>
    </row>
    <row r="1853" spans="11:19">
      <c r="K1853" s="50">
        <v>23</v>
      </c>
      <c r="L1853" s="50">
        <f t="shared" si="1062"/>
        <v>231051</v>
      </c>
      <c r="M1853" s="50">
        <v>51</v>
      </c>
      <c r="N1853" s="50" t="str">
        <f ca="1">OFFSET(随机目标!$C$42,M1853-1,MATCH(K1853,随机目标!$C$41:$CH$41,0)-1)</f>
        <v>prop,306,1</v>
      </c>
      <c r="O1853" s="50" t="str">
        <f ca="1">OFFSET(随机目标!$C$42,M1853-1,MATCH(K1853,随机目标!$C$41:$CH$41,0))</f>
        <v>prop,306,1</v>
      </c>
      <c r="P1853" s="50">
        <f ca="1">OFFSET(随机目标!$C$42,M1853-1,MATCH(K1853,随机目标!$C$41:$CH$41,0)+1)</f>
        <v>6</v>
      </c>
      <c r="Q1853" s="50">
        <v>1</v>
      </c>
      <c r="R1853" s="50" t="str">
        <f t="shared" ca="1" si="1063"/>
        <v>prop_306</v>
      </c>
      <c r="S1853" s="50" t="str">
        <f t="shared" ca="1" si="1064"/>
        <v>prop</v>
      </c>
    </row>
    <row r="1854" spans="11:19">
      <c r="K1854" s="50">
        <v>23</v>
      </c>
      <c r="L1854" s="50">
        <f t="shared" si="1062"/>
        <v>231052</v>
      </c>
      <c r="M1854" s="50">
        <v>52</v>
      </c>
      <c r="N1854" s="50" t="str">
        <f ca="1">OFFSET(随机目标!$C$42,M1854-1,MATCH(K1854,随机目标!$C$41:$CH$41,0)-1)</f>
        <v>prop,306,1</v>
      </c>
      <c r="O1854" s="50" t="str">
        <f ca="1">OFFSET(随机目标!$C$42,M1854-1,MATCH(K1854,随机目标!$C$41:$CH$41,0))</f>
        <v>prop,306,1</v>
      </c>
      <c r="P1854" s="50">
        <f ca="1">OFFSET(随机目标!$C$42,M1854-1,MATCH(K1854,随机目标!$C$41:$CH$41,0)+1)</f>
        <v>6</v>
      </c>
      <c r="Q1854" s="50">
        <v>1</v>
      </c>
      <c r="R1854" s="50" t="str">
        <f t="shared" ca="1" si="1063"/>
        <v>prop_306</v>
      </c>
      <c r="S1854" s="50" t="str">
        <f t="shared" ca="1" si="1064"/>
        <v>prop</v>
      </c>
    </row>
    <row r="1855" spans="11:19">
      <c r="K1855" s="50">
        <v>23</v>
      </c>
      <c r="L1855" s="50">
        <f t="shared" si="1062"/>
        <v>231053</v>
      </c>
      <c r="M1855" s="50">
        <v>53</v>
      </c>
      <c r="N1855" s="50" t="str">
        <f ca="1">OFFSET(随机目标!$C$42,M1855-1,MATCH(K1855,随机目标!$C$41:$CH$41,0)-1)</f>
        <v>prop,306,1</v>
      </c>
      <c r="O1855" s="50" t="str">
        <f ca="1">OFFSET(随机目标!$C$42,M1855-1,MATCH(K1855,随机目标!$C$41:$CH$41,0))</f>
        <v>prop,306,1</v>
      </c>
      <c r="P1855" s="50">
        <f ca="1">OFFSET(随机目标!$C$42,M1855-1,MATCH(K1855,随机目标!$C$41:$CH$41,0)+1)</f>
        <v>6</v>
      </c>
      <c r="Q1855" s="50">
        <v>1</v>
      </c>
      <c r="R1855" s="50" t="str">
        <f t="shared" ca="1" si="1063"/>
        <v>prop_306</v>
      </c>
      <c r="S1855" s="50" t="str">
        <f t="shared" ca="1" si="1064"/>
        <v>prop</v>
      </c>
    </row>
    <row r="1856" spans="11:19">
      <c r="K1856" s="50">
        <v>23</v>
      </c>
      <c r="L1856" s="50">
        <f t="shared" si="1062"/>
        <v>231054</v>
      </c>
      <c r="M1856" s="50">
        <v>54</v>
      </c>
      <c r="N1856" s="50" t="str">
        <f ca="1">OFFSET(随机目标!$C$42,M1856-1,MATCH(K1856,随机目标!$C$41:$CH$41,0)-1)</f>
        <v>prop,306,1</v>
      </c>
      <c r="O1856" s="50" t="str">
        <f ca="1">OFFSET(随机目标!$C$42,M1856-1,MATCH(K1856,随机目标!$C$41:$CH$41,0))</f>
        <v>prop,306,1</v>
      </c>
      <c r="P1856" s="50">
        <f ca="1">OFFSET(随机目标!$C$42,M1856-1,MATCH(K1856,随机目标!$C$41:$CH$41,0)+1)</f>
        <v>7</v>
      </c>
      <c r="Q1856" s="50">
        <v>1</v>
      </c>
      <c r="R1856" s="50" t="str">
        <f t="shared" ca="1" si="1063"/>
        <v>prop_306</v>
      </c>
      <c r="S1856" s="50" t="str">
        <f t="shared" ca="1" si="1064"/>
        <v>prop</v>
      </c>
    </row>
    <row r="1857" spans="11:19">
      <c r="K1857" s="50">
        <v>23</v>
      </c>
      <c r="L1857" s="50">
        <f t="shared" si="1062"/>
        <v>231055</v>
      </c>
      <c r="M1857" s="50">
        <v>55</v>
      </c>
      <c r="N1857" s="50" t="str">
        <f ca="1">OFFSET(随机目标!$C$42,M1857-1,MATCH(K1857,随机目标!$C$41:$CH$41,0)-1)</f>
        <v>prop,306,1</v>
      </c>
      <c r="O1857" s="50" t="str">
        <f ca="1">OFFSET(随机目标!$C$42,M1857-1,MATCH(K1857,随机目标!$C$41:$CH$41,0))</f>
        <v>prop,306,1</v>
      </c>
      <c r="P1857" s="50">
        <f ca="1">OFFSET(随机目标!$C$42,M1857-1,MATCH(K1857,随机目标!$C$41:$CH$41,0)+1)</f>
        <v>7</v>
      </c>
      <c r="Q1857" s="50">
        <v>1</v>
      </c>
      <c r="R1857" s="50" t="str">
        <f t="shared" ca="1" si="1063"/>
        <v>prop_306</v>
      </c>
      <c r="S1857" s="50" t="str">
        <f t="shared" ca="1" si="1064"/>
        <v>prop</v>
      </c>
    </row>
    <row r="1858" spans="11:19">
      <c r="K1858" s="50">
        <v>23</v>
      </c>
      <c r="L1858" s="50">
        <f t="shared" si="1062"/>
        <v>231056</v>
      </c>
      <c r="M1858" s="50">
        <v>56</v>
      </c>
      <c r="N1858" s="50" t="str">
        <f ca="1">OFFSET(随机目标!$C$42,M1858-1,MATCH(K1858,随机目标!$C$41:$CH$41,0)-1)</f>
        <v>prop,306,1</v>
      </c>
      <c r="O1858" s="50" t="str">
        <f ca="1">OFFSET(随机目标!$C$42,M1858-1,MATCH(K1858,随机目标!$C$41:$CH$41,0))</f>
        <v>prop,306,1</v>
      </c>
      <c r="P1858" s="50">
        <f ca="1">OFFSET(随机目标!$C$42,M1858-1,MATCH(K1858,随机目标!$C$41:$CH$41,0)+1)</f>
        <v>7</v>
      </c>
      <c r="Q1858" s="50">
        <v>1</v>
      </c>
      <c r="R1858" s="50" t="str">
        <f t="shared" ca="1" si="1063"/>
        <v>prop_306</v>
      </c>
      <c r="S1858" s="50" t="str">
        <f t="shared" ca="1" si="1064"/>
        <v>prop</v>
      </c>
    </row>
    <row r="1859" spans="11:19">
      <c r="K1859" s="50">
        <v>23</v>
      </c>
      <c r="L1859" s="50">
        <f t="shared" si="1062"/>
        <v>231057</v>
      </c>
      <c r="M1859" s="50">
        <v>57</v>
      </c>
      <c r="N1859" s="50" t="str">
        <f ca="1">OFFSET(随机目标!$C$42,M1859-1,MATCH(K1859,随机目标!$C$41:$CH$41,0)-1)</f>
        <v>prop,306,1</v>
      </c>
      <c r="O1859" s="50" t="str">
        <f ca="1">OFFSET(随机目标!$C$42,M1859-1,MATCH(K1859,随机目标!$C$41:$CH$41,0))</f>
        <v>prop,306,1</v>
      </c>
      <c r="P1859" s="50">
        <f ca="1">OFFSET(随机目标!$C$42,M1859-1,MATCH(K1859,随机目标!$C$41:$CH$41,0)+1)</f>
        <v>7</v>
      </c>
      <c r="Q1859" s="50">
        <v>1</v>
      </c>
      <c r="R1859" s="50" t="str">
        <f t="shared" ca="1" si="1063"/>
        <v>prop_306</v>
      </c>
      <c r="S1859" s="50" t="str">
        <f t="shared" ca="1" si="1064"/>
        <v>prop</v>
      </c>
    </row>
    <row r="1860" spans="11:19">
      <c r="K1860" s="50">
        <v>23</v>
      </c>
      <c r="L1860" s="50">
        <f t="shared" si="1062"/>
        <v>231058</v>
      </c>
      <c r="M1860" s="50">
        <v>58</v>
      </c>
      <c r="N1860" s="50" t="str">
        <f ca="1">OFFSET(随机目标!$C$42,M1860-1,MATCH(K1860,随机目标!$C$41:$CH$41,0)-1)</f>
        <v>prop,306,1</v>
      </c>
      <c r="O1860" s="50" t="str">
        <f ca="1">OFFSET(随机目标!$C$42,M1860-1,MATCH(K1860,随机目标!$C$41:$CH$41,0))</f>
        <v>prop,306,1</v>
      </c>
      <c r="P1860" s="50">
        <f ca="1">OFFSET(随机目标!$C$42,M1860-1,MATCH(K1860,随机目标!$C$41:$CH$41,0)+1)</f>
        <v>7</v>
      </c>
      <c r="Q1860" s="50">
        <v>1</v>
      </c>
      <c r="R1860" s="50" t="str">
        <f t="shared" ca="1" si="1063"/>
        <v>prop_306</v>
      </c>
      <c r="S1860" s="50" t="str">
        <f t="shared" ca="1" si="1064"/>
        <v>prop</v>
      </c>
    </row>
    <row r="1861" spans="11:19">
      <c r="K1861" s="50">
        <v>23</v>
      </c>
      <c r="L1861" s="50">
        <f t="shared" si="1062"/>
        <v>231059</v>
      </c>
      <c r="M1861" s="50">
        <v>59</v>
      </c>
      <c r="N1861" s="50" t="str">
        <f ca="1">OFFSET(随机目标!$C$42,M1861-1,MATCH(K1861,随机目标!$C$41:$CH$41,0)-1)</f>
        <v>prop,306,1</v>
      </c>
      <c r="O1861" s="50" t="str">
        <f ca="1">OFFSET(随机目标!$C$42,M1861-1,MATCH(K1861,随机目标!$C$41:$CH$41,0))</f>
        <v>prop,306,1</v>
      </c>
      <c r="P1861" s="50">
        <f ca="1">OFFSET(随机目标!$C$42,M1861-1,MATCH(K1861,随机目标!$C$41:$CH$41,0)+1)</f>
        <v>8</v>
      </c>
      <c r="Q1861" s="50">
        <v>1</v>
      </c>
      <c r="R1861" s="50" t="str">
        <f t="shared" ca="1" si="1063"/>
        <v>prop_306</v>
      </c>
      <c r="S1861" s="50" t="str">
        <f t="shared" ca="1" si="1064"/>
        <v>prop</v>
      </c>
    </row>
    <row r="1862" spans="11:19">
      <c r="K1862" s="50">
        <v>23</v>
      </c>
      <c r="L1862" s="50">
        <f t="shared" si="1062"/>
        <v>231060</v>
      </c>
      <c r="M1862" s="50">
        <v>60</v>
      </c>
      <c r="N1862" s="50" t="str">
        <f ca="1">OFFSET(随机目标!$C$42,M1862-1,MATCH(K1862,随机目标!$C$41:$CH$41,0)-1)</f>
        <v>prop,306,1</v>
      </c>
      <c r="O1862" s="50" t="str">
        <f ca="1">OFFSET(随机目标!$C$42,M1862-1,MATCH(K1862,随机目标!$C$41:$CH$41,0))</f>
        <v>prop,306,1</v>
      </c>
      <c r="P1862" s="50">
        <f ca="1">OFFSET(随机目标!$C$42,M1862-1,MATCH(K1862,随机目标!$C$41:$CH$41,0)+1)</f>
        <v>8</v>
      </c>
      <c r="Q1862" s="50">
        <v>1</v>
      </c>
      <c r="R1862" s="50" t="str">
        <f t="shared" ca="1" si="1063"/>
        <v>prop_306</v>
      </c>
      <c r="S1862" s="50" t="str">
        <f t="shared" ca="1" si="1064"/>
        <v>prop</v>
      </c>
    </row>
    <row r="1863" spans="11:19">
      <c r="K1863" s="50">
        <v>23</v>
      </c>
      <c r="L1863" s="50">
        <f t="shared" si="1062"/>
        <v>231061</v>
      </c>
      <c r="M1863" s="50">
        <v>61</v>
      </c>
      <c r="N1863" s="50" t="str">
        <f ca="1">OFFSET(随机目标!$C$42,M1863-1,MATCH(K1863,随机目标!$C$41:$CH$41,0)-1)</f>
        <v>prop,306,1</v>
      </c>
      <c r="O1863" s="50" t="str">
        <f ca="1">OFFSET(随机目标!$C$42,M1863-1,MATCH(K1863,随机目标!$C$41:$CH$41,0))</f>
        <v>prop,306,1</v>
      </c>
      <c r="P1863" s="50">
        <f ca="1">OFFSET(随机目标!$C$42,M1863-1,MATCH(K1863,随机目标!$C$41:$CH$41,0)+1)</f>
        <v>8</v>
      </c>
      <c r="Q1863" s="50">
        <v>1</v>
      </c>
      <c r="R1863" s="50" t="str">
        <f t="shared" ca="1" si="1063"/>
        <v>prop_306</v>
      </c>
      <c r="S1863" s="50" t="str">
        <f t="shared" ca="1" si="1064"/>
        <v>prop</v>
      </c>
    </row>
    <row r="1864" spans="11:19">
      <c r="K1864" s="50">
        <v>23</v>
      </c>
      <c r="L1864" s="50">
        <f t="shared" si="1062"/>
        <v>231062</v>
      </c>
      <c r="M1864" s="50">
        <v>62</v>
      </c>
      <c r="N1864" s="50" t="str">
        <f ca="1">OFFSET(随机目标!$C$42,M1864-1,MATCH(K1864,随机目标!$C$41:$CH$41,0)-1)</f>
        <v>prop,306,1</v>
      </c>
      <c r="O1864" s="50" t="str">
        <f ca="1">OFFSET(随机目标!$C$42,M1864-1,MATCH(K1864,随机目标!$C$41:$CH$41,0))</f>
        <v>prop,306,1</v>
      </c>
      <c r="P1864" s="50">
        <f ca="1">OFFSET(随机目标!$C$42,M1864-1,MATCH(K1864,随机目标!$C$41:$CH$41,0)+1)</f>
        <v>8</v>
      </c>
      <c r="Q1864" s="50">
        <v>1</v>
      </c>
      <c r="R1864" s="50" t="str">
        <f t="shared" ca="1" si="1063"/>
        <v>prop_306</v>
      </c>
      <c r="S1864" s="50" t="str">
        <f t="shared" ca="1" si="1064"/>
        <v>prop</v>
      </c>
    </row>
    <row r="1865" spans="11:19">
      <c r="K1865" s="50">
        <v>23</v>
      </c>
      <c r="L1865" s="50">
        <f t="shared" si="1062"/>
        <v>231063</v>
      </c>
      <c r="M1865" s="50">
        <v>63</v>
      </c>
      <c r="N1865" s="50" t="str">
        <f ca="1">OFFSET(随机目标!$C$42,M1865-1,MATCH(K1865,随机目标!$C$41:$CH$41,0)-1)</f>
        <v>prop,306,1</v>
      </c>
      <c r="O1865" s="50" t="str">
        <f ca="1">OFFSET(随机目标!$C$42,M1865-1,MATCH(K1865,随机目标!$C$41:$CH$41,0))</f>
        <v>prop,306,1</v>
      </c>
      <c r="P1865" s="50">
        <f ca="1">OFFSET(随机目标!$C$42,M1865-1,MATCH(K1865,随机目标!$C$41:$CH$41,0)+1)</f>
        <v>8</v>
      </c>
      <c r="Q1865" s="50">
        <v>1</v>
      </c>
      <c r="R1865" s="50" t="str">
        <f t="shared" ca="1" si="1063"/>
        <v>prop_306</v>
      </c>
      <c r="S1865" s="50" t="str">
        <f t="shared" ca="1" si="1064"/>
        <v>prop</v>
      </c>
    </row>
    <row r="1866" spans="11:19">
      <c r="K1866" s="50">
        <v>23</v>
      </c>
      <c r="L1866" s="50">
        <f t="shared" si="1062"/>
        <v>231064</v>
      </c>
      <c r="M1866" s="50">
        <v>64</v>
      </c>
      <c r="N1866" s="50" t="str">
        <f ca="1">OFFSET(随机目标!$C$42,M1866-1,MATCH(K1866,随机目标!$C$41:$CH$41,0)-1)</f>
        <v>prop,306,1</v>
      </c>
      <c r="O1866" s="50" t="str">
        <f ca="1">OFFSET(随机目标!$C$42,M1866-1,MATCH(K1866,随机目标!$C$41:$CH$41,0))</f>
        <v>prop,306,1</v>
      </c>
      <c r="P1866" s="50">
        <f ca="1">OFFSET(随机目标!$C$42,M1866-1,MATCH(K1866,随机目标!$C$41:$CH$41,0)+1)</f>
        <v>8</v>
      </c>
      <c r="Q1866" s="50">
        <v>1</v>
      </c>
      <c r="R1866" s="50" t="str">
        <f t="shared" ca="1" si="1063"/>
        <v>prop_306</v>
      </c>
      <c r="S1866" s="50" t="str">
        <f t="shared" ca="1" si="1064"/>
        <v>prop</v>
      </c>
    </row>
    <row r="1867" spans="11:19">
      <c r="K1867" s="50">
        <v>23</v>
      </c>
      <c r="L1867" s="50">
        <f t="shared" si="1062"/>
        <v>231065</v>
      </c>
      <c r="M1867" s="50">
        <v>65</v>
      </c>
      <c r="N1867" s="50" t="str">
        <f ca="1">OFFSET(随机目标!$C$42,M1867-1,MATCH(K1867,随机目标!$C$41:$CH$41,0)-1)</f>
        <v>prop,306,1</v>
      </c>
      <c r="O1867" s="50" t="str">
        <f ca="1">OFFSET(随机目标!$C$42,M1867-1,MATCH(K1867,随机目标!$C$41:$CH$41,0))</f>
        <v>prop,306,1</v>
      </c>
      <c r="P1867" s="50">
        <f ca="1">OFFSET(随机目标!$C$42,M1867-1,MATCH(K1867,随机目标!$C$41:$CH$41,0)+1)</f>
        <v>8</v>
      </c>
      <c r="Q1867" s="50">
        <v>1</v>
      </c>
      <c r="R1867" s="50" t="str">
        <f t="shared" ca="1" si="1063"/>
        <v>prop_306</v>
      </c>
      <c r="S1867" s="50" t="str">
        <f t="shared" ca="1" si="1064"/>
        <v>prop</v>
      </c>
    </row>
    <row r="1868" spans="11:19">
      <c r="K1868" s="50">
        <v>23</v>
      </c>
      <c r="L1868" s="50">
        <f t="shared" si="1062"/>
        <v>231066</v>
      </c>
      <c r="M1868" s="50">
        <v>66</v>
      </c>
      <c r="N1868" s="50" t="str">
        <f ca="1">OFFSET(随机目标!$C$42,M1868-1,MATCH(K1868,随机目标!$C$41:$CH$41,0)-1)</f>
        <v>prop,306,1</v>
      </c>
      <c r="O1868" s="50" t="str">
        <f ca="1">OFFSET(随机目标!$C$42,M1868-1,MATCH(K1868,随机目标!$C$41:$CH$41,0))</f>
        <v>prop,306,1</v>
      </c>
      <c r="P1868" s="50">
        <f ca="1">OFFSET(随机目标!$C$42,M1868-1,MATCH(K1868,随机目标!$C$41:$CH$41,0)+1)</f>
        <v>9</v>
      </c>
      <c r="Q1868" s="50">
        <v>1</v>
      </c>
      <c r="R1868" s="50" t="str">
        <f t="shared" ca="1" si="1063"/>
        <v>prop_306</v>
      </c>
      <c r="S1868" s="50" t="str">
        <f t="shared" ca="1" si="1064"/>
        <v>prop</v>
      </c>
    </row>
    <row r="1869" spans="11:19">
      <c r="K1869" s="50">
        <v>23</v>
      </c>
      <c r="L1869" s="50">
        <f t="shared" si="1062"/>
        <v>231067</v>
      </c>
      <c r="M1869" s="50">
        <v>67</v>
      </c>
      <c r="N1869" s="50" t="str">
        <f ca="1">OFFSET(随机目标!$C$42,M1869-1,MATCH(K1869,随机目标!$C$41:$CH$41,0)-1)</f>
        <v>prop,306,1</v>
      </c>
      <c r="O1869" s="50" t="str">
        <f ca="1">OFFSET(随机目标!$C$42,M1869-1,MATCH(K1869,随机目标!$C$41:$CH$41,0))</f>
        <v>prop,306,1</v>
      </c>
      <c r="P1869" s="50">
        <f ca="1">OFFSET(随机目标!$C$42,M1869-1,MATCH(K1869,随机目标!$C$41:$CH$41,0)+1)</f>
        <v>9</v>
      </c>
      <c r="Q1869" s="50">
        <v>1</v>
      </c>
      <c r="R1869" s="50" t="str">
        <f t="shared" ca="1" si="1063"/>
        <v>prop_306</v>
      </c>
      <c r="S1869" s="50" t="str">
        <f t="shared" ca="1" si="1064"/>
        <v>prop</v>
      </c>
    </row>
    <row r="1870" spans="11:19">
      <c r="K1870" s="50">
        <v>23</v>
      </c>
      <c r="L1870" s="50">
        <f t="shared" si="1062"/>
        <v>231068</v>
      </c>
      <c r="M1870" s="50">
        <v>68</v>
      </c>
      <c r="N1870" s="50" t="str">
        <f ca="1">OFFSET(随机目标!$C$42,M1870-1,MATCH(K1870,随机目标!$C$41:$CH$41,0)-1)</f>
        <v>prop,306,1</v>
      </c>
      <c r="O1870" s="50" t="str">
        <f ca="1">OFFSET(随机目标!$C$42,M1870-1,MATCH(K1870,随机目标!$C$41:$CH$41,0))</f>
        <v>prop,306,1</v>
      </c>
      <c r="P1870" s="50">
        <f ca="1">OFFSET(随机目标!$C$42,M1870-1,MATCH(K1870,随机目标!$C$41:$CH$41,0)+1)</f>
        <v>9</v>
      </c>
      <c r="Q1870" s="50">
        <v>1</v>
      </c>
      <c r="R1870" s="50" t="str">
        <f t="shared" ca="1" si="1063"/>
        <v>prop_306</v>
      </c>
      <c r="S1870" s="50" t="str">
        <f t="shared" ca="1" si="1064"/>
        <v>prop</v>
      </c>
    </row>
    <row r="1871" spans="11:19">
      <c r="K1871" s="50">
        <v>23</v>
      </c>
      <c r="L1871" s="50">
        <f t="shared" si="1062"/>
        <v>231069</v>
      </c>
      <c r="M1871" s="50">
        <v>69</v>
      </c>
      <c r="N1871" s="50" t="str">
        <f ca="1">OFFSET(随机目标!$C$42,M1871-1,MATCH(K1871,随机目标!$C$41:$CH$41,0)-1)</f>
        <v>prop,306,1</v>
      </c>
      <c r="O1871" s="50" t="str">
        <f ca="1">OFFSET(随机目标!$C$42,M1871-1,MATCH(K1871,随机目标!$C$41:$CH$41,0))</f>
        <v>prop,306,1</v>
      </c>
      <c r="P1871" s="50">
        <f ca="1">OFFSET(随机目标!$C$42,M1871-1,MATCH(K1871,随机目标!$C$41:$CH$41,0)+1)</f>
        <v>9</v>
      </c>
      <c r="Q1871" s="50">
        <v>1</v>
      </c>
      <c r="R1871" s="50" t="str">
        <f t="shared" ca="1" si="1063"/>
        <v>prop_306</v>
      </c>
      <c r="S1871" s="50" t="str">
        <f t="shared" ca="1" si="1064"/>
        <v>prop</v>
      </c>
    </row>
    <row r="1872" spans="11:19">
      <c r="K1872" s="50">
        <v>23</v>
      </c>
      <c r="L1872" s="50">
        <f t="shared" si="1062"/>
        <v>231070</v>
      </c>
      <c r="M1872" s="50">
        <v>70</v>
      </c>
      <c r="N1872" s="50" t="str">
        <f ca="1">OFFSET(随机目标!$C$42,M1872-1,MATCH(K1872,随机目标!$C$41:$CH$41,0)-1)</f>
        <v>prop,306,1</v>
      </c>
      <c r="O1872" s="50" t="str">
        <f ca="1">OFFSET(随机目标!$C$42,M1872-1,MATCH(K1872,随机目标!$C$41:$CH$41,0))</f>
        <v>prop,306,1</v>
      </c>
      <c r="P1872" s="50">
        <f ca="1">OFFSET(随机目标!$C$42,M1872-1,MATCH(K1872,随机目标!$C$41:$CH$41,0)+1)</f>
        <v>10</v>
      </c>
      <c r="Q1872" s="50">
        <v>1</v>
      </c>
      <c r="R1872" s="50" t="str">
        <f t="shared" ca="1" si="1063"/>
        <v>prop_306</v>
      </c>
      <c r="S1872" s="50" t="str">
        <f t="shared" ca="1" si="1064"/>
        <v>prop</v>
      </c>
    </row>
    <row r="1873" spans="11:19">
      <c r="K1873" s="50">
        <v>23</v>
      </c>
      <c r="L1873" s="50">
        <f t="shared" si="1062"/>
        <v>231071</v>
      </c>
      <c r="M1873" s="50">
        <v>71</v>
      </c>
      <c r="N1873" s="50" t="str">
        <f ca="1">OFFSET(随机目标!$C$42,M1873-1,MATCH(K1873,随机目标!$C$41:$CH$41,0)-1)</f>
        <v>prop,306,1</v>
      </c>
      <c r="O1873" s="50" t="str">
        <f ca="1">OFFSET(随机目标!$C$42,M1873-1,MATCH(K1873,随机目标!$C$41:$CH$41,0))</f>
        <v>prop,306,1</v>
      </c>
      <c r="P1873" s="50">
        <f ca="1">OFFSET(随机目标!$C$42,M1873-1,MATCH(K1873,随机目标!$C$41:$CH$41,0)+1)</f>
        <v>10</v>
      </c>
      <c r="Q1873" s="50">
        <v>1</v>
      </c>
      <c r="R1873" s="50" t="str">
        <f t="shared" ca="1" si="1063"/>
        <v>prop_306</v>
      </c>
      <c r="S1873" s="50" t="str">
        <f t="shared" ca="1" si="1064"/>
        <v>prop</v>
      </c>
    </row>
    <row r="1874" spans="11:19">
      <c r="K1874" s="50">
        <v>23</v>
      </c>
      <c r="L1874" s="50">
        <f t="shared" si="1062"/>
        <v>231072</v>
      </c>
      <c r="M1874" s="50">
        <v>72</v>
      </c>
      <c r="N1874" s="50" t="str">
        <f ca="1">OFFSET(随机目标!$C$42,M1874-1,MATCH(K1874,随机目标!$C$41:$CH$41,0)-1)</f>
        <v>prop,306,1</v>
      </c>
      <c r="O1874" s="50" t="str">
        <f ca="1">OFFSET(随机目标!$C$42,M1874-1,MATCH(K1874,随机目标!$C$41:$CH$41,0))</f>
        <v>prop,306,1</v>
      </c>
      <c r="P1874" s="50">
        <f ca="1">OFFSET(随机目标!$C$42,M1874-1,MATCH(K1874,随机目标!$C$41:$CH$41,0)+1)</f>
        <v>10</v>
      </c>
      <c r="Q1874" s="50">
        <v>1</v>
      </c>
      <c r="R1874" s="50" t="str">
        <f t="shared" ca="1" si="1063"/>
        <v>prop_306</v>
      </c>
      <c r="S1874" s="50" t="str">
        <f t="shared" ca="1" si="1064"/>
        <v>prop</v>
      </c>
    </row>
    <row r="1875" spans="11:19">
      <c r="K1875" s="50">
        <v>23</v>
      </c>
      <c r="L1875" s="50">
        <f t="shared" si="1062"/>
        <v>231073</v>
      </c>
      <c r="M1875" s="50">
        <v>73</v>
      </c>
      <c r="N1875" s="50" t="str">
        <f ca="1">OFFSET(随机目标!$C$42,M1875-1,MATCH(K1875,随机目标!$C$41:$CH$41,0)-1)</f>
        <v>prop,306,1</v>
      </c>
      <c r="O1875" s="50" t="str">
        <f ca="1">OFFSET(随机目标!$C$42,M1875-1,MATCH(K1875,随机目标!$C$41:$CH$41,0))</f>
        <v>prop,306,1</v>
      </c>
      <c r="P1875" s="50">
        <f ca="1">OFFSET(随机目标!$C$42,M1875-1,MATCH(K1875,随机目标!$C$41:$CH$41,0)+1)</f>
        <v>10</v>
      </c>
      <c r="Q1875" s="50">
        <v>1</v>
      </c>
      <c r="R1875" s="50" t="str">
        <f t="shared" ca="1" si="1063"/>
        <v>prop_306</v>
      </c>
      <c r="S1875" s="50" t="str">
        <f t="shared" ca="1" si="1064"/>
        <v>prop</v>
      </c>
    </row>
    <row r="1876" spans="11:19">
      <c r="K1876" s="50">
        <v>23</v>
      </c>
      <c r="L1876" s="50">
        <f t="shared" si="1062"/>
        <v>231074</v>
      </c>
      <c r="M1876" s="50">
        <v>74</v>
      </c>
      <c r="N1876" s="50" t="str">
        <f ca="1">OFFSET(随机目标!$C$42,M1876-1,MATCH(K1876,随机目标!$C$41:$CH$41,0)-1)</f>
        <v>prop,306,1</v>
      </c>
      <c r="O1876" s="50" t="str">
        <f ca="1">OFFSET(随机目标!$C$42,M1876-1,MATCH(K1876,随机目标!$C$41:$CH$41,0))</f>
        <v>prop,306,1</v>
      </c>
      <c r="P1876" s="50">
        <f ca="1">OFFSET(随机目标!$C$42,M1876-1,MATCH(K1876,随机目标!$C$41:$CH$41,0)+1)</f>
        <v>10</v>
      </c>
      <c r="Q1876" s="50">
        <v>1</v>
      </c>
      <c r="R1876" s="50" t="str">
        <f t="shared" ca="1" si="1063"/>
        <v>prop_306</v>
      </c>
      <c r="S1876" s="50" t="str">
        <f t="shared" ca="1" si="1064"/>
        <v>prop</v>
      </c>
    </row>
    <row r="1877" spans="11:19">
      <c r="K1877" s="50">
        <v>23</v>
      </c>
      <c r="L1877" s="50">
        <f t="shared" si="1062"/>
        <v>231075</v>
      </c>
      <c r="M1877" s="50">
        <v>75</v>
      </c>
      <c r="N1877" s="50" t="str">
        <f ca="1">OFFSET(随机目标!$C$42,M1877-1,MATCH(K1877,随机目标!$C$41:$CH$41,0)-1)</f>
        <v>prop,306,1</v>
      </c>
      <c r="O1877" s="50" t="str">
        <f ca="1">OFFSET(随机目标!$C$42,M1877-1,MATCH(K1877,随机目标!$C$41:$CH$41,0))</f>
        <v>prop,306,1</v>
      </c>
      <c r="P1877" s="50">
        <f ca="1">OFFSET(随机目标!$C$42,M1877-1,MATCH(K1877,随机目标!$C$41:$CH$41,0)+1)</f>
        <v>10</v>
      </c>
      <c r="Q1877" s="50">
        <v>1</v>
      </c>
      <c r="R1877" s="50" t="str">
        <f t="shared" ca="1" si="1063"/>
        <v>prop_306</v>
      </c>
      <c r="S1877" s="50" t="str">
        <f t="shared" ca="1" si="1064"/>
        <v>prop</v>
      </c>
    </row>
    <row r="1878" spans="11:19">
      <c r="K1878" s="50">
        <v>23</v>
      </c>
      <c r="L1878" s="50">
        <f t="shared" si="1062"/>
        <v>231076</v>
      </c>
      <c r="M1878" s="50">
        <v>76</v>
      </c>
      <c r="N1878" s="50" t="str">
        <f ca="1">OFFSET(随机目标!$C$42,M1878-1,MATCH(K1878,随机目标!$C$41:$CH$41,0)-1)</f>
        <v>prop,306,1</v>
      </c>
      <c r="O1878" s="50" t="str">
        <f ca="1">OFFSET(随机目标!$C$42,M1878-1,MATCH(K1878,随机目标!$C$41:$CH$41,0))</f>
        <v>prop,306,1</v>
      </c>
      <c r="P1878" s="50">
        <f ca="1">OFFSET(随机目标!$C$42,M1878-1,MATCH(K1878,随机目标!$C$41:$CH$41,0)+1)</f>
        <v>10</v>
      </c>
      <c r="Q1878" s="50">
        <v>1</v>
      </c>
      <c r="R1878" s="50" t="str">
        <f t="shared" ca="1" si="1063"/>
        <v>prop_306</v>
      </c>
      <c r="S1878" s="50" t="str">
        <f t="shared" ca="1" si="1064"/>
        <v>prop</v>
      </c>
    </row>
    <row r="1879" spans="11:19">
      <c r="K1879" s="50">
        <v>23</v>
      </c>
      <c r="L1879" s="50">
        <f t="shared" si="1062"/>
        <v>231077</v>
      </c>
      <c r="M1879" s="50">
        <v>77</v>
      </c>
      <c r="N1879" s="50" t="str">
        <f ca="1">OFFSET(随机目标!$C$42,M1879-1,MATCH(K1879,随机目标!$C$41:$CH$41,0)-1)</f>
        <v>prop,306,1</v>
      </c>
      <c r="O1879" s="50" t="str">
        <f ca="1">OFFSET(随机目标!$C$42,M1879-1,MATCH(K1879,随机目标!$C$41:$CH$41,0))</f>
        <v>prop,306,1</v>
      </c>
      <c r="P1879" s="50">
        <f ca="1">OFFSET(随机目标!$C$42,M1879-1,MATCH(K1879,随机目标!$C$41:$CH$41,0)+1)</f>
        <v>10</v>
      </c>
      <c r="Q1879" s="50">
        <v>1</v>
      </c>
      <c r="R1879" s="50" t="str">
        <f t="shared" ca="1" si="1063"/>
        <v>prop_306</v>
      </c>
      <c r="S1879" s="50" t="str">
        <f t="shared" ca="1" si="1064"/>
        <v>prop</v>
      </c>
    </row>
    <row r="1880" spans="11:19">
      <c r="K1880" s="50">
        <v>23</v>
      </c>
      <c r="L1880" s="50">
        <f t="shared" si="1062"/>
        <v>231078</v>
      </c>
      <c r="M1880" s="50">
        <v>78</v>
      </c>
      <c r="N1880" s="50" t="str">
        <f ca="1">OFFSET(随机目标!$C$42,M1880-1,MATCH(K1880,随机目标!$C$41:$CH$41,0)-1)</f>
        <v>prop,306,1</v>
      </c>
      <c r="O1880" s="50" t="str">
        <f ca="1">OFFSET(随机目标!$C$42,M1880-1,MATCH(K1880,随机目标!$C$41:$CH$41,0))</f>
        <v>prop,306,1</v>
      </c>
      <c r="P1880" s="50">
        <f ca="1">OFFSET(随机目标!$C$42,M1880-1,MATCH(K1880,随机目标!$C$41:$CH$41,0)+1)</f>
        <v>10</v>
      </c>
      <c r="Q1880" s="50">
        <v>1</v>
      </c>
      <c r="R1880" s="50" t="str">
        <f t="shared" ca="1" si="1063"/>
        <v>prop_306</v>
      </c>
      <c r="S1880" s="50" t="str">
        <f t="shared" ca="1" si="1064"/>
        <v>prop</v>
      </c>
    </row>
    <row r="1881" spans="11:19">
      <c r="K1881" s="50">
        <v>23</v>
      </c>
      <c r="L1881" s="50">
        <f t="shared" si="1062"/>
        <v>231079</v>
      </c>
      <c r="M1881" s="50">
        <v>79</v>
      </c>
      <c r="N1881" s="50" t="str">
        <f ca="1">OFFSET(随机目标!$C$42,M1881-1,MATCH(K1881,随机目标!$C$41:$CH$41,0)-1)</f>
        <v>prop,306,1</v>
      </c>
      <c r="O1881" s="50" t="str">
        <f ca="1">OFFSET(随机目标!$C$42,M1881-1,MATCH(K1881,随机目标!$C$41:$CH$41,0))</f>
        <v>prop,306,1</v>
      </c>
      <c r="P1881" s="50">
        <f ca="1">OFFSET(随机目标!$C$42,M1881-1,MATCH(K1881,随机目标!$C$41:$CH$41,0)+1)</f>
        <v>10</v>
      </c>
      <c r="Q1881" s="50">
        <v>1</v>
      </c>
      <c r="R1881" s="50" t="str">
        <f t="shared" ca="1" si="1063"/>
        <v>prop_306</v>
      </c>
      <c r="S1881" s="50" t="str">
        <f t="shared" ca="1" si="1064"/>
        <v>prop</v>
      </c>
    </row>
    <row r="1882" spans="11:19">
      <c r="K1882" s="50">
        <v>23</v>
      </c>
      <c r="L1882" s="50">
        <f t="shared" si="1062"/>
        <v>231080</v>
      </c>
      <c r="M1882" s="50">
        <v>80</v>
      </c>
      <c r="N1882" s="50" t="str">
        <f ca="1">OFFSET(随机目标!$C$42,M1882-1,MATCH(K1882,随机目标!$C$41:$CH$41,0)-1)</f>
        <v>prop,306,1</v>
      </c>
      <c r="O1882" s="50" t="str">
        <f ca="1">OFFSET(随机目标!$C$42,M1882-1,MATCH(K1882,随机目标!$C$41:$CH$41,0))</f>
        <v>prop,306,1</v>
      </c>
      <c r="P1882" s="50">
        <f ca="1">OFFSET(随机目标!$C$42,M1882-1,MATCH(K1882,随机目标!$C$41:$CH$41,0)+1)</f>
        <v>10</v>
      </c>
      <c r="Q1882" s="50">
        <v>1</v>
      </c>
      <c r="R1882" s="50" t="str">
        <f t="shared" ca="1" si="1063"/>
        <v>prop_306</v>
      </c>
      <c r="S1882" s="50" t="str">
        <f t="shared" ca="1" si="1064"/>
        <v>prop</v>
      </c>
    </row>
    <row r="1883" spans="11:19">
      <c r="K1883" s="50">
        <v>23</v>
      </c>
      <c r="L1883" s="50">
        <f t="shared" si="1062"/>
        <v>231081</v>
      </c>
      <c r="M1883" s="50">
        <v>81</v>
      </c>
      <c r="N1883" s="50" t="str">
        <f ca="1">OFFSET(随机目标!$C$42,M1883-1,MATCH(K1883,随机目标!$C$41:$CH$41,0)-1)</f>
        <v>prop,306,1</v>
      </c>
      <c r="O1883" s="50" t="str">
        <f ca="1">OFFSET(随机目标!$C$42,M1883-1,MATCH(K1883,随机目标!$C$41:$CH$41,0))</f>
        <v>prop,306,1</v>
      </c>
      <c r="P1883" s="50">
        <f ca="1">OFFSET(随机目标!$C$42,M1883-1,MATCH(K1883,随机目标!$C$41:$CH$41,0)+1)</f>
        <v>10</v>
      </c>
      <c r="Q1883" s="50">
        <v>1</v>
      </c>
      <c r="R1883" s="50" t="str">
        <f t="shared" ca="1" si="1063"/>
        <v>prop_306</v>
      </c>
      <c r="S1883" s="50" t="str">
        <f t="shared" ca="1" si="1064"/>
        <v>prop</v>
      </c>
    </row>
    <row r="1884" spans="11:19">
      <c r="K1884" s="50">
        <v>23</v>
      </c>
      <c r="L1884" s="50">
        <f t="shared" si="1062"/>
        <v>231082</v>
      </c>
      <c r="M1884" s="50">
        <v>82</v>
      </c>
      <c r="N1884" s="50" t="str">
        <f ca="1">OFFSET(随机目标!$C$42,M1884-1,MATCH(K1884,随机目标!$C$41:$CH$41,0)-1)</f>
        <v>prop,306,1</v>
      </c>
      <c r="O1884" s="50" t="str">
        <f ca="1">OFFSET(随机目标!$C$42,M1884-1,MATCH(K1884,随机目标!$C$41:$CH$41,0))</f>
        <v>prop,306,1</v>
      </c>
      <c r="P1884" s="50">
        <f ca="1">OFFSET(随机目标!$C$42,M1884-1,MATCH(K1884,随机目标!$C$41:$CH$41,0)+1)</f>
        <v>10</v>
      </c>
      <c r="Q1884" s="50">
        <v>1</v>
      </c>
      <c r="R1884" s="50" t="str">
        <f t="shared" ca="1" si="1063"/>
        <v>prop_306</v>
      </c>
      <c r="S1884" s="50" t="str">
        <f t="shared" ca="1" si="1064"/>
        <v>prop</v>
      </c>
    </row>
    <row r="1885" spans="11:19">
      <c r="K1885" s="50">
        <v>23</v>
      </c>
      <c r="L1885" s="50">
        <f t="shared" si="1062"/>
        <v>231083</v>
      </c>
      <c r="M1885" s="50">
        <v>83</v>
      </c>
      <c r="N1885" s="50" t="str">
        <f ca="1">OFFSET(随机目标!$C$42,M1885-1,MATCH(K1885,随机目标!$C$41:$CH$41,0)-1)</f>
        <v>prop,306,1</v>
      </c>
      <c r="O1885" s="50" t="str">
        <f ca="1">OFFSET(随机目标!$C$42,M1885-1,MATCH(K1885,随机目标!$C$41:$CH$41,0))</f>
        <v>prop,306,1</v>
      </c>
      <c r="P1885" s="50">
        <f ca="1">OFFSET(随机目标!$C$42,M1885-1,MATCH(K1885,随机目标!$C$41:$CH$41,0)+1)</f>
        <v>10</v>
      </c>
      <c r="Q1885" s="50">
        <v>1</v>
      </c>
      <c r="R1885" s="50" t="str">
        <f t="shared" ca="1" si="1063"/>
        <v>prop_306</v>
      </c>
      <c r="S1885" s="50" t="str">
        <f t="shared" ca="1" si="1064"/>
        <v>prop</v>
      </c>
    </row>
    <row r="1886" spans="11:19">
      <c r="K1886" s="50">
        <v>23</v>
      </c>
      <c r="L1886" s="50">
        <f t="shared" si="1062"/>
        <v>231084</v>
      </c>
      <c r="M1886" s="50">
        <v>84</v>
      </c>
      <c r="N1886" s="50" t="str">
        <f ca="1">OFFSET(随机目标!$C$42,M1886-1,MATCH(K1886,随机目标!$C$41:$CH$41,0)-1)</f>
        <v>prop,306,1</v>
      </c>
      <c r="O1886" s="50" t="str">
        <f ca="1">OFFSET(随机目标!$C$42,M1886-1,MATCH(K1886,随机目标!$C$41:$CH$41,0))</f>
        <v>prop,306,1</v>
      </c>
      <c r="P1886" s="50">
        <f ca="1">OFFSET(随机目标!$C$42,M1886-1,MATCH(K1886,随机目标!$C$41:$CH$41,0)+1)</f>
        <v>10</v>
      </c>
      <c r="Q1886" s="50">
        <v>1</v>
      </c>
      <c r="R1886" s="50" t="str">
        <f t="shared" ca="1" si="1063"/>
        <v>prop_306</v>
      </c>
      <c r="S1886" s="50" t="str">
        <f t="shared" ca="1" si="1064"/>
        <v>prop</v>
      </c>
    </row>
    <row r="1887" spans="11:19">
      <c r="K1887" s="50">
        <v>23</v>
      </c>
      <c r="L1887" s="50">
        <f t="shared" si="1062"/>
        <v>231085</v>
      </c>
      <c r="M1887" s="50">
        <v>85</v>
      </c>
      <c r="N1887" s="50" t="str">
        <f ca="1">OFFSET(随机目标!$C$42,M1887-1,MATCH(K1887,随机目标!$C$41:$CH$41,0)-1)</f>
        <v>prop,306,1</v>
      </c>
      <c r="O1887" s="50" t="str">
        <f ca="1">OFFSET(随机目标!$C$42,M1887-1,MATCH(K1887,随机目标!$C$41:$CH$41,0))</f>
        <v>prop,306,1</v>
      </c>
      <c r="P1887" s="50">
        <f ca="1">OFFSET(随机目标!$C$42,M1887-1,MATCH(K1887,随机目标!$C$41:$CH$41,0)+1)</f>
        <v>10</v>
      </c>
      <c r="Q1887" s="50">
        <v>1</v>
      </c>
      <c r="R1887" s="50" t="str">
        <f t="shared" ca="1" si="1063"/>
        <v>prop_306</v>
      </c>
      <c r="S1887" s="50" t="str">
        <f t="shared" ca="1" si="1064"/>
        <v>prop</v>
      </c>
    </row>
    <row r="1888" spans="11:19">
      <c r="K1888" s="50">
        <v>23</v>
      </c>
      <c r="L1888" s="50">
        <f t="shared" si="1062"/>
        <v>231086</v>
      </c>
      <c r="M1888" s="50">
        <v>86</v>
      </c>
      <c r="N1888" s="50" t="str">
        <f ca="1">OFFSET(随机目标!$C$42,M1888-1,MATCH(K1888,随机目标!$C$41:$CH$41,0)-1)</f>
        <v>prop,306,1</v>
      </c>
      <c r="O1888" s="50" t="str">
        <f ca="1">OFFSET(随机目标!$C$42,M1888-1,MATCH(K1888,随机目标!$C$41:$CH$41,0))</f>
        <v>prop,306,1</v>
      </c>
      <c r="P1888" s="50">
        <f ca="1">OFFSET(随机目标!$C$42,M1888-1,MATCH(K1888,随机目标!$C$41:$CH$41,0)+1)</f>
        <v>10</v>
      </c>
      <c r="Q1888" s="50">
        <v>1</v>
      </c>
      <c r="R1888" s="50" t="str">
        <f t="shared" ca="1" si="1063"/>
        <v>prop_306</v>
      </c>
      <c r="S1888" s="50" t="str">
        <f t="shared" ca="1" si="1064"/>
        <v>prop</v>
      </c>
    </row>
    <row r="1889" spans="11:19">
      <c r="K1889" s="50">
        <v>23</v>
      </c>
      <c r="L1889" s="50">
        <f t="shared" si="1062"/>
        <v>231087</v>
      </c>
      <c r="M1889" s="50">
        <v>87</v>
      </c>
      <c r="N1889" s="50" t="str">
        <f ca="1">OFFSET(随机目标!$C$42,M1889-1,MATCH(K1889,随机目标!$C$41:$CH$41,0)-1)</f>
        <v>prop,306,1</v>
      </c>
      <c r="O1889" s="50" t="str">
        <f ca="1">OFFSET(随机目标!$C$42,M1889-1,MATCH(K1889,随机目标!$C$41:$CH$41,0))</f>
        <v>prop,306,1</v>
      </c>
      <c r="P1889" s="50">
        <f ca="1">OFFSET(随机目标!$C$42,M1889-1,MATCH(K1889,随机目标!$C$41:$CH$41,0)+1)</f>
        <v>10</v>
      </c>
      <c r="Q1889" s="50">
        <v>1</v>
      </c>
      <c r="R1889" s="50" t="str">
        <f t="shared" ca="1" si="1063"/>
        <v>prop_306</v>
      </c>
      <c r="S1889" s="50" t="str">
        <f t="shared" ca="1" si="1064"/>
        <v>prop</v>
      </c>
    </row>
    <row r="1890" spans="11:19">
      <c r="K1890" s="50">
        <v>23</v>
      </c>
      <c r="L1890" s="50">
        <f t="shared" si="1062"/>
        <v>231088</v>
      </c>
      <c r="M1890" s="50">
        <v>88</v>
      </c>
      <c r="N1890" s="50" t="str">
        <f ca="1">OFFSET(随机目标!$C$42,M1890-1,MATCH(K1890,随机目标!$C$41:$CH$41,0)-1)</f>
        <v>prop,306,1</v>
      </c>
      <c r="O1890" s="50" t="str">
        <f ca="1">OFFSET(随机目标!$C$42,M1890-1,MATCH(K1890,随机目标!$C$41:$CH$41,0))</f>
        <v>prop,306,1</v>
      </c>
      <c r="P1890" s="50">
        <f ca="1">OFFSET(随机目标!$C$42,M1890-1,MATCH(K1890,随机目标!$C$41:$CH$41,0)+1)</f>
        <v>10</v>
      </c>
      <c r="Q1890" s="50">
        <v>1</v>
      </c>
      <c r="R1890" s="50" t="str">
        <f t="shared" ca="1" si="1063"/>
        <v>prop_306</v>
      </c>
      <c r="S1890" s="50" t="str">
        <f t="shared" ca="1" si="1064"/>
        <v>prop</v>
      </c>
    </row>
    <row r="1891" spans="11:19">
      <c r="K1891" s="50">
        <v>23</v>
      </c>
      <c r="L1891" s="50">
        <f t="shared" si="1062"/>
        <v>231089</v>
      </c>
      <c r="M1891" s="50">
        <v>89</v>
      </c>
      <c r="N1891" s="50" t="str">
        <f ca="1">OFFSET(随机目标!$C$42,M1891-1,MATCH(K1891,随机目标!$C$41:$CH$41,0)-1)</f>
        <v>prop,306,1</v>
      </c>
      <c r="O1891" s="50" t="str">
        <f ca="1">OFFSET(随机目标!$C$42,M1891-1,MATCH(K1891,随机目标!$C$41:$CH$41,0))</f>
        <v>prop,306,1</v>
      </c>
      <c r="P1891" s="50">
        <f ca="1">OFFSET(随机目标!$C$42,M1891-1,MATCH(K1891,随机目标!$C$41:$CH$41,0)+1)</f>
        <v>10</v>
      </c>
      <c r="Q1891" s="50">
        <v>1</v>
      </c>
      <c r="R1891" s="50" t="str">
        <f t="shared" ca="1" si="1063"/>
        <v>prop_306</v>
      </c>
      <c r="S1891" s="50" t="str">
        <f t="shared" ca="1" si="1064"/>
        <v>prop</v>
      </c>
    </row>
    <row r="1892" spans="11:19">
      <c r="K1892" s="50">
        <v>23</v>
      </c>
      <c r="L1892" s="50">
        <f t="shared" si="1062"/>
        <v>231090</v>
      </c>
      <c r="M1892" s="50">
        <v>90</v>
      </c>
      <c r="N1892" s="50" t="str">
        <f ca="1">OFFSET(随机目标!$C$42,M1892-1,MATCH(K1892,随机目标!$C$41:$CH$41,0)-1)</f>
        <v>prop,306,1</v>
      </c>
      <c r="O1892" s="50" t="str">
        <f ca="1">OFFSET(随机目标!$C$42,M1892-1,MATCH(K1892,随机目标!$C$41:$CH$41,0))</f>
        <v>prop,306,1</v>
      </c>
      <c r="P1892" s="50">
        <f ca="1">OFFSET(随机目标!$C$42,M1892-1,MATCH(K1892,随机目标!$C$41:$CH$41,0)+1)</f>
        <v>10</v>
      </c>
      <c r="Q1892" s="50">
        <v>1</v>
      </c>
      <c r="R1892" s="50" t="str">
        <f t="shared" ca="1" si="1063"/>
        <v>prop_306</v>
      </c>
      <c r="S1892" s="50" t="str">
        <f t="shared" ca="1" si="1064"/>
        <v>prop</v>
      </c>
    </row>
    <row r="1893" spans="11:19">
      <c r="K1893" s="50">
        <v>23</v>
      </c>
      <c r="L1893" s="50">
        <f t="shared" si="1062"/>
        <v>231091</v>
      </c>
      <c r="M1893" s="50">
        <v>91</v>
      </c>
      <c r="N1893" s="50" t="str">
        <f ca="1">OFFSET(随机目标!$C$42,M1893-1,MATCH(K1893,随机目标!$C$41:$CH$41,0)-1)</f>
        <v>prop,306,1</v>
      </c>
      <c r="O1893" s="50" t="str">
        <f ca="1">OFFSET(随机目标!$C$42,M1893-1,MATCH(K1893,随机目标!$C$41:$CH$41,0))</f>
        <v>prop,306,1</v>
      </c>
      <c r="P1893" s="50">
        <f ca="1">OFFSET(随机目标!$C$42,M1893-1,MATCH(K1893,随机目标!$C$41:$CH$41,0)+1)</f>
        <v>10</v>
      </c>
      <c r="Q1893" s="50">
        <v>1</v>
      </c>
      <c r="R1893" s="50" t="str">
        <f t="shared" ca="1" si="1063"/>
        <v>prop_306</v>
      </c>
      <c r="S1893" s="50" t="str">
        <f t="shared" ca="1" si="1064"/>
        <v>prop</v>
      </c>
    </row>
    <row r="1894" spans="11:19">
      <c r="K1894" s="50">
        <v>23</v>
      </c>
      <c r="L1894" s="50">
        <f t="shared" si="1062"/>
        <v>231092</v>
      </c>
      <c r="M1894" s="50">
        <v>92</v>
      </c>
      <c r="N1894" s="50" t="str">
        <f ca="1">OFFSET(随机目标!$C$42,M1894-1,MATCH(K1894,随机目标!$C$41:$CH$41,0)-1)</f>
        <v>prop,306,1</v>
      </c>
      <c r="O1894" s="50" t="str">
        <f ca="1">OFFSET(随机目标!$C$42,M1894-1,MATCH(K1894,随机目标!$C$41:$CH$41,0))</f>
        <v>prop,306,1</v>
      </c>
      <c r="P1894" s="50">
        <f ca="1">OFFSET(随机目标!$C$42,M1894-1,MATCH(K1894,随机目标!$C$41:$CH$41,0)+1)</f>
        <v>10</v>
      </c>
      <c r="Q1894" s="50">
        <v>1</v>
      </c>
      <c r="R1894" s="50" t="str">
        <f t="shared" ca="1" si="1063"/>
        <v>prop_306</v>
      </c>
      <c r="S1894" s="50" t="str">
        <f t="shared" ca="1" si="1064"/>
        <v>prop</v>
      </c>
    </row>
    <row r="1895" spans="11:19">
      <c r="K1895" s="50">
        <v>23</v>
      </c>
      <c r="L1895" s="50">
        <f t="shared" si="1062"/>
        <v>231093</v>
      </c>
      <c r="M1895" s="50">
        <v>93</v>
      </c>
      <c r="N1895" s="50" t="str">
        <f ca="1">OFFSET(随机目标!$C$42,M1895-1,MATCH(K1895,随机目标!$C$41:$CH$41,0)-1)</f>
        <v>prop,306,1</v>
      </c>
      <c r="O1895" s="50" t="str">
        <f ca="1">OFFSET(随机目标!$C$42,M1895-1,MATCH(K1895,随机目标!$C$41:$CH$41,0))</f>
        <v>prop,306,1</v>
      </c>
      <c r="P1895" s="50">
        <f ca="1">OFFSET(随机目标!$C$42,M1895-1,MATCH(K1895,随机目标!$C$41:$CH$41,0)+1)</f>
        <v>10</v>
      </c>
      <c r="Q1895" s="50">
        <v>1</v>
      </c>
      <c r="R1895" s="50" t="str">
        <f t="shared" ca="1" si="1063"/>
        <v>prop_306</v>
      </c>
      <c r="S1895" s="50" t="str">
        <f t="shared" ca="1" si="1064"/>
        <v>prop</v>
      </c>
    </row>
    <row r="1896" spans="11:19">
      <c r="K1896" s="50">
        <v>23</v>
      </c>
      <c r="L1896" s="50">
        <f t="shared" si="1062"/>
        <v>231094</v>
      </c>
      <c r="M1896" s="50">
        <v>94</v>
      </c>
      <c r="N1896" s="50" t="str">
        <f ca="1">OFFSET(随机目标!$C$42,M1896-1,MATCH(K1896,随机目标!$C$41:$CH$41,0)-1)</f>
        <v>prop,306,1</v>
      </c>
      <c r="O1896" s="50" t="str">
        <f ca="1">OFFSET(随机目标!$C$42,M1896-1,MATCH(K1896,随机目标!$C$41:$CH$41,0))</f>
        <v>prop,306,1</v>
      </c>
      <c r="P1896" s="50">
        <f ca="1">OFFSET(随机目标!$C$42,M1896-1,MATCH(K1896,随机目标!$C$41:$CH$41,0)+1)</f>
        <v>10</v>
      </c>
      <c r="Q1896" s="50">
        <v>1</v>
      </c>
      <c r="R1896" s="50" t="str">
        <f t="shared" ca="1" si="1063"/>
        <v>prop_306</v>
      </c>
      <c r="S1896" s="50" t="str">
        <f t="shared" ca="1" si="1064"/>
        <v>prop</v>
      </c>
    </row>
    <row r="1897" spans="11:19">
      <c r="K1897" s="50">
        <v>23</v>
      </c>
      <c r="L1897" s="50">
        <f t="shared" si="1062"/>
        <v>231095</v>
      </c>
      <c r="M1897" s="50">
        <v>95</v>
      </c>
      <c r="N1897" s="50" t="str">
        <f ca="1">OFFSET(随机目标!$C$42,M1897-1,MATCH(K1897,随机目标!$C$41:$CH$41,0)-1)</f>
        <v>prop,306,1</v>
      </c>
      <c r="O1897" s="50" t="str">
        <f ca="1">OFFSET(随机目标!$C$42,M1897-1,MATCH(K1897,随机目标!$C$41:$CH$41,0))</f>
        <v>prop,306,1</v>
      </c>
      <c r="P1897" s="50">
        <f ca="1">OFFSET(随机目标!$C$42,M1897-1,MATCH(K1897,随机目标!$C$41:$CH$41,0)+1)</f>
        <v>10</v>
      </c>
      <c r="Q1897" s="50">
        <v>1</v>
      </c>
      <c r="R1897" s="50" t="str">
        <f t="shared" ca="1" si="1063"/>
        <v>prop_306</v>
      </c>
      <c r="S1897" s="50" t="str">
        <f t="shared" ca="1" si="1064"/>
        <v>prop</v>
      </c>
    </row>
    <row r="1898" spans="11:19">
      <c r="K1898" s="50">
        <v>23</v>
      </c>
      <c r="L1898" s="50">
        <f t="shared" si="1062"/>
        <v>231096</v>
      </c>
      <c r="M1898" s="50">
        <v>96</v>
      </c>
      <c r="N1898" s="50" t="str">
        <f ca="1">OFFSET(随机目标!$C$42,M1898-1,MATCH(K1898,随机目标!$C$41:$CH$41,0)-1)</f>
        <v>prop,306,1</v>
      </c>
      <c r="O1898" s="50" t="str">
        <f ca="1">OFFSET(随机目标!$C$42,M1898-1,MATCH(K1898,随机目标!$C$41:$CH$41,0))</f>
        <v>prop,306,1</v>
      </c>
      <c r="P1898" s="50">
        <f ca="1">OFFSET(随机目标!$C$42,M1898-1,MATCH(K1898,随机目标!$C$41:$CH$41,0)+1)</f>
        <v>10</v>
      </c>
      <c r="Q1898" s="50">
        <v>1</v>
      </c>
      <c r="R1898" s="50" t="str">
        <f t="shared" ca="1" si="1063"/>
        <v>prop_306</v>
      </c>
      <c r="S1898" s="50" t="str">
        <f t="shared" ca="1" si="1064"/>
        <v>prop</v>
      </c>
    </row>
    <row r="1899" spans="11:19">
      <c r="K1899" s="50">
        <v>23</v>
      </c>
      <c r="L1899" s="50">
        <f t="shared" si="1062"/>
        <v>231097</v>
      </c>
      <c r="M1899" s="50">
        <v>97</v>
      </c>
      <c r="N1899" s="50" t="str">
        <f ca="1">OFFSET(随机目标!$C$42,M1899-1,MATCH(K1899,随机目标!$C$41:$CH$41,0)-1)</f>
        <v>prop,306,1</v>
      </c>
      <c r="O1899" s="50" t="str">
        <f ca="1">OFFSET(随机目标!$C$42,M1899-1,MATCH(K1899,随机目标!$C$41:$CH$41,0))</f>
        <v>prop,306,1</v>
      </c>
      <c r="P1899" s="50">
        <f ca="1">OFFSET(随机目标!$C$42,M1899-1,MATCH(K1899,随机目标!$C$41:$CH$41,0)+1)</f>
        <v>10</v>
      </c>
      <c r="Q1899" s="50">
        <v>1</v>
      </c>
      <c r="R1899" s="50" t="str">
        <f t="shared" ca="1" si="1063"/>
        <v>prop_306</v>
      </c>
      <c r="S1899" s="50" t="str">
        <f t="shared" ca="1" si="1064"/>
        <v>prop</v>
      </c>
    </row>
    <row r="1900" spans="11:19">
      <c r="K1900" s="50">
        <v>23</v>
      </c>
      <c r="L1900" s="50">
        <f t="shared" si="1062"/>
        <v>231098</v>
      </c>
      <c r="M1900" s="50">
        <v>98</v>
      </c>
      <c r="N1900" s="50" t="str">
        <f ca="1">OFFSET(随机目标!$C$42,M1900-1,MATCH(K1900,随机目标!$C$41:$CH$41,0)-1)</f>
        <v>prop,306,1</v>
      </c>
      <c r="O1900" s="50" t="str">
        <f ca="1">OFFSET(随机目标!$C$42,M1900-1,MATCH(K1900,随机目标!$C$41:$CH$41,0))</f>
        <v>prop,306,1</v>
      </c>
      <c r="P1900" s="50">
        <f ca="1">OFFSET(随机目标!$C$42,M1900-1,MATCH(K1900,随机目标!$C$41:$CH$41,0)+1)</f>
        <v>10</v>
      </c>
      <c r="Q1900" s="50">
        <v>1</v>
      </c>
      <c r="R1900" s="50" t="str">
        <f t="shared" ca="1" si="1063"/>
        <v>prop_306</v>
      </c>
      <c r="S1900" s="50" t="str">
        <f t="shared" ca="1" si="1064"/>
        <v>prop</v>
      </c>
    </row>
    <row r="1901" spans="11:19">
      <c r="K1901" s="50">
        <v>23</v>
      </c>
      <c r="L1901" s="50">
        <f t="shared" si="1062"/>
        <v>231099</v>
      </c>
      <c r="M1901" s="50">
        <v>99</v>
      </c>
      <c r="N1901" s="50" t="str">
        <f ca="1">OFFSET(随机目标!$C$42,M1901-1,MATCH(K1901,随机目标!$C$41:$CH$41,0)-1)</f>
        <v>prop,306,1</v>
      </c>
      <c r="O1901" s="50" t="str">
        <f ca="1">OFFSET(随机目标!$C$42,M1901-1,MATCH(K1901,随机目标!$C$41:$CH$41,0))</f>
        <v>prop,306,1</v>
      </c>
      <c r="P1901" s="50">
        <f ca="1">OFFSET(随机目标!$C$42,M1901-1,MATCH(K1901,随机目标!$C$41:$CH$41,0)+1)</f>
        <v>10</v>
      </c>
      <c r="Q1901" s="50">
        <v>1</v>
      </c>
      <c r="R1901" s="50" t="str">
        <f t="shared" ca="1" si="1063"/>
        <v>prop_306</v>
      </c>
      <c r="S1901" s="50" t="str">
        <f t="shared" ca="1" si="1064"/>
        <v>prop</v>
      </c>
    </row>
    <row r="1902" spans="11:19">
      <c r="K1902" s="50">
        <v>23</v>
      </c>
      <c r="L1902" s="50">
        <f t="shared" si="1062"/>
        <v>231100</v>
      </c>
      <c r="M1902" s="50">
        <v>100</v>
      </c>
      <c r="N1902" s="50" t="str">
        <f ca="1">OFFSET(随机目标!$C$42,M1902-1,MATCH(K1902,随机目标!$C$41:$CH$41,0)-1)</f>
        <v>prop,306,1</v>
      </c>
      <c r="O1902" s="50" t="str">
        <f ca="1">OFFSET(随机目标!$C$42,M1902-1,MATCH(K1902,随机目标!$C$41:$CH$41,0))</f>
        <v>prop,306,1</v>
      </c>
      <c r="P1902" s="50">
        <f ca="1">OFFSET(随机目标!$C$42,M1902-1,MATCH(K1902,随机目标!$C$41:$CH$41,0)+1)</f>
        <v>10</v>
      </c>
      <c r="Q1902" s="50">
        <v>1</v>
      </c>
      <c r="R1902" s="50" t="str">
        <f t="shared" ca="1" si="1063"/>
        <v>prop_306</v>
      </c>
      <c r="S1902" s="50" t="str">
        <f t="shared" ca="1" si="1064"/>
        <v>prop</v>
      </c>
    </row>
    <row r="1903" spans="11:19">
      <c r="K1903" s="50">
        <v>24</v>
      </c>
      <c r="L1903" s="50">
        <f t="shared" si="1062"/>
        <v>241001</v>
      </c>
      <c r="M1903" s="50">
        <v>1</v>
      </c>
      <c r="N1903" s="50" t="str">
        <f ca="1">OFFSET(随机目标!$C$42,M1903-1,MATCH(K1903,随机目标!$C$41:$CH$41,0)-1)</f>
        <v>prop,307,1</v>
      </c>
      <c r="O1903" s="50" t="str">
        <f ca="1">OFFSET(随机目标!$C$42,M1903-1,MATCH(K1903,随机目标!$C$41:$CH$41,0))</f>
        <v>prop,307,1</v>
      </c>
      <c r="P1903" s="50">
        <f ca="1">OFFSET(随机目标!$C$42,M1903-1,MATCH(K1903,随机目标!$C$41:$CH$41,0)+1)</f>
        <v>0</v>
      </c>
      <c r="Q1903" s="50">
        <v>1</v>
      </c>
      <c r="R1903" s="50" t="str">
        <f t="shared" ca="1" si="1063"/>
        <v>prop_307</v>
      </c>
      <c r="S1903" s="50" t="str">
        <f t="shared" ca="1" si="1064"/>
        <v>prop</v>
      </c>
    </row>
    <row r="1904" spans="11:19">
      <c r="K1904" s="50">
        <v>24</v>
      </c>
      <c r="L1904" s="50">
        <f t="shared" ref="L1904:L1967" si="1065">K1904*10000+1000+M1904</f>
        <v>241002</v>
      </c>
      <c r="M1904" s="50">
        <v>2</v>
      </c>
      <c r="N1904" s="50" t="str">
        <f ca="1">OFFSET(随机目标!$C$42,M1904-1,MATCH(K1904,随机目标!$C$41:$CH$41,0)-1)</f>
        <v>prop,307,1</v>
      </c>
      <c r="O1904" s="50" t="str">
        <f ca="1">OFFSET(随机目标!$C$42,M1904-1,MATCH(K1904,随机目标!$C$41:$CH$41,0))</f>
        <v>prop,307,1</v>
      </c>
      <c r="P1904" s="50">
        <f ca="1">OFFSET(随机目标!$C$42,M1904-1,MATCH(K1904,随机目标!$C$41:$CH$41,0)+1)</f>
        <v>0</v>
      </c>
      <c r="Q1904" s="50">
        <v>1</v>
      </c>
      <c r="R1904" s="50" t="str">
        <f t="shared" ref="R1904:R1967" ca="1" si="1066">IF(OR(S1904="coin",S1904="stage_token"),VLOOKUP(S1904,$AE$3:$AF$6,2,0),IF(S1904="item",VLOOKUP(O1904,$AE$3:$AF$6,2,0),S1904&amp;"_"&amp;MID(O1904,6,3)))</f>
        <v>prop_307</v>
      </c>
      <c r="S1904" s="50" t="str">
        <f t="shared" ref="S1904:S1967" ca="1" si="1067">LEFT(O1904,FIND(",",O1904)-1)</f>
        <v>prop</v>
      </c>
    </row>
    <row r="1905" spans="11:19">
      <c r="K1905" s="50">
        <v>24</v>
      </c>
      <c r="L1905" s="50">
        <f t="shared" si="1065"/>
        <v>241003</v>
      </c>
      <c r="M1905" s="50">
        <v>3</v>
      </c>
      <c r="N1905" s="50" t="str">
        <f ca="1">OFFSET(随机目标!$C$42,M1905-1,MATCH(K1905,随机目标!$C$41:$CH$41,0)-1)</f>
        <v>prop,307,1</v>
      </c>
      <c r="O1905" s="50" t="str">
        <f ca="1">OFFSET(随机目标!$C$42,M1905-1,MATCH(K1905,随机目标!$C$41:$CH$41,0))</f>
        <v>prop,307,1</v>
      </c>
      <c r="P1905" s="50">
        <f ca="1">OFFSET(随机目标!$C$42,M1905-1,MATCH(K1905,随机目标!$C$41:$CH$41,0)+1)</f>
        <v>0</v>
      </c>
      <c r="Q1905" s="50">
        <v>1</v>
      </c>
      <c r="R1905" s="50" t="str">
        <f t="shared" ca="1" si="1066"/>
        <v>prop_307</v>
      </c>
      <c r="S1905" s="50" t="str">
        <f t="shared" ca="1" si="1067"/>
        <v>prop</v>
      </c>
    </row>
    <row r="1906" spans="11:19">
      <c r="K1906" s="50">
        <v>24</v>
      </c>
      <c r="L1906" s="50">
        <f t="shared" si="1065"/>
        <v>241004</v>
      </c>
      <c r="M1906" s="50">
        <v>4</v>
      </c>
      <c r="N1906" s="50" t="str">
        <f ca="1">OFFSET(随机目标!$C$42,M1906-1,MATCH(K1906,随机目标!$C$41:$CH$41,0)-1)</f>
        <v>prop,307,1</v>
      </c>
      <c r="O1906" s="50" t="str">
        <f ca="1">OFFSET(随机目标!$C$42,M1906-1,MATCH(K1906,随机目标!$C$41:$CH$41,0))</f>
        <v>prop,307,1</v>
      </c>
      <c r="P1906" s="50">
        <f ca="1">OFFSET(随机目标!$C$42,M1906-1,MATCH(K1906,随机目标!$C$41:$CH$41,0)+1)</f>
        <v>0</v>
      </c>
      <c r="Q1906" s="50">
        <v>1</v>
      </c>
      <c r="R1906" s="50" t="str">
        <f t="shared" ca="1" si="1066"/>
        <v>prop_307</v>
      </c>
      <c r="S1906" s="50" t="str">
        <f t="shared" ca="1" si="1067"/>
        <v>prop</v>
      </c>
    </row>
    <row r="1907" spans="11:19">
      <c r="K1907" s="50">
        <v>24</v>
      </c>
      <c r="L1907" s="50">
        <f t="shared" si="1065"/>
        <v>241005</v>
      </c>
      <c r="M1907" s="50">
        <v>5</v>
      </c>
      <c r="N1907" s="50" t="str">
        <f ca="1">OFFSET(随机目标!$C$42,M1907-1,MATCH(K1907,随机目标!$C$41:$CH$41,0)-1)</f>
        <v>prop,307,1</v>
      </c>
      <c r="O1907" s="50" t="str">
        <f ca="1">OFFSET(随机目标!$C$42,M1907-1,MATCH(K1907,随机目标!$C$41:$CH$41,0))</f>
        <v>prop,307,1</v>
      </c>
      <c r="P1907" s="50">
        <f ca="1">OFFSET(随机目标!$C$42,M1907-1,MATCH(K1907,随机目标!$C$41:$CH$41,0)+1)</f>
        <v>20</v>
      </c>
      <c r="Q1907" s="50">
        <v>1</v>
      </c>
      <c r="R1907" s="50" t="str">
        <f t="shared" ca="1" si="1066"/>
        <v>prop_307</v>
      </c>
      <c r="S1907" s="50" t="str">
        <f t="shared" ca="1" si="1067"/>
        <v>prop</v>
      </c>
    </row>
    <row r="1908" spans="11:19">
      <c r="K1908" s="50">
        <v>24</v>
      </c>
      <c r="L1908" s="50">
        <f t="shared" si="1065"/>
        <v>241006</v>
      </c>
      <c r="M1908" s="50">
        <v>6</v>
      </c>
      <c r="N1908" s="50" t="str">
        <f ca="1">OFFSET(随机目标!$C$42,M1908-1,MATCH(K1908,随机目标!$C$41:$CH$41,0)-1)</f>
        <v>prop,307,1</v>
      </c>
      <c r="O1908" s="50" t="str">
        <f ca="1">OFFSET(随机目标!$C$42,M1908-1,MATCH(K1908,随机目标!$C$41:$CH$41,0))</f>
        <v>prop,307,1</v>
      </c>
      <c r="P1908" s="50">
        <f ca="1">OFFSET(随机目标!$C$42,M1908-1,MATCH(K1908,随机目标!$C$41:$CH$41,0)+1)</f>
        <v>20</v>
      </c>
      <c r="Q1908" s="50">
        <v>1</v>
      </c>
      <c r="R1908" s="50" t="str">
        <f t="shared" ca="1" si="1066"/>
        <v>prop_307</v>
      </c>
      <c r="S1908" s="50" t="str">
        <f t="shared" ca="1" si="1067"/>
        <v>prop</v>
      </c>
    </row>
    <row r="1909" spans="11:19">
      <c r="K1909" s="50">
        <v>24</v>
      </c>
      <c r="L1909" s="50">
        <f t="shared" si="1065"/>
        <v>241007</v>
      </c>
      <c r="M1909" s="50">
        <v>7</v>
      </c>
      <c r="N1909" s="50" t="str">
        <f ca="1">OFFSET(随机目标!$C$42,M1909-1,MATCH(K1909,随机目标!$C$41:$CH$41,0)-1)</f>
        <v>prop,307,1</v>
      </c>
      <c r="O1909" s="50" t="str">
        <f ca="1">OFFSET(随机目标!$C$42,M1909-1,MATCH(K1909,随机目标!$C$41:$CH$41,0))</f>
        <v>prop,307,1</v>
      </c>
      <c r="P1909" s="50">
        <f ca="1">OFFSET(随机目标!$C$42,M1909-1,MATCH(K1909,随机目标!$C$41:$CH$41,0)+1)</f>
        <v>20</v>
      </c>
      <c r="Q1909" s="50">
        <v>1</v>
      </c>
      <c r="R1909" s="50" t="str">
        <f t="shared" ca="1" si="1066"/>
        <v>prop_307</v>
      </c>
      <c r="S1909" s="50" t="str">
        <f t="shared" ca="1" si="1067"/>
        <v>prop</v>
      </c>
    </row>
    <row r="1910" spans="11:19">
      <c r="K1910" s="50">
        <v>24</v>
      </c>
      <c r="L1910" s="50">
        <f t="shared" si="1065"/>
        <v>241008</v>
      </c>
      <c r="M1910" s="50">
        <v>8</v>
      </c>
      <c r="N1910" s="50" t="str">
        <f ca="1">OFFSET(随机目标!$C$42,M1910-1,MATCH(K1910,随机目标!$C$41:$CH$41,0)-1)</f>
        <v>prop,307,1</v>
      </c>
      <c r="O1910" s="50" t="str">
        <f ca="1">OFFSET(随机目标!$C$42,M1910-1,MATCH(K1910,随机目标!$C$41:$CH$41,0))</f>
        <v>prop,307,1</v>
      </c>
      <c r="P1910" s="50">
        <f ca="1">OFFSET(随机目标!$C$42,M1910-1,MATCH(K1910,随机目标!$C$41:$CH$41,0)+1)</f>
        <v>20</v>
      </c>
      <c r="Q1910" s="50">
        <v>1</v>
      </c>
      <c r="R1910" s="50" t="str">
        <f t="shared" ca="1" si="1066"/>
        <v>prop_307</v>
      </c>
      <c r="S1910" s="50" t="str">
        <f t="shared" ca="1" si="1067"/>
        <v>prop</v>
      </c>
    </row>
    <row r="1911" spans="11:19">
      <c r="K1911" s="50">
        <v>24</v>
      </c>
      <c r="L1911" s="50">
        <f t="shared" si="1065"/>
        <v>241009</v>
      </c>
      <c r="M1911" s="50">
        <v>9</v>
      </c>
      <c r="N1911" s="50" t="str">
        <f ca="1">OFFSET(随机目标!$C$42,M1911-1,MATCH(K1911,随机目标!$C$41:$CH$41,0)-1)</f>
        <v>prop,307,1</v>
      </c>
      <c r="O1911" s="50" t="str">
        <f ca="1">OFFSET(随机目标!$C$42,M1911-1,MATCH(K1911,随机目标!$C$41:$CH$41,0))</f>
        <v>prop,307,1</v>
      </c>
      <c r="P1911" s="50">
        <f ca="1">OFFSET(随机目标!$C$42,M1911-1,MATCH(K1911,随机目标!$C$41:$CH$41,0)+1)</f>
        <v>20</v>
      </c>
      <c r="Q1911" s="50">
        <v>1</v>
      </c>
      <c r="R1911" s="50" t="str">
        <f t="shared" ca="1" si="1066"/>
        <v>prop_307</v>
      </c>
      <c r="S1911" s="50" t="str">
        <f t="shared" ca="1" si="1067"/>
        <v>prop</v>
      </c>
    </row>
    <row r="1912" spans="11:19">
      <c r="K1912" s="50">
        <v>24</v>
      </c>
      <c r="L1912" s="50">
        <f t="shared" si="1065"/>
        <v>241010</v>
      </c>
      <c r="M1912" s="50">
        <v>10</v>
      </c>
      <c r="N1912" s="50" t="str">
        <f ca="1">OFFSET(随机目标!$C$42,M1912-1,MATCH(K1912,随机目标!$C$41:$CH$41,0)-1)</f>
        <v>prop,307,1</v>
      </c>
      <c r="O1912" s="50" t="str">
        <f ca="1">OFFSET(随机目标!$C$42,M1912-1,MATCH(K1912,随机目标!$C$41:$CH$41,0))</f>
        <v>prop,307,1</v>
      </c>
      <c r="P1912" s="50">
        <f ca="1">OFFSET(随机目标!$C$42,M1912-1,MATCH(K1912,随机目标!$C$41:$CH$41,0)+1)</f>
        <v>15</v>
      </c>
      <c r="Q1912" s="50">
        <v>1</v>
      </c>
      <c r="R1912" s="50" t="str">
        <f t="shared" ca="1" si="1066"/>
        <v>prop_307</v>
      </c>
      <c r="S1912" s="50" t="str">
        <f t="shared" ca="1" si="1067"/>
        <v>prop</v>
      </c>
    </row>
    <row r="1913" spans="11:19">
      <c r="K1913" s="50">
        <v>24</v>
      </c>
      <c r="L1913" s="50">
        <f t="shared" si="1065"/>
        <v>241011</v>
      </c>
      <c r="M1913" s="50">
        <v>11</v>
      </c>
      <c r="N1913" s="50" t="str">
        <f ca="1">OFFSET(随机目标!$C$42,M1913-1,MATCH(K1913,随机目标!$C$41:$CH$41,0)-1)</f>
        <v>prop,307,1</v>
      </c>
      <c r="O1913" s="50" t="str">
        <f ca="1">OFFSET(随机目标!$C$42,M1913-1,MATCH(K1913,随机目标!$C$41:$CH$41,0))</f>
        <v>prop,307,1</v>
      </c>
      <c r="P1913" s="50">
        <f ca="1">OFFSET(随机目标!$C$42,M1913-1,MATCH(K1913,随机目标!$C$41:$CH$41,0)+1)</f>
        <v>15</v>
      </c>
      <c r="Q1913" s="50">
        <v>1</v>
      </c>
      <c r="R1913" s="50" t="str">
        <f t="shared" ca="1" si="1066"/>
        <v>prop_307</v>
      </c>
      <c r="S1913" s="50" t="str">
        <f t="shared" ca="1" si="1067"/>
        <v>prop</v>
      </c>
    </row>
    <row r="1914" spans="11:19">
      <c r="K1914" s="50">
        <v>24</v>
      </c>
      <c r="L1914" s="50">
        <f t="shared" si="1065"/>
        <v>241012</v>
      </c>
      <c r="M1914" s="50">
        <v>12</v>
      </c>
      <c r="N1914" s="50" t="str">
        <f ca="1">OFFSET(随机目标!$C$42,M1914-1,MATCH(K1914,随机目标!$C$41:$CH$41,0)-1)</f>
        <v>prop,307,1</v>
      </c>
      <c r="O1914" s="50" t="str">
        <f ca="1">OFFSET(随机目标!$C$42,M1914-1,MATCH(K1914,随机目标!$C$41:$CH$41,0))</f>
        <v>prop,307,1</v>
      </c>
      <c r="P1914" s="50">
        <f ca="1">OFFSET(随机目标!$C$42,M1914-1,MATCH(K1914,随机目标!$C$41:$CH$41,0)+1)</f>
        <v>15</v>
      </c>
      <c r="Q1914" s="50">
        <v>1</v>
      </c>
      <c r="R1914" s="50" t="str">
        <f t="shared" ca="1" si="1066"/>
        <v>prop_307</v>
      </c>
      <c r="S1914" s="50" t="str">
        <f t="shared" ca="1" si="1067"/>
        <v>prop</v>
      </c>
    </row>
    <row r="1915" spans="11:19">
      <c r="K1915" s="50">
        <v>24</v>
      </c>
      <c r="L1915" s="50">
        <f t="shared" si="1065"/>
        <v>241013</v>
      </c>
      <c r="M1915" s="50">
        <v>13</v>
      </c>
      <c r="N1915" s="50" t="str">
        <f ca="1">OFFSET(随机目标!$C$42,M1915-1,MATCH(K1915,随机目标!$C$41:$CH$41,0)-1)</f>
        <v>prop,307,1</v>
      </c>
      <c r="O1915" s="50" t="str">
        <f ca="1">OFFSET(随机目标!$C$42,M1915-1,MATCH(K1915,随机目标!$C$41:$CH$41,0))</f>
        <v>prop,307,1</v>
      </c>
      <c r="P1915" s="50">
        <f ca="1">OFFSET(随机目标!$C$42,M1915-1,MATCH(K1915,随机目标!$C$41:$CH$41,0)+1)</f>
        <v>15</v>
      </c>
      <c r="Q1915" s="50">
        <v>1</v>
      </c>
      <c r="R1915" s="50" t="str">
        <f t="shared" ca="1" si="1066"/>
        <v>prop_307</v>
      </c>
      <c r="S1915" s="50" t="str">
        <f t="shared" ca="1" si="1067"/>
        <v>prop</v>
      </c>
    </row>
    <row r="1916" spans="11:19">
      <c r="K1916" s="50">
        <v>24</v>
      </c>
      <c r="L1916" s="50">
        <f t="shared" si="1065"/>
        <v>241014</v>
      </c>
      <c r="M1916" s="50">
        <v>14</v>
      </c>
      <c r="N1916" s="50" t="str">
        <f ca="1">OFFSET(随机目标!$C$42,M1916-1,MATCH(K1916,随机目标!$C$41:$CH$41,0)-1)</f>
        <v>prop,307,1</v>
      </c>
      <c r="O1916" s="50" t="str">
        <f ca="1">OFFSET(随机目标!$C$42,M1916-1,MATCH(K1916,随机目标!$C$41:$CH$41,0))</f>
        <v>prop,307,1</v>
      </c>
      <c r="P1916" s="50">
        <f ca="1">OFFSET(随机目标!$C$42,M1916-1,MATCH(K1916,随机目标!$C$41:$CH$41,0)+1)</f>
        <v>15</v>
      </c>
      <c r="Q1916" s="50">
        <v>1</v>
      </c>
      <c r="R1916" s="50" t="str">
        <f t="shared" ca="1" si="1066"/>
        <v>prop_307</v>
      </c>
      <c r="S1916" s="50" t="str">
        <f t="shared" ca="1" si="1067"/>
        <v>prop</v>
      </c>
    </row>
    <row r="1917" spans="11:19">
      <c r="K1917" s="50">
        <v>24</v>
      </c>
      <c r="L1917" s="50">
        <f t="shared" si="1065"/>
        <v>241015</v>
      </c>
      <c r="M1917" s="50">
        <v>15</v>
      </c>
      <c r="N1917" s="50" t="str">
        <f ca="1">OFFSET(随机目标!$C$42,M1917-1,MATCH(K1917,随机目标!$C$41:$CH$41,0)-1)</f>
        <v>prop,307,1</v>
      </c>
      <c r="O1917" s="50" t="str">
        <f ca="1">OFFSET(随机目标!$C$42,M1917-1,MATCH(K1917,随机目标!$C$41:$CH$41,0))</f>
        <v>prop,307,1</v>
      </c>
      <c r="P1917" s="50">
        <f ca="1">OFFSET(随机目标!$C$42,M1917-1,MATCH(K1917,随机目标!$C$41:$CH$41,0)+1)</f>
        <v>15</v>
      </c>
      <c r="Q1917" s="50">
        <v>1</v>
      </c>
      <c r="R1917" s="50" t="str">
        <f t="shared" ca="1" si="1066"/>
        <v>prop_307</v>
      </c>
      <c r="S1917" s="50" t="str">
        <f t="shared" ca="1" si="1067"/>
        <v>prop</v>
      </c>
    </row>
    <row r="1918" spans="11:19">
      <c r="K1918" s="50">
        <v>24</v>
      </c>
      <c r="L1918" s="50">
        <f t="shared" si="1065"/>
        <v>241016</v>
      </c>
      <c r="M1918" s="50">
        <v>16</v>
      </c>
      <c r="N1918" s="50" t="str">
        <f ca="1">OFFSET(随机目标!$C$42,M1918-1,MATCH(K1918,随机目标!$C$41:$CH$41,0)-1)</f>
        <v>prop,307,1</v>
      </c>
      <c r="O1918" s="50" t="str">
        <f ca="1">OFFSET(随机目标!$C$42,M1918-1,MATCH(K1918,随机目标!$C$41:$CH$41,0))</f>
        <v>prop,307,1</v>
      </c>
      <c r="P1918" s="50">
        <f ca="1">OFFSET(随机目标!$C$42,M1918-1,MATCH(K1918,随机目标!$C$41:$CH$41,0)+1)</f>
        <v>15</v>
      </c>
      <c r="Q1918" s="50">
        <v>1</v>
      </c>
      <c r="R1918" s="50" t="str">
        <f t="shared" ca="1" si="1066"/>
        <v>prop_307</v>
      </c>
      <c r="S1918" s="50" t="str">
        <f t="shared" ca="1" si="1067"/>
        <v>prop</v>
      </c>
    </row>
    <row r="1919" spans="11:19">
      <c r="K1919" s="50">
        <v>24</v>
      </c>
      <c r="L1919" s="50">
        <f t="shared" si="1065"/>
        <v>241017</v>
      </c>
      <c r="M1919" s="50">
        <v>17</v>
      </c>
      <c r="N1919" s="50" t="str">
        <f ca="1">OFFSET(随机目标!$C$42,M1919-1,MATCH(K1919,随机目标!$C$41:$CH$41,0)-1)</f>
        <v>prop,307,1</v>
      </c>
      <c r="O1919" s="50" t="str">
        <f ca="1">OFFSET(随机目标!$C$42,M1919-1,MATCH(K1919,随机目标!$C$41:$CH$41,0))</f>
        <v>prop,307,1</v>
      </c>
      <c r="P1919" s="50">
        <f ca="1">OFFSET(随机目标!$C$42,M1919-1,MATCH(K1919,随机目标!$C$41:$CH$41,0)+1)</f>
        <v>15</v>
      </c>
      <c r="Q1919" s="50">
        <v>1</v>
      </c>
      <c r="R1919" s="50" t="str">
        <f t="shared" ca="1" si="1066"/>
        <v>prop_307</v>
      </c>
      <c r="S1919" s="50" t="str">
        <f t="shared" ca="1" si="1067"/>
        <v>prop</v>
      </c>
    </row>
    <row r="1920" spans="11:19">
      <c r="K1920" s="50">
        <v>24</v>
      </c>
      <c r="L1920" s="50">
        <f t="shared" si="1065"/>
        <v>241018</v>
      </c>
      <c r="M1920" s="50">
        <v>18</v>
      </c>
      <c r="N1920" s="50" t="str">
        <f ca="1">OFFSET(随机目标!$C$42,M1920-1,MATCH(K1920,随机目标!$C$41:$CH$41,0)-1)</f>
        <v>prop,307,1</v>
      </c>
      <c r="O1920" s="50" t="str">
        <f ca="1">OFFSET(随机目标!$C$42,M1920-1,MATCH(K1920,随机目标!$C$41:$CH$41,0))</f>
        <v>prop,307,1</v>
      </c>
      <c r="P1920" s="50">
        <f ca="1">OFFSET(随机目标!$C$42,M1920-1,MATCH(K1920,随机目标!$C$41:$CH$41,0)+1)</f>
        <v>15</v>
      </c>
      <c r="Q1920" s="50">
        <v>1</v>
      </c>
      <c r="R1920" s="50" t="str">
        <f t="shared" ca="1" si="1066"/>
        <v>prop_307</v>
      </c>
      <c r="S1920" s="50" t="str">
        <f t="shared" ca="1" si="1067"/>
        <v>prop</v>
      </c>
    </row>
    <row r="1921" spans="11:19">
      <c r="K1921" s="50">
        <v>24</v>
      </c>
      <c r="L1921" s="50">
        <f t="shared" si="1065"/>
        <v>241019</v>
      </c>
      <c r="M1921" s="50">
        <v>19</v>
      </c>
      <c r="N1921" s="50" t="str">
        <f ca="1">OFFSET(随机目标!$C$42,M1921-1,MATCH(K1921,随机目标!$C$41:$CH$41,0)-1)</f>
        <v>prop,307,1</v>
      </c>
      <c r="O1921" s="50" t="str">
        <f ca="1">OFFSET(随机目标!$C$42,M1921-1,MATCH(K1921,随机目标!$C$41:$CH$41,0))</f>
        <v>prop,307,1</v>
      </c>
      <c r="P1921" s="50">
        <f ca="1">OFFSET(随机目标!$C$42,M1921-1,MATCH(K1921,随机目标!$C$41:$CH$41,0)+1)</f>
        <v>15</v>
      </c>
      <c r="Q1921" s="50">
        <v>1</v>
      </c>
      <c r="R1921" s="50" t="str">
        <f t="shared" ca="1" si="1066"/>
        <v>prop_307</v>
      </c>
      <c r="S1921" s="50" t="str">
        <f t="shared" ca="1" si="1067"/>
        <v>prop</v>
      </c>
    </row>
    <row r="1922" spans="11:19">
      <c r="K1922" s="50">
        <v>24</v>
      </c>
      <c r="L1922" s="50">
        <f t="shared" si="1065"/>
        <v>241020</v>
      </c>
      <c r="M1922" s="50">
        <v>20</v>
      </c>
      <c r="N1922" s="50" t="str">
        <f ca="1">OFFSET(随机目标!$C$42,M1922-1,MATCH(K1922,随机目标!$C$41:$CH$41,0)-1)</f>
        <v>prop,307,1</v>
      </c>
      <c r="O1922" s="50" t="str">
        <f ca="1">OFFSET(随机目标!$C$42,M1922-1,MATCH(K1922,随机目标!$C$41:$CH$41,0))</f>
        <v>prop,307,1</v>
      </c>
      <c r="P1922" s="50">
        <f ca="1">OFFSET(随机目标!$C$42,M1922-1,MATCH(K1922,随机目标!$C$41:$CH$41,0)+1)</f>
        <v>15</v>
      </c>
      <c r="Q1922" s="50">
        <v>1</v>
      </c>
      <c r="R1922" s="50" t="str">
        <f t="shared" ca="1" si="1066"/>
        <v>prop_307</v>
      </c>
      <c r="S1922" s="50" t="str">
        <f t="shared" ca="1" si="1067"/>
        <v>prop</v>
      </c>
    </row>
    <row r="1923" spans="11:19">
      <c r="K1923" s="50">
        <v>24</v>
      </c>
      <c r="L1923" s="50">
        <f t="shared" si="1065"/>
        <v>241021</v>
      </c>
      <c r="M1923" s="50">
        <v>21</v>
      </c>
      <c r="N1923" s="50" t="str">
        <f ca="1">OFFSET(随机目标!$C$42,M1923-1,MATCH(K1923,随机目标!$C$41:$CH$41,0)-1)</f>
        <v>prop,307,1</v>
      </c>
      <c r="O1923" s="50" t="str">
        <f ca="1">OFFSET(随机目标!$C$42,M1923-1,MATCH(K1923,随机目标!$C$41:$CH$41,0))</f>
        <v>prop,307,1</v>
      </c>
      <c r="P1923" s="50">
        <f ca="1">OFFSET(随机目标!$C$42,M1923-1,MATCH(K1923,随机目标!$C$41:$CH$41,0)+1)</f>
        <v>15</v>
      </c>
      <c r="Q1923" s="50">
        <v>1</v>
      </c>
      <c r="R1923" s="50" t="str">
        <f t="shared" ca="1" si="1066"/>
        <v>prop_307</v>
      </c>
      <c r="S1923" s="50" t="str">
        <f t="shared" ca="1" si="1067"/>
        <v>prop</v>
      </c>
    </row>
    <row r="1924" spans="11:19">
      <c r="K1924" s="50">
        <v>24</v>
      </c>
      <c r="L1924" s="50">
        <f t="shared" si="1065"/>
        <v>241022</v>
      </c>
      <c r="M1924" s="50">
        <v>22</v>
      </c>
      <c r="N1924" s="50" t="str">
        <f ca="1">OFFSET(随机目标!$C$42,M1924-1,MATCH(K1924,随机目标!$C$41:$CH$41,0)-1)</f>
        <v>prop,307,1</v>
      </c>
      <c r="O1924" s="50" t="str">
        <f ca="1">OFFSET(随机目标!$C$42,M1924-1,MATCH(K1924,随机目标!$C$41:$CH$41,0))</f>
        <v>prop,307,1</v>
      </c>
      <c r="P1924" s="50">
        <f ca="1">OFFSET(随机目标!$C$42,M1924-1,MATCH(K1924,随机目标!$C$41:$CH$41,0)+1)</f>
        <v>10</v>
      </c>
      <c r="Q1924" s="50">
        <v>1</v>
      </c>
      <c r="R1924" s="50" t="str">
        <f t="shared" ca="1" si="1066"/>
        <v>prop_307</v>
      </c>
      <c r="S1924" s="50" t="str">
        <f t="shared" ca="1" si="1067"/>
        <v>prop</v>
      </c>
    </row>
    <row r="1925" spans="11:19">
      <c r="K1925" s="50">
        <v>24</v>
      </c>
      <c r="L1925" s="50">
        <f t="shared" si="1065"/>
        <v>241023</v>
      </c>
      <c r="M1925" s="50">
        <v>23</v>
      </c>
      <c r="N1925" s="50" t="str">
        <f ca="1">OFFSET(随机目标!$C$42,M1925-1,MATCH(K1925,随机目标!$C$41:$CH$41,0)-1)</f>
        <v>prop,307,1</v>
      </c>
      <c r="O1925" s="50" t="str">
        <f ca="1">OFFSET(随机目标!$C$42,M1925-1,MATCH(K1925,随机目标!$C$41:$CH$41,0))</f>
        <v>prop,307,1</v>
      </c>
      <c r="P1925" s="50">
        <f ca="1">OFFSET(随机目标!$C$42,M1925-1,MATCH(K1925,随机目标!$C$41:$CH$41,0)+1)</f>
        <v>10</v>
      </c>
      <c r="Q1925" s="50">
        <v>1</v>
      </c>
      <c r="R1925" s="50" t="str">
        <f t="shared" ca="1" si="1066"/>
        <v>prop_307</v>
      </c>
      <c r="S1925" s="50" t="str">
        <f t="shared" ca="1" si="1067"/>
        <v>prop</v>
      </c>
    </row>
    <row r="1926" spans="11:19">
      <c r="K1926" s="50">
        <v>24</v>
      </c>
      <c r="L1926" s="50">
        <f t="shared" si="1065"/>
        <v>241024</v>
      </c>
      <c r="M1926" s="50">
        <v>24</v>
      </c>
      <c r="N1926" s="50" t="str">
        <f ca="1">OFFSET(随机目标!$C$42,M1926-1,MATCH(K1926,随机目标!$C$41:$CH$41,0)-1)</f>
        <v>prop,307,1</v>
      </c>
      <c r="O1926" s="50" t="str">
        <f ca="1">OFFSET(随机目标!$C$42,M1926-1,MATCH(K1926,随机目标!$C$41:$CH$41,0))</f>
        <v>prop,307,1</v>
      </c>
      <c r="P1926" s="50">
        <f ca="1">OFFSET(随机目标!$C$42,M1926-1,MATCH(K1926,随机目标!$C$41:$CH$41,0)+1)</f>
        <v>10</v>
      </c>
      <c r="Q1926" s="50">
        <v>1</v>
      </c>
      <c r="R1926" s="50" t="str">
        <f t="shared" ca="1" si="1066"/>
        <v>prop_307</v>
      </c>
      <c r="S1926" s="50" t="str">
        <f t="shared" ca="1" si="1067"/>
        <v>prop</v>
      </c>
    </row>
    <row r="1927" spans="11:19">
      <c r="K1927" s="50">
        <v>24</v>
      </c>
      <c r="L1927" s="50">
        <f t="shared" si="1065"/>
        <v>241025</v>
      </c>
      <c r="M1927" s="50">
        <v>25</v>
      </c>
      <c r="N1927" s="50" t="str">
        <f ca="1">OFFSET(随机目标!$C$42,M1927-1,MATCH(K1927,随机目标!$C$41:$CH$41,0)-1)</f>
        <v>prop,307,1</v>
      </c>
      <c r="O1927" s="50" t="str">
        <f ca="1">OFFSET(随机目标!$C$42,M1927-1,MATCH(K1927,随机目标!$C$41:$CH$41,0))</f>
        <v>prop,307,1</v>
      </c>
      <c r="P1927" s="50">
        <f ca="1">OFFSET(随机目标!$C$42,M1927-1,MATCH(K1927,随机目标!$C$41:$CH$41,0)+1)</f>
        <v>10</v>
      </c>
      <c r="Q1927" s="50">
        <v>1</v>
      </c>
      <c r="R1927" s="50" t="str">
        <f t="shared" ca="1" si="1066"/>
        <v>prop_307</v>
      </c>
      <c r="S1927" s="50" t="str">
        <f t="shared" ca="1" si="1067"/>
        <v>prop</v>
      </c>
    </row>
    <row r="1928" spans="11:19">
      <c r="K1928" s="50">
        <v>24</v>
      </c>
      <c r="L1928" s="50">
        <f t="shared" si="1065"/>
        <v>241026</v>
      </c>
      <c r="M1928" s="50">
        <v>26</v>
      </c>
      <c r="N1928" s="50" t="str">
        <f ca="1">OFFSET(随机目标!$C$42,M1928-1,MATCH(K1928,随机目标!$C$41:$CH$41,0)-1)</f>
        <v>prop,307,1</v>
      </c>
      <c r="O1928" s="50" t="str">
        <f ca="1">OFFSET(随机目标!$C$42,M1928-1,MATCH(K1928,随机目标!$C$41:$CH$41,0))</f>
        <v>prop,307,1</v>
      </c>
      <c r="P1928" s="50">
        <f ca="1">OFFSET(随机目标!$C$42,M1928-1,MATCH(K1928,随机目标!$C$41:$CH$41,0)+1)</f>
        <v>10</v>
      </c>
      <c r="Q1928" s="50">
        <v>1</v>
      </c>
      <c r="R1928" s="50" t="str">
        <f t="shared" ca="1" si="1066"/>
        <v>prop_307</v>
      </c>
      <c r="S1928" s="50" t="str">
        <f t="shared" ca="1" si="1067"/>
        <v>prop</v>
      </c>
    </row>
    <row r="1929" spans="11:19">
      <c r="K1929" s="50">
        <v>24</v>
      </c>
      <c r="L1929" s="50">
        <f t="shared" si="1065"/>
        <v>241027</v>
      </c>
      <c r="M1929" s="50">
        <v>27</v>
      </c>
      <c r="N1929" s="50" t="str">
        <f ca="1">OFFSET(随机目标!$C$42,M1929-1,MATCH(K1929,随机目标!$C$41:$CH$41,0)-1)</f>
        <v>prop,307,1</v>
      </c>
      <c r="O1929" s="50" t="str">
        <f ca="1">OFFSET(随机目标!$C$42,M1929-1,MATCH(K1929,随机目标!$C$41:$CH$41,0))</f>
        <v>prop,307,1</v>
      </c>
      <c r="P1929" s="50">
        <f ca="1">OFFSET(随机目标!$C$42,M1929-1,MATCH(K1929,随机目标!$C$41:$CH$41,0)+1)</f>
        <v>10</v>
      </c>
      <c r="Q1929" s="50">
        <v>1</v>
      </c>
      <c r="R1929" s="50" t="str">
        <f t="shared" ca="1" si="1066"/>
        <v>prop_307</v>
      </c>
      <c r="S1929" s="50" t="str">
        <f t="shared" ca="1" si="1067"/>
        <v>prop</v>
      </c>
    </row>
    <row r="1930" spans="11:19">
      <c r="K1930" s="50">
        <v>24</v>
      </c>
      <c r="L1930" s="50">
        <f t="shared" si="1065"/>
        <v>241028</v>
      </c>
      <c r="M1930" s="50">
        <v>28</v>
      </c>
      <c r="N1930" s="50" t="str">
        <f ca="1">OFFSET(随机目标!$C$42,M1930-1,MATCH(K1930,随机目标!$C$41:$CH$41,0)-1)</f>
        <v>prop,307,1</v>
      </c>
      <c r="O1930" s="50" t="str">
        <f ca="1">OFFSET(随机目标!$C$42,M1930-1,MATCH(K1930,随机目标!$C$41:$CH$41,0))</f>
        <v>prop,307,1</v>
      </c>
      <c r="P1930" s="50">
        <f ca="1">OFFSET(随机目标!$C$42,M1930-1,MATCH(K1930,随机目标!$C$41:$CH$41,0)+1)</f>
        <v>10</v>
      </c>
      <c r="Q1930" s="50">
        <v>1</v>
      </c>
      <c r="R1930" s="50" t="str">
        <f t="shared" ca="1" si="1066"/>
        <v>prop_307</v>
      </c>
      <c r="S1930" s="50" t="str">
        <f t="shared" ca="1" si="1067"/>
        <v>prop</v>
      </c>
    </row>
    <row r="1931" spans="11:19">
      <c r="K1931" s="50">
        <v>24</v>
      </c>
      <c r="L1931" s="50">
        <f t="shared" si="1065"/>
        <v>241029</v>
      </c>
      <c r="M1931" s="50">
        <v>29</v>
      </c>
      <c r="N1931" s="50" t="str">
        <f ca="1">OFFSET(随机目标!$C$42,M1931-1,MATCH(K1931,随机目标!$C$41:$CH$41,0)-1)</f>
        <v>prop,307,1</v>
      </c>
      <c r="O1931" s="50" t="str">
        <f ca="1">OFFSET(随机目标!$C$42,M1931-1,MATCH(K1931,随机目标!$C$41:$CH$41,0))</f>
        <v>prop,307,1</v>
      </c>
      <c r="P1931" s="50">
        <f ca="1">OFFSET(随机目标!$C$42,M1931-1,MATCH(K1931,随机目标!$C$41:$CH$41,0)+1)</f>
        <v>10</v>
      </c>
      <c r="Q1931" s="50">
        <v>1</v>
      </c>
      <c r="R1931" s="50" t="str">
        <f t="shared" ca="1" si="1066"/>
        <v>prop_307</v>
      </c>
      <c r="S1931" s="50" t="str">
        <f t="shared" ca="1" si="1067"/>
        <v>prop</v>
      </c>
    </row>
    <row r="1932" spans="11:19">
      <c r="K1932" s="50">
        <v>24</v>
      </c>
      <c r="L1932" s="50">
        <f t="shared" si="1065"/>
        <v>241030</v>
      </c>
      <c r="M1932" s="50">
        <v>30</v>
      </c>
      <c r="N1932" s="50" t="str">
        <f ca="1">OFFSET(随机目标!$C$42,M1932-1,MATCH(K1932,随机目标!$C$41:$CH$41,0)-1)</f>
        <v>prop,307,1</v>
      </c>
      <c r="O1932" s="50" t="str">
        <f ca="1">OFFSET(随机目标!$C$42,M1932-1,MATCH(K1932,随机目标!$C$41:$CH$41,0))</f>
        <v>prop,307,1</v>
      </c>
      <c r="P1932" s="50">
        <f ca="1">OFFSET(随机目标!$C$42,M1932-1,MATCH(K1932,随机目标!$C$41:$CH$41,0)+1)</f>
        <v>10</v>
      </c>
      <c r="Q1932" s="50">
        <v>1</v>
      </c>
      <c r="R1932" s="50" t="str">
        <f t="shared" ca="1" si="1066"/>
        <v>prop_307</v>
      </c>
      <c r="S1932" s="50" t="str">
        <f t="shared" ca="1" si="1067"/>
        <v>prop</v>
      </c>
    </row>
    <row r="1933" spans="11:19">
      <c r="K1933" s="50">
        <v>24</v>
      </c>
      <c r="L1933" s="50">
        <f t="shared" si="1065"/>
        <v>241031</v>
      </c>
      <c r="M1933" s="50">
        <v>31</v>
      </c>
      <c r="N1933" s="50" t="str">
        <f ca="1">OFFSET(随机目标!$C$42,M1933-1,MATCH(K1933,随机目标!$C$41:$CH$41,0)-1)</f>
        <v>prop,307,1</v>
      </c>
      <c r="O1933" s="50" t="str">
        <f ca="1">OFFSET(随机目标!$C$42,M1933-1,MATCH(K1933,随机目标!$C$41:$CH$41,0))</f>
        <v>prop,307,1</v>
      </c>
      <c r="P1933" s="50">
        <f ca="1">OFFSET(随机目标!$C$42,M1933-1,MATCH(K1933,随机目标!$C$41:$CH$41,0)+1)</f>
        <v>10</v>
      </c>
      <c r="Q1933" s="50">
        <v>1</v>
      </c>
      <c r="R1933" s="50" t="str">
        <f t="shared" ca="1" si="1066"/>
        <v>prop_307</v>
      </c>
      <c r="S1933" s="50" t="str">
        <f t="shared" ca="1" si="1067"/>
        <v>prop</v>
      </c>
    </row>
    <row r="1934" spans="11:19">
      <c r="K1934" s="50">
        <v>24</v>
      </c>
      <c r="L1934" s="50">
        <f t="shared" si="1065"/>
        <v>241032</v>
      </c>
      <c r="M1934" s="50">
        <v>32</v>
      </c>
      <c r="N1934" s="50" t="str">
        <f ca="1">OFFSET(随机目标!$C$42,M1934-1,MATCH(K1934,随机目标!$C$41:$CH$41,0)-1)</f>
        <v>prop,307,1</v>
      </c>
      <c r="O1934" s="50" t="str">
        <f ca="1">OFFSET(随机目标!$C$42,M1934-1,MATCH(K1934,随机目标!$C$41:$CH$41,0))</f>
        <v>prop,307,1</v>
      </c>
      <c r="P1934" s="50">
        <f ca="1">OFFSET(随机目标!$C$42,M1934-1,MATCH(K1934,随机目标!$C$41:$CH$41,0)+1)</f>
        <v>10</v>
      </c>
      <c r="Q1934" s="50">
        <v>1</v>
      </c>
      <c r="R1934" s="50" t="str">
        <f t="shared" ca="1" si="1066"/>
        <v>prop_307</v>
      </c>
      <c r="S1934" s="50" t="str">
        <f t="shared" ca="1" si="1067"/>
        <v>prop</v>
      </c>
    </row>
    <row r="1935" spans="11:19">
      <c r="K1935" s="50">
        <v>24</v>
      </c>
      <c r="L1935" s="50">
        <f t="shared" si="1065"/>
        <v>241033</v>
      </c>
      <c r="M1935" s="50">
        <v>33</v>
      </c>
      <c r="N1935" s="50" t="str">
        <f ca="1">OFFSET(随机目标!$C$42,M1935-1,MATCH(K1935,随机目标!$C$41:$CH$41,0)-1)</f>
        <v>prop,307,1</v>
      </c>
      <c r="O1935" s="50" t="str">
        <f ca="1">OFFSET(随机目标!$C$42,M1935-1,MATCH(K1935,随机目标!$C$41:$CH$41,0))</f>
        <v>prop,307,1</v>
      </c>
      <c r="P1935" s="50">
        <f ca="1">OFFSET(随机目标!$C$42,M1935-1,MATCH(K1935,随机目标!$C$41:$CH$41,0)+1)</f>
        <v>10</v>
      </c>
      <c r="Q1935" s="50">
        <v>1</v>
      </c>
      <c r="R1935" s="50" t="str">
        <f t="shared" ca="1" si="1066"/>
        <v>prop_307</v>
      </c>
      <c r="S1935" s="50" t="str">
        <f t="shared" ca="1" si="1067"/>
        <v>prop</v>
      </c>
    </row>
    <row r="1936" spans="11:19">
      <c r="K1936" s="50">
        <v>24</v>
      </c>
      <c r="L1936" s="50">
        <f t="shared" si="1065"/>
        <v>241034</v>
      </c>
      <c r="M1936" s="50">
        <v>34</v>
      </c>
      <c r="N1936" s="50" t="str">
        <f ca="1">OFFSET(随机目标!$C$42,M1936-1,MATCH(K1936,随机目标!$C$41:$CH$41,0)-1)</f>
        <v>prop,307,1</v>
      </c>
      <c r="O1936" s="50" t="str">
        <f ca="1">OFFSET(随机目标!$C$42,M1936-1,MATCH(K1936,随机目标!$C$41:$CH$41,0))</f>
        <v>prop,307,1</v>
      </c>
      <c r="P1936" s="50">
        <f ca="1">OFFSET(随机目标!$C$42,M1936-1,MATCH(K1936,随机目标!$C$41:$CH$41,0)+1)</f>
        <v>8</v>
      </c>
      <c r="Q1936" s="50">
        <v>1</v>
      </c>
      <c r="R1936" s="50" t="str">
        <f t="shared" ca="1" si="1066"/>
        <v>prop_307</v>
      </c>
      <c r="S1936" s="50" t="str">
        <f t="shared" ca="1" si="1067"/>
        <v>prop</v>
      </c>
    </row>
    <row r="1937" spans="11:19">
      <c r="K1937" s="50">
        <v>24</v>
      </c>
      <c r="L1937" s="50">
        <f t="shared" si="1065"/>
        <v>241035</v>
      </c>
      <c r="M1937" s="50">
        <v>35</v>
      </c>
      <c r="N1937" s="50" t="str">
        <f ca="1">OFFSET(随机目标!$C$42,M1937-1,MATCH(K1937,随机目标!$C$41:$CH$41,0)-1)</f>
        <v>prop,307,1</v>
      </c>
      <c r="O1937" s="50" t="str">
        <f ca="1">OFFSET(随机目标!$C$42,M1937-1,MATCH(K1937,随机目标!$C$41:$CH$41,0))</f>
        <v>prop,307,1</v>
      </c>
      <c r="P1937" s="50">
        <f ca="1">OFFSET(随机目标!$C$42,M1937-1,MATCH(K1937,随机目标!$C$41:$CH$41,0)+1)</f>
        <v>8</v>
      </c>
      <c r="Q1937" s="50">
        <v>1</v>
      </c>
      <c r="R1937" s="50" t="str">
        <f t="shared" ca="1" si="1066"/>
        <v>prop_307</v>
      </c>
      <c r="S1937" s="50" t="str">
        <f t="shared" ca="1" si="1067"/>
        <v>prop</v>
      </c>
    </row>
    <row r="1938" spans="11:19">
      <c r="K1938" s="50">
        <v>24</v>
      </c>
      <c r="L1938" s="50">
        <f t="shared" si="1065"/>
        <v>241036</v>
      </c>
      <c r="M1938" s="50">
        <v>36</v>
      </c>
      <c r="N1938" s="50" t="str">
        <f ca="1">OFFSET(随机目标!$C$42,M1938-1,MATCH(K1938,随机目标!$C$41:$CH$41,0)-1)</f>
        <v>prop,307,1</v>
      </c>
      <c r="O1938" s="50" t="str">
        <f ca="1">OFFSET(随机目标!$C$42,M1938-1,MATCH(K1938,随机目标!$C$41:$CH$41,0))</f>
        <v>prop,307,1</v>
      </c>
      <c r="P1938" s="50">
        <f ca="1">OFFSET(随机目标!$C$42,M1938-1,MATCH(K1938,随机目标!$C$41:$CH$41,0)+1)</f>
        <v>8</v>
      </c>
      <c r="Q1938" s="50">
        <v>1</v>
      </c>
      <c r="R1938" s="50" t="str">
        <f t="shared" ca="1" si="1066"/>
        <v>prop_307</v>
      </c>
      <c r="S1938" s="50" t="str">
        <f t="shared" ca="1" si="1067"/>
        <v>prop</v>
      </c>
    </row>
    <row r="1939" spans="11:19">
      <c r="K1939" s="50">
        <v>24</v>
      </c>
      <c r="L1939" s="50">
        <f t="shared" si="1065"/>
        <v>241037</v>
      </c>
      <c r="M1939" s="50">
        <v>37</v>
      </c>
      <c r="N1939" s="50" t="str">
        <f ca="1">OFFSET(随机目标!$C$42,M1939-1,MATCH(K1939,随机目标!$C$41:$CH$41,0)-1)</f>
        <v>prop,307,1</v>
      </c>
      <c r="O1939" s="50" t="str">
        <f ca="1">OFFSET(随机目标!$C$42,M1939-1,MATCH(K1939,随机目标!$C$41:$CH$41,0))</f>
        <v>prop,307,1</v>
      </c>
      <c r="P1939" s="50">
        <f ca="1">OFFSET(随机目标!$C$42,M1939-1,MATCH(K1939,随机目标!$C$41:$CH$41,0)+1)</f>
        <v>8</v>
      </c>
      <c r="Q1939" s="50">
        <v>1</v>
      </c>
      <c r="R1939" s="50" t="str">
        <f t="shared" ca="1" si="1066"/>
        <v>prop_307</v>
      </c>
      <c r="S1939" s="50" t="str">
        <f t="shared" ca="1" si="1067"/>
        <v>prop</v>
      </c>
    </row>
    <row r="1940" spans="11:19">
      <c r="K1940" s="50">
        <v>24</v>
      </c>
      <c r="L1940" s="50">
        <f t="shared" si="1065"/>
        <v>241038</v>
      </c>
      <c r="M1940" s="50">
        <v>38</v>
      </c>
      <c r="N1940" s="50" t="str">
        <f ca="1">OFFSET(随机目标!$C$42,M1940-1,MATCH(K1940,随机目标!$C$41:$CH$41,0)-1)</f>
        <v>prop,307,1</v>
      </c>
      <c r="O1940" s="50" t="str">
        <f ca="1">OFFSET(随机目标!$C$42,M1940-1,MATCH(K1940,随机目标!$C$41:$CH$41,0))</f>
        <v>prop,307,1</v>
      </c>
      <c r="P1940" s="50">
        <f ca="1">OFFSET(随机目标!$C$42,M1940-1,MATCH(K1940,随机目标!$C$41:$CH$41,0)+1)</f>
        <v>8</v>
      </c>
      <c r="Q1940" s="50">
        <v>1</v>
      </c>
      <c r="R1940" s="50" t="str">
        <f t="shared" ca="1" si="1066"/>
        <v>prop_307</v>
      </c>
      <c r="S1940" s="50" t="str">
        <f t="shared" ca="1" si="1067"/>
        <v>prop</v>
      </c>
    </row>
    <row r="1941" spans="11:19">
      <c r="K1941" s="50">
        <v>24</v>
      </c>
      <c r="L1941" s="50">
        <f t="shared" si="1065"/>
        <v>241039</v>
      </c>
      <c r="M1941" s="50">
        <v>39</v>
      </c>
      <c r="N1941" s="50" t="str">
        <f ca="1">OFFSET(随机目标!$C$42,M1941-1,MATCH(K1941,随机目标!$C$41:$CH$41,0)-1)</f>
        <v>prop,307,1</v>
      </c>
      <c r="O1941" s="50" t="str">
        <f ca="1">OFFSET(随机目标!$C$42,M1941-1,MATCH(K1941,随机目标!$C$41:$CH$41,0))</f>
        <v>prop,307,1</v>
      </c>
      <c r="P1941" s="50">
        <f ca="1">OFFSET(随机目标!$C$42,M1941-1,MATCH(K1941,随机目标!$C$41:$CH$41,0)+1)</f>
        <v>8</v>
      </c>
      <c r="Q1941" s="50">
        <v>1</v>
      </c>
      <c r="R1941" s="50" t="str">
        <f t="shared" ca="1" si="1066"/>
        <v>prop_307</v>
      </c>
      <c r="S1941" s="50" t="str">
        <f t="shared" ca="1" si="1067"/>
        <v>prop</v>
      </c>
    </row>
    <row r="1942" spans="11:19">
      <c r="K1942" s="50">
        <v>24</v>
      </c>
      <c r="L1942" s="50">
        <f t="shared" si="1065"/>
        <v>241040</v>
      </c>
      <c r="M1942" s="50">
        <v>40</v>
      </c>
      <c r="N1942" s="50" t="str">
        <f ca="1">OFFSET(随机目标!$C$42,M1942-1,MATCH(K1942,随机目标!$C$41:$CH$41,0)-1)</f>
        <v>prop,307,1</v>
      </c>
      <c r="O1942" s="50" t="str">
        <f ca="1">OFFSET(随机目标!$C$42,M1942-1,MATCH(K1942,随机目标!$C$41:$CH$41,0))</f>
        <v>prop,307,1</v>
      </c>
      <c r="P1942" s="50">
        <f ca="1">OFFSET(随机目标!$C$42,M1942-1,MATCH(K1942,随机目标!$C$41:$CH$41,0)+1)</f>
        <v>8</v>
      </c>
      <c r="Q1942" s="50">
        <v>1</v>
      </c>
      <c r="R1942" s="50" t="str">
        <f t="shared" ca="1" si="1066"/>
        <v>prop_307</v>
      </c>
      <c r="S1942" s="50" t="str">
        <f t="shared" ca="1" si="1067"/>
        <v>prop</v>
      </c>
    </row>
    <row r="1943" spans="11:19">
      <c r="K1943" s="50">
        <v>24</v>
      </c>
      <c r="L1943" s="50">
        <f t="shared" si="1065"/>
        <v>241041</v>
      </c>
      <c r="M1943" s="50">
        <v>41</v>
      </c>
      <c r="N1943" s="50" t="str">
        <f ca="1">OFFSET(随机目标!$C$42,M1943-1,MATCH(K1943,随机目标!$C$41:$CH$41,0)-1)</f>
        <v>prop,307,1</v>
      </c>
      <c r="O1943" s="50" t="str">
        <f ca="1">OFFSET(随机目标!$C$42,M1943-1,MATCH(K1943,随机目标!$C$41:$CH$41,0))</f>
        <v>prop,307,1</v>
      </c>
      <c r="P1943" s="50">
        <f ca="1">OFFSET(随机目标!$C$42,M1943-1,MATCH(K1943,随机目标!$C$41:$CH$41,0)+1)</f>
        <v>5</v>
      </c>
      <c r="Q1943" s="50">
        <v>1</v>
      </c>
      <c r="R1943" s="50" t="str">
        <f t="shared" ca="1" si="1066"/>
        <v>prop_307</v>
      </c>
      <c r="S1943" s="50" t="str">
        <f t="shared" ca="1" si="1067"/>
        <v>prop</v>
      </c>
    </row>
    <row r="1944" spans="11:19">
      <c r="K1944" s="50">
        <v>24</v>
      </c>
      <c r="L1944" s="50">
        <f t="shared" si="1065"/>
        <v>241042</v>
      </c>
      <c r="M1944" s="50">
        <v>42</v>
      </c>
      <c r="N1944" s="50" t="str">
        <f ca="1">OFFSET(随机目标!$C$42,M1944-1,MATCH(K1944,随机目标!$C$41:$CH$41,0)-1)</f>
        <v>prop,307,1</v>
      </c>
      <c r="O1944" s="50" t="str">
        <f ca="1">OFFSET(随机目标!$C$42,M1944-1,MATCH(K1944,随机目标!$C$41:$CH$41,0))</f>
        <v>prop,307,1</v>
      </c>
      <c r="P1944" s="50">
        <f ca="1">OFFSET(随机目标!$C$42,M1944-1,MATCH(K1944,随机目标!$C$41:$CH$41,0)+1)</f>
        <v>5</v>
      </c>
      <c r="Q1944" s="50">
        <v>1</v>
      </c>
      <c r="R1944" s="50" t="str">
        <f t="shared" ca="1" si="1066"/>
        <v>prop_307</v>
      </c>
      <c r="S1944" s="50" t="str">
        <f t="shared" ca="1" si="1067"/>
        <v>prop</v>
      </c>
    </row>
    <row r="1945" spans="11:19">
      <c r="K1945" s="50">
        <v>24</v>
      </c>
      <c r="L1945" s="50">
        <f t="shared" si="1065"/>
        <v>241043</v>
      </c>
      <c r="M1945" s="50">
        <v>43</v>
      </c>
      <c r="N1945" s="50" t="str">
        <f ca="1">OFFSET(随机目标!$C$42,M1945-1,MATCH(K1945,随机目标!$C$41:$CH$41,0)-1)</f>
        <v>prop,307,1</v>
      </c>
      <c r="O1945" s="50" t="str">
        <f ca="1">OFFSET(随机目标!$C$42,M1945-1,MATCH(K1945,随机目标!$C$41:$CH$41,0))</f>
        <v>prop,307,1</v>
      </c>
      <c r="P1945" s="50">
        <f ca="1">OFFSET(随机目标!$C$42,M1945-1,MATCH(K1945,随机目标!$C$41:$CH$41,0)+1)</f>
        <v>5</v>
      </c>
      <c r="Q1945" s="50">
        <v>1</v>
      </c>
      <c r="R1945" s="50" t="str">
        <f t="shared" ca="1" si="1066"/>
        <v>prop_307</v>
      </c>
      <c r="S1945" s="50" t="str">
        <f t="shared" ca="1" si="1067"/>
        <v>prop</v>
      </c>
    </row>
    <row r="1946" spans="11:19">
      <c r="K1946" s="50">
        <v>24</v>
      </c>
      <c r="L1946" s="50">
        <f t="shared" si="1065"/>
        <v>241044</v>
      </c>
      <c r="M1946" s="50">
        <v>44</v>
      </c>
      <c r="N1946" s="50" t="str">
        <f ca="1">OFFSET(随机目标!$C$42,M1946-1,MATCH(K1946,随机目标!$C$41:$CH$41,0)-1)</f>
        <v>prop,307,1</v>
      </c>
      <c r="O1946" s="50" t="str">
        <f ca="1">OFFSET(随机目标!$C$42,M1946-1,MATCH(K1946,随机目标!$C$41:$CH$41,0))</f>
        <v>prop,307,1</v>
      </c>
      <c r="P1946" s="50">
        <f ca="1">OFFSET(随机目标!$C$42,M1946-1,MATCH(K1946,随机目标!$C$41:$CH$41,0)+1)</f>
        <v>5</v>
      </c>
      <c r="Q1946" s="50">
        <v>1</v>
      </c>
      <c r="R1946" s="50" t="str">
        <f t="shared" ca="1" si="1066"/>
        <v>prop_307</v>
      </c>
      <c r="S1946" s="50" t="str">
        <f t="shared" ca="1" si="1067"/>
        <v>prop</v>
      </c>
    </row>
    <row r="1947" spans="11:19">
      <c r="K1947" s="50">
        <v>24</v>
      </c>
      <c r="L1947" s="50">
        <f t="shared" si="1065"/>
        <v>241045</v>
      </c>
      <c r="M1947" s="50">
        <v>45</v>
      </c>
      <c r="N1947" s="50" t="str">
        <f ca="1">OFFSET(随机目标!$C$42,M1947-1,MATCH(K1947,随机目标!$C$41:$CH$41,0)-1)</f>
        <v>prop,307,1</v>
      </c>
      <c r="O1947" s="50" t="str">
        <f ca="1">OFFSET(随机目标!$C$42,M1947-1,MATCH(K1947,随机目标!$C$41:$CH$41,0))</f>
        <v>prop,307,1</v>
      </c>
      <c r="P1947" s="50">
        <f ca="1">OFFSET(随机目标!$C$42,M1947-1,MATCH(K1947,随机目标!$C$41:$CH$41,0)+1)</f>
        <v>5</v>
      </c>
      <c r="Q1947" s="50">
        <v>1</v>
      </c>
      <c r="R1947" s="50" t="str">
        <f t="shared" ca="1" si="1066"/>
        <v>prop_307</v>
      </c>
      <c r="S1947" s="50" t="str">
        <f t="shared" ca="1" si="1067"/>
        <v>prop</v>
      </c>
    </row>
    <row r="1948" spans="11:19">
      <c r="K1948" s="50">
        <v>24</v>
      </c>
      <c r="L1948" s="50">
        <f t="shared" si="1065"/>
        <v>241046</v>
      </c>
      <c r="M1948" s="50">
        <v>46</v>
      </c>
      <c r="N1948" s="50" t="str">
        <f ca="1">OFFSET(随机目标!$C$42,M1948-1,MATCH(K1948,随机目标!$C$41:$CH$41,0)-1)</f>
        <v>prop,307,1</v>
      </c>
      <c r="O1948" s="50" t="str">
        <f ca="1">OFFSET(随机目标!$C$42,M1948-1,MATCH(K1948,随机目标!$C$41:$CH$41,0))</f>
        <v>prop,307,1</v>
      </c>
      <c r="P1948" s="50">
        <f ca="1">OFFSET(随机目标!$C$42,M1948-1,MATCH(K1948,随机目标!$C$41:$CH$41,0)+1)</f>
        <v>5</v>
      </c>
      <c r="Q1948" s="50">
        <v>1</v>
      </c>
      <c r="R1948" s="50" t="str">
        <f t="shared" ca="1" si="1066"/>
        <v>prop_307</v>
      </c>
      <c r="S1948" s="50" t="str">
        <f t="shared" ca="1" si="1067"/>
        <v>prop</v>
      </c>
    </row>
    <row r="1949" spans="11:19">
      <c r="K1949" s="50">
        <v>24</v>
      </c>
      <c r="L1949" s="50">
        <f t="shared" si="1065"/>
        <v>241047</v>
      </c>
      <c r="M1949" s="50">
        <v>47</v>
      </c>
      <c r="N1949" s="50" t="str">
        <f ca="1">OFFSET(随机目标!$C$42,M1949-1,MATCH(K1949,随机目标!$C$41:$CH$41,0)-1)</f>
        <v>prop,307,1</v>
      </c>
      <c r="O1949" s="50" t="str">
        <f ca="1">OFFSET(随机目标!$C$42,M1949-1,MATCH(K1949,随机目标!$C$41:$CH$41,0))</f>
        <v>prop,307,1</v>
      </c>
      <c r="P1949" s="50">
        <f ca="1">OFFSET(随机目标!$C$42,M1949-1,MATCH(K1949,随机目标!$C$41:$CH$41,0)+1)</f>
        <v>5</v>
      </c>
      <c r="Q1949" s="50">
        <v>1</v>
      </c>
      <c r="R1949" s="50" t="str">
        <f t="shared" ca="1" si="1066"/>
        <v>prop_307</v>
      </c>
      <c r="S1949" s="50" t="str">
        <f t="shared" ca="1" si="1067"/>
        <v>prop</v>
      </c>
    </row>
    <row r="1950" spans="11:19">
      <c r="K1950" s="50">
        <v>24</v>
      </c>
      <c r="L1950" s="50">
        <f t="shared" si="1065"/>
        <v>241048</v>
      </c>
      <c r="M1950" s="50">
        <v>48</v>
      </c>
      <c r="N1950" s="50" t="str">
        <f ca="1">OFFSET(随机目标!$C$42,M1950-1,MATCH(K1950,随机目标!$C$41:$CH$41,0)-1)</f>
        <v>prop,307,1</v>
      </c>
      <c r="O1950" s="50" t="str">
        <f ca="1">OFFSET(随机目标!$C$42,M1950-1,MATCH(K1950,随机目标!$C$41:$CH$41,0))</f>
        <v>prop,307,1</v>
      </c>
      <c r="P1950" s="50">
        <f ca="1">OFFSET(随机目标!$C$42,M1950-1,MATCH(K1950,随机目标!$C$41:$CH$41,0)+1)</f>
        <v>5</v>
      </c>
      <c r="Q1950" s="50">
        <v>1</v>
      </c>
      <c r="R1950" s="50" t="str">
        <f t="shared" ca="1" si="1066"/>
        <v>prop_307</v>
      </c>
      <c r="S1950" s="50" t="str">
        <f t="shared" ca="1" si="1067"/>
        <v>prop</v>
      </c>
    </row>
    <row r="1951" spans="11:19">
      <c r="K1951" s="50">
        <v>24</v>
      </c>
      <c r="L1951" s="50">
        <f t="shared" si="1065"/>
        <v>241049</v>
      </c>
      <c r="M1951" s="50">
        <v>49</v>
      </c>
      <c r="N1951" s="50" t="str">
        <f ca="1">OFFSET(随机目标!$C$42,M1951-1,MATCH(K1951,随机目标!$C$41:$CH$41,0)-1)</f>
        <v>prop,307,1</v>
      </c>
      <c r="O1951" s="50" t="str">
        <f ca="1">OFFSET(随机目标!$C$42,M1951-1,MATCH(K1951,随机目标!$C$41:$CH$41,0))</f>
        <v>prop,307,1</v>
      </c>
      <c r="P1951" s="50">
        <f ca="1">OFFSET(随机目标!$C$42,M1951-1,MATCH(K1951,随机目标!$C$41:$CH$41,0)+1)</f>
        <v>5</v>
      </c>
      <c r="Q1951" s="50">
        <v>1</v>
      </c>
      <c r="R1951" s="50" t="str">
        <f t="shared" ca="1" si="1066"/>
        <v>prop_307</v>
      </c>
      <c r="S1951" s="50" t="str">
        <f t="shared" ca="1" si="1067"/>
        <v>prop</v>
      </c>
    </row>
    <row r="1952" spans="11:19">
      <c r="K1952" s="50">
        <v>24</v>
      </c>
      <c r="L1952" s="50">
        <f t="shared" si="1065"/>
        <v>241050</v>
      </c>
      <c r="M1952" s="50">
        <v>50</v>
      </c>
      <c r="N1952" s="50" t="str">
        <f ca="1">OFFSET(随机目标!$C$42,M1952-1,MATCH(K1952,随机目标!$C$41:$CH$41,0)-1)</f>
        <v>prop,307,1</v>
      </c>
      <c r="O1952" s="50" t="str">
        <f ca="1">OFFSET(随机目标!$C$42,M1952-1,MATCH(K1952,随机目标!$C$41:$CH$41,0))</f>
        <v>prop,307,1</v>
      </c>
      <c r="P1952" s="50">
        <f ca="1">OFFSET(随机目标!$C$42,M1952-1,MATCH(K1952,随机目标!$C$41:$CH$41,0)+1)</f>
        <v>5</v>
      </c>
      <c r="Q1952" s="50">
        <v>1</v>
      </c>
      <c r="R1952" s="50" t="str">
        <f t="shared" ca="1" si="1066"/>
        <v>prop_307</v>
      </c>
      <c r="S1952" s="50" t="str">
        <f t="shared" ca="1" si="1067"/>
        <v>prop</v>
      </c>
    </row>
    <row r="1953" spans="11:19">
      <c r="K1953" s="50">
        <v>24</v>
      </c>
      <c r="L1953" s="50">
        <f t="shared" si="1065"/>
        <v>241051</v>
      </c>
      <c r="M1953" s="50">
        <v>51</v>
      </c>
      <c r="N1953" s="50" t="str">
        <f ca="1">OFFSET(随机目标!$C$42,M1953-1,MATCH(K1953,随机目标!$C$41:$CH$41,0)-1)</f>
        <v>prop,307,1</v>
      </c>
      <c r="O1953" s="50" t="str">
        <f ca="1">OFFSET(随机目标!$C$42,M1953-1,MATCH(K1953,随机目标!$C$41:$CH$41,0))</f>
        <v>prop,307,1</v>
      </c>
      <c r="P1953" s="50">
        <f ca="1">OFFSET(随机目标!$C$42,M1953-1,MATCH(K1953,随机目标!$C$41:$CH$41,0)+1)</f>
        <v>5</v>
      </c>
      <c r="Q1953" s="50">
        <v>1</v>
      </c>
      <c r="R1953" s="50" t="str">
        <f t="shared" ca="1" si="1066"/>
        <v>prop_307</v>
      </c>
      <c r="S1953" s="50" t="str">
        <f t="shared" ca="1" si="1067"/>
        <v>prop</v>
      </c>
    </row>
    <row r="1954" spans="11:19">
      <c r="K1954" s="50">
        <v>24</v>
      </c>
      <c r="L1954" s="50">
        <f t="shared" si="1065"/>
        <v>241052</v>
      </c>
      <c r="M1954" s="50">
        <v>52</v>
      </c>
      <c r="N1954" s="50" t="str">
        <f ca="1">OFFSET(随机目标!$C$42,M1954-1,MATCH(K1954,随机目标!$C$41:$CH$41,0)-1)</f>
        <v>prop,307,1</v>
      </c>
      <c r="O1954" s="50" t="str">
        <f ca="1">OFFSET(随机目标!$C$42,M1954-1,MATCH(K1954,随机目标!$C$41:$CH$41,0))</f>
        <v>prop,307,1</v>
      </c>
      <c r="P1954" s="50">
        <f ca="1">OFFSET(随机目标!$C$42,M1954-1,MATCH(K1954,随机目标!$C$41:$CH$41,0)+1)</f>
        <v>5</v>
      </c>
      <c r="Q1954" s="50">
        <v>1</v>
      </c>
      <c r="R1954" s="50" t="str">
        <f t="shared" ca="1" si="1066"/>
        <v>prop_307</v>
      </c>
      <c r="S1954" s="50" t="str">
        <f t="shared" ca="1" si="1067"/>
        <v>prop</v>
      </c>
    </row>
    <row r="1955" spans="11:19">
      <c r="K1955" s="50">
        <v>24</v>
      </c>
      <c r="L1955" s="50">
        <f t="shared" si="1065"/>
        <v>241053</v>
      </c>
      <c r="M1955" s="50">
        <v>53</v>
      </c>
      <c r="N1955" s="50" t="str">
        <f ca="1">OFFSET(随机目标!$C$42,M1955-1,MATCH(K1955,随机目标!$C$41:$CH$41,0)-1)</f>
        <v>prop,307,1</v>
      </c>
      <c r="O1955" s="50" t="str">
        <f ca="1">OFFSET(随机目标!$C$42,M1955-1,MATCH(K1955,随机目标!$C$41:$CH$41,0))</f>
        <v>prop,307,1</v>
      </c>
      <c r="P1955" s="50">
        <f ca="1">OFFSET(随机目标!$C$42,M1955-1,MATCH(K1955,随机目标!$C$41:$CH$41,0)+1)</f>
        <v>5</v>
      </c>
      <c r="Q1955" s="50">
        <v>1</v>
      </c>
      <c r="R1955" s="50" t="str">
        <f t="shared" ca="1" si="1066"/>
        <v>prop_307</v>
      </c>
      <c r="S1955" s="50" t="str">
        <f t="shared" ca="1" si="1067"/>
        <v>prop</v>
      </c>
    </row>
    <row r="1956" spans="11:19">
      <c r="K1956" s="50">
        <v>24</v>
      </c>
      <c r="L1956" s="50">
        <f t="shared" si="1065"/>
        <v>241054</v>
      </c>
      <c r="M1956" s="50">
        <v>54</v>
      </c>
      <c r="N1956" s="50" t="str">
        <f ca="1">OFFSET(随机目标!$C$42,M1956-1,MATCH(K1956,随机目标!$C$41:$CH$41,0)-1)</f>
        <v>prop,307,1</v>
      </c>
      <c r="O1956" s="50" t="str">
        <f ca="1">OFFSET(随机目标!$C$42,M1956-1,MATCH(K1956,随机目标!$C$41:$CH$41,0))</f>
        <v>prop,307,1</v>
      </c>
      <c r="P1956" s="50">
        <f ca="1">OFFSET(随机目标!$C$42,M1956-1,MATCH(K1956,随机目标!$C$41:$CH$41,0)+1)</f>
        <v>5</v>
      </c>
      <c r="Q1956" s="50">
        <v>1</v>
      </c>
      <c r="R1956" s="50" t="str">
        <f t="shared" ca="1" si="1066"/>
        <v>prop_307</v>
      </c>
      <c r="S1956" s="50" t="str">
        <f t="shared" ca="1" si="1067"/>
        <v>prop</v>
      </c>
    </row>
    <row r="1957" spans="11:19">
      <c r="K1957" s="50">
        <v>24</v>
      </c>
      <c r="L1957" s="50">
        <f t="shared" si="1065"/>
        <v>241055</v>
      </c>
      <c r="M1957" s="50">
        <v>55</v>
      </c>
      <c r="N1957" s="50" t="str">
        <f ca="1">OFFSET(随机目标!$C$42,M1957-1,MATCH(K1957,随机目标!$C$41:$CH$41,0)-1)</f>
        <v>prop,307,1</v>
      </c>
      <c r="O1957" s="50" t="str">
        <f ca="1">OFFSET(随机目标!$C$42,M1957-1,MATCH(K1957,随机目标!$C$41:$CH$41,0))</f>
        <v>prop,307,1</v>
      </c>
      <c r="P1957" s="50">
        <f ca="1">OFFSET(随机目标!$C$42,M1957-1,MATCH(K1957,随机目标!$C$41:$CH$41,0)+1)</f>
        <v>5</v>
      </c>
      <c r="Q1957" s="50">
        <v>1</v>
      </c>
      <c r="R1957" s="50" t="str">
        <f t="shared" ca="1" si="1066"/>
        <v>prop_307</v>
      </c>
      <c r="S1957" s="50" t="str">
        <f t="shared" ca="1" si="1067"/>
        <v>prop</v>
      </c>
    </row>
    <row r="1958" spans="11:19">
      <c r="K1958" s="50">
        <v>24</v>
      </c>
      <c r="L1958" s="50">
        <f t="shared" si="1065"/>
        <v>241056</v>
      </c>
      <c r="M1958" s="50">
        <v>56</v>
      </c>
      <c r="N1958" s="50" t="str">
        <f ca="1">OFFSET(随机目标!$C$42,M1958-1,MATCH(K1958,随机目标!$C$41:$CH$41,0)-1)</f>
        <v>prop,307,1</v>
      </c>
      <c r="O1958" s="50" t="str">
        <f ca="1">OFFSET(随机目标!$C$42,M1958-1,MATCH(K1958,随机目标!$C$41:$CH$41,0))</f>
        <v>prop,307,1</v>
      </c>
      <c r="P1958" s="50">
        <f ca="1">OFFSET(随机目标!$C$42,M1958-1,MATCH(K1958,随机目标!$C$41:$CH$41,0)+1)</f>
        <v>5</v>
      </c>
      <c r="Q1958" s="50">
        <v>1</v>
      </c>
      <c r="R1958" s="50" t="str">
        <f t="shared" ca="1" si="1066"/>
        <v>prop_307</v>
      </c>
      <c r="S1958" s="50" t="str">
        <f t="shared" ca="1" si="1067"/>
        <v>prop</v>
      </c>
    </row>
    <row r="1959" spans="11:19">
      <c r="K1959" s="50">
        <v>24</v>
      </c>
      <c r="L1959" s="50">
        <f t="shared" si="1065"/>
        <v>241057</v>
      </c>
      <c r="M1959" s="50">
        <v>57</v>
      </c>
      <c r="N1959" s="50" t="str">
        <f ca="1">OFFSET(随机目标!$C$42,M1959-1,MATCH(K1959,随机目标!$C$41:$CH$41,0)-1)</f>
        <v>prop,307,1</v>
      </c>
      <c r="O1959" s="50" t="str">
        <f ca="1">OFFSET(随机目标!$C$42,M1959-1,MATCH(K1959,随机目标!$C$41:$CH$41,0))</f>
        <v>prop,307,1</v>
      </c>
      <c r="P1959" s="50">
        <f ca="1">OFFSET(随机目标!$C$42,M1959-1,MATCH(K1959,随机目标!$C$41:$CH$41,0)+1)</f>
        <v>5</v>
      </c>
      <c r="Q1959" s="50">
        <v>1</v>
      </c>
      <c r="R1959" s="50" t="str">
        <f t="shared" ca="1" si="1066"/>
        <v>prop_307</v>
      </c>
      <c r="S1959" s="50" t="str">
        <f t="shared" ca="1" si="1067"/>
        <v>prop</v>
      </c>
    </row>
    <row r="1960" spans="11:19">
      <c r="K1960" s="50">
        <v>24</v>
      </c>
      <c r="L1960" s="50">
        <f t="shared" si="1065"/>
        <v>241058</v>
      </c>
      <c r="M1960" s="50">
        <v>58</v>
      </c>
      <c r="N1960" s="50" t="str">
        <f ca="1">OFFSET(随机目标!$C$42,M1960-1,MATCH(K1960,随机目标!$C$41:$CH$41,0)-1)</f>
        <v>prop,307,1</v>
      </c>
      <c r="O1960" s="50" t="str">
        <f ca="1">OFFSET(随机目标!$C$42,M1960-1,MATCH(K1960,随机目标!$C$41:$CH$41,0))</f>
        <v>prop,307,1</v>
      </c>
      <c r="P1960" s="50">
        <f ca="1">OFFSET(随机目标!$C$42,M1960-1,MATCH(K1960,随机目标!$C$41:$CH$41,0)+1)</f>
        <v>5</v>
      </c>
      <c r="Q1960" s="50">
        <v>1</v>
      </c>
      <c r="R1960" s="50" t="str">
        <f t="shared" ca="1" si="1066"/>
        <v>prop_307</v>
      </c>
      <c r="S1960" s="50" t="str">
        <f t="shared" ca="1" si="1067"/>
        <v>prop</v>
      </c>
    </row>
    <row r="1961" spans="11:19">
      <c r="K1961" s="50">
        <v>24</v>
      </c>
      <c r="L1961" s="50">
        <f t="shared" si="1065"/>
        <v>241059</v>
      </c>
      <c r="M1961" s="50">
        <v>59</v>
      </c>
      <c r="N1961" s="50" t="str">
        <f ca="1">OFFSET(随机目标!$C$42,M1961-1,MATCH(K1961,随机目标!$C$41:$CH$41,0)-1)</f>
        <v>prop,307,1</v>
      </c>
      <c r="O1961" s="50" t="str">
        <f ca="1">OFFSET(随机目标!$C$42,M1961-1,MATCH(K1961,随机目标!$C$41:$CH$41,0))</f>
        <v>prop,307,1</v>
      </c>
      <c r="P1961" s="50">
        <f ca="1">OFFSET(随机目标!$C$42,M1961-1,MATCH(K1961,随机目标!$C$41:$CH$41,0)+1)</f>
        <v>5</v>
      </c>
      <c r="Q1961" s="50">
        <v>1</v>
      </c>
      <c r="R1961" s="50" t="str">
        <f t="shared" ca="1" si="1066"/>
        <v>prop_307</v>
      </c>
      <c r="S1961" s="50" t="str">
        <f t="shared" ca="1" si="1067"/>
        <v>prop</v>
      </c>
    </row>
    <row r="1962" spans="11:19">
      <c r="K1962" s="50">
        <v>24</v>
      </c>
      <c r="L1962" s="50">
        <f t="shared" si="1065"/>
        <v>241060</v>
      </c>
      <c r="M1962" s="50">
        <v>60</v>
      </c>
      <c r="N1962" s="50" t="str">
        <f ca="1">OFFSET(随机目标!$C$42,M1962-1,MATCH(K1962,随机目标!$C$41:$CH$41,0)-1)</f>
        <v>prop,307,1</v>
      </c>
      <c r="O1962" s="50" t="str">
        <f ca="1">OFFSET(随机目标!$C$42,M1962-1,MATCH(K1962,随机目标!$C$41:$CH$41,0))</f>
        <v>prop,307,1</v>
      </c>
      <c r="P1962" s="50">
        <f ca="1">OFFSET(随机目标!$C$42,M1962-1,MATCH(K1962,随机目标!$C$41:$CH$41,0)+1)</f>
        <v>5</v>
      </c>
      <c r="Q1962" s="50">
        <v>1</v>
      </c>
      <c r="R1962" s="50" t="str">
        <f t="shared" ca="1" si="1066"/>
        <v>prop_307</v>
      </c>
      <c r="S1962" s="50" t="str">
        <f t="shared" ca="1" si="1067"/>
        <v>prop</v>
      </c>
    </row>
    <row r="1963" spans="11:19">
      <c r="K1963" s="50">
        <v>24</v>
      </c>
      <c r="L1963" s="50">
        <f t="shared" si="1065"/>
        <v>241061</v>
      </c>
      <c r="M1963" s="50">
        <v>61</v>
      </c>
      <c r="N1963" s="50" t="str">
        <f ca="1">OFFSET(随机目标!$C$42,M1963-1,MATCH(K1963,随机目标!$C$41:$CH$41,0)-1)</f>
        <v>prop,307,1</v>
      </c>
      <c r="O1963" s="50" t="str">
        <f ca="1">OFFSET(随机目标!$C$42,M1963-1,MATCH(K1963,随机目标!$C$41:$CH$41,0))</f>
        <v>prop,307,1</v>
      </c>
      <c r="P1963" s="50">
        <f ca="1">OFFSET(随机目标!$C$42,M1963-1,MATCH(K1963,随机目标!$C$41:$CH$41,0)+1)</f>
        <v>5</v>
      </c>
      <c r="Q1963" s="50">
        <v>1</v>
      </c>
      <c r="R1963" s="50" t="str">
        <f t="shared" ca="1" si="1066"/>
        <v>prop_307</v>
      </c>
      <c r="S1963" s="50" t="str">
        <f t="shared" ca="1" si="1067"/>
        <v>prop</v>
      </c>
    </row>
    <row r="1964" spans="11:19">
      <c r="K1964" s="50">
        <v>24</v>
      </c>
      <c r="L1964" s="50">
        <f t="shared" si="1065"/>
        <v>241062</v>
      </c>
      <c r="M1964" s="50">
        <v>62</v>
      </c>
      <c r="N1964" s="50" t="str">
        <f ca="1">OFFSET(随机目标!$C$42,M1964-1,MATCH(K1964,随机目标!$C$41:$CH$41,0)-1)</f>
        <v>prop,307,1</v>
      </c>
      <c r="O1964" s="50" t="str">
        <f ca="1">OFFSET(随机目标!$C$42,M1964-1,MATCH(K1964,随机目标!$C$41:$CH$41,0))</f>
        <v>prop,307,1</v>
      </c>
      <c r="P1964" s="50">
        <f ca="1">OFFSET(随机目标!$C$42,M1964-1,MATCH(K1964,随机目标!$C$41:$CH$41,0)+1)</f>
        <v>5</v>
      </c>
      <c r="Q1964" s="50">
        <v>1</v>
      </c>
      <c r="R1964" s="50" t="str">
        <f t="shared" ca="1" si="1066"/>
        <v>prop_307</v>
      </c>
      <c r="S1964" s="50" t="str">
        <f t="shared" ca="1" si="1067"/>
        <v>prop</v>
      </c>
    </row>
    <row r="1965" spans="11:19">
      <c r="K1965" s="50">
        <v>24</v>
      </c>
      <c r="L1965" s="50">
        <f t="shared" si="1065"/>
        <v>241063</v>
      </c>
      <c r="M1965" s="50">
        <v>63</v>
      </c>
      <c r="N1965" s="50" t="str">
        <f ca="1">OFFSET(随机目标!$C$42,M1965-1,MATCH(K1965,随机目标!$C$41:$CH$41,0)-1)</f>
        <v>prop,307,1</v>
      </c>
      <c r="O1965" s="50" t="str">
        <f ca="1">OFFSET(随机目标!$C$42,M1965-1,MATCH(K1965,随机目标!$C$41:$CH$41,0))</f>
        <v>prop,307,1</v>
      </c>
      <c r="P1965" s="50">
        <f ca="1">OFFSET(随机目标!$C$42,M1965-1,MATCH(K1965,随机目标!$C$41:$CH$41,0)+1)</f>
        <v>5</v>
      </c>
      <c r="Q1965" s="50">
        <v>1</v>
      </c>
      <c r="R1965" s="50" t="str">
        <f t="shared" ca="1" si="1066"/>
        <v>prop_307</v>
      </c>
      <c r="S1965" s="50" t="str">
        <f t="shared" ca="1" si="1067"/>
        <v>prop</v>
      </c>
    </row>
    <row r="1966" spans="11:19">
      <c r="K1966" s="50">
        <v>24</v>
      </c>
      <c r="L1966" s="50">
        <f t="shared" si="1065"/>
        <v>241064</v>
      </c>
      <c r="M1966" s="50">
        <v>64</v>
      </c>
      <c r="N1966" s="50" t="str">
        <f ca="1">OFFSET(随机目标!$C$42,M1966-1,MATCH(K1966,随机目标!$C$41:$CH$41,0)-1)</f>
        <v>prop,307,1</v>
      </c>
      <c r="O1966" s="50" t="str">
        <f ca="1">OFFSET(随机目标!$C$42,M1966-1,MATCH(K1966,随机目标!$C$41:$CH$41,0))</f>
        <v>prop,307,1</v>
      </c>
      <c r="P1966" s="50">
        <f ca="1">OFFSET(随机目标!$C$42,M1966-1,MATCH(K1966,随机目标!$C$41:$CH$41,0)+1)</f>
        <v>5</v>
      </c>
      <c r="Q1966" s="50">
        <v>1</v>
      </c>
      <c r="R1966" s="50" t="str">
        <f t="shared" ca="1" si="1066"/>
        <v>prop_307</v>
      </c>
      <c r="S1966" s="50" t="str">
        <f t="shared" ca="1" si="1067"/>
        <v>prop</v>
      </c>
    </row>
    <row r="1967" spans="11:19">
      <c r="K1967" s="50">
        <v>24</v>
      </c>
      <c r="L1967" s="50">
        <f t="shared" si="1065"/>
        <v>241065</v>
      </c>
      <c r="M1967" s="50">
        <v>65</v>
      </c>
      <c r="N1967" s="50" t="str">
        <f ca="1">OFFSET(随机目标!$C$42,M1967-1,MATCH(K1967,随机目标!$C$41:$CH$41,0)-1)</f>
        <v>prop,307,1</v>
      </c>
      <c r="O1967" s="50" t="str">
        <f ca="1">OFFSET(随机目标!$C$42,M1967-1,MATCH(K1967,随机目标!$C$41:$CH$41,0))</f>
        <v>prop,307,1</v>
      </c>
      <c r="P1967" s="50">
        <f ca="1">OFFSET(随机目标!$C$42,M1967-1,MATCH(K1967,随机目标!$C$41:$CH$41,0)+1)</f>
        <v>5</v>
      </c>
      <c r="Q1967" s="50">
        <v>1</v>
      </c>
      <c r="R1967" s="50" t="str">
        <f t="shared" ca="1" si="1066"/>
        <v>prop_307</v>
      </c>
      <c r="S1967" s="50" t="str">
        <f t="shared" ca="1" si="1067"/>
        <v>prop</v>
      </c>
    </row>
    <row r="1968" spans="11:19">
      <c r="K1968" s="50">
        <v>24</v>
      </c>
      <c r="L1968" s="50">
        <f t="shared" ref="L1968:L2031" si="1068">K1968*10000+1000+M1968</f>
        <v>241066</v>
      </c>
      <c r="M1968" s="50">
        <v>66</v>
      </c>
      <c r="N1968" s="50" t="str">
        <f ca="1">OFFSET(随机目标!$C$42,M1968-1,MATCH(K1968,随机目标!$C$41:$CH$41,0)-1)</f>
        <v>prop,307,1</v>
      </c>
      <c r="O1968" s="50" t="str">
        <f ca="1">OFFSET(随机目标!$C$42,M1968-1,MATCH(K1968,随机目标!$C$41:$CH$41,0))</f>
        <v>prop,307,1</v>
      </c>
      <c r="P1968" s="50">
        <f ca="1">OFFSET(随机目标!$C$42,M1968-1,MATCH(K1968,随机目标!$C$41:$CH$41,0)+1)</f>
        <v>5</v>
      </c>
      <c r="Q1968" s="50">
        <v>1</v>
      </c>
      <c r="R1968" s="50" t="str">
        <f t="shared" ref="R1968:R2031" ca="1" si="1069">IF(OR(S1968="coin",S1968="stage_token"),VLOOKUP(S1968,$AE$3:$AF$6,2,0),IF(S1968="item",VLOOKUP(O1968,$AE$3:$AF$6,2,0),S1968&amp;"_"&amp;MID(O1968,6,3)))</f>
        <v>prop_307</v>
      </c>
      <c r="S1968" s="50" t="str">
        <f t="shared" ref="S1968:S2031" ca="1" si="1070">LEFT(O1968,FIND(",",O1968)-1)</f>
        <v>prop</v>
      </c>
    </row>
    <row r="1969" spans="11:19">
      <c r="K1969" s="50">
        <v>24</v>
      </c>
      <c r="L1969" s="50">
        <f t="shared" si="1068"/>
        <v>241067</v>
      </c>
      <c r="M1969" s="50">
        <v>67</v>
      </c>
      <c r="N1969" s="50" t="str">
        <f ca="1">OFFSET(随机目标!$C$42,M1969-1,MATCH(K1969,随机目标!$C$41:$CH$41,0)-1)</f>
        <v>prop,307,1</v>
      </c>
      <c r="O1969" s="50" t="str">
        <f ca="1">OFFSET(随机目标!$C$42,M1969-1,MATCH(K1969,随机目标!$C$41:$CH$41,0))</f>
        <v>prop,307,1</v>
      </c>
      <c r="P1969" s="50">
        <f ca="1">OFFSET(随机目标!$C$42,M1969-1,MATCH(K1969,随机目标!$C$41:$CH$41,0)+1)</f>
        <v>5</v>
      </c>
      <c r="Q1969" s="50">
        <v>1</v>
      </c>
      <c r="R1969" s="50" t="str">
        <f t="shared" ca="1" si="1069"/>
        <v>prop_307</v>
      </c>
      <c r="S1969" s="50" t="str">
        <f t="shared" ca="1" si="1070"/>
        <v>prop</v>
      </c>
    </row>
    <row r="1970" spans="11:19">
      <c r="K1970" s="50">
        <v>24</v>
      </c>
      <c r="L1970" s="50">
        <f t="shared" si="1068"/>
        <v>241068</v>
      </c>
      <c r="M1970" s="50">
        <v>68</v>
      </c>
      <c r="N1970" s="50" t="str">
        <f ca="1">OFFSET(随机目标!$C$42,M1970-1,MATCH(K1970,随机目标!$C$41:$CH$41,0)-1)</f>
        <v>prop,307,1</v>
      </c>
      <c r="O1970" s="50" t="str">
        <f ca="1">OFFSET(随机目标!$C$42,M1970-1,MATCH(K1970,随机目标!$C$41:$CH$41,0))</f>
        <v>prop,307,1</v>
      </c>
      <c r="P1970" s="50">
        <f ca="1">OFFSET(随机目标!$C$42,M1970-1,MATCH(K1970,随机目标!$C$41:$CH$41,0)+1)</f>
        <v>5</v>
      </c>
      <c r="Q1970" s="50">
        <v>1</v>
      </c>
      <c r="R1970" s="50" t="str">
        <f t="shared" ca="1" si="1069"/>
        <v>prop_307</v>
      </c>
      <c r="S1970" s="50" t="str">
        <f t="shared" ca="1" si="1070"/>
        <v>prop</v>
      </c>
    </row>
    <row r="1971" spans="11:19">
      <c r="K1971" s="50">
        <v>24</v>
      </c>
      <c r="L1971" s="50">
        <f t="shared" si="1068"/>
        <v>241069</v>
      </c>
      <c r="M1971" s="50">
        <v>69</v>
      </c>
      <c r="N1971" s="50" t="str">
        <f ca="1">OFFSET(随机目标!$C$42,M1971-1,MATCH(K1971,随机目标!$C$41:$CH$41,0)-1)</f>
        <v>prop,307,1</v>
      </c>
      <c r="O1971" s="50" t="str">
        <f ca="1">OFFSET(随机目标!$C$42,M1971-1,MATCH(K1971,随机目标!$C$41:$CH$41,0))</f>
        <v>prop,307,1</v>
      </c>
      <c r="P1971" s="50">
        <f ca="1">OFFSET(随机目标!$C$42,M1971-1,MATCH(K1971,随机目标!$C$41:$CH$41,0)+1)</f>
        <v>5</v>
      </c>
      <c r="Q1971" s="50">
        <v>1</v>
      </c>
      <c r="R1971" s="50" t="str">
        <f t="shared" ca="1" si="1069"/>
        <v>prop_307</v>
      </c>
      <c r="S1971" s="50" t="str">
        <f t="shared" ca="1" si="1070"/>
        <v>prop</v>
      </c>
    </row>
    <row r="1972" spans="11:19">
      <c r="K1972" s="50">
        <v>24</v>
      </c>
      <c r="L1972" s="50">
        <f t="shared" si="1068"/>
        <v>241070</v>
      </c>
      <c r="M1972" s="50">
        <v>70</v>
      </c>
      <c r="N1972" s="50" t="str">
        <f ca="1">OFFSET(随机目标!$C$42,M1972-1,MATCH(K1972,随机目标!$C$41:$CH$41,0)-1)</f>
        <v>prop,307,1</v>
      </c>
      <c r="O1972" s="50" t="str">
        <f ca="1">OFFSET(随机目标!$C$42,M1972-1,MATCH(K1972,随机目标!$C$41:$CH$41,0))</f>
        <v>prop,307,1</v>
      </c>
      <c r="P1972" s="50">
        <f ca="1">OFFSET(随机目标!$C$42,M1972-1,MATCH(K1972,随机目标!$C$41:$CH$41,0)+1)</f>
        <v>5</v>
      </c>
      <c r="Q1972" s="50">
        <v>1</v>
      </c>
      <c r="R1972" s="50" t="str">
        <f t="shared" ca="1" si="1069"/>
        <v>prop_307</v>
      </c>
      <c r="S1972" s="50" t="str">
        <f t="shared" ca="1" si="1070"/>
        <v>prop</v>
      </c>
    </row>
    <row r="1973" spans="11:19">
      <c r="K1973" s="50">
        <v>24</v>
      </c>
      <c r="L1973" s="50">
        <f t="shared" si="1068"/>
        <v>241071</v>
      </c>
      <c r="M1973" s="50">
        <v>71</v>
      </c>
      <c r="N1973" s="50" t="str">
        <f ca="1">OFFSET(随机目标!$C$42,M1973-1,MATCH(K1973,随机目标!$C$41:$CH$41,0)-1)</f>
        <v>prop,307,1</v>
      </c>
      <c r="O1973" s="50" t="str">
        <f ca="1">OFFSET(随机目标!$C$42,M1973-1,MATCH(K1973,随机目标!$C$41:$CH$41,0))</f>
        <v>prop,307,1</v>
      </c>
      <c r="P1973" s="50">
        <f ca="1">OFFSET(随机目标!$C$42,M1973-1,MATCH(K1973,随机目标!$C$41:$CH$41,0)+1)</f>
        <v>5</v>
      </c>
      <c r="Q1973" s="50">
        <v>1</v>
      </c>
      <c r="R1973" s="50" t="str">
        <f t="shared" ca="1" si="1069"/>
        <v>prop_307</v>
      </c>
      <c r="S1973" s="50" t="str">
        <f t="shared" ca="1" si="1070"/>
        <v>prop</v>
      </c>
    </row>
    <row r="1974" spans="11:19">
      <c r="K1974" s="50">
        <v>24</v>
      </c>
      <c r="L1974" s="50">
        <f t="shared" si="1068"/>
        <v>241072</v>
      </c>
      <c r="M1974" s="50">
        <v>72</v>
      </c>
      <c r="N1974" s="50" t="str">
        <f ca="1">OFFSET(随机目标!$C$42,M1974-1,MATCH(K1974,随机目标!$C$41:$CH$41,0)-1)</f>
        <v>prop,307,1</v>
      </c>
      <c r="O1974" s="50" t="str">
        <f ca="1">OFFSET(随机目标!$C$42,M1974-1,MATCH(K1974,随机目标!$C$41:$CH$41,0))</f>
        <v>prop,307,1</v>
      </c>
      <c r="P1974" s="50">
        <f ca="1">OFFSET(随机目标!$C$42,M1974-1,MATCH(K1974,随机目标!$C$41:$CH$41,0)+1)</f>
        <v>5</v>
      </c>
      <c r="Q1974" s="50">
        <v>1</v>
      </c>
      <c r="R1974" s="50" t="str">
        <f t="shared" ca="1" si="1069"/>
        <v>prop_307</v>
      </c>
      <c r="S1974" s="50" t="str">
        <f t="shared" ca="1" si="1070"/>
        <v>prop</v>
      </c>
    </row>
    <row r="1975" spans="11:19">
      <c r="K1975" s="50">
        <v>24</v>
      </c>
      <c r="L1975" s="50">
        <f t="shared" si="1068"/>
        <v>241073</v>
      </c>
      <c r="M1975" s="50">
        <v>73</v>
      </c>
      <c r="N1975" s="50" t="str">
        <f ca="1">OFFSET(随机目标!$C$42,M1975-1,MATCH(K1975,随机目标!$C$41:$CH$41,0)-1)</f>
        <v>prop,307,1</v>
      </c>
      <c r="O1975" s="50" t="str">
        <f ca="1">OFFSET(随机目标!$C$42,M1975-1,MATCH(K1975,随机目标!$C$41:$CH$41,0))</f>
        <v>prop,307,1</v>
      </c>
      <c r="P1975" s="50">
        <f ca="1">OFFSET(随机目标!$C$42,M1975-1,MATCH(K1975,随机目标!$C$41:$CH$41,0)+1)</f>
        <v>5</v>
      </c>
      <c r="Q1975" s="50">
        <v>1</v>
      </c>
      <c r="R1975" s="50" t="str">
        <f t="shared" ca="1" si="1069"/>
        <v>prop_307</v>
      </c>
      <c r="S1975" s="50" t="str">
        <f t="shared" ca="1" si="1070"/>
        <v>prop</v>
      </c>
    </row>
    <row r="1976" spans="11:19">
      <c r="K1976" s="50">
        <v>24</v>
      </c>
      <c r="L1976" s="50">
        <f t="shared" si="1068"/>
        <v>241074</v>
      </c>
      <c r="M1976" s="50">
        <v>74</v>
      </c>
      <c r="N1976" s="50" t="str">
        <f ca="1">OFFSET(随机目标!$C$42,M1976-1,MATCH(K1976,随机目标!$C$41:$CH$41,0)-1)</f>
        <v>prop,307,1</v>
      </c>
      <c r="O1976" s="50" t="str">
        <f ca="1">OFFSET(随机目标!$C$42,M1976-1,MATCH(K1976,随机目标!$C$41:$CH$41,0))</f>
        <v>prop,307,1</v>
      </c>
      <c r="P1976" s="50">
        <f ca="1">OFFSET(随机目标!$C$42,M1976-1,MATCH(K1976,随机目标!$C$41:$CH$41,0)+1)</f>
        <v>5</v>
      </c>
      <c r="Q1976" s="50">
        <v>1</v>
      </c>
      <c r="R1976" s="50" t="str">
        <f t="shared" ca="1" si="1069"/>
        <v>prop_307</v>
      </c>
      <c r="S1976" s="50" t="str">
        <f t="shared" ca="1" si="1070"/>
        <v>prop</v>
      </c>
    </row>
    <row r="1977" spans="11:19">
      <c r="K1977" s="50">
        <v>24</v>
      </c>
      <c r="L1977" s="50">
        <f t="shared" si="1068"/>
        <v>241075</v>
      </c>
      <c r="M1977" s="50">
        <v>75</v>
      </c>
      <c r="N1977" s="50" t="str">
        <f ca="1">OFFSET(随机目标!$C$42,M1977-1,MATCH(K1977,随机目标!$C$41:$CH$41,0)-1)</f>
        <v>prop,307,1</v>
      </c>
      <c r="O1977" s="50" t="str">
        <f ca="1">OFFSET(随机目标!$C$42,M1977-1,MATCH(K1977,随机目标!$C$41:$CH$41,0))</f>
        <v>prop,307,1</v>
      </c>
      <c r="P1977" s="50">
        <f ca="1">OFFSET(随机目标!$C$42,M1977-1,MATCH(K1977,随机目标!$C$41:$CH$41,0)+1)</f>
        <v>5</v>
      </c>
      <c r="Q1977" s="50">
        <v>1</v>
      </c>
      <c r="R1977" s="50" t="str">
        <f t="shared" ca="1" si="1069"/>
        <v>prop_307</v>
      </c>
      <c r="S1977" s="50" t="str">
        <f t="shared" ca="1" si="1070"/>
        <v>prop</v>
      </c>
    </row>
    <row r="1978" spans="11:19">
      <c r="K1978" s="50">
        <v>24</v>
      </c>
      <c r="L1978" s="50">
        <f t="shared" si="1068"/>
        <v>241076</v>
      </c>
      <c r="M1978" s="50">
        <v>76</v>
      </c>
      <c r="N1978" s="50" t="str">
        <f ca="1">OFFSET(随机目标!$C$42,M1978-1,MATCH(K1978,随机目标!$C$41:$CH$41,0)-1)</f>
        <v>prop,307,1</v>
      </c>
      <c r="O1978" s="50" t="str">
        <f ca="1">OFFSET(随机目标!$C$42,M1978-1,MATCH(K1978,随机目标!$C$41:$CH$41,0))</f>
        <v>prop,307,1</v>
      </c>
      <c r="P1978" s="50">
        <f ca="1">OFFSET(随机目标!$C$42,M1978-1,MATCH(K1978,随机目标!$C$41:$CH$41,0)+1)</f>
        <v>5</v>
      </c>
      <c r="Q1978" s="50">
        <v>1</v>
      </c>
      <c r="R1978" s="50" t="str">
        <f t="shared" ca="1" si="1069"/>
        <v>prop_307</v>
      </c>
      <c r="S1978" s="50" t="str">
        <f t="shared" ca="1" si="1070"/>
        <v>prop</v>
      </c>
    </row>
    <row r="1979" spans="11:19">
      <c r="K1979" s="50">
        <v>24</v>
      </c>
      <c r="L1979" s="50">
        <f t="shared" si="1068"/>
        <v>241077</v>
      </c>
      <c r="M1979" s="50">
        <v>77</v>
      </c>
      <c r="N1979" s="50" t="str">
        <f ca="1">OFFSET(随机目标!$C$42,M1979-1,MATCH(K1979,随机目标!$C$41:$CH$41,0)-1)</f>
        <v>prop,307,1</v>
      </c>
      <c r="O1979" s="50" t="str">
        <f ca="1">OFFSET(随机目标!$C$42,M1979-1,MATCH(K1979,随机目标!$C$41:$CH$41,0))</f>
        <v>prop,307,1</v>
      </c>
      <c r="P1979" s="50">
        <f ca="1">OFFSET(随机目标!$C$42,M1979-1,MATCH(K1979,随机目标!$C$41:$CH$41,0)+1)</f>
        <v>5</v>
      </c>
      <c r="Q1979" s="50">
        <v>1</v>
      </c>
      <c r="R1979" s="50" t="str">
        <f t="shared" ca="1" si="1069"/>
        <v>prop_307</v>
      </c>
      <c r="S1979" s="50" t="str">
        <f t="shared" ca="1" si="1070"/>
        <v>prop</v>
      </c>
    </row>
    <row r="1980" spans="11:19">
      <c r="K1980" s="50">
        <v>24</v>
      </c>
      <c r="L1980" s="50">
        <f t="shared" si="1068"/>
        <v>241078</v>
      </c>
      <c r="M1980" s="50">
        <v>78</v>
      </c>
      <c r="N1980" s="50" t="str">
        <f ca="1">OFFSET(随机目标!$C$42,M1980-1,MATCH(K1980,随机目标!$C$41:$CH$41,0)-1)</f>
        <v>prop,307,1</v>
      </c>
      <c r="O1980" s="50" t="str">
        <f ca="1">OFFSET(随机目标!$C$42,M1980-1,MATCH(K1980,随机目标!$C$41:$CH$41,0))</f>
        <v>prop,307,1</v>
      </c>
      <c r="P1980" s="50">
        <f ca="1">OFFSET(随机目标!$C$42,M1980-1,MATCH(K1980,随机目标!$C$41:$CH$41,0)+1)</f>
        <v>5</v>
      </c>
      <c r="Q1980" s="50">
        <v>1</v>
      </c>
      <c r="R1980" s="50" t="str">
        <f t="shared" ca="1" si="1069"/>
        <v>prop_307</v>
      </c>
      <c r="S1980" s="50" t="str">
        <f t="shared" ca="1" si="1070"/>
        <v>prop</v>
      </c>
    </row>
    <row r="1981" spans="11:19">
      <c r="K1981" s="50">
        <v>24</v>
      </c>
      <c r="L1981" s="50">
        <f t="shared" si="1068"/>
        <v>241079</v>
      </c>
      <c r="M1981" s="50">
        <v>79</v>
      </c>
      <c r="N1981" s="50" t="str">
        <f ca="1">OFFSET(随机目标!$C$42,M1981-1,MATCH(K1981,随机目标!$C$41:$CH$41,0)-1)</f>
        <v>prop,307,1</v>
      </c>
      <c r="O1981" s="50" t="str">
        <f ca="1">OFFSET(随机目标!$C$42,M1981-1,MATCH(K1981,随机目标!$C$41:$CH$41,0))</f>
        <v>prop,307,1</v>
      </c>
      <c r="P1981" s="50">
        <f ca="1">OFFSET(随机目标!$C$42,M1981-1,MATCH(K1981,随机目标!$C$41:$CH$41,0)+1)</f>
        <v>5</v>
      </c>
      <c r="Q1981" s="50">
        <v>1</v>
      </c>
      <c r="R1981" s="50" t="str">
        <f t="shared" ca="1" si="1069"/>
        <v>prop_307</v>
      </c>
      <c r="S1981" s="50" t="str">
        <f t="shared" ca="1" si="1070"/>
        <v>prop</v>
      </c>
    </row>
    <row r="1982" spans="11:19">
      <c r="K1982" s="50">
        <v>24</v>
      </c>
      <c r="L1982" s="50">
        <f t="shared" si="1068"/>
        <v>241080</v>
      </c>
      <c r="M1982" s="50">
        <v>80</v>
      </c>
      <c r="N1982" s="50" t="str">
        <f ca="1">OFFSET(随机目标!$C$42,M1982-1,MATCH(K1982,随机目标!$C$41:$CH$41,0)-1)</f>
        <v>prop,307,1</v>
      </c>
      <c r="O1982" s="50" t="str">
        <f ca="1">OFFSET(随机目标!$C$42,M1982-1,MATCH(K1982,随机目标!$C$41:$CH$41,0))</f>
        <v>prop,307,1</v>
      </c>
      <c r="P1982" s="50">
        <f ca="1">OFFSET(随机目标!$C$42,M1982-1,MATCH(K1982,随机目标!$C$41:$CH$41,0)+1)</f>
        <v>5</v>
      </c>
      <c r="Q1982" s="50">
        <v>1</v>
      </c>
      <c r="R1982" s="50" t="str">
        <f t="shared" ca="1" si="1069"/>
        <v>prop_307</v>
      </c>
      <c r="S1982" s="50" t="str">
        <f t="shared" ca="1" si="1070"/>
        <v>prop</v>
      </c>
    </row>
    <row r="1983" spans="11:19">
      <c r="K1983" s="50">
        <v>24</v>
      </c>
      <c r="L1983" s="50">
        <f t="shared" si="1068"/>
        <v>241081</v>
      </c>
      <c r="M1983" s="50">
        <v>81</v>
      </c>
      <c r="N1983" s="50" t="str">
        <f ca="1">OFFSET(随机目标!$C$42,M1983-1,MATCH(K1983,随机目标!$C$41:$CH$41,0)-1)</f>
        <v>prop,307,1</v>
      </c>
      <c r="O1983" s="50" t="str">
        <f ca="1">OFFSET(随机目标!$C$42,M1983-1,MATCH(K1983,随机目标!$C$41:$CH$41,0))</f>
        <v>prop,307,1</v>
      </c>
      <c r="P1983" s="50">
        <f ca="1">OFFSET(随机目标!$C$42,M1983-1,MATCH(K1983,随机目标!$C$41:$CH$41,0)+1)</f>
        <v>5</v>
      </c>
      <c r="Q1983" s="50">
        <v>1</v>
      </c>
      <c r="R1983" s="50" t="str">
        <f t="shared" ca="1" si="1069"/>
        <v>prop_307</v>
      </c>
      <c r="S1983" s="50" t="str">
        <f t="shared" ca="1" si="1070"/>
        <v>prop</v>
      </c>
    </row>
    <row r="1984" spans="11:19">
      <c r="K1984" s="50">
        <v>24</v>
      </c>
      <c r="L1984" s="50">
        <f t="shared" si="1068"/>
        <v>241082</v>
      </c>
      <c r="M1984" s="50">
        <v>82</v>
      </c>
      <c r="N1984" s="50" t="str">
        <f ca="1">OFFSET(随机目标!$C$42,M1984-1,MATCH(K1984,随机目标!$C$41:$CH$41,0)-1)</f>
        <v>prop,307,1</v>
      </c>
      <c r="O1984" s="50" t="str">
        <f ca="1">OFFSET(随机目标!$C$42,M1984-1,MATCH(K1984,随机目标!$C$41:$CH$41,0))</f>
        <v>prop,307,1</v>
      </c>
      <c r="P1984" s="50">
        <f ca="1">OFFSET(随机目标!$C$42,M1984-1,MATCH(K1984,随机目标!$C$41:$CH$41,0)+1)</f>
        <v>5</v>
      </c>
      <c r="Q1984" s="50">
        <v>1</v>
      </c>
      <c r="R1984" s="50" t="str">
        <f t="shared" ca="1" si="1069"/>
        <v>prop_307</v>
      </c>
      <c r="S1984" s="50" t="str">
        <f t="shared" ca="1" si="1070"/>
        <v>prop</v>
      </c>
    </row>
    <row r="1985" spans="11:19">
      <c r="K1985" s="50">
        <v>24</v>
      </c>
      <c r="L1985" s="50">
        <f t="shared" si="1068"/>
        <v>241083</v>
      </c>
      <c r="M1985" s="50">
        <v>83</v>
      </c>
      <c r="N1985" s="50" t="str">
        <f ca="1">OFFSET(随机目标!$C$42,M1985-1,MATCH(K1985,随机目标!$C$41:$CH$41,0)-1)</f>
        <v>prop,307,1</v>
      </c>
      <c r="O1985" s="50" t="str">
        <f ca="1">OFFSET(随机目标!$C$42,M1985-1,MATCH(K1985,随机目标!$C$41:$CH$41,0))</f>
        <v>prop,307,1</v>
      </c>
      <c r="P1985" s="50">
        <f ca="1">OFFSET(随机目标!$C$42,M1985-1,MATCH(K1985,随机目标!$C$41:$CH$41,0)+1)</f>
        <v>5</v>
      </c>
      <c r="Q1985" s="50">
        <v>1</v>
      </c>
      <c r="R1985" s="50" t="str">
        <f t="shared" ca="1" si="1069"/>
        <v>prop_307</v>
      </c>
      <c r="S1985" s="50" t="str">
        <f t="shared" ca="1" si="1070"/>
        <v>prop</v>
      </c>
    </row>
    <row r="1986" spans="11:19">
      <c r="K1986" s="50">
        <v>24</v>
      </c>
      <c r="L1986" s="50">
        <f t="shared" si="1068"/>
        <v>241084</v>
      </c>
      <c r="M1986" s="50">
        <v>84</v>
      </c>
      <c r="N1986" s="50" t="str">
        <f ca="1">OFFSET(随机目标!$C$42,M1986-1,MATCH(K1986,随机目标!$C$41:$CH$41,0)-1)</f>
        <v>prop,307,1</v>
      </c>
      <c r="O1986" s="50" t="str">
        <f ca="1">OFFSET(随机目标!$C$42,M1986-1,MATCH(K1986,随机目标!$C$41:$CH$41,0))</f>
        <v>prop,307,1</v>
      </c>
      <c r="P1986" s="50">
        <f ca="1">OFFSET(随机目标!$C$42,M1986-1,MATCH(K1986,随机目标!$C$41:$CH$41,0)+1)</f>
        <v>5</v>
      </c>
      <c r="Q1986" s="50">
        <v>1</v>
      </c>
      <c r="R1986" s="50" t="str">
        <f t="shared" ca="1" si="1069"/>
        <v>prop_307</v>
      </c>
      <c r="S1986" s="50" t="str">
        <f t="shared" ca="1" si="1070"/>
        <v>prop</v>
      </c>
    </row>
    <row r="1987" spans="11:19">
      <c r="K1987" s="50">
        <v>24</v>
      </c>
      <c r="L1987" s="50">
        <f t="shared" si="1068"/>
        <v>241085</v>
      </c>
      <c r="M1987" s="50">
        <v>85</v>
      </c>
      <c r="N1987" s="50" t="str">
        <f ca="1">OFFSET(随机目标!$C$42,M1987-1,MATCH(K1987,随机目标!$C$41:$CH$41,0)-1)</f>
        <v>prop,307,1</v>
      </c>
      <c r="O1987" s="50" t="str">
        <f ca="1">OFFSET(随机目标!$C$42,M1987-1,MATCH(K1987,随机目标!$C$41:$CH$41,0))</f>
        <v>prop,307,1</v>
      </c>
      <c r="P1987" s="50">
        <f ca="1">OFFSET(随机目标!$C$42,M1987-1,MATCH(K1987,随机目标!$C$41:$CH$41,0)+1)</f>
        <v>5</v>
      </c>
      <c r="Q1987" s="50">
        <v>1</v>
      </c>
      <c r="R1987" s="50" t="str">
        <f t="shared" ca="1" si="1069"/>
        <v>prop_307</v>
      </c>
      <c r="S1987" s="50" t="str">
        <f t="shared" ca="1" si="1070"/>
        <v>prop</v>
      </c>
    </row>
    <row r="1988" spans="11:19">
      <c r="K1988" s="50">
        <v>24</v>
      </c>
      <c r="L1988" s="50">
        <f t="shared" si="1068"/>
        <v>241086</v>
      </c>
      <c r="M1988" s="50">
        <v>86</v>
      </c>
      <c r="N1988" s="50" t="str">
        <f ca="1">OFFSET(随机目标!$C$42,M1988-1,MATCH(K1988,随机目标!$C$41:$CH$41,0)-1)</f>
        <v>prop,307,1</v>
      </c>
      <c r="O1988" s="50" t="str">
        <f ca="1">OFFSET(随机目标!$C$42,M1988-1,MATCH(K1988,随机目标!$C$41:$CH$41,0))</f>
        <v>prop,307,1</v>
      </c>
      <c r="P1988" s="50">
        <f ca="1">OFFSET(随机目标!$C$42,M1988-1,MATCH(K1988,随机目标!$C$41:$CH$41,0)+1)</f>
        <v>5</v>
      </c>
      <c r="Q1988" s="50">
        <v>1</v>
      </c>
      <c r="R1988" s="50" t="str">
        <f t="shared" ca="1" si="1069"/>
        <v>prop_307</v>
      </c>
      <c r="S1988" s="50" t="str">
        <f t="shared" ca="1" si="1070"/>
        <v>prop</v>
      </c>
    </row>
    <row r="1989" spans="11:19">
      <c r="K1989" s="50">
        <v>24</v>
      </c>
      <c r="L1989" s="50">
        <f t="shared" si="1068"/>
        <v>241087</v>
      </c>
      <c r="M1989" s="50">
        <v>87</v>
      </c>
      <c r="N1989" s="50" t="str">
        <f ca="1">OFFSET(随机目标!$C$42,M1989-1,MATCH(K1989,随机目标!$C$41:$CH$41,0)-1)</f>
        <v>prop,307,1</v>
      </c>
      <c r="O1989" s="50" t="str">
        <f ca="1">OFFSET(随机目标!$C$42,M1989-1,MATCH(K1989,随机目标!$C$41:$CH$41,0))</f>
        <v>prop,307,1</v>
      </c>
      <c r="P1989" s="50">
        <f ca="1">OFFSET(随机目标!$C$42,M1989-1,MATCH(K1989,随机目标!$C$41:$CH$41,0)+1)</f>
        <v>5</v>
      </c>
      <c r="Q1989" s="50">
        <v>1</v>
      </c>
      <c r="R1989" s="50" t="str">
        <f t="shared" ca="1" si="1069"/>
        <v>prop_307</v>
      </c>
      <c r="S1989" s="50" t="str">
        <f t="shared" ca="1" si="1070"/>
        <v>prop</v>
      </c>
    </row>
    <row r="1990" spans="11:19">
      <c r="K1990" s="50">
        <v>24</v>
      </c>
      <c r="L1990" s="50">
        <f t="shared" si="1068"/>
        <v>241088</v>
      </c>
      <c r="M1990" s="50">
        <v>88</v>
      </c>
      <c r="N1990" s="50" t="str">
        <f ca="1">OFFSET(随机目标!$C$42,M1990-1,MATCH(K1990,随机目标!$C$41:$CH$41,0)-1)</f>
        <v>prop,307,1</v>
      </c>
      <c r="O1990" s="50" t="str">
        <f ca="1">OFFSET(随机目标!$C$42,M1990-1,MATCH(K1990,随机目标!$C$41:$CH$41,0))</f>
        <v>prop,307,1</v>
      </c>
      <c r="P1990" s="50">
        <f ca="1">OFFSET(随机目标!$C$42,M1990-1,MATCH(K1990,随机目标!$C$41:$CH$41,0)+1)</f>
        <v>5</v>
      </c>
      <c r="Q1990" s="50">
        <v>1</v>
      </c>
      <c r="R1990" s="50" t="str">
        <f t="shared" ca="1" si="1069"/>
        <v>prop_307</v>
      </c>
      <c r="S1990" s="50" t="str">
        <f t="shared" ca="1" si="1070"/>
        <v>prop</v>
      </c>
    </row>
    <row r="1991" spans="11:19">
      <c r="K1991" s="50">
        <v>24</v>
      </c>
      <c r="L1991" s="50">
        <f t="shared" si="1068"/>
        <v>241089</v>
      </c>
      <c r="M1991" s="50">
        <v>89</v>
      </c>
      <c r="N1991" s="50" t="str">
        <f ca="1">OFFSET(随机目标!$C$42,M1991-1,MATCH(K1991,随机目标!$C$41:$CH$41,0)-1)</f>
        <v>prop,307,1</v>
      </c>
      <c r="O1991" s="50" t="str">
        <f ca="1">OFFSET(随机目标!$C$42,M1991-1,MATCH(K1991,随机目标!$C$41:$CH$41,0))</f>
        <v>prop,307,1</v>
      </c>
      <c r="P1991" s="50">
        <f ca="1">OFFSET(随机目标!$C$42,M1991-1,MATCH(K1991,随机目标!$C$41:$CH$41,0)+1)</f>
        <v>5</v>
      </c>
      <c r="Q1991" s="50">
        <v>1</v>
      </c>
      <c r="R1991" s="50" t="str">
        <f t="shared" ca="1" si="1069"/>
        <v>prop_307</v>
      </c>
      <c r="S1991" s="50" t="str">
        <f t="shared" ca="1" si="1070"/>
        <v>prop</v>
      </c>
    </row>
    <row r="1992" spans="11:19">
      <c r="K1992" s="50">
        <v>24</v>
      </c>
      <c r="L1992" s="50">
        <f t="shared" si="1068"/>
        <v>241090</v>
      </c>
      <c r="M1992" s="50">
        <v>90</v>
      </c>
      <c r="N1992" s="50" t="str">
        <f ca="1">OFFSET(随机目标!$C$42,M1992-1,MATCH(K1992,随机目标!$C$41:$CH$41,0)-1)</f>
        <v>prop,307,1</v>
      </c>
      <c r="O1992" s="50" t="str">
        <f ca="1">OFFSET(随机目标!$C$42,M1992-1,MATCH(K1992,随机目标!$C$41:$CH$41,0))</f>
        <v>prop,307,1</v>
      </c>
      <c r="P1992" s="50">
        <f ca="1">OFFSET(随机目标!$C$42,M1992-1,MATCH(K1992,随机目标!$C$41:$CH$41,0)+1)</f>
        <v>5</v>
      </c>
      <c r="Q1992" s="50">
        <v>1</v>
      </c>
      <c r="R1992" s="50" t="str">
        <f t="shared" ca="1" si="1069"/>
        <v>prop_307</v>
      </c>
      <c r="S1992" s="50" t="str">
        <f t="shared" ca="1" si="1070"/>
        <v>prop</v>
      </c>
    </row>
    <row r="1993" spans="11:19">
      <c r="K1993" s="50">
        <v>24</v>
      </c>
      <c r="L1993" s="50">
        <f t="shared" si="1068"/>
        <v>241091</v>
      </c>
      <c r="M1993" s="50">
        <v>91</v>
      </c>
      <c r="N1993" s="50" t="str">
        <f ca="1">OFFSET(随机目标!$C$42,M1993-1,MATCH(K1993,随机目标!$C$41:$CH$41,0)-1)</f>
        <v>prop,307,1</v>
      </c>
      <c r="O1993" s="50" t="str">
        <f ca="1">OFFSET(随机目标!$C$42,M1993-1,MATCH(K1993,随机目标!$C$41:$CH$41,0))</f>
        <v>prop,307,1</v>
      </c>
      <c r="P1993" s="50">
        <f ca="1">OFFSET(随机目标!$C$42,M1993-1,MATCH(K1993,随机目标!$C$41:$CH$41,0)+1)</f>
        <v>5</v>
      </c>
      <c r="Q1993" s="50">
        <v>1</v>
      </c>
      <c r="R1993" s="50" t="str">
        <f t="shared" ca="1" si="1069"/>
        <v>prop_307</v>
      </c>
      <c r="S1993" s="50" t="str">
        <f t="shared" ca="1" si="1070"/>
        <v>prop</v>
      </c>
    </row>
    <row r="1994" spans="11:19">
      <c r="K1994" s="50">
        <v>24</v>
      </c>
      <c r="L1994" s="50">
        <f t="shared" si="1068"/>
        <v>241092</v>
      </c>
      <c r="M1994" s="50">
        <v>92</v>
      </c>
      <c r="N1994" s="50" t="str">
        <f ca="1">OFFSET(随机目标!$C$42,M1994-1,MATCH(K1994,随机目标!$C$41:$CH$41,0)-1)</f>
        <v>prop,307,1</v>
      </c>
      <c r="O1994" s="50" t="str">
        <f ca="1">OFFSET(随机目标!$C$42,M1994-1,MATCH(K1994,随机目标!$C$41:$CH$41,0))</f>
        <v>prop,307,1</v>
      </c>
      <c r="P1994" s="50">
        <f ca="1">OFFSET(随机目标!$C$42,M1994-1,MATCH(K1994,随机目标!$C$41:$CH$41,0)+1)</f>
        <v>5</v>
      </c>
      <c r="Q1994" s="50">
        <v>1</v>
      </c>
      <c r="R1994" s="50" t="str">
        <f t="shared" ca="1" si="1069"/>
        <v>prop_307</v>
      </c>
      <c r="S1994" s="50" t="str">
        <f t="shared" ca="1" si="1070"/>
        <v>prop</v>
      </c>
    </row>
    <row r="1995" spans="11:19">
      <c r="K1995" s="50">
        <v>24</v>
      </c>
      <c r="L1995" s="50">
        <f t="shared" si="1068"/>
        <v>241093</v>
      </c>
      <c r="M1995" s="50">
        <v>93</v>
      </c>
      <c r="N1995" s="50" t="str">
        <f ca="1">OFFSET(随机目标!$C$42,M1995-1,MATCH(K1995,随机目标!$C$41:$CH$41,0)-1)</f>
        <v>prop,307,1</v>
      </c>
      <c r="O1995" s="50" t="str">
        <f ca="1">OFFSET(随机目标!$C$42,M1995-1,MATCH(K1995,随机目标!$C$41:$CH$41,0))</f>
        <v>prop,307,1</v>
      </c>
      <c r="P1995" s="50">
        <f ca="1">OFFSET(随机目标!$C$42,M1995-1,MATCH(K1995,随机目标!$C$41:$CH$41,0)+1)</f>
        <v>5</v>
      </c>
      <c r="Q1995" s="50">
        <v>1</v>
      </c>
      <c r="R1995" s="50" t="str">
        <f t="shared" ca="1" si="1069"/>
        <v>prop_307</v>
      </c>
      <c r="S1995" s="50" t="str">
        <f t="shared" ca="1" si="1070"/>
        <v>prop</v>
      </c>
    </row>
    <row r="1996" spans="11:19">
      <c r="K1996" s="50">
        <v>24</v>
      </c>
      <c r="L1996" s="50">
        <f t="shared" si="1068"/>
        <v>241094</v>
      </c>
      <c r="M1996" s="50">
        <v>94</v>
      </c>
      <c r="N1996" s="50" t="str">
        <f ca="1">OFFSET(随机目标!$C$42,M1996-1,MATCH(K1996,随机目标!$C$41:$CH$41,0)-1)</f>
        <v>prop,307,1</v>
      </c>
      <c r="O1996" s="50" t="str">
        <f ca="1">OFFSET(随机目标!$C$42,M1996-1,MATCH(K1996,随机目标!$C$41:$CH$41,0))</f>
        <v>prop,307,1</v>
      </c>
      <c r="P1996" s="50">
        <f ca="1">OFFSET(随机目标!$C$42,M1996-1,MATCH(K1996,随机目标!$C$41:$CH$41,0)+1)</f>
        <v>5</v>
      </c>
      <c r="Q1996" s="50">
        <v>1</v>
      </c>
      <c r="R1996" s="50" t="str">
        <f t="shared" ca="1" si="1069"/>
        <v>prop_307</v>
      </c>
      <c r="S1996" s="50" t="str">
        <f t="shared" ca="1" si="1070"/>
        <v>prop</v>
      </c>
    </row>
    <row r="1997" spans="11:19">
      <c r="K1997" s="50">
        <v>24</v>
      </c>
      <c r="L1997" s="50">
        <f t="shared" si="1068"/>
        <v>241095</v>
      </c>
      <c r="M1997" s="50">
        <v>95</v>
      </c>
      <c r="N1997" s="50" t="str">
        <f ca="1">OFFSET(随机目标!$C$42,M1997-1,MATCH(K1997,随机目标!$C$41:$CH$41,0)-1)</f>
        <v>prop,307,1</v>
      </c>
      <c r="O1997" s="50" t="str">
        <f ca="1">OFFSET(随机目标!$C$42,M1997-1,MATCH(K1997,随机目标!$C$41:$CH$41,0))</f>
        <v>prop,307,1</v>
      </c>
      <c r="P1997" s="50">
        <f ca="1">OFFSET(随机目标!$C$42,M1997-1,MATCH(K1997,随机目标!$C$41:$CH$41,0)+1)</f>
        <v>5</v>
      </c>
      <c r="Q1997" s="50">
        <v>1</v>
      </c>
      <c r="R1997" s="50" t="str">
        <f t="shared" ca="1" si="1069"/>
        <v>prop_307</v>
      </c>
      <c r="S1997" s="50" t="str">
        <f t="shared" ca="1" si="1070"/>
        <v>prop</v>
      </c>
    </row>
    <row r="1998" spans="11:19">
      <c r="K1998" s="50">
        <v>24</v>
      </c>
      <c r="L1998" s="50">
        <f t="shared" si="1068"/>
        <v>241096</v>
      </c>
      <c r="M1998" s="50">
        <v>96</v>
      </c>
      <c r="N1998" s="50" t="str">
        <f ca="1">OFFSET(随机目标!$C$42,M1998-1,MATCH(K1998,随机目标!$C$41:$CH$41,0)-1)</f>
        <v>prop,307,1</v>
      </c>
      <c r="O1998" s="50" t="str">
        <f ca="1">OFFSET(随机目标!$C$42,M1998-1,MATCH(K1998,随机目标!$C$41:$CH$41,0))</f>
        <v>prop,307,1</v>
      </c>
      <c r="P1998" s="50">
        <f ca="1">OFFSET(随机目标!$C$42,M1998-1,MATCH(K1998,随机目标!$C$41:$CH$41,0)+1)</f>
        <v>5</v>
      </c>
      <c r="Q1998" s="50">
        <v>1</v>
      </c>
      <c r="R1998" s="50" t="str">
        <f t="shared" ca="1" si="1069"/>
        <v>prop_307</v>
      </c>
      <c r="S1998" s="50" t="str">
        <f t="shared" ca="1" si="1070"/>
        <v>prop</v>
      </c>
    </row>
    <row r="1999" spans="11:19">
      <c r="K1999" s="50">
        <v>24</v>
      </c>
      <c r="L1999" s="50">
        <f t="shared" si="1068"/>
        <v>241097</v>
      </c>
      <c r="M1999" s="50">
        <v>97</v>
      </c>
      <c r="N1999" s="50" t="str">
        <f ca="1">OFFSET(随机目标!$C$42,M1999-1,MATCH(K1999,随机目标!$C$41:$CH$41,0)-1)</f>
        <v>prop,307,1</v>
      </c>
      <c r="O1999" s="50" t="str">
        <f ca="1">OFFSET(随机目标!$C$42,M1999-1,MATCH(K1999,随机目标!$C$41:$CH$41,0))</f>
        <v>prop,307,1</v>
      </c>
      <c r="P1999" s="50">
        <f ca="1">OFFSET(随机目标!$C$42,M1999-1,MATCH(K1999,随机目标!$C$41:$CH$41,0)+1)</f>
        <v>5</v>
      </c>
      <c r="Q1999" s="50">
        <v>1</v>
      </c>
      <c r="R1999" s="50" t="str">
        <f t="shared" ca="1" si="1069"/>
        <v>prop_307</v>
      </c>
      <c r="S1999" s="50" t="str">
        <f t="shared" ca="1" si="1070"/>
        <v>prop</v>
      </c>
    </row>
    <row r="2000" spans="11:19">
      <c r="K2000" s="50">
        <v>24</v>
      </c>
      <c r="L2000" s="50">
        <f t="shared" si="1068"/>
        <v>241098</v>
      </c>
      <c r="M2000" s="50">
        <v>98</v>
      </c>
      <c r="N2000" s="50" t="str">
        <f ca="1">OFFSET(随机目标!$C$42,M2000-1,MATCH(K2000,随机目标!$C$41:$CH$41,0)-1)</f>
        <v>prop,307,1</v>
      </c>
      <c r="O2000" s="50" t="str">
        <f ca="1">OFFSET(随机目标!$C$42,M2000-1,MATCH(K2000,随机目标!$C$41:$CH$41,0))</f>
        <v>prop,307,1</v>
      </c>
      <c r="P2000" s="50">
        <f ca="1">OFFSET(随机目标!$C$42,M2000-1,MATCH(K2000,随机目标!$C$41:$CH$41,0)+1)</f>
        <v>5</v>
      </c>
      <c r="Q2000" s="50">
        <v>1</v>
      </c>
      <c r="R2000" s="50" t="str">
        <f t="shared" ca="1" si="1069"/>
        <v>prop_307</v>
      </c>
      <c r="S2000" s="50" t="str">
        <f t="shared" ca="1" si="1070"/>
        <v>prop</v>
      </c>
    </row>
    <row r="2001" spans="11:19">
      <c r="K2001" s="50">
        <v>24</v>
      </c>
      <c r="L2001" s="50">
        <f t="shared" si="1068"/>
        <v>241099</v>
      </c>
      <c r="M2001" s="50">
        <v>99</v>
      </c>
      <c r="N2001" s="50" t="str">
        <f ca="1">OFFSET(随机目标!$C$42,M2001-1,MATCH(K2001,随机目标!$C$41:$CH$41,0)-1)</f>
        <v>prop,307,1</v>
      </c>
      <c r="O2001" s="50" t="str">
        <f ca="1">OFFSET(随机目标!$C$42,M2001-1,MATCH(K2001,随机目标!$C$41:$CH$41,0))</f>
        <v>prop,307,1</v>
      </c>
      <c r="P2001" s="50">
        <f ca="1">OFFSET(随机目标!$C$42,M2001-1,MATCH(K2001,随机目标!$C$41:$CH$41,0)+1)</f>
        <v>5</v>
      </c>
      <c r="Q2001" s="50">
        <v>1</v>
      </c>
      <c r="R2001" s="50" t="str">
        <f t="shared" ca="1" si="1069"/>
        <v>prop_307</v>
      </c>
      <c r="S2001" s="50" t="str">
        <f t="shared" ca="1" si="1070"/>
        <v>prop</v>
      </c>
    </row>
    <row r="2002" spans="11:19">
      <c r="K2002" s="50">
        <v>24</v>
      </c>
      <c r="L2002" s="50">
        <f t="shared" si="1068"/>
        <v>241100</v>
      </c>
      <c r="M2002" s="50">
        <v>100</v>
      </c>
      <c r="N2002" s="50" t="str">
        <f ca="1">OFFSET(随机目标!$C$42,M2002-1,MATCH(K2002,随机目标!$C$41:$CH$41,0)-1)</f>
        <v>prop,307,1</v>
      </c>
      <c r="O2002" s="50" t="str">
        <f ca="1">OFFSET(随机目标!$C$42,M2002-1,MATCH(K2002,随机目标!$C$41:$CH$41,0))</f>
        <v>prop,307,1</v>
      </c>
      <c r="P2002" s="50">
        <f ca="1">OFFSET(随机目标!$C$42,M2002-1,MATCH(K2002,随机目标!$C$41:$CH$41,0)+1)</f>
        <v>5</v>
      </c>
      <c r="Q2002" s="50">
        <v>1</v>
      </c>
      <c r="R2002" s="50" t="str">
        <f t="shared" ca="1" si="1069"/>
        <v>prop_307</v>
      </c>
      <c r="S2002" s="50" t="str">
        <f t="shared" ca="1" si="1070"/>
        <v>prop</v>
      </c>
    </row>
    <row r="2003" spans="11:19">
      <c r="K2003" s="50">
        <v>25</v>
      </c>
      <c r="L2003" s="50">
        <f t="shared" si="1068"/>
        <v>251001</v>
      </c>
      <c r="M2003" s="50">
        <v>1</v>
      </c>
      <c r="N2003" s="50" t="str">
        <f ca="1">OFFSET(随机目标!$C$42,M2003-1,MATCH(K2003,随机目标!$C$41:$CH$41,0)-1)</f>
        <v>prop,308,1</v>
      </c>
      <c r="O2003" s="50" t="str">
        <f ca="1">OFFSET(随机目标!$C$42,M2003-1,MATCH(K2003,随机目标!$C$41:$CH$41,0))</f>
        <v>prop,308,1</v>
      </c>
      <c r="P2003" s="50">
        <f ca="1">OFFSET(随机目标!$C$42,M2003-1,MATCH(K2003,随机目标!$C$41:$CH$41,0)+1)</f>
        <v>0</v>
      </c>
      <c r="Q2003" s="50">
        <v>1</v>
      </c>
      <c r="R2003" s="50" t="str">
        <f t="shared" ca="1" si="1069"/>
        <v>prop_308</v>
      </c>
      <c r="S2003" s="50" t="str">
        <f t="shared" ca="1" si="1070"/>
        <v>prop</v>
      </c>
    </row>
    <row r="2004" spans="11:19">
      <c r="K2004" s="50">
        <v>25</v>
      </c>
      <c r="L2004" s="50">
        <f t="shared" si="1068"/>
        <v>251002</v>
      </c>
      <c r="M2004" s="50">
        <v>2</v>
      </c>
      <c r="N2004" s="50" t="str">
        <f ca="1">OFFSET(随机目标!$C$42,M2004-1,MATCH(K2004,随机目标!$C$41:$CH$41,0)-1)</f>
        <v>prop,308,1</v>
      </c>
      <c r="O2004" s="50" t="str">
        <f ca="1">OFFSET(随机目标!$C$42,M2004-1,MATCH(K2004,随机目标!$C$41:$CH$41,0))</f>
        <v>prop,308,1</v>
      </c>
      <c r="P2004" s="50">
        <f ca="1">OFFSET(随机目标!$C$42,M2004-1,MATCH(K2004,随机目标!$C$41:$CH$41,0)+1)</f>
        <v>0</v>
      </c>
      <c r="Q2004" s="50">
        <v>1</v>
      </c>
      <c r="R2004" s="50" t="str">
        <f t="shared" ca="1" si="1069"/>
        <v>prop_308</v>
      </c>
      <c r="S2004" s="50" t="str">
        <f t="shared" ca="1" si="1070"/>
        <v>prop</v>
      </c>
    </row>
    <row r="2005" spans="11:19">
      <c r="K2005" s="50">
        <v>25</v>
      </c>
      <c r="L2005" s="50">
        <f t="shared" si="1068"/>
        <v>251003</v>
      </c>
      <c r="M2005" s="50">
        <v>3</v>
      </c>
      <c r="N2005" s="50" t="str">
        <f ca="1">OFFSET(随机目标!$C$42,M2005-1,MATCH(K2005,随机目标!$C$41:$CH$41,0)-1)</f>
        <v>prop,308,1</v>
      </c>
      <c r="O2005" s="50" t="str">
        <f ca="1">OFFSET(随机目标!$C$42,M2005-1,MATCH(K2005,随机目标!$C$41:$CH$41,0))</f>
        <v>prop,308,1</v>
      </c>
      <c r="P2005" s="50">
        <f ca="1">OFFSET(随机目标!$C$42,M2005-1,MATCH(K2005,随机目标!$C$41:$CH$41,0)+1)</f>
        <v>0</v>
      </c>
      <c r="Q2005" s="50">
        <v>1</v>
      </c>
      <c r="R2005" s="50" t="str">
        <f t="shared" ca="1" si="1069"/>
        <v>prop_308</v>
      </c>
      <c r="S2005" s="50" t="str">
        <f t="shared" ca="1" si="1070"/>
        <v>prop</v>
      </c>
    </row>
    <row r="2006" spans="11:19">
      <c r="K2006" s="50">
        <v>25</v>
      </c>
      <c r="L2006" s="50">
        <f t="shared" si="1068"/>
        <v>251004</v>
      </c>
      <c r="M2006" s="50">
        <v>4</v>
      </c>
      <c r="N2006" s="50" t="str">
        <f ca="1">OFFSET(随机目标!$C$42,M2006-1,MATCH(K2006,随机目标!$C$41:$CH$41,0)-1)</f>
        <v>prop,308,1</v>
      </c>
      <c r="O2006" s="50" t="str">
        <f ca="1">OFFSET(随机目标!$C$42,M2006-1,MATCH(K2006,随机目标!$C$41:$CH$41,0))</f>
        <v>prop,308,1</v>
      </c>
      <c r="P2006" s="50">
        <f ca="1">OFFSET(随机目标!$C$42,M2006-1,MATCH(K2006,随机目标!$C$41:$CH$41,0)+1)</f>
        <v>0</v>
      </c>
      <c r="Q2006" s="50">
        <v>1</v>
      </c>
      <c r="R2006" s="50" t="str">
        <f t="shared" ca="1" si="1069"/>
        <v>prop_308</v>
      </c>
      <c r="S2006" s="50" t="str">
        <f t="shared" ca="1" si="1070"/>
        <v>prop</v>
      </c>
    </row>
    <row r="2007" spans="11:19">
      <c r="K2007" s="50">
        <v>25</v>
      </c>
      <c r="L2007" s="50">
        <f t="shared" si="1068"/>
        <v>251005</v>
      </c>
      <c r="M2007" s="50">
        <v>5</v>
      </c>
      <c r="N2007" s="50" t="str">
        <f ca="1">OFFSET(随机目标!$C$42,M2007-1,MATCH(K2007,随机目标!$C$41:$CH$41,0)-1)</f>
        <v>prop,308,1</v>
      </c>
      <c r="O2007" s="50" t="str">
        <f ca="1">OFFSET(随机目标!$C$42,M2007-1,MATCH(K2007,随机目标!$C$41:$CH$41,0))</f>
        <v>prop,308,1</v>
      </c>
      <c r="P2007" s="50">
        <f ca="1">OFFSET(随机目标!$C$42,M2007-1,MATCH(K2007,随机目标!$C$41:$CH$41,0)+1)</f>
        <v>0</v>
      </c>
      <c r="Q2007" s="50">
        <v>1</v>
      </c>
      <c r="R2007" s="50" t="str">
        <f t="shared" ca="1" si="1069"/>
        <v>prop_308</v>
      </c>
      <c r="S2007" s="50" t="str">
        <f t="shared" ca="1" si="1070"/>
        <v>prop</v>
      </c>
    </row>
    <row r="2008" spans="11:19">
      <c r="K2008" s="50">
        <v>25</v>
      </c>
      <c r="L2008" s="50">
        <f t="shared" si="1068"/>
        <v>251006</v>
      </c>
      <c r="M2008" s="50">
        <v>6</v>
      </c>
      <c r="N2008" s="50" t="str">
        <f ca="1">OFFSET(随机目标!$C$42,M2008-1,MATCH(K2008,随机目标!$C$41:$CH$41,0)-1)</f>
        <v>prop,308,1</v>
      </c>
      <c r="O2008" s="50" t="str">
        <f ca="1">OFFSET(随机目标!$C$42,M2008-1,MATCH(K2008,随机目标!$C$41:$CH$41,0))</f>
        <v>prop,308,1</v>
      </c>
      <c r="P2008" s="50">
        <f ca="1">OFFSET(随机目标!$C$42,M2008-1,MATCH(K2008,随机目标!$C$41:$CH$41,0)+1)</f>
        <v>0</v>
      </c>
      <c r="Q2008" s="50">
        <v>1</v>
      </c>
      <c r="R2008" s="50" t="str">
        <f t="shared" ca="1" si="1069"/>
        <v>prop_308</v>
      </c>
      <c r="S2008" s="50" t="str">
        <f t="shared" ca="1" si="1070"/>
        <v>prop</v>
      </c>
    </row>
    <row r="2009" spans="11:19">
      <c r="K2009" s="50">
        <v>25</v>
      </c>
      <c r="L2009" s="50">
        <f t="shared" si="1068"/>
        <v>251007</v>
      </c>
      <c r="M2009" s="50">
        <v>7</v>
      </c>
      <c r="N2009" s="50" t="str">
        <f ca="1">OFFSET(随机目标!$C$42,M2009-1,MATCH(K2009,随机目标!$C$41:$CH$41,0)-1)</f>
        <v>prop,308,1</v>
      </c>
      <c r="O2009" s="50" t="str">
        <f ca="1">OFFSET(随机目标!$C$42,M2009-1,MATCH(K2009,随机目标!$C$41:$CH$41,0))</f>
        <v>prop,308,1</v>
      </c>
      <c r="P2009" s="50">
        <f ca="1">OFFSET(随机目标!$C$42,M2009-1,MATCH(K2009,随机目标!$C$41:$CH$41,0)+1)</f>
        <v>0</v>
      </c>
      <c r="Q2009" s="50">
        <v>1</v>
      </c>
      <c r="R2009" s="50" t="str">
        <f t="shared" ca="1" si="1069"/>
        <v>prop_308</v>
      </c>
      <c r="S2009" s="50" t="str">
        <f t="shared" ca="1" si="1070"/>
        <v>prop</v>
      </c>
    </row>
    <row r="2010" spans="11:19">
      <c r="K2010" s="50">
        <v>25</v>
      </c>
      <c r="L2010" s="50">
        <f t="shared" si="1068"/>
        <v>251008</v>
      </c>
      <c r="M2010" s="50">
        <v>8</v>
      </c>
      <c r="N2010" s="50" t="str">
        <f ca="1">OFFSET(随机目标!$C$42,M2010-1,MATCH(K2010,随机目标!$C$41:$CH$41,0)-1)</f>
        <v>prop,308,1</v>
      </c>
      <c r="O2010" s="50" t="str">
        <f ca="1">OFFSET(随机目标!$C$42,M2010-1,MATCH(K2010,随机目标!$C$41:$CH$41,0))</f>
        <v>prop,308,1</v>
      </c>
      <c r="P2010" s="50">
        <f ca="1">OFFSET(随机目标!$C$42,M2010-1,MATCH(K2010,随机目标!$C$41:$CH$41,0)+1)</f>
        <v>0</v>
      </c>
      <c r="Q2010" s="50">
        <v>1</v>
      </c>
      <c r="R2010" s="50" t="str">
        <f t="shared" ca="1" si="1069"/>
        <v>prop_308</v>
      </c>
      <c r="S2010" s="50" t="str">
        <f t="shared" ca="1" si="1070"/>
        <v>prop</v>
      </c>
    </row>
    <row r="2011" spans="11:19">
      <c r="K2011" s="50">
        <v>25</v>
      </c>
      <c r="L2011" s="50">
        <f t="shared" si="1068"/>
        <v>251009</v>
      </c>
      <c r="M2011" s="50">
        <v>9</v>
      </c>
      <c r="N2011" s="50" t="str">
        <f ca="1">OFFSET(随机目标!$C$42,M2011-1,MATCH(K2011,随机目标!$C$41:$CH$41,0)-1)</f>
        <v>prop,308,1</v>
      </c>
      <c r="O2011" s="50" t="str">
        <f ca="1">OFFSET(随机目标!$C$42,M2011-1,MATCH(K2011,随机目标!$C$41:$CH$41,0))</f>
        <v>prop,308,1</v>
      </c>
      <c r="P2011" s="50">
        <f ca="1">OFFSET(随机目标!$C$42,M2011-1,MATCH(K2011,随机目标!$C$41:$CH$41,0)+1)</f>
        <v>0</v>
      </c>
      <c r="Q2011" s="50">
        <v>1</v>
      </c>
      <c r="R2011" s="50" t="str">
        <f t="shared" ca="1" si="1069"/>
        <v>prop_308</v>
      </c>
      <c r="S2011" s="50" t="str">
        <f t="shared" ca="1" si="1070"/>
        <v>prop</v>
      </c>
    </row>
    <row r="2012" spans="11:19">
      <c r="K2012" s="50">
        <v>25</v>
      </c>
      <c r="L2012" s="50">
        <f t="shared" si="1068"/>
        <v>251010</v>
      </c>
      <c r="M2012" s="50">
        <v>10</v>
      </c>
      <c r="N2012" s="50" t="str">
        <f ca="1">OFFSET(随机目标!$C$42,M2012-1,MATCH(K2012,随机目标!$C$41:$CH$41,0)-1)</f>
        <v>prop,308,1</v>
      </c>
      <c r="O2012" s="50" t="str">
        <f ca="1">OFFSET(随机目标!$C$42,M2012-1,MATCH(K2012,随机目标!$C$41:$CH$41,0))</f>
        <v>prop,308,1</v>
      </c>
      <c r="P2012" s="50">
        <f ca="1">OFFSET(随机目标!$C$42,M2012-1,MATCH(K2012,随机目标!$C$41:$CH$41,0)+1)</f>
        <v>5</v>
      </c>
      <c r="Q2012" s="50">
        <v>1</v>
      </c>
      <c r="R2012" s="50" t="str">
        <f t="shared" ca="1" si="1069"/>
        <v>prop_308</v>
      </c>
      <c r="S2012" s="50" t="str">
        <f t="shared" ca="1" si="1070"/>
        <v>prop</v>
      </c>
    </row>
    <row r="2013" spans="11:19">
      <c r="K2013" s="50">
        <v>25</v>
      </c>
      <c r="L2013" s="50">
        <f t="shared" si="1068"/>
        <v>251011</v>
      </c>
      <c r="M2013" s="50">
        <v>11</v>
      </c>
      <c r="N2013" s="50" t="str">
        <f ca="1">OFFSET(随机目标!$C$42,M2013-1,MATCH(K2013,随机目标!$C$41:$CH$41,0)-1)</f>
        <v>prop,308,1</v>
      </c>
      <c r="O2013" s="50" t="str">
        <f ca="1">OFFSET(随机目标!$C$42,M2013-1,MATCH(K2013,随机目标!$C$41:$CH$41,0))</f>
        <v>prop,308,1</v>
      </c>
      <c r="P2013" s="50">
        <f ca="1">OFFSET(随机目标!$C$42,M2013-1,MATCH(K2013,随机目标!$C$41:$CH$41,0)+1)</f>
        <v>5</v>
      </c>
      <c r="Q2013" s="50">
        <v>1</v>
      </c>
      <c r="R2013" s="50" t="str">
        <f t="shared" ca="1" si="1069"/>
        <v>prop_308</v>
      </c>
      <c r="S2013" s="50" t="str">
        <f t="shared" ca="1" si="1070"/>
        <v>prop</v>
      </c>
    </row>
    <row r="2014" spans="11:19">
      <c r="K2014" s="50">
        <v>25</v>
      </c>
      <c r="L2014" s="50">
        <f t="shared" si="1068"/>
        <v>251012</v>
      </c>
      <c r="M2014" s="50">
        <v>12</v>
      </c>
      <c r="N2014" s="50" t="str">
        <f ca="1">OFFSET(随机目标!$C$42,M2014-1,MATCH(K2014,随机目标!$C$41:$CH$41,0)-1)</f>
        <v>prop,308,1</v>
      </c>
      <c r="O2014" s="50" t="str">
        <f ca="1">OFFSET(随机目标!$C$42,M2014-1,MATCH(K2014,随机目标!$C$41:$CH$41,0))</f>
        <v>prop,308,1</v>
      </c>
      <c r="P2014" s="50">
        <f ca="1">OFFSET(随机目标!$C$42,M2014-1,MATCH(K2014,随机目标!$C$41:$CH$41,0)+1)</f>
        <v>5</v>
      </c>
      <c r="Q2014" s="50">
        <v>1</v>
      </c>
      <c r="R2014" s="50" t="str">
        <f t="shared" ca="1" si="1069"/>
        <v>prop_308</v>
      </c>
      <c r="S2014" s="50" t="str">
        <f t="shared" ca="1" si="1070"/>
        <v>prop</v>
      </c>
    </row>
    <row r="2015" spans="11:19">
      <c r="K2015" s="50">
        <v>25</v>
      </c>
      <c r="L2015" s="50">
        <f t="shared" si="1068"/>
        <v>251013</v>
      </c>
      <c r="M2015" s="50">
        <v>13</v>
      </c>
      <c r="N2015" s="50" t="str">
        <f ca="1">OFFSET(随机目标!$C$42,M2015-1,MATCH(K2015,随机目标!$C$41:$CH$41,0)-1)</f>
        <v>prop,308,1</v>
      </c>
      <c r="O2015" s="50" t="str">
        <f ca="1">OFFSET(随机目标!$C$42,M2015-1,MATCH(K2015,随机目标!$C$41:$CH$41,0))</f>
        <v>prop,308,1</v>
      </c>
      <c r="P2015" s="50">
        <f ca="1">OFFSET(随机目标!$C$42,M2015-1,MATCH(K2015,随机目标!$C$41:$CH$41,0)+1)</f>
        <v>5</v>
      </c>
      <c r="Q2015" s="50">
        <v>1</v>
      </c>
      <c r="R2015" s="50" t="str">
        <f t="shared" ca="1" si="1069"/>
        <v>prop_308</v>
      </c>
      <c r="S2015" s="50" t="str">
        <f t="shared" ca="1" si="1070"/>
        <v>prop</v>
      </c>
    </row>
    <row r="2016" spans="11:19">
      <c r="K2016" s="50">
        <v>25</v>
      </c>
      <c r="L2016" s="50">
        <f t="shared" si="1068"/>
        <v>251014</v>
      </c>
      <c r="M2016" s="50">
        <v>14</v>
      </c>
      <c r="N2016" s="50" t="str">
        <f ca="1">OFFSET(随机目标!$C$42,M2016-1,MATCH(K2016,随机目标!$C$41:$CH$41,0)-1)</f>
        <v>prop,308,1</v>
      </c>
      <c r="O2016" s="50" t="str">
        <f ca="1">OFFSET(随机目标!$C$42,M2016-1,MATCH(K2016,随机目标!$C$41:$CH$41,0))</f>
        <v>prop,308,1</v>
      </c>
      <c r="P2016" s="50">
        <f ca="1">OFFSET(随机目标!$C$42,M2016-1,MATCH(K2016,随机目标!$C$41:$CH$41,0)+1)</f>
        <v>5</v>
      </c>
      <c r="Q2016" s="50">
        <v>1</v>
      </c>
      <c r="R2016" s="50" t="str">
        <f t="shared" ca="1" si="1069"/>
        <v>prop_308</v>
      </c>
      <c r="S2016" s="50" t="str">
        <f t="shared" ca="1" si="1070"/>
        <v>prop</v>
      </c>
    </row>
    <row r="2017" spans="11:19">
      <c r="K2017" s="50">
        <v>25</v>
      </c>
      <c r="L2017" s="50">
        <f t="shared" si="1068"/>
        <v>251015</v>
      </c>
      <c r="M2017" s="50">
        <v>15</v>
      </c>
      <c r="N2017" s="50" t="str">
        <f ca="1">OFFSET(随机目标!$C$42,M2017-1,MATCH(K2017,随机目标!$C$41:$CH$41,0)-1)</f>
        <v>prop,308,1</v>
      </c>
      <c r="O2017" s="50" t="str">
        <f ca="1">OFFSET(随机目标!$C$42,M2017-1,MATCH(K2017,随机目标!$C$41:$CH$41,0))</f>
        <v>prop,308,1</v>
      </c>
      <c r="P2017" s="50">
        <f ca="1">OFFSET(随机目标!$C$42,M2017-1,MATCH(K2017,随机目标!$C$41:$CH$41,0)+1)</f>
        <v>5</v>
      </c>
      <c r="Q2017" s="50">
        <v>1</v>
      </c>
      <c r="R2017" s="50" t="str">
        <f t="shared" ca="1" si="1069"/>
        <v>prop_308</v>
      </c>
      <c r="S2017" s="50" t="str">
        <f t="shared" ca="1" si="1070"/>
        <v>prop</v>
      </c>
    </row>
    <row r="2018" spans="11:19">
      <c r="K2018" s="50">
        <v>25</v>
      </c>
      <c r="L2018" s="50">
        <f t="shared" si="1068"/>
        <v>251016</v>
      </c>
      <c r="M2018" s="50">
        <v>16</v>
      </c>
      <c r="N2018" s="50" t="str">
        <f ca="1">OFFSET(随机目标!$C$42,M2018-1,MATCH(K2018,随机目标!$C$41:$CH$41,0)-1)</f>
        <v>prop,308,1</v>
      </c>
      <c r="O2018" s="50" t="str">
        <f ca="1">OFFSET(随机目标!$C$42,M2018-1,MATCH(K2018,随机目标!$C$41:$CH$41,0))</f>
        <v>prop,308,1</v>
      </c>
      <c r="P2018" s="50">
        <f ca="1">OFFSET(随机目标!$C$42,M2018-1,MATCH(K2018,随机目标!$C$41:$CH$41,0)+1)</f>
        <v>5</v>
      </c>
      <c r="Q2018" s="50">
        <v>1</v>
      </c>
      <c r="R2018" s="50" t="str">
        <f t="shared" ca="1" si="1069"/>
        <v>prop_308</v>
      </c>
      <c r="S2018" s="50" t="str">
        <f t="shared" ca="1" si="1070"/>
        <v>prop</v>
      </c>
    </row>
    <row r="2019" spans="11:19">
      <c r="K2019" s="50">
        <v>25</v>
      </c>
      <c r="L2019" s="50">
        <f t="shared" si="1068"/>
        <v>251017</v>
      </c>
      <c r="M2019" s="50">
        <v>17</v>
      </c>
      <c r="N2019" s="50" t="str">
        <f ca="1">OFFSET(随机目标!$C$42,M2019-1,MATCH(K2019,随机目标!$C$41:$CH$41,0)-1)</f>
        <v>prop,308,1</v>
      </c>
      <c r="O2019" s="50" t="str">
        <f ca="1">OFFSET(随机目标!$C$42,M2019-1,MATCH(K2019,随机目标!$C$41:$CH$41,0))</f>
        <v>prop,308,1</v>
      </c>
      <c r="P2019" s="50">
        <f ca="1">OFFSET(随机目标!$C$42,M2019-1,MATCH(K2019,随机目标!$C$41:$CH$41,0)+1)</f>
        <v>5</v>
      </c>
      <c r="Q2019" s="50">
        <v>1</v>
      </c>
      <c r="R2019" s="50" t="str">
        <f t="shared" ca="1" si="1069"/>
        <v>prop_308</v>
      </c>
      <c r="S2019" s="50" t="str">
        <f t="shared" ca="1" si="1070"/>
        <v>prop</v>
      </c>
    </row>
    <row r="2020" spans="11:19">
      <c r="K2020" s="50">
        <v>25</v>
      </c>
      <c r="L2020" s="50">
        <f t="shared" si="1068"/>
        <v>251018</v>
      </c>
      <c r="M2020" s="50">
        <v>18</v>
      </c>
      <c r="N2020" s="50" t="str">
        <f ca="1">OFFSET(随机目标!$C$42,M2020-1,MATCH(K2020,随机目标!$C$41:$CH$41,0)-1)</f>
        <v>prop,308,1</v>
      </c>
      <c r="O2020" s="50" t="str">
        <f ca="1">OFFSET(随机目标!$C$42,M2020-1,MATCH(K2020,随机目标!$C$41:$CH$41,0))</f>
        <v>prop,308,1</v>
      </c>
      <c r="P2020" s="50">
        <f ca="1">OFFSET(随机目标!$C$42,M2020-1,MATCH(K2020,随机目标!$C$41:$CH$41,0)+1)</f>
        <v>5</v>
      </c>
      <c r="Q2020" s="50">
        <v>1</v>
      </c>
      <c r="R2020" s="50" t="str">
        <f t="shared" ca="1" si="1069"/>
        <v>prop_308</v>
      </c>
      <c r="S2020" s="50" t="str">
        <f t="shared" ca="1" si="1070"/>
        <v>prop</v>
      </c>
    </row>
    <row r="2021" spans="11:19">
      <c r="K2021" s="50">
        <v>25</v>
      </c>
      <c r="L2021" s="50">
        <f t="shared" si="1068"/>
        <v>251019</v>
      </c>
      <c r="M2021" s="50">
        <v>19</v>
      </c>
      <c r="N2021" s="50" t="str">
        <f ca="1">OFFSET(随机目标!$C$42,M2021-1,MATCH(K2021,随机目标!$C$41:$CH$41,0)-1)</f>
        <v>prop,308,1</v>
      </c>
      <c r="O2021" s="50" t="str">
        <f ca="1">OFFSET(随机目标!$C$42,M2021-1,MATCH(K2021,随机目标!$C$41:$CH$41,0))</f>
        <v>prop,308,1</v>
      </c>
      <c r="P2021" s="50">
        <f ca="1">OFFSET(随机目标!$C$42,M2021-1,MATCH(K2021,随机目标!$C$41:$CH$41,0)+1)</f>
        <v>5</v>
      </c>
      <c r="Q2021" s="50">
        <v>1</v>
      </c>
      <c r="R2021" s="50" t="str">
        <f t="shared" ca="1" si="1069"/>
        <v>prop_308</v>
      </c>
      <c r="S2021" s="50" t="str">
        <f t="shared" ca="1" si="1070"/>
        <v>prop</v>
      </c>
    </row>
    <row r="2022" spans="11:19">
      <c r="K2022" s="50">
        <v>25</v>
      </c>
      <c r="L2022" s="50">
        <f t="shared" si="1068"/>
        <v>251020</v>
      </c>
      <c r="M2022" s="50">
        <v>20</v>
      </c>
      <c r="N2022" s="50" t="str">
        <f ca="1">OFFSET(随机目标!$C$42,M2022-1,MATCH(K2022,随机目标!$C$41:$CH$41,0)-1)</f>
        <v>prop,308,1</v>
      </c>
      <c r="O2022" s="50" t="str">
        <f ca="1">OFFSET(随机目标!$C$42,M2022-1,MATCH(K2022,随机目标!$C$41:$CH$41,0))</f>
        <v>prop,308,1</v>
      </c>
      <c r="P2022" s="50">
        <f ca="1">OFFSET(随机目标!$C$42,M2022-1,MATCH(K2022,随机目标!$C$41:$CH$41,0)+1)</f>
        <v>5</v>
      </c>
      <c r="Q2022" s="50">
        <v>1</v>
      </c>
      <c r="R2022" s="50" t="str">
        <f t="shared" ca="1" si="1069"/>
        <v>prop_308</v>
      </c>
      <c r="S2022" s="50" t="str">
        <f t="shared" ca="1" si="1070"/>
        <v>prop</v>
      </c>
    </row>
    <row r="2023" spans="11:19">
      <c r="K2023" s="50">
        <v>25</v>
      </c>
      <c r="L2023" s="50">
        <f t="shared" si="1068"/>
        <v>251021</v>
      </c>
      <c r="M2023" s="50">
        <v>21</v>
      </c>
      <c r="N2023" s="50" t="str">
        <f ca="1">OFFSET(随机目标!$C$42,M2023-1,MATCH(K2023,随机目标!$C$41:$CH$41,0)-1)</f>
        <v>prop,308,1</v>
      </c>
      <c r="O2023" s="50" t="str">
        <f ca="1">OFFSET(随机目标!$C$42,M2023-1,MATCH(K2023,随机目标!$C$41:$CH$41,0))</f>
        <v>prop,308,1</v>
      </c>
      <c r="P2023" s="50">
        <f ca="1">OFFSET(随机目标!$C$42,M2023-1,MATCH(K2023,随机目标!$C$41:$CH$41,0)+1)</f>
        <v>5</v>
      </c>
      <c r="Q2023" s="50">
        <v>1</v>
      </c>
      <c r="R2023" s="50" t="str">
        <f t="shared" ca="1" si="1069"/>
        <v>prop_308</v>
      </c>
      <c r="S2023" s="50" t="str">
        <f t="shared" ca="1" si="1070"/>
        <v>prop</v>
      </c>
    </row>
    <row r="2024" spans="11:19">
      <c r="K2024" s="50">
        <v>25</v>
      </c>
      <c r="L2024" s="50">
        <f t="shared" si="1068"/>
        <v>251022</v>
      </c>
      <c r="M2024" s="50">
        <v>22</v>
      </c>
      <c r="N2024" s="50" t="str">
        <f ca="1">OFFSET(随机目标!$C$42,M2024-1,MATCH(K2024,随机目标!$C$41:$CH$41,0)-1)</f>
        <v>prop,308,1</v>
      </c>
      <c r="O2024" s="50" t="str">
        <f ca="1">OFFSET(随机目标!$C$42,M2024-1,MATCH(K2024,随机目标!$C$41:$CH$41,0))</f>
        <v>prop,308,1</v>
      </c>
      <c r="P2024" s="50">
        <f ca="1">OFFSET(随机目标!$C$42,M2024-1,MATCH(K2024,随机目标!$C$41:$CH$41,0)+1)</f>
        <v>10</v>
      </c>
      <c r="Q2024" s="50">
        <v>1</v>
      </c>
      <c r="R2024" s="50" t="str">
        <f t="shared" ca="1" si="1069"/>
        <v>prop_308</v>
      </c>
      <c r="S2024" s="50" t="str">
        <f t="shared" ca="1" si="1070"/>
        <v>prop</v>
      </c>
    </row>
    <row r="2025" spans="11:19">
      <c r="K2025" s="50">
        <v>25</v>
      </c>
      <c r="L2025" s="50">
        <f t="shared" si="1068"/>
        <v>251023</v>
      </c>
      <c r="M2025" s="50">
        <v>23</v>
      </c>
      <c r="N2025" s="50" t="str">
        <f ca="1">OFFSET(随机目标!$C$42,M2025-1,MATCH(K2025,随机目标!$C$41:$CH$41,0)-1)</f>
        <v>prop,308,1</v>
      </c>
      <c r="O2025" s="50" t="str">
        <f ca="1">OFFSET(随机目标!$C$42,M2025-1,MATCH(K2025,随机目标!$C$41:$CH$41,0))</f>
        <v>prop,308,1</v>
      </c>
      <c r="P2025" s="50">
        <f ca="1">OFFSET(随机目标!$C$42,M2025-1,MATCH(K2025,随机目标!$C$41:$CH$41,0)+1)</f>
        <v>10</v>
      </c>
      <c r="Q2025" s="50">
        <v>1</v>
      </c>
      <c r="R2025" s="50" t="str">
        <f t="shared" ca="1" si="1069"/>
        <v>prop_308</v>
      </c>
      <c r="S2025" s="50" t="str">
        <f t="shared" ca="1" si="1070"/>
        <v>prop</v>
      </c>
    </row>
    <row r="2026" spans="11:19">
      <c r="K2026" s="50">
        <v>25</v>
      </c>
      <c r="L2026" s="50">
        <f t="shared" si="1068"/>
        <v>251024</v>
      </c>
      <c r="M2026" s="50">
        <v>24</v>
      </c>
      <c r="N2026" s="50" t="str">
        <f ca="1">OFFSET(随机目标!$C$42,M2026-1,MATCH(K2026,随机目标!$C$41:$CH$41,0)-1)</f>
        <v>prop,308,1</v>
      </c>
      <c r="O2026" s="50" t="str">
        <f ca="1">OFFSET(随机目标!$C$42,M2026-1,MATCH(K2026,随机目标!$C$41:$CH$41,0))</f>
        <v>prop,308,1</v>
      </c>
      <c r="P2026" s="50">
        <f ca="1">OFFSET(随机目标!$C$42,M2026-1,MATCH(K2026,随机目标!$C$41:$CH$41,0)+1)</f>
        <v>10</v>
      </c>
      <c r="Q2026" s="50">
        <v>1</v>
      </c>
      <c r="R2026" s="50" t="str">
        <f t="shared" ca="1" si="1069"/>
        <v>prop_308</v>
      </c>
      <c r="S2026" s="50" t="str">
        <f t="shared" ca="1" si="1070"/>
        <v>prop</v>
      </c>
    </row>
    <row r="2027" spans="11:19">
      <c r="K2027" s="50">
        <v>25</v>
      </c>
      <c r="L2027" s="50">
        <f t="shared" si="1068"/>
        <v>251025</v>
      </c>
      <c r="M2027" s="50">
        <v>25</v>
      </c>
      <c r="N2027" s="50" t="str">
        <f ca="1">OFFSET(随机目标!$C$42,M2027-1,MATCH(K2027,随机目标!$C$41:$CH$41,0)-1)</f>
        <v>prop,308,1</v>
      </c>
      <c r="O2027" s="50" t="str">
        <f ca="1">OFFSET(随机目标!$C$42,M2027-1,MATCH(K2027,随机目标!$C$41:$CH$41,0))</f>
        <v>prop,308,1</v>
      </c>
      <c r="P2027" s="50">
        <f ca="1">OFFSET(随机目标!$C$42,M2027-1,MATCH(K2027,随机目标!$C$41:$CH$41,0)+1)</f>
        <v>10</v>
      </c>
      <c r="Q2027" s="50">
        <v>1</v>
      </c>
      <c r="R2027" s="50" t="str">
        <f t="shared" ca="1" si="1069"/>
        <v>prop_308</v>
      </c>
      <c r="S2027" s="50" t="str">
        <f t="shared" ca="1" si="1070"/>
        <v>prop</v>
      </c>
    </row>
    <row r="2028" spans="11:19">
      <c r="K2028" s="50">
        <v>25</v>
      </c>
      <c r="L2028" s="50">
        <f t="shared" si="1068"/>
        <v>251026</v>
      </c>
      <c r="M2028" s="50">
        <v>26</v>
      </c>
      <c r="N2028" s="50" t="str">
        <f ca="1">OFFSET(随机目标!$C$42,M2028-1,MATCH(K2028,随机目标!$C$41:$CH$41,0)-1)</f>
        <v>prop,308,1</v>
      </c>
      <c r="O2028" s="50" t="str">
        <f ca="1">OFFSET(随机目标!$C$42,M2028-1,MATCH(K2028,随机目标!$C$41:$CH$41,0))</f>
        <v>prop,308,1</v>
      </c>
      <c r="P2028" s="50">
        <f ca="1">OFFSET(随机目标!$C$42,M2028-1,MATCH(K2028,随机目标!$C$41:$CH$41,0)+1)</f>
        <v>10</v>
      </c>
      <c r="Q2028" s="50">
        <v>1</v>
      </c>
      <c r="R2028" s="50" t="str">
        <f t="shared" ca="1" si="1069"/>
        <v>prop_308</v>
      </c>
      <c r="S2028" s="50" t="str">
        <f t="shared" ca="1" si="1070"/>
        <v>prop</v>
      </c>
    </row>
    <row r="2029" spans="11:19">
      <c r="K2029" s="50">
        <v>25</v>
      </c>
      <c r="L2029" s="50">
        <f t="shared" si="1068"/>
        <v>251027</v>
      </c>
      <c r="M2029" s="50">
        <v>27</v>
      </c>
      <c r="N2029" s="50" t="str">
        <f ca="1">OFFSET(随机目标!$C$42,M2029-1,MATCH(K2029,随机目标!$C$41:$CH$41,0)-1)</f>
        <v>prop,308,1</v>
      </c>
      <c r="O2029" s="50" t="str">
        <f ca="1">OFFSET(随机目标!$C$42,M2029-1,MATCH(K2029,随机目标!$C$41:$CH$41,0))</f>
        <v>prop,308,1</v>
      </c>
      <c r="P2029" s="50">
        <f ca="1">OFFSET(随机目标!$C$42,M2029-1,MATCH(K2029,随机目标!$C$41:$CH$41,0)+1)</f>
        <v>10</v>
      </c>
      <c r="Q2029" s="50">
        <v>1</v>
      </c>
      <c r="R2029" s="50" t="str">
        <f t="shared" ca="1" si="1069"/>
        <v>prop_308</v>
      </c>
      <c r="S2029" s="50" t="str">
        <f t="shared" ca="1" si="1070"/>
        <v>prop</v>
      </c>
    </row>
    <row r="2030" spans="11:19">
      <c r="K2030" s="50">
        <v>25</v>
      </c>
      <c r="L2030" s="50">
        <f t="shared" si="1068"/>
        <v>251028</v>
      </c>
      <c r="M2030" s="50">
        <v>28</v>
      </c>
      <c r="N2030" s="50" t="str">
        <f ca="1">OFFSET(随机目标!$C$42,M2030-1,MATCH(K2030,随机目标!$C$41:$CH$41,0)-1)</f>
        <v>prop,308,1</v>
      </c>
      <c r="O2030" s="50" t="str">
        <f ca="1">OFFSET(随机目标!$C$42,M2030-1,MATCH(K2030,随机目标!$C$41:$CH$41,0))</f>
        <v>prop,308,1</v>
      </c>
      <c r="P2030" s="50">
        <f ca="1">OFFSET(随机目标!$C$42,M2030-1,MATCH(K2030,随机目标!$C$41:$CH$41,0)+1)</f>
        <v>10</v>
      </c>
      <c r="Q2030" s="50">
        <v>1</v>
      </c>
      <c r="R2030" s="50" t="str">
        <f t="shared" ca="1" si="1069"/>
        <v>prop_308</v>
      </c>
      <c r="S2030" s="50" t="str">
        <f t="shared" ca="1" si="1070"/>
        <v>prop</v>
      </c>
    </row>
    <row r="2031" spans="11:19">
      <c r="K2031" s="50">
        <v>25</v>
      </c>
      <c r="L2031" s="50">
        <f t="shared" si="1068"/>
        <v>251029</v>
      </c>
      <c r="M2031" s="50">
        <v>29</v>
      </c>
      <c r="N2031" s="50" t="str">
        <f ca="1">OFFSET(随机目标!$C$42,M2031-1,MATCH(K2031,随机目标!$C$41:$CH$41,0)-1)</f>
        <v>prop,308,1</v>
      </c>
      <c r="O2031" s="50" t="str">
        <f ca="1">OFFSET(随机目标!$C$42,M2031-1,MATCH(K2031,随机目标!$C$41:$CH$41,0))</f>
        <v>prop,308,1</v>
      </c>
      <c r="P2031" s="50">
        <f ca="1">OFFSET(随机目标!$C$42,M2031-1,MATCH(K2031,随机目标!$C$41:$CH$41,0)+1)</f>
        <v>10</v>
      </c>
      <c r="Q2031" s="50">
        <v>1</v>
      </c>
      <c r="R2031" s="50" t="str">
        <f t="shared" ca="1" si="1069"/>
        <v>prop_308</v>
      </c>
      <c r="S2031" s="50" t="str">
        <f t="shared" ca="1" si="1070"/>
        <v>prop</v>
      </c>
    </row>
    <row r="2032" spans="11:19">
      <c r="K2032" s="50">
        <v>25</v>
      </c>
      <c r="L2032" s="50">
        <f t="shared" ref="L2032:L2095" si="1071">K2032*10000+1000+M2032</f>
        <v>251030</v>
      </c>
      <c r="M2032" s="50">
        <v>30</v>
      </c>
      <c r="N2032" s="50" t="str">
        <f ca="1">OFFSET(随机目标!$C$42,M2032-1,MATCH(K2032,随机目标!$C$41:$CH$41,0)-1)</f>
        <v>prop,308,1</v>
      </c>
      <c r="O2032" s="50" t="str">
        <f ca="1">OFFSET(随机目标!$C$42,M2032-1,MATCH(K2032,随机目标!$C$41:$CH$41,0))</f>
        <v>prop,308,1</v>
      </c>
      <c r="P2032" s="50">
        <f ca="1">OFFSET(随机目标!$C$42,M2032-1,MATCH(K2032,随机目标!$C$41:$CH$41,0)+1)</f>
        <v>10</v>
      </c>
      <c r="Q2032" s="50">
        <v>1</v>
      </c>
      <c r="R2032" s="50" t="str">
        <f t="shared" ref="R2032:R2095" ca="1" si="1072">IF(OR(S2032="coin",S2032="stage_token"),VLOOKUP(S2032,$AE$3:$AF$6,2,0),IF(S2032="item",VLOOKUP(O2032,$AE$3:$AF$6,2,0),S2032&amp;"_"&amp;MID(O2032,6,3)))</f>
        <v>prop_308</v>
      </c>
      <c r="S2032" s="50" t="str">
        <f t="shared" ref="S2032:S2095" ca="1" si="1073">LEFT(O2032,FIND(",",O2032)-1)</f>
        <v>prop</v>
      </c>
    </row>
    <row r="2033" spans="11:19">
      <c r="K2033" s="50">
        <v>25</v>
      </c>
      <c r="L2033" s="50">
        <f t="shared" si="1071"/>
        <v>251031</v>
      </c>
      <c r="M2033" s="50">
        <v>31</v>
      </c>
      <c r="N2033" s="50" t="str">
        <f ca="1">OFFSET(随机目标!$C$42,M2033-1,MATCH(K2033,随机目标!$C$41:$CH$41,0)-1)</f>
        <v>prop,308,1</v>
      </c>
      <c r="O2033" s="50" t="str">
        <f ca="1">OFFSET(随机目标!$C$42,M2033-1,MATCH(K2033,随机目标!$C$41:$CH$41,0))</f>
        <v>prop,308,1</v>
      </c>
      <c r="P2033" s="50">
        <f ca="1">OFFSET(随机目标!$C$42,M2033-1,MATCH(K2033,随机目标!$C$41:$CH$41,0)+1)</f>
        <v>10</v>
      </c>
      <c r="Q2033" s="50">
        <v>1</v>
      </c>
      <c r="R2033" s="50" t="str">
        <f t="shared" ca="1" si="1072"/>
        <v>prop_308</v>
      </c>
      <c r="S2033" s="50" t="str">
        <f t="shared" ca="1" si="1073"/>
        <v>prop</v>
      </c>
    </row>
    <row r="2034" spans="11:19">
      <c r="K2034" s="50">
        <v>25</v>
      </c>
      <c r="L2034" s="50">
        <f t="shared" si="1071"/>
        <v>251032</v>
      </c>
      <c r="M2034" s="50">
        <v>32</v>
      </c>
      <c r="N2034" s="50" t="str">
        <f ca="1">OFFSET(随机目标!$C$42,M2034-1,MATCH(K2034,随机目标!$C$41:$CH$41,0)-1)</f>
        <v>prop,308,1</v>
      </c>
      <c r="O2034" s="50" t="str">
        <f ca="1">OFFSET(随机目标!$C$42,M2034-1,MATCH(K2034,随机目标!$C$41:$CH$41,0))</f>
        <v>prop,308,1</v>
      </c>
      <c r="P2034" s="50">
        <f ca="1">OFFSET(随机目标!$C$42,M2034-1,MATCH(K2034,随机目标!$C$41:$CH$41,0)+1)</f>
        <v>10</v>
      </c>
      <c r="Q2034" s="50">
        <v>1</v>
      </c>
      <c r="R2034" s="50" t="str">
        <f t="shared" ca="1" si="1072"/>
        <v>prop_308</v>
      </c>
      <c r="S2034" s="50" t="str">
        <f t="shared" ca="1" si="1073"/>
        <v>prop</v>
      </c>
    </row>
    <row r="2035" spans="11:19">
      <c r="K2035" s="50">
        <v>25</v>
      </c>
      <c r="L2035" s="50">
        <f t="shared" si="1071"/>
        <v>251033</v>
      </c>
      <c r="M2035" s="50">
        <v>33</v>
      </c>
      <c r="N2035" s="50" t="str">
        <f ca="1">OFFSET(随机目标!$C$42,M2035-1,MATCH(K2035,随机目标!$C$41:$CH$41,0)-1)</f>
        <v>prop,308,1</v>
      </c>
      <c r="O2035" s="50" t="str">
        <f ca="1">OFFSET(随机目标!$C$42,M2035-1,MATCH(K2035,随机目标!$C$41:$CH$41,0))</f>
        <v>prop,308,1</v>
      </c>
      <c r="P2035" s="50">
        <f ca="1">OFFSET(随机目标!$C$42,M2035-1,MATCH(K2035,随机目标!$C$41:$CH$41,0)+1)</f>
        <v>10</v>
      </c>
      <c r="Q2035" s="50">
        <v>1</v>
      </c>
      <c r="R2035" s="50" t="str">
        <f t="shared" ca="1" si="1072"/>
        <v>prop_308</v>
      </c>
      <c r="S2035" s="50" t="str">
        <f t="shared" ca="1" si="1073"/>
        <v>prop</v>
      </c>
    </row>
    <row r="2036" spans="11:19">
      <c r="K2036" s="50">
        <v>25</v>
      </c>
      <c r="L2036" s="50">
        <f t="shared" si="1071"/>
        <v>251034</v>
      </c>
      <c r="M2036" s="50">
        <v>34</v>
      </c>
      <c r="N2036" s="50" t="str">
        <f ca="1">OFFSET(随机目标!$C$42,M2036-1,MATCH(K2036,随机目标!$C$41:$CH$41,0)-1)</f>
        <v>prop,308,1</v>
      </c>
      <c r="O2036" s="50" t="str">
        <f ca="1">OFFSET(随机目标!$C$42,M2036-1,MATCH(K2036,随机目标!$C$41:$CH$41,0))</f>
        <v>prop,308,1</v>
      </c>
      <c r="P2036" s="50">
        <f ca="1">OFFSET(随机目标!$C$42,M2036-1,MATCH(K2036,随机目标!$C$41:$CH$41,0)+1)</f>
        <v>10</v>
      </c>
      <c r="Q2036" s="50">
        <v>1</v>
      </c>
      <c r="R2036" s="50" t="str">
        <f t="shared" ca="1" si="1072"/>
        <v>prop_308</v>
      </c>
      <c r="S2036" s="50" t="str">
        <f t="shared" ca="1" si="1073"/>
        <v>prop</v>
      </c>
    </row>
    <row r="2037" spans="11:19">
      <c r="K2037" s="50">
        <v>25</v>
      </c>
      <c r="L2037" s="50">
        <f t="shared" si="1071"/>
        <v>251035</v>
      </c>
      <c r="M2037" s="50">
        <v>35</v>
      </c>
      <c r="N2037" s="50" t="str">
        <f ca="1">OFFSET(随机目标!$C$42,M2037-1,MATCH(K2037,随机目标!$C$41:$CH$41,0)-1)</f>
        <v>prop,308,1</v>
      </c>
      <c r="O2037" s="50" t="str">
        <f ca="1">OFFSET(随机目标!$C$42,M2037-1,MATCH(K2037,随机目标!$C$41:$CH$41,0))</f>
        <v>prop,308,1</v>
      </c>
      <c r="P2037" s="50">
        <f ca="1">OFFSET(随机目标!$C$42,M2037-1,MATCH(K2037,随机目标!$C$41:$CH$41,0)+1)</f>
        <v>10</v>
      </c>
      <c r="Q2037" s="50">
        <v>1</v>
      </c>
      <c r="R2037" s="50" t="str">
        <f t="shared" ca="1" si="1072"/>
        <v>prop_308</v>
      </c>
      <c r="S2037" s="50" t="str">
        <f t="shared" ca="1" si="1073"/>
        <v>prop</v>
      </c>
    </row>
    <row r="2038" spans="11:19">
      <c r="K2038" s="50">
        <v>25</v>
      </c>
      <c r="L2038" s="50">
        <f t="shared" si="1071"/>
        <v>251036</v>
      </c>
      <c r="M2038" s="50">
        <v>36</v>
      </c>
      <c r="N2038" s="50" t="str">
        <f ca="1">OFFSET(随机目标!$C$42,M2038-1,MATCH(K2038,随机目标!$C$41:$CH$41,0)-1)</f>
        <v>prop,308,1</v>
      </c>
      <c r="O2038" s="50" t="str">
        <f ca="1">OFFSET(随机目标!$C$42,M2038-1,MATCH(K2038,随机目标!$C$41:$CH$41,0))</f>
        <v>prop,308,1</v>
      </c>
      <c r="P2038" s="50">
        <f ca="1">OFFSET(随机目标!$C$42,M2038-1,MATCH(K2038,随机目标!$C$41:$CH$41,0)+1)</f>
        <v>10</v>
      </c>
      <c r="Q2038" s="50">
        <v>1</v>
      </c>
      <c r="R2038" s="50" t="str">
        <f t="shared" ca="1" si="1072"/>
        <v>prop_308</v>
      </c>
      <c r="S2038" s="50" t="str">
        <f t="shared" ca="1" si="1073"/>
        <v>prop</v>
      </c>
    </row>
    <row r="2039" spans="11:19">
      <c r="K2039" s="50">
        <v>25</v>
      </c>
      <c r="L2039" s="50">
        <f t="shared" si="1071"/>
        <v>251037</v>
      </c>
      <c r="M2039" s="50">
        <v>37</v>
      </c>
      <c r="N2039" s="50" t="str">
        <f ca="1">OFFSET(随机目标!$C$42,M2039-1,MATCH(K2039,随机目标!$C$41:$CH$41,0)-1)</f>
        <v>prop,308,1</v>
      </c>
      <c r="O2039" s="50" t="str">
        <f ca="1">OFFSET(随机目标!$C$42,M2039-1,MATCH(K2039,随机目标!$C$41:$CH$41,0))</f>
        <v>prop,308,1</v>
      </c>
      <c r="P2039" s="50">
        <f ca="1">OFFSET(随机目标!$C$42,M2039-1,MATCH(K2039,随机目标!$C$41:$CH$41,0)+1)</f>
        <v>10</v>
      </c>
      <c r="Q2039" s="50">
        <v>1</v>
      </c>
      <c r="R2039" s="50" t="str">
        <f t="shared" ca="1" si="1072"/>
        <v>prop_308</v>
      </c>
      <c r="S2039" s="50" t="str">
        <f t="shared" ca="1" si="1073"/>
        <v>prop</v>
      </c>
    </row>
    <row r="2040" spans="11:19">
      <c r="K2040" s="50">
        <v>25</v>
      </c>
      <c r="L2040" s="50">
        <f t="shared" si="1071"/>
        <v>251038</v>
      </c>
      <c r="M2040" s="50">
        <v>38</v>
      </c>
      <c r="N2040" s="50" t="str">
        <f ca="1">OFFSET(随机目标!$C$42,M2040-1,MATCH(K2040,随机目标!$C$41:$CH$41,0)-1)</f>
        <v>prop,308,1</v>
      </c>
      <c r="O2040" s="50" t="str">
        <f ca="1">OFFSET(随机目标!$C$42,M2040-1,MATCH(K2040,随机目标!$C$41:$CH$41,0))</f>
        <v>prop,308,1</v>
      </c>
      <c r="P2040" s="50">
        <f ca="1">OFFSET(随机目标!$C$42,M2040-1,MATCH(K2040,随机目标!$C$41:$CH$41,0)+1)</f>
        <v>10</v>
      </c>
      <c r="Q2040" s="50">
        <v>1</v>
      </c>
      <c r="R2040" s="50" t="str">
        <f t="shared" ca="1" si="1072"/>
        <v>prop_308</v>
      </c>
      <c r="S2040" s="50" t="str">
        <f t="shared" ca="1" si="1073"/>
        <v>prop</v>
      </c>
    </row>
    <row r="2041" spans="11:19">
      <c r="K2041" s="50">
        <v>25</v>
      </c>
      <c r="L2041" s="50">
        <f t="shared" si="1071"/>
        <v>251039</v>
      </c>
      <c r="M2041" s="50">
        <v>39</v>
      </c>
      <c r="N2041" s="50" t="str">
        <f ca="1">OFFSET(随机目标!$C$42,M2041-1,MATCH(K2041,随机目标!$C$41:$CH$41,0)-1)</f>
        <v>prop,308,1</v>
      </c>
      <c r="O2041" s="50" t="str">
        <f ca="1">OFFSET(随机目标!$C$42,M2041-1,MATCH(K2041,随机目标!$C$41:$CH$41,0))</f>
        <v>prop,308,1</v>
      </c>
      <c r="P2041" s="50">
        <f ca="1">OFFSET(随机目标!$C$42,M2041-1,MATCH(K2041,随机目标!$C$41:$CH$41,0)+1)</f>
        <v>10</v>
      </c>
      <c r="Q2041" s="50">
        <v>1</v>
      </c>
      <c r="R2041" s="50" t="str">
        <f t="shared" ca="1" si="1072"/>
        <v>prop_308</v>
      </c>
      <c r="S2041" s="50" t="str">
        <f t="shared" ca="1" si="1073"/>
        <v>prop</v>
      </c>
    </row>
    <row r="2042" spans="11:19">
      <c r="K2042" s="50">
        <v>25</v>
      </c>
      <c r="L2042" s="50">
        <f t="shared" si="1071"/>
        <v>251040</v>
      </c>
      <c r="M2042" s="50">
        <v>40</v>
      </c>
      <c r="N2042" s="50" t="str">
        <f ca="1">OFFSET(随机目标!$C$42,M2042-1,MATCH(K2042,随机目标!$C$41:$CH$41,0)-1)</f>
        <v>prop,308,1</v>
      </c>
      <c r="O2042" s="50" t="str">
        <f ca="1">OFFSET(随机目标!$C$42,M2042-1,MATCH(K2042,随机目标!$C$41:$CH$41,0))</f>
        <v>prop,308,1</v>
      </c>
      <c r="P2042" s="50">
        <f ca="1">OFFSET(随机目标!$C$42,M2042-1,MATCH(K2042,随机目标!$C$41:$CH$41,0)+1)</f>
        <v>10</v>
      </c>
      <c r="Q2042" s="50">
        <v>1</v>
      </c>
      <c r="R2042" s="50" t="str">
        <f t="shared" ca="1" si="1072"/>
        <v>prop_308</v>
      </c>
      <c r="S2042" s="50" t="str">
        <f t="shared" ca="1" si="1073"/>
        <v>prop</v>
      </c>
    </row>
    <row r="2043" spans="11:19">
      <c r="K2043" s="50">
        <v>25</v>
      </c>
      <c r="L2043" s="50">
        <f t="shared" si="1071"/>
        <v>251041</v>
      </c>
      <c r="M2043" s="50">
        <v>41</v>
      </c>
      <c r="N2043" s="50" t="str">
        <f ca="1">OFFSET(随机目标!$C$42,M2043-1,MATCH(K2043,随机目标!$C$41:$CH$41,0)-1)</f>
        <v>prop,308,1</v>
      </c>
      <c r="O2043" s="50" t="str">
        <f ca="1">OFFSET(随机目标!$C$42,M2043-1,MATCH(K2043,随机目标!$C$41:$CH$41,0))</f>
        <v>prop,308,1</v>
      </c>
      <c r="P2043" s="50">
        <f ca="1">OFFSET(随机目标!$C$42,M2043-1,MATCH(K2043,随机目标!$C$41:$CH$41,0)+1)</f>
        <v>13</v>
      </c>
      <c r="Q2043" s="50">
        <v>1</v>
      </c>
      <c r="R2043" s="50" t="str">
        <f t="shared" ca="1" si="1072"/>
        <v>prop_308</v>
      </c>
      <c r="S2043" s="50" t="str">
        <f t="shared" ca="1" si="1073"/>
        <v>prop</v>
      </c>
    </row>
    <row r="2044" spans="11:19">
      <c r="K2044" s="50">
        <v>25</v>
      </c>
      <c r="L2044" s="50">
        <f t="shared" si="1071"/>
        <v>251042</v>
      </c>
      <c r="M2044" s="50">
        <v>42</v>
      </c>
      <c r="N2044" s="50" t="str">
        <f ca="1">OFFSET(随机目标!$C$42,M2044-1,MATCH(K2044,随机目标!$C$41:$CH$41,0)-1)</f>
        <v>prop,308,1</v>
      </c>
      <c r="O2044" s="50" t="str">
        <f ca="1">OFFSET(随机目标!$C$42,M2044-1,MATCH(K2044,随机目标!$C$41:$CH$41,0))</f>
        <v>prop,308,1</v>
      </c>
      <c r="P2044" s="50">
        <f ca="1">OFFSET(随机目标!$C$42,M2044-1,MATCH(K2044,随机目标!$C$41:$CH$41,0)+1)</f>
        <v>13</v>
      </c>
      <c r="Q2044" s="50">
        <v>1</v>
      </c>
      <c r="R2044" s="50" t="str">
        <f t="shared" ca="1" si="1072"/>
        <v>prop_308</v>
      </c>
      <c r="S2044" s="50" t="str">
        <f t="shared" ca="1" si="1073"/>
        <v>prop</v>
      </c>
    </row>
    <row r="2045" spans="11:19">
      <c r="K2045" s="50">
        <v>25</v>
      </c>
      <c r="L2045" s="50">
        <f t="shared" si="1071"/>
        <v>251043</v>
      </c>
      <c r="M2045" s="50">
        <v>43</v>
      </c>
      <c r="N2045" s="50" t="str">
        <f ca="1">OFFSET(随机目标!$C$42,M2045-1,MATCH(K2045,随机目标!$C$41:$CH$41,0)-1)</f>
        <v>prop,308,1</v>
      </c>
      <c r="O2045" s="50" t="str">
        <f ca="1">OFFSET(随机目标!$C$42,M2045-1,MATCH(K2045,随机目标!$C$41:$CH$41,0))</f>
        <v>prop,308,1</v>
      </c>
      <c r="P2045" s="50">
        <f ca="1">OFFSET(随机目标!$C$42,M2045-1,MATCH(K2045,随机目标!$C$41:$CH$41,0)+1)</f>
        <v>13</v>
      </c>
      <c r="Q2045" s="50">
        <v>1</v>
      </c>
      <c r="R2045" s="50" t="str">
        <f t="shared" ca="1" si="1072"/>
        <v>prop_308</v>
      </c>
      <c r="S2045" s="50" t="str">
        <f t="shared" ca="1" si="1073"/>
        <v>prop</v>
      </c>
    </row>
    <row r="2046" spans="11:19">
      <c r="K2046" s="50">
        <v>25</v>
      </c>
      <c r="L2046" s="50">
        <f t="shared" si="1071"/>
        <v>251044</v>
      </c>
      <c r="M2046" s="50">
        <v>44</v>
      </c>
      <c r="N2046" s="50" t="str">
        <f ca="1">OFFSET(随机目标!$C$42,M2046-1,MATCH(K2046,随机目标!$C$41:$CH$41,0)-1)</f>
        <v>prop,308,1</v>
      </c>
      <c r="O2046" s="50" t="str">
        <f ca="1">OFFSET(随机目标!$C$42,M2046-1,MATCH(K2046,随机目标!$C$41:$CH$41,0))</f>
        <v>prop,308,1</v>
      </c>
      <c r="P2046" s="50">
        <f ca="1">OFFSET(随机目标!$C$42,M2046-1,MATCH(K2046,随机目标!$C$41:$CH$41,0)+1)</f>
        <v>13</v>
      </c>
      <c r="Q2046" s="50">
        <v>1</v>
      </c>
      <c r="R2046" s="50" t="str">
        <f t="shared" ca="1" si="1072"/>
        <v>prop_308</v>
      </c>
      <c r="S2046" s="50" t="str">
        <f t="shared" ca="1" si="1073"/>
        <v>prop</v>
      </c>
    </row>
    <row r="2047" spans="11:19">
      <c r="K2047" s="50">
        <v>25</v>
      </c>
      <c r="L2047" s="50">
        <f t="shared" si="1071"/>
        <v>251045</v>
      </c>
      <c r="M2047" s="50">
        <v>45</v>
      </c>
      <c r="N2047" s="50" t="str">
        <f ca="1">OFFSET(随机目标!$C$42,M2047-1,MATCH(K2047,随机目标!$C$41:$CH$41,0)-1)</f>
        <v>prop,308,1</v>
      </c>
      <c r="O2047" s="50" t="str">
        <f ca="1">OFFSET(随机目标!$C$42,M2047-1,MATCH(K2047,随机目标!$C$41:$CH$41,0))</f>
        <v>prop,308,1</v>
      </c>
      <c r="P2047" s="50">
        <f ca="1">OFFSET(随机目标!$C$42,M2047-1,MATCH(K2047,随机目标!$C$41:$CH$41,0)+1)</f>
        <v>13</v>
      </c>
      <c r="Q2047" s="50">
        <v>1</v>
      </c>
      <c r="R2047" s="50" t="str">
        <f t="shared" ca="1" si="1072"/>
        <v>prop_308</v>
      </c>
      <c r="S2047" s="50" t="str">
        <f t="shared" ca="1" si="1073"/>
        <v>prop</v>
      </c>
    </row>
    <row r="2048" spans="11:19">
      <c r="K2048" s="50">
        <v>25</v>
      </c>
      <c r="L2048" s="50">
        <f t="shared" si="1071"/>
        <v>251046</v>
      </c>
      <c r="M2048" s="50">
        <v>46</v>
      </c>
      <c r="N2048" s="50" t="str">
        <f ca="1">OFFSET(随机目标!$C$42,M2048-1,MATCH(K2048,随机目标!$C$41:$CH$41,0)-1)</f>
        <v>prop,308,1</v>
      </c>
      <c r="O2048" s="50" t="str">
        <f ca="1">OFFSET(随机目标!$C$42,M2048-1,MATCH(K2048,随机目标!$C$41:$CH$41,0))</f>
        <v>prop,308,1</v>
      </c>
      <c r="P2048" s="50">
        <f ca="1">OFFSET(随机目标!$C$42,M2048-1,MATCH(K2048,随机目标!$C$41:$CH$41,0)+1)</f>
        <v>13</v>
      </c>
      <c r="Q2048" s="50">
        <v>1</v>
      </c>
      <c r="R2048" s="50" t="str">
        <f t="shared" ca="1" si="1072"/>
        <v>prop_308</v>
      </c>
      <c r="S2048" s="50" t="str">
        <f t="shared" ca="1" si="1073"/>
        <v>prop</v>
      </c>
    </row>
    <row r="2049" spans="11:19">
      <c r="K2049" s="50">
        <v>25</v>
      </c>
      <c r="L2049" s="50">
        <f t="shared" si="1071"/>
        <v>251047</v>
      </c>
      <c r="M2049" s="50">
        <v>47</v>
      </c>
      <c r="N2049" s="50" t="str">
        <f ca="1">OFFSET(随机目标!$C$42,M2049-1,MATCH(K2049,随机目标!$C$41:$CH$41,0)-1)</f>
        <v>prop,308,1</v>
      </c>
      <c r="O2049" s="50" t="str">
        <f ca="1">OFFSET(随机目标!$C$42,M2049-1,MATCH(K2049,随机目标!$C$41:$CH$41,0))</f>
        <v>prop,308,1</v>
      </c>
      <c r="P2049" s="50">
        <f ca="1">OFFSET(随机目标!$C$42,M2049-1,MATCH(K2049,随机目标!$C$41:$CH$41,0)+1)</f>
        <v>13</v>
      </c>
      <c r="Q2049" s="50">
        <v>1</v>
      </c>
      <c r="R2049" s="50" t="str">
        <f t="shared" ca="1" si="1072"/>
        <v>prop_308</v>
      </c>
      <c r="S2049" s="50" t="str">
        <f t="shared" ca="1" si="1073"/>
        <v>prop</v>
      </c>
    </row>
    <row r="2050" spans="11:19">
      <c r="K2050" s="50">
        <v>25</v>
      </c>
      <c r="L2050" s="50">
        <f t="shared" si="1071"/>
        <v>251048</v>
      </c>
      <c r="M2050" s="50">
        <v>48</v>
      </c>
      <c r="N2050" s="50" t="str">
        <f ca="1">OFFSET(随机目标!$C$42,M2050-1,MATCH(K2050,随机目标!$C$41:$CH$41,0)-1)</f>
        <v>prop,308,1</v>
      </c>
      <c r="O2050" s="50" t="str">
        <f ca="1">OFFSET(随机目标!$C$42,M2050-1,MATCH(K2050,随机目标!$C$41:$CH$41,0))</f>
        <v>prop,308,1</v>
      </c>
      <c r="P2050" s="50">
        <f ca="1">OFFSET(随机目标!$C$42,M2050-1,MATCH(K2050,随机目标!$C$41:$CH$41,0)+1)</f>
        <v>13</v>
      </c>
      <c r="Q2050" s="50">
        <v>1</v>
      </c>
      <c r="R2050" s="50" t="str">
        <f t="shared" ca="1" si="1072"/>
        <v>prop_308</v>
      </c>
      <c r="S2050" s="50" t="str">
        <f t="shared" ca="1" si="1073"/>
        <v>prop</v>
      </c>
    </row>
    <row r="2051" spans="11:19">
      <c r="K2051" s="50">
        <v>25</v>
      </c>
      <c r="L2051" s="50">
        <f t="shared" si="1071"/>
        <v>251049</v>
      </c>
      <c r="M2051" s="50">
        <v>49</v>
      </c>
      <c r="N2051" s="50" t="str">
        <f ca="1">OFFSET(随机目标!$C$42,M2051-1,MATCH(K2051,随机目标!$C$41:$CH$41,0)-1)</f>
        <v>prop,308,1</v>
      </c>
      <c r="O2051" s="50" t="str">
        <f ca="1">OFFSET(随机目标!$C$42,M2051-1,MATCH(K2051,随机目标!$C$41:$CH$41,0))</f>
        <v>prop,308,1</v>
      </c>
      <c r="P2051" s="50">
        <f ca="1">OFFSET(随机目标!$C$42,M2051-1,MATCH(K2051,随机目标!$C$41:$CH$41,0)+1)</f>
        <v>13</v>
      </c>
      <c r="Q2051" s="50">
        <v>1</v>
      </c>
      <c r="R2051" s="50" t="str">
        <f t="shared" ca="1" si="1072"/>
        <v>prop_308</v>
      </c>
      <c r="S2051" s="50" t="str">
        <f t="shared" ca="1" si="1073"/>
        <v>prop</v>
      </c>
    </row>
    <row r="2052" spans="11:19">
      <c r="K2052" s="50">
        <v>25</v>
      </c>
      <c r="L2052" s="50">
        <f t="shared" si="1071"/>
        <v>251050</v>
      </c>
      <c r="M2052" s="50">
        <v>50</v>
      </c>
      <c r="N2052" s="50" t="str">
        <f ca="1">OFFSET(随机目标!$C$42,M2052-1,MATCH(K2052,随机目标!$C$41:$CH$41,0)-1)</f>
        <v>prop,308,1</v>
      </c>
      <c r="O2052" s="50" t="str">
        <f ca="1">OFFSET(随机目标!$C$42,M2052-1,MATCH(K2052,随机目标!$C$41:$CH$41,0))</f>
        <v>prop,308,1</v>
      </c>
      <c r="P2052" s="50">
        <f ca="1">OFFSET(随机目标!$C$42,M2052-1,MATCH(K2052,随机目标!$C$41:$CH$41,0)+1)</f>
        <v>12</v>
      </c>
      <c r="Q2052" s="50">
        <v>1</v>
      </c>
      <c r="R2052" s="50" t="str">
        <f t="shared" ca="1" si="1072"/>
        <v>prop_308</v>
      </c>
      <c r="S2052" s="50" t="str">
        <f t="shared" ca="1" si="1073"/>
        <v>prop</v>
      </c>
    </row>
    <row r="2053" spans="11:19">
      <c r="K2053" s="50">
        <v>25</v>
      </c>
      <c r="L2053" s="50">
        <f t="shared" si="1071"/>
        <v>251051</v>
      </c>
      <c r="M2053" s="50">
        <v>51</v>
      </c>
      <c r="N2053" s="50" t="str">
        <f ca="1">OFFSET(随机目标!$C$42,M2053-1,MATCH(K2053,随机目标!$C$41:$CH$41,0)-1)</f>
        <v>prop,308,1</v>
      </c>
      <c r="O2053" s="50" t="str">
        <f ca="1">OFFSET(随机目标!$C$42,M2053-1,MATCH(K2053,随机目标!$C$41:$CH$41,0))</f>
        <v>prop,308,1</v>
      </c>
      <c r="P2053" s="50">
        <f ca="1">OFFSET(随机目标!$C$42,M2053-1,MATCH(K2053,随机目标!$C$41:$CH$41,0)+1)</f>
        <v>12</v>
      </c>
      <c r="Q2053" s="50">
        <v>1</v>
      </c>
      <c r="R2053" s="50" t="str">
        <f t="shared" ca="1" si="1072"/>
        <v>prop_308</v>
      </c>
      <c r="S2053" s="50" t="str">
        <f t="shared" ca="1" si="1073"/>
        <v>prop</v>
      </c>
    </row>
    <row r="2054" spans="11:19">
      <c r="K2054" s="50">
        <v>25</v>
      </c>
      <c r="L2054" s="50">
        <f t="shared" si="1071"/>
        <v>251052</v>
      </c>
      <c r="M2054" s="50">
        <v>52</v>
      </c>
      <c r="N2054" s="50" t="str">
        <f ca="1">OFFSET(随机目标!$C$42,M2054-1,MATCH(K2054,随机目标!$C$41:$CH$41,0)-1)</f>
        <v>prop,308,1</v>
      </c>
      <c r="O2054" s="50" t="str">
        <f ca="1">OFFSET(随机目标!$C$42,M2054-1,MATCH(K2054,随机目标!$C$41:$CH$41,0))</f>
        <v>prop,308,1</v>
      </c>
      <c r="P2054" s="50">
        <f ca="1">OFFSET(随机目标!$C$42,M2054-1,MATCH(K2054,随机目标!$C$41:$CH$41,0)+1)</f>
        <v>12</v>
      </c>
      <c r="Q2054" s="50">
        <v>1</v>
      </c>
      <c r="R2054" s="50" t="str">
        <f t="shared" ca="1" si="1072"/>
        <v>prop_308</v>
      </c>
      <c r="S2054" s="50" t="str">
        <f t="shared" ca="1" si="1073"/>
        <v>prop</v>
      </c>
    </row>
    <row r="2055" spans="11:19">
      <c r="K2055" s="50">
        <v>25</v>
      </c>
      <c r="L2055" s="50">
        <f t="shared" si="1071"/>
        <v>251053</v>
      </c>
      <c r="M2055" s="50">
        <v>53</v>
      </c>
      <c r="N2055" s="50" t="str">
        <f ca="1">OFFSET(随机目标!$C$42,M2055-1,MATCH(K2055,随机目标!$C$41:$CH$41,0)-1)</f>
        <v>prop,308,1</v>
      </c>
      <c r="O2055" s="50" t="str">
        <f ca="1">OFFSET(随机目标!$C$42,M2055-1,MATCH(K2055,随机目标!$C$41:$CH$41,0))</f>
        <v>prop,308,1</v>
      </c>
      <c r="P2055" s="50">
        <f ca="1">OFFSET(随机目标!$C$42,M2055-1,MATCH(K2055,随机目标!$C$41:$CH$41,0)+1)</f>
        <v>12</v>
      </c>
      <c r="Q2055" s="50">
        <v>1</v>
      </c>
      <c r="R2055" s="50" t="str">
        <f t="shared" ca="1" si="1072"/>
        <v>prop_308</v>
      </c>
      <c r="S2055" s="50" t="str">
        <f t="shared" ca="1" si="1073"/>
        <v>prop</v>
      </c>
    </row>
    <row r="2056" spans="11:19">
      <c r="K2056" s="50">
        <v>25</v>
      </c>
      <c r="L2056" s="50">
        <f t="shared" si="1071"/>
        <v>251054</v>
      </c>
      <c r="M2056" s="50">
        <v>54</v>
      </c>
      <c r="N2056" s="50" t="str">
        <f ca="1">OFFSET(随机目标!$C$42,M2056-1,MATCH(K2056,随机目标!$C$41:$CH$41,0)-1)</f>
        <v>prop,308,1</v>
      </c>
      <c r="O2056" s="50" t="str">
        <f ca="1">OFFSET(随机目标!$C$42,M2056-1,MATCH(K2056,随机目标!$C$41:$CH$41,0))</f>
        <v>prop,308,1</v>
      </c>
      <c r="P2056" s="50">
        <f ca="1">OFFSET(随机目标!$C$42,M2056-1,MATCH(K2056,随机目标!$C$41:$CH$41,0)+1)</f>
        <v>12</v>
      </c>
      <c r="Q2056" s="50">
        <v>1</v>
      </c>
      <c r="R2056" s="50" t="str">
        <f t="shared" ca="1" si="1072"/>
        <v>prop_308</v>
      </c>
      <c r="S2056" s="50" t="str">
        <f t="shared" ca="1" si="1073"/>
        <v>prop</v>
      </c>
    </row>
    <row r="2057" spans="11:19">
      <c r="K2057" s="50">
        <v>25</v>
      </c>
      <c r="L2057" s="50">
        <f t="shared" si="1071"/>
        <v>251055</v>
      </c>
      <c r="M2057" s="50">
        <v>55</v>
      </c>
      <c r="N2057" s="50" t="str">
        <f ca="1">OFFSET(随机目标!$C$42,M2057-1,MATCH(K2057,随机目标!$C$41:$CH$41,0)-1)</f>
        <v>prop,308,1</v>
      </c>
      <c r="O2057" s="50" t="str">
        <f ca="1">OFFSET(随机目标!$C$42,M2057-1,MATCH(K2057,随机目标!$C$41:$CH$41,0))</f>
        <v>prop,308,1</v>
      </c>
      <c r="P2057" s="50">
        <f ca="1">OFFSET(随机目标!$C$42,M2057-1,MATCH(K2057,随机目标!$C$41:$CH$41,0)+1)</f>
        <v>12</v>
      </c>
      <c r="Q2057" s="50">
        <v>1</v>
      </c>
      <c r="R2057" s="50" t="str">
        <f t="shared" ca="1" si="1072"/>
        <v>prop_308</v>
      </c>
      <c r="S2057" s="50" t="str">
        <f t="shared" ca="1" si="1073"/>
        <v>prop</v>
      </c>
    </row>
    <row r="2058" spans="11:19">
      <c r="K2058" s="50">
        <v>25</v>
      </c>
      <c r="L2058" s="50">
        <f t="shared" si="1071"/>
        <v>251056</v>
      </c>
      <c r="M2058" s="50">
        <v>56</v>
      </c>
      <c r="N2058" s="50" t="str">
        <f ca="1">OFFSET(随机目标!$C$42,M2058-1,MATCH(K2058,随机目标!$C$41:$CH$41,0)-1)</f>
        <v>prop,308,1</v>
      </c>
      <c r="O2058" s="50" t="str">
        <f ca="1">OFFSET(随机目标!$C$42,M2058-1,MATCH(K2058,随机目标!$C$41:$CH$41,0))</f>
        <v>prop,308,1</v>
      </c>
      <c r="P2058" s="50">
        <f ca="1">OFFSET(随机目标!$C$42,M2058-1,MATCH(K2058,随机目标!$C$41:$CH$41,0)+1)</f>
        <v>12</v>
      </c>
      <c r="Q2058" s="50">
        <v>1</v>
      </c>
      <c r="R2058" s="50" t="str">
        <f t="shared" ca="1" si="1072"/>
        <v>prop_308</v>
      </c>
      <c r="S2058" s="50" t="str">
        <f t="shared" ca="1" si="1073"/>
        <v>prop</v>
      </c>
    </row>
    <row r="2059" spans="11:19">
      <c r="K2059" s="50">
        <v>25</v>
      </c>
      <c r="L2059" s="50">
        <f t="shared" si="1071"/>
        <v>251057</v>
      </c>
      <c r="M2059" s="50">
        <v>57</v>
      </c>
      <c r="N2059" s="50" t="str">
        <f ca="1">OFFSET(随机目标!$C$42,M2059-1,MATCH(K2059,随机目标!$C$41:$CH$41,0)-1)</f>
        <v>prop,308,1</v>
      </c>
      <c r="O2059" s="50" t="str">
        <f ca="1">OFFSET(随机目标!$C$42,M2059-1,MATCH(K2059,随机目标!$C$41:$CH$41,0))</f>
        <v>prop,308,1</v>
      </c>
      <c r="P2059" s="50">
        <f ca="1">OFFSET(随机目标!$C$42,M2059-1,MATCH(K2059,随机目标!$C$41:$CH$41,0)+1)</f>
        <v>12</v>
      </c>
      <c r="Q2059" s="50">
        <v>1</v>
      </c>
      <c r="R2059" s="50" t="str">
        <f t="shared" ca="1" si="1072"/>
        <v>prop_308</v>
      </c>
      <c r="S2059" s="50" t="str">
        <f t="shared" ca="1" si="1073"/>
        <v>prop</v>
      </c>
    </row>
    <row r="2060" spans="11:19">
      <c r="K2060" s="50">
        <v>25</v>
      </c>
      <c r="L2060" s="50">
        <f t="shared" si="1071"/>
        <v>251058</v>
      </c>
      <c r="M2060" s="50">
        <v>58</v>
      </c>
      <c r="N2060" s="50" t="str">
        <f ca="1">OFFSET(随机目标!$C$42,M2060-1,MATCH(K2060,随机目标!$C$41:$CH$41,0)-1)</f>
        <v>prop,308,1</v>
      </c>
      <c r="O2060" s="50" t="str">
        <f ca="1">OFFSET(随机目标!$C$42,M2060-1,MATCH(K2060,随机目标!$C$41:$CH$41,0))</f>
        <v>prop,308,1</v>
      </c>
      <c r="P2060" s="50">
        <f ca="1">OFFSET(随机目标!$C$42,M2060-1,MATCH(K2060,随机目标!$C$41:$CH$41,0)+1)</f>
        <v>12</v>
      </c>
      <c r="Q2060" s="50">
        <v>1</v>
      </c>
      <c r="R2060" s="50" t="str">
        <f t="shared" ca="1" si="1072"/>
        <v>prop_308</v>
      </c>
      <c r="S2060" s="50" t="str">
        <f t="shared" ca="1" si="1073"/>
        <v>prop</v>
      </c>
    </row>
    <row r="2061" spans="11:19">
      <c r="K2061" s="50">
        <v>25</v>
      </c>
      <c r="L2061" s="50">
        <f t="shared" si="1071"/>
        <v>251059</v>
      </c>
      <c r="M2061" s="50">
        <v>59</v>
      </c>
      <c r="N2061" s="50" t="str">
        <f ca="1">OFFSET(随机目标!$C$42,M2061-1,MATCH(K2061,随机目标!$C$41:$CH$41,0)-1)</f>
        <v>prop,308,1</v>
      </c>
      <c r="O2061" s="50" t="str">
        <f ca="1">OFFSET(随机目标!$C$42,M2061-1,MATCH(K2061,随机目标!$C$41:$CH$41,0))</f>
        <v>prop,308,1</v>
      </c>
      <c r="P2061" s="50">
        <f ca="1">OFFSET(随机目标!$C$42,M2061-1,MATCH(K2061,随机目标!$C$41:$CH$41,0)+1)</f>
        <v>11</v>
      </c>
      <c r="Q2061" s="50">
        <v>1</v>
      </c>
      <c r="R2061" s="50" t="str">
        <f t="shared" ca="1" si="1072"/>
        <v>prop_308</v>
      </c>
      <c r="S2061" s="50" t="str">
        <f t="shared" ca="1" si="1073"/>
        <v>prop</v>
      </c>
    </row>
    <row r="2062" spans="11:19">
      <c r="K2062" s="50">
        <v>25</v>
      </c>
      <c r="L2062" s="50">
        <f t="shared" si="1071"/>
        <v>251060</v>
      </c>
      <c r="M2062" s="50">
        <v>60</v>
      </c>
      <c r="N2062" s="50" t="str">
        <f ca="1">OFFSET(随机目标!$C$42,M2062-1,MATCH(K2062,随机目标!$C$41:$CH$41,0)-1)</f>
        <v>prop,308,1</v>
      </c>
      <c r="O2062" s="50" t="str">
        <f ca="1">OFFSET(随机目标!$C$42,M2062-1,MATCH(K2062,随机目标!$C$41:$CH$41,0))</f>
        <v>prop,308,1</v>
      </c>
      <c r="P2062" s="50">
        <f ca="1">OFFSET(随机目标!$C$42,M2062-1,MATCH(K2062,随机目标!$C$41:$CH$41,0)+1)</f>
        <v>11</v>
      </c>
      <c r="Q2062" s="50">
        <v>1</v>
      </c>
      <c r="R2062" s="50" t="str">
        <f t="shared" ca="1" si="1072"/>
        <v>prop_308</v>
      </c>
      <c r="S2062" s="50" t="str">
        <f t="shared" ca="1" si="1073"/>
        <v>prop</v>
      </c>
    </row>
    <row r="2063" spans="11:19">
      <c r="K2063" s="50">
        <v>25</v>
      </c>
      <c r="L2063" s="50">
        <f t="shared" si="1071"/>
        <v>251061</v>
      </c>
      <c r="M2063" s="50">
        <v>61</v>
      </c>
      <c r="N2063" s="50" t="str">
        <f ca="1">OFFSET(随机目标!$C$42,M2063-1,MATCH(K2063,随机目标!$C$41:$CH$41,0)-1)</f>
        <v>prop,308,1</v>
      </c>
      <c r="O2063" s="50" t="str">
        <f ca="1">OFFSET(随机目标!$C$42,M2063-1,MATCH(K2063,随机目标!$C$41:$CH$41,0))</f>
        <v>prop,308,1</v>
      </c>
      <c r="P2063" s="50">
        <f ca="1">OFFSET(随机目标!$C$42,M2063-1,MATCH(K2063,随机目标!$C$41:$CH$41,0)+1)</f>
        <v>11</v>
      </c>
      <c r="Q2063" s="50">
        <v>1</v>
      </c>
      <c r="R2063" s="50" t="str">
        <f t="shared" ca="1" si="1072"/>
        <v>prop_308</v>
      </c>
      <c r="S2063" s="50" t="str">
        <f t="shared" ca="1" si="1073"/>
        <v>prop</v>
      </c>
    </row>
    <row r="2064" spans="11:19">
      <c r="K2064" s="50">
        <v>25</v>
      </c>
      <c r="L2064" s="50">
        <f t="shared" si="1071"/>
        <v>251062</v>
      </c>
      <c r="M2064" s="50">
        <v>62</v>
      </c>
      <c r="N2064" s="50" t="str">
        <f ca="1">OFFSET(随机目标!$C$42,M2064-1,MATCH(K2064,随机目标!$C$41:$CH$41,0)-1)</f>
        <v>prop,308,1</v>
      </c>
      <c r="O2064" s="50" t="str">
        <f ca="1">OFFSET(随机目标!$C$42,M2064-1,MATCH(K2064,随机目标!$C$41:$CH$41,0))</f>
        <v>prop,308,1</v>
      </c>
      <c r="P2064" s="50">
        <f ca="1">OFFSET(随机目标!$C$42,M2064-1,MATCH(K2064,随机目标!$C$41:$CH$41,0)+1)</f>
        <v>11</v>
      </c>
      <c r="Q2064" s="50">
        <v>1</v>
      </c>
      <c r="R2064" s="50" t="str">
        <f t="shared" ca="1" si="1072"/>
        <v>prop_308</v>
      </c>
      <c r="S2064" s="50" t="str">
        <f t="shared" ca="1" si="1073"/>
        <v>prop</v>
      </c>
    </row>
    <row r="2065" spans="11:19">
      <c r="K2065" s="50">
        <v>25</v>
      </c>
      <c r="L2065" s="50">
        <f t="shared" si="1071"/>
        <v>251063</v>
      </c>
      <c r="M2065" s="50">
        <v>63</v>
      </c>
      <c r="N2065" s="50" t="str">
        <f ca="1">OFFSET(随机目标!$C$42,M2065-1,MATCH(K2065,随机目标!$C$41:$CH$41,0)-1)</f>
        <v>prop,308,1</v>
      </c>
      <c r="O2065" s="50" t="str">
        <f ca="1">OFFSET(随机目标!$C$42,M2065-1,MATCH(K2065,随机目标!$C$41:$CH$41,0))</f>
        <v>prop,308,1</v>
      </c>
      <c r="P2065" s="50">
        <f ca="1">OFFSET(随机目标!$C$42,M2065-1,MATCH(K2065,随机目标!$C$41:$CH$41,0)+1)</f>
        <v>11</v>
      </c>
      <c r="Q2065" s="50">
        <v>1</v>
      </c>
      <c r="R2065" s="50" t="str">
        <f t="shared" ca="1" si="1072"/>
        <v>prop_308</v>
      </c>
      <c r="S2065" s="50" t="str">
        <f t="shared" ca="1" si="1073"/>
        <v>prop</v>
      </c>
    </row>
    <row r="2066" spans="11:19">
      <c r="K2066" s="50">
        <v>25</v>
      </c>
      <c r="L2066" s="50">
        <f t="shared" si="1071"/>
        <v>251064</v>
      </c>
      <c r="M2066" s="50">
        <v>64</v>
      </c>
      <c r="N2066" s="50" t="str">
        <f ca="1">OFFSET(随机目标!$C$42,M2066-1,MATCH(K2066,随机目标!$C$41:$CH$41,0)-1)</f>
        <v>prop,308,1</v>
      </c>
      <c r="O2066" s="50" t="str">
        <f ca="1">OFFSET(随机目标!$C$42,M2066-1,MATCH(K2066,随机目标!$C$41:$CH$41,0))</f>
        <v>prop,308,1</v>
      </c>
      <c r="P2066" s="50">
        <f ca="1">OFFSET(随机目标!$C$42,M2066-1,MATCH(K2066,随机目标!$C$41:$CH$41,0)+1)</f>
        <v>11</v>
      </c>
      <c r="Q2066" s="50">
        <v>1</v>
      </c>
      <c r="R2066" s="50" t="str">
        <f t="shared" ca="1" si="1072"/>
        <v>prop_308</v>
      </c>
      <c r="S2066" s="50" t="str">
        <f t="shared" ca="1" si="1073"/>
        <v>prop</v>
      </c>
    </row>
    <row r="2067" spans="11:19">
      <c r="K2067" s="50">
        <v>25</v>
      </c>
      <c r="L2067" s="50">
        <f t="shared" si="1071"/>
        <v>251065</v>
      </c>
      <c r="M2067" s="50">
        <v>65</v>
      </c>
      <c r="N2067" s="50" t="str">
        <f ca="1">OFFSET(随机目标!$C$42,M2067-1,MATCH(K2067,随机目标!$C$41:$CH$41,0)-1)</f>
        <v>prop,308,1</v>
      </c>
      <c r="O2067" s="50" t="str">
        <f ca="1">OFFSET(随机目标!$C$42,M2067-1,MATCH(K2067,随机目标!$C$41:$CH$41,0))</f>
        <v>prop,308,1</v>
      </c>
      <c r="P2067" s="50">
        <f ca="1">OFFSET(随机目标!$C$42,M2067-1,MATCH(K2067,随机目标!$C$41:$CH$41,0)+1)</f>
        <v>11</v>
      </c>
      <c r="Q2067" s="50">
        <v>1</v>
      </c>
      <c r="R2067" s="50" t="str">
        <f t="shared" ca="1" si="1072"/>
        <v>prop_308</v>
      </c>
      <c r="S2067" s="50" t="str">
        <f t="shared" ca="1" si="1073"/>
        <v>prop</v>
      </c>
    </row>
    <row r="2068" spans="11:19">
      <c r="K2068" s="50">
        <v>25</v>
      </c>
      <c r="L2068" s="50">
        <f t="shared" si="1071"/>
        <v>251066</v>
      </c>
      <c r="M2068" s="50">
        <v>66</v>
      </c>
      <c r="N2068" s="50" t="str">
        <f ca="1">OFFSET(随机目标!$C$42,M2068-1,MATCH(K2068,随机目标!$C$41:$CH$41,0)-1)</f>
        <v>prop,308,1</v>
      </c>
      <c r="O2068" s="50" t="str">
        <f ca="1">OFFSET(随机目标!$C$42,M2068-1,MATCH(K2068,随机目标!$C$41:$CH$41,0))</f>
        <v>prop,308,1</v>
      </c>
      <c r="P2068" s="50">
        <f ca="1">OFFSET(随机目标!$C$42,M2068-1,MATCH(K2068,随机目标!$C$41:$CH$41,0)+1)</f>
        <v>11</v>
      </c>
      <c r="Q2068" s="50">
        <v>1</v>
      </c>
      <c r="R2068" s="50" t="str">
        <f t="shared" ca="1" si="1072"/>
        <v>prop_308</v>
      </c>
      <c r="S2068" s="50" t="str">
        <f t="shared" ca="1" si="1073"/>
        <v>prop</v>
      </c>
    </row>
    <row r="2069" spans="11:19">
      <c r="K2069" s="50">
        <v>25</v>
      </c>
      <c r="L2069" s="50">
        <f t="shared" si="1071"/>
        <v>251067</v>
      </c>
      <c r="M2069" s="50">
        <v>67</v>
      </c>
      <c r="N2069" s="50" t="str">
        <f ca="1">OFFSET(随机目标!$C$42,M2069-1,MATCH(K2069,随机目标!$C$41:$CH$41,0)-1)</f>
        <v>prop,308,1</v>
      </c>
      <c r="O2069" s="50" t="str">
        <f ca="1">OFFSET(随机目标!$C$42,M2069-1,MATCH(K2069,随机目标!$C$41:$CH$41,0))</f>
        <v>prop,308,1</v>
      </c>
      <c r="P2069" s="50">
        <f ca="1">OFFSET(随机目标!$C$42,M2069-1,MATCH(K2069,随机目标!$C$41:$CH$41,0)+1)</f>
        <v>11</v>
      </c>
      <c r="Q2069" s="50">
        <v>1</v>
      </c>
      <c r="R2069" s="50" t="str">
        <f t="shared" ca="1" si="1072"/>
        <v>prop_308</v>
      </c>
      <c r="S2069" s="50" t="str">
        <f t="shared" ca="1" si="1073"/>
        <v>prop</v>
      </c>
    </row>
    <row r="2070" spans="11:19">
      <c r="K2070" s="50">
        <v>25</v>
      </c>
      <c r="L2070" s="50">
        <f t="shared" si="1071"/>
        <v>251068</v>
      </c>
      <c r="M2070" s="50">
        <v>68</v>
      </c>
      <c r="N2070" s="50" t="str">
        <f ca="1">OFFSET(随机目标!$C$42,M2070-1,MATCH(K2070,随机目标!$C$41:$CH$41,0)-1)</f>
        <v>prop,308,1</v>
      </c>
      <c r="O2070" s="50" t="str">
        <f ca="1">OFFSET(随机目标!$C$42,M2070-1,MATCH(K2070,随机目标!$C$41:$CH$41,0))</f>
        <v>prop,308,1</v>
      </c>
      <c r="P2070" s="50">
        <f ca="1">OFFSET(随机目标!$C$42,M2070-1,MATCH(K2070,随机目标!$C$41:$CH$41,0)+1)</f>
        <v>11</v>
      </c>
      <c r="Q2070" s="50">
        <v>1</v>
      </c>
      <c r="R2070" s="50" t="str">
        <f t="shared" ca="1" si="1072"/>
        <v>prop_308</v>
      </c>
      <c r="S2070" s="50" t="str">
        <f t="shared" ca="1" si="1073"/>
        <v>prop</v>
      </c>
    </row>
    <row r="2071" spans="11:19">
      <c r="K2071" s="50">
        <v>25</v>
      </c>
      <c r="L2071" s="50">
        <f t="shared" si="1071"/>
        <v>251069</v>
      </c>
      <c r="M2071" s="50">
        <v>69</v>
      </c>
      <c r="N2071" s="50" t="str">
        <f ca="1">OFFSET(随机目标!$C$42,M2071-1,MATCH(K2071,随机目标!$C$41:$CH$41,0)-1)</f>
        <v>prop,308,1</v>
      </c>
      <c r="O2071" s="50" t="str">
        <f ca="1">OFFSET(随机目标!$C$42,M2071-1,MATCH(K2071,随机目标!$C$41:$CH$41,0))</f>
        <v>prop,308,1</v>
      </c>
      <c r="P2071" s="50">
        <f ca="1">OFFSET(随机目标!$C$42,M2071-1,MATCH(K2071,随机目标!$C$41:$CH$41,0)+1)</f>
        <v>11</v>
      </c>
      <c r="Q2071" s="50">
        <v>1</v>
      </c>
      <c r="R2071" s="50" t="str">
        <f t="shared" ca="1" si="1072"/>
        <v>prop_308</v>
      </c>
      <c r="S2071" s="50" t="str">
        <f t="shared" ca="1" si="1073"/>
        <v>prop</v>
      </c>
    </row>
    <row r="2072" spans="11:19">
      <c r="K2072" s="50">
        <v>25</v>
      </c>
      <c r="L2072" s="50">
        <f t="shared" si="1071"/>
        <v>251070</v>
      </c>
      <c r="M2072" s="50">
        <v>70</v>
      </c>
      <c r="N2072" s="50" t="str">
        <f ca="1">OFFSET(随机目标!$C$42,M2072-1,MATCH(K2072,随机目标!$C$41:$CH$41,0)-1)</f>
        <v>prop,308,1</v>
      </c>
      <c r="O2072" s="50" t="str">
        <f ca="1">OFFSET(随机目标!$C$42,M2072-1,MATCH(K2072,随机目标!$C$41:$CH$41,0))</f>
        <v>prop,308,1</v>
      </c>
      <c r="P2072" s="50">
        <f ca="1">OFFSET(随机目标!$C$42,M2072-1,MATCH(K2072,随机目标!$C$41:$CH$41,0)+1)</f>
        <v>10</v>
      </c>
      <c r="Q2072" s="50">
        <v>1</v>
      </c>
      <c r="R2072" s="50" t="str">
        <f t="shared" ca="1" si="1072"/>
        <v>prop_308</v>
      </c>
      <c r="S2072" s="50" t="str">
        <f t="shared" ca="1" si="1073"/>
        <v>prop</v>
      </c>
    </row>
    <row r="2073" spans="11:19">
      <c r="K2073" s="50">
        <v>25</v>
      </c>
      <c r="L2073" s="50">
        <f t="shared" si="1071"/>
        <v>251071</v>
      </c>
      <c r="M2073" s="50">
        <v>71</v>
      </c>
      <c r="N2073" s="50" t="str">
        <f ca="1">OFFSET(随机目标!$C$42,M2073-1,MATCH(K2073,随机目标!$C$41:$CH$41,0)-1)</f>
        <v>prop,308,1</v>
      </c>
      <c r="O2073" s="50" t="str">
        <f ca="1">OFFSET(随机目标!$C$42,M2073-1,MATCH(K2073,随机目标!$C$41:$CH$41,0))</f>
        <v>prop,308,1</v>
      </c>
      <c r="P2073" s="50">
        <f ca="1">OFFSET(随机目标!$C$42,M2073-1,MATCH(K2073,随机目标!$C$41:$CH$41,0)+1)</f>
        <v>10</v>
      </c>
      <c r="Q2073" s="50">
        <v>1</v>
      </c>
      <c r="R2073" s="50" t="str">
        <f t="shared" ca="1" si="1072"/>
        <v>prop_308</v>
      </c>
      <c r="S2073" s="50" t="str">
        <f t="shared" ca="1" si="1073"/>
        <v>prop</v>
      </c>
    </row>
    <row r="2074" spans="11:19">
      <c r="K2074" s="50">
        <v>25</v>
      </c>
      <c r="L2074" s="50">
        <f t="shared" si="1071"/>
        <v>251072</v>
      </c>
      <c r="M2074" s="50">
        <v>72</v>
      </c>
      <c r="N2074" s="50" t="str">
        <f ca="1">OFFSET(随机目标!$C$42,M2074-1,MATCH(K2074,随机目标!$C$41:$CH$41,0)-1)</f>
        <v>prop,308,1</v>
      </c>
      <c r="O2074" s="50" t="str">
        <f ca="1">OFFSET(随机目标!$C$42,M2074-1,MATCH(K2074,随机目标!$C$41:$CH$41,0))</f>
        <v>prop,308,1</v>
      </c>
      <c r="P2074" s="50">
        <f ca="1">OFFSET(随机目标!$C$42,M2074-1,MATCH(K2074,随机目标!$C$41:$CH$41,0)+1)</f>
        <v>10</v>
      </c>
      <c r="Q2074" s="50">
        <v>1</v>
      </c>
      <c r="R2074" s="50" t="str">
        <f t="shared" ca="1" si="1072"/>
        <v>prop_308</v>
      </c>
      <c r="S2074" s="50" t="str">
        <f t="shared" ca="1" si="1073"/>
        <v>prop</v>
      </c>
    </row>
    <row r="2075" spans="11:19">
      <c r="K2075" s="50">
        <v>25</v>
      </c>
      <c r="L2075" s="50">
        <f t="shared" si="1071"/>
        <v>251073</v>
      </c>
      <c r="M2075" s="50">
        <v>73</v>
      </c>
      <c r="N2075" s="50" t="str">
        <f ca="1">OFFSET(随机目标!$C$42,M2075-1,MATCH(K2075,随机目标!$C$41:$CH$41,0)-1)</f>
        <v>prop,308,1</v>
      </c>
      <c r="O2075" s="50" t="str">
        <f ca="1">OFFSET(随机目标!$C$42,M2075-1,MATCH(K2075,随机目标!$C$41:$CH$41,0))</f>
        <v>prop,308,1</v>
      </c>
      <c r="P2075" s="50">
        <f ca="1">OFFSET(随机目标!$C$42,M2075-1,MATCH(K2075,随机目标!$C$41:$CH$41,0)+1)</f>
        <v>10</v>
      </c>
      <c r="Q2075" s="50">
        <v>1</v>
      </c>
      <c r="R2075" s="50" t="str">
        <f t="shared" ca="1" si="1072"/>
        <v>prop_308</v>
      </c>
      <c r="S2075" s="50" t="str">
        <f t="shared" ca="1" si="1073"/>
        <v>prop</v>
      </c>
    </row>
    <row r="2076" spans="11:19">
      <c r="K2076" s="50">
        <v>25</v>
      </c>
      <c r="L2076" s="50">
        <f t="shared" si="1071"/>
        <v>251074</v>
      </c>
      <c r="M2076" s="50">
        <v>74</v>
      </c>
      <c r="N2076" s="50" t="str">
        <f ca="1">OFFSET(随机目标!$C$42,M2076-1,MATCH(K2076,随机目标!$C$41:$CH$41,0)-1)</f>
        <v>prop,308,1</v>
      </c>
      <c r="O2076" s="50" t="str">
        <f ca="1">OFFSET(随机目标!$C$42,M2076-1,MATCH(K2076,随机目标!$C$41:$CH$41,0))</f>
        <v>prop,308,1</v>
      </c>
      <c r="P2076" s="50">
        <f ca="1">OFFSET(随机目标!$C$42,M2076-1,MATCH(K2076,随机目标!$C$41:$CH$41,0)+1)</f>
        <v>10</v>
      </c>
      <c r="Q2076" s="50">
        <v>1</v>
      </c>
      <c r="R2076" s="50" t="str">
        <f t="shared" ca="1" si="1072"/>
        <v>prop_308</v>
      </c>
      <c r="S2076" s="50" t="str">
        <f t="shared" ca="1" si="1073"/>
        <v>prop</v>
      </c>
    </row>
    <row r="2077" spans="11:19">
      <c r="K2077" s="50">
        <v>25</v>
      </c>
      <c r="L2077" s="50">
        <f t="shared" si="1071"/>
        <v>251075</v>
      </c>
      <c r="M2077" s="50">
        <v>75</v>
      </c>
      <c r="N2077" s="50" t="str">
        <f ca="1">OFFSET(随机目标!$C$42,M2077-1,MATCH(K2077,随机目标!$C$41:$CH$41,0)-1)</f>
        <v>prop,308,1</v>
      </c>
      <c r="O2077" s="50" t="str">
        <f ca="1">OFFSET(随机目标!$C$42,M2077-1,MATCH(K2077,随机目标!$C$41:$CH$41,0))</f>
        <v>prop,308,1</v>
      </c>
      <c r="P2077" s="50">
        <f ca="1">OFFSET(随机目标!$C$42,M2077-1,MATCH(K2077,随机目标!$C$41:$CH$41,0)+1)</f>
        <v>10</v>
      </c>
      <c r="Q2077" s="50">
        <v>1</v>
      </c>
      <c r="R2077" s="50" t="str">
        <f t="shared" ca="1" si="1072"/>
        <v>prop_308</v>
      </c>
      <c r="S2077" s="50" t="str">
        <f t="shared" ca="1" si="1073"/>
        <v>prop</v>
      </c>
    </row>
    <row r="2078" spans="11:19">
      <c r="K2078" s="50">
        <v>25</v>
      </c>
      <c r="L2078" s="50">
        <f t="shared" si="1071"/>
        <v>251076</v>
      </c>
      <c r="M2078" s="50">
        <v>76</v>
      </c>
      <c r="N2078" s="50" t="str">
        <f ca="1">OFFSET(随机目标!$C$42,M2078-1,MATCH(K2078,随机目标!$C$41:$CH$41,0)-1)</f>
        <v>prop,308,1</v>
      </c>
      <c r="O2078" s="50" t="str">
        <f ca="1">OFFSET(随机目标!$C$42,M2078-1,MATCH(K2078,随机目标!$C$41:$CH$41,0))</f>
        <v>prop,308,1</v>
      </c>
      <c r="P2078" s="50">
        <f ca="1">OFFSET(随机目标!$C$42,M2078-1,MATCH(K2078,随机目标!$C$41:$CH$41,0)+1)</f>
        <v>10</v>
      </c>
      <c r="Q2078" s="50">
        <v>1</v>
      </c>
      <c r="R2078" s="50" t="str">
        <f t="shared" ca="1" si="1072"/>
        <v>prop_308</v>
      </c>
      <c r="S2078" s="50" t="str">
        <f t="shared" ca="1" si="1073"/>
        <v>prop</v>
      </c>
    </row>
    <row r="2079" spans="11:19">
      <c r="K2079" s="50">
        <v>25</v>
      </c>
      <c r="L2079" s="50">
        <f t="shared" si="1071"/>
        <v>251077</v>
      </c>
      <c r="M2079" s="50">
        <v>77</v>
      </c>
      <c r="N2079" s="50" t="str">
        <f ca="1">OFFSET(随机目标!$C$42,M2079-1,MATCH(K2079,随机目标!$C$41:$CH$41,0)-1)</f>
        <v>prop,308,1</v>
      </c>
      <c r="O2079" s="50" t="str">
        <f ca="1">OFFSET(随机目标!$C$42,M2079-1,MATCH(K2079,随机目标!$C$41:$CH$41,0))</f>
        <v>prop,308,1</v>
      </c>
      <c r="P2079" s="50">
        <f ca="1">OFFSET(随机目标!$C$42,M2079-1,MATCH(K2079,随机目标!$C$41:$CH$41,0)+1)</f>
        <v>10</v>
      </c>
      <c r="Q2079" s="50">
        <v>1</v>
      </c>
      <c r="R2079" s="50" t="str">
        <f t="shared" ca="1" si="1072"/>
        <v>prop_308</v>
      </c>
      <c r="S2079" s="50" t="str">
        <f t="shared" ca="1" si="1073"/>
        <v>prop</v>
      </c>
    </row>
    <row r="2080" spans="11:19">
      <c r="K2080" s="50">
        <v>25</v>
      </c>
      <c r="L2080" s="50">
        <f t="shared" si="1071"/>
        <v>251078</v>
      </c>
      <c r="M2080" s="50">
        <v>78</v>
      </c>
      <c r="N2080" s="50" t="str">
        <f ca="1">OFFSET(随机目标!$C$42,M2080-1,MATCH(K2080,随机目标!$C$41:$CH$41,0)-1)</f>
        <v>prop,308,1</v>
      </c>
      <c r="O2080" s="50" t="str">
        <f ca="1">OFFSET(随机目标!$C$42,M2080-1,MATCH(K2080,随机目标!$C$41:$CH$41,0))</f>
        <v>prop,308,1</v>
      </c>
      <c r="P2080" s="50">
        <f ca="1">OFFSET(随机目标!$C$42,M2080-1,MATCH(K2080,随机目标!$C$41:$CH$41,0)+1)</f>
        <v>10</v>
      </c>
      <c r="Q2080" s="50">
        <v>1</v>
      </c>
      <c r="R2080" s="50" t="str">
        <f t="shared" ca="1" si="1072"/>
        <v>prop_308</v>
      </c>
      <c r="S2080" s="50" t="str">
        <f t="shared" ca="1" si="1073"/>
        <v>prop</v>
      </c>
    </row>
    <row r="2081" spans="11:19">
      <c r="K2081" s="50">
        <v>25</v>
      </c>
      <c r="L2081" s="50">
        <f t="shared" si="1071"/>
        <v>251079</v>
      </c>
      <c r="M2081" s="50">
        <v>79</v>
      </c>
      <c r="N2081" s="50" t="str">
        <f ca="1">OFFSET(随机目标!$C$42,M2081-1,MATCH(K2081,随机目标!$C$41:$CH$41,0)-1)</f>
        <v>prop,308,1</v>
      </c>
      <c r="O2081" s="50" t="str">
        <f ca="1">OFFSET(随机目标!$C$42,M2081-1,MATCH(K2081,随机目标!$C$41:$CH$41,0))</f>
        <v>prop,308,1</v>
      </c>
      <c r="P2081" s="50">
        <f ca="1">OFFSET(随机目标!$C$42,M2081-1,MATCH(K2081,随机目标!$C$41:$CH$41,0)+1)</f>
        <v>10</v>
      </c>
      <c r="Q2081" s="50">
        <v>1</v>
      </c>
      <c r="R2081" s="50" t="str">
        <f t="shared" ca="1" si="1072"/>
        <v>prop_308</v>
      </c>
      <c r="S2081" s="50" t="str">
        <f t="shared" ca="1" si="1073"/>
        <v>prop</v>
      </c>
    </row>
    <row r="2082" spans="11:19">
      <c r="K2082" s="50">
        <v>25</v>
      </c>
      <c r="L2082" s="50">
        <f t="shared" si="1071"/>
        <v>251080</v>
      </c>
      <c r="M2082" s="50">
        <v>80</v>
      </c>
      <c r="N2082" s="50" t="str">
        <f ca="1">OFFSET(随机目标!$C$42,M2082-1,MATCH(K2082,随机目标!$C$41:$CH$41,0)-1)</f>
        <v>prop,308,1</v>
      </c>
      <c r="O2082" s="50" t="str">
        <f ca="1">OFFSET(随机目标!$C$42,M2082-1,MATCH(K2082,随机目标!$C$41:$CH$41,0))</f>
        <v>prop,308,1</v>
      </c>
      <c r="P2082" s="50">
        <f ca="1">OFFSET(随机目标!$C$42,M2082-1,MATCH(K2082,随机目标!$C$41:$CH$41,0)+1)</f>
        <v>10</v>
      </c>
      <c r="Q2082" s="50">
        <v>1</v>
      </c>
      <c r="R2082" s="50" t="str">
        <f t="shared" ca="1" si="1072"/>
        <v>prop_308</v>
      </c>
      <c r="S2082" s="50" t="str">
        <f t="shared" ca="1" si="1073"/>
        <v>prop</v>
      </c>
    </row>
    <row r="2083" spans="11:19">
      <c r="K2083" s="50">
        <v>25</v>
      </c>
      <c r="L2083" s="50">
        <f t="shared" si="1071"/>
        <v>251081</v>
      </c>
      <c r="M2083" s="50">
        <v>81</v>
      </c>
      <c r="N2083" s="50" t="str">
        <f ca="1">OFFSET(随机目标!$C$42,M2083-1,MATCH(K2083,随机目标!$C$41:$CH$41,0)-1)</f>
        <v>prop,308,1</v>
      </c>
      <c r="O2083" s="50" t="str">
        <f ca="1">OFFSET(随机目标!$C$42,M2083-1,MATCH(K2083,随机目标!$C$41:$CH$41,0))</f>
        <v>prop,308,1</v>
      </c>
      <c r="P2083" s="50">
        <f ca="1">OFFSET(随机目标!$C$42,M2083-1,MATCH(K2083,随机目标!$C$41:$CH$41,0)+1)</f>
        <v>10</v>
      </c>
      <c r="Q2083" s="50">
        <v>1</v>
      </c>
      <c r="R2083" s="50" t="str">
        <f t="shared" ca="1" si="1072"/>
        <v>prop_308</v>
      </c>
      <c r="S2083" s="50" t="str">
        <f t="shared" ca="1" si="1073"/>
        <v>prop</v>
      </c>
    </row>
    <row r="2084" spans="11:19">
      <c r="K2084" s="50">
        <v>25</v>
      </c>
      <c r="L2084" s="50">
        <f t="shared" si="1071"/>
        <v>251082</v>
      </c>
      <c r="M2084" s="50">
        <v>82</v>
      </c>
      <c r="N2084" s="50" t="str">
        <f ca="1">OFFSET(随机目标!$C$42,M2084-1,MATCH(K2084,随机目标!$C$41:$CH$41,0)-1)</f>
        <v>prop,308,1</v>
      </c>
      <c r="O2084" s="50" t="str">
        <f ca="1">OFFSET(随机目标!$C$42,M2084-1,MATCH(K2084,随机目标!$C$41:$CH$41,0))</f>
        <v>prop,308,1</v>
      </c>
      <c r="P2084" s="50">
        <f ca="1">OFFSET(随机目标!$C$42,M2084-1,MATCH(K2084,随机目标!$C$41:$CH$41,0)+1)</f>
        <v>10</v>
      </c>
      <c r="Q2084" s="50">
        <v>1</v>
      </c>
      <c r="R2084" s="50" t="str">
        <f t="shared" ca="1" si="1072"/>
        <v>prop_308</v>
      </c>
      <c r="S2084" s="50" t="str">
        <f t="shared" ca="1" si="1073"/>
        <v>prop</v>
      </c>
    </row>
    <row r="2085" spans="11:19">
      <c r="K2085" s="50">
        <v>25</v>
      </c>
      <c r="L2085" s="50">
        <f t="shared" si="1071"/>
        <v>251083</v>
      </c>
      <c r="M2085" s="50">
        <v>83</v>
      </c>
      <c r="N2085" s="50" t="str">
        <f ca="1">OFFSET(随机目标!$C$42,M2085-1,MATCH(K2085,随机目标!$C$41:$CH$41,0)-1)</f>
        <v>prop,308,1</v>
      </c>
      <c r="O2085" s="50" t="str">
        <f ca="1">OFFSET(随机目标!$C$42,M2085-1,MATCH(K2085,随机目标!$C$41:$CH$41,0))</f>
        <v>prop,308,1</v>
      </c>
      <c r="P2085" s="50">
        <f ca="1">OFFSET(随机目标!$C$42,M2085-1,MATCH(K2085,随机目标!$C$41:$CH$41,0)+1)</f>
        <v>10</v>
      </c>
      <c r="Q2085" s="50">
        <v>1</v>
      </c>
      <c r="R2085" s="50" t="str">
        <f t="shared" ca="1" si="1072"/>
        <v>prop_308</v>
      </c>
      <c r="S2085" s="50" t="str">
        <f t="shared" ca="1" si="1073"/>
        <v>prop</v>
      </c>
    </row>
    <row r="2086" spans="11:19">
      <c r="K2086" s="50">
        <v>25</v>
      </c>
      <c r="L2086" s="50">
        <f t="shared" si="1071"/>
        <v>251084</v>
      </c>
      <c r="M2086" s="50">
        <v>84</v>
      </c>
      <c r="N2086" s="50" t="str">
        <f ca="1">OFFSET(随机目标!$C$42,M2086-1,MATCH(K2086,随机目标!$C$41:$CH$41,0)-1)</f>
        <v>prop,308,1</v>
      </c>
      <c r="O2086" s="50" t="str">
        <f ca="1">OFFSET(随机目标!$C$42,M2086-1,MATCH(K2086,随机目标!$C$41:$CH$41,0))</f>
        <v>prop,308,1</v>
      </c>
      <c r="P2086" s="50">
        <f ca="1">OFFSET(随机目标!$C$42,M2086-1,MATCH(K2086,随机目标!$C$41:$CH$41,0)+1)</f>
        <v>10</v>
      </c>
      <c r="Q2086" s="50">
        <v>1</v>
      </c>
      <c r="R2086" s="50" t="str">
        <f t="shared" ca="1" si="1072"/>
        <v>prop_308</v>
      </c>
      <c r="S2086" s="50" t="str">
        <f t="shared" ca="1" si="1073"/>
        <v>prop</v>
      </c>
    </row>
    <row r="2087" spans="11:19">
      <c r="K2087" s="50">
        <v>25</v>
      </c>
      <c r="L2087" s="50">
        <f t="shared" si="1071"/>
        <v>251085</v>
      </c>
      <c r="M2087" s="50">
        <v>85</v>
      </c>
      <c r="N2087" s="50" t="str">
        <f ca="1">OFFSET(随机目标!$C$42,M2087-1,MATCH(K2087,随机目标!$C$41:$CH$41,0)-1)</f>
        <v>prop,308,1</v>
      </c>
      <c r="O2087" s="50" t="str">
        <f ca="1">OFFSET(随机目标!$C$42,M2087-1,MATCH(K2087,随机目标!$C$41:$CH$41,0))</f>
        <v>prop,308,1</v>
      </c>
      <c r="P2087" s="50">
        <f ca="1">OFFSET(随机目标!$C$42,M2087-1,MATCH(K2087,随机目标!$C$41:$CH$41,0)+1)</f>
        <v>10</v>
      </c>
      <c r="Q2087" s="50">
        <v>1</v>
      </c>
      <c r="R2087" s="50" t="str">
        <f t="shared" ca="1" si="1072"/>
        <v>prop_308</v>
      </c>
      <c r="S2087" s="50" t="str">
        <f t="shared" ca="1" si="1073"/>
        <v>prop</v>
      </c>
    </row>
    <row r="2088" spans="11:19">
      <c r="K2088" s="50">
        <v>25</v>
      </c>
      <c r="L2088" s="50">
        <f t="shared" si="1071"/>
        <v>251086</v>
      </c>
      <c r="M2088" s="50">
        <v>86</v>
      </c>
      <c r="N2088" s="50" t="str">
        <f ca="1">OFFSET(随机目标!$C$42,M2088-1,MATCH(K2088,随机目标!$C$41:$CH$41,0)-1)</f>
        <v>prop,308,1</v>
      </c>
      <c r="O2088" s="50" t="str">
        <f ca="1">OFFSET(随机目标!$C$42,M2088-1,MATCH(K2088,随机目标!$C$41:$CH$41,0))</f>
        <v>prop,308,1</v>
      </c>
      <c r="P2088" s="50">
        <f ca="1">OFFSET(随机目标!$C$42,M2088-1,MATCH(K2088,随机目标!$C$41:$CH$41,0)+1)</f>
        <v>10</v>
      </c>
      <c r="Q2088" s="50">
        <v>1</v>
      </c>
      <c r="R2088" s="50" t="str">
        <f t="shared" ca="1" si="1072"/>
        <v>prop_308</v>
      </c>
      <c r="S2088" s="50" t="str">
        <f t="shared" ca="1" si="1073"/>
        <v>prop</v>
      </c>
    </row>
    <row r="2089" spans="11:19">
      <c r="K2089" s="50">
        <v>25</v>
      </c>
      <c r="L2089" s="50">
        <f t="shared" si="1071"/>
        <v>251087</v>
      </c>
      <c r="M2089" s="50">
        <v>87</v>
      </c>
      <c r="N2089" s="50" t="str">
        <f ca="1">OFFSET(随机目标!$C$42,M2089-1,MATCH(K2089,随机目标!$C$41:$CH$41,0)-1)</f>
        <v>prop,308,1</v>
      </c>
      <c r="O2089" s="50" t="str">
        <f ca="1">OFFSET(随机目标!$C$42,M2089-1,MATCH(K2089,随机目标!$C$41:$CH$41,0))</f>
        <v>prop,308,1</v>
      </c>
      <c r="P2089" s="50">
        <f ca="1">OFFSET(随机目标!$C$42,M2089-1,MATCH(K2089,随机目标!$C$41:$CH$41,0)+1)</f>
        <v>10</v>
      </c>
      <c r="Q2089" s="50">
        <v>1</v>
      </c>
      <c r="R2089" s="50" t="str">
        <f t="shared" ca="1" si="1072"/>
        <v>prop_308</v>
      </c>
      <c r="S2089" s="50" t="str">
        <f t="shared" ca="1" si="1073"/>
        <v>prop</v>
      </c>
    </row>
    <row r="2090" spans="11:19">
      <c r="K2090" s="50">
        <v>25</v>
      </c>
      <c r="L2090" s="50">
        <f t="shared" si="1071"/>
        <v>251088</v>
      </c>
      <c r="M2090" s="50">
        <v>88</v>
      </c>
      <c r="N2090" s="50" t="str">
        <f ca="1">OFFSET(随机目标!$C$42,M2090-1,MATCH(K2090,随机目标!$C$41:$CH$41,0)-1)</f>
        <v>prop,308,1</v>
      </c>
      <c r="O2090" s="50" t="str">
        <f ca="1">OFFSET(随机目标!$C$42,M2090-1,MATCH(K2090,随机目标!$C$41:$CH$41,0))</f>
        <v>prop,308,1</v>
      </c>
      <c r="P2090" s="50">
        <f ca="1">OFFSET(随机目标!$C$42,M2090-1,MATCH(K2090,随机目标!$C$41:$CH$41,0)+1)</f>
        <v>10</v>
      </c>
      <c r="Q2090" s="50">
        <v>1</v>
      </c>
      <c r="R2090" s="50" t="str">
        <f t="shared" ca="1" si="1072"/>
        <v>prop_308</v>
      </c>
      <c r="S2090" s="50" t="str">
        <f t="shared" ca="1" si="1073"/>
        <v>prop</v>
      </c>
    </row>
    <row r="2091" spans="11:19">
      <c r="K2091" s="50">
        <v>25</v>
      </c>
      <c r="L2091" s="50">
        <f t="shared" si="1071"/>
        <v>251089</v>
      </c>
      <c r="M2091" s="50">
        <v>89</v>
      </c>
      <c r="N2091" s="50" t="str">
        <f ca="1">OFFSET(随机目标!$C$42,M2091-1,MATCH(K2091,随机目标!$C$41:$CH$41,0)-1)</f>
        <v>prop,308,1</v>
      </c>
      <c r="O2091" s="50" t="str">
        <f ca="1">OFFSET(随机目标!$C$42,M2091-1,MATCH(K2091,随机目标!$C$41:$CH$41,0))</f>
        <v>prop,308,1</v>
      </c>
      <c r="P2091" s="50">
        <f ca="1">OFFSET(随机目标!$C$42,M2091-1,MATCH(K2091,随机目标!$C$41:$CH$41,0)+1)</f>
        <v>10</v>
      </c>
      <c r="Q2091" s="50">
        <v>1</v>
      </c>
      <c r="R2091" s="50" t="str">
        <f t="shared" ca="1" si="1072"/>
        <v>prop_308</v>
      </c>
      <c r="S2091" s="50" t="str">
        <f t="shared" ca="1" si="1073"/>
        <v>prop</v>
      </c>
    </row>
    <row r="2092" spans="11:19">
      <c r="K2092" s="50">
        <v>25</v>
      </c>
      <c r="L2092" s="50">
        <f t="shared" si="1071"/>
        <v>251090</v>
      </c>
      <c r="M2092" s="50">
        <v>90</v>
      </c>
      <c r="N2092" s="50" t="str">
        <f ca="1">OFFSET(随机目标!$C$42,M2092-1,MATCH(K2092,随机目标!$C$41:$CH$41,0)-1)</f>
        <v>prop,308,1</v>
      </c>
      <c r="O2092" s="50" t="str">
        <f ca="1">OFFSET(随机目标!$C$42,M2092-1,MATCH(K2092,随机目标!$C$41:$CH$41,0))</f>
        <v>prop,308,1</v>
      </c>
      <c r="P2092" s="50">
        <f ca="1">OFFSET(随机目标!$C$42,M2092-1,MATCH(K2092,随机目标!$C$41:$CH$41,0)+1)</f>
        <v>10</v>
      </c>
      <c r="Q2092" s="50">
        <v>1</v>
      </c>
      <c r="R2092" s="50" t="str">
        <f t="shared" ca="1" si="1072"/>
        <v>prop_308</v>
      </c>
      <c r="S2092" s="50" t="str">
        <f t="shared" ca="1" si="1073"/>
        <v>prop</v>
      </c>
    </row>
    <row r="2093" spans="11:19">
      <c r="K2093" s="50">
        <v>25</v>
      </c>
      <c r="L2093" s="50">
        <f t="shared" si="1071"/>
        <v>251091</v>
      </c>
      <c r="M2093" s="50">
        <v>91</v>
      </c>
      <c r="N2093" s="50" t="str">
        <f ca="1">OFFSET(随机目标!$C$42,M2093-1,MATCH(K2093,随机目标!$C$41:$CH$41,0)-1)</f>
        <v>prop,308,1</v>
      </c>
      <c r="O2093" s="50" t="str">
        <f ca="1">OFFSET(随机目标!$C$42,M2093-1,MATCH(K2093,随机目标!$C$41:$CH$41,0))</f>
        <v>prop,308,1</v>
      </c>
      <c r="P2093" s="50">
        <f ca="1">OFFSET(随机目标!$C$42,M2093-1,MATCH(K2093,随机目标!$C$41:$CH$41,0)+1)</f>
        <v>10</v>
      </c>
      <c r="Q2093" s="50">
        <v>1</v>
      </c>
      <c r="R2093" s="50" t="str">
        <f t="shared" ca="1" si="1072"/>
        <v>prop_308</v>
      </c>
      <c r="S2093" s="50" t="str">
        <f t="shared" ca="1" si="1073"/>
        <v>prop</v>
      </c>
    </row>
    <row r="2094" spans="11:19">
      <c r="K2094" s="50">
        <v>25</v>
      </c>
      <c r="L2094" s="50">
        <f t="shared" si="1071"/>
        <v>251092</v>
      </c>
      <c r="M2094" s="50">
        <v>92</v>
      </c>
      <c r="N2094" s="50" t="str">
        <f ca="1">OFFSET(随机目标!$C$42,M2094-1,MATCH(K2094,随机目标!$C$41:$CH$41,0)-1)</f>
        <v>prop,308,1</v>
      </c>
      <c r="O2094" s="50" t="str">
        <f ca="1">OFFSET(随机目标!$C$42,M2094-1,MATCH(K2094,随机目标!$C$41:$CH$41,0))</f>
        <v>prop,308,1</v>
      </c>
      <c r="P2094" s="50">
        <f ca="1">OFFSET(随机目标!$C$42,M2094-1,MATCH(K2094,随机目标!$C$41:$CH$41,0)+1)</f>
        <v>10</v>
      </c>
      <c r="Q2094" s="50">
        <v>1</v>
      </c>
      <c r="R2094" s="50" t="str">
        <f t="shared" ca="1" si="1072"/>
        <v>prop_308</v>
      </c>
      <c r="S2094" s="50" t="str">
        <f t="shared" ca="1" si="1073"/>
        <v>prop</v>
      </c>
    </row>
    <row r="2095" spans="11:19">
      <c r="K2095" s="50">
        <v>25</v>
      </c>
      <c r="L2095" s="50">
        <f t="shared" si="1071"/>
        <v>251093</v>
      </c>
      <c r="M2095" s="50">
        <v>93</v>
      </c>
      <c r="N2095" s="50" t="str">
        <f ca="1">OFFSET(随机目标!$C$42,M2095-1,MATCH(K2095,随机目标!$C$41:$CH$41,0)-1)</f>
        <v>prop,308,1</v>
      </c>
      <c r="O2095" s="50" t="str">
        <f ca="1">OFFSET(随机目标!$C$42,M2095-1,MATCH(K2095,随机目标!$C$41:$CH$41,0))</f>
        <v>prop,308,1</v>
      </c>
      <c r="P2095" s="50">
        <f ca="1">OFFSET(随机目标!$C$42,M2095-1,MATCH(K2095,随机目标!$C$41:$CH$41,0)+1)</f>
        <v>10</v>
      </c>
      <c r="Q2095" s="50">
        <v>1</v>
      </c>
      <c r="R2095" s="50" t="str">
        <f t="shared" ca="1" si="1072"/>
        <v>prop_308</v>
      </c>
      <c r="S2095" s="50" t="str">
        <f t="shared" ca="1" si="1073"/>
        <v>prop</v>
      </c>
    </row>
    <row r="2096" spans="11:19">
      <c r="K2096" s="50">
        <v>25</v>
      </c>
      <c r="L2096" s="50">
        <f t="shared" ref="L2096:L2159" si="1074">K2096*10000+1000+M2096</f>
        <v>251094</v>
      </c>
      <c r="M2096" s="50">
        <v>94</v>
      </c>
      <c r="N2096" s="50" t="str">
        <f ca="1">OFFSET(随机目标!$C$42,M2096-1,MATCH(K2096,随机目标!$C$41:$CH$41,0)-1)</f>
        <v>prop,308,1</v>
      </c>
      <c r="O2096" s="50" t="str">
        <f ca="1">OFFSET(随机目标!$C$42,M2096-1,MATCH(K2096,随机目标!$C$41:$CH$41,0))</f>
        <v>prop,308,1</v>
      </c>
      <c r="P2096" s="50">
        <f ca="1">OFFSET(随机目标!$C$42,M2096-1,MATCH(K2096,随机目标!$C$41:$CH$41,0)+1)</f>
        <v>10</v>
      </c>
      <c r="Q2096" s="50">
        <v>1</v>
      </c>
      <c r="R2096" s="50" t="str">
        <f t="shared" ref="R2096:R2159" ca="1" si="1075">IF(OR(S2096="coin",S2096="stage_token"),VLOOKUP(S2096,$AE$3:$AF$6,2,0),IF(S2096="item",VLOOKUP(O2096,$AE$3:$AF$6,2,0),S2096&amp;"_"&amp;MID(O2096,6,3)))</f>
        <v>prop_308</v>
      </c>
      <c r="S2096" s="50" t="str">
        <f t="shared" ref="S2096:S2159" ca="1" si="1076">LEFT(O2096,FIND(",",O2096)-1)</f>
        <v>prop</v>
      </c>
    </row>
    <row r="2097" spans="11:19">
      <c r="K2097" s="50">
        <v>25</v>
      </c>
      <c r="L2097" s="50">
        <f t="shared" si="1074"/>
        <v>251095</v>
      </c>
      <c r="M2097" s="50">
        <v>95</v>
      </c>
      <c r="N2097" s="50" t="str">
        <f ca="1">OFFSET(随机目标!$C$42,M2097-1,MATCH(K2097,随机目标!$C$41:$CH$41,0)-1)</f>
        <v>prop,308,1</v>
      </c>
      <c r="O2097" s="50" t="str">
        <f ca="1">OFFSET(随机目标!$C$42,M2097-1,MATCH(K2097,随机目标!$C$41:$CH$41,0))</f>
        <v>prop,308,1</v>
      </c>
      <c r="P2097" s="50">
        <f ca="1">OFFSET(随机目标!$C$42,M2097-1,MATCH(K2097,随机目标!$C$41:$CH$41,0)+1)</f>
        <v>10</v>
      </c>
      <c r="Q2097" s="50">
        <v>1</v>
      </c>
      <c r="R2097" s="50" t="str">
        <f t="shared" ca="1" si="1075"/>
        <v>prop_308</v>
      </c>
      <c r="S2097" s="50" t="str">
        <f t="shared" ca="1" si="1076"/>
        <v>prop</v>
      </c>
    </row>
    <row r="2098" spans="11:19">
      <c r="K2098" s="50">
        <v>25</v>
      </c>
      <c r="L2098" s="50">
        <f t="shared" si="1074"/>
        <v>251096</v>
      </c>
      <c r="M2098" s="50">
        <v>96</v>
      </c>
      <c r="N2098" s="50" t="str">
        <f ca="1">OFFSET(随机目标!$C$42,M2098-1,MATCH(K2098,随机目标!$C$41:$CH$41,0)-1)</f>
        <v>prop,308,1</v>
      </c>
      <c r="O2098" s="50" t="str">
        <f ca="1">OFFSET(随机目标!$C$42,M2098-1,MATCH(K2098,随机目标!$C$41:$CH$41,0))</f>
        <v>prop,308,1</v>
      </c>
      <c r="P2098" s="50">
        <f ca="1">OFFSET(随机目标!$C$42,M2098-1,MATCH(K2098,随机目标!$C$41:$CH$41,0)+1)</f>
        <v>10</v>
      </c>
      <c r="Q2098" s="50">
        <v>1</v>
      </c>
      <c r="R2098" s="50" t="str">
        <f t="shared" ca="1" si="1075"/>
        <v>prop_308</v>
      </c>
      <c r="S2098" s="50" t="str">
        <f t="shared" ca="1" si="1076"/>
        <v>prop</v>
      </c>
    </row>
    <row r="2099" spans="11:19">
      <c r="K2099" s="50">
        <v>25</v>
      </c>
      <c r="L2099" s="50">
        <f t="shared" si="1074"/>
        <v>251097</v>
      </c>
      <c r="M2099" s="50">
        <v>97</v>
      </c>
      <c r="N2099" s="50" t="str">
        <f ca="1">OFFSET(随机目标!$C$42,M2099-1,MATCH(K2099,随机目标!$C$41:$CH$41,0)-1)</f>
        <v>prop,308,1</v>
      </c>
      <c r="O2099" s="50" t="str">
        <f ca="1">OFFSET(随机目标!$C$42,M2099-1,MATCH(K2099,随机目标!$C$41:$CH$41,0))</f>
        <v>prop,308,1</v>
      </c>
      <c r="P2099" s="50">
        <f ca="1">OFFSET(随机目标!$C$42,M2099-1,MATCH(K2099,随机目标!$C$41:$CH$41,0)+1)</f>
        <v>10</v>
      </c>
      <c r="Q2099" s="50">
        <v>1</v>
      </c>
      <c r="R2099" s="50" t="str">
        <f t="shared" ca="1" si="1075"/>
        <v>prop_308</v>
      </c>
      <c r="S2099" s="50" t="str">
        <f t="shared" ca="1" si="1076"/>
        <v>prop</v>
      </c>
    </row>
    <row r="2100" spans="11:19">
      <c r="K2100" s="50">
        <v>25</v>
      </c>
      <c r="L2100" s="50">
        <f t="shared" si="1074"/>
        <v>251098</v>
      </c>
      <c r="M2100" s="50">
        <v>98</v>
      </c>
      <c r="N2100" s="50" t="str">
        <f ca="1">OFFSET(随机目标!$C$42,M2100-1,MATCH(K2100,随机目标!$C$41:$CH$41,0)-1)</f>
        <v>prop,308,1</v>
      </c>
      <c r="O2100" s="50" t="str">
        <f ca="1">OFFSET(随机目标!$C$42,M2100-1,MATCH(K2100,随机目标!$C$41:$CH$41,0))</f>
        <v>prop,308,1</v>
      </c>
      <c r="P2100" s="50">
        <f ca="1">OFFSET(随机目标!$C$42,M2100-1,MATCH(K2100,随机目标!$C$41:$CH$41,0)+1)</f>
        <v>10</v>
      </c>
      <c r="Q2100" s="50">
        <v>1</v>
      </c>
      <c r="R2100" s="50" t="str">
        <f t="shared" ca="1" si="1075"/>
        <v>prop_308</v>
      </c>
      <c r="S2100" s="50" t="str">
        <f t="shared" ca="1" si="1076"/>
        <v>prop</v>
      </c>
    </row>
    <row r="2101" spans="11:19">
      <c r="K2101" s="50">
        <v>25</v>
      </c>
      <c r="L2101" s="50">
        <f t="shared" si="1074"/>
        <v>251099</v>
      </c>
      <c r="M2101" s="50">
        <v>99</v>
      </c>
      <c r="N2101" s="50" t="str">
        <f ca="1">OFFSET(随机目标!$C$42,M2101-1,MATCH(K2101,随机目标!$C$41:$CH$41,0)-1)</f>
        <v>prop,308,1</v>
      </c>
      <c r="O2101" s="50" t="str">
        <f ca="1">OFFSET(随机目标!$C$42,M2101-1,MATCH(K2101,随机目标!$C$41:$CH$41,0))</f>
        <v>prop,308,1</v>
      </c>
      <c r="P2101" s="50">
        <f ca="1">OFFSET(随机目标!$C$42,M2101-1,MATCH(K2101,随机目标!$C$41:$CH$41,0)+1)</f>
        <v>10</v>
      </c>
      <c r="Q2101" s="50">
        <v>1</v>
      </c>
      <c r="R2101" s="50" t="str">
        <f t="shared" ca="1" si="1075"/>
        <v>prop_308</v>
      </c>
      <c r="S2101" s="50" t="str">
        <f t="shared" ca="1" si="1076"/>
        <v>prop</v>
      </c>
    </row>
    <row r="2102" spans="11:19">
      <c r="K2102" s="50">
        <v>25</v>
      </c>
      <c r="L2102" s="50">
        <f t="shared" si="1074"/>
        <v>251100</v>
      </c>
      <c r="M2102" s="50">
        <v>100</v>
      </c>
      <c r="N2102" s="50" t="str">
        <f ca="1">OFFSET(随机目标!$C$42,M2102-1,MATCH(K2102,随机目标!$C$41:$CH$41,0)-1)</f>
        <v>prop,308,1</v>
      </c>
      <c r="O2102" s="50" t="str">
        <f ca="1">OFFSET(随机目标!$C$42,M2102-1,MATCH(K2102,随机目标!$C$41:$CH$41,0))</f>
        <v>prop,308,1</v>
      </c>
      <c r="P2102" s="50">
        <f ca="1">OFFSET(随机目标!$C$42,M2102-1,MATCH(K2102,随机目标!$C$41:$CH$41,0)+1)</f>
        <v>10</v>
      </c>
      <c r="Q2102" s="50">
        <v>1</v>
      </c>
      <c r="R2102" s="50" t="str">
        <f t="shared" ca="1" si="1075"/>
        <v>prop_308</v>
      </c>
      <c r="S2102" s="50" t="str">
        <f t="shared" ca="1" si="1076"/>
        <v>prop</v>
      </c>
    </row>
    <row r="2103" spans="11:19">
      <c r="K2103" s="50">
        <v>26</v>
      </c>
      <c r="L2103" s="50">
        <f t="shared" si="1074"/>
        <v>261001</v>
      </c>
      <c r="M2103" s="50">
        <v>1</v>
      </c>
      <c r="N2103" s="50" t="str">
        <f ca="1">OFFSET(随机目标!$C$42,M2103-1,MATCH(K2103,随机目标!$C$41:$CH$41,0)-1)</f>
        <v>prop,309,1</v>
      </c>
      <c r="O2103" s="50" t="str">
        <f ca="1">OFFSET(随机目标!$C$42,M2103-1,MATCH(K2103,随机目标!$C$41:$CH$41,0))</f>
        <v>prop,309,1</v>
      </c>
      <c r="P2103" s="50">
        <f ca="1">OFFSET(随机目标!$C$42,M2103-1,MATCH(K2103,随机目标!$C$41:$CH$41,0)+1)</f>
        <v>0</v>
      </c>
      <c r="Q2103" s="50">
        <v>1</v>
      </c>
      <c r="R2103" s="50" t="str">
        <f t="shared" ca="1" si="1075"/>
        <v>prop_309</v>
      </c>
      <c r="S2103" s="50" t="str">
        <f t="shared" ca="1" si="1076"/>
        <v>prop</v>
      </c>
    </row>
    <row r="2104" spans="11:19">
      <c r="K2104" s="50">
        <v>26</v>
      </c>
      <c r="L2104" s="50">
        <f t="shared" si="1074"/>
        <v>261002</v>
      </c>
      <c r="M2104" s="50">
        <v>2</v>
      </c>
      <c r="N2104" s="50" t="str">
        <f ca="1">OFFSET(随机目标!$C$42,M2104-1,MATCH(K2104,随机目标!$C$41:$CH$41,0)-1)</f>
        <v>prop,309,1</v>
      </c>
      <c r="O2104" s="50" t="str">
        <f ca="1">OFFSET(随机目标!$C$42,M2104-1,MATCH(K2104,随机目标!$C$41:$CH$41,0))</f>
        <v>prop,309,1</v>
      </c>
      <c r="P2104" s="50">
        <f ca="1">OFFSET(随机目标!$C$42,M2104-1,MATCH(K2104,随机目标!$C$41:$CH$41,0)+1)</f>
        <v>0</v>
      </c>
      <c r="Q2104" s="50">
        <v>1</v>
      </c>
      <c r="R2104" s="50" t="str">
        <f t="shared" ca="1" si="1075"/>
        <v>prop_309</v>
      </c>
      <c r="S2104" s="50" t="str">
        <f t="shared" ca="1" si="1076"/>
        <v>prop</v>
      </c>
    </row>
    <row r="2105" spans="11:19">
      <c r="K2105" s="50">
        <v>26</v>
      </c>
      <c r="L2105" s="50">
        <f t="shared" si="1074"/>
        <v>261003</v>
      </c>
      <c r="M2105" s="50">
        <v>3</v>
      </c>
      <c r="N2105" s="50" t="str">
        <f ca="1">OFFSET(随机目标!$C$42,M2105-1,MATCH(K2105,随机目标!$C$41:$CH$41,0)-1)</f>
        <v>prop,309,1</v>
      </c>
      <c r="O2105" s="50" t="str">
        <f ca="1">OFFSET(随机目标!$C$42,M2105-1,MATCH(K2105,随机目标!$C$41:$CH$41,0))</f>
        <v>prop,309,1</v>
      </c>
      <c r="P2105" s="50">
        <f ca="1">OFFSET(随机目标!$C$42,M2105-1,MATCH(K2105,随机目标!$C$41:$CH$41,0)+1)</f>
        <v>0</v>
      </c>
      <c r="Q2105" s="50">
        <v>1</v>
      </c>
      <c r="R2105" s="50" t="str">
        <f t="shared" ca="1" si="1075"/>
        <v>prop_309</v>
      </c>
      <c r="S2105" s="50" t="str">
        <f t="shared" ca="1" si="1076"/>
        <v>prop</v>
      </c>
    </row>
    <row r="2106" spans="11:19">
      <c r="K2106" s="50">
        <v>26</v>
      </c>
      <c r="L2106" s="50">
        <f t="shared" si="1074"/>
        <v>261004</v>
      </c>
      <c r="M2106" s="50">
        <v>4</v>
      </c>
      <c r="N2106" s="50" t="str">
        <f ca="1">OFFSET(随机目标!$C$42,M2106-1,MATCH(K2106,随机目标!$C$41:$CH$41,0)-1)</f>
        <v>prop,309,1</v>
      </c>
      <c r="O2106" s="50" t="str">
        <f ca="1">OFFSET(随机目标!$C$42,M2106-1,MATCH(K2106,随机目标!$C$41:$CH$41,0))</f>
        <v>prop,309,1</v>
      </c>
      <c r="P2106" s="50">
        <f ca="1">OFFSET(随机目标!$C$42,M2106-1,MATCH(K2106,随机目标!$C$41:$CH$41,0)+1)</f>
        <v>0</v>
      </c>
      <c r="Q2106" s="50">
        <v>1</v>
      </c>
      <c r="R2106" s="50" t="str">
        <f t="shared" ca="1" si="1075"/>
        <v>prop_309</v>
      </c>
      <c r="S2106" s="50" t="str">
        <f t="shared" ca="1" si="1076"/>
        <v>prop</v>
      </c>
    </row>
    <row r="2107" spans="11:19">
      <c r="K2107" s="50">
        <v>26</v>
      </c>
      <c r="L2107" s="50">
        <f t="shared" si="1074"/>
        <v>261005</v>
      </c>
      <c r="M2107" s="50">
        <v>5</v>
      </c>
      <c r="N2107" s="50" t="str">
        <f ca="1">OFFSET(随机目标!$C$42,M2107-1,MATCH(K2107,随机目标!$C$41:$CH$41,0)-1)</f>
        <v>prop,309,1</v>
      </c>
      <c r="O2107" s="50" t="str">
        <f ca="1">OFFSET(随机目标!$C$42,M2107-1,MATCH(K2107,随机目标!$C$41:$CH$41,0))</f>
        <v>prop,309,1</v>
      </c>
      <c r="P2107" s="50">
        <f ca="1">OFFSET(随机目标!$C$42,M2107-1,MATCH(K2107,随机目标!$C$41:$CH$41,0)+1)</f>
        <v>0</v>
      </c>
      <c r="Q2107" s="50">
        <v>1</v>
      </c>
      <c r="R2107" s="50" t="str">
        <f t="shared" ca="1" si="1075"/>
        <v>prop_309</v>
      </c>
      <c r="S2107" s="50" t="str">
        <f t="shared" ca="1" si="1076"/>
        <v>prop</v>
      </c>
    </row>
    <row r="2108" spans="11:19">
      <c r="K2108" s="50">
        <v>26</v>
      </c>
      <c r="L2108" s="50">
        <f t="shared" si="1074"/>
        <v>261006</v>
      </c>
      <c r="M2108" s="50">
        <v>6</v>
      </c>
      <c r="N2108" s="50" t="str">
        <f ca="1">OFFSET(随机目标!$C$42,M2108-1,MATCH(K2108,随机目标!$C$41:$CH$41,0)-1)</f>
        <v>prop,309,1</v>
      </c>
      <c r="O2108" s="50" t="str">
        <f ca="1">OFFSET(随机目标!$C$42,M2108-1,MATCH(K2108,随机目标!$C$41:$CH$41,0))</f>
        <v>prop,309,1</v>
      </c>
      <c r="P2108" s="50">
        <f ca="1">OFFSET(随机目标!$C$42,M2108-1,MATCH(K2108,随机目标!$C$41:$CH$41,0)+1)</f>
        <v>0</v>
      </c>
      <c r="Q2108" s="50">
        <v>1</v>
      </c>
      <c r="R2108" s="50" t="str">
        <f t="shared" ca="1" si="1075"/>
        <v>prop_309</v>
      </c>
      <c r="S2108" s="50" t="str">
        <f t="shared" ca="1" si="1076"/>
        <v>prop</v>
      </c>
    </row>
    <row r="2109" spans="11:19">
      <c r="K2109" s="50">
        <v>26</v>
      </c>
      <c r="L2109" s="50">
        <f t="shared" si="1074"/>
        <v>261007</v>
      </c>
      <c r="M2109" s="50">
        <v>7</v>
      </c>
      <c r="N2109" s="50" t="str">
        <f ca="1">OFFSET(随机目标!$C$42,M2109-1,MATCH(K2109,随机目标!$C$41:$CH$41,0)-1)</f>
        <v>prop,309,1</v>
      </c>
      <c r="O2109" s="50" t="str">
        <f ca="1">OFFSET(随机目标!$C$42,M2109-1,MATCH(K2109,随机目标!$C$41:$CH$41,0))</f>
        <v>prop,309,1</v>
      </c>
      <c r="P2109" s="50">
        <f ca="1">OFFSET(随机目标!$C$42,M2109-1,MATCH(K2109,随机目标!$C$41:$CH$41,0)+1)</f>
        <v>0</v>
      </c>
      <c r="Q2109" s="50">
        <v>1</v>
      </c>
      <c r="R2109" s="50" t="str">
        <f t="shared" ca="1" si="1075"/>
        <v>prop_309</v>
      </c>
      <c r="S2109" s="50" t="str">
        <f t="shared" ca="1" si="1076"/>
        <v>prop</v>
      </c>
    </row>
    <row r="2110" spans="11:19">
      <c r="K2110" s="50">
        <v>26</v>
      </c>
      <c r="L2110" s="50">
        <f t="shared" si="1074"/>
        <v>261008</v>
      </c>
      <c r="M2110" s="50">
        <v>8</v>
      </c>
      <c r="N2110" s="50" t="str">
        <f ca="1">OFFSET(随机目标!$C$42,M2110-1,MATCH(K2110,随机目标!$C$41:$CH$41,0)-1)</f>
        <v>prop,309,1</v>
      </c>
      <c r="O2110" s="50" t="str">
        <f ca="1">OFFSET(随机目标!$C$42,M2110-1,MATCH(K2110,随机目标!$C$41:$CH$41,0))</f>
        <v>prop,309,1</v>
      </c>
      <c r="P2110" s="50">
        <f ca="1">OFFSET(随机目标!$C$42,M2110-1,MATCH(K2110,随机目标!$C$41:$CH$41,0)+1)</f>
        <v>0</v>
      </c>
      <c r="Q2110" s="50">
        <v>1</v>
      </c>
      <c r="R2110" s="50" t="str">
        <f t="shared" ca="1" si="1075"/>
        <v>prop_309</v>
      </c>
      <c r="S2110" s="50" t="str">
        <f t="shared" ca="1" si="1076"/>
        <v>prop</v>
      </c>
    </row>
    <row r="2111" spans="11:19">
      <c r="K2111" s="50">
        <v>26</v>
      </c>
      <c r="L2111" s="50">
        <f t="shared" si="1074"/>
        <v>261009</v>
      </c>
      <c r="M2111" s="50">
        <v>9</v>
      </c>
      <c r="N2111" s="50" t="str">
        <f ca="1">OFFSET(随机目标!$C$42,M2111-1,MATCH(K2111,随机目标!$C$41:$CH$41,0)-1)</f>
        <v>prop,309,1</v>
      </c>
      <c r="O2111" s="50" t="str">
        <f ca="1">OFFSET(随机目标!$C$42,M2111-1,MATCH(K2111,随机目标!$C$41:$CH$41,0))</f>
        <v>prop,309,1</v>
      </c>
      <c r="P2111" s="50">
        <f ca="1">OFFSET(随机目标!$C$42,M2111-1,MATCH(K2111,随机目标!$C$41:$CH$41,0)+1)</f>
        <v>0</v>
      </c>
      <c r="Q2111" s="50">
        <v>1</v>
      </c>
      <c r="R2111" s="50" t="str">
        <f t="shared" ca="1" si="1075"/>
        <v>prop_309</v>
      </c>
      <c r="S2111" s="50" t="str">
        <f t="shared" ca="1" si="1076"/>
        <v>prop</v>
      </c>
    </row>
    <row r="2112" spans="11:19">
      <c r="K2112" s="50">
        <v>26</v>
      </c>
      <c r="L2112" s="50">
        <f t="shared" si="1074"/>
        <v>261010</v>
      </c>
      <c r="M2112" s="50">
        <v>10</v>
      </c>
      <c r="N2112" s="50" t="str">
        <f ca="1">OFFSET(随机目标!$C$42,M2112-1,MATCH(K2112,随机目标!$C$41:$CH$41,0)-1)</f>
        <v>prop,309,1</v>
      </c>
      <c r="O2112" s="50" t="str">
        <f ca="1">OFFSET(随机目标!$C$42,M2112-1,MATCH(K2112,随机目标!$C$41:$CH$41,0))</f>
        <v>prop,309,1</v>
      </c>
      <c r="P2112" s="50">
        <f ca="1">OFFSET(随机目标!$C$42,M2112-1,MATCH(K2112,随机目标!$C$41:$CH$41,0)+1)</f>
        <v>0</v>
      </c>
      <c r="Q2112" s="50">
        <v>1</v>
      </c>
      <c r="R2112" s="50" t="str">
        <f t="shared" ca="1" si="1075"/>
        <v>prop_309</v>
      </c>
      <c r="S2112" s="50" t="str">
        <f t="shared" ca="1" si="1076"/>
        <v>prop</v>
      </c>
    </row>
    <row r="2113" spans="11:19">
      <c r="K2113" s="50">
        <v>26</v>
      </c>
      <c r="L2113" s="50">
        <f t="shared" si="1074"/>
        <v>261011</v>
      </c>
      <c r="M2113" s="50">
        <v>11</v>
      </c>
      <c r="N2113" s="50" t="str">
        <f ca="1">OFFSET(随机目标!$C$42,M2113-1,MATCH(K2113,随机目标!$C$41:$CH$41,0)-1)</f>
        <v>prop,309,1</v>
      </c>
      <c r="O2113" s="50" t="str">
        <f ca="1">OFFSET(随机目标!$C$42,M2113-1,MATCH(K2113,随机目标!$C$41:$CH$41,0))</f>
        <v>prop,309,1</v>
      </c>
      <c r="P2113" s="50">
        <f ca="1">OFFSET(随机目标!$C$42,M2113-1,MATCH(K2113,随机目标!$C$41:$CH$41,0)+1)</f>
        <v>0</v>
      </c>
      <c r="Q2113" s="50">
        <v>1</v>
      </c>
      <c r="R2113" s="50" t="str">
        <f t="shared" ca="1" si="1075"/>
        <v>prop_309</v>
      </c>
      <c r="S2113" s="50" t="str">
        <f t="shared" ca="1" si="1076"/>
        <v>prop</v>
      </c>
    </row>
    <row r="2114" spans="11:19">
      <c r="K2114" s="50">
        <v>26</v>
      </c>
      <c r="L2114" s="50">
        <f t="shared" si="1074"/>
        <v>261012</v>
      </c>
      <c r="M2114" s="50">
        <v>12</v>
      </c>
      <c r="N2114" s="50" t="str">
        <f ca="1">OFFSET(随机目标!$C$42,M2114-1,MATCH(K2114,随机目标!$C$41:$CH$41,0)-1)</f>
        <v>prop,309,1</v>
      </c>
      <c r="O2114" s="50" t="str">
        <f ca="1">OFFSET(随机目标!$C$42,M2114-1,MATCH(K2114,随机目标!$C$41:$CH$41,0))</f>
        <v>prop,309,1</v>
      </c>
      <c r="P2114" s="50">
        <f ca="1">OFFSET(随机目标!$C$42,M2114-1,MATCH(K2114,随机目标!$C$41:$CH$41,0)+1)</f>
        <v>0</v>
      </c>
      <c r="Q2114" s="50">
        <v>1</v>
      </c>
      <c r="R2114" s="50" t="str">
        <f t="shared" ca="1" si="1075"/>
        <v>prop_309</v>
      </c>
      <c r="S2114" s="50" t="str">
        <f t="shared" ca="1" si="1076"/>
        <v>prop</v>
      </c>
    </row>
    <row r="2115" spans="11:19">
      <c r="K2115" s="50">
        <v>26</v>
      </c>
      <c r="L2115" s="50">
        <f t="shared" si="1074"/>
        <v>261013</v>
      </c>
      <c r="M2115" s="50">
        <v>13</v>
      </c>
      <c r="N2115" s="50" t="str">
        <f ca="1">OFFSET(随机目标!$C$42,M2115-1,MATCH(K2115,随机目标!$C$41:$CH$41,0)-1)</f>
        <v>prop,309,1</v>
      </c>
      <c r="O2115" s="50" t="str">
        <f ca="1">OFFSET(随机目标!$C$42,M2115-1,MATCH(K2115,随机目标!$C$41:$CH$41,0))</f>
        <v>prop,309,1</v>
      </c>
      <c r="P2115" s="50">
        <f ca="1">OFFSET(随机目标!$C$42,M2115-1,MATCH(K2115,随机目标!$C$41:$CH$41,0)+1)</f>
        <v>0</v>
      </c>
      <c r="Q2115" s="50">
        <v>1</v>
      </c>
      <c r="R2115" s="50" t="str">
        <f t="shared" ca="1" si="1075"/>
        <v>prop_309</v>
      </c>
      <c r="S2115" s="50" t="str">
        <f t="shared" ca="1" si="1076"/>
        <v>prop</v>
      </c>
    </row>
    <row r="2116" spans="11:19">
      <c r="K2116" s="50">
        <v>26</v>
      </c>
      <c r="L2116" s="50">
        <f t="shared" si="1074"/>
        <v>261014</v>
      </c>
      <c r="M2116" s="50">
        <v>14</v>
      </c>
      <c r="N2116" s="50" t="str">
        <f ca="1">OFFSET(随机目标!$C$42,M2116-1,MATCH(K2116,随机目标!$C$41:$CH$41,0)-1)</f>
        <v>prop,309,1</v>
      </c>
      <c r="O2116" s="50" t="str">
        <f ca="1">OFFSET(随机目标!$C$42,M2116-1,MATCH(K2116,随机目标!$C$41:$CH$41,0))</f>
        <v>prop,309,1</v>
      </c>
      <c r="P2116" s="50">
        <f ca="1">OFFSET(随机目标!$C$42,M2116-1,MATCH(K2116,随机目标!$C$41:$CH$41,0)+1)</f>
        <v>0</v>
      </c>
      <c r="Q2116" s="50">
        <v>1</v>
      </c>
      <c r="R2116" s="50" t="str">
        <f t="shared" ca="1" si="1075"/>
        <v>prop_309</v>
      </c>
      <c r="S2116" s="50" t="str">
        <f t="shared" ca="1" si="1076"/>
        <v>prop</v>
      </c>
    </row>
    <row r="2117" spans="11:19">
      <c r="K2117" s="50">
        <v>26</v>
      </c>
      <c r="L2117" s="50">
        <f t="shared" si="1074"/>
        <v>261015</v>
      </c>
      <c r="M2117" s="50">
        <v>15</v>
      </c>
      <c r="N2117" s="50" t="str">
        <f ca="1">OFFSET(随机目标!$C$42,M2117-1,MATCH(K2117,随机目标!$C$41:$CH$41,0)-1)</f>
        <v>prop,309,1</v>
      </c>
      <c r="O2117" s="50" t="str">
        <f ca="1">OFFSET(随机目标!$C$42,M2117-1,MATCH(K2117,随机目标!$C$41:$CH$41,0))</f>
        <v>prop,309,1</v>
      </c>
      <c r="P2117" s="50">
        <f ca="1">OFFSET(随机目标!$C$42,M2117-1,MATCH(K2117,随机目标!$C$41:$CH$41,0)+1)</f>
        <v>0</v>
      </c>
      <c r="Q2117" s="50">
        <v>1</v>
      </c>
      <c r="R2117" s="50" t="str">
        <f t="shared" ca="1" si="1075"/>
        <v>prop_309</v>
      </c>
      <c r="S2117" s="50" t="str">
        <f t="shared" ca="1" si="1076"/>
        <v>prop</v>
      </c>
    </row>
    <row r="2118" spans="11:19">
      <c r="K2118" s="50">
        <v>26</v>
      </c>
      <c r="L2118" s="50">
        <f t="shared" si="1074"/>
        <v>261016</v>
      </c>
      <c r="M2118" s="50">
        <v>16</v>
      </c>
      <c r="N2118" s="50" t="str">
        <f ca="1">OFFSET(随机目标!$C$42,M2118-1,MATCH(K2118,随机目标!$C$41:$CH$41,0)-1)</f>
        <v>prop,309,1</v>
      </c>
      <c r="O2118" s="50" t="str">
        <f ca="1">OFFSET(随机目标!$C$42,M2118-1,MATCH(K2118,随机目标!$C$41:$CH$41,0))</f>
        <v>prop,309,1</v>
      </c>
      <c r="P2118" s="50">
        <f ca="1">OFFSET(随机目标!$C$42,M2118-1,MATCH(K2118,随机目标!$C$41:$CH$41,0)+1)</f>
        <v>0</v>
      </c>
      <c r="Q2118" s="50">
        <v>1</v>
      </c>
      <c r="R2118" s="50" t="str">
        <f t="shared" ca="1" si="1075"/>
        <v>prop_309</v>
      </c>
      <c r="S2118" s="50" t="str">
        <f t="shared" ca="1" si="1076"/>
        <v>prop</v>
      </c>
    </row>
    <row r="2119" spans="11:19">
      <c r="K2119" s="50">
        <v>26</v>
      </c>
      <c r="L2119" s="50">
        <f t="shared" si="1074"/>
        <v>261017</v>
      </c>
      <c r="M2119" s="50">
        <v>17</v>
      </c>
      <c r="N2119" s="50" t="str">
        <f ca="1">OFFSET(随机目标!$C$42,M2119-1,MATCH(K2119,随机目标!$C$41:$CH$41,0)-1)</f>
        <v>prop,309,1</v>
      </c>
      <c r="O2119" s="50" t="str">
        <f ca="1">OFFSET(随机目标!$C$42,M2119-1,MATCH(K2119,随机目标!$C$41:$CH$41,0))</f>
        <v>prop,309,1</v>
      </c>
      <c r="P2119" s="50">
        <f ca="1">OFFSET(随机目标!$C$42,M2119-1,MATCH(K2119,随机目标!$C$41:$CH$41,0)+1)</f>
        <v>0</v>
      </c>
      <c r="Q2119" s="50">
        <v>1</v>
      </c>
      <c r="R2119" s="50" t="str">
        <f t="shared" ca="1" si="1075"/>
        <v>prop_309</v>
      </c>
      <c r="S2119" s="50" t="str">
        <f t="shared" ca="1" si="1076"/>
        <v>prop</v>
      </c>
    </row>
    <row r="2120" spans="11:19">
      <c r="K2120" s="50">
        <v>26</v>
      </c>
      <c r="L2120" s="50">
        <f t="shared" si="1074"/>
        <v>261018</v>
      </c>
      <c r="M2120" s="50">
        <v>18</v>
      </c>
      <c r="N2120" s="50" t="str">
        <f ca="1">OFFSET(随机目标!$C$42,M2120-1,MATCH(K2120,随机目标!$C$41:$CH$41,0)-1)</f>
        <v>prop,309,1</v>
      </c>
      <c r="O2120" s="50" t="str">
        <f ca="1">OFFSET(随机目标!$C$42,M2120-1,MATCH(K2120,随机目标!$C$41:$CH$41,0))</f>
        <v>prop,309,1</v>
      </c>
      <c r="P2120" s="50">
        <f ca="1">OFFSET(随机目标!$C$42,M2120-1,MATCH(K2120,随机目标!$C$41:$CH$41,0)+1)</f>
        <v>0</v>
      </c>
      <c r="Q2120" s="50">
        <v>1</v>
      </c>
      <c r="R2120" s="50" t="str">
        <f t="shared" ca="1" si="1075"/>
        <v>prop_309</v>
      </c>
      <c r="S2120" s="50" t="str">
        <f t="shared" ca="1" si="1076"/>
        <v>prop</v>
      </c>
    </row>
    <row r="2121" spans="11:19">
      <c r="K2121" s="50">
        <v>26</v>
      </c>
      <c r="L2121" s="50">
        <f t="shared" si="1074"/>
        <v>261019</v>
      </c>
      <c r="M2121" s="50">
        <v>19</v>
      </c>
      <c r="N2121" s="50" t="str">
        <f ca="1">OFFSET(随机目标!$C$42,M2121-1,MATCH(K2121,随机目标!$C$41:$CH$41,0)-1)</f>
        <v>prop,309,1</v>
      </c>
      <c r="O2121" s="50" t="str">
        <f ca="1">OFFSET(随机目标!$C$42,M2121-1,MATCH(K2121,随机目标!$C$41:$CH$41,0))</f>
        <v>prop,309,1</v>
      </c>
      <c r="P2121" s="50">
        <f ca="1">OFFSET(随机目标!$C$42,M2121-1,MATCH(K2121,随机目标!$C$41:$CH$41,0)+1)</f>
        <v>0</v>
      </c>
      <c r="Q2121" s="50">
        <v>1</v>
      </c>
      <c r="R2121" s="50" t="str">
        <f t="shared" ca="1" si="1075"/>
        <v>prop_309</v>
      </c>
      <c r="S2121" s="50" t="str">
        <f t="shared" ca="1" si="1076"/>
        <v>prop</v>
      </c>
    </row>
    <row r="2122" spans="11:19">
      <c r="K2122" s="50">
        <v>26</v>
      </c>
      <c r="L2122" s="50">
        <f t="shared" si="1074"/>
        <v>261020</v>
      </c>
      <c r="M2122" s="50">
        <v>20</v>
      </c>
      <c r="N2122" s="50" t="str">
        <f ca="1">OFFSET(随机目标!$C$42,M2122-1,MATCH(K2122,随机目标!$C$41:$CH$41,0)-1)</f>
        <v>prop,309,1</v>
      </c>
      <c r="O2122" s="50" t="str">
        <f ca="1">OFFSET(随机目标!$C$42,M2122-1,MATCH(K2122,随机目标!$C$41:$CH$41,0))</f>
        <v>prop,309,1</v>
      </c>
      <c r="P2122" s="50">
        <f ca="1">OFFSET(随机目标!$C$42,M2122-1,MATCH(K2122,随机目标!$C$41:$CH$41,0)+1)</f>
        <v>0</v>
      </c>
      <c r="Q2122" s="50">
        <v>1</v>
      </c>
      <c r="R2122" s="50" t="str">
        <f t="shared" ca="1" si="1075"/>
        <v>prop_309</v>
      </c>
      <c r="S2122" s="50" t="str">
        <f t="shared" ca="1" si="1076"/>
        <v>prop</v>
      </c>
    </row>
    <row r="2123" spans="11:19">
      <c r="K2123" s="50">
        <v>26</v>
      </c>
      <c r="L2123" s="50">
        <f t="shared" si="1074"/>
        <v>261021</v>
      </c>
      <c r="M2123" s="50">
        <v>21</v>
      </c>
      <c r="N2123" s="50" t="str">
        <f ca="1">OFFSET(随机目标!$C$42,M2123-1,MATCH(K2123,随机目标!$C$41:$CH$41,0)-1)</f>
        <v>prop,309,1</v>
      </c>
      <c r="O2123" s="50" t="str">
        <f ca="1">OFFSET(随机目标!$C$42,M2123-1,MATCH(K2123,随机目标!$C$41:$CH$41,0))</f>
        <v>prop,309,1</v>
      </c>
      <c r="P2123" s="50">
        <f ca="1">OFFSET(随机目标!$C$42,M2123-1,MATCH(K2123,随机目标!$C$41:$CH$41,0)+1)</f>
        <v>0</v>
      </c>
      <c r="Q2123" s="50">
        <v>1</v>
      </c>
      <c r="R2123" s="50" t="str">
        <f t="shared" ca="1" si="1075"/>
        <v>prop_309</v>
      </c>
      <c r="S2123" s="50" t="str">
        <f t="shared" ca="1" si="1076"/>
        <v>prop</v>
      </c>
    </row>
    <row r="2124" spans="11:19">
      <c r="K2124" s="50">
        <v>26</v>
      </c>
      <c r="L2124" s="50">
        <f t="shared" si="1074"/>
        <v>261022</v>
      </c>
      <c r="M2124" s="50">
        <v>22</v>
      </c>
      <c r="N2124" s="50" t="str">
        <f ca="1">OFFSET(随机目标!$C$42,M2124-1,MATCH(K2124,随机目标!$C$41:$CH$41,0)-1)</f>
        <v>prop,309,1</v>
      </c>
      <c r="O2124" s="50" t="str">
        <f ca="1">OFFSET(随机目标!$C$42,M2124-1,MATCH(K2124,随机目标!$C$41:$CH$41,0))</f>
        <v>prop,309,1</v>
      </c>
      <c r="P2124" s="50">
        <f ca="1">OFFSET(随机目标!$C$42,M2124-1,MATCH(K2124,随机目标!$C$41:$CH$41,0)+1)</f>
        <v>0</v>
      </c>
      <c r="Q2124" s="50">
        <v>1</v>
      </c>
      <c r="R2124" s="50" t="str">
        <f t="shared" ca="1" si="1075"/>
        <v>prop_309</v>
      </c>
      <c r="S2124" s="50" t="str">
        <f t="shared" ca="1" si="1076"/>
        <v>prop</v>
      </c>
    </row>
    <row r="2125" spans="11:19">
      <c r="K2125" s="50">
        <v>26</v>
      </c>
      <c r="L2125" s="50">
        <f t="shared" si="1074"/>
        <v>261023</v>
      </c>
      <c r="M2125" s="50">
        <v>23</v>
      </c>
      <c r="N2125" s="50" t="str">
        <f ca="1">OFFSET(随机目标!$C$42,M2125-1,MATCH(K2125,随机目标!$C$41:$CH$41,0)-1)</f>
        <v>prop,309,1</v>
      </c>
      <c r="O2125" s="50" t="str">
        <f ca="1">OFFSET(随机目标!$C$42,M2125-1,MATCH(K2125,随机目标!$C$41:$CH$41,0))</f>
        <v>prop,309,1</v>
      </c>
      <c r="P2125" s="50">
        <f ca="1">OFFSET(随机目标!$C$42,M2125-1,MATCH(K2125,随机目标!$C$41:$CH$41,0)+1)</f>
        <v>0</v>
      </c>
      <c r="Q2125" s="50">
        <v>1</v>
      </c>
      <c r="R2125" s="50" t="str">
        <f t="shared" ca="1" si="1075"/>
        <v>prop_309</v>
      </c>
      <c r="S2125" s="50" t="str">
        <f t="shared" ca="1" si="1076"/>
        <v>prop</v>
      </c>
    </row>
    <row r="2126" spans="11:19">
      <c r="K2126" s="50">
        <v>26</v>
      </c>
      <c r="L2126" s="50">
        <f t="shared" si="1074"/>
        <v>261024</v>
      </c>
      <c r="M2126" s="50">
        <v>24</v>
      </c>
      <c r="N2126" s="50" t="str">
        <f ca="1">OFFSET(随机目标!$C$42,M2126-1,MATCH(K2126,随机目标!$C$41:$CH$41,0)-1)</f>
        <v>prop,309,1</v>
      </c>
      <c r="O2126" s="50" t="str">
        <f ca="1">OFFSET(随机目标!$C$42,M2126-1,MATCH(K2126,随机目标!$C$41:$CH$41,0))</f>
        <v>prop,309,1</v>
      </c>
      <c r="P2126" s="50">
        <f ca="1">OFFSET(随机目标!$C$42,M2126-1,MATCH(K2126,随机目标!$C$41:$CH$41,0)+1)</f>
        <v>0</v>
      </c>
      <c r="Q2126" s="50">
        <v>1</v>
      </c>
      <c r="R2126" s="50" t="str">
        <f t="shared" ca="1" si="1075"/>
        <v>prop_309</v>
      </c>
      <c r="S2126" s="50" t="str">
        <f t="shared" ca="1" si="1076"/>
        <v>prop</v>
      </c>
    </row>
    <row r="2127" spans="11:19">
      <c r="K2127" s="50">
        <v>26</v>
      </c>
      <c r="L2127" s="50">
        <f t="shared" si="1074"/>
        <v>261025</v>
      </c>
      <c r="M2127" s="50">
        <v>25</v>
      </c>
      <c r="N2127" s="50" t="str">
        <f ca="1">OFFSET(随机目标!$C$42,M2127-1,MATCH(K2127,随机目标!$C$41:$CH$41,0)-1)</f>
        <v>prop,309,1</v>
      </c>
      <c r="O2127" s="50" t="str">
        <f ca="1">OFFSET(随机目标!$C$42,M2127-1,MATCH(K2127,随机目标!$C$41:$CH$41,0))</f>
        <v>prop,309,1</v>
      </c>
      <c r="P2127" s="50">
        <f ca="1">OFFSET(随机目标!$C$42,M2127-1,MATCH(K2127,随机目标!$C$41:$CH$41,0)+1)</f>
        <v>0</v>
      </c>
      <c r="Q2127" s="50">
        <v>1</v>
      </c>
      <c r="R2127" s="50" t="str">
        <f t="shared" ca="1" si="1075"/>
        <v>prop_309</v>
      </c>
      <c r="S2127" s="50" t="str">
        <f t="shared" ca="1" si="1076"/>
        <v>prop</v>
      </c>
    </row>
    <row r="2128" spans="11:19">
      <c r="K2128" s="50">
        <v>26</v>
      </c>
      <c r="L2128" s="50">
        <f t="shared" si="1074"/>
        <v>261026</v>
      </c>
      <c r="M2128" s="50">
        <v>26</v>
      </c>
      <c r="N2128" s="50" t="str">
        <f ca="1">OFFSET(随机目标!$C$42,M2128-1,MATCH(K2128,随机目标!$C$41:$CH$41,0)-1)</f>
        <v>prop,309,1</v>
      </c>
      <c r="O2128" s="50" t="str">
        <f ca="1">OFFSET(随机目标!$C$42,M2128-1,MATCH(K2128,随机目标!$C$41:$CH$41,0))</f>
        <v>prop,309,1</v>
      </c>
      <c r="P2128" s="50">
        <f ca="1">OFFSET(随机目标!$C$42,M2128-1,MATCH(K2128,随机目标!$C$41:$CH$41,0)+1)</f>
        <v>0</v>
      </c>
      <c r="Q2128" s="50">
        <v>1</v>
      </c>
      <c r="R2128" s="50" t="str">
        <f t="shared" ca="1" si="1075"/>
        <v>prop_309</v>
      </c>
      <c r="S2128" s="50" t="str">
        <f t="shared" ca="1" si="1076"/>
        <v>prop</v>
      </c>
    </row>
    <row r="2129" spans="11:19">
      <c r="K2129" s="50">
        <v>26</v>
      </c>
      <c r="L2129" s="50">
        <f t="shared" si="1074"/>
        <v>261027</v>
      </c>
      <c r="M2129" s="50">
        <v>27</v>
      </c>
      <c r="N2129" s="50" t="str">
        <f ca="1">OFFSET(随机目标!$C$42,M2129-1,MATCH(K2129,随机目标!$C$41:$CH$41,0)-1)</f>
        <v>prop,309,1</v>
      </c>
      <c r="O2129" s="50" t="str">
        <f ca="1">OFFSET(随机目标!$C$42,M2129-1,MATCH(K2129,随机目标!$C$41:$CH$41,0))</f>
        <v>prop,309,1</v>
      </c>
      <c r="P2129" s="50">
        <f ca="1">OFFSET(随机目标!$C$42,M2129-1,MATCH(K2129,随机目标!$C$41:$CH$41,0)+1)</f>
        <v>0</v>
      </c>
      <c r="Q2129" s="50">
        <v>1</v>
      </c>
      <c r="R2129" s="50" t="str">
        <f t="shared" ca="1" si="1075"/>
        <v>prop_309</v>
      </c>
      <c r="S2129" s="50" t="str">
        <f t="shared" ca="1" si="1076"/>
        <v>prop</v>
      </c>
    </row>
    <row r="2130" spans="11:19">
      <c r="K2130" s="50">
        <v>26</v>
      </c>
      <c r="L2130" s="50">
        <f t="shared" si="1074"/>
        <v>261028</v>
      </c>
      <c r="M2130" s="50">
        <v>28</v>
      </c>
      <c r="N2130" s="50" t="str">
        <f ca="1">OFFSET(随机目标!$C$42,M2130-1,MATCH(K2130,随机目标!$C$41:$CH$41,0)-1)</f>
        <v>prop,309,1</v>
      </c>
      <c r="O2130" s="50" t="str">
        <f ca="1">OFFSET(随机目标!$C$42,M2130-1,MATCH(K2130,随机目标!$C$41:$CH$41,0))</f>
        <v>prop,309,1</v>
      </c>
      <c r="P2130" s="50">
        <f ca="1">OFFSET(随机目标!$C$42,M2130-1,MATCH(K2130,随机目标!$C$41:$CH$41,0)+1)</f>
        <v>0</v>
      </c>
      <c r="Q2130" s="50">
        <v>1</v>
      </c>
      <c r="R2130" s="50" t="str">
        <f t="shared" ca="1" si="1075"/>
        <v>prop_309</v>
      </c>
      <c r="S2130" s="50" t="str">
        <f t="shared" ca="1" si="1076"/>
        <v>prop</v>
      </c>
    </row>
    <row r="2131" spans="11:19">
      <c r="K2131" s="50">
        <v>26</v>
      </c>
      <c r="L2131" s="50">
        <f t="shared" si="1074"/>
        <v>261029</v>
      </c>
      <c r="M2131" s="50">
        <v>29</v>
      </c>
      <c r="N2131" s="50" t="str">
        <f ca="1">OFFSET(随机目标!$C$42,M2131-1,MATCH(K2131,随机目标!$C$41:$CH$41,0)-1)</f>
        <v>prop,309,1</v>
      </c>
      <c r="O2131" s="50" t="str">
        <f ca="1">OFFSET(随机目标!$C$42,M2131-1,MATCH(K2131,随机目标!$C$41:$CH$41,0))</f>
        <v>prop,309,1</v>
      </c>
      <c r="P2131" s="50">
        <f ca="1">OFFSET(随机目标!$C$42,M2131-1,MATCH(K2131,随机目标!$C$41:$CH$41,0)+1)</f>
        <v>0</v>
      </c>
      <c r="Q2131" s="50">
        <v>1</v>
      </c>
      <c r="R2131" s="50" t="str">
        <f t="shared" ca="1" si="1075"/>
        <v>prop_309</v>
      </c>
      <c r="S2131" s="50" t="str">
        <f t="shared" ca="1" si="1076"/>
        <v>prop</v>
      </c>
    </row>
    <row r="2132" spans="11:19">
      <c r="K2132" s="50">
        <v>26</v>
      </c>
      <c r="L2132" s="50">
        <f t="shared" si="1074"/>
        <v>261030</v>
      </c>
      <c r="M2132" s="50">
        <v>30</v>
      </c>
      <c r="N2132" s="50" t="str">
        <f ca="1">OFFSET(随机目标!$C$42,M2132-1,MATCH(K2132,随机目标!$C$41:$CH$41,0)-1)</f>
        <v>prop,309,1</v>
      </c>
      <c r="O2132" s="50" t="str">
        <f ca="1">OFFSET(随机目标!$C$42,M2132-1,MATCH(K2132,随机目标!$C$41:$CH$41,0))</f>
        <v>prop,309,1</v>
      </c>
      <c r="P2132" s="50">
        <f ca="1">OFFSET(随机目标!$C$42,M2132-1,MATCH(K2132,随机目标!$C$41:$CH$41,0)+1)</f>
        <v>0</v>
      </c>
      <c r="Q2132" s="50">
        <v>1</v>
      </c>
      <c r="R2132" s="50" t="str">
        <f t="shared" ca="1" si="1075"/>
        <v>prop_309</v>
      </c>
      <c r="S2132" s="50" t="str">
        <f t="shared" ca="1" si="1076"/>
        <v>prop</v>
      </c>
    </row>
    <row r="2133" spans="11:19">
      <c r="K2133" s="50">
        <v>26</v>
      </c>
      <c r="L2133" s="50">
        <f t="shared" si="1074"/>
        <v>261031</v>
      </c>
      <c r="M2133" s="50">
        <v>31</v>
      </c>
      <c r="N2133" s="50" t="str">
        <f ca="1">OFFSET(随机目标!$C$42,M2133-1,MATCH(K2133,随机目标!$C$41:$CH$41,0)-1)</f>
        <v>prop,309,1</v>
      </c>
      <c r="O2133" s="50" t="str">
        <f ca="1">OFFSET(随机目标!$C$42,M2133-1,MATCH(K2133,随机目标!$C$41:$CH$41,0))</f>
        <v>prop,309,1</v>
      </c>
      <c r="P2133" s="50">
        <f ca="1">OFFSET(随机目标!$C$42,M2133-1,MATCH(K2133,随机目标!$C$41:$CH$41,0)+1)</f>
        <v>0</v>
      </c>
      <c r="Q2133" s="50">
        <v>1</v>
      </c>
      <c r="R2133" s="50" t="str">
        <f t="shared" ca="1" si="1075"/>
        <v>prop_309</v>
      </c>
      <c r="S2133" s="50" t="str">
        <f t="shared" ca="1" si="1076"/>
        <v>prop</v>
      </c>
    </row>
    <row r="2134" spans="11:19">
      <c r="K2134" s="50">
        <v>26</v>
      </c>
      <c r="L2134" s="50">
        <f t="shared" si="1074"/>
        <v>261032</v>
      </c>
      <c r="M2134" s="50">
        <v>32</v>
      </c>
      <c r="N2134" s="50" t="str">
        <f ca="1">OFFSET(随机目标!$C$42,M2134-1,MATCH(K2134,随机目标!$C$41:$CH$41,0)-1)</f>
        <v>prop,309,1</v>
      </c>
      <c r="O2134" s="50" t="str">
        <f ca="1">OFFSET(随机目标!$C$42,M2134-1,MATCH(K2134,随机目标!$C$41:$CH$41,0))</f>
        <v>prop,309,1</v>
      </c>
      <c r="P2134" s="50">
        <f ca="1">OFFSET(随机目标!$C$42,M2134-1,MATCH(K2134,随机目标!$C$41:$CH$41,0)+1)</f>
        <v>0</v>
      </c>
      <c r="Q2134" s="50">
        <v>1</v>
      </c>
      <c r="R2134" s="50" t="str">
        <f t="shared" ca="1" si="1075"/>
        <v>prop_309</v>
      </c>
      <c r="S2134" s="50" t="str">
        <f t="shared" ca="1" si="1076"/>
        <v>prop</v>
      </c>
    </row>
    <row r="2135" spans="11:19">
      <c r="K2135" s="50">
        <v>26</v>
      </c>
      <c r="L2135" s="50">
        <f t="shared" si="1074"/>
        <v>261033</v>
      </c>
      <c r="M2135" s="50">
        <v>33</v>
      </c>
      <c r="N2135" s="50" t="str">
        <f ca="1">OFFSET(随机目标!$C$42,M2135-1,MATCH(K2135,随机目标!$C$41:$CH$41,0)-1)</f>
        <v>prop,309,1</v>
      </c>
      <c r="O2135" s="50" t="str">
        <f ca="1">OFFSET(随机目标!$C$42,M2135-1,MATCH(K2135,随机目标!$C$41:$CH$41,0))</f>
        <v>prop,309,1</v>
      </c>
      <c r="P2135" s="50">
        <f ca="1">OFFSET(随机目标!$C$42,M2135-1,MATCH(K2135,随机目标!$C$41:$CH$41,0)+1)</f>
        <v>0</v>
      </c>
      <c r="Q2135" s="50">
        <v>1</v>
      </c>
      <c r="R2135" s="50" t="str">
        <f t="shared" ca="1" si="1075"/>
        <v>prop_309</v>
      </c>
      <c r="S2135" s="50" t="str">
        <f t="shared" ca="1" si="1076"/>
        <v>prop</v>
      </c>
    </row>
    <row r="2136" spans="11:19">
      <c r="K2136" s="50">
        <v>26</v>
      </c>
      <c r="L2136" s="50">
        <f t="shared" si="1074"/>
        <v>261034</v>
      </c>
      <c r="M2136" s="50">
        <v>34</v>
      </c>
      <c r="N2136" s="50" t="str">
        <f ca="1">OFFSET(随机目标!$C$42,M2136-1,MATCH(K2136,随机目标!$C$41:$CH$41,0)-1)</f>
        <v>prop,309,1</v>
      </c>
      <c r="O2136" s="50" t="str">
        <f ca="1">OFFSET(随机目标!$C$42,M2136-1,MATCH(K2136,随机目标!$C$41:$CH$41,0))</f>
        <v>prop,309,1</v>
      </c>
      <c r="P2136" s="50">
        <f ca="1">OFFSET(随机目标!$C$42,M2136-1,MATCH(K2136,随机目标!$C$41:$CH$41,0)+1)</f>
        <v>2</v>
      </c>
      <c r="Q2136" s="50">
        <v>1</v>
      </c>
      <c r="R2136" s="50" t="str">
        <f t="shared" ca="1" si="1075"/>
        <v>prop_309</v>
      </c>
      <c r="S2136" s="50" t="str">
        <f t="shared" ca="1" si="1076"/>
        <v>prop</v>
      </c>
    </row>
    <row r="2137" spans="11:19">
      <c r="K2137" s="50">
        <v>26</v>
      </c>
      <c r="L2137" s="50">
        <f t="shared" si="1074"/>
        <v>261035</v>
      </c>
      <c r="M2137" s="50">
        <v>35</v>
      </c>
      <c r="N2137" s="50" t="str">
        <f ca="1">OFFSET(随机目标!$C$42,M2137-1,MATCH(K2137,随机目标!$C$41:$CH$41,0)-1)</f>
        <v>prop,309,1</v>
      </c>
      <c r="O2137" s="50" t="str">
        <f ca="1">OFFSET(随机目标!$C$42,M2137-1,MATCH(K2137,随机目标!$C$41:$CH$41,0))</f>
        <v>prop,309,1</v>
      </c>
      <c r="P2137" s="50">
        <f ca="1">OFFSET(随机目标!$C$42,M2137-1,MATCH(K2137,随机目标!$C$41:$CH$41,0)+1)</f>
        <v>2</v>
      </c>
      <c r="Q2137" s="50">
        <v>1</v>
      </c>
      <c r="R2137" s="50" t="str">
        <f t="shared" ca="1" si="1075"/>
        <v>prop_309</v>
      </c>
      <c r="S2137" s="50" t="str">
        <f t="shared" ca="1" si="1076"/>
        <v>prop</v>
      </c>
    </row>
    <row r="2138" spans="11:19">
      <c r="K2138" s="50">
        <v>26</v>
      </c>
      <c r="L2138" s="50">
        <f t="shared" si="1074"/>
        <v>261036</v>
      </c>
      <c r="M2138" s="50">
        <v>36</v>
      </c>
      <c r="N2138" s="50" t="str">
        <f ca="1">OFFSET(随机目标!$C$42,M2138-1,MATCH(K2138,随机目标!$C$41:$CH$41,0)-1)</f>
        <v>prop,309,1</v>
      </c>
      <c r="O2138" s="50" t="str">
        <f ca="1">OFFSET(随机目标!$C$42,M2138-1,MATCH(K2138,随机目标!$C$41:$CH$41,0))</f>
        <v>prop,309,1</v>
      </c>
      <c r="P2138" s="50">
        <f ca="1">OFFSET(随机目标!$C$42,M2138-1,MATCH(K2138,随机目标!$C$41:$CH$41,0)+1)</f>
        <v>2</v>
      </c>
      <c r="Q2138" s="50">
        <v>1</v>
      </c>
      <c r="R2138" s="50" t="str">
        <f t="shared" ca="1" si="1075"/>
        <v>prop_309</v>
      </c>
      <c r="S2138" s="50" t="str">
        <f t="shared" ca="1" si="1076"/>
        <v>prop</v>
      </c>
    </row>
    <row r="2139" spans="11:19">
      <c r="K2139" s="50">
        <v>26</v>
      </c>
      <c r="L2139" s="50">
        <f t="shared" si="1074"/>
        <v>261037</v>
      </c>
      <c r="M2139" s="50">
        <v>37</v>
      </c>
      <c r="N2139" s="50" t="str">
        <f ca="1">OFFSET(随机目标!$C$42,M2139-1,MATCH(K2139,随机目标!$C$41:$CH$41,0)-1)</f>
        <v>prop,309,1</v>
      </c>
      <c r="O2139" s="50" t="str">
        <f ca="1">OFFSET(随机目标!$C$42,M2139-1,MATCH(K2139,随机目标!$C$41:$CH$41,0))</f>
        <v>prop,309,1</v>
      </c>
      <c r="P2139" s="50">
        <f ca="1">OFFSET(随机目标!$C$42,M2139-1,MATCH(K2139,随机目标!$C$41:$CH$41,0)+1)</f>
        <v>2</v>
      </c>
      <c r="Q2139" s="50">
        <v>1</v>
      </c>
      <c r="R2139" s="50" t="str">
        <f t="shared" ca="1" si="1075"/>
        <v>prop_309</v>
      </c>
      <c r="S2139" s="50" t="str">
        <f t="shared" ca="1" si="1076"/>
        <v>prop</v>
      </c>
    </row>
    <row r="2140" spans="11:19">
      <c r="K2140" s="50">
        <v>26</v>
      </c>
      <c r="L2140" s="50">
        <f t="shared" si="1074"/>
        <v>261038</v>
      </c>
      <c r="M2140" s="50">
        <v>38</v>
      </c>
      <c r="N2140" s="50" t="str">
        <f ca="1">OFFSET(随机目标!$C$42,M2140-1,MATCH(K2140,随机目标!$C$41:$CH$41,0)-1)</f>
        <v>prop,309,1</v>
      </c>
      <c r="O2140" s="50" t="str">
        <f ca="1">OFFSET(随机目标!$C$42,M2140-1,MATCH(K2140,随机目标!$C$41:$CH$41,0))</f>
        <v>prop,309,1</v>
      </c>
      <c r="P2140" s="50">
        <f ca="1">OFFSET(随机目标!$C$42,M2140-1,MATCH(K2140,随机目标!$C$41:$CH$41,0)+1)</f>
        <v>2</v>
      </c>
      <c r="Q2140" s="50">
        <v>1</v>
      </c>
      <c r="R2140" s="50" t="str">
        <f t="shared" ca="1" si="1075"/>
        <v>prop_309</v>
      </c>
      <c r="S2140" s="50" t="str">
        <f t="shared" ca="1" si="1076"/>
        <v>prop</v>
      </c>
    </row>
    <row r="2141" spans="11:19">
      <c r="K2141" s="50">
        <v>26</v>
      </c>
      <c r="L2141" s="50">
        <f t="shared" si="1074"/>
        <v>261039</v>
      </c>
      <c r="M2141" s="50">
        <v>39</v>
      </c>
      <c r="N2141" s="50" t="str">
        <f ca="1">OFFSET(随机目标!$C$42,M2141-1,MATCH(K2141,随机目标!$C$41:$CH$41,0)-1)</f>
        <v>prop,309,1</v>
      </c>
      <c r="O2141" s="50" t="str">
        <f ca="1">OFFSET(随机目标!$C$42,M2141-1,MATCH(K2141,随机目标!$C$41:$CH$41,0))</f>
        <v>prop,309,1</v>
      </c>
      <c r="P2141" s="50">
        <f ca="1">OFFSET(随机目标!$C$42,M2141-1,MATCH(K2141,随机目标!$C$41:$CH$41,0)+1)</f>
        <v>2</v>
      </c>
      <c r="Q2141" s="50">
        <v>1</v>
      </c>
      <c r="R2141" s="50" t="str">
        <f t="shared" ca="1" si="1075"/>
        <v>prop_309</v>
      </c>
      <c r="S2141" s="50" t="str">
        <f t="shared" ca="1" si="1076"/>
        <v>prop</v>
      </c>
    </row>
    <row r="2142" spans="11:19">
      <c r="K2142" s="50">
        <v>26</v>
      </c>
      <c r="L2142" s="50">
        <f t="shared" si="1074"/>
        <v>261040</v>
      </c>
      <c r="M2142" s="50">
        <v>40</v>
      </c>
      <c r="N2142" s="50" t="str">
        <f ca="1">OFFSET(随机目标!$C$42,M2142-1,MATCH(K2142,随机目标!$C$41:$CH$41,0)-1)</f>
        <v>prop,309,1</v>
      </c>
      <c r="O2142" s="50" t="str">
        <f ca="1">OFFSET(随机目标!$C$42,M2142-1,MATCH(K2142,随机目标!$C$41:$CH$41,0))</f>
        <v>prop,309,1</v>
      </c>
      <c r="P2142" s="50">
        <f ca="1">OFFSET(随机目标!$C$42,M2142-1,MATCH(K2142,随机目标!$C$41:$CH$41,0)+1)</f>
        <v>2</v>
      </c>
      <c r="Q2142" s="50">
        <v>1</v>
      </c>
      <c r="R2142" s="50" t="str">
        <f t="shared" ca="1" si="1075"/>
        <v>prop_309</v>
      </c>
      <c r="S2142" s="50" t="str">
        <f t="shared" ca="1" si="1076"/>
        <v>prop</v>
      </c>
    </row>
    <row r="2143" spans="11:19">
      <c r="K2143" s="50">
        <v>26</v>
      </c>
      <c r="L2143" s="50">
        <f t="shared" si="1074"/>
        <v>261041</v>
      </c>
      <c r="M2143" s="50">
        <v>41</v>
      </c>
      <c r="N2143" s="50" t="str">
        <f ca="1">OFFSET(随机目标!$C$42,M2143-1,MATCH(K2143,随机目标!$C$41:$CH$41,0)-1)</f>
        <v>prop,309,1</v>
      </c>
      <c r="O2143" s="50" t="str">
        <f ca="1">OFFSET(随机目标!$C$42,M2143-1,MATCH(K2143,随机目标!$C$41:$CH$41,0))</f>
        <v>prop,309,1</v>
      </c>
      <c r="P2143" s="50">
        <f ca="1">OFFSET(随机目标!$C$42,M2143-1,MATCH(K2143,随机目标!$C$41:$CH$41,0)+1)</f>
        <v>2</v>
      </c>
      <c r="Q2143" s="50">
        <v>1</v>
      </c>
      <c r="R2143" s="50" t="str">
        <f t="shared" ca="1" si="1075"/>
        <v>prop_309</v>
      </c>
      <c r="S2143" s="50" t="str">
        <f t="shared" ca="1" si="1076"/>
        <v>prop</v>
      </c>
    </row>
    <row r="2144" spans="11:19">
      <c r="K2144" s="50">
        <v>26</v>
      </c>
      <c r="L2144" s="50">
        <f t="shared" si="1074"/>
        <v>261042</v>
      </c>
      <c r="M2144" s="50">
        <v>42</v>
      </c>
      <c r="N2144" s="50" t="str">
        <f ca="1">OFFSET(随机目标!$C$42,M2144-1,MATCH(K2144,随机目标!$C$41:$CH$41,0)-1)</f>
        <v>prop,309,1</v>
      </c>
      <c r="O2144" s="50" t="str">
        <f ca="1">OFFSET(随机目标!$C$42,M2144-1,MATCH(K2144,随机目标!$C$41:$CH$41,0))</f>
        <v>prop,309,1</v>
      </c>
      <c r="P2144" s="50">
        <f ca="1">OFFSET(随机目标!$C$42,M2144-1,MATCH(K2144,随机目标!$C$41:$CH$41,0)+1)</f>
        <v>2</v>
      </c>
      <c r="Q2144" s="50">
        <v>1</v>
      </c>
      <c r="R2144" s="50" t="str">
        <f t="shared" ca="1" si="1075"/>
        <v>prop_309</v>
      </c>
      <c r="S2144" s="50" t="str">
        <f t="shared" ca="1" si="1076"/>
        <v>prop</v>
      </c>
    </row>
    <row r="2145" spans="11:19">
      <c r="K2145" s="50">
        <v>26</v>
      </c>
      <c r="L2145" s="50">
        <f t="shared" si="1074"/>
        <v>261043</v>
      </c>
      <c r="M2145" s="50">
        <v>43</v>
      </c>
      <c r="N2145" s="50" t="str">
        <f ca="1">OFFSET(随机目标!$C$42,M2145-1,MATCH(K2145,随机目标!$C$41:$CH$41,0)-1)</f>
        <v>prop,309,1</v>
      </c>
      <c r="O2145" s="50" t="str">
        <f ca="1">OFFSET(随机目标!$C$42,M2145-1,MATCH(K2145,随机目标!$C$41:$CH$41,0))</f>
        <v>prop,309,1</v>
      </c>
      <c r="P2145" s="50">
        <f ca="1">OFFSET(随机目标!$C$42,M2145-1,MATCH(K2145,随机目标!$C$41:$CH$41,0)+1)</f>
        <v>2</v>
      </c>
      <c r="Q2145" s="50">
        <v>1</v>
      </c>
      <c r="R2145" s="50" t="str">
        <f t="shared" ca="1" si="1075"/>
        <v>prop_309</v>
      </c>
      <c r="S2145" s="50" t="str">
        <f t="shared" ca="1" si="1076"/>
        <v>prop</v>
      </c>
    </row>
    <row r="2146" spans="11:19">
      <c r="K2146" s="50">
        <v>26</v>
      </c>
      <c r="L2146" s="50">
        <f t="shared" si="1074"/>
        <v>261044</v>
      </c>
      <c r="M2146" s="50">
        <v>44</v>
      </c>
      <c r="N2146" s="50" t="str">
        <f ca="1">OFFSET(随机目标!$C$42,M2146-1,MATCH(K2146,随机目标!$C$41:$CH$41,0)-1)</f>
        <v>prop,309,1</v>
      </c>
      <c r="O2146" s="50" t="str">
        <f ca="1">OFFSET(随机目标!$C$42,M2146-1,MATCH(K2146,随机目标!$C$41:$CH$41,0))</f>
        <v>prop,309,1</v>
      </c>
      <c r="P2146" s="50">
        <f ca="1">OFFSET(随机目标!$C$42,M2146-1,MATCH(K2146,随机目标!$C$41:$CH$41,0)+1)</f>
        <v>2</v>
      </c>
      <c r="Q2146" s="50">
        <v>1</v>
      </c>
      <c r="R2146" s="50" t="str">
        <f t="shared" ca="1" si="1075"/>
        <v>prop_309</v>
      </c>
      <c r="S2146" s="50" t="str">
        <f t="shared" ca="1" si="1076"/>
        <v>prop</v>
      </c>
    </row>
    <row r="2147" spans="11:19">
      <c r="K2147" s="50">
        <v>26</v>
      </c>
      <c r="L2147" s="50">
        <f t="shared" si="1074"/>
        <v>261045</v>
      </c>
      <c r="M2147" s="50">
        <v>45</v>
      </c>
      <c r="N2147" s="50" t="str">
        <f ca="1">OFFSET(随机目标!$C$42,M2147-1,MATCH(K2147,随机目标!$C$41:$CH$41,0)-1)</f>
        <v>prop,309,1</v>
      </c>
      <c r="O2147" s="50" t="str">
        <f ca="1">OFFSET(随机目标!$C$42,M2147-1,MATCH(K2147,随机目标!$C$41:$CH$41,0))</f>
        <v>prop,309,1</v>
      </c>
      <c r="P2147" s="50">
        <f ca="1">OFFSET(随机目标!$C$42,M2147-1,MATCH(K2147,随机目标!$C$41:$CH$41,0)+1)</f>
        <v>2</v>
      </c>
      <c r="Q2147" s="50">
        <v>1</v>
      </c>
      <c r="R2147" s="50" t="str">
        <f t="shared" ca="1" si="1075"/>
        <v>prop_309</v>
      </c>
      <c r="S2147" s="50" t="str">
        <f t="shared" ca="1" si="1076"/>
        <v>prop</v>
      </c>
    </row>
    <row r="2148" spans="11:19">
      <c r="K2148" s="50">
        <v>26</v>
      </c>
      <c r="L2148" s="50">
        <f t="shared" si="1074"/>
        <v>261046</v>
      </c>
      <c r="M2148" s="50">
        <v>46</v>
      </c>
      <c r="N2148" s="50" t="str">
        <f ca="1">OFFSET(随机目标!$C$42,M2148-1,MATCH(K2148,随机目标!$C$41:$CH$41,0)-1)</f>
        <v>prop,309,1</v>
      </c>
      <c r="O2148" s="50" t="str">
        <f ca="1">OFFSET(随机目标!$C$42,M2148-1,MATCH(K2148,随机目标!$C$41:$CH$41,0))</f>
        <v>prop,309,1</v>
      </c>
      <c r="P2148" s="50">
        <f ca="1">OFFSET(随机目标!$C$42,M2148-1,MATCH(K2148,随机目标!$C$41:$CH$41,0)+1)</f>
        <v>2</v>
      </c>
      <c r="Q2148" s="50">
        <v>1</v>
      </c>
      <c r="R2148" s="50" t="str">
        <f t="shared" ca="1" si="1075"/>
        <v>prop_309</v>
      </c>
      <c r="S2148" s="50" t="str">
        <f t="shared" ca="1" si="1076"/>
        <v>prop</v>
      </c>
    </row>
    <row r="2149" spans="11:19">
      <c r="K2149" s="50">
        <v>26</v>
      </c>
      <c r="L2149" s="50">
        <f t="shared" si="1074"/>
        <v>261047</v>
      </c>
      <c r="M2149" s="50">
        <v>47</v>
      </c>
      <c r="N2149" s="50" t="str">
        <f ca="1">OFFSET(随机目标!$C$42,M2149-1,MATCH(K2149,随机目标!$C$41:$CH$41,0)-1)</f>
        <v>prop,309,1</v>
      </c>
      <c r="O2149" s="50" t="str">
        <f ca="1">OFFSET(随机目标!$C$42,M2149-1,MATCH(K2149,随机目标!$C$41:$CH$41,0))</f>
        <v>prop,309,1</v>
      </c>
      <c r="P2149" s="50">
        <f ca="1">OFFSET(随机目标!$C$42,M2149-1,MATCH(K2149,随机目标!$C$41:$CH$41,0)+1)</f>
        <v>2</v>
      </c>
      <c r="Q2149" s="50">
        <v>1</v>
      </c>
      <c r="R2149" s="50" t="str">
        <f t="shared" ca="1" si="1075"/>
        <v>prop_309</v>
      </c>
      <c r="S2149" s="50" t="str">
        <f t="shared" ca="1" si="1076"/>
        <v>prop</v>
      </c>
    </row>
    <row r="2150" spans="11:19">
      <c r="K2150" s="50">
        <v>26</v>
      </c>
      <c r="L2150" s="50">
        <f t="shared" si="1074"/>
        <v>261048</v>
      </c>
      <c r="M2150" s="50">
        <v>48</v>
      </c>
      <c r="N2150" s="50" t="str">
        <f ca="1">OFFSET(随机目标!$C$42,M2150-1,MATCH(K2150,随机目标!$C$41:$CH$41,0)-1)</f>
        <v>prop,309,1</v>
      </c>
      <c r="O2150" s="50" t="str">
        <f ca="1">OFFSET(随机目标!$C$42,M2150-1,MATCH(K2150,随机目标!$C$41:$CH$41,0))</f>
        <v>prop,309,1</v>
      </c>
      <c r="P2150" s="50">
        <f ca="1">OFFSET(随机目标!$C$42,M2150-1,MATCH(K2150,随机目标!$C$41:$CH$41,0)+1)</f>
        <v>2</v>
      </c>
      <c r="Q2150" s="50">
        <v>1</v>
      </c>
      <c r="R2150" s="50" t="str">
        <f t="shared" ca="1" si="1075"/>
        <v>prop_309</v>
      </c>
      <c r="S2150" s="50" t="str">
        <f t="shared" ca="1" si="1076"/>
        <v>prop</v>
      </c>
    </row>
    <row r="2151" spans="11:19">
      <c r="K2151" s="50">
        <v>26</v>
      </c>
      <c r="L2151" s="50">
        <f t="shared" si="1074"/>
        <v>261049</v>
      </c>
      <c r="M2151" s="50">
        <v>49</v>
      </c>
      <c r="N2151" s="50" t="str">
        <f ca="1">OFFSET(随机目标!$C$42,M2151-1,MATCH(K2151,随机目标!$C$41:$CH$41,0)-1)</f>
        <v>prop,309,1</v>
      </c>
      <c r="O2151" s="50" t="str">
        <f ca="1">OFFSET(随机目标!$C$42,M2151-1,MATCH(K2151,随机目标!$C$41:$CH$41,0))</f>
        <v>prop,309,1</v>
      </c>
      <c r="P2151" s="50">
        <f ca="1">OFFSET(随机目标!$C$42,M2151-1,MATCH(K2151,随机目标!$C$41:$CH$41,0)+1)</f>
        <v>2</v>
      </c>
      <c r="Q2151" s="50">
        <v>1</v>
      </c>
      <c r="R2151" s="50" t="str">
        <f t="shared" ca="1" si="1075"/>
        <v>prop_309</v>
      </c>
      <c r="S2151" s="50" t="str">
        <f t="shared" ca="1" si="1076"/>
        <v>prop</v>
      </c>
    </row>
    <row r="2152" spans="11:19">
      <c r="K2152" s="50">
        <v>26</v>
      </c>
      <c r="L2152" s="50">
        <f t="shared" si="1074"/>
        <v>261050</v>
      </c>
      <c r="M2152" s="50">
        <v>50</v>
      </c>
      <c r="N2152" s="50" t="str">
        <f ca="1">OFFSET(随机目标!$C$42,M2152-1,MATCH(K2152,随机目标!$C$41:$CH$41,0)-1)</f>
        <v>prop,309,1</v>
      </c>
      <c r="O2152" s="50" t="str">
        <f ca="1">OFFSET(随机目标!$C$42,M2152-1,MATCH(K2152,随机目标!$C$41:$CH$41,0))</f>
        <v>prop,309,1</v>
      </c>
      <c r="P2152" s="50">
        <f ca="1">OFFSET(随机目标!$C$42,M2152-1,MATCH(K2152,随机目标!$C$41:$CH$41,0)+1)</f>
        <v>3</v>
      </c>
      <c r="Q2152" s="50">
        <v>1</v>
      </c>
      <c r="R2152" s="50" t="str">
        <f t="shared" ca="1" si="1075"/>
        <v>prop_309</v>
      </c>
      <c r="S2152" s="50" t="str">
        <f t="shared" ca="1" si="1076"/>
        <v>prop</v>
      </c>
    </row>
    <row r="2153" spans="11:19">
      <c r="K2153" s="50">
        <v>26</v>
      </c>
      <c r="L2153" s="50">
        <f t="shared" si="1074"/>
        <v>261051</v>
      </c>
      <c r="M2153" s="50">
        <v>51</v>
      </c>
      <c r="N2153" s="50" t="str">
        <f ca="1">OFFSET(随机目标!$C$42,M2153-1,MATCH(K2153,随机目标!$C$41:$CH$41,0)-1)</f>
        <v>prop,309,1</v>
      </c>
      <c r="O2153" s="50" t="str">
        <f ca="1">OFFSET(随机目标!$C$42,M2153-1,MATCH(K2153,随机目标!$C$41:$CH$41,0))</f>
        <v>prop,309,1</v>
      </c>
      <c r="P2153" s="50">
        <f ca="1">OFFSET(随机目标!$C$42,M2153-1,MATCH(K2153,随机目标!$C$41:$CH$41,0)+1)</f>
        <v>3</v>
      </c>
      <c r="Q2153" s="50">
        <v>1</v>
      </c>
      <c r="R2153" s="50" t="str">
        <f t="shared" ca="1" si="1075"/>
        <v>prop_309</v>
      </c>
      <c r="S2153" s="50" t="str">
        <f t="shared" ca="1" si="1076"/>
        <v>prop</v>
      </c>
    </row>
    <row r="2154" spans="11:19">
      <c r="K2154" s="50">
        <v>26</v>
      </c>
      <c r="L2154" s="50">
        <f t="shared" si="1074"/>
        <v>261052</v>
      </c>
      <c r="M2154" s="50">
        <v>52</v>
      </c>
      <c r="N2154" s="50" t="str">
        <f ca="1">OFFSET(随机目标!$C$42,M2154-1,MATCH(K2154,随机目标!$C$41:$CH$41,0)-1)</f>
        <v>prop,309,1</v>
      </c>
      <c r="O2154" s="50" t="str">
        <f ca="1">OFFSET(随机目标!$C$42,M2154-1,MATCH(K2154,随机目标!$C$41:$CH$41,0))</f>
        <v>prop,309,1</v>
      </c>
      <c r="P2154" s="50">
        <f ca="1">OFFSET(随机目标!$C$42,M2154-1,MATCH(K2154,随机目标!$C$41:$CH$41,0)+1)</f>
        <v>3</v>
      </c>
      <c r="Q2154" s="50">
        <v>1</v>
      </c>
      <c r="R2154" s="50" t="str">
        <f t="shared" ca="1" si="1075"/>
        <v>prop_309</v>
      </c>
      <c r="S2154" s="50" t="str">
        <f t="shared" ca="1" si="1076"/>
        <v>prop</v>
      </c>
    </row>
    <row r="2155" spans="11:19">
      <c r="K2155" s="50">
        <v>26</v>
      </c>
      <c r="L2155" s="50">
        <f t="shared" si="1074"/>
        <v>261053</v>
      </c>
      <c r="M2155" s="50">
        <v>53</v>
      </c>
      <c r="N2155" s="50" t="str">
        <f ca="1">OFFSET(随机目标!$C$42,M2155-1,MATCH(K2155,随机目标!$C$41:$CH$41,0)-1)</f>
        <v>prop,309,1</v>
      </c>
      <c r="O2155" s="50" t="str">
        <f ca="1">OFFSET(随机目标!$C$42,M2155-1,MATCH(K2155,随机目标!$C$41:$CH$41,0))</f>
        <v>prop,309,1</v>
      </c>
      <c r="P2155" s="50">
        <f ca="1">OFFSET(随机目标!$C$42,M2155-1,MATCH(K2155,随机目标!$C$41:$CH$41,0)+1)</f>
        <v>3</v>
      </c>
      <c r="Q2155" s="50">
        <v>1</v>
      </c>
      <c r="R2155" s="50" t="str">
        <f t="shared" ca="1" si="1075"/>
        <v>prop_309</v>
      </c>
      <c r="S2155" s="50" t="str">
        <f t="shared" ca="1" si="1076"/>
        <v>prop</v>
      </c>
    </row>
    <row r="2156" spans="11:19">
      <c r="K2156" s="50">
        <v>26</v>
      </c>
      <c r="L2156" s="50">
        <f t="shared" si="1074"/>
        <v>261054</v>
      </c>
      <c r="M2156" s="50">
        <v>54</v>
      </c>
      <c r="N2156" s="50" t="str">
        <f ca="1">OFFSET(随机目标!$C$42,M2156-1,MATCH(K2156,随机目标!$C$41:$CH$41,0)-1)</f>
        <v>prop,309,1</v>
      </c>
      <c r="O2156" s="50" t="str">
        <f ca="1">OFFSET(随机目标!$C$42,M2156-1,MATCH(K2156,随机目标!$C$41:$CH$41,0))</f>
        <v>prop,309,1</v>
      </c>
      <c r="P2156" s="50">
        <f ca="1">OFFSET(随机目标!$C$42,M2156-1,MATCH(K2156,随机目标!$C$41:$CH$41,0)+1)</f>
        <v>3</v>
      </c>
      <c r="Q2156" s="50">
        <v>1</v>
      </c>
      <c r="R2156" s="50" t="str">
        <f t="shared" ca="1" si="1075"/>
        <v>prop_309</v>
      </c>
      <c r="S2156" s="50" t="str">
        <f t="shared" ca="1" si="1076"/>
        <v>prop</v>
      </c>
    </row>
    <row r="2157" spans="11:19">
      <c r="K2157" s="50">
        <v>26</v>
      </c>
      <c r="L2157" s="50">
        <f t="shared" si="1074"/>
        <v>261055</v>
      </c>
      <c r="M2157" s="50">
        <v>55</v>
      </c>
      <c r="N2157" s="50" t="str">
        <f ca="1">OFFSET(随机目标!$C$42,M2157-1,MATCH(K2157,随机目标!$C$41:$CH$41,0)-1)</f>
        <v>prop,309,1</v>
      </c>
      <c r="O2157" s="50" t="str">
        <f ca="1">OFFSET(随机目标!$C$42,M2157-1,MATCH(K2157,随机目标!$C$41:$CH$41,0))</f>
        <v>prop,309,1</v>
      </c>
      <c r="P2157" s="50">
        <f ca="1">OFFSET(随机目标!$C$42,M2157-1,MATCH(K2157,随机目标!$C$41:$CH$41,0)+1)</f>
        <v>3</v>
      </c>
      <c r="Q2157" s="50">
        <v>1</v>
      </c>
      <c r="R2157" s="50" t="str">
        <f t="shared" ca="1" si="1075"/>
        <v>prop_309</v>
      </c>
      <c r="S2157" s="50" t="str">
        <f t="shared" ca="1" si="1076"/>
        <v>prop</v>
      </c>
    </row>
    <row r="2158" spans="11:19">
      <c r="K2158" s="50">
        <v>26</v>
      </c>
      <c r="L2158" s="50">
        <f t="shared" si="1074"/>
        <v>261056</v>
      </c>
      <c r="M2158" s="50">
        <v>56</v>
      </c>
      <c r="N2158" s="50" t="str">
        <f ca="1">OFFSET(随机目标!$C$42,M2158-1,MATCH(K2158,随机目标!$C$41:$CH$41,0)-1)</f>
        <v>prop,309,1</v>
      </c>
      <c r="O2158" s="50" t="str">
        <f ca="1">OFFSET(随机目标!$C$42,M2158-1,MATCH(K2158,随机目标!$C$41:$CH$41,0))</f>
        <v>prop,309,1</v>
      </c>
      <c r="P2158" s="50">
        <f ca="1">OFFSET(随机目标!$C$42,M2158-1,MATCH(K2158,随机目标!$C$41:$CH$41,0)+1)</f>
        <v>3</v>
      </c>
      <c r="Q2158" s="50">
        <v>1</v>
      </c>
      <c r="R2158" s="50" t="str">
        <f t="shared" ca="1" si="1075"/>
        <v>prop_309</v>
      </c>
      <c r="S2158" s="50" t="str">
        <f t="shared" ca="1" si="1076"/>
        <v>prop</v>
      </c>
    </row>
    <row r="2159" spans="11:19">
      <c r="K2159" s="50">
        <v>26</v>
      </c>
      <c r="L2159" s="50">
        <f t="shared" si="1074"/>
        <v>261057</v>
      </c>
      <c r="M2159" s="50">
        <v>57</v>
      </c>
      <c r="N2159" s="50" t="str">
        <f ca="1">OFFSET(随机目标!$C$42,M2159-1,MATCH(K2159,随机目标!$C$41:$CH$41,0)-1)</f>
        <v>prop,309,1</v>
      </c>
      <c r="O2159" s="50" t="str">
        <f ca="1">OFFSET(随机目标!$C$42,M2159-1,MATCH(K2159,随机目标!$C$41:$CH$41,0))</f>
        <v>prop,309,1</v>
      </c>
      <c r="P2159" s="50">
        <f ca="1">OFFSET(随机目标!$C$42,M2159-1,MATCH(K2159,随机目标!$C$41:$CH$41,0)+1)</f>
        <v>3</v>
      </c>
      <c r="Q2159" s="50">
        <v>1</v>
      </c>
      <c r="R2159" s="50" t="str">
        <f t="shared" ca="1" si="1075"/>
        <v>prop_309</v>
      </c>
      <c r="S2159" s="50" t="str">
        <f t="shared" ca="1" si="1076"/>
        <v>prop</v>
      </c>
    </row>
    <row r="2160" spans="11:19">
      <c r="K2160" s="50">
        <v>26</v>
      </c>
      <c r="L2160" s="50">
        <f t="shared" ref="L2160:L2223" si="1077">K2160*10000+1000+M2160</f>
        <v>261058</v>
      </c>
      <c r="M2160" s="50">
        <v>58</v>
      </c>
      <c r="N2160" s="50" t="str">
        <f ca="1">OFFSET(随机目标!$C$42,M2160-1,MATCH(K2160,随机目标!$C$41:$CH$41,0)-1)</f>
        <v>prop,309,1</v>
      </c>
      <c r="O2160" s="50" t="str">
        <f ca="1">OFFSET(随机目标!$C$42,M2160-1,MATCH(K2160,随机目标!$C$41:$CH$41,0))</f>
        <v>prop,309,1</v>
      </c>
      <c r="P2160" s="50">
        <f ca="1">OFFSET(随机目标!$C$42,M2160-1,MATCH(K2160,随机目标!$C$41:$CH$41,0)+1)</f>
        <v>3</v>
      </c>
      <c r="Q2160" s="50">
        <v>1</v>
      </c>
      <c r="R2160" s="50" t="str">
        <f t="shared" ref="R2160:R2223" ca="1" si="1078">IF(OR(S2160="coin",S2160="stage_token"),VLOOKUP(S2160,$AE$3:$AF$6,2,0),IF(S2160="item",VLOOKUP(O2160,$AE$3:$AF$6,2,0),S2160&amp;"_"&amp;MID(O2160,6,3)))</f>
        <v>prop_309</v>
      </c>
      <c r="S2160" s="50" t="str">
        <f t="shared" ref="S2160:S2223" ca="1" si="1079">LEFT(O2160,FIND(",",O2160)-1)</f>
        <v>prop</v>
      </c>
    </row>
    <row r="2161" spans="11:19">
      <c r="K2161" s="50">
        <v>26</v>
      </c>
      <c r="L2161" s="50">
        <f t="shared" si="1077"/>
        <v>261059</v>
      </c>
      <c r="M2161" s="50">
        <v>59</v>
      </c>
      <c r="N2161" s="50" t="str">
        <f ca="1">OFFSET(随机目标!$C$42,M2161-1,MATCH(K2161,随机目标!$C$41:$CH$41,0)-1)</f>
        <v>prop,309,1</v>
      </c>
      <c r="O2161" s="50" t="str">
        <f ca="1">OFFSET(随机目标!$C$42,M2161-1,MATCH(K2161,随机目标!$C$41:$CH$41,0))</f>
        <v>prop,309,1</v>
      </c>
      <c r="P2161" s="50">
        <f ca="1">OFFSET(随机目标!$C$42,M2161-1,MATCH(K2161,随机目标!$C$41:$CH$41,0)+1)</f>
        <v>4</v>
      </c>
      <c r="Q2161" s="50">
        <v>1</v>
      </c>
      <c r="R2161" s="50" t="str">
        <f t="shared" ca="1" si="1078"/>
        <v>prop_309</v>
      </c>
      <c r="S2161" s="50" t="str">
        <f t="shared" ca="1" si="1079"/>
        <v>prop</v>
      </c>
    </row>
    <row r="2162" spans="11:19">
      <c r="K2162" s="50">
        <v>26</v>
      </c>
      <c r="L2162" s="50">
        <f t="shared" si="1077"/>
        <v>261060</v>
      </c>
      <c r="M2162" s="50">
        <v>60</v>
      </c>
      <c r="N2162" s="50" t="str">
        <f ca="1">OFFSET(随机目标!$C$42,M2162-1,MATCH(K2162,随机目标!$C$41:$CH$41,0)-1)</f>
        <v>prop,309,1</v>
      </c>
      <c r="O2162" s="50" t="str">
        <f ca="1">OFFSET(随机目标!$C$42,M2162-1,MATCH(K2162,随机目标!$C$41:$CH$41,0))</f>
        <v>prop,309,1</v>
      </c>
      <c r="P2162" s="50">
        <f ca="1">OFFSET(随机目标!$C$42,M2162-1,MATCH(K2162,随机目标!$C$41:$CH$41,0)+1)</f>
        <v>4</v>
      </c>
      <c r="Q2162" s="50">
        <v>1</v>
      </c>
      <c r="R2162" s="50" t="str">
        <f t="shared" ca="1" si="1078"/>
        <v>prop_309</v>
      </c>
      <c r="S2162" s="50" t="str">
        <f t="shared" ca="1" si="1079"/>
        <v>prop</v>
      </c>
    </row>
    <row r="2163" spans="11:19">
      <c r="K2163" s="50">
        <v>26</v>
      </c>
      <c r="L2163" s="50">
        <f t="shared" si="1077"/>
        <v>261061</v>
      </c>
      <c r="M2163" s="50">
        <v>61</v>
      </c>
      <c r="N2163" s="50" t="str">
        <f ca="1">OFFSET(随机目标!$C$42,M2163-1,MATCH(K2163,随机目标!$C$41:$CH$41,0)-1)</f>
        <v>prop,309,1</v>
      </c>
      <c r="O2163" s="50" t="str">
        <f ca="1">OFFSET(随机目标!$C$42,M2163-1,MATCH(K2163,随机目标!$C$41:$CH$41,0))</f>
        <v>prop,309,1</v>
      </c>
      <c r="P2163" s="50">
        <f ca="1">OFFSET(随机目标!$C$42,M2163-1,MATCH(K2163,随机目标!$C$41:$CH$41,0)+1)</f>
        <v>4</v>
      </c>
      <c r="Q2163" s="50">
        <v>1</v>
      </c>
      <c r="R2163" s="50" t="str">
        <f t="shared" ca="1" si="1078"/>
        <v>prop_309</v>
      </c>
      <c r="S2163" s="50" t="str">
        <f t="shared" ca="1" si="1079"/>
        <v>prop</v>
      </c>
    </row>
    <row r="2164" spans="11:19">
      <c r="K2164" s="50">
        <v>26</v>
      </c>
      <c r="L2164" s="50">
        <f t="shared" si="1077"/>
        <v>261062</v>
      </c>
      <c r="M2164" s="50">
        <v>62</v>
      </c>
      <c r="N2164" s="50" t="str">
        <f ca="1">OFFSET(随机目标!$C$42,M2164-1,MATCH(K2164,随机目标!$C$41:$CH$41,0)-1)</f>
        <v>prop,309,1</v>
      </c>
      <c r="O2164" s="50" t="str">
        <f ca="1">OFFSET(随机目标!$C$42,M2164-1,MATCH(K2164,随机目标!$C$41:$CH$41,0))</f>
        <v>prop,309,1</v>
      </c>
      <c r="P2164" s="50">
        <f ca="1">OFFSET(随机目标!$C$42,M2164-1,MATCH(K2164,随机目标!$C$41:$CH$41,0)+1)</f>
        <v>4</v>
      </c>
      <c r="Q2164" s="50">
        <v>1</v>
      </c>
      <c r="R2164" s="50" t="str">
        <f t="shared" ca="1" si="1078"/>
        <v>prop_309</v>
      </c>
      <c r="S2164" s="50" t="str">
        <f t="shared" ca="1" si="1079"/>
        <v>prop</v>
      </c>
    </row>
    <row r="2165" spans="11:19">
      <c r="K2165" s="50">
        <v>26</v>
      </c>
      <c r="L2165" s="50">
        <f t="shared" si="1077"/>
        <v>261063</v>
      </c>
      <c r="M2165" s="50">
        <v>63</v>
      </c>
      <c r="N2165" s="50" t="str">
        <f ca="1">OFFSET(随机目标!$C$42,M2165-1,MATCH(K2165,随机目标!$C$41:$CH$41,0)-1)</f>
        <v>prop,309,1</v>
      </c>
      <c r="O2165" s="50" t="str">
        <f ca="1">OFFSET(随机目标!$C$42,M2165-1,MATCH(K2165,随机目标!$C$41:$CH$41,0))</f>
        <v>prop,309,1</v>
      </c>
      <c r="P2165" s="50">
        <f ca="1">OFFSET(随机目标!$C$42,M2165-1,MATCH(K2165,随机目标!$C$41:$CH$41,0)+1)</f>
        <v>4</v>
      </c>
      <c r="Q2165" s="50">
        <v>1</v>
      </c>
      <c r="R2165" s="50" t="str">
        <f t="shared" ca="1" si="1078"/>
        <v>prop_309</v>
      </c>
      <c r="S2165" s="50" t="str">
        <f t="shared" ca="1" si="1079"/>
        <v>prop</v>
      </c>
    </row>
    <row r="2166" spans="11:19">
      <c r="K2166" s="50">
        <v>26</v>
      </c>
      <c r="L2166" s="50">
        <f t="shared" si="1077"/>
        <v>261064</v>
      </c>
      <c r="M2166" s="50">
        <v>64</v>
      </c>
      <c r="N2166" s="50" t="str">
        <f ca="1">OFFSET(随机目标!$C$42,M2166-1,MATCH(K2166,随机目标!$C$41:$CH$41,0)-1)</f>
        <v>prop,309,1</v>
      </c>
      <c r="O2166" s="50" t="str">
        <f ca="1">OFFSET(随机目标!$C$42,M2166-1,MATCH(K2166,随机目标!$C$41:$CH$41,0))</f>
        <v>prop,309,1</v>
      </c>
      <c r="P2166" s="50">
        <f ca="1">OFFSET(随机目标!$C$42,M2166-1,MATCH(K2166,随机目标!$C$41:$CH$41,0)+1)</f>
        <v>4</v>
      </c>
      <c r="Q2166" s="50">
        <v>1</v>
      </c>
      <c r="R2166" s="50" t="str">
        <f t="shared" ca="1" si="1078"/>
        <v>prop_309</v>
      </c>
      <c r="S2166" s="50" t="str">
        <f t="shared" ca="1" si="1079"/>
        <v>prop</v>
      </c>
    </row>
    <row r="2167" spans="11:19">
      <c r="K2167" s="50">
        <v>26</v>
      </c>
      <c r="L2167" s="50">
        <f t="shared" si="1077"/>
        <v>261065</v>
      </c>
      <c r="M2167" s="50">
        <v>65</v>
      </c>
      <c r="N2167" s="50" t="str">
        <f ca="1">OFFSET(随机目标!$C$42,M2167-1,MATCH(K2167,随机目标!$C$41:$CH$41,0)-1)</f>
        <v>prop,309,1</v>
      </c>
      <c r="O2167" s="50" t="str">
        <f ca="1">OFFSET(随机目标!$C$42,M2167-1,MATCH(K2167,随机目标!$C$41:$CH$41,0))</f>
        <v>prop,309,1</v>
      </c>
      <c r="P2167" s="50">
        <f ca="1">OFFSET(随机目标!$C$42,M2167-1,MATCH(K2167,随机目标!$C$41:$CH$41,0)+1)</f>
        <v>4</v>
      </c>
      <c r="Q2167" s="50">
        <v>1</v>
      </c>
      <c r="R2167" s="50" t="str">
        <f t="shared" ca="1" si="1078"/>
        <v>prop_309</v>
      </c>
      <c r="S2167" s="50" t="str">
        <f t="shared" ca="1" si="1079"/>
        <v>prop</v>
      </c>
    </row>
    <row r="2168" spans="11:19">
      <c r="K2168" s="50">
        <v>26</v>
      </c>
      <c r="L2168" s="50">
        <f t="shared" si="1077"/>
        <v>261066</v>
      </c>
      <c r="M2168" s="50">
        <v>66</v>
      </c>
      <c r="N2168" s="50" t="str">
        <f ca="1">OFFSET(随机目标!$C$42,M2168-1,MATCH(K2168,随机目标!$C$41:$CH$41,0)-1)</f>
        <v>prop,309,1</v>
      </c>
      <c r="O2168" s="50" t="str">
        <f ca="1">OFFSET(随机目标!$C$42,M2168-1,MATCH(K2168,随机目标!$C$41:$CH$41,0))</f>
        <v>prop,309,1</v>
      </c>
      <c r="P2168" s="50">
        <f ca="1">OFFSET(随机目标!$C$42,M2168-1,MATCH(K2168,随机目标!$C$41:$CH$41,0)+1)</f>
        <v>4</v>
      </c>
      <c r="Q2168" s="50">
        <v>1</v>
      </c>
      <c r="R2168" s="50" t="str">
        <f t="shared" ca="1" si="1078"/>
        <v>prop_309</v>
      </c>
      <c r="S2168" s="50" t="str">
        <f t="shared" ca="1" si="1079"/>
        <v>prop</v>
      </c>
    </row>
    <row r="2169" spans="11:19">
      <c r="K2169" s="50">
        <v>26</v>
      </c>
      <c r="L2169" s="50">
        <f t="shared" si="1077"/>
        <v>261067</v>
      </c>
      <c r="M2169" s="50">
        <v>67</v>
      </c>
      <c r="N2169" s="50" t="str">
        <f ca="1">OFFSET(随机目标!$C$42,M2169-1,MATCH(K2169,随机目标!$C$41:$CH$41,0)-1)</f>
        <v>prop,309,1</v>
      </c>
      <c r="O2169" s="50" t="str">
        <f ca="1">OFFSET(随机目标!$C$42,M2169-1,MATCH(K2169,随机目标!$C$41:$CH$41,0))</f>
        <v>prop,309,1</v>
      </c>
      <c r="P2169" s="50">
        <f ca="1">OFFSET(随机目标!$C$42,M2169-1,MATCH(K2169,随机目标!$C$41:$CH$41,0)+1)</f>
        <v>4</v>
      </c>
      <c r="Q2169" s="50">
        <v>1</v>
      </c>
      <c r="R2169" s="50" t="str">
        <f t="shared" ca="1" si="1078"/>
        <v>prop_309</v>
      </c>
      <c r="S2169" s="50" t="str">
        <f t="shared" ca="1" si="1079"/>
        <v>prop</v>
      </c>
    </row>
    <row r="2170" spans="11:19">
      <c r="K2170" s="50">
        <v>26</v>
      </c>
      <c r="L2170" s="50">
        <f t="shared" si="1077"/>
        <v>261068</v>
      </c>
      <c r="M2170" s="50">
        <v>68</v>
      </c>
      <c r="N2170" s="50" t="str">
        <f ca="1">OFFSET(随机目标!$C$42,M2170-1,MATCH(K2170,随机目标!$C$41:$CH$41,0)-1)</f>
        <v>prop,309,1</v>
      </c>
      <c r="O2170" s="50" t="str">
        <f ca="1">OFFSET(随机目标!$C$42,M2170-1,MATCH(K2170,随机目标!$C$41:$CH$41,0))</f>
        <v>prop,309,1</v>
      </c>
      <c r="P2170" s="50">
        <f ca="1">OFFSET(随机目标!$C$42,M2170-1,MATCH(K2170,随机目标!$C$41:$CH$41,0)+1)</f>
        <v>4</v>
      </c>
      <c r="Q2170" s="50">
        <v>1</v>
      </c>
      <c r="R2170" s="50" t="str">
        <f t="shared" ca="1" si="1078"/>
        <v>prop_309</v>
      </c>
      <c r="S2170" s="50" t="str">
        <f t="shared" ca="1" si="1079"/>
        <v>prop</v>
      </c>
    </row>
    <row r="2171" spans="11:19">
      <c r="K2171" s="50">
        <v>26</v>
      </c>
      <c r="L2171" s="50">
        <f t="shared" si="1077"/>
        <v>261069</v>
      </c>
      <c r="M2171" s="50">
        <v>69</v>
      </c>
      <c r="N2171" s="50" t="str">
        <f ca="1">OFFSET(随机目标!$C$42,M2171-1,MATCH(K2171,随机目标!$C$41:$CH$41,0)-1)</f>
        <v>prop,309,1</v>
      </c>
      <c r="O2171" s="50" t="str">
        <f ca="1">OFFSET(随机目标!$C$42,M2171-1,MATCH(K2171,随机目标!$C$41:$CH$41,0))</f>
        <v>prop,309,1</v>
      </c>
      <c r="P2171" s="50">
        <f ca="1">OFFSET(随机目标!$C$42,M2171-1,MATCH(K2171,随机目标!$C$41:$CH$41,0)+1)</f>
        <v>4</v>
      </c>
      <c r="Q2171" s="50">
        <v>1</v>
      </c>
      <c r="R2171" s="50" t="str">
        <f t="shared" ca="1" si="1078"/>
        <v>prop_309</v>
      </c>
      <c r="S2171" s="50" t="str">
        <f t="shared" ca="1" si="1079"/>
        <v>prop</v>
      </c>
    </row>
    <row r="2172" spans="11:19">
      <c r="K2172" s="50">
        <v>26</v>
      </c>
      <c r="L2172" s="50">
        <f t="shared" si="1077"/>
        <v>261070</v>
      </c>
      <c r="M2172" s="50">
        <v>70</v>
      </c>
      <c r="N2172" s="50" t="str">
        <f ca="1">OFFSET(随机目标!$C$42,M2172-1,MATCH(K2172,随机目标!$C$41:$CH$41,0)-1)</f>
        <v>prop,309,1</v>
      </c>
      <c r="O2172" s="50" t="str">
        <f ca="1">OFFSET(随机目标!$C$42,M2172-1,MATCH(K2172,随机目标!$C$41:$CH$41,0))</f>
        <v>prop,309,1</v>
      </c>
      <c r="P2172" s="50">
        <f ca="1">OFFSET(随机目标!$C$42,M2172-1,MATCH(K2172,随机目标!$C$41:$CH$41,0)+1)</f>
        <v>5</v>
      </c>
      <c r="Q2172" s="50">
        <v>1</v>
      </c>
      <c r="R2172" s="50" t="str">
        <f t="shared" ca="1" si="1078"/>
        <v>prop_309</v>
      </c>
      <c r="S2172" s="50" t="str">
        <f t="shared" ca="1" si="1079"/>
        <v>prop</v>
      </c>
    </row>
    <row r="2173" spans="11:19">
      <c r="K2173" s="50">
        <v>26</v>
      </c>
      <c r="L2173" s="50">
        <f t="shared" si="1077"/>
        <v>261071</v>
      </c>
      <c r="M2173" s="50">
        <v>71</v>
      </c>
      <c r="N2173" s="50" t="str">
        <f ca="1">OFFSET(随机目标!$C$42,M2173-1,MATCH(K2173,随机目标!$C$41:$CH$41,0)-1)</f>
        <v>prop,309,1</v>
      </c>
      <c r="O2173" s="50" t="str">
        <f ca="1">OFFSET(随机目标!$C$42,M2173-1,MATCH(K2173,随机目标!$C$41:$CH$41,0))</f>
        <v>prop,309,1</v>
      </c>
      <c r="P2173" s="50">
        <f ca="1">OFFSET(随机目标!$C$42,M2173-1,MATCH(K2173,随机目标!$C$41:$CH$41,0)+1)</f>
        <v>5</v>
      </c>
      <c r="Q2173" s="50">
        <v>1</v>
      </c>
      <c r="R2173" s="50" t="str">
        <f t="shared" ca="1" si="1078"/>
        <v>prop_309</v>
      </c>
      <c r="S2173" s="50" t="str">
        <f t="shared" ca="1" si="1079"/>
        <v>prop</v>
      </c>
    </row>
    <row r="2174" spans="11:19">
      <c r="K2174" s="50">
        <v>26</v>
      </c>
      <c r="L2174" s="50">
        <f t="shared" si="1077"/>
        <v>261072</v>
      </c>
      <c r="M2174" s="50">
        <v>72</v>
      </c>
      <c r="N2174" s="50" t="str">
        <f ca="1">OFFSET(随机目标!$C$42,M2174-1,MATCH(K2174,随机目标!$C$41:$CH$41,0)-1)</f>
        <v>prop,309,1</v>
      </c>
      <c r="O2174" s="50" t="str">
        <f ca="1">OFFSET(随机目标!$C$42,M2174-1,MATCH(K2174,随机目标!$C$41:$CH$41,0))</f>
        <v>prop,309,1</v>
      </c>
      <c r="P2174" s="50">
        <f ca="1">OFFSET(随机目标!$C$42,M2174-1,MATCH(K2174,随机目标!$C$41:$CH$41,0)+1)</f>
        <v>5</v>
      </c>
      <c r="Q2174" s="50">
        <v>1</v>
      </c>
      <c r="R2174" s="50" t="str">
        <f t="shared" ca="1" si="1078"/>
        <v>prop_309</v>
      </c>
      <c r="S2174" s="50" t="str">
        <f t="shared" ca="1" si="1079"/>
        <v>prop</v>
      </c>
    </row>
    <row r="2175" spans="11:19">
      <c r="K2175" s="50">
        <v>26</v>
      </c>
      <c r="L2175" s="50">
        <f t="shared" si="1077"/>
        <v>261073</v>
      </c>
      <c r="M2175" s="50">
        <v>73</v>
      </c>
      <c r="N2175" s="50" t="str">
        <f ca="1">OFFSET(随机目标!$C$42,M2175-1,MATCH(K2175,随机目标!$C$41:$CH$41,0)-1)</f>
        <v>prop,309,1</v>
      </c>
      <c r="O2175" s="50" t="str">
        <f ca="1">OFFSET(随机目标!$C$42,M2175-1,MATCH(K2175,随机目标!$C$41:$CH$41,0))</f>
        <v>prop,309,1</v>
      </c>
      <c r="P2175" s="50">
        <f ca="1">OFFSET(随机目标!$C$42,M2175-1,MATCH(K2175,随机目标!$C$41:$CH$41,0)+1)</f>
        <v>5</v>
      </c>
      <c r="Q2175" s="50">
        <v>1</v>
      </c>
      <c r="R2175" s="50" t="str">
        <f t="shared" ca="1" si="1078"/>
        <v>prop_309</v>
      </c>
      <c r="S2175" s="50" t="str">
        <f t="shared" ca="1" si="1079"/>
        <v>prop</v>
      </c>
    </row>
    <row r="2176" spans="11:19">
      <c r="K2176" s="50">
        <v>26</v>
      </c>
      <c r="L2176" s="50">
        <f t="shared" si="1077"/>
        <v>261074</v>
      </c>
      <c r="M2176" s="50">
        <v>74</v>
      </c>
      <c r="N2176" s="50" t="str">
        <f ca="1">OFFSET(随机目标!$C$42,M2176-1,MATCH(K2176,随机目标!$C$41:$CH$41,0)-1)</f>
        <v>prop,309,1</v>
      </c>
      <c r="O2176" s="50" t="str">
        <f ca="1">OFFSET(随机目标!$C$42,M2176-1,MATCH(K2176,随机目标!$C$41:$CH$41,0))</f>
        <v>prop,309,1</v>
      </c>
      <c r="P2176" s="50">
        <f ca="1">OFFSET(随机目标!$C$42,M2176-1,MATCH(K2176,随机目标!$C$41:$CH$41,0)+1)</f>
        <v>5</v>
      </c>
      <c r="Q2176" s="50">
        <v>1</v>
      </c>
      <c r="R2176" s="50" t="str">
        <f t="shared" ca="1" si="1078"/>
        <v>prop_309</v>
      </c>
      <c r="S2176" s="50" t="str">
        <f t="shared" ca="1" si="1079"/>
        <v>prop</v>
      </c>
    </row>
    <row r="2177" spans="11:19">
      <c r="K2177" s="50">
        <v>26</v>
      </c>
      <c r="L2177" s="50">
        <f t="shared" si="1077"/>
        <v>261075</v>
      </c>
      <c r="M2177" s="50">
        <v>75</v>
      </c>
      <c r="N2177" s="50" t="str">
        <f ca="1">OFFSET(随机目标!$C$42,M2177-1,MATCH(K2177,随机目标!$C$41:$CH$41,0)-1)</f>
        <v>prop,309,1</v>
      </c>
      <c r="O2177" s="50" t="str">
        <f ca="1">OFFSET(随机目标!$C$42,M2177-1,MATCH(K2177,随机目标!$C$41:$CH$41,0))</f>
        <v>prop,309,1</v>
      </c>
      <c r="P2177" s="50">
        <f ca="1">OFFSET(随机目标!$C$42,M2177-1,MATCH(K2177,随机目标!$C$41:$CH$41,0)+1)</f>
        <v>5</v>
      </c>
      <c r="Q2177" s="50">
        <v>1</v>
      </c>
      <c r="R2177" s="50" t="str">
        <f t="shared" ca="1" si="1078"/>
        <v>prop_309</v>
      </c>
      <c r="S2177" s="50" t="str">
        <f t="shared" ca="1" si="1079"/>
        <v>prop</v>
      </c>
    </row>
    <row r="2178" spans="11:19">
      <c r="K2178" s="50">
        <v>26</v>
      </c>
      <c r="L2178" s="50">
        <f t="shared" si="1077"/>
        <v>261076</v>
      </c>
      <c r="M2178" s="50">
        <v>76</v>
      </c>
      <c r="N2178" s="50" t="str">
        <f ca="1">OFFSET(随机目标!$C$42,M2178-1,MATCH(K2178,随机目标!$C$41:$CH$41,0)-1)</f>
        <v>prop,309,1</v>
      </c>
      <c r="O2178" s="50" t="str">
        <f ca="1">OFFSET(随机目标!$C$42,M2178-1,MATCH(K2178,随机目标!$C$41:$CH$41,0))</f>
        <v>prop,309,1</v>
      </c>
      <c r="P2178" s="50">
        <f ca="1">OFFSET(随机目标!$C$42,M2178-1,MATCH(K2178,随机目标!$C$41:$CH$41,0)+1)</f>
        <v>5</v>
      </c>
      <c r="Q2178" s="50">
        <v>1</v>
      </c>
      <c r="R2178" s="50" t="str">
        <f t="shared" ca="1" si="1078"/>
        <v>prop_309</v>
      </c>
      <c r="S2178" s="50" t="str">
        <f t="shared" ca="1" si="1079"/>
        <v>prop</v>
      </c>
    </row>
    <row r="2179" spans="11:19">
      <c r="K2179" s="50">
        <v>26</v>
      </c>
      <c r="L2179" s="50">
        <f t="shared" si="1077"/>
        <v>261077</v>
      </c>
      <c r="M2179" s="50">
        <v>77</v>
      </c>
      <c r="N2179" s="50" t="str">
        <f ca="1">OFFSET(随机目标!$C$42,M2179-1,MATCH(K2179,随机目标!$C$41:$CH$41,0)-1)</f>
        <v>prop,309,1</v>
      </c>
      <c r="O2179" s="50" t="str">
        <f ca="1">OFFSET(随机目标!$C$42,M2179-1,MATCH(K2179,随机目标!$C$41:$CH$41,0))</f>
        <v>prop,309,1</v>
      </c>
      <c r="P2179" s="50">
        <f ca="1">OFFSET(随机目标!$C$42,M2179-1,MATCH(K2179,随机目标!$C$41:$CH$41,0)+1)</f>
        <v>5</v>
      </c>
      <c r="Q2179" s="50">
        <v>1</v>
      </c>
      <c r="R2179" s="50" t="str">
        <f t="shared" ca="1" si="1078"/>
        <v>prop_309</v>
      </c>
      <c r="S2179" s="50" t="str">
        <f t="shared" ca="1" si="1079"/>
        <v>prop</v>
      </c>
    </row>
    <row r="2180" spans="11:19">
      <c r="K2180" s="50">
        <v>26</v>
      </c>
      <c r="L2180" s="50">
        <f t="shared" si="1077"/>
        <v>261078</v>
      </c>
      <c r="M2180" s="50">
        <v>78</v>
      </c>
      <c r="N2180" s="50" t="str">
        <f ca="1">OFFSET(随机目标!$C$42,M2180-1,MATCH(K2180,随机目标!$C$41:$CH$41,0)-1)</f>
        <v>prop,309,1</v>
      </c>
      <c r="O2180" s="50" t="str">
        <f ca="1">OFFSET(随机目标!$C$42,M2180-1,MATCH(K2180,随机目标!$C$41:$CH$41,0))</f>
        <v>prop,309,1</v>
      </c>
      <c r="P2180" s="50">
        <f ca="1">OFFSET(随机目标!$C$42,M2180-1,MATCH(K2180,随机目标!$C$41:$CH$41,0)+1)</f>
        <v>5</v>
      </c>
      <c r="Q2180" s="50">
        <v>1</v>
      </c>
      <c r="R2180" s="50" t="str">
        <f t="shared" ca="1" si="1078"/>
        <v>prop_309</v>
      </c>
      <c r="S2180" s="50" t="str">
        <f t="shared" ca="1" si="1079"/>
        <v>prop</v>
      </c>
    </row>
    <row r="2181" spans="11:19">
      <c r="K2181" s="50">
        <v>26</v>
      </c>
      <c r="L2181" s="50">
        <f t="shared" si="1077"/>
        <v>261079</v>
      </c>
      <c r="M2181" s="50">
        <v>79</v>
      </c>
      <c r="N2181" s="50" t="str">
        <f ca="1">OFFSET(随机目标!$C$42,M2181-1,MATCH(K2181,随机目标!$C$41:$CH$41,0)-1)</f>
        <v>prop,309,1</v>
      </c>
      <c r="O2181" s="50" t="str">
        <f ca="1">OFFSET(随机目标!$C$42,M2181-1,MATCH(K2181,随机目标!$C$41:$CH$41,0))</f>
        <v>prop,309,1</v>
      </c>
      <c r="P2181" s="50">
        <f ca="1">OFFSET(随机目标!$C$42,M2181-1,MATCH(K2181,随机目标!$C$41:$CH$41,0)+1)</f>
        <v>5</v>
      </c>
      <c r="Q2181" s="50">
        <v>1</v>
      </c>
      <c r="R2181" s="50" t="str">
        <f t="shared" ca="1" si="1078"/>
        <v>prop_309</v>
      </c>
      <c r="S2181" s="50" t="str">
        <f t="shared" ca="1" si="1079"/>
        <v>prop</v>
      </c>
    </row>
    <row r="2182" spans="11:19">
      <c r="K2182" s="50">
        <v>26</v>
      </c>
      <c r="L2182" s="50">
        <f t="shared" si="1077"/>
        <v>261080</v>
      </c>
      <c r="M2182" s="50">
        <v>80</v>
      </c>
      <c r="N2182" s="50" t="str">
        <f ca="1">OFFSET(随机目标!$C$42,M2182-1,MATCH(K2182,随机目标!$C$41:$CH$41,0)-1)</f>
        <v>prop,309,1</v>
      </c>
      <c r="O2182" s="50" t="str">
        <f ca="1">OFFSET(随机目标!$C$42,M2182-1,MATCH(K2182,随机目标!$C$41:$CH$41,0))</f>
        <v>prop,309,1</v>
      </c>
      <c r="P2182" s="50">
        <f ca="1">OFFSET(随机目标!$C$42,M2182-1,MATCH(K2182,随机目标!$C$41:$CH$41,0)+1)</f>
        <v>5</v>
      </c>
      <c r="Q2182" s="50">
        <v>1</v>
      </c>
      <c r="R2182" s="50" t="str">
        <f t="shared" ca="1" si="1078"/>
        <v>prop_309</v>
      </c>
      <c r="S2182" s="50" t="str">
        <f t="shared" ca="1" si="1079"/>
        <v>prop</v>
      </c>
    </row>
    <row r="2183" spans="11:19">
      <c r="K2183" s="50">
        <v>26</v>
      </c>
      <c r="L2183" s="50">
        <f t="shared" si="1077"/>
        <v>261081</v>
      </c>
      <c r="M2183" s="50">
        <v>81</v>
      </c>
      <c r="N2183" s="50" t="str">
        <f ca="1">OFFSET(随机目标!$C$42,M2183-1,MATCH(K2183,随机目标!$C$41:$CH$41,0)-1)</f>
        <v>prop,309,1</v>
      </c>
      <c r="O2183" s="50" t="str">
        <f ca="1">OFFSET(随机目标!$C$42,M2183-1,MATCH(K2183,随机目标!$C$41:$CH$41,0))</f>
        <v>prop,309,1</v>
      </c>
      <c r="P2183" s="50">
        <f ca="1">OFFSET(随机目标!$C$42,M2183-1,MATCH(K2183,随机目标!$C$41:$CH$41,0)+1)</f>
        <v>5</v>
      </c>
      <c r="Q2183" s="50">
        <v>1</v>
      </c>
      <c r="R2183" s="50" t="str">
        <f t="shared" ca="1" si="1078"/>
        <v>prop_309</v>
      </c>
      <c r="S2183" s="50" t="str">
        <f t="shared" ca="1" si="1079"/>
        <v>prop</v>
      </c>
    </row>
    <row r="2184" spans="11:19">
      <c r="K2184" s="50">
        <v>26</v>
      </c>
      <c r="L2184" s="50">
        <f t="shared" si="1077"/>
        <v>261082</v>
      </c>
      <c r="M2184" s="50">
        <v>82</v>
      </c>
      <c r="N2184" s="50" t="str">
        <f ca="1">OFFSET(随机目标!$C$42,M2184-1,MATCH(K2184,随机目标!$C$41:$CH$41,0)-1)</f>
        <v>prop,309,1</v>
      </c>
      <c r="O2184" s="50" t="str">
        <f ca="1">OFFSET(随机目标!$C$42,M2184-1,MATCH(K2184,随机目标!$C$41:$CH$41,0))</f>
        <v>prop,309,1</v>
      </c>
      <c r="P2184" s="50">
        <f ca="1">OFFSET(随机目标!$C$42,M2184-1,MATCH(K2184,随机目标!$C$41:$CH$41,0)+1)</f>
        <v>5</v>
      </c>
      <c r="Q2184" s="50">
        <v>1</v>
      </c>
      <c r="R2184" s="50" t="str">
        <f t="shared" ca="1" si="1078"/>
        <v>prop_309</v>
      </c>
      <c r="S2184" s="50" t="str">
        <f t="shared" ca="1" si="1079"/>
        <v>prop</v>
      </c>
    </row>
    <row r="2185" spans="11:19">
      <c r="K2185" s="50">
        <v>26</v>
      </c>
      <c r="L2185" s="50">
        <f t="shared" si="1077"/>
        <v>261083</v>
      </c>
      <c r="M2185" s="50">
        <v>83</v>
      </c>
      <c r="N2185" s="50" t="str">
        <f ca="1">OFFSET(随机目标!$C$42,M2185-1,MATCH(K2185,随机目标!$C$41:$CH$41,0)-1)</f>
        <v>prop,309,1</v>
      </c>
      <c r="O2185" s="50" t="str">
        <f ca="1">OFFSET(随机目标!$C$42,M2185-1,MATCH(K2185,随机目标!$C$41:$CH$41,0))</f>
        <v>prop,309,1</v>
      </c>
      <c r="P2185" s="50">
        <f ca="1">OFFSET(随机目标!$C$42,M2185-1,MATCH(K2185,随机目标!$C$41:$CH$41,0)+1)</f>
        <v>5</v>
      </c>
      <c r="Q2185" s="50">
        <v>1</v>
      </c>
      <c r="R2185" s="50" t="str">
        <f t="shared" ca="1" si="1078"/>
        <v>prop_309</v>
      </c>
      <c r="S2185" s="50" t="str">
        <f t="shared" ca="1" si="1079"/>
        <v>prop</v>
      </c>
    </row>
    <row r="2186" spans="11:19">
      <c r="K2186" s="50">
        <v>26</v>
      </c>
      <c r="L2186" s="50">
        <f t="shared" si="1077"/>
        <v>261084</v>
      </c>
      <c r="M2186" s="50">
        <v>84</v>
      </c>
      <c r="N2186" s="50" t="str">
        <f ca="1">OFFSET(随机目标!$C$42,M2186-1,MATCH(K2186,随机目标!$C$41:$CH$41,0)-1)</f>
        <v>prop,309,1</v>
      </c>
      <c r="O2186" s="50" t="str">
        <f ca="1">OFFSET(随机目标!$C$42,M2186-1,MATCH(K2186,随机目标!$C$41:$CH$41,0))</f>
        <v>prop,309,1</v>
      </c>
      <c r="P2186" s="50">
        <f ca="1">OFFSET(随机目标!$C$42,M2186-1,MATCH(K2186,随机目标!$C$41:$CH$41,0)+1)</f>
        <v>5</v>
      </c>
      <c r="Q2186" s="50">
        <v>1</v>
      </c>
      <c r="R2186" s="50" t="str">
        <f t="shared" ca="1" si="1078"/>
        <v>prop_309</v>
      </c>
      <c r="S2186" s="50" t="str">
        <f t="shared" ca="1" si="1079"/>
        <v>prop</v>
      </c>
    </row>
    <row r="2187" spans="11:19">
      <c r="K2187" s="50">
        <v>26</v>
      </c>
      <c r="L2187" s="50">
        <f t="shared" si="1077"/>
        <v>261085</v>
      </c>
      <c r="M2187" s="50">
        <v>85</v>
      </c>
      <c r="N2187" s="50" t="str">
        <f ca="1">OFFSET(随机目标!$C$42,M2187-1,MATCH(K2187,随机目标!$C$41:$CH$41,0)-1)</f>
        <v>prop,309,1</v>
      </c>
      <c r="O2187" s="50" t="str">
        <f ca="1">OFFSET(随机目标!$C$42,M2187-1,MATCH(K2187,随机目标!$C$41:$CH$41,0))</f>
        <v>prop,309,1</v>
      </c>
      <c r="P2187" s="50">
        <f ca="1">OFFSET(随机目标!$C$42,M2187-1,MATCH(K2187,随机目标!$C$41:$CH$41,0)+1)</f>
        <v>5</v>
      </c>
      <c r="Q2187" s="50">
        <v>1</v>
      </c>
      <c r="R2187" s="50" t="str">
        <f t="shared" ca="1" si="1078"/>
        <v>prop_309</v>
      </c>
      <c r="S2187" s="50" t="str">
        <f t="shared" ca="1" si="1079"/>
        <v>prop</v>
      </c>
    </row>
    <row r="2188" spans="11:19">
      <c r="K2188" s="50">
        <v>26</v>
      </c>
      <c r="L2188" s="50">
        <f t="shared" si="1077"/>
        <v>261086</v>
      </c>
      <c r="M2188" s="50">
        <v>86</v>
      </c>
      <c r="N2188" s="50" t="str">
        <f ca="1">OFFSET(随机目标!$C$42,M2188-1,MATCH(K2188,随机目标!$C$41:$CH$41,0)-1)</f>
        <v>prop,309,1</v>
      </c>
      <c r="O2188" s="50" t="str">
        <f ca="1">OFFSET(随机目标!$C$42,M2188-1,MATCH(K2188,随机目标!$C$41:$CH$41,0))</f>
        <v>prop,309,1</v>
      </c>
      <c r="P2188" s="50">
        <f ca="1">OFFSET(随机目标!$C$42,M2188-1,MATCH(K2188,随机目标!$C$41:$CH$41,0)+1)</f>
        <v>5</v>
      </c>
      <c r="Q2188" s="50">
        <v>1</v>
      </c>
      <c r="R2188" s="50" t="str">
        <f t="shared" ca="1" si="1078"/>
        <v>prop_309</v>
      </c>
      <c r="S2188" s="50" t="str">
        <f t="shared" ca="1" si="1079"/>
        <v>prop</v>
      </c>
    </row>
    <row r="2189" spans="11:19">
      <c r="K2189" s="50">
        <v>26</v>
      </c>
      <c r="L2189" s="50">
        <f t="shared" si="1077"/>
        <v>261087</v>
      </c>
      <c r="M2189" s="50">
        <v>87</v>
      </c>
      <c r="N2189" s="50" t="str">
        <f ca="1">OFFSET(随机目标!$C$42,M2189-1,MATCH(K2189,随机目标!$C$41:$CH$41,0)-1)</f>
        <v>prop,309,1</v>
      </c>
      <c r="O2189" s="50" t="str">
        <f ca="1">OFFSET(随机目标!$C$42,M2189-1,MATCH(K2189,随机目标!$C$41:$CH$41,0))</f>
        <v>prop,309,1</v>
      </c>
      <c r="P2189" s="50">
        <f ca="1">OFFSET(随机目标!$C$42,M2189-1,MATCH(K2189,随机目标!$C$41:$CH$41,0)+1)</f>
        <v>5</v>
      </c>
      <c r="Q2189" s="50">
        <v>1</v>
      </c>
      <c r="R2189" s="50" t="str">
        <f t="shared" ca="1" si="1078"/>
        <v>prop_309</v>
      </c>
      <c r="S2189" s="50" t="str">
        <f t="shared" ca="1" si="1079"/>
        <v>prop</v>
      </c>
    </row>
    <row r="2190" spans="11:19">
      <c r="K2190" s="50">
        <v>26</v>
      </c>
      <c r="L2190" s="50">
        <f t="shared" si="1077"/>
        <v>261088</v>
      </c>
      <c r="M2190" s="50">
        <v>88</v>
      </c>
      <c r="N2190" s="50" t="str">
        <f ca="1">OFFSET(随机目标!$C$42,M2190-1,MATCH(K2190,随机目标!$C$41:$CH$41,0)-1)</f>
        <v>prop,309,1</v>
      </c>
      <c r="O2190" s="50" t="str">
        <f ca="1">OFFSET(随机目标!$C$42,M2190-1,MATCH(K2190,随机目标!$C$41:$CH$41,0))</f>
        <v>prop,309,1</v>
      </c>
      <c r="P2190" s="50">
        <f ca="1">OFFSET(随机目标!$C$42,M2190-1,MATCH(K2190,随机目标!$C$41:$CH$41,0)+1)</f>
        <v>5</v>
      </c>
      <c r="Q2190" s="50">
        <v>1</v>
      </c>
      <c r="R2190" s="50" t="str">
        <f t="shared" ca="1" si="1078"/>
        <v>prop_309</v>
      </c>
      <c r="S2190" s="50" t="str">
        <f t="shared" ca="1" si="1079"/>
        <v>prop</v>
      </c>
    </row>
    <row r="2191" spans="11:19">
      <c r="K2191" s="50">
        <v>26</v>
      </c>
      <c r="L2191" s="50">
        <f t="shared" si="1077"/>
        <v>261089</v>
      </c>
      <c r="M2191" s="50">
        <v>89</v>
      </c>
      <c r="N2191" s="50" t="str">
        <f ca="1">OFFSET(随机目标!$C$42,M2191-1,MATCH(K2191,随机目标!$C$41:$CH$41,0)-1)</f>
        <v>prop,309,1</v>
      </c>
      <c r="O2191" s="50" t="str">
        <f ca="1">OFFSET(随机目标!$C$42,M2191-1,MATCH(K2191,随机目标!$C$41:$CH$41,0))</f>
        <v>prop,309,1</v>
      </c>
      <c r="P2191" s="50">
        <f ca="1">OFFSET(随机目标!$C$42,M2191-1,MATCH(K2191,随机目标!$C$41:$CH$41,0)+1)</f>
        <v>5</v>
      </c>
      <c r="Q2191" s="50">
        <v>1</v>
      </c>
      <c r="R2191" s="50" t="str">
        <f t="shared" ca="1" si="1078"/>
        <v>prop_309</v>
      </c>
      <c r="S2191" s="50" t="str">
        <f t="shared" ca="1" si="1079"/>
        <v>prop</v>
      </c>
    </row>
    <row r="2192" spans="11:19">
      <c r="K2192" s="50">
        <v>26</v>
      </c>
      <c r="L2192" s="50">
        <f t="shared" si="1077"/>
        <v>261090</v>
      </c>
      <c r="M2192" s="50">
        <v>90</v>
      </c>
      <c r="N2192" s="50" t="str">
        <f ca="1">OFFSET(随机目标!$C$42,M2192-1,MATCH(K2192,随机目标!$C$41:$CH$41,0)-1)</f>
        <v>prop,309,1</v>
      </c>
      <c r="O2192" s="50" t="str">
        <f ca="1">OFFSET(随机目标!$C$42,M2192-1,MATCH(K2192,随机目标!$C$41:$CH$41,0))</f>
        <v>prop,309,1</v>
      </c>
      <c r="P2192" s="50">
        <f ca="1">OFFSET(随机目标!$C$42,M2192-1,MATCH(K2192,随机目标!$C$41:$CH$41,0)+1)</f>
        <v>5</v>
      </c>
      <c r="Q2192" s="50">
        <v>1</v>
      </c>
      <c r="R2192" s="50" t="str">
        <f t="shared" ca="1" si="1078"/>
        <v>prop_309</v>
      </c>
      <c r="S2192" s="50" t="str">
        <f t="shared" ca="1" si="1079"/>
        <v>prop</v>
      </c>
    </row>
    <row r="2193" spans="11:19">
      <c r="K2193" s="50">
        <v>26</v>
      </c>
      <c r="L2193" s="50">
        <f t="shared" si="1077"/>
        <v>261091</v>
      </c>
      <c r="M2193" s="50">
        <v>91</v>
      </c>
      <c r="N2193" s="50" t="str">
        <f ca="1">OFFSET(随机目标!$C$42,M2193-1,MATCH(K2193,随机目标!$C$41:$CH$41,0)-1)</f>
        <v>prop,309,1</v>
      </c>
      <c r="O2193" s="50" t="str">
        <f ca="1">OFFSET(随机目标!$C$42,M2193-1,MATCH(K2193,随机目标!$C$41:$CH$41,0))</f>
        <v>prop,309,1</v>
      </c>
      <c r="P2193" s="50">
        <f ca="1">OFFSET(随机目标!$C$42,M2193-1,MATCH(K2193,随机目标!$C$41:$CH$41,0)+1)</f>
        <v>5</v>
      </c>
      <c r="Q2193" s="50">
        <v>1</v>
      </c>
      <c r="R2193" s="50" t="str">
        <f t="shared" ca="1" si="1078"/>
        <v>prop_309</v>
      </c>
      <c r="S2193" s="50" t="str">
        <f t="shared" ca="1" si="1079"/>
        <v>prop</v>
      </c>
    </row>
    <row r="2194" spans="11:19">
      <c r="K2194" s="50">
        <v>26</v>
      </c>
      <c r="L2194" s="50">
        <f t="shared" si="1077"/>
        <v>261092</v>
      </c>
      <c r="M2194" s="50">
        <v>92</v>
      </c>
      <c r="N2194" s="50" t="str">
        <f ca="1">OFFSET(随机目标!$C$42,M2194-1,MATCH(K2194,随机目标!$C$41:$CH$41,0)-1)</f>
        <v>prop,309,1</v>
      </c>
      <c r="O2194" s="50" t="str">
        <f ca="1">OFFSET(随机目标!$C$42,M2194-1,MATCH(K2194,随机目标!$C$41:$CH$41,0))</f>
        <v>prop,309,1</v>
      </c>
      <c r="P2194" s="50">
        <f ca="1">OFFSET(随机目标!$C$42,M2194-1,MATCH(K2194,随机目标!$C$41:$CH$41,0)+1)</f>
        <v>5</v>
      </c>
      <c r="Q2194" s="50">
        <v>1</v>
      </c>
      <c r="R2194" s="50" t="str">
        <f t="shared" ca="1" si="1078"/>
        <v>prop_309</v>
      </c>
      <c r="S2194" s="50" t="str">
        <f t="shared" ca="1" si="1079"/>
        <v>prop</v>
      </c>
    </row>
    <row r="2195" spans="11:19">
      <c r="K2195" s="50">
        <v>26</v>
      </c>
      <c r="L2195" s="50">
        <f t="shared" si="1077"/>
        <v>261093</v>
      </c>
      <c r="M2195" s="50">
        <v>93</v>
      </c>
      <c r="N2195" s="50" t="str">
        <f ca="1">OFFSET(随机目标!$C$42,M2195-1,MATCH(K2195,随机目标!$C$41:$CH$41,0)-1)</f>
        <v>prop,309,1</v>
      </c>
      <c r="O2195" s="50" t="str">
        <f ca="1">OFFSET(随机目标!$C$42,M2195-1,MATCH(K2195,随机目标!$C$41:$CH$41,0))</f>
        <v>prop,309,1</v>
      </c>
      <c r="P2195" s="50">
        <f ca="1">OFFSET(随机目标!$C$42,M2195-1,MATCH(K2195,随机目标!$C$41:$CH$41,0)+1)</f>
        <v>5</v>
      </c>
      <c r="Q2195" s="50">
        <v>1</v>
      </c>
      <c r="R2195" s="50" t="str">
        <f t="shared" ca="1" si="1078"/>
        <v>prop_309</v>
      </c>
      <c r="S2195" s="50" t="str">
        <f t="shared" ca="1" si="1079"/>
        <v>prop</v>
      </c>
    </row>
    <row r="2196" spans="11:19">
      <c r="K2196" s="50">
        <v>26</v>
      </c>
      <c r="L2196" s="50">
        <f t="shared" si="1077"/>
        <v>261094</v>
      </c>
      <c r="M2196" s="50">
        <v>94</v>
      </c>
      <c r="N2196" s="50" t="str">
        <f ca="1">OFFSET(随机目标!$C$42,M2196-1,MATCH(K2196,随机目标!$C$41:$CH$41,0)-1)</f>
        <v>prop,309,1</v>
      </c>
      <c r="O2196" s="50" t="str">
        <f ca="1">OFFSET(随机目标!$C$42,M2196-1,MATCH(K2196,随机目标!$C$41:$CH$41,0))</f>
        <v>prop,309,1</v>
      </c>
      <c r="P2196" s="50">
        <f ca="1">OFFSET(随机目标!$C$42,M2196-1,MATCH(K2196,随机目标!$C$41:$CH$41,0)+1)</f>
        <v>5</v>
      </c>
      <c r="Q2196" s="50">
        <v>1</v>
      </c>
      <c r="R2196" s="50" t="str">
        <f t="shared" ca="1" si="1078"/>
        <v>prop_309</v>
      </c>
      <c r="S2196" s="50" t="str">
        <f t="shared" ca="1" si="1079"/>
        <v>prop</v>
      </c>
    </row>
    <row r="2197" spans="11:19">
      <c r="K2197" s="50">
        <v>26</v>
      </c>
      <c r="L2197" s="50">
        <f t="shared" si="1077"/>
        <v>261095</v>
      </c>
      <c r="M2197" s="50">
        <v>95</v>
      </c>
      <c r="N2197" s="50" t="str">
        <f ca="1">OFFSET(随机目标!$C$42,M2197-1,MATCH(K2197,随机目标!$C$41:$CH$41,0)-1)</f>
        <v>prop,309,1</v>
      </c>
      <c r="O2197" s="50" t="str">
        <f ca="1">OFFSET(随机目标!$C$42,M2197-1,MATCH(K2197,随机目标!$C$41:$CH$41,0))</f>
        <v>prop,309,1</v>
      </c>
      <c r="P2197" s="50">
        <f ca="1">OFFSET(随机目标!$C$42,M2197-1,MATCH(K2197,随机目标!$C$41:$CH$41,0)+1)</f>
        <v>5</v>
      </c>
      <c r="Q2197" s="50">
        <v>1</v>
      </c>
      <c r="R2197" s="50" t="str">
        <f t="shared" ca="1" si="1078"/>
        <v>prop_309</v>
      </c>
      <c r="S2197" s="50" t="str">
        <f t="shared" ca="1" si="1079"/>
        <v>prop</v>
      </c>
    </row>
    <row r="2198" spans="11:19">
      <c r="K2198" s="50">
        <v>26</v>
      </c>
      <c r="L2198" s="50">
        <f t="shared" si="1077"/>
        <v>261096</v>
      </c>
      <c r="M2198" s="50">
        <v>96</v>
      </c>
      <c r="N2198" s="50" t="str">
        <f ca="1">OFFSET(随机目标!$C$42,M2198-1,MATCH(K2198,随机目标!$C$41:$CH$41,0)-1)</f>
        <v>prop,309,1</v>
      </c>
      <c r="O2198" s="50" t="str">
        <f ca="1">OFFSET(随机目标!$C$42,M2198-1,MATCH(K2198,随机目标!$C$41:$CH$41,0))</f>
        <v>prop,309,1</v>
      </c>
      <c r="P2198" s="50">
        <f ca="1">OFFSET(随机目标!$C$42,M2198-1,MATCH(K2198,随机目标!$C$41:$CH$41,0)+1)</f>
        <v>5</v>
      </c>
      <c r="Q2198" s="50">
        <v>1</v>
      </c>
      <c r="R2198" s="50" t="str">
        <f t="shared" ca="1" si="1078"/>
        <v>prop_309</v>
      </c>
      <c r="S2198" s="50" t="str">
        <f t="shared" ca="1" si="1079"/>
        <v>prop</v>
      </c>
    </row>
    <row r="2199" spans="11:19">
      <c r="K2199" s="50">
        <v>26</v>
      </c>
      <c r="L2199" s="50">
        <f t="shared" si="1077"/>
        <v>261097</v>
      </c>
      <c r="M2199" s="50">
        <v>97</v>
      </c>
      <c r="N2199" s="50" t="str">
        <f ca="1">OFFSET(随机目标!$C$42,M2199-1,MATCH(K2199,随机目标!$C$41:$CH$41,0)-1)</f>
        <v>prop,309,1</v>
      </c>
      <c r="O2199" s="50" t="str">
        <f ca="1">OFFSET(随机目标!$C$42,M2199-1,MATCH(K2199,随机目标!$C$41:$CH$41,0))</f>
        <v>prop,309,1</v>
      </c>
      <c r="P2199" s="50">
        <f ca="1">OFFSET(随机目标!$C$42,M2199-1,MATCH(K2199,随机目标!$C$41:$CH$41,0)+1)</f>
        <v>5</v>
      </c>
      <c r="Q2199" s="50">
        <v>1</v>
      </c>
      <c r="R2199" s="50" t="str">
        <f t="shared" ca="1" si="1078"/>
        <v>prop_309</v>
      </c>
      <c r="S2199" s="50" t="str">
        <f t="shared" ca="1" si="1079"/>
        <v>prop</v>
      </c>
    </row>
    <row r="2200" spans="11:19">
      <c r="K2200" s="50">
        <v>26</v>
      </c>
      <c r="L2200" s="50">
        <f t="shared" si="1077"/>
        <v>261098</v>
      </c>
      <c r="M2200" s="50">
        <v>98</v>
      </c>
      <c r="N2200" s="50" t="str">
        <f ca="1">OFFSET(随机目标!$C$42,M2200-1,MATCH(K2200,随机目标!$C$41:$CH$41,0)-1)</f>
        <v>prop,309,1</v>
      </c>
      <c r="O2200" s="50" t="str">
        <f ca="1">OFFSET(随机目标!$C$42,M2200-1,MATCH(K2200,随机目标!$C$41:$CH$41,0))</f>
        <v>prop,309,1</v>
      </c>
      <c r="P2200" s="50">
        <f ca="1">OFFSET(随机目标!$C$42,M2200-1,MATCH(K2200,随机目标!$C$41:$CH$41,0)+1)</f>
        <v>5</v>
      </c>
      <c r="Q2200" s="50">
        <v>1</v>
      </c>
      <c r="R2200" s="50" t="str">
        <f t="shared" ca="1" si="1078"/>
        <v>prop_309</v>
      </c>
      <c r="S2200" s="50" t="str">
        <f t="shared" ca="1" si="1079"/>
        <v>prop</v>
      </c>
    </row>
    <row r="2201" spans="11:19">
      <c r="K2201" s="50">
        <v>26</v>
      </c>
      <c r="L2201" s="50">
        <f t="shared" si="1077"/>
        <v>261099</v>
      </c>
      <c r="M2201" s="50">
        <v>99</v>
      </c>
      <c r="N2201" s="50" t="str">
        <f ca="1">OFFSET(随机目标!$C$42,M2201-1,MATCH(K2201,随机目标!$C$41:$CH$41,0)-1)</f>
        <v>prop,309,1</v>
      </c>
      <c r="O2201" s="50" t="str">
        <f ca="1">OFFSET(随机目标!$C$42,M2201-1,MATCH(K2201,随机目标!$C$41:$CH$41,0))</f>
        <v>prop,309,1</v>
      </c>
      <c r="P2201" s="50">
        <f ca="1">OFFSET(随机目标!$C$42,M2201-1,MATCH(K2201,随机目标!$C$41:$CH$41,0)+1)</f>
        <v>5</v>
      </c>
      <c r="Q2201" s="50">
        <v>1</v>
      </c>
      <c r="R2201" s="50" t="str">
        <f t="shared" ca="1" si="1078"/>
        <v>prop_309</v>
      </c>
      <c r="S2201" s="50" t="str">
        <f t="shared" ca="1" si="1079"/>
        <v>prop</v>
      </c>
    </row>
    <row r="2202" spans="11:19">
      <c r="K2202" s="50">
        <v>26</v>
      </c>
      <c r="L2202" s="50">
        <f t="shared" si="1077"/>
        <v>261100</v>
      </c>
      <c r="M2202" s="50">
        <v>100</v>
      </c>
      <c r="N2202" s="50" t="str">
        <f ca="1">OFFSET(随机目标!$C$42,M2202-1,MATCH(K2202,随机目标!$C$41:$CH$41,0)-1)</f>
        <v>prop,309,1</v>
      </c>
      <c r="O2202" s="50" t="str">
        <f ca="1">OFFSET(随机目标!$C$42,M2202-1,MATCH(K2202,随机目标!$C$41:$CH$41,0))</f>
        <v>prop,309,1</v>
      </c>
      <c r="P2202" s="50">
        <f ca="1">OFFSET(随机目标!$C$42,M2202-1,MATCH(K2202,随机目标!$C$41:$CH$41,0)+1)</f>
        <v>5</v>
      </c>
      <c r="Q2202" s="50">
        <v>1</v>
      </c>
      <c r="R2202" s="50" t="str">
        <f t="shared" ca="1" si="1078"/>
        <v>prop_309</v>
      </c>
      <c r="S2202" s="50" t="str">
        <f t="shared" ca="1" si="1079"/>
        <v>prop</v>
      </c>
    </row>
    <row r="2203" spans="11:19">
      <c r="K2203" s="50">
        <v>27</v>
      </c>
      <c r="L2203" s="50">
        <f t="shared" si="1077"/>
        <v>271001</v>
      </c>
      <c r="M2203" s="50">
        <v>1</v>
      </c>
      <c r="N2203" s="50" t="str">
        <f ca="1">OFFSET(随机目标!$C$42,M2203-1,MATCH(K2203,随机目标!$C$41:$CH$41,0)-1)</f>
        <v>prop,310,1</v>
      </c>
      <c r="O2203" s="50" t="str">
        <f ca="1">OFFSET(随机目标!$C$42,M2203-1,MATCH(K2203,随机目标!$C$41:$CH$41,0))</f>
        <v>prop,310,1</v>
      </c>
      <c r="P2203" s="50">
        <f ca="1">OFFSET(随机目标!$C$42,M2203-1,MATCH(K2203,随机目标!$C$41:$CH$41,0)+1)</f>
        <v>0</v>
      </c>
      <c r="Q2203" s="50">
        <v>1</v>
      </c>
      <c r="R2203" s="50" t="str">
        <f t="shared" ca="1" si="1078"/>
        <v>prop_310</v>
      </c>
      <c r="S2203" s="50" t="str">
        <f t="shared" ca="1" si="1079"/>
        <v>prop</v>
      </c>
    </row>
    <row r="2204" spans="11:19">
      <c r="K2204" s="50">
        <v>27</v>
      </c>
      <c r="L2204" s="50">
        <f t="shared" si="1077"/>
        <v>271002</v>
      </c>
      <c r="M2204" s="50">
        <v>2</v>
      </c>
      <c r="N2204" s="50" t="str">
        <f ca="1">OFFSET(随机目标!$C$42,M2204-1,MATCH(K2204,随机目标!$C$41:$CH$41,0)-1)</f>
        <v>prop,310,1</v>
      </c>
      <c r="O2204" s="50" t="str">
        <f ca="1">OFFSET(随机目标!$C$42,M2204-1,MATCH(K2204,随机目标!$C$41:$CH$41,0))</f>
        <v>prop,310,1</v>
      </c>
      <c r="P2204" s="50">
        <f ca="1">OFFSET(随机目标!$C$42,M2204-1,MATCH(K2204,随机目标!$C$41:$CH$41,0)+1)</f>
        <v>0</v>
      </c>
      <c r="Q2204" s="50">
        <v>1</v>
      </c>
      <c r="R2204" s="50" t="str">
        <f t="shared" ca="1" si="1078"/>
        <v>prop_310</v>
      </c>
      <c r="S2204" s="50" t="str">
        <f t="shared" ca="1" si="1079"/>
        <v>prop</v>
      </c>
    </row>
    <row r="2205" spans="11:19">
      <c r="K2205" s="50">
        <v>27</v>
      </c>
      <c r="L2205" s="50">
        <f t="shared" si="1077"/>
        <v>271003</v>
      </c>
      <c r="M2205" s="50">
        <v>3</v>
      </c>
      <c r="N2205" s="50" t="str">
        <f ca="1">OFFSET(随机目标!$C$42,M2205-1,MATCH(K2205,随机目标!$C$41:$CH$41,0)-1)</f>
        <v>prop,310,1</v>
      </c>
      <c r="O2205" s="50" t="str">
        <f ca="1">OFFSET(随机目标!$C$42,M2205-1,MATCH(K2205,随机目标!$C$41:$CH$41,0))</f>
        <v>prop,310,1</v>
      </c>
      <c r="P2205" s="50">
        <f ca="1">OFFSET(随机目标!$C$42,M2205-1,MATCH(K2205,随机目标!$C$41:$CH$41,0)+1)</f>
        <v>0</v>
      </c>
      <c r="Q2205" s="50">
        <v>1</v>
      </c>
      <c r="R2205" s="50" t="str">
        <f t="shared" ca="1" si="1078"/>
        <v>prop_310</v>
      </c>
      <c r="S2205" s="50" t="str">
        <f t="shared" ca="1" si="1079"/>
        <v>prop</v>
      </c>
    </row>
    <row r="2206" spans="11:19">
      <c r="K2206" s="50">
        <v>27</v>
      </c>
      <c r="L2206" s="50">
        <f t="shared" si="1077"/>
        <v>271004</v>
      </c>
      <c r="M2206" s="50">
        <v>4</v>
      </c>
      <c r="N2206" s="50" t="str">
        <f ca="1">OFFSET(随机目标!$C$42,M2206-1,MATCH(K2206,随机目标!$C$41:$CH$41,0)-1)</f>
        <v>prop,310,1</v>
      </c>
      <c r="O2206" s="50" t="str">
        <f ca="1">OFFSET(随机目标!$C$42,M2206-1,MATCH(K2206,随机目标!$C$41:$CH$41,0))</f>
        <v>prop,310,1</v>
      </c>
      <c r="P2206" s="50">
        <f ca="1">OFFSET(随机目标!$C$42,M2206-1,MATCH(K2206,随机目标!$C$41:$CH$41,0)+1)</f>
        <v>0</v>
      </c>
      <c r="Q2206" s="50">
        <v>1</v>
      </c>
      <c r="R2206" s="50" t="str">
        <f t="shared" ca="1" si="1078"/>
        <v>prop_310</v>
      </c>
      <c r="S2206" s="50" t="str">
        <f t="shared" ca="1" si="1079"/>
        <v>prop</v>
      </c>
    </row>
    <row r="2207" spans="11:19">
      <c r="K2207" s="50">
        <v>27</v>
      </c>
      <c r="L2207" s="50">
        <f t="shared" si="1077"/>
        <v>271005</v>
      </c>
      <c r="M2207" s="50">
        <v>5</v>
      </c>
      <c r="N2207" s="50" t="str">
        <f ca="1">OFFSET(随机目标!$C$42,M2207-1,MATCH(K2207,随机目标!$C$41:$CH$41,0)-1)</f>
        <v>prop,310,1</v>
      </c>
      <c r="O2207" s="50" t="str">
        <f ca="1">OFFSET(随机目标!$C$42,M2207-1,MATCH(K2207,随机目标!$C$41:$CH$41,0))</f>
        <v>prop,310,1</v>
      </c>
      <c r="P2207" s="50">
        <f ca="1">OFFSET(随机目标!$C$42,M2207-1,MATCH(K2207,随机目标!$C$41:$CH$41,0)+1)</f>
        <v>20</v>
      </c>
      <c r="Q2207" s="50">
        <v>1</v>
      </c>
      <c r="R2207" s="50" t="str">
        <f t="shared" ca="1" si="1078"/>
        <v>prop_310</v>
      </c>
      <c r="S2207" s="50" t="str">
        <f t="shared" ca="1" si="1079"/>
        <v>prop</v>
      </c>
    </row>
    <row r="2208" spans="11:19">
      <c r="K2208" s="50">
        <v>27</v>
      </c>
      <c r="L2208" s="50">
        <f t="shared" si="1077"/>
        <v>271006</v>
      </c>
      <c r="M2208" s="50">
        <v>6</v>
      </c>
      <c r="N2208" s="50" t="str">
        <f ca="1">OFFSET(随机目标!$C$42,M2208-1,MATCH(K2208,随机目标!$C$41:$CH$41,0)-1)</f>
        <v>prop,310,1</v>
      </c>
      <c r="O2208" s="50" t="str">
        <f ca="1">OFFSET(随机目标!$C$42,M2208-1,MATCH(K2208,随机目标!$C$41:$CH$41,0))</f>
        <v>prop,310,1</v>
      </c>
      <c r="P2208" s="50">
        <f ca="1">OFFSET(随机目标!$C$42,M2208-1,MATCH(K2208,随机目标!$C$41:$CH$41,0)+1)</f>
        <v>20</v>
      </c>
      <c r="Q2208" s="50">
        <v>1</v>
      </c>
      <c r="R2208" s="50" t="str">
        <f t="shared" ca="1" si="1078"/>
        <v>prop_310</v>
      </c>
      <c r="S2208" s="50" t="str">
        <f t="shared" ca="1" si="1079"/>
        <v>prop</v>
      </c>
    </row>
    <row r="2209" spans="11:19">
      <c r="K2209" s="50">
        <v>27</v>
      </c>
      <c r="L2209" s="50">
        <f t="shared" si="1077"/>
        <v>271007</v>
      </c>
      <c r="M2209" s="50">
        <v>7</v>
      </c>
      <c r="N2209" s="50" t="str">
        <f ca="1">OFFSET(随机目标!$C$42,M2209-1,MATCH(K2209,随机目标!$C$41:$CH$41,0)-1)</f>
        <v>prop,310,1</v>
      </c>
      <c r="O2209" s="50" t="str">
        <f ca="1">OFFSET(随机目标!$C$42,M2209-1,MATCH(K2209,随机目标!$C$41:$CH$41,0))</f>
        <v>prop,310,1</v>
      </c>
      <c r="P2209" s="50">
        <f ca="1">OFFSET(随机目标!$C$42,M2209-1,MATCH(K2209,随机目标!$C$41:$CH$41,0)+1)</f>
        <v>20</v>
      </c>
      <c r="Q2209" s="50">
        <v>1</v>
      </c>
      <c r="R2209" s="50" t="str">
        <f t="shared" ca="1" si="1078"/>
        <v>prop_310</v>
      </c>
      <c r="S2209" s="50" t="str">
        <f t="shared" ca="1" si="1079"/>
        <v>prop</v>
      </c>
    </row>
    <row r="2210" spans="11:19">
      <c r="K2210" s="50">
        <v>27</v>
      </c>
      <c r="L2210" s="50">
        <f t="shared" si="1077"/>
        <v>271008</v>
      </c>
      <c r="M2210" s="50">
        <v>8</v>
      </c>
      <c r="N2210" s="50" t="str">
        <f ca="1">OFFSET(随机目标!$C$42,M2210-1,MATCH(K2210,随机目标!$C$41:$CH$41,0)-1)</f>
        <v>prop,310,1</v>
      </c>
      <c r="O2210" s="50" t="str">
        <f ca="1">OFFSET(随机目标!$C$42,M2210-1,MATCH(K2210,随机目标!$C$41:$CH$41,0))</f>
        <v>prop,310,1</v>
      </c>
      <c r="P2210" s="50">
        <f ca="1">OFFSET(随机目标!$C$42,M2210-1,MATCH(K2210,随机目标!$C$41:$CH$41,0)+1)</f>
        <v>20</v>
      </c>
      <c r="Q2210" s="50">
        <v>1</v>
      </c>
      <c r="R2210" s="50" t="str">
        <f t="shared" ca="1" si="1078"/>
        <v>prop_310</v>
      </c>
      <c r="S2210" s="50" t="str">
        <f t="shared" ca="1" si="1079"/>
        <v>prop</v>
      </c>
    </row>
    <row r="2211" spans="11:19">
      <c r="K2211" s="50">
        <v>27</v>
      </c>
      <c r="L2211" s="50">
        <f t="shared" si="1077"/>
        <v>271009</v>
      </c>
      <c r="M2211" s="50">
        <v>9</v>
      </c>
      <c r="N2211" s="50" t="str">
        <f ca="1">OFFSET(随机目标!$C$42,M2211-1,MATCH(K2211,随机目标!$C$41:$CH$41,0)-1)</f>
        <v>prop,310,1</v>
      </c>
      <c r="O2211" s="50" t="str">
        <f ca="1">OFFSET(随机目标!$C$42,M2211-1,MATCH(K2211,随机目标!$C$41:$CH$41,0))</f>
        <v>prop,310,1</v>
      </c>
      <c r="P2211" s="50">
        <f ca="1">OFFSET(随机目标!$C$42,M2211-1,MATCH(K2211,随机目标!$C$41:$CH$41,0)+1)</f>
        <v>20</v>
      </c>
      <c r="Q2211" s="50">
        <v>1</v>
      </c>
      <c r="R2211" s="50" t="str">
        <f t="shared" ca="1" si="1078"/>
        <v>prop_310</v>
      </c>
      <c r="S2211" s="50" t="str">
        <f t="shared" ca="1" si="1079"/>
        <v>prop</v>
      </c>
    </row>
    <row r="2212" spans="11:19">
      <c r="K2212" s="50">
        <v>27</v>
      </c>
      <c r="L2212" s="50">
        <f t="shared" si="1077"/>
        <v>271010</v>
      </c>
      <c r="M2212" s="50">
        <v>10</v>
      </c>
      <c r="N2212" s="50" t="str">
        <f ca="1">OFFSET(随机目标!$C$42,M2212-1,MATCH(K2212,随机目标!$C$41:$CH$41,0)-1)</f>
        <v>prop,310,1</v>
      </c>
      <c r="O2212" s="50" t="str">
        <f ca="1">OFFSET(随机目标!$C$42,M2212-1,MATCH(K2212,随机目标!$C$41:$CH$41,0))</f>
        <v>prop,310,1</v>
      </c>
      <c r="P2212" s="50">
        <f ca="1">OFFSET(随机目标!$C$42,M2212-1,MATCH(K2212,随机目标!$C$41:$CH$41,0)+1)</f>
        <v>15</v>
      </c>
      <c r="Q2212" s="50">
        <v>1</v>
      </c>
      <c r="R2212" s="50" t="str">
        <f t="shared" ca="1" si="1078"/>
        <v>prop_310</v>
      </c>
      <c r="S2212" s="50" t="str">
        <f t="shared" ca="1" si="1079"/>
        <v>prop</v>
      </c>
    </row>
    <row r="2213" spans="11:19">
      <c r="K2213" s="50">
        <v>27</v>
      </c>
      <c r="L2213" s="50">
        <f t="shared" si="1077"/>
        <v>271011</v>
      </c>
      <c r="M2213" s="50">
        <v>11</v>
      </c>
      <c r="N2213" s="50" t="str">
        <f ca="1">OFFSET(随机目标!$C$42,M2213-1,MATCH(K2213,随机目标!$C$41:$CH$41,0)-1)</f>
        <v>prop,310,1</v>
      </c>
      <c r="O2213" s="50" t="str">
        <f ca="1">OFFSET(随机目标!$C$42,M2213-1,MATCH(K2213,随机目标!$C$41:$CH$41,0))</f>
        <v>prop,310,1</v>
      </c>
      <c r="P2213" s="50">
        <f ca="1">OFFSET(随机目标!$C$42,M2213-1,MATCH(K2213,随机目标!$C$41:$CH$41,0)+1)</f>
        <v>15</v>
      </c>
      <c r="Q2213" s="50">
        <v>1</v>
      </c>
      <c r="R2213" s="50" t="str">
        <f t="shared" ca="1" si="1078"/>
        <v>prop_310</v>
      </c>
      <c r="S2213" s="50" t="str">
        <f t="shared" ca="1" si="1079"/>
        <v>prop</v>
      </c>
    </row>
    <row r="2214" spans="11:19">
      <c r="K2214" s="50">
        <v>27</v>
      </c>
      <c r="L2214" s="50">
        <f t="shared" si="1077"/>
        <v>271012</v>
      </c>
      <c r="M2214" s="50">
        <v>12</v>
      </c>
      <c r="N2214" s="50" t="str">
        <f ca="1">OFFSET(随机目标!$C$42,M2214-1,MATCH(K2214,随机目标!$C$41:$CH$41,0)-1)</f>
        <v>prop,310,1</v>
      </c>
      <c r="O2214" s="50" t="str">
        <f ca="1">OFFSET(随机目标!$C$42,M2214-1,MATCH(K2214,随机目标!$C$41:$CH$41,0))</f>
        <v>prop,310,1</v>
      </c>
      <c r="P2214" s="50">
        <f ca="1">OFFSET(随机目标!$C$42,M2214-1,MATCH(K2214,随机目标!$C$41:$CH$41,0)+1)</f>
        <v>15</v>
      </c>
      <c r="Q2214" s="50">
        <v>1</v>
      </c>
      <c r="R2214" s="50" t="str">
        <f t="shared" ca="1" si="1078"/>
        <v>prop_310</v>
      </c>
      <c r="S2214" s="50" t="str">
        <f t="shared" ca="1" si="1079"/>
        <v>prop</v>
      </c>
    </row>
    <row r="2215" spans="11:19">
      <c r="K2215" s="50">
        <v>27</v>
      </c>
      <c r="L2215" s="50">
        <f t="shared" si="1077"/>
        <v>271013</v>
      </c>
      <c r="M2215" s="50">
        <v>13</v>
      </c>
      <c r="N2215" s="50" t="str">
        <f ca="1">OFFSET(随机目标!$C$42,M2215-1,MATCH(K2215,随机目标!$C$41:$CH$41,0)-1)</f>
        <v>prop,310,1</v>
      </c>
      <c r="O2215" s="50" t="str">
        <f ca="1">OFFSET(随机目标!$C$42,M2215-1,MATCH(K2215,随机目标!$C$41:$CH$41,0))</f>
        <v>prop,310,1</v>
      </c>
      <c r="P2215" s="50">
        <f ca="1">OFFSET(随机目标!$C$42,M2215-1,MATCH(K2215,随机目标!$C$41:$CH$41,0)+1)</f>
        <v>15</v>
      </c>
      <c r="Q2215" s="50">
        <v>1</v>
      </c>
      <c r="R2215" s="50" t="str">
        <f t="shared" ca="1" si="1078"/>
        <v>prop_310</v>
      </c>
      <c r="S2215" s="50" t="str">
        <f t="shared" ca="1" si="1079"/>
        <v>prop</v>
      </c>
    </row>
    <row r="2216" spans="11:19">
      <c r="K2216" s="50">
        <v>27</v>
      </c>
      <c r="L2216" s="50">
        <f t="shared" si="1077"/>
        <v>271014</v>
      </c>
      <c r="M2216" s="50">
        <v>14</v>
      </c>
      <c r="N2216" s="50" t="str">
        <f ca="1">OFFSET(随机目标!$C$42,M2216-1,MATCH(K2216,随机目标!$C$41:$CH$41,0)-1)</f>
        <v>prop,310,1</v>
      </c>
      <c r="O2216" s="50" t="str">
        <f ca="1">OFFSET(随机目标!$C$42,M2216-1,MATCH(K2216,随机目标!$C$41:$CH$41,0))</f>
        <v>prop,310,1</v>
      </c>
      <c r="P2216" s="50">
        <f ca="1">OFFSET(随机目标!$C$42,M2216-1,MATCH(K2216,随机目标!$C$41:$CH$41,0)+1)</f>
        <v>15</v>
      </c>
      <c r="Q2216" s="50">
        <v>1</v>
      </c>
      <c r="R2216" s="50" t="str">
        <f t="shared" ca="1" si="1078"/>
        <v>prop_310</v>
      </c>
      <c r="S2216" s="50" t="str">
        <f t="shared" ca="1" si="1079"/>
        <v>prop</v>
      </c>
    </row>
    <row r="2217" spans="11:19">
      <c r="K2217" s="50">
        <v>27</v>
      </c>
      <c r="L2217" s="50">
        <f t="shared" si="1077"/>
        <v>271015</v>
      </c>
      <c r="M2217" s="50">
        <v>15</v>
      </c>
      <c r="N2217" s="50" t="str">
        <f ca="1">OFFSET(随机目标!$C$42,M2217-1,MATCH(K2217,随机目标!$C$41:$CH$41,0)-1)</f>
        <v>prop,310,1</v>
      </c>
      <c r="O2217" s="50" t="str">
        <f ca="1">OFFSET(随机目标!$C$42,M2217-1,MATCH(K2217,随机目标!$C$41:$CH$41,0))</f>
        <v>prop,310,1</v>
      </c>
      <c r="P2217" s="50">
        <f ca="1">OFFSET(随机目标!$C$42,M2217-1,MATCH(K2217,随机目标!$C$41:$CH$41,0)+1)</f>
        <v>15</v>
      </c>
      <c r="Q2217" s="50">
        <v>1</v>
      </c>
      <c r="R2217" s="50" t="str">
        <f t="shared" ca="1" si="1078"/>
        <v>prop_310</v>
      </c>
      <c r="S2217" s="50" t="str">
        <f t="shared" ca="1" si="1079"/>
        <v>prop</v>
      </c>
    </row>
    <row r="2218" spans="11:19">
      <c r="K2218" s="50">
        <v>27</v>
      </c>
      <c r="L2218" s="50">
        <f t="shared" si="1077"/>
        <v>271016</v>
      </c>
      <c r="M2218" s="50">
        <v>16</v>
      </c>
      <c r="N2218" s="50" t="str">
        <f ca="1">OFFSET(随机目标!$C$42,M2218-1,MATCH(K2218,随机目标!$C$41:$CH$41,0)-1)</f>
        <v>prop,310,1</v>
      </c>
      <c r="O2218" s="50" t="str">
        <f ca="1">OFFSET(随机目标!$C$42,M2218-1,MATCH(K2218,随机目标!$C$41:$CH$41,0))</f>
        <v>prop,310,1</v>
      </c>
      <c r="P2218" s="50">
        <f ca="1">OFFSET(随机目标!$C$42,M2218-1,MATCH(K2218,随机目标!$C$41:$CH$41,0)+1)</f>
        <v>15</v>
      </c>
      <c r="Q2218" s="50">
        <v>1</v>
      </c>
      <c r="R2218" s="50" t="str">
        <f t="shared" ca="1" si="1078"/>
        <v>prop_310</v>
      </c>
      <c r="S2218" s="50" t="str">
        <f t="shared" ca="1" si="1079"/>
        <v>prop</v>
      </c>
    </row>
    <row r="2219" spans="11:19">
      <c r="K2219" s="50">
        <v>27</v>
      </c>
      <c r="L2219" s="50">
        <f t="shared" si="1077"/>
        <v>271017</v>
      </c>
      <c r="M2219" s="50">
        <v>17</v>
      </c>
      <c r="N2219" s="50" t="str">
        <f ca="1">OFFSET(随机目标!$C$42,M2219-1,MATCH(K2219,随机目标!$C$41:$CH$41,0)-1)</f>
        <v>prop,310,1</v>
      </c>
      <c r="O2219" s="50" t="str">
        <f ca="1">OFFSET(随机目标!$C$42,M2219-1,MATCH(K2219,随机目标!$C$41:$CH$41,0))</f>
        <v>prop,310,1</v>
      </c>
      <c r="P2219" s="50">
        <f ca="1">OFFSET(随机目标!$C$42,M2219-1,MATCH(K2219,随机目标!$C$41:$CH$41,0)+1)</f>
        <v>15</v>
      </c>
      <c r="Q2219" s="50">
        <v>1</v>
      </c>
      <c r="R2219" s="50" t="str">
        <f t="shared" ca="1" si="1078"/>
        <v>prop_310</v>
      </c>
      <c r="S2219" s="50" t="str">
        <f t="shared" ca="1" si="1079"/>
        <v>prop</v>
      </c>
    </row>
    <row r="2220" spans="11:19">
      <c r="K2220" s="50">
        <v>27</v>
      </c>
      <c r="L2220" s="50">
        <f t="shared" si="1077"/>
        <v>271018</v>
      </c>
      <c r="M2220" s="50">
        <v>18</v>
      </c>
      <c r="N2220" s="50" t="str">
        <f ca="1">OFFSET(随机目标!$C$42,M2220-1,MATCH(K2220,随机目标!$C$41:$CH$41,0)-1)</f>
        <v>prop,310,1</v>
      </c>
      <c r="O2220" s="50" t="str">
        <f ca="1">OFFSET(随机目标!$C$42,M2220-1,MATCH(K2220,随机目标!$C$41:$CH$41,0))</f>
        <v>prop,310,1</v>
      </c>
      <c r="P2220" s="50">
        <f ca="1">OFFSET(随机目标!$C$42,M2220-1,MATCH(K2220,随机目标!$C$41:$CH$41,0)+1)</f>
        <v>15</v>
      </c>
      <c r="Q2220" s="50">
        <v>1</v>
      </c>
      <c r="R2220" s="50" t="str">
        <f t="shared" ca="1" si="1078"/>
        <v>prop_310</v>
      </c>
      <c r="S2220" s="50" t="str">
        <f t="shared" ca="1" si="1079"/>
        <v>prop</v>
      </c>
    </row>
    <row r="2221" spans="11:19">
      <c r="K2221" s="50">
        <v>27</v>
      </c>
      <c r="L2221" s="50">
        <f t="shared" si="1077"/>
        <v>271019</v>
      </c>
      <c r="M2221" s="50">
        <v>19</v>
      </c>
      <c r="N2221" s="50" t="str">
        <f ca="1">OFFSET(随机目标!$C$42,M2221-1,MATCH(K2221,随机目标!$C$41:$CH$41,0)-1)</f>
        <v>prop,310,1</v>
      </c>
      <c r="O2221" s="50" t="str">
        <f ca="1">OFFSET(随机目标!$C$42,M2221-1,MATCH(K2221,随机目标!$C$41:$CH$41,0))</f>
        <v>prop,310,1</v>
      </c>
      <c r="P2221" s="50">
        <f ca="1">OFFSET(随机目标!$C$42,M2221-1,MATCH(K2221,随机目标!$C$41:$CH$41,0)+1)</f>
        <v>15</v>
      </c>
      <c r="Q2221" s="50">
        <v>1</v>
      </c>
      <c r="R2221" s="50" t="str">
        <f t="shared" ca="1" si="1078"/>
        <v>prop_310</v>
      </c>
      <c r="S2221" s="50" t="str">
        <f t="shared" ca="1" si="1079"/>
        <v>prop</v>
      </c>
    </row>
    <row r="2222" spans="11:19">
      <c r="K2222" s="50">
        <v>27</v>
      </c>
      <c r="L2222" s="50">
        <f t="shared" si="1077"/>
        <v>271020</v>
      </c>
      <c r="M2222" s="50">
        <v>20</v>
      </c>
      <c r="N2222" s="50" t="str">
        <f ca="1">OFFSET(随机目标!$C$42,M2222-1,MATCH(K2222,随机目标!$C$41:$CH$41,0)-1)</f>
        <v>prop,310,1</v>
      </c>
      <c r="O2222" s="50" t="str">
        <f ca="1">OFFSET(随机目标!$C$42,M2222-1,MATCH(K2222,随机目标!$C$41:$CH$41,0))</f>
        <v>prop,310,1</v>
      </c>
      <c r="P2222" s="50">
        <f ca="1">OFFSET(随机目标!$C$42,M2222-1,MATCH(K2222,随机目标!$C$41:$CH$41,0)+1)</f>
        <v>15</v>
      </c>
      <c r="Q2222" s="50">
        <v>1</v>
      </c>
      <c r="R2222" s="50" t="str">
        <f t="shared" ca="1" si="1078"/>
        <v>prop_310</v>
      </c>
      <c r="S2222" s="50" t="str">
        <f t="shared" ca="1" si="1079"/>
        <v>prop</v>
      </c>
    </row>
    <row r="2223" spans="11:19">
      <c r="K2223" s="50">
        <v>27</v>
      </c>
      <c r="L2223" s="50">
        <f t="shared" si="1077"/>
        <v>271021</v>
      </c>
      <c r="M2223" s="50">
        <v>21</v>
      </c>
      <c r="N2223" s="50" t="str">
        <f ca="1">OFFSET(随机目标!$C$42,M2223-1,MATCH(K2223,随机目标!$C$41:$CH$41,0)-1)</f>
        <v>prop,310,1</v>
      </c>
      <c r="O2223" s="50" t="str">
        <f ca="1">OFFSET(随机目标!$C$42,M2223-1,MATCH(K2223,随机目标!$C$41:$CH$41,0))</f>
        <v>prop,310,1</v>
      </c>
      <c r="P2223" s="50">
        <f ca="1">OFFSET(随机目标!$C$42,M2223-1,MATCH(K2223,随机目标!$C$41:$CH$41,0)+1)</f>
        <v>15</v>
      </c>
      <c r="Q2223" s="50">
        <v>1</v>
      </c>
      <c r="R2223" s="50" t="str">
        <f t="shared" ca="1" si="1078"/>
        <v>prop_310</v>
      </c>
      <c r="S2223" s="50" t="str">
        <f t="shared" ca="1" si="1079"/>
        <v>prop</v>
      </c>
    </row>
    <row r="2224" spans="11:19">
      <c r="K2224" s="50">
        <v>27</v>
      </c>
      <c r="L2224" s="50">
        <f t="shared" ref="L2224:L2287" si="1080">K2224*10000+1000+M2224</f>
        <v>271022</v>
      </c>
      <c r="M2224" s="50">
        <v>22</v>
      </c>
      <c r="N2224" s="50" t="str">
        <f ca="1">OFFSET(随机目标!$C$42,M2224-1,MATCH(K2224,随机目标!$C$41:$CH$41,0)-1)</f>
        <v>prop,310,1</v>
      </c>
      <c r="O2224" s="50" t="str">
        <f ca="1">OFFSET(随机目标!$C$42,M2224-1,MATCH(K2224,随机目标!$C$41:$CH$41,0))</f>
        <v>prop,310,1</v>
      </c>
      <c r="P2224" s="50">
        <f ca="1">OFFSET(随机目标!$C$42,M2224-1,MATCH(K2224,随机目标!$C$41:$CH$41,0)+1)</f>
        <v>10</v>
      </c>
      <c r="Q2224" s="50">
        <v>1</v>
      </c>
      <c r="R2224" s="50" t="str">
        <f t="shared" ref="R2224:R2287" ca="1" si="1081">IF(OR(S2224="coin",S2224="stage_token"),VLOOKUP(S2224,$AE$3:$AF$6,2,0),IF(S2224="item",VLOOKUP(O2224,$AE$3:$AF$6,2,0),S2224&amp;"_"&amp;MID(O2224,6,3)))</f>
        <v>prop_310</v>
      </c>
      <c r="S2224" s="50" t="str">
        <f t="shared" ref="S2224:S2287" ca="1" si="1082">LEFT(O2224,FIND(",",O2224)-1)</f>
        <v>prop</v>
      </c>
    </row>
    <row r="2225" spans="11:19">
      <c r="K2225" s="50">
        <v>27</v>
      </c>
      <c r="L2225" s="50">
        <f t="shared" si="1080"/>
        <v>271023</v>
      </c>
      <c r="M2225" s="50">
        <v>23</v>
      </c>
      <c r="N2225" s="50" t="str">
        <f ca="1">OFFSET(随机目标!$C$42,M2225-1,MATCH(K2225,随机目标!$C$41:$CH$41,0)-1)</f>
        <v>prop,310,1</v>
      </c>
      <c r="O2225" s="50" t="str">
        <f ca="1">OFFSET(随机目标!$C$42,M2225-1,MATCH(K2225,随机目标!$C$41:$CH$41,0))</f>
        <v>prop,310,1</v>
      </c>
      <c r="P2225" s="50">
        <f ca="1">OFFSET(随机目标!$C$42,M2225-1,MATCH(K2225,随机目标!$C$41:$CH$41,0)+1)</f>
        <v>10</v>
      </c>
      <c r="Q2225" s="50">
        <v>1</v>
      </c>
      <c r="R2225" s="50" t="str">
        <f t="shared" ca="1" si="1081"/>
        <v>prop_310</v>
      </c>
      <c r="S2225" s="50" t="str">
        <f t="shared" ca="1" si="1082"/>
        <v>prop</v>
      </c>
    </row>
    <row r="2226" spans="11:19">
      <c r="K2226" s="50">
        <v>27</v>
      </c>
      <c r="L2226" s="50">
        <f t="shared" si="1080"/>
        <v>271024</v>
      </c>
      <c r="M2226" s="50">
        <v>24</v>
      </c>
      <c r="N2226" s="50" t="str">
        <f ca="1">OFFSET(随机目标!$C$42,M2226-1,MATCH(K2226,随机目标!$C$41:$CH$41,0)-1)</f>
        <v>prop,310,1</v>
      </c>
      <c r="O2226" s="50" t="str">
        <f ca="1">OFFSET(随机目标!$C$42,M2226-1,MATCH(K2226,随机目标!$C$41:$CH$41,0))</f>
        <v>prop,310,1</v>
      </c>
      <c r="P2226" s="50">
        <f ca="1">OFFSET(随机目标!$C$42,M2226-1,MATCH(K2226,随机目标!$C$41:$CH$41,0)+1)</f>
        <v>10</v>
      </c>
      <c r="Q2226" s="50">
        <v>1</v>
      </c>
      <c r="R2226" s="50" t="str">
        <f t="shared" ca="1" si="1081"/>
        <v>prop_310</v>
      </c>
      <c r="S2226" s="50" t="str">
        <f t="shared" ca="1" si="1082"/>
        <v>prop</v>
      </c>
    </row>
    <row r="2227" spans="11:19">
      <c r="K2227" s="50">
        <v>27</v>
      </c>
      <c r="L2227" s="50">
        <f t="shared" si="1080"/>
        <v>271025</v>
      </c>
      <c r="M2227" s="50">
        <v>25</v>
      </c>
      <c r="N2227" s="50" t="str">
        <f ca="1">OFFSET(随机目标!$C$42,M2227-1,MATCH(K2227,随机目标!$C$41:$CH$41,0)-1)</f>
        <v>prop,310,1</v>
      </c>
      <c r="O2227" s="50" t="str">
        <f ca="1">OFFSET(随机目标!$C$42,M2227-1,MATCH(K2227,随机目标!$C$41:$CH$41,0))</f>
        <v>prop,310,1</v>
      </c>
      <c r="P2227" s="50">
        <f ca="1">OFFSET(随机目标!$C$42,M2227-1,MATCH(K2227,随机目标!$C$41:$CH$41,0)+1)</f>
        <v>10</v>
      </c>
      <c r="Q2227" s="50">
        <v>1</v>
      </c>
      <c r="R2227" s="50" t="str">
        <f t="shared" ca="1" si="1081"/>
        <v>prop_310</v>
      </c>
      <c r="S2227" s="50" t="str">
        <f t="shared" ca="1" si="1082"/>
        <v>prop</v>
      </c>
    </row>
    <row r="2228" spans="11:19">
      <c r="K2228" s="50">
        <v>27</v>
      </c>
      <c r="L2228" s="50">
        <f t="shared" si="1080"/>
        <v>271026</v>
      </c>
      <c r="M2228" s="50">
        <v>26</v>
      </c>
      <c r="N2228" s="50" t="str">
        <f ca="1">OFFSET(随机目标!$C$42,M2228-1,MATCH(K2228,随机目标!$C$41:$CH$41,0)-1)</f>
        <v>prop,310,1</v>
      </c>
      <c r="O2228" s="50" t="str">
        <f ca="1">OFFSET(随机目标!$C$42,M2228-1,MATCH(K2228,随机目标!$C$41:$CH$41,0))</f>
        <v>prop,310,1</v>
      </c>
      <c r="P2228" s="50">
        <f ca="1">OFFSET(随机目标!$C$42,M2228-1,MATCH(K2228,随机目标!$C$41:$CH$41,0)+1)</f>
        <v>10</v>
      </c>
      <c r="Q2228" s="50">
        <v>1</v>
      </c>
      <c r="R2228" s="50" t="str">
        <f t="shared" ca="1" si="1081"/>
        <v>prop_310</v>
      </c>
      <c r="S2228" s="50" t="str">
        <f t="shared" ca="1" si="1082"/>
        <v>prop</v>
      </c>
    </row>
    <row r="2229" spans="11:19">
      <c r="K2229" s="50">
        <v>27</v>
      </c>
      <c r="L2229" s="50">
        <f t="shared" si="1080"/>
        <v>271027</v>
      </c>
      <c r="M2229" s="50">
        <v>27</v>
      </c>
      <c r="N2229" s="50" t="str">
        <f ca="1">OFFSET(随机目标!$C$42,M2229-1,MATCH(K2229,随机目标!$C$41:$CH$41,0)-1)</f>
        <v>prop,310,1</v>
      </c>
      <c r="O2229" s="50" t="str">
        <f ca="1">OFFSET(随机目标!$C$42,M2229-1,MATCH(K2229,随机目标!$C$41:$CH$41,0))</f>
        <v>prop,310,1</v>
      </c>
      <c r="P2229" s="50">
        <f ca="1">OFFSET(随机目标!$C$42,M2229-1,MATCH(K2229,随机目标!$C$41:$CH$41,0)+1)</f>
        <v>10</v>
      </c>
      <c r="Q2229" s="50">
        <v>1</v>
      </c>
      <c r="R2229" s="50" t="str">
        <f t="shared" ca="1" si="1081"/>
        <v>prop_310</v>
      </c>
      <c r="S2229" s="50" t="str">
        <f t="shared" ca="1" si="1082"/>
        <v>prop</v>
      </c>
    </row>
    <row r="2230" spans="11:19">
      <c r="K2230" s="50">
        <v>27</v>
      </c>
      <c r="L2230" s="50">
        <f t="shared" si="1080"/>
        <v>271028</v>
      </c>
      <c r="M2230" s="50">
        <v>28</v>
      </c>
      <c r="N2230" s="50" t="str">
        <f ca="1">OFFSET(随机目标!$C$42,M2230-1,MATCH(K2230,随机目标!$C$41:$CH$41,0)-1)</f>
        <v>prop,310,1</v>
      </c>
      <c r="O2230" s="50" t="str">
        <f ca="1">OFFSET(随机目标!$C$42,M2230-1,MATCH(K2230,随机目标!$C$41:$CH$41,0))</f>
        <v>prop,310,1</v>
      </c>
      <c r="P2230" s="50">
        <f ca="1">OFFSET(随机目标!$C$42,M2230-1,MATCH(K2230,随机目标!$C$41:$CH$41,0)+1)</f>
        <v>10</v>
      </c>
      <c r="Q2230" s="50">
        <v>1</v>
      </c>
      <c r="R2230" s="50" t="str">
        <f t="shared" ca="1" si="1081"/>
        <v>prop_310</v>
      </c>
      <c r="S2230" s="50" t="str">
        <f t="shared" ca="1" si="1082"/>
        <v>prop</v>
      </c>
    </row>
    <row r="2231" spans="11:19">
      <c r="K2231" s="50">
        <v>27</v>
      </c>
      <c r="L2231" s="50">
        <f t="shared" si="1080"/>
        <v>271029</v>
      </c>
      <c r="M2231" s="50">
        <v>29</v>
      </c>
      <c r="N2231" s="50" t="str">
        <f ca="1">OFFSET(随机目标!$C$42,M2231-1,MATCH(K2231,随机目标!$C$41:$CH$41,0)-1)</f>
        <v>prop,310,1</v>
      </c>
      <c r="O2231" s="50" t="str">
        <f ca="1">OFFSET(随机目标!$C$42,M2231-1,MATCH(K2231,随机目标!$C$41:$CH$41,0))</f>
        <v>prop,310,1</v>
      </c>
      <c r="P2231" s="50">
        <f ca="1">OFFSET(随机目标!$C$42,M2231-1,MATCH(K2231,随机目标!$C$41:$CH$41,0)+1)</f>
        <v>10</v>
      </c>
      <c r="Q2231" s="50">
        <v>1</v>
      </c>
      <c r="R2231" s="50" t="str">
        <f t="shared" ca="1" si="1081"/>
        <v>prop_310</v>
      </c>
      <c r="S2231" s="50" t="str">
        <f t="shared" ca="1" si="1082"/>
        <v>prop</v>
      </c>
    </row>
    <row r="2232" spans="11:19">
      <c r="K2232" s="50">
        <v>27</v>
      </c>
      <c r="L2232" s="50">
        <f t="shared" si="1080"/>
        <v>271030</v>
      </c>
      <c r="M2232" s="50">
        <v>30</v>
      </c>
      <c r="N2232" s="50" t="str">
        <f ca="1">OFFSET(随机目标!$C$42,M2232-1,MATCH(K2232,随机目标!$C$41:$CH$41,0)-1)</f>
        <v>prop,310,1</v>
      </c>
      <c r="O2232" s="50" t="str">
        <f ca="1">OFFSET(随机目标!$C$42,M2232-1,MATCH(K2232,随机目标!$C$41:$CH$41,0))</f>
        <v>prop,310,1</v>
      </c>
      <c r="P2232" s="50">
        <f ca="1">OFFSET(随机目标!$C$42,M2232-1,MATCH(K2232,随机目标!$C$41:$CH$41,0)+1)</f>
        <v>10</v>
      </c>
      <c r="Q2232" s="50">
        <v>1</v>
      </c>
      <c r="R2232" s="50" t="str">
        <f t="shared" ca="1" si="1081"/>
        <v>prop_310</v>
      </c>
      <c r="S2232" s="50" t="str">
        <f t="shared" ca="1" si="1082"/>
        <v>prop</v>
      </c>
    </row>
    <row r="2233" spans="11:19">
      <c r="K2233" s="50">
        <v>27</v>
      </c>
      <c r="L2233" s="50">
        <f t="shared" si="1080"/>
        <v>271031</v>
      </c>
      <c r="M2233" s="50">
        <v>31</v>
      </c>
      <c r="N2233" s="50" t="str">
        <f ca="1">OFFSET(随机目标!$C$42,M2233-1,MATCH(K2233,随机目标!$C$41:$CH$41,0)-1)</f>
        <v>prop,310,1</v>
      </c>
      <c r="O2233" s="50" t="str">
        <f ca="1">OFFSET(随机目标!$C$42,M2233-1,MATCH(K2233,随机目标!$C$41:$CH$41,0))</f>
        <v>prop,310,1</v>
      </c>
      <c r="P2233" s="50">
        <f ca="1">OFFSET(随机目标!$C$42,M2233-1,MATCH(K2233,随机目标!$C$41:$CH$41,0)+1)</f>
        <v>10</v>
      </c>
      <c r="Q2233" s="50">
        <v>1</v>
      </c>
      <c r="R2233" s="50" t="str">
        <f t="shared" ca="1" si="1081"/>
        <v>prop_310</v>
      </c>
      <c r="S2233" s="50" t="str">
        <f t="shared" ca="1" si="1082"/>
        <v>prop</v>
      </c>
    </row>
    <row r="2234" spans="11:19">
      <c r="K2234" s="50">
        <v>27</v>
      </c>
      <c r="L2234" s="50">
        <f t="shared" si="1080"/>
        <v>271032</v>
      </c>
      <c r="M2234" s="50">
        <v>32</v>
      </c>
      <c r="N2234" s="50" t="str">
        <f ca="1">OFFSET(随机目标!$C$42,M2234-1,MATCH(K2234,随机目标!$C$41:$CH$41,0)-1)</f>
        <v>prop,310,1</v>
      </c>
      <c r="O2234" s="50" t="str">
        <f ca="1">OFFSET(随机目标!$C$42,M2234-1,MATCH(K2234,随机目标!$C$41:$CH$41,0))</f>
        <v>prop,310,1</v>
      </c>
      <c r="P2234" s="50">
        <f ca="1">OFFSET(随机目标!$C$42,M2234-1,MATCH(K2234,随机目标!$C$41:$CH$41,0)+1)</f>
        <v>10</v>
      </c>
      <c r="Q2234" s="50">
        <v>1</v>
      </c>
      <c r="R2234" s="50" t="str">
        <f t="shared" ca="1" si="1081"/>
        <v>prop_310</v>
      </c>
      <c r="S2234" s="50" t="str">
        <f t="shared" ca="1" si="1082"/>
        <v>prop</v>
      </c>
    </row>
    <row r="2235" spans="11:19">
      <c r="K2235" s="50">
        <v>27</v>
      </c>
      <c r="L2235" s="50">
        <f t="shared" si="1080"/>
        <v>271033</v>
      </c>
      <c r="M2235" s="50">
        <v>33</v>
      </c>
      <c r="N2235" s="50" t="str">
        <f ca="1">OFFSET(随机目标!$C$42,M2235-1,MATCH(K2235,随机目标!$C$41:$CH$41,0)-1)</f>
        <v>prop,310,1</v>
      </c>
      <c r="O2235" s="50" t="str">
        <f ca="1">OFFSET(随机目标!$C$42,M2235-1,MATCH(K2235,随机目标!$C$41:$CH$41,0))</f>
        <v>prop,310,1</v>
      </c>
      <c r="P2235" s="50">
        <f ca="1">OFFSET(随机目标!$C$42,M2235-1,MATCH(K2235,随机目标!$C$41:$CH$41,0)+1)</f>
        <v>10</v>
      </c>
      <c r="Q2235" s="50">
        <v>1</v>
      </c>
      <c r="R2235" s="50" t="str">
        <f t="shared" ca="1" si="1081"/>
        <v>prop_310</v>
      </c>
      <c r="S2235" s="50" t="str">
        <f t="shared" ca="1" si="1082"/>
        <v>prop</v>
      </c>
    </row>
    <row r="2236" spans="11:19">
      <c r="K2236" s="50">
        <v>27</v>
      </c>
      <c r="L2236" s="50">
        <f t="shared" si="1080"/>
        <v>271034</v>
      </c>
      <c r="M2236" s="50">
        <v>34</v>
      </c>
      <c r="N2236" s="50" t="str">
        <f ca="1">OFFSET(随机目标!$C$42,M2236-1,MATCH(K2236,随机目标!$C$41:$CH$41,0)-1)</f>
        <v>prop,310,1</v>
      </c>
      <c r="O2236" s="50" t="str">
        <f ca="1">OFFSET(随机目标!$C$42,M2236-1,MATCH(K2236,随机目标!$C$41:$CH$41,0))</f>
        <v>prop,310,1</v>
      </c>
      <c r="P2236" s="50">
        <f ca="1">OFFSET(随机目标!$C$42,M2236-1,MATCH(K2236,随机目标!$C$41:$CH$41,0)+1)</f>
        <v>8</v>
      </c>
      <c r="Q2236" s="50">
        <v>1</v>
      </c>
      <c r="R2236" s="50" t="str">
        <f t="shared" ca="1" si="1081"/>
        <v>prop_310</v>
      </c>
      <c r="S2236" s="50" t="str">
        <f t="shared" ca="1" si="1082"/>
        <v>prop</v>
      </c>
    </row>
    <row r="2237" spans="11:19">
      <c r="K2237" s="50">
        <v>27</v>
      </c>
      <c r="L2237" s="50">
        <f t="shared" si="1080"/>
        <v>271035</v>
      </c>
      <c r="M2237" s="50">
        <v>35</v>
      </c>
      <c r="N2237" s="50" t="str">
        <f ca="1">OFFSET(随机目标!$C$42,M2237-1,MATCH(K2237,随机目标!$C$41:$CH$41,0)-1)</f>
        <v>prop,310,1</v>
      </c>
      <c r="O2237" s="50" t="str">
        <f ca="1">OFFSET(随机目标!$C$42,M2237-1,MATCH(K2237,随机目标!$C$41:$CH$41,0))</f>
        <v>prop,310,1</v>
      </c>
      <c r="P2237" s="50">
        <f ca="1">OFFSET(随机目标!$C$42,M2237-1,MATCH(K2237,随机目标!$C$41:$CH$41,0)+1)</f>
        <v>8</v>
      </c>
      <c r="Q2237" s="50">
        <v>1</v>
      </c>
      <c r="R2237" s="50" t="str">
        <f t="shared" ca="1" si="1081"/>
        <v>prop_310</v>
      </c>
      <c r="S2237" s="50" t="str">
        <f t="shared" ca="1" si="1082"/>
        <v>prop</v>
      </c>
    </row>
    <row r="2238" spans="11:19">
      <c r="K2238" s="50">
        <v>27</v>
      </c>
      <c r="L2238" s="50">
        <f t="shared" si="1080"/>
        <v>271036</v>
      </c>
      <c r="M2238" s="50">
        <v>36</v>
      </c>
      <c r="N2238" s="50" t="str">
        <f ca="1">OFFSET(随机目标!$C$42,M2238-1,MATCH(K2238,随机目标!$C$41:$CH$41,0)-1)</f>
        <v>prop,310,1</v>
      </c>
      <c r="O2238" s="50" t="str">
        <f ca="1">OFFSET(随机目标!$C$42,M2238-1,MATCH(K2238,随机目标!$C$41:$CH$41,0))</f>
        <v>prop,310,1</v>
      </c>
      <c r="P2238" s="50">
        <f ca="1">OFFSET(随机目标!$C$42,M2238-1,MATCH(K2238,随机目标!$C$41:$CH$41,0)+1)</f>
        <v>8</v>
      </c>
      <c r="Q2238" s="50">
        <v>1</v>
      </c>
      <c r="R2238" s="50" t="str">
        <f t="shared" ca="1" si="1081"/>
        <v>prop_310</v>
      </c>
      <c r="S2238" s="50" t="str">
        <f t="shared" ca="1" si="1082"/>
        <v>prop</v>
      </c>
    </row>
    <row r="2239" spans="11:19">
      <c r="K2239" s="50">
        <v>27</v>
      </c>
      <c r="L2239" s="50">
        <f t="shared" si="1080"/>
        <v>271037</v>
      </c>
      <c r="M2239" s="50">
        <v>37</v>
      </c>
      <c r="N2239" s="50" t="str">
        <f ca="1">OFFSET(随机目标!$C$42,M2239-1,MATCH(K2239,随机目标!$C$41:$CH$41,0)-1)</f>
        <v>prop,310,1</v>
      </c>
      <c r="O2239" s="50" t="str">
        <f ca="1">OFFSET(随机目标!$C$42,M2239-1,MATCH(K2239,随机目标!$C$41:$CH$41,0))</f>
        <v>prop,310,1</v>
      </c>
      <c r="P2239" s="50">
        <f ca="1">OFFSET(随机目标!$C$42,M2239-1,MATCH(K2239,随机目标!$C$41:$CH$41,0)+1)</f>
        <v>8</v>
      </c>
      <c r="Q2239" s="50">
        <v>1</v>
      </c>
      <c r="R2239" s="50" t="str">
        <f t="shared" ca="1" si="1081"/>
        <v>prop_310</v>
      </c>
      <c r="S2239" s="50" t="str">
        <f t="shared" ca="1" si="1082"/>
        <v>prop</v>
      </c>
    </row>
    <row r="2240" spans="11:19">
      <c r="K2240" s="50">
        <v>27</v>
      </c>
      <c r="L2240" s="50">
        <f t="shared" si="1080"/>
        <v>271038</v>
      </c>
      <c r="M2240" s="50">
        <v>38</v>
      </c>
      <c r="N2240" s="50" t="str">
        <f ca="1">OFFSET(随机目标!$C$42,M2240-1,MATCH(K2240,随机目标!$C$41:$CH$41,0)-1)</f>
        <v>prop,310,1</v>
      </c>
      <c r="O2240" s="50" t="str">
        <f ca="1">OFFSET(随机目标!$C$42,M2240-1,MATCH(K2240,随机目标!$C$41:$CH$41,0))</f>
        <v>prop,310,1</v>
      </c>
      <c r="P2240" s="50">
        <f ca="1">OFFSET(随机目标!$C$42,M2240-1,MATCH(K2240,随机目标!$C$41:$CH$41,0)+1)</f>
        <v>8</v>
      </c>
      <c r="Q2240" s="50">
        <v>1</v>
      </c>
      <c r="R2240" s="50" t="str">
        <f t="shared" ca="1" si="1081"/>
        <v>prop_310</v>
      </c>
      <c r="S2240" s="50" t="str">
        <f t="shared" ca="1" si="1082"/>
        <v>prop</v>
      </c>
    </row>
    <row r="2241" spans="11:19">
      <c r="K2241" s="50">
        <v>27</v>
      </c>
      <c r="L2241" s="50">
        <f t="shared" si="1080"/>
        <v>271039</v>
      </c>
      <c r="M2241" s="50">
        <v>39</v>
      </c>
      <c r="N2241" s="50" t="str">
        <f ca="1">OFFSET(随机目标!$C$42,M2241-1,MATCH(K2241,随机目标!$C$41:$CH$41,0)-1)</f>
        <v>prop,310,1</v>
      </c>
      <c r="O2241" s="50" t="str">
        <f ca="1">OFFSET(随机目标!$C$42,M2241-1,MATCH(K2241,随机目标!$C$41:$CH$41,0))</f>
        <v>prop,310,1</v>
      </c>
      <c r="P2241" s="50">
        <f ca="1">OFFSET(随机目标!$C$42,M2241-1,MATCH(K2241,随机目标!$C$41:$CH$41,0)+1)</f>
        <v>8</v>
      </c>
      <c r="Q2241" s="50">
        <v>1</v>
      </c>
      <c r="R2241" s="50" t="str">
        <f t="shared" ca="1" si="1081"/>
        <v>prop_310</v>
      </c>
      <c r="S2241" s="50" t="str">
        <f t="shared" ca="1" si="1082"/>
        <v>prop</v>
      </c>
    </row>
    <row r="2242" spans="11:19">
      <c r="K2242" s="50">
        <v>27</v>
      </c>
      <c r="L2242" s="50">
        <f t="shared" si="1080"/>
        <v>271040</v>
      </c>
      <c r="M2242" s="50">
        <v>40</v>
      </c>
      <c r="N2242" s="50" t="str">
        <f ca="1">OFFSET(随机目标!$C$42,M2242-1,MATCH(K2242,随机目标!$C$41:$CH$41,0)-1)</f>
        <v>prop,310,1</v>
      </c>
      <c r="O2242" s="50" t="str">
        <f ca="1">OFFSET(随机目标!$C$42,M2242-1,MATCH(K2242,随机目标!$C$41:$CH$41,0))</f>
        <v>prop,310,1</v>
      </c>
      <c r="P2242" s="50">
        <f ca="1">OFFSET(随机目标!$C$42,M2242-1,MATCH(K2242,随机目标!$C$41:$CH$41,0)+1)</f>
        <v>8</v>
      </c>
      <c r="Q2242" s="50">
        <v>1</v>
      </c>
      <c r="R2242" s="50" t="str">
        <f t="shared" ca="1" si="1081"/>
        <v>prop_310</v>
      </c>
      <c r="S2242" s="50" t="str">
        <f t="shared" ca="1" si="1082"/>
        <v>prop</v>
      </c>
    </row>
    <row r="2243" spans="11:19">
      <c r="K2243" s="50">
        <v>27</v>
      </c>
      <c r="L2243" s="50">
        <f t="shared" si="1080"/>
        <v>271041</v>
      </c>
      <c r="M2243" s="50">
        <v>41</v>
      </c>
      <c r="N2243" s="50" t="str">
        <f ca="1">OFFSET(随机目标!$C$42,M2243-1,MATCH(K2243,随机目标!$C$41:$CH$41,0)-1)</f>
        <v>prop,310,1</v>
      </c>
      <c r="O2243" s="50" t="str">
        <f ca="1">OFFSET(随机目标!$C$42,M2243-1,MATCH(K2243,随机目标!$C$41:$CH$41,0))</f>
        <v>prop,310,1</v>
      </c>
      <c r="P2243" s="50">
        <f ca="1">OFFSET(随机目标!$C$42,M2243-1,MATCH(K2243,随机目标!$C$41:$CH$41,0)+1)</f>
        <v>5</v>
      </c>
      <c r="Q2243" s="50">
        <v>1</v>
      </c>
      <c r="R2243" s="50" t="str">
        <f t="shared" ca="1" si="1081"/>
        <v>prop_310</v>
      </c>
      <c r="S2243" s="50" t="str">
        <f t="shared" ca="1" si="1082"/>
        <v>prop</v>
      </c>
    </row>
    <row r="2244" spans="11:19">
      <c r="K2244" s="50">
        <v>27</v>
      </c>
      <c r="L2244" s="50">
        <f t="shared" si="1080"/>
        <v>271042</v>
      </c>
      <c r="M2244" s="50">
        <v>42</v>
      </c>
      <c r="N2244" s="50" t="str">
        <f ca="1">OFFSET(随机目标!$C$42,M2244-1,MATCH(K2244,随机目标!$C$41:$CH$41,0)-1)</f>
        <v>prop,310,1</v>
      </c>
      <c r="O2244" s="50" t="str">
        <f ca="1">OFFSET(随机目标!$C$42,M2244-1,MATCH(K2244,随机目标!$C$41:$CH$41,0))</f>
        <v>prop,310,1</v>
      </c>
      <c r="P2244" s="50">
        <f ca="1">OFFSET(随机目标!$C$42,M2244-1,MATCH(K2244,随机目标!$C$41:$CH$41,0)+1)</f>
        <v>5</v>
      </c>
      <c r="Q2244" s="50">
        <v>1</v>
      </c>
      <c r="R2244" s="50" t="str">
        <f t="shared" ca="1" si="1081"/>
        <v>prop_310</v>
      </c>
      <c r="S2244" s="50" t="str">
        <f t="shared" ca="1" si="1082"/>
        <v>prop</v>
      </c>
    </row>
    <row r="2245" spans="11:19">
      <c r="K2245" s="50">
        <v>27</v>
      </c>
      <c r="L2245" s="50">
        <f t="shared" si="1080"/>
        <v>271043</v>
      </c>
      <c r="M2245" s="50">
        <v>43</v>
      </c>
      <c r="N2245" s="50" t="str">
        <f ca="1">OFFSET(随机目标!$C$42,M2245-1,MATCH(K2245,随机目标!$C$41:$CH$41,0)-1)</f>
        <v>prop,310,1</v>
      </c>
      <c r="O2245" s="50" t="str">
        <f ca="1">OFFSET(随机目标!$C$42,M2245-1,MATCH(K2245,随机目标!$C$41:$CH$41,0))</f>
        <v>prop,310,1</v>
      </c>
      <c r="P2245" s="50">
        <f ca="1">OFFSET(随机目标!$C$42,M2245-1,MATCH(K2245,随机目标!$C$41:$CH$41,0)+1)</f>
        <v>5</v>
      </c>
      <c r="Q2245" s="50">
        <v>1</v>
      </c>
      <c r="R2245" s="50" t="str">
        <f t="shared" ca="1" si="1081"/>
        <v>prop_310</v>
      </c>
      <c r="S2245" s="50" t="str">
        <f t="shared" ca="1" si="1082"/>
        <v>prop</v>
      </c>
    </row>
    <row r="2246" spans="11:19">
      <c r="K2246" s="50">
        <v>27</v>
      </c>
      <c r="L2246" s="50">
        <f t="shared" si="1080"/>
        <v>271044</v>
      </c>
      <c r="M2246" s="50">
        <v>44</v>
      </c>
      <c r="N2246" s="50" t="str">
        <f ca="1">OFFSET(随机目标!$C$42,M2246-1,MATCH(K2246,随机目标!$C$41:$CH$41,0)-1)</f>
        <v>prop,310,1</v>
      </c>
      <c r="O2246" s="50" t="str">
        <f ca="1">OFFSET(随机目标!$C$42,M2246-1,MATCH(K2246,随机目标!$C$41:$CH$41,0))</f>
        <v>prop,310,1</v>
      </c>
      <c r="P2246" s="50">
        <f ca="1">OFFSET(随机目标!$C$42,M2246-1,MATCH(K2246,随机目标!$C$41:$CH$41,0)+1)</f>
        <v>5</v>
      </c>
      <c r="Q2246" s="50">
        <v>1</v>
      </c>
      <c r="R2246" s="50" t="str">
        <f t="shared" ca="1" si="1081"/>
        <v>prop_310</v>
      </c>
      <c r="S2246" s="50" t="str">
        <f t="shared" ca="1" si="1082"/>
        <v>prop</v>
      </c>
    </row>
    <row r="2247" spans="11:19">
      <c r="K2247" s="50">
        <v>27</v>
      </c>
      <c r="L2247" s="50">
        <f t="shared" si="1080"/>
        <v>271045</v>
      </c>
      <c r="M2247" s="50">
        <v>45</v>
      </c>
      <c r="N2247" s="50" t="str">
        <f ca="1">OFFSET(随机目标!$C$42,M2247-1,MATCH(K2247,随机目标!$C$41:$CH$41,0)-1)</f>
        <v>prop,310,1</v>
      </c>
      <c r="O2247" s="50" t="str">
        <f ca="1">OFFSET(随机目标!$C$42,M2247-1,MATCH(K2247,随机目标!$C$41:$CH$41,0))</f>
        <v>prop,310,1</v>
      </c>
      <c r="P2247" s="50">
        <f ca="1">OFFSET(随机目标!$C$42,M2247-1,MATCH(K2247,随机目标!$C$41:$CH$41,0)+1)</f>
        <v>5</v>
      </c>
      <c r="Q2247" s="50">
        <v>1</v>
      </c>
      <c r="R2247" s="50" t="str">
        <f t="shared" ca="1" si="1081"/>
        <v>prop_310</v>
      </c>
      <c r="S2247" s="50" t="str">
        <f t="shared" ca="1" si="1082"/>
        <v>prop</v>
      </c>
    </row>
    <row r="2248" spans="11:19">
      <c r="K2248" s="50">
        <v>27</v>
      </c>
      <c r="L2248" s="50">
        <f t="shared" si="1080"/>
        <v>271046</v>
      </c>
      <c r="M2248" s="50">
        <v>46</v>
      </c>
      <c r="N2248" s="50" t="str">
        <f ca="1">OFFSET(随机目标!$C$42,M2248-1,MATCH(K2248,随机目标!$C$41:$CH$41,0)-1)</f>
        <v>prop,310,1</v>
      </c>
      <c r="O2248" s="50" t="str">
        <f ca="1">OFFSET(随机目标!$C$42,M2248-1,MATCH(K2248,随机目标!$C$41:$CH$41,0))</f>
        <v>prop,310,1</v>
      </c>
      <c r="P2248" s="50">
        <f ca="1">OFFSET(随机目标!$C$42,M2248-1,MATCH(K2248,随机目标!$C$41:$CH$41,0)+1)</f>
        <v>5</v>
      </c>
      <c r="Q2248" s="50">
        <v>1</v>
      </c>
      <c r="R2248" s="50" t="str">
        <f t="shared" ca="1" si="1081"/>
        <v>prop_310</v>
      </c>
      <c r="S2248" s="50" t="str">
        <f t="shared" ca="1" si="1082"/>
        <v>prop</v>
      </c>
    </row>
    <row r="2249" spans="11:19">
      <c r="K2249" s="50">
        <v>27</v>
      </c>
      <c r="L2249" s="50">
        <f t="shared" si="1080"/>
        <v>271047</v>
      </c>
      <c r="M2249" s="50">
        <v>47</v>
      </c>
      <c r="N2249" s="50" t="str">
        <f ca="1">OFFSET(随机目标!$C$42,M2249-1,MATCH(K2249,随机目标!$C$41:$CH$41,0)-1)</f>
        <v>prop,310,1</v>
      </c>
      <c r="O2249" s="50" t="str">
        <f ca="1">OFFSET(随机目标!$C$42,M2249-1,MATCH(K2249,随机目标!$C$41:$CH$41,0))</f>
        <v>prop,310,1</v>
      </c>
      <c r="P2249" s="50">
        <f ca="1">OFFSET(随机目标!$C$42,M2249-1,MATCH(K2249,随机目标!$C$41:$CH$41,0)+1)</f>
        <v>5</v>
      </c>
      <c r="Q2249" s="50">
        <v>1</v>
      </c>
      <c r="R2249" s="50" t="str">
        <f t="shared" ca="1" si="1081"/>
        <v>prop_310</v>
      </c>
      <c r="S2249" s="50" t="str">
        <f t="shared" ca="1" si="1082"/>
        <v>prop</v>
      </c>
    </row>
    <row r="2250" spans="11:19">
      <c r="K2250" s="50">
        <v>27</v>
      </c>
      <c r="L2250" s="50">
        <f t="shared" si="1080"/>
        <v>271048</v>
      </c>
      <c r="M2250" s="50">
        <v>48</v>
      </c>
      <c r="N2250" s="50" t="str">
        <f ca="1">OFFSET(随机目标!$C$42,M2250-1,MATCH(K2250,随机目标!$C$41:$CH$41,0)-1)</f>
        <v>prop,310,1</v>
      </c>
      <c r="O2250" s="50" t="str">
        <f ca="1">OFFSET(随机目标!$C$42,M2250-1,MATCH(K2250,随机目标!$C$41:$CH$41,0))</f>
        <v>prop,310,1</v>
      </c>
      <c r="P2250" s="50">
        <f ca="1">OFFSET(随机目标!$C$42,M2250-1,MATCH(K2250,随机目标!$C$41:$CH$41,0)+1)</f>
        <v>5</v>
      </c>
      <c r="Q2250" s="50">
        <v>1</v>
      </c>
      <c r="R2250" s="50" t="str">
        <f t="shared" ca="1" si="1081"/>
        <v>prop_310</v>
      </c>
      <c r="S2250" s="50" t="str">
        <f t="shared" ca="1" si="1082"/>
        <v>prop</v>
      </c>
    </row>
    <row r="2251" spans="11:19">
      <c r="K2251" s="50">
        <v>27</v>
      </c>
      <c r="L2251" s="50">
        <f t="shared" si="1080"/>
        <v>271049</v>
      </c>
      <c r="M2251" s="50">
        <v>49</v>
      </c>
      <c r="N2251" s="50" t="str">
        <f ca="1">OFFSET(随机目标!$C$42,M2251-1,MATCH(K2251,随机目标!$C$41:$CH$41,0)-1)</f>
        <v>prop,310,1</v>
      </c>
      <c r="O2251" s="50" t="str">
        <f ca="1">OFFSET(随机目标!$C$42,M2251-1,MATCH(K2251,随机目标!$C$41:$CH$41,0))</f>
        <v>prop,310,1</v>
      </c>
      <c r="P2251" s="50">
        <f ca="1">OFFSET(随机目标!$C$42,M2251-1,MATCH(K2251,随机目标!$C$41:$CH$41,0)+1)</f>
        <v>5</v>
      </c>
      <c r="Q2251" s="50">
        <v>1</v>
      </c>
      <c r="R2251" s="50" t="str">
        <f t="shared" ca="1" si="1081"/>
        <v>prop_310</v>
      </c>
      <c r="S2251" s="50" t="str">
        <f t="shared" ca="1" si="1082"/>
        <v>prop</v>
      </c>
    </row>
    <row r="2252" spans="11:19">
      <c r="K2252" s="50">
        <v>27</v>
      </c>
      <c r="L2252" s="50">
        <f t="shared" si="1080"/>
        <v>271050</v>
      </c>
      <c r="M2252" s="50">
        <v>50</v>
      </c>
      <c r="N2252" s="50" t="str">
        <f ca="1">OFFSET(随机目标!$C$42,M2252-1,MATCH(K2252,随机目标!$C$41:$CH$41,0)-1)</f>
        <v>prop,310,1</v>
      </c>
      <c r="O2252" s="50" t="str">
        <f ca="1">OFFSET(随机目标!$C$42,M2252-1,MATCH(K2252,随机目标!$C$41:$CH$41,0))</f>
        <v>prop,310,1</v>
      </c>
      <c r="P2252" s="50">
        <f ca="1">OFFSET(随机目标!$C$42,M2252-1,MATCH(K2252,随机目标!$C$41:$CH$41,0)+1)</f>
        <v>5</v>
      </c>
      <c r="Q2252" s="50">
        <v>1</v>
      </c>
      <c r="R2252" s="50" t="str">
        <f t="shared" ca="1" si="1081"/>
        <v>prop_310</v>
      </c>
      <c r="S2252" s="50" t="str">
        <f t="shared" ca="1" si="1082"/>
        <v>prop</v>
      </c>
    </row>
    <row r="2253" spans="11:19">
      <c r="K2253" s="50">
        <v>27</v>
      </c>
      <c r="L2253" s="50">
        <f t="shared" si="1080"/>
        <v>271051</v>
      </c>
      <c r="M2253" s="50">
        <v>51</v>
      </c>
      <c r="N2253" s="50" t="str">
        <f ca="1">OFFSET(随机目标!$C$42,M2253-1,MATCH(K2253,随机目标!$C$41:$CH$41,0)-1)</f>
        <v>prop,310,1</v>
      </c>
      <c r="O2253" s="50" t="str">
        <f ca="1">OFFSET(随机目标!$C$42,M2253-1,MATCH(K2253,随机目标!$C$41:$CH$41,0))</f>
        <v>prop,310,1</v>
      </c>
      <c r="P2253" s="50">
        <f ca="1">OFFSET(随机目标!$C$42,M2253-1,MATCH(K2253,随机目标!$C$41:$CH$41,0)+1)</f>
        <v>5</v>
      </c>
      <c r="Q2253" s="50">
        <v>1</v>
      </c>
      <c r="R2253" s="50" t="str">
        <f t="shared" ca="1" si="1081"/>
        <v>prop_310</v>
      </c>
      <c r="S2253" s="50" t="str">
        <f t="shared" ca="1" si="1082"/>
        <v>prop</v>
      </c>
    </row>
    <row r="2254" spans="11:19">
      <c r="K2254" s="50">
        <v>27</v>
      </c>
      <c r="L2254" s="50">
        <f t="shared" si="1080"/>
        <v>271052</v>
      </c>
      <c r="M2254" s="50">
        <v>52</v>
      </c>
      <c r="N2254" s="50" t="str">
        <f ca="1">OFFSET(随机目标!$C$42,M2254-1,MATCH(K2254,随机目标!$C$41:$CH$41,0)-1)</f>
        <v>prop,310,1</v>
      </c>
      <c r="O2254" s="50" t="str">
        <f ca="1">OFFSET(随机目标!$C$42,M2254-1,MATCH(K2254,随机目标!$C$41:$CH$41,0))</f>
        <v>prop,310,1</v>
      </c>
      <c r="P2254" s="50">
        <f ca="1">OFFSET(随机目标!$C$42,M2254-1,MATCH(K2254,随机目标!$C$41:$CH$41,0)+1)</f>
        <v>5</v>
      </c>
      <c r="Q2254" s="50">
        <v>1</v>
      </c>
      <c r="R2254" s="50" t="str">
        <f t="shared" ca="1" si="1081"/>
        <v>prop_310</v>
      </c>
      <c r="S2254" s="50" t="str">
        <f t="shared" ca="1" si="1082"/>
        <v>prop</v>
      </c>
    </row>
    <row r="2255" spans="11:19">
      <c r="K2255" s="50">
        <v>27</v>
      </c>
      <c r="L2255" s="50">
        <f t="shared" si="1080"/>
        <v>271053</v>
      </c>
      <c r="M2255" s="50">
        <v>53</v>
      </c>
      <c r="N2255" s="50" t="str">
        <f ca="1">OFFSET(随机目标!$C$42,M2255-1,MATCH(K2255,随机目标!$C$41:$CH$41,0)-1)</f>
        <v>prop,310,1</v>
      </c>
      <c r="O2255" s="50" t="str">
        <f ca="1">OFFSET(随机目标!$C$42,M2255-1,MATCH(K2255,随机目标!$C$41:$CH$41,0))</f>
        <v>prop,310,1</v>
      </c>
      <c r="P2255" s="50">
        <f ca="1">OFFSET(随机目标!$C$42,M2255-1,MATCH(K2255,随机目标!$C$41:$CH$41,0)+1)</f>
        <v>5</v>
      </c>
      <c r="Q2255" s="50">
        <v>1</v>
      </c>
      <c r="R2255" s="50" t="str">
        <f t="shared" ca="1" si="1081"/>
        <v>prop_310</v>
      </c>
      <c r="S2255" s="50" t="str">
        <f t="shared" ca="1" si="1082"/>
        <v>prop</v>
      </c>
    </row>
    <row r="2256" spans="11:19">
      <c r="K2256" s="50">
        <v>27</v>
      </c>
      <c r="L2256" s="50">
        <f t="shared" si="1080"/>
        <v>271054</v>
      </c>
      <c r="M2256" s="50">
        <v>54</v>
      </c>
      <c r="N2256" s="50" t="str">
        <f ca="1">OFFSET(随机目标!$C$42,M2256-1,MATCH(K2256,随机目标!$C$41:$CH$41,0)-1)</f>
        <v>prop,310,1</v>
      </c>
      <c r="O2256" s="50" t="str">
        <f ca="1">OFFSET(随机目标!$C$42,M2256-1,MATCH(K2256,随机目标!$C$41:$CH$41,0))</f>
        <v>prop,310,1</v>
      </c>
      <c r="P2256" s="50">
        <f ca="1">OFFSET(随机目标!$C$42,M2256-1,MATCH(K2256,随机目标!$C$41:$CH$41,0)+1)</f>
        <v>5</v>
      </c>
      <c r="Q2256" s="50">
        <v>1</v>
      </c>
      <c r="R2256" s="50" t="str">
        <f t="shared" ca="1" si="1081"/>
        <v>prop_310</v>
      </c>
      <c r="S2256" s="50" t="str">
        <f t="shared" ca="1" si="1082"/>
        <v>prop</v>
      </c>
    </row>
    <row r="2257" spans="11:19">
      <c r="K2257" s="50">
        <v>27</v>
      </c>
      <c r="L2257" s="50">
        <f t="shared" si="1080"/>
        <v>271055</v>
      </c>
      <c r="M2257" s="50">
        <v>55</v>
      </c>
      <c r="N2257" s="50" t="str">
        <f ca="1">OFFSET(随机目标!$C$42,M2257-1,MATCH(K2257,随机目标!$C$41:$CH$41,0)-1)</f>
        <v>prop,310,1</v>
      </c>
      <c r="O2257" s="50" t="str">
        <f ca="1">OFFSET(随机目标!$C$42,M2257-1,MATCH(K2257,随机目标!$C$41:$CH$41,0))</f>
        <v>prop,310,1</v>
      </c>
      <c r="P2257" s="50">
        <f ca="1">OFFSET(随机目标!$C$42,M2257-1,MATCH(K2257,随机目标!$C$41:$CH$41,0)+1)</f>
        <v>5</v>
      </c>
      <c r="Q2257" s="50">
        <v>1</v>
      </c>
      <c r="R2257" s="50" t="str">
        <f t="shared" ca="1" si="1081"/>
        <v>prop_310</v>
      </c>
      <c r="S2257" s="50" t="str">
        <f t="shared" ca="1" si="1082"/>
        <v>prop</v>
      </c>
    </row>
    <row r="2258" spans="11:19">
      <c r="K2258" s="50">
        <v>27</v>
      </c>
      <c r="L2258" s="50">
        <f t="shared" si="1080"/>
        <v>271056</v>
      </c>
      <c r="M2258" s="50">
        <v>56</v>
      </c>
      <c r="N2258" s="50" t="str">
        <f ca="1">OFFSET(随机目标!$C$42,M2258-1,MATCH(K2258,随机目标!$C$41:$CH$41,0)-1)</f>
        <v>prop,310,1</v>
      </c>
      <c r="O2258" s="50" t="str">
        <f ca="1">OFFSET(随机目标!$C$42,M2258-1,MATCH(K2258,随机目标!$C$41:$CH$41,0))</f>
        <v>prop,310,1</v>
      </c>
      <c r="P2258" s="50">
        <f ca="1">OFFSET(随机目标!$C$42,M2258-1,MATCH(K2258,随机目标!$C$41:$CH$41,0)+1)</f>
        <v>5</v>
      </c>
      <c r="Q2258" s="50">
        <v>1</v>
      </c>
      <c r="R2258" s="50" t="str">
        <f t="shared" ca="1" si="1081"/>
        <v>prop_310</v>
      </c>
      <c r="S2258" s="50" t="str">
        <f t="shared" ca="1" si="1082"/>
        <v>prop</v>
      </c>
    </row>
    <row r="2259" spans="11:19">
      <c r="K2259" s="50">
        <v>27</v>
      </c>
      <c r="L2259" s="50">
        <f t="shared" si="1080"/>
        <v>271057</v>
      </c>
      <c r="M2259" s="50">
        <v>57</v>
      </c>
      <c r="N2259" s="50" t="str">
        <f ca="1">OFFSET(随机目标!$C$42,M2259-1,MATCH(K2259,随机目标!$C$41:$CH$41,0)-1)</f>
        <v>prop,310,1</v>
      </c>
      <c r="O2259" s="50" t="str">
        <f ca="1">OFFSET(随机目标!$C$42,M2259-1,MATCH(K2259,随机目标!$C$41:$CH$41,0))</f>
        <v>prop,310,1</v>
      </c>
      <c r="P2259" s="50">
        <f ca="1">OFFSET(随机目标!$C$42,M2259-1,MATCH(K2259,随机目标!$C$41:$CH$41,0)+1)</f>
        <v>5</v>
      </c>
      <c r="Q2259" s="50">
        <v>1</v>
      </c>
      <c r="R2259" s="50" t="str">
        <f t="shared" ca="1" si="1081"/>
        <v>prop_310</v>
      </c>
      <c r="S2259" s="50" t="str">
        <f t="shared" ca="1" si="1082"/>
        <v>prop</v>
      </c>
    </row>
    <row r="2260" spans="11:19">
      <c r="K2260" s="50">
        <v>27</v>
      </c>
      <c r="L2260" s="50">
        <f t="shared" si="1080"/>
        <v>271058</v>
      </c>
      <c r="M2260" s="50">
        <v>58</v>
      </c>
      <c r="N2260" s="50" t="str">
        <f ca="1">OFFSET(随机目标!$C$42,M2260-1,MATCH(K2260,随机目标!$C$41:$CH$41,0)-1)</f>
        <v>prop,310,1</v>
      </c>
      <c r="O2260" s="50" t="str">
        <f ca="1">OFFSET(随机目标!$C$42,M2260-1,MATCH(K2260,随机目标!$C$41:$CH$41,0))</f>
        <v>prop,310,1</v>
      </c>
      <c r="P2260" s="50">
        <f ca="1">OFFSET(随机目标!$C$42,M2260-1,MATCH(K2260,随机目标!$C$41:$CH$41,0)+1)</f>
        <v>5</v>
      </c>
      <c r="Q2260" s="50">
        <v>1</v>
      </c>
      <c r="R2260" s="50" t="str">
        <f t="shared" ca="1" si="1081"/>
        <v>prop_310</v>
      </c>
      <c r="S2260" s="50" t="str">
        <f t="shared" ca="1" si="1082"/>
        <v>prop</v>
      </c>
    </row>
    <row r="2261" spans="11:19">
      <c r="K2261" s="50">
        <v>27</v>
      </c>
      <c r="L2261" s="50">
        <f t="shared" si="1080"/>
        <v>271059</v>
      </c>
      <c r="M2261" s="50">
        <v>59</v>
      </c>
      <c r="N2261" s="50" t="str">
        <f ca="1">OFFSET(随机目标!$C$42,M2261-1,MATCH(K2261,随机目标!$C$41:$CH$41,0)-1)</f>
        <v>prop,310,1</v>
      </c>
      <c r="O2261" s="50" t="str">
        <f ca="1">OFFSET(随机目标!$C$42,M2261-1,MATCH(K2261,随机目标!$C$41:$CH$41,0))</f>
        <v>prop,310,1</v>
      </c>
      <c r="P2261" s="50">
        <f ca="1">OFFSET(随机目标!$C$42,M2261-1,MATCH(K2261,随机目标!$C$41:$CH$41,0)+1)</f>
        <v>5</v>
      </c>
      <c r="Q2261" s="50">
        <v>1</v>
      </c>
      <c r="R2261" s="50" t="str">
        <f t="shared" ca="1" si="1081"/>
        <v>prop_310</v>
      </c>
      <c r="S2261" s="50" t="str">
        <f t="shared" ca="1" si="1082"/>
        <v>prop</v>
      </c>
    </row>
    <row r="2262" spans="11:19">
      <c r="K2262" s="50">
        <v>27</v>
      </c>
      <c r="L2262" s="50">
        <f t="shared" si="1080"/>
        <v>271060</v>
      </c>
      <c r="M2262" s="50">
        <v>60</v>
      </c>
      <c r="N2262" s="50" t="str">
        <f ca="1">OFFSET(随机目标!$C$42,M2262-1,MATCH(K2262,随机目标!$C$41:$CH$41,0)-1)</f>
        <v>prop,310,1</v>
      </c>
      <c r="O2262" s="50" t="str">
        <f ca="1">OFFSET(随机目标!$C$42,M2262-1,MATCH(K2262,随机目标!$C$41:$CH$41,0))</f>
        <v>prop,310,1</v>
      </c>
      <c r="P2262" s="50">
        <f ca="1">OFFSET(随机目标!$C$42,M2262-1,MATCH(K2262,随机目标!$C$41:$CH$41,0)+1)</f>
        <v>5</v>
      </c>
      <c r="Q2262" s="50">
        <v>1</v>
      </c>
      <c r="R2262" s="50" t="str">
        <f t="shared" ca="1" si="1081"/>
        <v>prop_310</v>
      </c>
      <c r="S2262" s="50" t="str">
        <f t="shared" ca="1" si="1082"/>
        <v>prop</v>
      </c>
    </row>
    <row r="2263" spans="11:19">
      <c r="K2263" s="50">
        <v>27</v>
      </c>
      <c r="L2263" s="50">
        <f t="shared" si="1080"/>
        <v>271061</v>
      </c>
      <c r="M2263" s="50">
        <v>61</v>
      </c>
      <c r="N2263" s="50" t="str">
        <f ca="1">OFFSET(随机目标!$C$42,M2263-1,MATCH(K2263,随机目标!$C$41:$CH$41,0)-1)</f>
        <v>prop,310,1</v>
      </c>
      <c r="O2263" s="50" t="str">
        <f ca="1">OFFSET(随机目标!$C$42,M2263-1,MATCH(K2263,随机目标!$C$41:$CH$41,0))</f>
        <v>prop,310,1</v>
      </c>
      <c r="P2263" s="50">
        <f ca="1">OFFSET(随机目标!$C$42,M2263-1,MATCH(K2263,随机目标!$C$41:$CH$41,0)+1)</f>
        <v>5</v>
      </c>
      <c r="Q2263" s="50">
        <v>1</v>
      </c>
      <c r="R2263" s="50" t="str">
        <f t="shared" ca="1" si="1081"/>
        <v>prop_310</v>
      </c>
      <c r="S2263" s="50" t="str">
        <f t="shared" ca="1" si="1082"/>
        <v>prop</v>
      </c>
    </row>
    <row r="2264" spans="11:19">
      <c r="K2264" s="50">
        <v>27</v>
      </c>
      <c r="L2264" s="50">
        <f t="shared" si="1080"/>
        <v>271062</v>
      </c>
      <c r="M2264" s="50">
        <v>62</v>
      </c>
      <c r="N2264" s="50" t="str">
        <f ca="1">OFFSET(随机目标!$C$42,M2264-1,MATCH(K2264,随机目标!$C$41:$CH$41,0)-1)</f>
        <v>prop,310,1</v>
      </c>
      <c r="O2264" s="50" t="str">
        <f ca="1">OFFSET(随机目标!$C$42,M2264-1,MATCH(K2264,随机目标!$C$41:$CH$41,0))</f>
        <v>prop,310,1</v>
      </c>
      <c r="P2264" s="50">
        <f ca="1">OFFSET(随机目标!$C$42,M2264-1,MATCH(K2264,随机目标!$C$41:$CH$41,0)+1)</f>
        <v>5</v>
      </c>
      <c r="Q2264" s="50">
        <v>1</v>
      </c>
      <c r="R2264" s="50" t="str">
        <f t="shared" ca="1" si="1081"/>
        <v>prop_310</v>
      </c>
      <c r="S2264" s="50" t="str">
        <f t="shared" ca="1" si="1082"/>
        <v>prop</v>
      </c>
    </row>
    <row r="2265" spans="11:19">
      <c r="K2265" s="50">
        <v>27</v>
      </c>
      <c r="L2265" s="50">
        <f t="shared" si="1080"/>
        <v>271063</v>
      </c>
      <c r="M2265" s="50">
        <v>63</v>
      </c>
      <c r="N2265" s="50" t="str">
        <f ca="1">OFFSET(随机目标!$C$42,M2265-1,MATCH(K2265,随机目标!$C$41:$CH$41,0)-1)</f>
        <v>prop,310,1</v>
      </c>
      <c r="O2265" s="50" t="str">
        <f ca="1">OFFSET(随机目标!$C$42,M2265-1,MATCH(K2265,随机目标!$C$41:$CH$41,0))</f>
        <v>prop,310,1</v>
      </c>
      <c r="P2265" s="50">
        <f ca="1">OFFSET(随机目标!$C$42,M2265-1,MATCH(K2265,随机目标!$C$41:$CH$41,0)+1)</f>
        <v>5</v>
      </c>
      <c r="Q2265" s="50">
        <v>1</v>
      </c>
      <c r="R2265" s="50" t="str">
        <f t="shared" ca="1" si="1081"/>
        <v>prop_310</v>
      </c>
      <c r="S2265" s="50" t="str">
        <f t="shared" ca="1" si="1082"/>
        <v>prop</v>
      </c>
    </row>
    <row r="2266" spans="11:19">
      <c r="K2266" s="50">
        <v>27</v>
      </c>
      <c r="L2266" s="50">
        <f t="shared" si="1080"/>
        <v>271064</v>
      </c>
      <c r="M2266" s="50">
        <v>64</v>
      </c>
      <c r="N2266" s="50" t="str">
        <f ca="1">OFFSET(随机目标!$C$42,M2266-1,MATCH(K2266,随机目标!$C$41:$CH$41,0)-1)</f>
        <v>prop,310,1</v>
      </c>
      <c r="O2266" s="50" t="str">
        <f ca="1">OFFSET(随机目标!$C$42,M2266-1,MATCH(K2266,随机目标!$C$41:$CH$41,0))</f>
        <v>prop,310,1</v>
      </c>
      <c r="P2266" s="50">
        <f ca="1">OFFSET(随机目标!$C$42,M2266-1,MATCH(K2266,随机目标!$C$41:$CH$41,0)+1)</f>
        <v>5</v>
      </c>
      <c r="Q2266" s="50">
        <v>1</v>
      </c>
      <c r="R2266" s="50" t="str">
        <f t="shared" ca="1" si="1081"/>
        <v>prop_310</v>
      </c>
      <c r="S2266" s="50" t="str">
        <f t="shared" ca="1" si="1082"/>
        <v>prop</v>
      </c>
    </row>
    <row r="2267" spans="11:19">
      <c r="K2267" s="50">
        <v>27</v>
      </c>
      <c r="L2267" s="50">
        <f t="shared" si="1080"/>
        <v>271065</v>
      </c>
      <c r="M2267" s="50">
        <v>65</v>
      </c>
      <c r="N2267" s="50" t="str">
        <f ca="1">OFFSET(随机目标!$C$42,M2267-1,MATCH(K2267,随机目标!$C$41:$CH$41,0)-1)</f>
        <v>prop,310,1</v>
      </c>
      <c r="O2267" s="50" t="str">
        <f ca="1">OFFSET(随机目标!$C$42,M2267-1,MATCH(K2267,随机目标!$C$41:$CH$41,0))</f>
        <v>prop,310,1</v>
      </c>
      <c r="P2267" s="50">
        <f ca="1">OFFSET(随机目标!$C$42,M2267-1,MATCH(K2267,随机目标!$C$41:$CH$41,0)+1)</f>
        <v>5</v>
      </c>
      <c r="Q2267" s="50">
        <v>1</v>
      </c>
      <c r="R2267" s="50" t="str">
        <f t="shared" ca="1" si="1081"/>
        <v>prop_310</v>
      </c>
      <c r="S2267" s="50" t="str">
        <f t="shared" ca="1" si="1082"/>
        <v>prop</v>
      </c>
    </row>
    <row r="2268" spans="11:19">
      <c r="K2268" s="50">
        <v>27</v>
      </c>
      <c r="L2268" s="50">
        <f t="shared" si="1080"/>
        <v>271066</v>
      </c>
      <c r="M2268" s="50">
        <v>66</v>
      </c>
      <c r="N2268" s="50" t="str">
        <f ca="1">OFFSET(随机目标!$C$42,M2268-1,MATCH(K2268,随机目标!$C$41:$CH$41,0)-1)</f>
        <v>prop,310,1</v>
      </c>
      <c r="O2268" s="50" t="str">
        <f ca="1">OFFSET(随机目标!$C$42,M2268-1,MATCH(K2268,随机目标!$C$41:$CH$41,0))</f>
        <v>prop,310,1</v>
      </c>
      <c r="P2268" s="50">
        <f ca="1">OFFSET(随机目标!$C$42,M2268-1,MATCH(K2268,随机目标!$C$41:$CH$41,0)+1)</f>
        <v>5</v>
      </c>
      <c r="Q2268" s="50">
        <v>1</v>
      </c>
      <c r="R2268" s="50" t="str">
        <f t="shared" ca="1" si="1081"/>
        <v>prop_310</v>
      </c>
      <c r="S2268" s="50" t="str">
        <f t="shared" ca="1" si="1082"/>
        <v>prop</v>
      </c>
    </row>
    <row r="2269" spans="11:19">
      <c r="K2269" s="50">
        <v>27</v>
      </c>
      <c r="L2269" s="50">
        <f t="shared" si="1080"/>
        <v>271067</v>
      </c>
      <c r="M2269" s="50">
        <v>67</v>
      </c>
      <c r="N2269" s="50" t="str">
        <f ca="1">OFFSET(随机目标!$C$42,M2269-1,MATCH(K2269,随机目标!$C$41:$CH$41,0)-1)</f>
        <v>prop,310,1</v>
      </c>
      <c r="O2269" s="50" t="str">
        <f ca="1">OFFSET(随机目标!$C$42,M2269-1,MATCH(K2269,随机目标!$C$41:$CH$41,0))</f>
        <v>prop,310,1</v>
      </c>
      <c r="P2269" s="50">
        <f ca="1">OFFSET(随机目标!$C$42,M2269-1,MATCH(K2269,随机目标!$C$41:$CH$41,0)+1)</f>
        <v>5</v>
      </c>
      <c r="Q2269" s="50">
        <v>1</v>
      </c>
      <c r="R2269" s="50" t="str">
        <f t="shared" ca="1" si="1081"/>
        <v>prop_310</v>
      </c>
      <c r="S2269" s="50" t="str">
        <f t="shared" ca="1" si="1082"/>
        <v>prop</v>
      </c>
    </row>
    <row r="2270" spans="11:19">
      <c r="K2270" s="50">
        <v>27</v>
      </c>
      <c r="L2270" s="50">
        <f t="shared" si="1080"/>
        <v>271068</v>
      </c>
      <c r="M2270" s="50">
        <v>68</v>
      </c>
      <c r="N2270" s="50" t="str">
        <f ca="1">OFFSET(随机目标!$C$42,M2270-1,MATCH(K2270,随机目标!$C$41:$CH$41,0)-1)</f>
        <v>prop,310,1</v>
      </c>
      <c r="O2270" s="50" t="str">
        <f ca="1">OFFSET(随机目标!$C$42,M2270-1,MATCH(K2270,随机目标!$C$41:$CH$41,0))</f>
        <v>prop,310,1</v>
      </c>
      <c r="P2270" s="50">
        <f ca="1">OFFSET(随机目标!$C$42,M2270-1,MATCH(K2270,随机目标!$C$41:$CH$41,0)+1)</f>
        <v>5</v>
      </c>
      <c r="Q2270" s="50">
        <v>1</v>
      </c>
      <c r="R2270" s="50" t="str">
        <f t="shared" ca="1" si="1081"/>
        <v>prop_310</v>
      </c>
      <c r="S2270" s="50" t="str">
        <f t="shared" ca="1" si="1082"/>
        <v>prop</v>
      </c>
    </row>
    <row r="2271" spans="11:19">
      <c r="K2271" s="50">
        <v>27</v>
      </c>
      <c r="L2271" s="50">
        <f t="shared" si="1080"/>
        <v>271069</v>
      </c>
      <c r="M2271" s="50">
        <v>69</v>
      </c>
      <c r="N2271" s="50" t="str">
        <f ca="1">OFFSET(随机目标!$C$42,M2271-1,MATCH(K2271,随机目标!$C$41:$CH$41,0)-1)</f>
        <v>prop,310,1</v>
      </c>
      <c r="O2271" s="50" t="str">
        <f ca="1">OFFSET(随机目标!$C$42,M2271-1,MATCH(K2271,随机目标!$C$41:$CH$41,0))</f>
        <v>prop,310,1</v>
      </c>
      <c r="P2271" s="50">
        <f ca="1">OFFSET(随机目标!$C$42,M2271-1,MATCH(K2271,随机目标!$C$41:$CH$41,0)+1)</f>
        <v>5</v>
      </c>
      <c r="Q2271" s="50">
        <v>1</v>
      </c>
      <c r="R2271" s="50" t="str">
        <f t="shared" ca="1" si="1081"/>
        <v>prop_310</v>
      </c>
      <c r="S2271" s="50" t="str">
        <f t="shared" ca="1" si="1082"/>
        <v>prop</v>
      </c>
    </row>
    <row r="2272" spans="11:19">
      <c r="K2272" s="50">
        <v>27</v>
      </c>
      <c r="L2272" s="50">
        <f t="shared" si="1080"/>
        <v>271070</v>
      </c>
      <c r="M2272" s="50">
        <v>70</v>
      </c>
      <c r="N2272" s="50" t="str">
        <f ca="1">OFFSET(随机目标!$C$42,M2272-1,MATCH(K2272,随机目标!$C$41:$CH$41,0)-1)</f>
        <v>prop,310,1</v>
      </c>
      <c r="O2272" s="50" t="str">
        <f ca="1">OFFSET(随机目标!$C$42,M2272-1,MATCH(K2272,随机目标!$C$41:$CH$41,0))</f>
        <v>prop,310,1</v>
      </c>
      <c r="P2272" s="50">
        <f ca="1">OFFSET(随机目标!$C$42,M2272-1,MATCH(K2272,随机目标!$C$41:$CH$41,0)+1)</f>
        <v>5</v>
      </c>
      <c r="Q2272" s="50">
        <v>1</v>
      </c>
      <c r="R2272" s="50" t="str">
        <f t="shared" ca="1" si="1081"/>
        <v>prop_310</v>
      </c>
      <c r="S2272" s="50" t="str">
        <f t="shared" ca="1" si="1082"/>
        <v>prop</v>
      </c>
    </row>
    <row r="2273" spans="11:19">
      <c r="K2273" s="50">
        <v>27</v>
      </c>
      <c r="L2273" s="50">
        <f t="shared" si="1080"/>
        <v>271071</v>
      </c>
      <c r="M2273" s="50">
        <v>71</v>
      </c>
      <c r="N2273" s="50" t="str">
        <f ca="1">OFFSET(随机目标!$C$42,M2273-1,MATCH(K2273,随机目标!$C$41:$CH$41,0)-1)</f>
        <v>prop,310,1</v>
      </c>
      <c r="O2273" s="50" t="str">
        <f ca="1">OFFSET(随机目标!$C$42,M2273-1,MATCH(K2273,随机目标!$C$41:$CH$41,0))</f>
        <v>prop,310,1</v>
      </c>
      <c r="P2273" s="50">
        <f ca="1">OFFSET(随机目标!$C$42,M2273-1,MATCH(K2273,随机目标!$C$41:$CH$41,0)+1)</f>
        <v>5</v>
      </c>
      <c r="Q2273" s="50">
        <v>1</v>
      </c>
      <c r="R2273" s="50" t="str">
        <f t="shared" ca="1" si="1081"/>
        <v>prop_310</v>
      </c>
      <c r="S2273" s="50" t="str">
        <f t="shared" ca="1" si="1082"/>
        <v>prop</v>
      </c>
    </row>
    <row r="2274" spans="11:19">
      <c r="K2274" s="50">
        <v>27</v>
      </c>
      <c r="L2274" s="50">
        <f t="shared" si="1080"/>
        <v>271072</v>
      </c>
      <c r="M2274" s="50">
        <v>72</v>
      </c>
      <c r="N2274" s="50" t="str">
        <f ca="1">OFFSET(随机目标!$C$42,M2274-1,MATCH(K2274,随机目标!$C$41:$CH$41,0)-1)</f>
        <v>prop,310,1</v>
      </c>
      <c r="O2274" s="50" t="str">
        <f ca="1">OFFSET(随机目标!$C$42,M2274-1,MATCH(K2274,随机目标!$C$41:$CH$41,0))</f>
        <v>prop,310,1</v>
      </c>
      <c r="P2274" s="50">
        <f ca="1">OFFSET(随机目标!$C$42,M2274-1,MATCH(K2274,随机目标!$C$41:$CH$41,0)+1)</f>
        <v>5</v>
      </c>
      <c r="Q2274" s="50">
        <v>1</v>
      </c>
      <c r="R2274" s="50" t="str">
        <f t="shared" ca="1" si="1081"/>
        <v>prop_310</v>
      </c>
      <c r="S2274" s="50" t="str">
        <f t="shared" ca="1" si="1082"/>
        <v>prop</v>
      </c>
    </row>
    <row r="2275" spans="11:19">
      <c r="K2275" s="50">
        <v>27</v>
      </c>
      <c r="L2275" s="50">
        <f t="shared" si="1080"/>
        <v>271073</v>
      </c>
      <c r="M2275" s="50">
        <v>73</v>
      </c>
      <c r="N2275" s="50" t="str">
        <f ca="1">OFFSET(随机目标!$C$42,M2275-1,MATCH(K2275,随机目标!$C$41:$CH$41,0)-1)</f>
        <v>prop,310,1</v>
      </c>
      <c r="O2275" s="50" t="str">
        <f ca="1">OFFSET(随机目标!$C$42,M2275-1,MATCH(K2275,随机目标!$C$41:$CH$41,0))</f>
        <v>prop,310,1</v>
      </c>
      <c r="P2275" s="50">
        <f ca="1">OFFSET(随机目标!$C$42,M2275-1,MATCH(K2275,随机目标!$C$41:$CH$41,0)+1)</f>
        <v>5</v>
      </c>
      <c r="Q2275" s="50">
        <v>1</v>
      </c>
      <c r="R2275" s="50" t="str">
        <f t="shared" ca="1" si="1081"/>
        <v>prop_310</v>
      </c>
      <c r="S2275" s="50" t="str">
        <f t="shared" ca="1" si="1082"/>
        <v>prop</v>
      </c>
    </row>
    <row r="2276" spans="11:19">
      <c r="K2276" s="50">
        <v>27</v>
      </c>
      <c r="L2276" s="50">
        <f t="shared" si="1080"/>
        <v>271074</v>
      </c>
      <c r="M2276" s="50">
        <v>74</v>
      </c>
      <c r="N2276" s="50" t="str">
        <f ca="1">OFFSET(随机目标!$C$42,M2276-1,MATCH(K2276,随机目标!$C$41:$CH$41,0)-1)</f>
        <v>prop,310,1</v>
      </c>
      <c r="O2276" s="50" t="str">
        <f ca="1">OFFSET(随机目标!$C$42,M2276-1,MATCH(K2276,随机目标!$C$41:$CH$41,0))</f>
        <v>prop,310,1</v>
      </c>
      <c r="P2276" s="50">
        <f ca="1">OFFSET(随机目标!$C$42,M2276-1,MATCH(K2276,随机目标!$C$41:$CH$41,0)+1)</f>
        <v>5</v>
      </c>
      <c r="Q2276" s="50">
        <v>1</v>
      </c>
      <c r="R2276" s="50" t="str">
        <f t="shared" ca="1" si="1081"/>
        <v>prop_310</v>
      </c>
      <c r="S2276" s="50" t="str">
        <f t="shared" ca="1" si="1082"/>
        <v>prop</v>
      </c>
    </row>
    <row r="2277" spans="11:19">
      <c r="K2277" s="50">
        <v>27</v>
      </c>
      <c r="L2277" s="50">
        <f t="shared" si="1080"/>
        <v>271075</v>
      </c>
      <c r="M2277" s="50">
        <v>75</v>
      </c>
      <c r="N2277" s="50" t="str">
        <f ca="1">OFFSET(随机目标!$C$42,M2277-1,MATCH(K2277,随机目标!$C$41:$CH$41,0)-1)</f>
        <v>prop,310,1</v>
      </c>
      <c r="O2277" s="50" t="str">
        <f ca="1">OFFSET(随机目标!$C$42,M2277-1,MATCH(K2277,随机目标!$C$41:$CH$41,0))</f>
        <v>prop,310,1</v>
      </c>
      <c r="P2277" s="50">
        <f ca="1">OFFSET(随机目标!$C$42,M2277-1,MATCH(K2277,随机目标!$C$41:$CH$41,0)+1)</f>
        <v>5</v>
      </c>
      <c r="Q2277" s="50">
        <v>1</v>
      </c>
      <c r="R2277" s="50" t="str">
        <f t="shared" ca="1" si="1081"/>
        <v>prop_310</v>
      </c>
      <c r="S2277" s="50" t="str">
        <f t="shared" ca="1" si="1082"/>
        <v>prop</v>
      </c>
    </row>
    <row r="2278" spans="11:19">
      <c r="K2278" s="50">
        <v>27</v>
      </c>
      <c r="L2278" s="50">
        <f t="shared" si="1080"/>
        <v>271076</v>
      </c>
      <c r="M2278" s="50">
        <v>76</v>
      </c>
      <c r="N2278" s="50" t="str">
        <f ca="1">OFFSET(随机目标!$C$42,M2278-1,MATCH(K2278,随机目标!$C$41:$CH$41,0)-1)</f>
        <v>prop,310,1</v>
      </c>
      <c r="O2278" s="50" t="str">
        <f ca="1">OFFSET(随机目标!$C$42,M2278-1,MATCH(K2278,随机目标!$C$41:$CH$41,0))</f>
        <v>prop,310,1</v>
      </c>
      <c r="P2278" s="50">
        <f ca="1">OFFSET(随机目标!$C$42,M2278-1,MATCH(K2278,随机目标!$C$41:$CH$41,0)+1)</f>
        <v>5</v>
      </c>
      <c r="Q2278" s="50">
        <v>1</v>
      </c>
      <c r="R2278" s="50" t="str">
        <f t="shared" ca="1" si="1081"/>
        <v>prop_310</v>
      </c>
      <c r="S2278" s="50" t="str">
        <f t="shared" ca="1" si="1082"/>
        <v>prop</v>
      </c>
    </row>
    <row r="2279" spans="11:19">
      <c r="K2279" s="50">
        <v>27</v>
      </c>
      <c r="L2279" s="50">
        <f t="shared" si="1080"/>
        <v>271077</v>
      </c>
      <c r="M2279" s="50">
        <v>77</v>
      </c>
      <c r="N2279" s="50" t="str">
        <f ca="1">OFFSET(随机目标!$C$42,M2279-1,MATCH(K2279,随机目标!$C$41:$CH$41,0)-1)</f>
        <v>prop,310,1</v>
      </c>
      <c r="O2279" s="50" t="str">
        <f ca="1">OFFSET(随机目标!$C$42,M2279-1,MATCH(K2279,随机目标!$C$41:$CH$41,0))</f>
        <v>prop,310,1</v>
      </c>
      <c r="P2279" s="50">
        <f ca="1">OFFSET(随机目标!$C$42,M2279-1,MATCH(K2279,随机目标!$C$41:$CH$41,0)+1)</f>
        <v>5</v>
      </c>
      <c r="Q2279" s="50">
        <v>1</v>
      </c>
      <c r="R2279" s="50" t="str">
        <f t="shared" ca="1" si="1081"/>
        <v>prop_310</v>
      </c>
      <c r="S2279" s="50" t="str">
        <f t="shared" ca="1" si="1082"/>
        <v>prop</v>
      </c>
    </row>
    <row r="2280" spans="11:19">
      <c r="K2280" s="50">
        <v>27</v>
      </c>
      <c r="L2280" s="50">
        <f t="shared" si="1080"/>
        <v>271078</v>
      </c>
      <c r="M2280" s="50">
        <v>78</v>
      </c>
      <c r="N2280" s="50" t="str">
        <f ca="1">OFFSET(随机目标!$C$42,M2280-1,MATCH(K2280,随机目标!$C$41:$CH$41,0)-1)</f>
        <v>prop,310,1</v>
      </c>
      <c r="O2280" s="50" t="str">
        <f ca="1">OFFSET(随机目标!$C$42,M2280-1,MATCH(K2280,随机目标!$C$41:$CH$41,0))</f>
        <v>prop,310,1</v>
      </c>
      <c r="P2280" s="50">
        <f ca="1">OFFSET(随机目标!$C$42,M2280-1,MATCH(K2280,随机目标!$C$41:$CH$41,0)+1)</f>
        <v>5</v>
      </c>
      <c r="Q2280" s="50">
        <v>1</v>
      </c>
      <c r="R2280" s="50" t="str">
        <f t="shared" ca="1" si="1081"/>
        <v>prop_310</v>
      </c>
      <c r="S2280" s="50" t="str">
        <f t="shared" ca="1" si="1082"/>
        <v>prop</v>
      </c>
    </row>
    <row r="2281" spans="11:19">
      <c r="K2281" s="50">
        <v>27</v>
      </c>
      <c r="L2281" s="50">
        <f t="shared" si="1080"/>
        <v>271079</v>
      </c>
      <c r="M2281" s="50">
        <v>79</v>
      </c>
      <c r="N2281" s="50" t="str">
        <f ca="1">OFFSET(随机目标!$C$42,M2281-1,MATCH(K2281,随机目标!$C$41:$CH$41,0)-1)</f>
        <v>prop,310,1</v>
      </c>
      <c r="O2281" s="50" t="str">
        <f ca="1">OFFSET(随机目标!$C$42,M2281-1,MATCH(K2281,随机目标!$C$41:$CH$41,0))</f>
        <v>prop,310,1</v>
      </c>
      <c r="P2281" s="50">
        <f ca="1">OFFSET(随机目标!$C$42,M2281-1,MATCH(K2281,随机目标!$C$41:$CH$41,0)+1)</f>
        <v>5</v>
      </c>
      <c r="Q2281" s="50">
        <v>1</v>
      </c>
      <c r="R2281" s="50" t="str">
        <f t="shared" ca="1" si="1081"/>
        <v>prop_310</v>
      </c>
      <c r="S2281" s="50" t="str">
        <f t="shared" ca="1" si="1082"/>
        <v>prop</v>
      </c>
    </row>
    <row r="2282" spans="11:19">
      <c r="K2282" s="50">
        <v>27</v>
      </c>
      <c r="L2282" s="50">
        <f t="shared" si="1080"/>
        <v>271080</v>
      </c>
      <c r="M2282" s="50">
        <v>80</v>
      </c>
      <c r="N2282" s="50" t="str">
        <f ca="1">OFFSET(随机目标!$C$42,M2282-1,MATCH(K2282,随机目标!$C$41:$CH$41,0)-1)</f>
        <v>prop,310,1</v>
      </c>
      <c r="O2282" s="50" t="str">
        <f ca="1">OFFSET(随机目标!$C$42,M2282-1,MATCH(K2282,随机目标!$C$41:$CH$41,0))</f>
        <v>prop,310,1</v>
      </c>
      <c r="P2282" s="50">
        <f ca="1">OFFSET(随机目标!$C$42,M2282-1,MATCH(K2282,随机目标!$C$41:$CH$41,0)+1)</f>
        <v>5</v>
      </c>
      <c r="Q2282" s="50">
        <v>1</v>
      </c>
      <c r="R2282" s="50" t="str">
        <f t="shared" ca="1" si="1081"/>
        <v>prop_310</v>
      </c>
      <c r="S2282" s="50" t="str">
        <f t="shared" ca="1" si="1082"/>
        <v>prop</v>
      </c>
    </row>
    <row r="2283" spans="11:19">
      <c r="K2283" s="50">
        <v>27</v>
      </c>
      <c r="L2283" s="50">
        <f t="shared" si="1080"/>
        <v>271081</v>
      </c>
      <c r="M2283" s="50">
        <v>81</v>
      </c>
      <c r="N2283" s="50" t="str">
        <f ca="1">OFFSET(随机目标!$C$42,M2283-1,MATCH(K2283,随机目标!$C$41:$CH$41,0)-1)</f>
        <v>prop,310,1</v>
      </c>
      <c r="O2283" s="50" t="str">
        <f ca="1">OFFSET(随机目标!$C$42,M2283-1,MATCH(K2283,随机目标!$C$41:$CH$41,0))</f>
        <v>prop,310,1</v>
      </c>
      <c r="P2283" s="50">
        <f ca="1">OFFSET(随机目标!$C$42,M2283-1,MATCH(K2283,随机目标!$C$41:$CH$41,0)+1)</f>
        <v>5</v>
      </c>
      <c r="Q2283" s="50">
        <v>1</v>
      </c>
      <c r="R2283" s="50" t="str">
        <f t="shared" ca="1" si="1081"/>
        <v>prop_310</v>
      </c>
      <c r="S2283" s="50" t="str">
        <f t="shared" ca="1" si="1082"/>
        <v>prop</v>
      </c>
    </row>
    <row r="2284" spans="11:19">
      <c r="K2284" s="50">
        <v>27</v>
      </c>
      <c r="L2284" s="50">
        <f t="shared" si="1080"/>
        <v>271082</v>
      </c>
      <c r="M2284" s="50">
        <v>82</v>
      </c>
      <c r="N2284" s="50" t="str">
        <f ca="1">OFFSET(随机目标!$C$42,M2284-1,MATCH(K2284,随机目标!$C$41:$CH$41,0)-1)</f>
        <v>prop,310,1</v>
      </c>
      <c r="O2284" s="50" t="str">
        <f ca="1">OFFSET(随机目标!$C$42,M2284-1,MATCH(K2284,随机目标!$C$41:$CH$41,0))</f>
        <v>prop,310,1</v>
      </c>
      <c r="P2284" s="50">
        <f ca="1">OFFSET(随机目标!$C$42,M2284-1,MATCH(K2284,随机目标!$C$41:$CH$41,0)+1)</f>
        <v>5</v>
      </c>
      <c r="Q2284" s="50">
        <v>1</v>
      </c>
      <c r="R2284" s="50" t="str">
        <f t="shared" ca="1" si="1081"/>
        <v>prop_310</v>
      </c>
      <c r="S2284" s="50" t="str">
        <f t="shared" ca="1" si="1082"/>
        <v>prop</v>
      </c>
    </row>
    <row r="2285" spans="11:19">
      <c r="K2285" s="50">
        <v>27</v>
      </c>
      <c r="L2285" s="50">
        <f t="shared" si="1080"/>
        <v>271083</v>
      </c>
      <c r="M2285" s="50">
        <v>83</v>
      </c>
      <c r="N2285" s="50" t="str">
        <f ca="1">OFFSET(随机目标!$C$42,M2285-1,MATCH(K2285,随机目标!$C$41:$CH$41,0)-1)</f>
        <v>prop,310,1</v>
      </c>
      <c r="O2285" s="50" t="str">
        <f ca="1">OFFSET(随机目标!$C$42,M2285-1,MATCH(K2285,随机目标!$C$41:$CH$41,0))</f>
        <v>prop,310,1</v>
      </c>
      <c r="P2285" s="50">
        <f ca="1">OFFSET(随机目标!$C$42,M2285-1,MATCH(K2285,随机目标!$C$41:$CH$41,0)+1)</f>
        <v>5</v>
      </c>
      <c r="Q2285" s="50">
        <v>1</v>
      </c>
      <c r="R2285" s="50" t="str">
        <f t="shared" ca="1" si="1081"/>
        <v>prop_310</v>
      </c>
      <c r="S2285" s="50" t="str">
        <f t="shared" ca="1" si="1082"/>
        <v>prop</v>
      </c>
    </row>
    <row r="2286" spans="11:19">
      <c r="K2286" s="50">
        <v>27</v>
      </c>
      <c r="L2286" s="50">
        <f t="shared" si="1080"/>
        <v>271084</v>
      </c>
      <c r="M2286" s="50">
        <v>84</v>
      </c>
      <c r="N2286" s="50" t="str">
        <f ca="1">OFFSET(随机目标!$C$42,M2286-1,MATCH(K2286,随机目标!$C$41:$CH$41,0)-1)</f>
        <v>prop,310,1</v>
      </c>
      <c r="O2286" s="50" t="str">
        <f ca="1">OFFSET(随机目标!$C$42,M2286-1,MATCH(K2286,随机目标!$C$41:$CH$41,0))</f>
        <v>prop,310,1</v>
      </c>
      <c r="P2286" s="50">
        <f ca="1">OFFSET(随机目标!$C$42,M2286-1,MATCH(K2286,随机目标!$C$41:$CH$41,0)+1)</f>
        <v>5</v>
      </c>
      <c r="Q2286" s="50">
        <v>1</v>
      </c>
      <c r="R2286" s="50" t="str">
        <f t="shared" ca="1" si="1081"/>
        <v>prop_310</v>
      </c>
      <c r="S2286" s="50" t="str">
        <f t="shared" ca="1" si="1082"/>
        <v>prop</v>
      </c>
    </row>
    <row r="2287" spans="11:19">
      <c r="K2287" s="50">
        <v>27</v>
      </c>
      <c r="L2287" s="50">
        <f t="shared" si="1080"/>
        <v>271085</v>
      </c>
      <c r="M2287" s="50">
        <v>85</v>
      </c>
      <c r="N2287" s="50" t="str">
        <f ca="1">OFFSET(随机目标!$C$42,M2287-1,MATCH(K2287,随机目标!$C$41:$CH$41,0)-1)</f>
        <v>prop,310,1</v>
      </c>
      <c r="O2287" s="50" t="str">
        <f ca="1">OFFSET(随机目标!$C$42,M2287-1,MATCH(K2287,随机目标!$C$41:$CH$41,0))</f>
        <v>prop,310,1</v>
      </c>
      <c r="P2287" s="50">
        <f ca="1">OFFSET(随机目标!$C$42,M2287-1,MATCH(K2287,随机目标!$C$41:$CH$41,0)+1)</f>
        <v>5</v>
      </c>
      <c r="Q2287" s="50">
        <v>1</v>
      </c>
      <c r="R2287" s="50" t="str">
        <f t="shared" ca="1" si="1081"/>
        <v>prop_310</v>
      </c>
      <c r="S2287" s="50" t="str">
        <f t="shared" ca="1" si="1082"/>
        <v>prop</v>
      </c>
    </row>
    <row r="2288" spans="11:19">
      <c r="K2288" s="50">
        <v>27</v>
      </c>
      <c r="L2288" s="50">
        <f t="shared" ref="L2288:L2351" si="1083">K2288*10000+1000+M2288</f>
        <v>271086</v>
      </c>
      <c r="M2288" s="50">
        <v>86</v>
      </c>
      <c r="N2288" s="50" t="str">
        <f ca="1">OFFSET(随机目标!$C$42,M2288-1,MATCH(K2288,随机目标!$C$41:$CH$41,0)-1)</f>
        <v>prop,310,1</v>
      </c>
      <c r="O2288" s="50" t="str">
        <f ca="1">OFFSET(随机目标!$C$42,M2288-1,MATCH(K2288,随机目标!$C$41:$CH$41,0))</f>
        <v>prop,310,1</v>
      </c>
      <c r="P2288" s="50">
        <f ca="1">OFFSET(随机目标!$C$42,M2288-1,MATCH(K2288,随机目标!$C$41:$CH$41,0)+1)</f>
        <v>5</v>
      </c>
      <c r="Q2288" s="50">
        <v>1</v>
      </c>
      <c r="R2288" s="50" t="str">
        <f t="shared" ref="R2288:R2351" ca="1" si="1084">IF(OR(S2288="coin",S2288="stage_token"),VLOOKUP(S2288,$AE$3:$AF$6,2,0),IF(S2288="item",VLOOKUP(O2288,$AE$3:$AF$6,2,0),S2288&amp;"_"&amp;MID(O2288,6,3)))</f>
        <v>prop_310</v>
      </c>
      <c r="S2288" s="50" t="str">
        <f t="shared" ref="S2288:S2351" ca="1" si="1085">LEFT(O2288,FIND(",",O2288)-1)</f>
        <v>prop</v>
      </c>
    </row>
    <row r="2289" spans="11:19">
      <c r="K2289" s="50">
        <v>27</v>
      </c>
      <c r="L2289" s="50">
        <f t="shared" si="1083"/>
        <v>271087</v>
      </c>
      <c r="M2289" s="50">
        <v>87</v>
      </c>
      <c r="N2289" s="50" t="str">
        <f ca="1">OFFSET(随机目标!$C$42,M2289-1,MATCH(K2289,随机目标!$C$41:$CH$41,0)-1)</f>
        <v>prop,310,1</v>
      </c>
      <c r="O2289" s="50" t="str">
        <f ca="1">OFFSET(随机目标!$C$42,M2289-1,MATCH(K2289,随机目标!$C$41:$CH$41,0))</f>
        <v>prop,310,1</v>
      </c>
      <c r="P2289" s="50">
        <f ca="1">OFFSET(随机目标!$C$42,M2289-1,MATCH(K2289,随机目标!$C$41:$CH$41,0)+1)</f>
        <v>5</v>
      </c>
      <c r="Q2289" s="50">
        <v>1</v>
      </c>
      <c r="R2289" s="50" t="str">
        <f t="shared" ca="1" si="1084"/>
        <v>prop_310</v>
      </c>
      <c r="S2289" s="50" t="str">
        <f t="shared" ca="1" si="1085"/>
        <v>prop</v>
      </c>
    </row>
    <row r="2290" spans="11:19">
      <c r="K2290" s="50">
        <v>27</v>
      </c>
      <c r="L2290" s="50">
        <f t="shared" si="1083"/>
        <v>271088</v>
      </c>
      <c r="M2290" s="50">
        <v>88</v>
      </c>
      <c r="N2290" s="50" t="str">
        <f ca="1">OFFSET(随机目标!$C$42,M2290-1,MATCH(K2290,随机目标!$C$41:$CH$41,0)-1)</f>
        <v>prop,310,1</v>
      </c>
      <c r="O2290" s="50" t="str">
        <f ca="1">OFFSET(随机目标!$C$42,M2290-1,MATCH(K2290,随机目标!$C$41:$CH$41,0))</f>
        <v>prop,310,1</v>
      </c>
      <c r="P2290" s="50">
        <f ca="1">OFFSET(随机目标!$C$42,M2290-1,MATCH(K2290,随机目标!$C$41:$CH$41,0)+1)</f>
        <v>5</v>
      </c>
      <c r="Q2290" s="50">
        <v>1</v>
      </c>
      <c r="R2290" s="50" t="str">
        <f t="shared" ca="1" si="1084"/>
        <v>prop_310</v>
      </c>
      <c r="S2290" s="50" t="str">
        <f t="shared" ca="1" si="1085"/>
        <v>prop</v>
      </c>
    </row>
    <row r="2291" spans="11:19">
      <c r="K2291" s="50">
        <v>27</v>
      </c>
      <c r="L2291" s="50">
        <f t="shared" si="1083"/>
        <v>271089</v>
      </c>
      <c r="M2291" s="50">
        <v>89</v>
      </c>
      <c r="N2291" s="50" t="str">
        <f ca="1">OFFSET(随机目标!$C$42,M2291-1,MATCH(K2291,随机目标!$C$41:$CH$41,0)-1)</f>
        <v>prop,310,1</v>
      </c>
      <c r="O2291" s="50" t="str">
        <f ca="1">OFFSET(随机目标!$C$42,M2291-1,MATCH(K2291,随机目标!$C$41:$CH$41,0))</f>
        <v>prop,310,1</v>
      </c>
      <c r="P2291" s="50">
        <f ca="1">OFFSET(随机目标!$C$42,M2291-1,MATCH(K2291,随机目标!$C$41:$CH$41,0)+1)</f>
        <v>5</v>
      </c>
      <c r="Q2291" s="50">
        <v>1</v>
      </c>
      <c r="R2291" s="50" t="str">
        <f t="shared" ca="1" si="1084"/>
        <v>prop_310</v>
      </c>
      <c r="S2291" s="50" t="str">
        <f t="shared" ca="1" si="1085"/>
        <v>prop</v>
      </c>
    </row>
    <row r="2292" spans="11:19">
      <c r="K2292" s="50">
        <v>27</v>
      </c>
      <c r="L2292" s="50">
        <f t="shared" si="1083"/>
        <v>271090</v>
      </c>
      <c r="M2292" s="50">
        <v>90</v>
      </c>
      <c r="N2292" s="50" t="str">
        <f ca="1">OFFSET(随机目标!$C$42,M2292-1,MATCH(K2292,随机目标!$C$41:$CH$41,0)-1)</f>
        <v>prop,310,1</v>
      </c>
      <c r="O2292" s="50" t="str">
        <f ca="1">OFFSET(随机目标!$C$42,M2292-1,MATCH(K2292,随机目标!$C$41:$CH$41,0))</f>
        <v>prop,310,1</v>
      </c>
      <c r="P2292" s="50">
        <f ca="1">OFFSET(随机目标!$C$42,M2292-1,MATCH(K2292,随机目标!$C$41:$CH$41,0)+1)</f>
        <v>5</v>
      </c>
      <c r="Q2292" s="50">
        <v>1</v>
      </c>
      <c r="R2292" s="50" t="str">
        <f t="shared" ca="1" si="1084"/>
        <v>prop_310</v>
      </c>
      <c r="S2292" s="50" t="str">
        <f t="shared" ca="1" si="1085"/>
        <v>prop</v>
      </c>
    </row>
    <row r="2293" spans="11:19">
      <c r="K2293" s="50">
        <v>27</v>
      </c>
      <c r="L2293" s="50">
        <f t="shared" si="1083"/>
        <v>271091</v>
      </c>
      <c r="M2293" s="50">
        <v>91</v>
      </c>
      <c r="N2293" s="50" t="str">
        <f ca="1">OFFSET(随机目标!$C$42,M2293-1,MATCH(K2293,随机目标!$C$41:$CH$41,0)-1)</f>
        <v>prop,310,1</v>
      </c>
      <c r="O2293" s="50" t="str">
        <f ca="1">OFFSET(随机目标!$C$42,M2293-1,MATCH(K2293,随机目标!$C$41:$CH$41,0))</f>
        <v>prop,310,1</v>
      </c>
      <c r="P2293" s="50">
        <f ca="1">OFFSET(随机目标!$C$42,M2293-1,MATCH(K2293,随机目标!$C$41:$CH$41,0)+1)</f>
        <v>5</v>
      </c>
      <c r="Q2293" s="50">
        <v>1</v>
      </c>
      <c r="R2293" s="50" t="str">
        <f t="shared" ca="1" si="1084"/>
        <v>prop_310</v>
      </c>
      <c r="S2293" s="50" t="str">
        <f t="shared" ca="1" si="1085"/>
        <v>prop</v>
      </c>
    </row>
    <row r="2294" spans="11:19">
      <c r="K2294" s="50">
        <v>27</v>
      </c>
      <c r="L2294" s="50">
        <f t="shared" si="1083"/>
        <v>271092</v>
      </c>
      <c r="M2294" s="50">
        <v>92</v>
      </c>
      <c r="N2294" s="50" t="str">
        <f ca="1">OFFSET(随机目标!$C$42,M2294-1,MATCH(K2294,随机目标!$C$41:$CH$41,0)-1)</f>
        <v>prop,310,1</v>
      </c>
      <c r="O2294" s="50" t="str">
        <f ca="1">OFFSET(随机目标!$C$42,M2294-1,MATCH(K2294,随机目标!$C$41:$CH$41,0))</f>
        <v>prop,310,1</v>
      </c>
      <c r="P2294" s="50">
        <f ca="1">OFFSET(随机目标!$C$42,M2294-1,MATCH(K2294,随机目标!$C$41:$CH$41,0)+1)</f>
        <v>5</v>
      </c>
      <c r="Q2294" s="50">
        <v>1</v>
      </c>
      <c r="R2294" s="50" t="str">
        <f t="shared" ca="1" si="1084"/>
        <v>prop_310</v>
      </c>
      <c r="S2294" s="50" t="str">
        <f t="shared" ca="1" si="1085"/>
        <v>prop</v>
      </c>
    </row>
    <row r="2295" spans="11:19">
      <c r="K2295" s="50">
        <v>27</v>
      </c>
      <c r="L2295" s="50">
        <f t="shared" si="1083"/>
        <v>271093</v>
      </c>
      <c r="M2295" s="50">
        <v>93</v>
      </c>
      <c r="N2295" s="50" t="str">
        <f ca="1">OFFSET(随机目标!$C$42,M2295-1,MATCH(K2295,随机目标!$C$41:$CH$41,0)-1)</f>
        <v>prop,310,1</v>
      </c>
      <c r="O2295" s="50" t="str">
        <f ca="1">OFFSET(随机目标!$C$42,M2295-1,MATCH(K2295,随机目标!$C$41:$CH$41,0))</f>
        <v>prop,310,1</v>
      </c>
      <c r="P2295" s="50">
        <f ca="1">OFFSET(随机目标!$C$42,M2295-1,MATCH(K2295,随机目标!$C$41:$CH$41,0)+1)</f>
        <v>5</v>
      </c>
      <c r="Q2295" s="50">
        <v>1</v>
      </c>
      <c r="R2295" s="50" t="str">
        <f t="shared" ca="1" si="1084"/>
        <v>prop_310</v>
      </c>
      <c r="S2295" s="50" t="str">
        <f t="shared" ca="1" si="1085"/>
        <v>prop</v>
      </c>
    </row>
    <row r="2296" spans="11:19">
      <c r="K2296" s="50">
        <v>27</v>
      </c>
      <c r="L2296" s="50">
        <f t="shared" si="1083"/>
        <v>271094</v>
      </c>
      <c r="M2296" s="50">
        <v>94</v>
      </c>
      <c r="N2296" s="50" t="str">
        <f ca="1">OFFSET(随机目标!$C$42,M2296-1,MATCH(K2296,随机目标!$C$41:$CH$41,0)-1)</f>
        <v>prop,310,1</v>
      </c>
      <c r="O2296" s="50" t="str">
        <f ca="1">OFFSET(随机目标!$C$42,M2296-1,MATCH(K2296,随机目标!$C$41:$CH$41,0))</f>
        <v>prop,310,1</v>
      </c>
      <c r="P2296" s="50">
        <f ca="1">OFFSET(随机目标!$C$42,M2296-1,MATCH(K2296,随机目标!$C$41:$CH$41,0)+1)</f>
        <v>5</v>
      </c>
      <c r="Q2296" s="50">
        <v>1</v>
      </c>
      <c r="R2296" s="50" t="str">
        <f t="shared" ca="1" si="1084"/>
        <v>prop_310</v>
      </c>
      <c r="S2296" s="50" t="str">
        <f t="shared" ca="1" si="1085"/>
        <v>prop</v>
      </c>
    </row>
    <row r="2297" spans="11:19">
      <c r="K2297" s="50">
        <v>27</v>
      </c>
      <c r="L2297" s="50">
        <f t="shared" si="1083"/>
        <v>271095</v>
      </c>
      <c r="M2297" s="50">
        <v>95</v>
      </c>
      <c r="N2297" s="50" t="str">
        <f ca="1">OFFSET(随机目标!$C$42,M2297-1,MATCH(K2297,随机目标!$C$41:$CH$41,0)-1)</f>
        <v>prop,310,1</v>
      </c>
      <c r="O2297" s="50" t="str">
        <f ca="1">OFFSET(随机目标!$C$42,M2297-1,MATCH(K2297,随机目标!$C$41:$CH$41,0))</f>
        <v>prop,310,1</v>
      </c>
      <c r="P2297" s="50">
        <f ca="1">OFFSET(随机目标!$C$42,M2297-1,MATCH(K2297,随机目标!$C$41:$CH$41,0)+1)</f>
        <v>5</v>
      </c>
      <c r="Q2297" s="50">
        <v>1</v>
      </c>
      <c r="R2297" s="50" t="str">
        <f t="shared" ca="1" si="1084"/>
        <v>prop_310</v>
      </c>
      <c r="S2297" s="50" t="str">
        <f t="shared" ca="1" si="1085"/>
        <v>prop</v>
      </c>
    </row>
    <row r="2298" spans="11:19">
      <c r="K2298" s="50">
        <v>27</v>
      </c>
      <c r="L2298" s="50">
        <f t="shared" si="1083"/>
        <v>271096</v>
      </c>
      <c r="M2298" s="50">
        <v>96</v>
      </c>
      <c r="N2298" s="50" t="str">
        <f ca="1">OFFSET(随机目标!$C$42,M2298-1,MATCH(K2298,随机目标!$C$41:$CH$41,0)-1)</f>
        <v>prop,310,1</v>
      </c>
      <c r="O2298" s="50" t="str">
        <f ca="1">OFFSET(随机目标!$C$42,M2298-1,MATCH(K2298,随机目标!$C$41:$CH$41,0))</f>
        <v>prop,310,1</v>
      </c>
      <c r="P2298" s="50">
        <f ca="1">OFFSET(随机目标!$C$42,M2298-1,MATCH(K2298,随机目标!$C$41:$CH$41,0)+1)</f>
        <v>5</v>
      </c>
      <c r="Q2298" s="50">
        <v>1</v>
      </c>
      <c r="R2298" s="50" t="str">
        <f t="shared" ca="1" si="1084"/>
        <v>prop_310</v>
      </c>
      <c r="S2298" s="50" t="str">
        <f t="shared" ca="1" si="1085"/>
        <v>prop</v>
      </c>
    </row>
    <row r="2299" spans="11:19">
      <c r="K2299" s="50">
        <v>27</v>
      </c>
      <c r="L2299" s="50">
        <f t="shared" si="1083"/>
        <v>271097</v>
      </c>
      <c r="M2299" s="50">
        <v>97</v>
      </c>
      <c r="N2299" s="50" t="str">
        <f ca="1">OFFSET(随机目标!$C$42,M2299-1,MATCH(K2299,随机目标!$C$41:$CH$41,0)-1)</f>
        <v>prop,310,1</v>
      </c>
      <c r="O2299" s="50" t="str">
        <f ca="1">OFFSET(随机目标!$C$42,M2299-1,MATCH(K2299,随机目标!$C$41:$CH$41,0))</f>
        <v>prop,310,1</v>
      </c>
      <c r="P2299" s="50">
        <f ca="1">OFFSET(随机目标!$C$42,M2299-1,MATCH(K2299,随机目标!$C$41:$CH$41,0)+1)</f>
        <v>5</v>
      </c>
      <c r="Q2299" s="50">
        <v>1</v>
      </c>
      <c r="R2299" s="50" t="str">
        <f t="shared" ca="1" si="1084"/>
        <v>prop_310</v>
      </c>
      <c r="S2299" s="50" t="str">
        <f t="shared" ca="1" si="1085"/>
        <v>prop</v>
      </c>
    </row>
    <row r="2300" spans="11:19">
      <c r="K2300" s="50">
        <v>27</v>
      </c>
      <c r="L2300" s="50">
        <f t="shared" si="1083"/>
        <v>271098</v>
      </c>
      <c r="M2300" s="50">
        <v>98</v>
      </c>
      <c r="N2300" s="50" t="str">
        <f ca="1">OFFSET(随机目标!$C$42,M2300-1,MATCH(K2300,随机目标!$C$41:$CH$41,0)-1)</f>
        <v>prop,310,1</v>
      </c>
      <c r="O2300" s="50" t="str">
        <f ca="1">OFFSET(随机目标!$C$42,M2300-1,MATCH(K2300,随机目标!$C$41:$CH$41,0))</f>
        <v>prop,310,1</v>
      </c>
      <c r="P2300" s="50">
        <f ca="1">OFFSET(随机目标!$C$42,M2300-1,MATCH(K2300,随机目标!$C$41:$CH$41,0)+1)</f>
        <v>5</v>
      </c>
      <c r="Q2300" s="50">
        <v>1</v>
      </c>
      <c r="R2300" s="50" t="str">
        <f t="shared" ca="1" si="1084"/>
        <v>prop_310</v>
      </c>
      <c r="S2300" s="50" t="str">
        <f t="shared" ca="1" si="1085"/>
        <v>prop</v>
      </c>
    </row>
    <row r="2301" spans="11:19">
      <c r="K2301" s="50">
        <v>27</v>
      </c>
      <c r="L2301" s="50">
        <f t="shared" si="1083"/>
        <v>271099</v>
      </c>
      <c r="M2301" s="50">
        <v>99</v>
      </c>
      <c r="N2301" s="50" t="str">
        <f ca="1">OFFSET(随机目标!$C$42,M2301-1,MATCH(K2301,随机目标!$C$41:$CH$41,0)-1)</f>
        <v>prop,310,1</v>
      </c>
      <c r="O2301" s="50" t="str">
        <f ca="1">OFFSET(随机目标!$C$42,M2301-1,MATCH(K2301,随机目标!$C$41:$CH$41,0))</f>
        <v>prop,310,1</v>
      </c>
      <c r="P2301" s="50">
        <f ca="1">OFFSET(随机目标!$C$42,M2301-1,MATCH(K2301,随机目标!$C$41:$CH$41,0)+1)</f>
        <v>5</v>
      </c>
      <c r="Q2301" s="50">
        <v>1</v>
      </c>
      <c r="R2301" s="50" t="str">
        <f t="shared" ca="1" si="1084"/>
        <v>prop_310</v>
      </c>
      <c r="S2301" s="50" t="str">
        <f t="shared" ca="1" si="1085"/>
        <v>prop</v>
      </c>
    </row>
    <row r="2302" spans="11:19">
      <c r="K2302" s="50">
        <v>27</v>
      </c>
      <c r="L2302" s="50">
        <f t="shared" si="1083"/>
        <v>271100</v>
      </c>
      <c r="M2302" s="50">
        <v>100</v>
      </c>
      <c r="N2302" s="50" t="str">
        <f ca="1">OFFSET(随机目标!$C$42,M2302-1,MATCH(K2302,随机目标!$C$41:$CH$41,0)-1)</f>
        <v>prop,310,1</v>
      </c>
      <c r="O2302" s="50" t="str">
        <f ca="1">OFFSET(随机目标!$C$42,M2302-1,MATCH(K2302,随机目标!$C$41:$CH$41,0))</f>
        <v>prop,310,1</v>
      </c>
      <c r="P2302" s="50">
        <f ca="1">OFFSET(随机目标!$C$42,M2302-1,MATCH(K2302,随机目标!$C$41:$CH$41,0)+1)</f>
        <v>5</v>
      </c>
      <c r="Q2302" s="50">
        <v>1</v>
      </c>
      <c r="R2302" s="50" t="str">
        <f t="shared" ca="1" si="1084"/>
        <v>prop_310</v>
      </c>
      <c r="S2302" s="50" t="str">
        <f t="shared" ca="1" si="1085"/>
        <v>prop</v>
      </c>
    </row>
    <row r="2303" spans="11:19">
      <c r="K2303" s="50">
        <v>28</v>
      </c>
      <c r="L2303" s="50">
        <f t="shared" si="1083"/>
        <v>281001</v>
      </c>
      <c r="M2303" s="50">
        <v>1</v>
      </c>
      <c r="N2303" s="50" t="str">
        <f ca="1">OFFSET(随机目标!$C$42,M2303-1,MATCH(K2303,随机目标!$C$41:$CH$41,0)-1)</f>
        <v>prop,311,1</v>
      </c>
      <c r="O2303" s="50" t="str">
        <f ca="1">OFFSET(随机目标!$C$42,M2303-1,MATCH(K2303,随机目标!$C$41:$CH$41,0))</f>
        <v>prop,311,1</v>
      </c>
      <c r="P2303" s="50">
        <f ca="1">OFFSET(随机目标!$C$42,M2303-1,MATCH(K2303,随机目标!$C$41:$CH$41,0)+1)</f>
        <v>0</v>
      </c>
      <c r="Q2303" s="50">
        <v>1</v>
      </c>
      <c r="R2303" s="50" t="str">
        <f t="shared" ca="1" si="1084"/>
        <v>prop_311</v>
      </c>
      <c r="S2303" s="50" t="str">
        <f t="shared" ca="1" si="1085"/>
        <v>prop</v>
      </c>
    </row>
    <row r="2304" spans="11:19">
      <c r="K2304" s="50">
        <v>28</v>
      </c>
      <c r="L2304" s="50">
        <f t="shared" si="1083"/>
        <v>281002</v>
      </c>
      <c r="M2304" s="50">
        <v>2</v>
      </c>
      <c r="N2304" s="50" t="str">
        <f ca="1">OFFSET(随机目标!$C$42,M2304-1,MATCH(K2304,随机目标!$C$41:$CH$41,0)-1)</f>
        <v>prop,311,1</v>
      </c>
      <c r="O2304" s="50" t="str">
        <f ca="1">OFFSET(随机目标!$C$42,M2304-1,MATCH(K2304,随机目标!$C$41:$CH$41,0))</f>
        <v>prop,311,1</v>
      </c>
      <c r="P2304" s="50">
        <f ca="1">OFFSET(随机目标!$C$42,M2304-1,MATCH(K2304,随机目标!$C$41:$CH$41,0)+1)</f>
        <v>0</v>
      </c>
      <c r="Q2304" s="50">
        <v>1</v>
      </c>
      <c r="R2304" s="50" t="str">
        <f t="shared" ca="1" si="1084"/>
        <v>prop_311</v>
      </c>
      <c r="S2304" s="50" t="str">
        <f t="shared" ca="1" si="1085"/>
        <v>prop</v>
      </c>
    </row>
    <row r="2305" spans="11:19">
      <c r="K2305" s="50">
        <v>28</v>
      </c>
      <c r="L2305" s="50">
        <f t="shared" si="1083"/>
        <v>281003</v>
      </c>
      <c r="M2305" s="50">
        <v>3</v>
      </c>
      <c r="N2305" s="50" t="str">
        <f ca="1">OFFSET(随机目标!$C$42,M2305-1,MATCH(K2305,随机目标!$C$41:$CH$41,0)-1)</f>
        <v>prop,311,1</v>
      </c>
      <c r="O2305" s="50" t="str">
        <f ca="1">OFFSET(随机目标!$C$42,M2305-1,MATCH(K2305,随机目标!$C$41:$CH$41,0))</f>
        <v>prop,311,1</v>
      </c>
      <c r="P2305" s="50">
        <f ca="1">OFFSET(随机目标!$C$42,M2305-1,MATCH(K2305,随机目标!$C$41:$CH$41,0)+1)</f>
        <v>0</v>
      </c>
      <c r="Q2305" s="50">
        <v>1</v>
      </c>
      <c r="R2305" s="50" t="str">
        <f t="shared" ca="1" si="1084"/>
        <v>prop_311</v>
      </c>
      <c r="S2305" s="50" t="str">
        <f t="shared" ca="1" si="1085"/>
        <v>prop</v>
      </c>
    </row>
    <row r="2306" spans="11:19">
      <c r="K2306" s="50">
        <v>28</v>
      </c>
      <c r="L2306" s="50">
        <f t="shared" si="1083"/>
        <v>281004</v>
      </c>
      <c r="M2306" s="50">
        <v>4</v>
      </c>
      <c r="N2306" s="50" t="str">
        <f ca="1">OFFSET(随机目标!$C$42,M2306-1,MATCH(K2306,随机目标!$C$41:$CH$41,0)-1)</f>
        <v>prop,311,1</v>
      </c>
      <c r="O2306" s="50" t="str">
        <f ca="1">OFFSET(随机目标!$C$42,M2306-1,MATCH(K2306,随机目标!$C$41:$CH$41,0))</f>
        <v>prop,311,1</v>
      </c>
      <c r="P2306" s="50">
        <f ca="1">OFFSET(随机目标!$C$42,M2306-1,MATCH(K2306,随机目标!$C$41:$CH$41,0)+1)</f>
        <v>0</v>
      </c>
      <c r="Q2306" s="50">
        <v>1</v>
      </c>
      <c r="R2306" s="50" t="str">
        <f t="shared" ca="1" si="1084"/>
        <v>prop_311</v>
      </c>
      <c r="S2306" s="50" t="str">
        <f t="shared" ca="1" si="1085"/>
        <v>prop</v>
      </c>
    </row>
    <row r="2307" spans="11:19">
      <c r="K2307" s="50">
        <v>28</v>
      </c>
      <c r="L2307" s="50">
        <f t="shared" si="1083"/>
        <v>281005</v>
      </c>
      <c r="M2307" s="50">
        <v>5</v>
      </c>
      <c r="N2307" s="50" t="str">
        <f ca="1">OFFSET(随机目标!$C$42,M2307-1,MATCH(K2307,随机目标!$C$41:$CH$41,0)-1)</f>
        <v>prop,311,1</v>
      </c>
      <c r="O2307" s="50" t="str">
        <f ca="1">OFFSET(随机目标!$C$42,M2307-1,MATCH(K2307,随机目标!$C$41:$CH$41,0))</f>
        <v>prop,311,1</v>
      </c>
      <c r="P2307" s="50">
        <f ca="1">OFFSET(随机目标!$C$42,M2307-1,MATCH(K2307,随机目标!$C$41:$CH$41,0)+1)</f>
        <v>0</v>
      </c>
      <c r="Q2307" s="50">
        <v>1</v>
      </c>
      <c r="R2307" s="50" t="str">
        <f t="shared" ca="1" si="1084"/>
        <v>prop_311</v>
      </c>
      <c r="S2307" s="50" t="str">
        <f t="shared" ca="1" si="1085"/>
        <v>prop</v>
      </c>
    </row>
    <row r="2308" spans="11:19">
      <c r="K2308" s="50">
        <v>28</v>
      </c>
      <c r="L2308" s="50">
        <f t="shared" si="1083"/>
        <v>281006</v>
      </c>
      <c r="M2308" s="50">
        <v>6</v>
      </c>
      <c r="N2308" s="50" t="str">
        <f ca="1">OFFSET(随机目标!$C$42,M2308-1,MATCH(K2308,随机目标!$C$41:$CH$41,0)-1)</f>
        <v>prop,311,1</v>
      </c>
      <c r="O2308" s="50" t="str">
        <f ca="1">OFFSET(随机目标!$C$42,M2308-1,MATCH(K2308,随机目标!$C$41:$CH$41,0))</f>
        <v>prop,311,1</v>
      </c>
      <c r="P2308" s="50">
        <f ca="1">OFFSET(随机目标!$C$42,M2308-1,MATCH(K2308,随机目标!$C$41:$CH$41,0)+1)</f>
        <v>0</v>
      </c>
      <c r="Q2308" s="50">
        <v>1</v>
      </c>
      <c r="R2308" s="50" t="str">
        <f t="shared" ca="1" si="1084"/>
        <v>prop_311</v>
      </c>
      <c r="S2308" s="50" t="str">
        <f t="shared" ca="1" si="1085"/>
        <v>prop</v>
      </c>
    </row>
    <row r="2309" spans="11:19">
      <c r="K2309" s="50">
        <v>28</v>
      </c>
      <c r="L2309" s="50">
        <f t="shared" si="1083"/>
        <v>281007</v>
      </c>
      <c r="M2309" s="50">
        <v>7</v>
      </c>
      <c r="N2309" s="50" t="str">
        <f ca="1">OFFSET(随机目标!$C$42,M2309-1,MATCH(K2309,随机目标!$C$41:$CH$41,0)-1)</f>
        <v>prop,311,1</v>
      </c>
      <c r="O2309" s="50" t="str">
        <f ca="1">OFFSET(随机目标!$C$42,M2309-1,MATCH(K2309,随机目标!$C$41:$CH$41,0))</f>
        <v>prop,311,1</v>
      </c>
      <c r="P2309" s="50">
        <f ca="1">OFFSET(随机目标!$C$42,M2309-1,MATCH(K2309,随机目标!$C$41:$CH$41,0)+1)</f>
        <v>0</v>
      </c>
      <c r="Q2309" s="50">
        <v>1</v>
      </c>
      <c r="R2309" s="50" t="str">
        <f t="shared" ca="1" si="1084"/>
        <v>prop_311</v>
      </c>
      <c r="S2309" s="50" t="str">
        <f t="shared" ca="1" si="1085"/>
        <v>prop</v>
      </c>
    </row>
    <row r="2310" spans="11:19">
      <c r="K2310" s="50">
        <v>28</v>
      </c>
      <c r="L2310" s="50">
        <f t="shared" si="1083"/>
        <v>281008</v>
      </c>
      <c r="M2310" s="50">
        <v>8</v>
      </c>
      <c r="N2310" s="50" t="str">
        <f ca="1">OFFSET(随机目标!$C$42,M2310-1,MATCH(K2310,随机目标!$C$41:$CH$41,0)-1)</f>
        <v>prop,311,1</v>
      </c>
      <c r="O2310" s="50" t="str">
        <f ca="1">OFFSET(随机目标!$C$42,M2310-1,MATCH(K2310,随机目标!$C$41:$CH$41,0))</f>
        <v>prop,311,1</v>
      </c>
      <c r="P2310" s="50">
        <f ca="1">OFFSET(随机目标!$C$42,M2310-1,MATCH(K2310,随机目标!$C$41:$CH$41,0)+1)</f>
        <v>0</v>
      </c>
      <c r="Q2310" s="50">
        <v>1</v>
      </c>
      <c r="R2310" s="50" t="str">
        <f t="shared" ca="1" si="1084"/>
        <v>prop_311</v>
      </c>
      <c r="S2310" s="50" t="str">
        <f t="shared" ca="1" si="1085"/>
        <v>prop</v>
      </c>
    </row>
    <row r="2311" spans="11:19">
      <c r="K2311" s="50">
        <v>28</v>
      </c>
      <c r="L2311" s="50">
        <f t="shared" si="1083"/>
        <v>281009</v>
      </c>
      <c r="M2311" s="50">
        <v>9</v>
      </c>
      <c r="N2311" s="50" t="str">
        <f ca="1">OFFSET(随机目标!$C$42,M2311-1,MATCH(K2311,随机目标!$C$41:$CH$41,0)-1)</f>
        <v>prop,311,1</v>
      </c>
      <c r="O2311" s="50" t="str">
        <f ca="1">OFFSET(随机目标!$C$42,M2311-1,MATCH(K2311,随机目标!$C$41:$CH$41,0))</f>
        <v>prop,311,1</v>
      </c>
      <c r="P2311" s="50">
        <f ca="1">OFFSET(随机目标!$C$42,M2311-1,MATCH(K2311,随机目标!$C$41:$CH$41,0)+1)</f>
        <v>0</v>
      </c>
      <c r="Q2311" s="50">
        <v>1</v>
      </c>
      <c r="R2311" s="50" t="str">
        <f t="shared" ca="1" si="1084"/>
        <v>prop_311</v>
      </c>
      <c r="S2311" s="50" t="str">
        <f t="shared" ca="1" si="1085"/>
        <v>prop</v>
      </c>
    </row>
    <row r="2312" spans="11:19">
      <c r="K2312" s="50">
        <v>28</v>
      </c>
      <c r="L2312" s="50">
        <f t="shared" si="1083"/>
        <v>281010</v>
      </c>
      <c r="M2312" s="50">
        <v>10</v>
      </c>
      <c r="N2312" s="50" t="str">
        <f ca="1">OFFSET(随机目标!$C$42,M2312-1,MATCH(K2312,随机目标!$C$41:$CH$41,0)-1)</f>
        <v>prop,311,1</v>
      </c>
      <c r="O2312" s="50" t="str">
        <f ca="1">OFFSET(随机目标!$C$42,M2312-1,MATCH(K2312,随机目标!$C$41:$CH$41,0))</f>
        <v>prop,311,1</v>
      </c>
      <c r="P2312" s="50">
        <f ca="1">OFFSET(随机目标!$C$42,M2312-1,MATCH(K2312,随机目标!$C$41:$CH$41,0)+1)</f>
        <v>5</v>
      </c>
      <c r="Q2312" s="50">
        <v>1</v>
      </c>
      <c r="R2312" s="50" t="str">
        <f t="shared" ca="1" si="1084"/>
        <v>prop_311</v>
      </c>
      <c r="S2312" s="50" t="str">
        <f t="shared" ca="1" si="1085"/>
        <v>prop</v>
      </c>
    </row>
    <row r="2313" spans="11:19">
      <c r="K2313" s="50">
        <v>28</v>
      </c>
      <c r="L2313" s="50">
        <f t="shared" si="1083"/>
        <v>281011</v>
      </c>
      <c r="M2313" s="50">
        <v>11</v>
      </c>
      <c r="N2313" s="50" t="str">
        <f ca="1">OFFSET(随机目标!$C$42,M2313-1,MATCH(K2313,随机目标!$C$41:$CH$41,0)-1)</f>
        <v>prop,311,1</v>
      </c>
      <c r="O2313" s="50" t="str">
        <f ca="1">OFFSET(随机目标!$C$42,M2313-1,MATCH(K2313,随机目标!$C$41:$CH$41,0))</f>
        <v>prop,311,1</v>
      </c>
      <c r="P2313" s="50">
        <f ca="1">OFFSET(随机目标!$C$42,M2313-1,MATCH(K2313,随机目标!$C$41:$CH$41,0)+1)</f>
        <v>5</v>
      </c>
      <c r="Q2313" s="50">
        <v>1</v>
      </c>
      <c r="R2313" s="50" t="str">
        <f t="shared" ca="1" si="1084"/>
        <v>prop_311</v>
      </c>
      <c r="S2313" s="50" t="str">
        <f t="shared" ca="1" si="1085"/>
        <v>prop</v>
      </c>
    </row>
    <row r="2314" spans="11:19">
      <c r="K2314" s="50">
        <v>28</v>
      </c>
      <c r="L2314" s="50">
        <f t="shared" si="1083"/>
        <v>281012</v>
      </c>
      <c r="M2314" s="50">
        <v>12</v>
      </c>
      <c r="N2314" s="50" t="str">
        <f ca="1">OFFSET(随机目标!$C$42,M2314-1,MATCH(K2314,随机目标!$C$41:$CH$41,0)-1)</f>
        <v>prop,311,1</v>
      </c>
      <c r="O2314" s="50" t="str">
        <f ca="1">OFFSET(随机目标!$C$42,M2314-1,MATCH(K2314,随机目标!$C$41:$CH$41,0))</f>
        <v>prop,311,1</v>
      </c>
      <c r="P2314" s="50">
        <f ca="1">OFFSET(随机目标!$C$42,M2314-1,MATCH(K2314,随机目标!$C$41:$CH$41,0)+1)</f>
        <v>5</v>
      </c>
      <c r="Q2314" s="50">
        <v>1</v>
      </c>
      <c r="R2314" s="50" t="str">
        <f t="shared" ca="1" si="1084"/>
        <v>prop_311</v>
      </c>
      <c r="S2314" s="50" t="str">
        <f t="shared" ca="1" si="1085"/>
        <v>prop</v>
      </c>
    </row>
    <row r="2315" spans="11:19">
      <c r="K2315" s="50">
        <v>28</v>
      </c>
      <c r="L2315" s="50">
        <f t="shared" si="1083"/>
        <v>281013</v>
      </c>
      <c r="M2315" s="50">
        <v>13</v>
      </c>
      <c r="N2315" s="50" t="str">
        <f ca="1">OFFSET(随机目标!$C$42,M2315-1,MATCH(K2315,随机目标!$C$41:$CH$41,0)-1)</f>
        <v>prop,311,1</v>
      </c>
      <c r="O2315" s="50" t="str">
        <f ca="1">OFFSET(随机目标!$C$42,M2315-1,MATCH(K2315,随机目标!$C$41:$CH$41,0))</f>
        <v>prop,311,1</v>
      </c>
      <c r="P2315" s="50">
        <f ca="1">OFFSET(随机目标!$C$42,M2315-1,MATCH(K2315,随机目标!$C$41:$CH$41,0)+1)</f>
        <v>5</v>
      </c>
      <c r="Q2315" s="50">
        <v>1</v>
      </c>
      <c r="R2315" s="50" t="str">
        <f t="shared" ca="1" si="1084"/>
        <v>prop_311</v>
      </c>
      <c r="S2315" s="50" t="str">
        <f t="shared" ca="1" si="1085"/>
        <v>prop</v>
      </c>
    </row>
    <row r="2316" spans="11:19">
      <c r="K2316" s="50">
        <v>28</v>
      </c>
      <c r="L2316" s="50">
        <f t="shared" si="1083"/>
        <v>281014</v>
      </c>
      <c r="M2316" s="50">
        <v>14</v>
      </c>
      <c r="N2316" s="50" t="str">
        <f ca="1">OFFSET(随机目标!$C$42,M2316-1,MATCH(K2316,随机目标!$C$41:$CH$41,0)-1)</f>
        <v>prop,311,1</v>
      </c>
      <c r="O2316" s="50" t="str">
        <f ca="1">OFFSET(随机目标!$C$42,M2316-1,MATCH(K2316,随机目标!$C$41:$CH$41,0))</f>
        <v>prop,311,1</v>
      </c>
      <c r="P2316" s="50">
        <f ca="1">OFFSET(随机目标!$C$42,M2316-1,MATCH(K2316,随机目标!$C$41:$CH$41,0)+1)</f>
        <v>5</v>
      </c>
      <c r="Q2316" s="50">
        <v>1</v>
      </c>
      <c r="R2316" s="50" t="str">
        <f t="shared" ca="1" si="1084"/>
        <v>prop_311</v>
      </c>
      <c r="S2316" s="50" t="str">
        <f t="shared" ca="1" si="1085"/>
        <v>prop</v>
      </c>
    </row>
    <row r="2317" spans="11:19">
      <c r="K2317" s="50">
        <v>28</v>
      </c>
      <c r="L2317" s="50">
        <f t="shared" si="1083"/>
        <v>281015</v>
      </c>
      <c r="M2317" s="50">
        <v>15</v>
      </c>
      <c r="N2317" s="50" t="str">
        <f ca="1">OFFSET(随机目标!$C$42,M2317-1,MATCH(K2317,随机目标!$C$41:$CH$41,0)-1)</f>
        <v>prop,311,1</v>
      </c>
      <c r="O2317" s="50" t="str">
        <f ca="1">OFFSET(随机目标!$C$42,M2317-1,MATCH(K2317,随机目标!$C$41:$CH$41,0))</f>
        <v>prop,311,1</v>
      </c>
      <c r="P2317" s="50">
        <f ca="1">OFFSET(随机目标!$C$42,M2317-1,MATCH(K2317,随机目标!$C$41:$CH$41,0)+1)</f>
        <v>5</v>
      </c>
      <c r="Q2317" s="50">
        <v>1</v>
      </c>
      <c r="R2317" s="50" t="str">
        <f t="shared" ca="1" si="1084"/>
        <v>prop_311</v>
      </c>
      <c r="S2317" s="50" t="str">
        <f t="shared" ca="1" si="1085"/>
        <v>prop</v>
      </c>
    </row>
    <row r="2318" spans="11:19">
      <c r="K2318" s="50">
        <v>28</v>
      </c>
      <c r="L2318" s="50">
        <f t="shared" si="1083"/>
        <v>281016</v>
      </c>
      <c r="M2318" s="50">
        <v>16</v>
      </c>
      <c r="N2318" s="50" t="str">
        <f ca="1">OFFSET(随机目标!$C$42,M2318-1,MATCH(K2318,随机目标!$C$41:$CH$41,0)-1)</f>
        <v>prop,311,1</v>
      </c>
      <c r="O2318" s="50" t="str">
        <f ca="1">OFFSET(随机目标!$C$42,M2318-1,MATCH(K2318,随机目标!$C$41:$CH$41,0))</f>
        <v>prop,311,1</v>
      </c>
      <c r="P2318" s="50">
        <f ca="1">OFFSET(随机目标!$C$42,M2318-1,MATCH(K2318,随机目标!$C$41:$CH$41,0)+1)</f>
        <v>5</v>
      </c>
      <c r="Q2318" s="50">
        <v>1</v>
      </c>
      <c r="R2318" s="50" t="str">
        <f t="shared" ca="1" si="1084"/>
        <v>prop_311</v>
      </c>
      <c r="S2318" s="50" t="str">
        <f t="shared" ca="1" si="1085"/>
        <v>prop</v>
      </c>
    </row>
    <row r="2319" spans="11:19">
      <c r="K2319" s="50">
        <v>28</v>
      </c>
      <c r="L2319" s="50">
        <f t="shared" si="1083"/>
        <v>281017</v>
      </c>
      <c r="M2319" s="50">
        <v>17</v>
      </c>
      <c r="N2319" s="50" t="str">
        <f ca="1">OFFSET(随机目标!$C$42,M2319-1,MATCH(K2319,随机目标!$C$41:$CH$41,0)-1)</f>
        <v>prop,311,1</v>
      </c>
      <c r="O2319" s="50" t="str">
        <f ca="1">OFFSET(随机目标!$C$42,M2319-1,MATCH(K2319,随机目标!$C$41:$CH$41,0))</f>
        <v>prop,311,1</v>
      </c>
      <c r="P2319" s="50">
        <f ca="1">OFFSET(随机目标!$C$42,M2319-1,MATCH(K2319,随机目标!$C$41:$CH$41,0)+1)</f>
        <v>5</v>
      </c>
      <c r="Q2319" s="50">
        <v>1</v>
      </c>
      <c r="R2319" s="50" t="str">
        <f t="shared" ca="1" si="1084"/>
        <v>prop_311</v>
      </c>
      <c r="S2319" s="50" t="str">
        <f t="shared" ca="1" si="1085"/>
        <v>prop</v>
      </c>
    </row>
    <row r="2320" spans="11:19">
      <c r="K2320" s="50">
        <v>28</v>
      </c>
      <c r="L2320" s="50">
        <f t="shared" si="1083"/>
        <v>281018</v>
      </c>
      <c r="M2320" s="50">
        <v>18</v>
      </c>
      <c r="N2320" s="50" t="str">
        <f ca="1">OFFSET(随机目标!$C$42,M2320-1,MATCH(K2320,随机目标!$C$41:$CH$41,0)-1)</f>
        <v>prop,311,1</v>
      </c>
      <c r="O2320" s="50" t="str">
        <f ca="1">OFFSET(随机目标!$C$42,M2320-1,MATCH(K2320,随机目标!$C$41:$CH$41,0))</f>
        <v>prop,311,1</v>
      </c>
      <c r="P2320" s="50">
        <f ca="1">OFFSET(随机目标!$C$42,M2320-1,MATCH(K2320,随机目标!$C$41:$CH$41,0)+1)</f>
        <v>5</v>
      </c>
      <c r="Q2320" s="50">
        <v>1</v>
      </c>
      <c r="R2320" s="50" t="str">
        <f t="shared" ca="1" si="1084"/>
        <v>prop_311</v>
      </c>
      <c r="S2320" s="50" t="str">
        <f t="shared" ca="1" si="1085"/>
        <v>prop</v>
      </c>
    </row>
    <row r="2321" spans="11:19">
      <c r="K2321" s="50">
        <v>28</v>
      </c>
      <c r="L2321" s="50">
        <f t="shared" si="1083"/>
        <v>281019</v>
      </c>
      <c r="M2321" s="50">
        <v>19</v>
      </c>
      <c r="N2321" s="50" t="str">
        <f ca="1">OFFSET(随机目标!$C$42,M2321-1,MATCH(K2321,随机目标!$C$41:$CH$41,0)-1)</f>
        <v>prop,311,1</v>
      </c>
      <c r="O2321" s="50" t="str">
        <f ca="1">OFFSET(随机目标!$C$42,M2321-1,MATCH(K2321,随机目标!$C$41:$CH$41,0))</f>
        <v>prop,311,1</v>
      </c>
      <c r="P2321" s="50">
        <f ca="1">OFFSET(随机目标!$C$42,M2321-1,MATCH(K2321,随机目标!$C$41:$CH$41,0)+1)</f>
        <v>5</v>
      </c>
      <c r="Q2321" s="50">
        <v>1</v>
      </c>
      <c r="R2321" s="50" t="str">
        <f t="shared" ca="1" si="1084"/>
        <v>prop_311</v>
      </c>
      <c r="S2321" s="50" t="str">
        <f t="shared" ca="1" si="1085"/>
        <v>prop</v>
      </c>
    </row>
    <row r="2322" spans="11:19">
      <c r="K2322" s="50">
        <v>28</v>
      </c>
      <c r="L2322" s="50">
        <f t="shared" si="1083"/>
        <v>281020</v>
      </c>
      <c r="M2322" s="50">
        <v>20</v>
      </c>
      <c r="N2322" s="50" t="str">
        <f ca="1">OFFSET(随机目标!$C$42,M2322-1,MATCH(K2322,随机目标!$C$41:$CH$41,0)-1)</f>
        <v>prop,311,1</v>
      </c>
      <c r="O2322" s="50" t="str">
        <f ca="1">OFFSET(随机目标!$C$42,M2322-1,MATCH(K2322,随机目标!$C$41:$CH$41,0))</f>
        <v>prop,311,1</v>
      </c>
      <c r="P2322" s="50">
        <f ca="1">OFFSET(随机目标!$C$42,M2322-1,MATCH(K2322,随机目标!$C$41:$CH$41,0)+1)</f>
        <v>5</v>
      </c>
      <c r="Q2322" s="50">
        <v>1</v>
      </c>
      <c r="R2322" s="50" t="str">
        <f t="shared" ca="1" si="1084"/>
        <v>prop_311</v>
      </c>
      <c r="S2322" s="50" t="str">
        <f t="shared" ca="1" si="1085"/>
        <v>prop</v>
      </c>
    </row>
    <row r="2323" spans="11:19">
      <c r="K2323" s="50">
        <v>28</v>
      </c>
      <c r="L2323" s="50">
        <f t="shared" si="1083"/>
        <v>281021</v>
      </c>
      <c r="M2323" s="50">
        <v>21</v>
      </c>
      <c r="N2323" s="50" t="str">
        <f ca="1">OFFSET(随机目标!$C$42,M2323-1,MATCH(K2323,随机目标!$C$41:$CH$41,0)-1)</f>
        <v>prop,311,1</v>
      </c>
      <c r="O2323" s="50" t="str">
        <f ca="1">OFFSET(随机目标!$C$42,M2323-1,MATCH(K2323,随机目标!$C$41:$CH$41,0))</f>
        <v>prop,311,1</v>
      </c>
      <c r="P2323" s="50">
        <f ca="1">OFFSET(随机目标!$C$42,M2323-1,MATCH(K2323,随机目标!$C$41:$CH$41,0)+1)</f>
        <v>5</v>
      </c>
      <c r="Q2323" s="50">
        <v>1</v>
      </c>
      <c r="R2323" s="50" t="str">
        <f t="shared" ca="1" si="1084"/>
        <v>prop_311</v>
      </c>
      <c r="S2323" s="50" t="str">
        <f t="shared" ca="1" si="1085"/>
        <v>prop</v>
      </c>
    </row>
    <row r="2324" spans="11:19">
      <c r="K2324" s="50">
        <v>28</v>
      </c>
      <c r="L2324" s="50">
        <f t="shared" si="1083"/>
        <v>281022</v>
      </c>
      <c r="M2324" s="50">
        <v>22</v>
      </c>
      <c r="N2324" s="50" t="str">
        <f ca="1">OFFSET(随机目标!$C$42,M2324-1,MATCH(K2324,随机目标!$C$41:$CH$41,0)-1)</f>
        <v>prop,311,1</v>
      </c>
      <c r="O2324" s="50" t="str">
        <f ca="1">OFFSET(随机目标!$C$42,M2324-1,MATCH(K2324,随机目标!$C$41:$CH$41,0))</f>
        <v>prop,311,1</v>
      </c>
      <c r="P2324" s="50">
        <f ca="1">OFFSET(随机目标!$C$42,M2324-1,MATCH(K2324,随机目标!$C$41:$CH$41,0)+1)</f>
        <v>10</v>
      </c>
      <c r="Q2324" s="50">
        <v>1</v>
      </c>
      <c r="R2324" s="50" t="str">
        <f t="shared" ca="1" si="1084"/>
        <v>prop_311</v>
      </c>
      <c r="S2324" s="50" t="str">
        <f t="shared" ca="1" si="1085"/>
        <v>prop</v>
      </c>
    </row>
    <row r="2325" spans="11:19">
      <c r="K2325" s="50">
        <v>28</v>
      </c>
      <c r="L2325" s="50">
        <f t="shared" si="1083"/>
        <v>281023</v>
      </c>
      <c r="M2325" s="50">
        <v>23</v>
      </c>
      <c r="N2325" s="50" t="str">
        <f ca="1">OFFSET(随机目标!$C$42,M2325-1,MATCH(K2325,随机目标!$C$41:$CH$41,0)-1)</f>
        <v>prop,311,1</v>
      </c>
      <c r="O2325" s="50" t="str">
        <f ca="1">OFFSET(随机目标!$C$42,M2325-1,MATCH(K2325,随机目标!$C$41:$CH$41,0))</f>
        <v>prop,311,1</v>
      </c>
      <c r="P2325" s="50">
        <f ca="1">OFFSET(随机目标!$C$42,M2325-1,MATCH(K2325,随机目标!$C$41:$CH$41,0)+1)</f>
        <v>10</v>
      </c>
      <c r="Q2325" s="50">
        <v>1</v>
      </c>
      <c r="R2325" s="50" t="str">
        <f t="shared" ca="1" si="1084"/>
        <v>prop_311</v>
      </c>
      <c r="S2325" s="50" t="str">
        <f t="shared" ca="1" si="1085"/>
        <v>prop</v>
      </c>
    </row>
    <row r="2326" spans="11:19">
      <c r="K2326" s="50">
        <v>28</v>
      </c>
      <c r="L2326" s="50">
        <f t="shared" si="1083"/>
        <v>281024</v>
      </c>
      <c r="M2326" s="50">
        <v>24</v>
      </c>
      <c r="N2326" s="50" t="str">
        <f ca="1">OFFSET(随机目标!$C$42,M2326-1,MATCH(K2326,随机目标!$C$41:$CH$41,0)-1)</f>
        <v>prop,311,1</v>
      </c>
      <c r="O2326" s="50" t="str">
        <f ca="1">OFFSET(随机目标!$C$42,M2326-1,MATCH(K2326,随机目标!$C$41:$CH$41,0))</f>
        <v>prop,311,1</v>
      </c>
      <c r="P2326" s="50">
        <f ca="1">OFFSET(随机目标!$C$42,M2326-1,MATCH(K2326,随机目标!$C$41:$CH$41,0)+1)</f>
        <v>10</v>
      </c>
      <c r="Q2326" s="50">
        <v>1</v>
      </c>
      <c r="R2326" s="50" t="str">
        <f t="shared" ca="1" si="1084"/>
        <v>prop_311</v>
      </c>
      <c r="S2326" s="50" t="str">
        <f t="shared" ca="1" si="1085"/>
        <v>prop</v>
      </c>
    </row>
    <row r="2327" spans="11:19">
      <c r="K2327" s="50">
        <v>28</v>
      </c>
      <c r="L2327" s="50">
        <f t="shared" si="1083"/>
        <v>281025</v>
      </c>
      <c r="M2327" s="50">
        <v>25</v>
      </c>
      <c r="N2327" s="50" t="str">
        <f ca="1">OFFSET(随机目标!$C$42,M2327-1,MATCH(K2327,随机目标!$C$41:$CH$41,0)-1)</f>
        <v>prop,311,1</v>
      </c>
      <c r="O2327" s="50" t="str">
        <f ca="1">OFFSET(随机目标!$C$42,M2327-1,MATCH(K2327,随机目标!$C$41:$CH$41,0))</f>
        <v>prop,311,1</v>
      </c>
      <c r="P2327" s="50">
        <f ca="1">OFFSET(随机目标!$C$42,M2327-1,MATCH(K2327,随机目标!$C$41:$CH$41,0)+1)</f>
        <v>10</v>
      </c>
      <c r="Q2327" s="50">
        <v>1</v>
      </c>
      <c r="R2327" s="50" t="str">
        <f t="shared" ca="1" si="1084"/>
        <v>prop_311</v>
      </c>
      <c r="S2327" s="50" t="str">
        <f t="shared" ca="1" si="1085"/>
        <v>prop</v>
      </c>
    </row>
    <row r="2328" spans="11:19">
      <c r="K2328" s="50">
        <v>28</v>
      </c>
      <c r="L2328" s="50">
        <f t="shared" si="1083"/>
        <v>281026</v>
      </c>
      <c r="M2328" s="50">
        <v>26</v>
      </c>
      <c r="N2328" s="50" t="str">
        <f ca="1">OFFSET(随机目标!$C$42,M2328-1,MATCH(K2328,随机目标!$C$41:$CH$41,0)-1)</f>
        <v>prop,311,1</v>
      </c>
      <c r="O2328" s="50" t="str">
        <f ca="1">OFFSET(随机目标!$C$42,M2328-1,MATCH(K2328,随机目标!$C$41:$CH$41,0))</f>
        <v>prop,311,1</v>
      </c>
      <c r="P2328" s="50">
        <f ca="1">OFFSET(随机目标!$C$42,M2328-1,MATCH(K2328,随机目标!$C$41:$CH$41,0)+1)</f>
        <v>10</v>
      </c>
      <c r="Q2328" s="50">
        <v>1</v>
      </c>
      <c r="R2328" s="50" t="str">
        <f t="shared" ca="1" si="1084"/>
        <v>prop_311</v>
      </c>
      <c r="S2328" s="50" t="str">
        <f t="shared" ca="1" si="1085"/>
        <v>prop</v>
      </c>
    </row>
    <row r="2329" spans="11:19">
      <c r="K2329" s="50">
        <v>28</v>
      </c>
      <c r="L2329" s="50">
        <f t="shared" si="1083"/>
        <v>281027</v>
      </c>
      <c r="M2329" s="50">
        <v>27</v>
      </c>
      <c r="N2329" s="50" t="str">
        <f ca="1">OFFSET(随机目标!$C$42,M2329-1,MATCH(K2329,随机目标!$C$41:$CH$41,0)-1)</f>
        <v>prop,311,1</v>
      </c>
      <c r="O2329" s="50" t="str">
        <f ca="1">OFFSET(随机目标!$C$42,M2329-1,MATCH(K2329,随机目标!$C$41:$CH$41,0))</f>
        <v>prop,311,1</v>
      </c>
      <c r="P2329" s="50">
        <f ca="1">OFFSET(随机目标!$C$42,M2329-1,MATCH(K2329,随机目标!$C$41:$CH$41,0)+1)</f>
        <v>10</v>
      </c>
      <c r="Q2329" s="50">
        <v>1</v>
      </c>
      <c r="R2329" s="50" t="str">
        <f t="shared" ca="1" si="1084"/>
        <v>prop_311</v>
      </c>
      <c r="S2329" s="50" t="str">
        <f t="shared" ca="1" si="1085"/>
        <v>prop</v>
      </c>
    </row>
    <row r="2330" spans="11:19">
      <c r="K2330" s="50">
        <v>28</v>
      </c>
      <c r="L2330" s="50">
        <f t="shared" si="1083"/>
        <v>281028</v>
      </c>
      <c r="M2330" s="50">
        <v>28</v>
      </c>
      <c r="N2330" s="50" t="str">
        <f ca="1">OFFSET(随机目标!$C$42,M2330-1,MATCH(K2330,随机目标!$C$41:$CH$41,0)-1)</f>
        <v>prop,311,1</v>
      </c>
      <c r="O2330" s="50" t="str">
        <f ca="1">OFFSET(随机目标!$C$42,M2330-1,MATCH(K2330,随机目标!$C$41:$CH$41,0))</f>
        <v>prop,311,1</v>
      </c>
      <c r="P2330" s="50">
        <f ca="1">OFFSET(随机目标!$C$42,M2330-1,MATCH(K2330,随机目标!$C$41:$CH$41,0)+1)</f>
        <v>10</v>
      </c>
      <c r="Q2330" s="50">
        <v>1</v>
      </c>
      <c r="R2330" s="50" t="str">
        <f t="shared" ca="1" si="1084"/>
        <v>prop_311</v>
      </c>
      <c r="S2330" s="50" t="str">
        <f t="shared" ca="1" si="1085"/>
        <v>prop</v>
      </c>
    </row>
    <row r="2331" spans="11:19">
      <c r="K2331" s="50">
        <v>28</v>
      </c>
      <c r="L2331" s="50">
        <f t="shared" si="1083"/>
        <v>281029</v>
      </c>
      <c r="M2331" s="50">
        <v>29</v>
      </c>
      <c r="N2331" s="50" t="str">
        <f ca="1">OFFSET(随机目标!$C$42,M2331-1,MATCH(K2331,随机目标!$C$41:$CH$41,0)-1)</f>
        <v>prop,311,1</v>
      </c>
      <c r="O2331" s="50" t="str">
        <f ca="1">OFFSET(随机目标!$C$42,M2331-1,MATCH(K2331,随机目标!$C$41:$CH$41,0))</f>
        <v>prop,311,1</v>
      </c>
      <c r="P2331" s="50">
        <f ca="1">OFFSET(随机目标!$C$42,M2331-1,MATCH(K2331,随机目标!$C$41:$CH$41,0)+1)</f>
        <v>10</v>
      </c>
      <c r="Q2331" s="50">
        <v>1</v>
      </c>
      <c r="R2331" s="50" t="str">
        <f t="shared" ca="1" si="1084"/>
        <v>prop_311</v>
      </c>
      <c r="S2331" s="50" t="str">
        <f t="shared" ca="1" si="1085"/>
        <v>prop</v>
      </c>
    </row>
    <row r="2332" spans="11:19">
      <c r="K2332" s="50">
        <v>28</v>
      </c>
      <c r="L2332" s="50">
        <f t="shared" si="1083"/>
        <v>281030</v>
      </c>
      <c r="M2332" s="50">
        <v>30</v>
      </c>
      <c r="N2332" s="50" t="str">
        <f ca="1">OFFSET(随机目标!$C$42,M2332-1,MATCH(K2332,随机目标!$C$41:$CH$41,0)-1)</f>
        <v>prop,311,1</v>
      </c>
      <c r="O2332" s="50" t="str">
        <f ca="1">OFFSET(随机目标!$C$42,M2332-1,MATCH(K2332,随机目标!$C$41:$CH$41,0))</f>
        <v>prop,311,1</v>
      </c>
      <c r="P2332" s="50">
        <f ca="1">OFFSET(随机目标!$C$42,M2332-1,MATCH(K2332,随机目标!$C$41:$CH$41,0)+1)</f>
        <v>10</v>
      </c>
      <c r="Q2332" s="50">
        <v>1</v>
      </c>
      <c r="R2332" s="50" t="str">
        <f t="shared" ca="1" si="1084"/>
        <v>prop_311</v>
      </c>
      <c r="S2332" s="50" t="str">
        <f t="shared" ca="1" si="1085"/>
        <v>prop</v>
      </c>
    </row>
    <row r="2333" spans="11:19">
      <c r="K2333" s="50">
        <v>28</v>
      </c>
      <c r="L2333" s="50">
        <f t="shared" si="1083"/>
        <v>281031</v>
      </c>
      <c r="M2333" s="50">
        <v>31</v>
      </c>
      <c r="N2333" s="50" t="str">
        <f ca="1">OFFSET(随机目标!$C$42,M2333-1,MATCH(K2333,随机目标!$C$41:$CH$41,0)-1)</f>
        <v>prop,311,1</v>
      </c>
      <c r="O2333" s="50" t="str">
        <f ca="1">OFFSET(随机目标!$C$42,M2333-1,MATCH(K2333,随机目标!$C$41:$CH$41,0))</f>
        <v>prop,311,1</v>
      </c>
      <c r="P2333" s="50">
        <f ca="1">OFFSET(随机目标!$C$42,M2333-1,MATCH(K2333,随机目标!$C$41:$CH$41,0)+1)</f>
        <v>10</v>
      </c>
      <c r="Q2333" s="50">
        <v>1</v>
      </c>
      <c r="R2333" s="50" t="str">
        <f t="shared" ca="1" si="1084"/>
        <v>prop_311</v>
      </c>
      <c r="S2333" s="50" t="str">
        <f t="shared" ca="1" si="1085"/>
        <v>prop</v>
      </c>
    </row>
    <row r="2334" spans="11:19">
      <c r="K2334" s="50">
        <v>28</v>
      </c>
      <c r="L2334" s="50">
        <f t="shared" si="1083"/>
        <v>281032</v>
      </c>
      <c r="M2334" s="50">
        <v>32</v>
      </c>
      <c r="N2334" s="50" t="str">
        <f ca="1">OFFSET(随机目标!$C$42,M2334-1,MATCH(K2334,随机目标!$C$41:$CH$41,0)-1)</f>
        <v>prop,311,1</v>
      </c>
      <c r="O2334" s="50" t="str">
        <f ca="1">OFFSET(随机目标!$C$42,M2334-1,MATCH(K2334,随机目标!$C$41:$CH$41,0))</f>
        <v>prop,311,1</v>
      </c>
      <c r="P2334" s="50">
        <f ca="1">OFFSET(随机目标!$C$42,M2334-1,MATCH(K2334,随机目标!$C$41:$CH$41,0)+1)</f>
        <v>10</v>
      </c>
      <c r="Q2334" s="50">
        <v>1</v>
      </c>
      <c r="R2334" s="50" t="str">
        <f t="shared" ca="1" si="1084"/>
        <v>prop_311</v>
      </c>
      <c r="S2334" s="50" t="str">
        <f t="shared" ca="1" si="1085"/>
        <v>prop</v>
      </c>
    </row>
    <row r="2335" spans="11:19">
      <c r="K2335" s="50">
        <v>28</v>
      </c>
      <c r="L2335" s="50">
        <f t="shared" si="1083"/>
        <v>281033</v>
      </c>
      <c r="M2335" s="50">
        <v>33</v>
      </c>
      <c r="N2335" s="50" t="str">
        <f ca="1">OFFSET(随机目标!$C$42,M2335-1,MATCH(K2335,随机目标!$C$41:$CH$41,0)-1)</f>
        <v>prop,311,1</v>
      </c>
      <c r="O2335" s="50" t="str">
        <f ca="1">OFFSET(随机目标!$C$42,M2335-1,MATCH(K2335,随机目标!$C$41:$CH$41,0))</f>
        <v>prop,311,1</v>
      </c>
      <c r="P2335" s="50">
        <f ca="1">OFFSET(随机目标!$C$42,M2335-1,MATCH(K2335,随机目标!$C$41:$CH$41,0)+1)</f>
        <v>10</v>
      </c>
      <c r="Q2335" s="50">
        <v>1</v>
      </c>
      <c r="R2335" s="50" t="str">
        <f t="shared" ca="1" si="1084"/>
        <v>prop_311</v>
      </c>
      <c r="S2335" s="50" t="str">
        <f t="shared" ca="1" si="1085"/>
        <v>prop</v>
      </c>
    </row>
    <row r="2336" spans="11:19">
      <c r="K2336" s="50">
        <v>28</v>
      </c>
      <c r="L2336" s="50">
        <f t="shared" si="1083"/>
        <v>281034</v>
      </c>
      <c r="M2336" s="50">
        <v>34</v>
      </c>
      <c r="N2336" s="50" t="str">
        <f ca="1">OFFSET(随机目标!$C$42,M2336-1,MATCH(K2336,随机目标!$C$41:$CH$41,0)-1)</f>
        <v>prop,311,1</v>
      </c>
      <c r="O2336" s="50" t="str">
        <f ca="1">OFFSET(随机目标!$C$42,M2336-1,MATCH(K2336,随机目标!$C$41:$CH$41,0))</f>
        <v>prop,311,1</v>
      </c>
      <c r="P2336" s="50">
        <f ca="1">OFFSET(随机目标!$C$42,M2336-1,MATCH(K2336,随机目标!$C$41:$CH$41,0)+1)</f>
        <v>10</v>
      </c>
      <c r="Q2336" s="50">
        <v>1</v>
      </c>
      <c r="R2336" s="50" t="str">
        <f t="shared" ca="1" si="1084"/>
        <v>prop_311</v>
      </c>
      <c r="S2336" s="50" t="str">
        <f t="shared" ca="1" si="1085"/>
        <v>prop</v>
      </c>
    </row>
    <row r="2337" spans="11:19">
      <c r="K2337" s="50">
        <v>28</v>
      </c>
      <c r="L2337" s="50">
        <f t="shared" si="1083"/>
        <v>281035</v>
      </c>
      <c r="M2337" s="50">
        <v>35</v>
      </c>
      <c r="N2337" s="50" t="str">
        <f ca="1">OFFSET(随机目标!$C$42,M2337-1,MATCH(K2337,随机目标!$C$41:$CH$41,0)-1)</f>
        <v>prop,311,1</v>
      </c>
      <c r="O2337" s="50" t="str">
        <f ca="1">OFFSET(随机目标!$C$42,M2337-1,MATCH(K2337,随机目标!$C$41:$CH$41,0))</f>
        <v>prop,311,1</v>
      </c>
      <c r="P2337" s="50">
        <f ca="1">OFFSET(随机目标!$C$42,M2337-1,MATCH(K2337,随机目标!$C$41:$CH$41,0)+1)</f>
        <v>10</v>
      </c>
      <c r="Q2337" s="50">
        <v>1</v>
      </c>
      <c r="R2337" s="50" t="str">
        <f t="shared" ca="1" si="1084"/>
        <v>prop_311</v>
      </c>
      <c r="S2337" s="50" t="str">
        <f t="shared" ca="1" si="1085"/>
        <v>prop</v>
      </c>
    </row>
    <row r="2338" spans="11:19">
      <c r="K2338" s="50">
        <v>28</v>
      </c>
      <c r="L2338" s="50">
        <f t="shared" si="1083"/>
        <v>281036</v>
      </c>
      <c r="M2338" s="50">
        <v>36</v>
      </c>
      <c r="N2338" s="50" t="str">
        <f ca="1">OFFSET(随机目标!$C$42,M2338-1,MATCH(K2338,随机目标!$C$41:$CH$41,0)-1)</f>
        <v>prop,311,1</v>
      </c>
      <c r="O2338" s="50" t="str">
        <f ca="1">OFFSET(随机目标!$C$42,M2338-1,MATCH(K2338,随机目标!$C$41:$CH$41,0))</f>
        <v>prop,311,1</v>
      </c>
      <c r="P2338" s="50">
        <f ca="1">OFFSET(随机目标!$C$42,M2338-1,MATCH(K2338,随机目标!$C$41:$CH$41,0)+1)</f>
        <v>10</v>
      </c>
      <c r="Q2338" s="50">
        <v>1</v>
      </c>
      <c r="R2338" s="50" t="str">
        <f t="shared" ca="1" si="1084"/>
        <v>prop_311</v>
      </c>
      <c r="S2338" s="50" t="str">
        <f t="shared" ca="1" si="1085"/>
        <v>prop</v>
      </c>
    </row>
    <row r="2339" spans="11:19">
      <c r="K2339" s="50">
        <v>28</v>
      </c>
      <c r="L2339" s="50">
        <f t="shared" si="1083"/>
        <v>281037</v>
      </c>
      <c r="M2339" s="50">
        <v>37</v>
      </c>
      <c r="N2339" s="50" t="str">
        <f ca="1">OFFSET(随机目标!$C$42,M2339-1,MATCH(K2339,随机目标!$C$41:$CH$41,0)-1)</f>
        <v>prop,311,1</v>
      </c>
      <c r="O2339" s="50" t="str">
        <f ca="1">OFFSET(随机目标!$C$42,M2339-1,MATCH(K2339,随机目标!$C$41:$CH$41,0))</f>
        <v>prop,311,1</v>
      </c>
      <c r="P2339" s="50">
        <f ca="1">OFFSET(随机目标!$C$42,M2339-1,MATCH(K2339,随机目标!$C$41:$CH$41,0)+1)</f>
        <v>10</v>
      </c>
      <c r="Q2339" s="50">
        <v>1</v>
      </c>
      <c r="R2339" s="50" t="str">
        <f t="shared" ca="1" si="1084"/>
        <v>prop_311</v>
      </c>
      <c r="S2339" s="50" t="str">
        <f t="shared" ca="1" si="1085"/>
        <v>prop</v>
      </c>
    </row>
    <row r="2340" spans="11:19">
      <c r="K2340" s="50">
        <v>28</v>
      </c>
      <c r="L2340" s="50">
        <f t="shared" si="1083"/>
        <v>281038</v>
      </c>
      <c r="M2340" s="50">
        <v>38</v>
      </c>
      <c r="N2340" s="50" t="str">
        <f ca="1">OFFSET(随机目标!$C$42,M2340-1,MATCH(K2340,随机目标!$C$41:$CH$41,0)-1)</f>
        <v>prop,311,1</v>
      </c>
      <c r="O2340" s="50" t="str">
        <f ca="1">OFFSET(随机目标!$C$42,M2340-1,MATCH(K2340,随机目标!$C$41:$CH$41,0))</f>
        <v>prop,311,1</v>
      </c>
      <c r="P2340" s="50">
        <f ca="1">OFFSET(随机目标!$C$42,M2340-1,MATCH(K2340,随机目标!$C$41:$CH$41,0)+1)</f>
        <v>10</v>
      </c>
      <c r="Q2340" s="50">
        <v>1</v>
      </c>
      <c r="R2340" s="50" t="str">
        <f t="shared" ca="1" si="1084"/>
        <v>prop_311</v>
      </c>
      <c r="S2340" s="50" t="str">
        <f t="shared" ca="1" si="1085"/>
        <v>prop</v>
      </c>
    </row>
    <row r="2341" spans="11:19">
      <c r="K2341" s="50">
        <v>28</v>
      </c>
      <c r="L2341" s="50">
        <f t="shared" si="1083"/>
        <v>281039</v>
      </c>
      <c r="M2341" s="50">
        <v>39</v>
      </c>
      <c r="N2341" s="50" t="str">
        <f ca="1">OFFSET(随机目标!$C$42,M2341-1,MATCH(K2341,随机目标!$C$41:$CH$41,0)-1)</f>
        <v>prop,311,1</v>
      </c>
      <c r="O2341" s="50" t="str">
        <f ca="1">OFFSET(随机目标!$C$42,M2341-1,MATCH(K2341,随机目标!$C$41:$CH$41,0))</f>
        <v>prop,311,1</v>
      </c>
      <c r="P2341" s="50">
        <f ca="1">OFFSET(随机目标!$C$42,M2341-1,MATCH(K2341,随机目标!$C$41:$CH$41,0)+1)</f>
        <v>10</v>
      </c>
      <c r="Q2341" s="50">
        <v>1</v>
      </c>
      <c r="R2341" s="50" t="str">
        <f t="shared" ca="1" si="1084"/>
        <v>prop_311</v>
      </c>
      <c r="S2341" s="50" t="str">
        <f t="shared" ca="1" si="1085"/>
        <v>prop</v>
      </c>
    </row>
    <row r="2342" spans="11:19">
      <c r="K2342" s="50">
        <v>28</v>
      </c>
      <c r="L2342" s="50">
        <f t="shared" si="1083"/>
        <v>281040</v>
      </c>
      <c r="M2342" s="50">
        <v>40</v>
      </c>
      <c r="N2342" s="50" t="str">
        <f ca="1">OFFSET(随机目标!$C$42,M2342-1,MATCH(K2342,随机目标!$C$41:$CH$41,0)-1)</f>
        <v>prop,311,1</v>
      </c>
      <c r="O2342" s="50" t="str">
        <f ca="1">OFFSET(随机目标!$C$42,M2342-1,MATCH(K2342,随机目标!$C$41:$CH$41,0))</f>
        <v>prop,311,1</v>
      </c>
      <c r="P2342" s="50">
        <f ca="1">OFFSET(随机目标!$C$42,M2342-1,MATCH(K2342,随机目标!$C$41:$CH$41,0)+1)</f>
        <v>10</v>
      </c>
      <c r="Q2342" s="50">
        <v>1</v>
      </c>
      <c r="R2342" s="50" t="str">
        <f t="shared" ca="1" si="1084"/>
        <v>prop_311</v>
      </c>
      <c r="S2342" s="50" t="str">
        <f t="shared" ca="1" si="1085"/>
        <v>prop</v>
      </c>
    </row>
    <row r="2343" spans="11:19">
      <c r="K2343" s="50">
        <v>28</v>
      </c>
      <c r="L2343" s="50">
        <f t="shared" si="1083"/>
        <v>281041</v>
      </c>
      <c r="M2343" s="50">
        <v>41</v>
      </c>
      <c r="N2343" s="50" t="str">
        <f ca="1">OFFSET(随机目标!$C$42,M2343-1,MATCH(K2343,随机目标!$C$41:$CH$41,0)-1)</f>
        <v>prop,311,1</v>
      </c>
      <c r="O2343" s="50" t="str">
        <f ca="1">OFFSET(随机目标!$C$42,M2343-1,MATCH(K2343,随机目标!$C$41:$CH$41,0))</f>
        <v>prop,311,1</v>
      </c>
      <c r="P2343" s="50">
        <f ca="1">OFFSET(随机目标!$C$42,M2343-1,MATCH(K2343,随机目标!$C$41:$CH$41,0)+1)</f>
        <v>13</v>
      </c>
      <c r="Q2343" s="50">
        <v>1</v>
      </c>
      <c r="R2343" s="50" t="str">
        <f t="shared" ca="1" si="1084"/>
        <v>prop_311</v>
      </c>
      <c r="S2343" s="50" t="str">
        <f t="shared" ca="1" si="1085"/>
        <v>prop</v>
      </c>
    </row>
    <row r="2344" spans="11:19">
      <c r="K2344" s="50">
        <v>28</v>
      </c>
      <c r="L2344" s="50">
        <f t="shared" si="1083"/>
        <v>281042</v>
      </c>
      <c r="M2344" s="50">
        <v>42</v>
      </c>
      <c r="N2344" s="50" t="str">
        <f ca="1">OFFSET(随机目标!$C$42,M2344-1,MATCH(K2344,随机目标!$C$41:$CH$41,0)-1)</f>
        <v>prop,311,1</v>
      </c>
      <c r="O2344" s="50" t="str">
        <f ca="1">OFFSET(随机目标!$C$42,M2344-1,MATCH(K2344,随机目标!$C$41:$CH$41,0))</f>
        <v>prop,311,1</v>
      </c>
      <c r="P2344" s="50">
        <f ca="1">OFFSET(随机目标!$C$42,M2344-1,MATCH(K2344,随机目标!$C$41:$CH$41,0)+1)</f>
        <v>13</v>
      </c>
      <c r="Q2344" s="50">
        <v>1</v>
      </c>
      <c r="R2344" s="50" t="str">
        <f t="shared" ca="1" si="1084"/>
        <v>prop_311</v>
      </c>
      <c r="S2344" s="50" t="str">
        <f t="shared" ca="1" si="1085"/>
        <v>prop</v>
      </c>
    </row>
    <row r="2345" spans="11:19">
      <c r="K2345" s="50">
        <v>28</v>
      </c>
      <c r="L2345" s="50">
        <f t="shared" si="1083"/>
        <v>281043</v>
      </c>
      <c r="M2345" s="50">
        <v>43</v>
      </c>
      <c r="N2345" s="50" t="str">
        <f ca="1">OFFSET(随机目标!$C$42,M2345-1,MATCH(K2345,随机目标!$C$41:$CH$41,0)-1)</f>
        <v>prop,311,1</v>
      </c>
      <c r="O2345" s="50" t="str">
        <f ca="1">OFFSET(随机目标!$C$42,M2345-1,MATCH(K2345,随机目标!$C$41:$CH$41,0))</f>
        <v>prop,311,1</v>
      </c>
      <c r="P2345" s="50">
        <f ca="1">OFFSET(随机目标!$C$42,M2345-1,MATCH(K2345,随机目标!$C$41:$CH$41,0)+1)</f>
        <v>13</v>
      </c>
      <c r="Q2345" s="50">
        <v>1</v>
      </c>
      <c r="R2345" s="50" t="str">
        <f t="shared" ca="1" si="1084"/>
        <v>prop_311</v>
      </c>
      <c r="S2345" s="50" t="str">
        <f t="shared" ca="1" si="1085"/>
        <v>prop</v>
      </c>
    </row>
    <row r="2346" spans="11:19">
      <c r="K2346" s="50">
        <v>28</v>
      </c>
      <c r="L2346" s="50">
        <f t="shared" si="1083"/>
        <v>281044</v>
      </c>
      <c r="M2346" s="50">
        <v>44</v>
      </c>
      <c r="N2346" s="50" t="str">
        <f ca="1">OFFSET(随机目标!$C$42,M2346-1,MATCH(K2346,随机目标!$C$41:$CH$41,0)-1)</f>
        <v>prop,311,1</v>
      </c>
      <c r="O2346" s="50" t="str">
        <f ca="1">OFFSET(随机目标!$C$42,M2346-1,MATCH(K2346,随机目标!$C$41:$CH$41,0))</f>
        <v>prop,311,1</v>
      </c>
      <c r="P2346" s="50">
        <f ca="1">OFFSET(随机目标!$C$42,M2346-1,MATCH(K2346,随机目标!$C$41:$CH$41,0)+1)</f>
        <v>13</v>
      </c>
      <c r="Q2346" s="50">
        <v>1</v>
      </c>
      <c r="R2346" s="50" t="str">
        <f t="shared" ca="1" si="1084"/>
        <v>prop_311</v>
      </c>
      <c r="S2346" s="50" t="str">
        <f t="shared" ca="1" si="1085"/>
        <v>prop</v>
      </c>
    </row>
    <row r="2347" spans="11:19">
      <c r="K2347" s="50">
        <v>28</v>
      </c>
      <c r="L2347" s="50">
        <f t="shared" si="1083"/>
        <v>281045</v>
      </c>
      <c r="M2347" s="50">
        <v>45</v>
      </c>
      <c r="N2347" s="50" t="str">
        <f ca="1">OFFSET(随机目标!$C$42,M2347-1,MATCH(K2347,随机目标!$C$41:$CH$41,0)-1)</f>
        <v>prop,311,1</v>
      </c>
      <c r="O2347" s="50" t="str">
        <f ca="1">OFFSET(随机目标!$C$42,M2347-1,MATCH(K2347,随机目标!$C$41:$CH$41,0))</f>
        <v>prop,311,1</v>
      </c>
      <c r="P2347" s="50">
        <f ca="1">OFFSET(随机目标!$C$42,M2347-1,MATCH(K2347,随机目标!$C$41:$CH$41,0)+1)</f>
        <v>13</v>
      </c>
      <c r="Q2347" s="50">
        <v>1</v>
      </c>
      <c r="R2347" s="50" t="str">
        <f t="shared" ca="1" si="1084"/>
        <v>prop_311</v>
      </c>
      <c r="S2347" s="50" t="str">
        <f t="shared" ca="1" si="1085"/>
        <v>prop</v>
      </c>
    </row>
    <row r="2348" spans="11:19">
      <c r="K2348" s="50">
        <v>28</v>
      </c>
      <c r="L2348" s="50">
        <f t="shared" si="1083"/>
        <v>281046</v>
      </c>
      <c r="M2348" s="50">
        <v>46</v>
      </c>
      <c r="N2348" s="50" t="str">
        <f ca="1">OFFSET(随机目标!$C$42,M2348-1,MATCH(K2348,随机目标!$C$41:$CH$41,0)-1)</f>
        <v>prop,311,1</v>
      </c>
      <c r="O2348" s="50" t="str">
        <f ca="1">OFFSET(随机目标!$C$42,M2348-1,MATCH(K2348,随机目标!$C$41:$CH$41,0))</f>
        <v>prop,311,1</v>
      </c>
      <c r="P2348" s="50">
        <f ca="1">OFFSET(随机目标!$C$42,M2348-1,MATCH(K2348,随机目标!$C$41:$CH$41,0)+1)</f>
        <v>13</v>
      </c>
      <c r="Q2348" s="50">
        <v>1</v>
      </c>
      <c r="R2348" s="50" t="str">
        <f t="shared" ca="1" si="1084"/>
        <v>prop_311</v>
      </c>
      <c r="S2348" s="50" t="str">
        <f t="shared" ca="1" si="1085"/>
        <v>prop</v>
      </c>
    </row>
    <row r="2349" spans="11:19">
      <c r="K2349" s="50">
        <v>28</v>
      </c>
      <c r="L2349" s="50">
        <f t="shared" si="1083"/>
        <v>281047</v>
      </c>
      <c r="M2349" s="50">
        <v>47</v>
      </c>
      <c r="N2349" s="50" t="str">
        <f ca="1">OFFSET(随机目标!$C$42,M2349-1,MATCH(K2349,随机目标!$C$41:$CH$41,0)-1)</f>
        <v>prop,311,1</v>
      </c>
      <c r="O2349" s="50" t="str">
        <f ca="1">OFFSET(随机目标!$C$42,M2349-1,MATCH(K2349,随机目标!$C$41:$CH$41,0))</f>
        <v>prop,311,1</v>
      </c>
      <c r="P2349" s="50">
        <f ca="1">OFFSET(随机目标!$C$42,M2349-1,MATCH(K2349,随机目标!$C$41:$CH$41,0)+1)</f>
        <v>13</v>
      </c>
      <c r="Q2349" s="50">
        <v>1</v>
      </c>
      <c r="R2349" s="50" t="str">
        <f t="shared" ca="1" si="1084"/>
        <v>prop_311</v>
      </c>
      <c r="S2349" s="50" t="str">
        <f t="shared" ca="1" si="1085"/>
        <v>prop</v>
      </c>
    </row>
    <row r="2350" spans="11:19">
      <c r="K2350" s="50">
        <v>28</v>
      </c>
      <c r="L2350" s="50">
        <f t="shared" si="1083"/>
        <v>281048</v>
      </c>
      <c r="M2350" s="50">
        <v>48</v>
      </c>
      <c r="N2350" s="50" t="str">
        <f ca="1">OFFSET(随机目标!$C$42,M2350-1,MATCH(K2350,随机目标!$C$41:$CH$41,0)-1)</f>
        <v>prop,311,1</v>
      </c>
      <c r="O2350" s="50" t="str">
        <f ca="1">OFFSET(随机目标!$C$42,M2350-1,MATCH(K2350,随机目标!$C$41:$CH$41,0))</f>
        <v>prop,311,1</v>
      </c>
      <c r="P2350" s="50">
        <f ca="1">OFFSET(随机目标!$C$42,M2350-1,MATCH(K2350,随机目标!$C$41:$CH$41,0)+1)</f>
        <v>13</v>
      </c>
      <c r="Q2350" s="50">
        <v>1</v>
      </c>
      <c r="R2350" s="50" t="str">
        <f t="shared" ca="1" si="1084"/>
        <v>prop_311</v>
      </c>
      <c r="S2350" s="50" t="str">
        <f t="shared" ca="1" si="1085"/>
        <v>prop</v>
      </c>
    </row>
    <row r="2351" spans="11:19">
      <c r="K2351" s="50">
        <v>28</v>
      </c>
      <c r="L2351" s="50">
        <f t="shared" si="1083"/>
        <v>281049</v>
      </c>
      <c r="M2351" s="50">
        <v>49</v>
      </c>
      <c r="N2351" s="50" t="str">
        <f ca="1">OFFSET(随机目标!$C$42,M2351-1,MATCH(K2351,随机目标!$C$41:$CH$41,0)-1)</f>
        <v>prop,311,1</v>
      </c>
      <c r="O2351" s="50" t="str">
        <f ca="1">OFFSET(随机目标!$C$42,M2351-1,MATCH(K2351,随机目标!$C$41:$CH$41,0))</f>
        <v>prop,311,1</v>
      </c>
      <c r="P2351" s="50">
        <f ca="1">OFFSET(随机目标!$C$42,M2351-1,MATCH(K2351,随机目标!$C$41:$CH$41,0)+1)</f>
        <v>13</v>
      </c>
      <c r="Q2351" s="50">
        <v>1</v>
      </c>
      <c r="R2351" s="50" t="str">
        <f t="shared" ca="1" si="1084"/>
        <v>prop_311</v>
      </c>
      <c r="S2351" s="50" t="str">
        <f t="shared" ca="1" si="1085"/>
        <v>prop</v>
      </c>
    </row>
    <row r="2352" spans="11:19">
      <c r="K2352" s="50">
        <v>28</v>
      </c>
      <c r="L2352" s="50">
        <f t="shared" ref="L2352:L2415" si="1086">K2352*10000+1000+M2352</f>
        <v>281050</v>
      </c>
      <c r="M2352" s="50">
        <v>50</v>
      </c>
      <c r="N2352" s="50" t="str">
        <f ca="1">OFFSET(随机目标!$C$42,M2352-1,MATCH(K2352,随机目标!$C$41:$CH$41,0)-1)</f>
        <v>prop,311,1</v>
      </c>
      <c r="O2352" s="50" t="str">
        <f ca="1">OFFSET(随机目标!$C$42,M2352-1,MATCH(K2352,随机目标!$C$41:$CH$41,0))</f>
        <v>prop,311,1</v>
      </c>
      <c r="P2352" s="50">
        <f ca="1">OFFSET(随机目标!$C$42,M2352-1,MATCH(K2352,随机目标!$C$41:$CH$41,0)+1)</f>
        <v>12</v>
      </c>
      <c r="Q2352" s="50">
        <v>1</v>
      </c>
      <c r="R2352" s="50" t="str">
        <f t="shared" ref="R2352:R2415" ca="1" si="1087">IF(OR(S2352="coin",S2352="stage_token"),VLOOKUP(S2352,$AE$3:$AF$6,2,0),IF(S2352="item",VLOOKUP(O2352,$AE$3:$AF$6,2,0),S2352&amp;"_"&amp;MID(O2352,6,3)))</f>
        <v>prop_311</v>
      </c>
      <c r="S2352" s="50" t="str">
        <f t="shared" ref="S2352:S2415" ca="1" si="1088">LEFT(O2352,FIND(",",O2352)-1)</f>
        <v>prop</v>
      </c>
    </row>
    <row r="2353" spans="11:19">
      <c r="K2353" s="50">
        <v>28</v>
      </c>
      <c r="L2353" s="50">
        <f t="shared" si="1086"/>
        <v>281051</v>
      </c>
      <c r="M2353" s="50">
        <v>51</v>
      </c>
      <c r="N2353" s="50" t="str">
        <f ca="1">OFFSET(随机目标!$C$42,M2353-1,MATCH(K2353,随机目标!$C$41:$CH$41,0)-1)</f>
        <v>prop,311,1</v>
      </c>
      <c r="O2353" s="50" t="str">
        <f ca="1">OFFSET(随机目标!$C$42,M2353-1,MATCH(K2353,随机目标!$C$41:$CH$41,0))</f>
        <v>prop,311,1</v>
      </c>
      <c r="P2353" s="50">
        <f ca="1">OFFSET(随机目标!$C$42,M2353-1,MATCH(K2353,随机目标!$C$41:$CH$41,0)+1)</f>
        <v>12</v>
      </c>
      <c r="Q2353" s="50">
        <v>1</v>
      </c>
      <c r="R2353" s="50" t="str">
        <f t="shared" ca="1" si="1087"/>
        <v>prop_311</v>
      </c>
      <c r="S2353" s="50" t="str">
        <f t="shared" ca="1" si="1088"/>
        <v>prop</v>
      </c>
    </row>
    <row r="2354" spans="11:19">
      <c r="K2354" s="50">
        <v>28</v>
      </c>
      <c r="L2354" s="50">
        <f t="shared" si="1086"/>
        <v>281052</v>
      </c>
      <c r="M2354" s="50">
        <v>52</v>
      </c>
      <c r="N2354" s="50" t="str">
        <f ca="1">OFFSET(随机目标!$C$42,M2354-1,MATCH(K2354,随机目标!$C$41:$CH$41,0)-1)</f>
        <v>prop,311,1</v>
      </c>
      <c r="O2354" s="50" t="str">
        <f ca="1">OFFSET(随机目标!$C$42,M2354-1,MATCH(K2354,随机目标!$C$41:$CH$41,0))</f>
        <v>prop,311,1</v>
      </c>
      <c r="P2354" s="50">
        <f ca="1">OFFSET(随机目标!$C$42,M2354-1,MATCH(K2354,随机目标!$C$41:$CH$41,0)+1)</f>
        <v>12</v>
      </c>
      <c r="Q2354" s="50">
        <v>1</v>
      </c>
      <c r="R2354" s="50" t="str">
        <f t="shared" ca="1" si="1087"/>
        <v>prop_311</v>
      </c>
      <c r="S2354" s="50" t="str">
        <f t="shared" ca="1" si="1088"/>
        <v>prop</v>
      </c>
    </row>
    <row r="2355" spans="11:19">
      <c r="K2355" s="50">
        <v>28</v>
      </c>
      <c r="L2355" s="50">
        <f t="shared" si="1086"/>
        <v>281053</v>
      </c>
      <c r="M2355" s="50">
        <v>53</v>
      </c>
      <c r="N2355" s="50" t="str">
        <f ca="1">OFFSET(随机目标!$C$42,M2355-1,MATCH(K2355,随机目标!$C$41:$CH$41,0)-1)</f>
        <v>prop,311,1</v>
      </c>
      <c r="O2355" s="50" t="str">
        <f ca="1">OFFSET(随机目标!$C$42,M2355-1,MATCH(K2355,随机目标!$C$41:$CH$41,0))</f>
        <v>prop,311,1</v>
      </c>
      <c r="P2355" s="50">
        <f ca="1">OFFSET(随机目标!$C$42,M2355-1,MATCH(K2355,随机目标!$C$41:$CH$41,0)+1)</f>
        <v>12</v>
      </c>
      <c r="Q2355" s="50">
        <v>1</v>
      </c>
      <c r="R2355" s="50" t="str">
        <f t="shared" ca="1" si="1087"/>
        <v>prop_311</v>
      </c>
      <c r="S2355" s="50" t="str">
        <f t="shared" ca="1" si="1088"/>
        <v>prop</v>
      </c>
    </row>
    <row r="2356" spans="11:19">
      <c r="K2356" s="50">
        <v>28</v>
      </c>
      <c r="L2356" s="50">
        <f t="shared" si="1086"/>
        <v>281054</v>
      </c>
      <c r="M2356" s="50">
        <v>54</v>
      </c>
      <c r="N2356" s="50" t="str">
        <f ca="1">OFFSET(随机目标!$C$42,M2356-1,MATCH(K2356,随机目标!$C$41:$CH$41,0)-1)</f>
        <v>prop,311,1</v>
      </c>
      <c r="O2356" s="50" t="str">
        <f ca="1">OFFSET(随机目标!$C$42,M2356-1,MATCH(K2356,随机目标!$C$41:$CH$41,0))</f>
        <v>prop,311,1</v>
      </c>
      <c r="P2356" s="50">
        <f ca="1">OFFSET(随机目标!$C$42,M2356-1,MATCH(K2356,随机目标!$C$41:$CH$41,0)+1)</f>
        <v>12</v>
      </c>
      <c r="Q2356" s="50">
        <v>1</v>
      </c>
      <c r="R2356" s="50" t="str">
        <f t="shared" ca="1" si="1087"/>
        <v>prop_311</v>
      </c>
      <c r="S2356" s="50" t="str">
        <f t="shared" ca="1" si="1088"/>
        <v>prop</v>
      </c>
    </row>
    <row r="2357" spans="11:19">
      <c r="K2357" s="50">
        <v>28</v>
      </c>
      <c r="L2357" s="50">
        <f t="shared" si="1086"/>
        <v>281055</v>
      </c>
      <c r="M2357" s="50">
        <v>55</v>
      </c>
      <c r="N2357" s="50" t="str">
        <f ca="1">OFFSET(随机目标!$C$42,M2357-1,MATCH(K2357,随机目标!$C$41:$CH$41,0)-1)</f>
        <v>prop,311,1</v>
      </c>
      <c r="O2357" s="50" t="str">
        <f ca="1">OFFSET(随机目标!$C$42,M2357-1,MATCH(K2357,随机目标!$C$41:$CH$41,0))</f>
        <v>prop,311,1</v>
      </c>
      <c r="P2357" s="50">
        <f ca="1">OFFSET(随机目标!$C$42,M2357-1,MATCH(K2357,随机目标!$C$41:$CH$41,0)+1)</f>
        <v>12</v>
      </c>
      <c r="Q2357" s="50">
        <v>1</v>
      </c>
      <c r="R2357" s="50" t="str">
        <f t="shared" ca="1" si="1087"/>
        <v>prop_311</v>
      </c>
      <c r="S2357" s="50" t="str">
        <f t="shared" ca="1" si="1088"/>
        <v>prop</v>
      </c>
    </row>
    <row r="2358" spans="11:19">
      <c r="K2358" s="50">
        <v>28</v>
      </c>
      <c r="L2358" s="50">
        <f t="shared" si="1086"/>
        <v>281056</v>
      </c>
      <c r="M2358" s="50">
        <v>56</v>
      </c>
      <c r="N2358" s="50" t="str">
        <f ca="1">OFFSET(随机目标!$C$42,M2358-1,MATCH(K2358,随机目标!$C$41:$CH$41,0)-1)</f>
        <v>prop,311,1</v>
      </c>
      <c r="O2358" s="50" t="str">
        <f ca="1">OFFSET(随机目标!$C$42,M2358-1,MATCH(K2358,随机目标!$C$41:$CH$41,0))</f>
        <v>prop,311,1</v>
      </c>
      <c r="P2358" s="50">
        <f ca="1">OFFSET(随机目标!$C$42,M2358-1,MATCH(K2358,随机目标!$C$41:$CH$41,0)+1)</f>
        <v>12</v>
      </c>
      <c r="Q2358" s="50">
        <v>1</v>
      </c>
      <c r="R2358" s="50" t="str">
        <f t="shared" ca="1" si="1087"/>
        <v>prop_311</v>
      </c>
      <c r="S2358" s="50" t="str">
        <f t="shared" ca="1" si="1088"/>
        <v>prop</v>
      </c>
    </row>
    <row r="2359" spans="11:19">
      <c r="K2359" s="50">
        <v>28</v>
      </c>
      <c r="L2359" s="50">
        <f t="shared" si="1086"/>
        <v>281057</v>
      </c>
      <c r="M2359" s="50">
        <v>57</v>
      </c>
      <c r="N2359" s="50" t="str">
        <f ca="1">OFFSET(随机目标!$C$42,M2359-1,MATCH(K2359,随机目标!$C$41:$CH$41,0)-1)</f>
        <v>prop,311,1</v>
      </c>
      <c r="O2359" s="50" t="str">
        <f ca="1">OFFSET(随机目标!$C$42,M2359-1,MATCH(K2359,随机目标!$C$41:$CH$41,0))</f>
        <v>prop,311,1</v>
      </c>
      <c r="P2359" s="50">
        <f ca="1">OFFSET(随机目标!$C$42,M2359-1,MATCH(K2359,随机目标!$C$41:$CH$41,0)+1)</f>
        <v>12</v>
      </c>
      <c r="Q2359" s="50">
        <v>1</v>
      </c>
      <c r="R2359" s="50" t="str">
        <f t="shared" ca="1" si="1087"/>
        <v>prop_311</v>
      </c>
      <c r="S2359" s="50" t="str">
        <f t="shared" ca="1" si="1088"/>
        <v>prop</v>
      </c>
    </row>
    <row r="2360" spans="11:19">
      <c r="K2360" s="50">
        <v>28</v>
      </c>
      <c r="L2360" s="50">
        <f t="shared" si="1086"/>
        <v>281058</v>
      </c>
      <c r="M2360" s="50">
        <v>58</v>
      </c>
      <c r="N2360" s="50" t="str">
        <f ca="1">OFFSET(随机目标!$C$42,M2360-1,MATCH(K2360,随机目标!$C$41:$CH$41,0)-1)</f>
        <v>prop,311,1</v>
      </c>
      <c r="O2360" s="50" t="str">
        <f ca="1">OFFSET(随机目标!$C$42,M2360-1,MATCH(K2360,随机目标!$C$41:$CH$41,0))</f>
        <v>prop,311,1</v>
      </c>
      <c r="P2360" s="50">
        <f ca="1">OFFSET(随机目标!$C$42,M2360-1,MATCH(K2360,随机目标!$C$41:$CH$41,0)+1)</f>
        <v>12</v>
      </c>
      <c r="Q2360" s="50">
        <v>1</v>
      </c>
      <c r="R2360" s="50" t="str">
        <f t="shared" ca="1" si="1087"/>
        <v>prop_311</v>
      </c>
      <c r="S2360" s="50" t="str">
        <f t="shared" ca="1" si="1088"/>
        <v>prop</v>
      </c>
    </row>
    <row r="2361" spans="11:19">
      <c r="K2361" s="50">
        <v>28</v>
      </c>
      <c r="L2361" s="50">
        <f t="shared" si="1086"/>
        <v>281059</v>
      </c>
      <c r="M2361" s="50">
        <v>59</v>
      </c>
      <c r="N2361" s="50" t="str">
        <f ca="1">OFFSET(随机目标!$C$42,M2361-1,MATCH(K2361,随机目标!$C$41:$CH$41,0)-1)</f>
        <v>prop,311,1</v>
      </c>
      <c r="O2361" s="50" t="str">
        <f ca="1">OFFSET(随机目标!$C$42,M2361-1,MATCH(K2361,随机目标!$C$41:$CH$41,0))</f>
        <v>prop,311,1</v>
      </c>
      <c r="P2361" s="50">
        <f ca="1">OFFSET(随机目标!$C$42,M2361-1,MATCH(K2361,随机目标!$C$41:$CH$41,0)+1)</f>
        <v>11</v>
      </c>
      <c r="Q2361" s="50">
        <v>1</v>
      </c>
      <c r="R2361" s="50" t="str">
        <f t="shared" ca="1" si="1087"/>
        <v>prop_311</v>
      </c>
      <c r="S2361" s="50" t="str">
        <f t="shared" ca="1" si="1088"/>
        <v>prop</v>
      </c>
    </row>
    <row r="2362" spans="11:19">
      <c r="K2362" s="50">
        <v>28</v>
      </c>
      <c r="L2362" s="50">
        <f t="shared" si="1086"/>
        <v>281060</v>
      </c>
      <c r="M2362" s="50">
        <v>60</v>
      </c>
      <c r="N2362" s="50" t="str">
        <f ca="1">OFFSET(随机目标!$C$42,M2362-1,MATCH(K2362,随机目标!$C$41:$CH$41,0)-1)</f>
        <v>prop,311,1</v>
      </c>
      <c r="O2362" s="50" t="str">
        <f ca="1">OFFSET(随机目标!$C$42,M2362-1,MATCH(K2362,随机目标!$C$41:$CH$41,0))</f>
        <v>prop,311,1</v>
      </c>
      <c r="P2362" s="50">
        <f ca="1">OFFSET(随机目标!$C$42,M2362-1,MATCH(K2362,随机目标!$C$41:$CH$41,0)+1)</f>
        <v>11</v>
      </c>
      <c r="Q2362" s="50">
        <v>1</v>
      </c>
      <c r="R2362" s="50" t="str">
        <f t="shared" ca="1" si="1087"/>
        <v>prop_311</v>
      </c>
      <c r="S2362" s="50" t="str">
        <f t="shared" ca="1" si="1088"/>
        <v>prop</v>
      </c>
    </row>
    <row r="2363" spans="11:19">
      <c r="K2363" s="50">
        <v>28</v>
      </c>
      <c r="L2363" s="50">
        <f t="shared" si="1086"/>
        <v>281061</v>
      </c>
      <c r="M2363" s="50">
        <v>61</v>
      </c>
      <c r="N2363" s="50" t="str">
        <f ca="1">OFFSET(随机目标!$C$42,M2363-1,MATCH(K2363,随机目标!$C$41:$CH$41,0)-1)</f>
        <v>prop,311,1</v>
      </c>
      <c r="O2363" s="50" t="str">
        <f ca="1">OFFSET(随机目标!$C$42,M2363-1,MATCH(K2363,随机目标!$C$41:$CH$41,0))</f>
        <v>prop,311,1</v>
      </c>
      <c r="P2363" s="50">
        <f ca="1">OFFSET(随机目标!$C$42,M2363-1,MATCH(K2363,随机目标!$C$41:$CH$41,0)+1)</f>
        <v>11</v>
      </c>
      <c r="Q2363" s="50">
        <v>1</v>
      </c>
      <c r="R2363" s="50" t="str">
        <f t="shared" ca="1" si="1087"/>
        <v>prop_311</v>
      </c>
      <c r="S2363" s="50" t="str">
        <f t="shared" ca="1" si="1088"/>
        <v>prop</v>
      </c>
    </row>
    <row r="2364" spans="11:19">
      <c r="K2364" s="50">
        <v>28</v>
      </c>
      <c r="L2364" s="50">
        <f t="shared" si="1086"/>
        <v>281062</v>
      </c>
      <c r="M2364" s="50">
        <v>62</v>
      </c>
      <c r="N2364" s="50" t="str">
        <f ca="1">OFFSET(随机目标!$C$42,M2364-1,MATCH(K2364,随机目标!$C$41:$CH$41,0)-1)</f>
        <v>prop,311,1</v>
      </c>
      <c r="O2364" s="50" t="str">
        <f ca="1">OFFSET(随机目标!$C$42,M2364-1,MATCH(K2364,随机目标!$C$41:$CH$41,0))</f>
        <v>prop,311,1</v>
      </c>
      <c r="P2364" s="50">
        <f ca="1">OFFSET(随机目标!$C$42,M2364-1,MATCH(K2364,随机目标!$C$41:$CH$41,0)+1)</f>
        <v>11</v>
      </c>
      <c r="Q2364" s="50">
        <v>1</v>
      </c>
      <c r="R2364" s="50" t="str">
        <f t="shared" ca="1" si="1087"/>
        <v>prop_311</v>
      </c>
      <c r="S2364" s="50" t="str">
        <f t="shared" ca="1" si="1088"/>
        <v>prop</v>
      </c>
    </row>
    <row r="2365" spans="11:19">
      <c r="K2365" s="50">
        <v>28</v>
      </c>
      <c r="L2365" s="50">
        <f t="shared" si="1086"/>
        <v>281063</v>
      </c>
      <c r="M2365" s="50">
        <v>63</v>
      </c>
      <c r="N2365" s="50" t="str">
        <f ca="1">OFFSET(随机目标!$C$42,M2365-1,MATCH(K2365,随机目标!$C$41:$CH$41,0)-1)</f>
        <v>prop,311,1</v>
      </c>
      <c r="O2365" s="50" t="str">
        <f ca="1">OFFSET(随机目标!$C$42,M2365-1,MATCH(K2365,随机目标!$C$41:$CH$41,0))</f>
        <v>prop,311,1</v>
      </c>
      <c r="P2365" s="50">
        <f ca="1">OFFSET(随机目标!$C$42,M2365-1,MATCH(K2365,随机目标!$C$41:$CH$41,0)+1)</f>
        <v>11</v>
      </c>
      <c r="Q2365" s="50">
        <v>1</v>
      </c>
      <c r="R2365" s="50" t="str">
        <f t="shared" ca="1" si="1087"/>
        <v>prop_311</v>
      </c>
      <c r="S2365" s="50" t="str">
        <f t="shared" ca="1" si="1088"/>
        <v>prop</v>
      </c>
    </row>
    <row r="2366" spans="11:19">
      <c r="K2366" s="50">
        <v>28</v>
      </c>
      <c r="L2366" s="50">
        <f t="shared" si="1086"/>
        <v>281064</v>
      </c>
      <c r="M2366" s="50">
        <v>64</v>
      </c>
      <c r="N2366" s="50" t="str">
        <f ca="1">OFFSET(随机目标!$C$42,M2366-1,MATCH(K2366,随机目标!$C$41:$CH$41,0)-1)</f>
        <v>prop,311,1</v>
      </c>
      <c r="O2366" s="50" t="str">
        <f ca="1">OFFSET(随机目标!$C$42,M2366-1,MATCH(K2366,随机目标!$C$41:$CH$41,0))</f>
        <v>prop,311,1</v>
      </c>
      <c r="P2366" s="50">
        <f ca="1">OFFSET(随机目标!$C$42,M2366-1,MATCH(K2366,随机目标!$C$41:$CH$41,0)+1)</f>
        <v>11</v>
      </c>
      <c r="Q2366" s="50">
        <v>1</v>
      </c>
      <c r="R2366" s="50" t="str">
        <f t="shared" ca="1" si="1087"/>
        <v>prop_311</v>
      </c>
      <c r="S2366" s="50" t="str">
        <f t="shared" ca="1" si="1088"/>
        <v>prop</v>
      </c>
    </row>
    <row r="2367" spans="11:19">
      <c r="K2367" s="50">
        <v>28</v>
      </c>
      <c r="L2367" s="50">
        <f t="shared" si="1086"/>
        <v>281065</v>
      </c>
      <c r="M2367" s="50">
        <v>65</v>
      </c>
      <c r="N2367" s="50" t="str">
        <f ca="1">OFFSET(随机目标!$C$42,M2367-1,MATCH(K2367,随机目标!$C$41:$CH$41,0)-1)</f>
        <v>prop,311,1</v>
      </c>
      <c r="O2367" s="50" t="str">
        <f ca="1">OFFSET(随机目标!$C$42,M2367-1,MATCH(K2367,随机目标!$C$41:$CH$41,0))</f>
        <v>prop,311,1</v>
      </c>
      <c r="P2367" s="50">
        <f ca="1">OFFSET(随机目标!$C$42,M2367-1,MATCH(K2367,随机目标!$C$41:$CH$41,0)+1)</f>
        <v>11</v>
      </c>
      <c r="Q2367" s="50">
        <v>1</v>
      </c>
      <c r="R2367" s="50" t="str">
        <f t="shared" ca="1" si="1087"/>
        <v>prop_311</v>
      </c>
      <c r="S2367" s="50" t="str">
        <f t="shared" ca="1" si="1088"/>
        <v>prop</v>
      </c>
    </row>
    <row r="2368" spans="11:19">
      <c r="K2368" s="50">
        <v>28</v>
      </c>
      <c r="L2368" s="50">
        <f t="shared" si="1086"/>
        <v>281066</v>
      </c>
      <c r="M2368" s="50">
        <v>66</v>
      </c>
      <c r="N2368" s="50" t="str">
        <f ca="1">OFFSET(随机目标!$C$42,M2368-1,MATCH(K2368,随机目标!$C$41:$CH$41,0)-1)</f>
        <v>prop,311,1</v>
      </c>
      <c r="O2368" s="50" t="str">
        <f ca="1">OFFSET(随机目标!$C$42,M2368-1,MATCH(K2368,随机目标!$C$41:$CH$41,0))</f>
        <v>prop,311,1</v>
      </c>
      <c r="P2368" s="50">
        <f ca="1">OFFSET(随机目标!$C$42,M2368-1,MATCH(K2368,随机目标!$C$41:$CH$41,0)+1)</f>
        <v>11</v>
      </c>
      <c r="Q2368" s="50">
        <v>1</v>
      </c>
      <c r="R2368" s="50" t="str">
        <f t="shared" ca="1" si="1087"/>
        <v>prop_311</v>
      </c>
      <c r="S2368" s="50" t="str">
        <f t="shared" ca="1" si="1088"/>
        <v>prop</v>
      </c>
    </row>
    <row r="2369" spans="11:19">
      <c r="K2369" s="50">
        <v>28</v>
      </c>
      <c r="L2369" s="50">
        <f t="shared" si="1086"/>
        <v>281067</v>
      </c>
      <c r="M2369" s="50">
        <v>67</v>
      </c>
      <c r="N2369" s="50" t="str">
        <f ca="1">OFFSET(随机目标!$C$42,M2369-1,MATCH(K2369,随机目标!$C$41:$CH$41,0)-1)</f>
        <v>prop,311,1</v>
      </c>
      <c r="O2369" s="50" t="str">
        <f ca="1">OFFSET(随机目标!$C$42,M2369-1,MATCH(K2369,随机目标!$C$41:$CH$41,0))</f>
        <v>prop,311,1</v>
      </c>
      <c r="P2369" s="50">
        <f ca="1">OFFSET(随机目标!$C$42,M2369-1,MATCH(K2369,随机目标!$C$41:$CH$41,0)+1)</f>
        <v>11</v>
      </c>
      <c r="Q2369" s="50">
        <v>1</v>
      </c>
      <c r="R2369" s="50" t="str">
        <f t="shared" ca="1" si="1087"/>
        <v>prop_311</v>
      </c>
      <c r="S2369" s="50" t="str">
        <f t="shared" ca="1" si="1088"/>
        <v>prop</v>
      </c>
    </row>
    <row r="2370" spans="11:19">
      <c r="K2370" s="50">
        <v>28</v>
      </c>
      <c r="L2370" s="50">
        <f t="shared" si="1086"/>
        <v>281068</v>
      </c>
      <c r="M2370" s="50">
        <v>68</v>
      </c>
      <c r="N2370" s="50" t="str">
        <f ca="1">OFFSET(随机目标!$C$42,M2370-1,MATCH(K2370,随机目标!$C$41:$CH$41,0)-1)</f>
        <v>prop,311,1</v>
      </c>
      <c r="O2370" s="50" t="str">
        <f ca="1">OFFSET(随机目标!$C$42,M2370-1,MATCH(K2370,随机目标!$C$41:$CH$41,0))</f>
        <v>prop,311,1</v>
      </c>
      <c r="P2370" s="50">
        <f ca="1">OFFSET(随机目标!$C$42,M2370-1,MATCH(K2370,随机目标!$C$41:$CH$41,0)+1)</f>
        <v>11</v>
      </c>
      <c r="Q2370" s="50">
        <v>1</v>
      </c>
      <c r="R2370" s="50" t="str">
        <f t="shared" ca="1" si="1087"/>
        <v>prop_311</v>
      </c>
      <c r="S2370" s="50" t="str">
        <f t="shared" ca="1" si="1088"/>
        <v>prop</v>
      </c>
    </row>
    <row r="2371" spans="11:19">
      <c r="K2371" s="50">
        <v>28</v>
      </c>
      <c r="L2371" s="50">
        <f t="shared" si="1086"/>
        <v>281069</v>
      </c>
      <c r="M2371" s="50">
        <v>69</v>
      </c>
      <c r="N2371" s="50" t="str">
        <f ca="1">OFFSET(随机目标!$C$42,M2371-1,MATCH(K2371,随机目标!$C$41:$CH$41,0)-1)</f>
        <v>prop,311,1</v>
      </c>
      <c r="O2371" s="50" t="str">
        <f ca="1">OFFSET(随机目标!$C$42,M2371-1,MATCH(K2371,随机目标!$C$41:$CH$41,0))</f>
        <v>prop,311,1</v>
      </c>
      <c r="P2371" s="50">
        <f ca="1">OFFSET(随机目标!$C$42,M2371-1,MATCH(K2371,随机目标!$C$41:$CH$41,0)+1)</f>
        <v>11</v>
      </c>
      <c r="Q2371" s="50">
        <v>1</v>
      </c>
      <c r="R2371" s="50" t="str">
        <f t="shared" ca="1" si="1087"/>
        <v>prop_311</v>
      </c>
      <c r="S2371" s="50" t="str">
        <f t="shared" ca="1" si="1088"/>
        <v>prop</v>
      </c>
    </row>
    <row r="2372" spans="11:19">
      <c r="K2372" s="50">
        <v>28</v>
      </c>
      <c r="L2372" s="50">
        <f t="shared" si="1086"/>
        <v>281070</v>
      </c>
      <c r="M2372" s="50">
        <v>70</v>
      </c>
      <c r="N2372" s="50" t="str">
        <f ca="1">OFFSET(随机目标!$C$42,M2372-1,MATCH(K2372,随机目标!$C$41:$CH$41,0)-1)</f>
        <v>prop,311,1</v>
      </c>
      <c r="O2372" s="50" t="str">
        <f ca="1">OFFSET(随机目标!$C$42,M2372-1,MATCH(K2372,随机目标!$C$41:$CH$41,0))</f>
        <v>prop,311,1</v>
      </c>
      <c r="P2372" s="50">
        <f ca="1">OFFSET(随机目标!$C$42,M2372-1,MATCH(K2372,随机目标!$C$41:$CH$41,0)+1)</f>
        <v>10</v>
      </c>
      <c r="Q2372" s="50">
        <v>1</v>
      </c>
      <c r="R2372" s="50" t="str">
        <f t="shared" ca="1" si="1087"/>
        <v>prop_311</v>
      </c>
      <c r="S2372" s="50" t="str">
        <f t="shared" ca="1" si="1088"/>
        <v>prop</v>
      </c>
    </row>
    <row r="2373" spans="11:19">
      <c r="K2373" s="50">
        <v>28</v>
      </c>
      <c r="L2373" s="50">
        <f t="shared" si="1086"/>
        <v>281071</v>
      </c>
      <c r="M2373" s="50">
        <v>71</v>
      </c>
      <c r="N2373" s="50" t="str">
        <f ca="1">OFFSET(随机目标!$C$42,M2373-1,MATCH(K2373,随机目标!$C$41:$CH$41,0)-1)</f>
        <v>prop,311,1</v>
      </c>
      <c r="O2373" s="50" t="str">
        <f ca="1">OFFSET(随机目标!$C$42,M2373-1,MATCH(K2373,随机目标!$C$41:$CH$41,0))</f>
        <v>prop,311,1</v>
      </c>
      <c r="P2373" s="50">
        <f ca="1">OFFSET(随机目标!$C$42,M2373-1,MATCH(K2373,随机目标!$C$41:$CH$41,0)+1)</f>
        <v>10</v>
      </c>
      <c r="Q2373" s="50">
        <v>1</v>
      </c>
      <c r="R2373" s="50" t="str">
        <f t="shared" ca="1" si="1087"/>
        <v>prop_311</v>
      </c>
      <c r="S2373" s="50" t="str">
        <f t="shared" ca="1" si="1088"/>
        <v>prop</v>
      </c>
    </row>
    <row r="2374" spans="11:19">
      <c r="K2374" s="50">
        <v>28</v>
      </c>
      <c r="L2374" s="50">
        <f t="shared" si="1086"/>
        <v>281072</v>
      </c>
      <c r="M2374" s="50">
        <v>72</v>
      </c>
      <c r="N2374" s="50" t="str">
        <f ca="1">OFFSET(随机目标!$C$42,M2374-1,MATCH(K2374,随机目标!$C$41:$CH$41,0)-1)</f>
        <v>prop,311,1</v>
      </c>
      <c r="O2374" s="50" t="str">
        <f ca="1">OFFSET(随机目标!$C$42,M2374-1,MATCH(K2374,随机目标!$C$41:$CH$41,0))</f>
        <v>prop,311,1</v>
      </c>
      <c r="P2374" s="50">
        <f ca="1">OFFSET(随机目标!$C$42,M2374-1,MATCH(K2374,随机目标!$C$41:$CH$41,0)+1)</f>
        <v>10</v>
      </c>
      <c r="Q2374" s="50">
        <v>1</v>
      </c>
      <c r="R2374" s="50" t="str">
        <f t="shared" ca="1" si="1087"/>
        <v>prop_311</v>
      </c>
      <c r="S2374" s="50" t="str">
        <f t="shared" ca="1" si="1088"/>
        <v>prop</v>
      </c>
    </row>
    <row r="2375" spans="11:19">
      <c r="K2375" s="50">
        <v>28</v>
      </c>
      <c r="L2375" s="50">
        <f t="shared" si="1086"/>
        <v>281073</v>
      </c>
      <c r="M2375" s="50">
        <v>73</v>
      </c>
      <c r="N2375" s="50" t="str">
        <f ca="1">OFFSET(随机目标!$C$42,M2375-1,MATCH(K2375,随机目标!$C$41:$CH$41,0)-1)</f>
        <v>prop,311,1</v>
      </c>
      <c r="O2375" s="50" t="str">
        <f ca="1">OFFSET(随机目标!$C$42,M2375-1,MATCH(K2375,随机目标!$C$41:$CH$41,0))</f>
        <v>prop,311,1</v>
      </c>
      <c r="P2375" s="50">
        <f ca="1">OFFSET(随机目标!$C$42,M2375-1,MATCH(K2375,随机目标!$C$41:$CH$41,0)+1)</f>
        <v>10</v>
      </c>
      <c r="Q2375" s="50">
        <v>1</v>
      </c>
      <c r="R2375" s="50" t="str">
        <f t="shared" ca="1" si="1087"/>
        <v>prop_311</v>
      </c>
      <c r="S2375" s="50" t="str">
        <f t="shared" ca="1" si="1088"/>
        <v>prop</v>
      </c>
    </row>
    <row r="2376" spans="11:19">
      <c r="K2376" s="50">
        <v>28</v>
      </c>
      <c r="L2376" s="50">
        <f t="shared" si="1086"/>
        <v>281074</v>
      </c>
      <c r="M2376" s="50">
        <v>74</v>
      </c>
      <c r="N2376" s="50" t="str">
        <f ca="1">OFFSET(随机目标!$C$42,M2376-1,MATCH(K2376,随机目标!$C$41:$CH$41,0)-1)</f>
        <v>prop,311,1</v>
      </c>
      <c r="O2376" s="50" t="str">
        <f ca="1">OFFSET(随机目标!$C$42,M2376-1,MATCH(K2376,随机目标!$C$41:$CH$41,0))</f>
        <v>prop,311,1</v>
      </c>
      <c r="P2376" s="50">
        <f ca="1">OFFSET(随机目标!$C$42,M2376-1,MATCH(K2376,随机目标!$C$41:$CH$41,0)+1)</f>
        <v>10</v>
      </c>
      <c r="Q2376" s="50">
        <v>1</v>
      </c>
      <c r="R2376" s="50" t="str">
        <f t="shared" ca="1" si="1087"/>
        <v>prop_311</v>
      </c>
      <c r="S2376" s="50" t="str">
        <f t="shared" ca="1" si="1088"/>
        <v>prop</v>
      </c>
    </row>
    <row r="2377" spans="11:19">
      <c r="K2377" s="50">
        <v>28</v>
      </c>
      <c r="L2377" s="50">
        <f t="shared" si="1086"/>
        <v>281075</v>
      </c>
      <c r="M2377" s="50">
        <v>75</v>
      </c>
      <c r="N2377" s="50" t="str">
        <f ca="1">OFFSET(随机目标!$C$42,M2377-1,MATCH(K2377,随机目标!$C$41:$CH$41,0)-1)</f>
        <v>prop,311,1</v>
      </c>
      <c r="O2377" s="50" t="str">
        <f ca="1">OFFSET(随机目标!$C$42,M2377-1,MATCH(K2377,随机目标!$C$41:$CH$41,0))</f>
        <v>prop,311,1</v>
      </c>
      <c r="P2377" s="50">
        <f ca="1">OFFSET(随机目标!$C$42,M2377-1,MATCH(K2377,随机目标!$C$41:$CH$41,0)+1)</f>
        <v>10</v>
      </c>
      <c r="Q2377" s="50">
        <v>1</v>
      </c>
      <c r="R2377" s="50" t="str">
        <f t="shared" ca="1" si="1087"/>
        <v>prop_311</v>
      </c>
      <c r="S2377" s="50" t="str">
        <f t="shared" ca="1" si="1088"/>
        <v>prop</v>
      </c>
    </row>
    <row r="2378" spans="11:19">
      <c r="K2378" s="50">
        <v>28</v>
      </c>
      <c r="L2378" s="50">
        <f t="shared" si="1086"/>
        <v>281076</v>
      </c>
      <c r="M2378" s="50">
        <v>76</v>
      </c>
      <c r="N2378" s="50" t="str">
        <f ca="1">OFFSET(随机目标!$C$42,M2378-1,MATCH(K2378,随机目标!$C$41:$CH$41,0)-1)</f>
        <v>prop,311,1</v>
      </c>
      <c r="O2378" s="50" t="str">
        <f ca="1">OFFSET(随机目标!$C$42,M2378-1,MATCH(K2378,随机目标!$C$41:$CH$41,0))</f>
        <v>prop,311,1</v>
      </c>
      <c r="P2378" s="50">
        <f ca="1">OFFSET(随机目标!$C$42,M2378-1,MATCH(K2378,随机目标!$C$41:$CH$41,0)+1)</f>
        <v>10</v>
      </c>
      <c r="Q2378" s="50">
        <v>1</v>
      </c>
      <c r="R2378" s="50" t="str">
        <f t="shared" ca="1" si="1087"/>
        <v>prop_311</v>
      </c>
      <c r="S2378" s="50" t="str">
        <f t="shared" ca="1" si="1088"/>
        <v>prop</v>
      </c>
    </row>
    <row r="2379" spans="11:19">
      <c r="K2379" s="50">
        <v>28</v>
      </c>
      <c r="L2379" s="50">
        <f t="shared" si="1086"/>
        <v>281077</v>
      </c>
      <c r="M2379" s="50">
        <v>77</v>
      </c>
      <c r="N2379" s="50" t="str">
        <f ca="1">OFFSET(随机目标!$C$42,M2379-1,MATCH(K2379,随机目标!$C$41:$CH$41,0)-1)</f>
        <v>prop,311,1</v>
      </c>
      <c r="O2379" s="50" t="str">
        <f ca="1">OFFSET(随机目标!$C$42,M2379-1,MATCH(K2379,随机目标!$C$41:$CH$41,0))</f>
        <v>prop,311,1</v>
      </c>
      <c r="P2379" s="50">
        <f ca="1">OFFSET(随机目标!$C$42,M2379-1,MATCH(K2379,随机目标!$C$41:$CH$41,0)+1)</f>
        <v>10</v>
      </c>
      <c r="Q2379" s="50">
        <v>1</v>
      </c>
      <c r="R2379" s="50" t="str">
        <f t="shared" ca="1" si="1087"/>
        <v>prop_311</v>
      </c>
      <c r="S2379" s="50" t="str">
        <f t="shared" ca="1" si="1088"/>
        <v>prop</v>
      </c>
    </row>
    <row r="2380" spans="11:19">
      <c r="K2380" s="50">
        <v>28</v>
      </c>
      <c r="L2380" s="50">
        <f t="shared" si="1086"/>
        <v>281078</v>
      </c>
      <c r="M2380" s="50">
        <v>78</v>
      </c>
      <c r="N2380" s="50" t="str">
        <f ca="1">OFFSET(随机目标!$C$42,M2380-1,MATCH(K2380,随机目标!$C$41:$CH$41,0)-1)</f>
        <v>prop,311,1</v>
      </c>
      <c r="O2380" s="50" t="str">
        <f ca="1">OFFSET(随机目标!$C$42,M2380-1,MATCH(K2380,随机目标!$C$41:$CH$41,0))</f>
        <v>prop,311,1</v>
      </c>
      <c r="P2380" s="50">
        <f ca="1">OFFSET(随机目标!$C$42,M2380-1,MATCH(K2380,随机目标!$C$41:$CH$41,0)+1)</f>
        <v>10</v>
      </c>
      <c r="Q2380" s="50">
        <v>1</v>
      </c>
      <c r="R2380" s="50" t="str">
        <f t="shared" ca="1" si="1087"/>
        <v>prop_311</v>
      </c>
      <c r="S2380" s="50" t="str">
        <f t="shared" ca="1" si="1088"/>
        <v>prop</v>
      </c>
    </row>
    <row r="2381" spans="11:19">
      <c r="K2381" s="50">
        <v>28</v>
      </c>
      <c r="L2381" s="50">
        <f t="shared" si="1086"/>
        <v>281079</v>
      </c>
      <c r="M2381" s="50">
        <v>79</v>
      </c>
      <c r="N2381" s="50" t="str">
        <f ca="1">OFFSET(随机目标!$C$42,M2381-1,MATCH(K2381,随机目标!$C$41:$CH$41,0)-1)</f>
        <v>prop,311,1</v>
      </c>
      <c r="O2381" s="50" t="str">
        <f ca="1">OFFSET(随机目标!$C$42,M2381-1,MATCH(K2381,随机目标!$C$41:$CH$41,0))</f>
        <v>prop,311,1</v>
      </c>
      <c r="P2381" s="50">
        <f ca="1">OFFSET(随机目标!$C$42,M2381-1,MATCH(K2381,随机目标!$C$41:$CH$41,0)+1)</f>
        <v>10</v>
      </c>
      <c r="Q2381" s="50">
        <v>1</v>
      </c>
      <c r="R2381" s="50" t="str">
        <f t="shared" ca="1" si="1087"/>
        <v>prop_311</v>
      </c>
      <c r="S2381" s="50" t="str">
        <f t="shared" ca="1" si="1088"/>
        <v>prop</v>
      </c>
    </row>
    <row r="2382" spans="11:19">
      <c r="K2382" s="50">
        <v>28</v>
      </c>
      <c r="L2382" s="50">
        <f t="shared" si="1086"/>
        <v>281080</v>
      </c>
      <c r="M2382" s="50">
        <v>80</v>
      </c>
      <c r="N2382" s="50" t="str">
        <f ca="1">OFFSET(随机目标!$C$42,M2382-1,MATCH(K2382,随机目标!$C$41:$CH$41,0)-1)</f>
        <v>prop,311,1</v>
      </c>
      <c r="O2382" s="50" t="str">
        <f ca="1">OFFSET(随机目标!$C$42,M2382-1,MATCH(K2382,随机目标!$C$41:$CH$41,0))</f>
        <v>prop,311,1</v>
      </c>
      <c r="P2382" s="50">
        <f ca="1">OFFSET(随机目标!$C$42,M2382-1,MATCH(K2382,随机目标!$C$41:$CH$41,0)+1)</f>
        <v>10</v>
      </c>
      <c r="Q2382" s="50">
        <v>1</v>
      </c>
      <c r="R2382" s="50" t="str">
        <f t="shared" ca="1" si="1087"/>
        <v>prop_311</v>
      </c>
      <c r="S2382" s="50" t="str">
        <f t="shared" ca="1" si="1088"/>
        <v>prop</v>
      </c>
    </row>
    <row r="2383" spans="11:19">
      <c r="K2383" s="50">
        <v>28</v>
      </c>
      <c r="L2383" s="50">
        <f t="shared" si="1086"/>
        <v>281081</v>
      </c>
      <c r="M2383" s="50">
        <v>81</v>
      </c>
      <c r="N2383" s="50" t="str">
        <f ca="1">OFFSET(随机目标!$C$42,M2383-1,MATCH(K2383,随机目标!$C$41:$CH$41,0)-1)</f>
        <v>prop,311,1</v>
      </c>
      <c r="O2383" s="50" t="str">
        <f ca="1">OFFSET(随机目标!$C$42,M2383-1,MATCH(K2383,随机目标!$C$41:$CH$41,0))</f>
        <v>prop,311,1</v>
      </c>
      <c r="P2383" s="50">
        <f ca="1">OFFSET(随机目标!$C$42,M2383-1,MATCH(K2383,随机目标!$C$41:$CH$41,0)+1)</f>
        <v>10</v>
      </c>
      <c r="Q2383" s="50">
        <v>1</v>
      </c>
      <c r="R2383" s="50" t="str">
        <f t="shared" ca="1" si="1087"/>
        <v>prop_311</v>
      </c>
      <c r="S2383" s="50" t="str">
        <f t="shared" ca="1" si="1088"/>
        <v>prop</v>
      </c>
    </row>
    <row r="2384" spans="11:19">
      <c r="K2384" s="50">
        <v>28</v>
      </c>
      <c r="L2384" s="50">
        <f t="shared" si="1086"/>
        <v>281082</v>
      </c>
      <c r="M2384" s="50">
        <v>82</v>
      </c>
      <c r="N2384" s="50" t="str">
        <f ca="1">OFFSET(随机目标!$C$42,M2384-1,MATCH(K2384,随机目标!$C$41:$CH$41,0)-1)</f>
        <v>prop,311,1</v>
      </c>
      <c r="O2384" s="50" t="str">
        <f ca="1">OFFSET(随机目标!$C$42,M2384-1,MATCH(K2384,随机目标!$C$41:$CH$41,0))</f>
        <v>prop,311,1</v>
      </c>
      <c r="P2384" s="50">
        <f ca="1">OFFSET(随机目标!$C$42,M2384-1,MATCH(K2384,随机目标!$C$41:$CH$41,0)+1)</f>
        <v>10</v>
      </c>
      <c r="Q2384" s="50">
        <v>1</v>
      </c>
      <c r="R2384" s="50" t="str">
        <f t="shared" ca="1" si="1087"/>
        <v>prop_311</v>
      </c>
      <c r="S2384" s="50" t="str">
        <f t="shared" ca="1" si="1088"/>
        <v>prop</v>
      </c>
    </row>
    <row r="2385" spans="11:19">
      <c r="K2385" s="50">
        <v>28</v>
      </c>
      <c r="L2385" s="50">
        <f t="shared" si="1086"/>
        <v>281083</v>
      </c>
      <c r="M2385" s="50">
        <v>83</v>
      </c>
      <c r="N2385" s="50" t="str">
        <f ca="1">OFFSET(随机目标!$C$42,M2385-1,MATCH(K2385,随机目标!$C$41:$CH$41,0)-1)</f>
        <v>prop,311,1</v>
      </c>
      <c r="O2385" s="50" t="str">
        <f ca="1">OFFSET(随机目标!$C$42,M2385-1,MATCH(K2385,随机目标!$C$41:$CH$41,0))</f>
        <v>prop,311,1</v>
      </c>
      <c r="P2385" s="50">
        <f ca="1">OFFSET(随机目标!$C$42,M2385-1,MATCH(K2385,随机目标!$C$41:$CH$41,0)+1)</f>
        <v>10</v>
      </c>
      <c r="Q2385" s="50">
        <v>1</v>
      </c>
      <c r="R2385" s="50" t="str">
        <f t="shared" ca="1" si="1087"/>
        <v>prop_311</v>
      </c>
      <c r="S2385" s="50" t="str">
        <f t="shared" ca="1" si="1088"/>
        <v>prop</v>
      </c>
    </row>
    <row r="2386" spans="11:19">
      <c r="K2386" s="50">
        <v>28</v>
      </c>
      <c r="L2386" s="50">
        <f t="shared" si="1086"/>
        <v>281084</v>
      </c>
      <c r="M2386" s="50">
        <v>84</v>
      </c>
      <c r="N2386" s="50" t="str">
        <f ca="1">OFFSET(随机目标!$C$42,M2386-1,MATCH(K2386,随机目标!$C$41:$CH$41,0)-1)</f>
        <v>prop,311,1</v>
      </c>
      <c r="O2386" s="50" t="str">
        <f ca="1">OFFSET(随机目标!$C$42,M2386-1,MATCH(K2386,随机目标!$C$41:$CH$41,0))</f>
        <v>prop,311,1</v>
      </c>
      <c r="P2386" s="50">
        <f ca="1">OFFSET(随机目标!$C$42,M2386-1,MATCH(K2386,随机目标!$C$41:$CH$41,0)+1)</f>
        <v>10</v>
      </c>
      <c r="Q2386" s="50">
        <v>1</v>
      </c>
      <c r="R2386" s="50" t="str">
        <f t="shared" ca="1" si="1087"/>
        <v>prop_311</v>
      </c>
      <c r="S2386" s="50" t="str">
        <f t="shared" ca="1" si="1088"/>
        <v>prop</v>
      </c>
    </row>
    <row r="2387" spans="11:19">
      <c r="K2387" s="50">
        <v>28</v>
      </c>
      <c r="L2387" s="50">
        <f t="shared" si="1086"/>
        <v>281085</v>
      </c>
      <c r="M2387" s="50">
        <v>85</v>
      </c>
      <c r="N2387" s="50" t="str">
        <f ca="1">OFFSET(随机目标!$C$42,M2387-1,MATCH(K2387,随机目标!$C$41:$CH$41,0)-1)</f>
        <v>prop,311,1</v>
      </c>
      <c r="O2387" s="50" t="str">
        <f ca="1">OFFSET(随机目标!$C$42,M2387-1,MATCH(K2387,随机目标!$C$41:$CH$41,0))</f>
        <v>prop,311,1</v>
      </c>
      <c r="P2387" s="50">
        <f ca="1">OFFSET(随机目标!$C$42,M2387-1,MATCH(K2387,随机目标!$C$41:$CH$41,0)+1)</f>
        <v>10</v>
      </c>
      <c r="Q2387" s="50">
        <v>1</v>
      </c>
      <c r="R2387" s="50" t="str">
        <f t="shared" ca="1" si="1087"/>
        <v>prop_311</v>
      </c>
      <c r="S2387" s="50" t="str">
        <f t="shared" ca="1" si="1088"/>
        <v>prop</v>
      </c>
    </row>
    <row r="2388" spans="11:19">
      <c r="K2388" s="50">
        <v>28</v>
      </c>
      <c r="L2388" s="50">
        <f t="shared" si="1086"/>
        <v>281086</v>
      </c>
      <c r="M2388" s="50">
        <v>86</v>
      </c>
      <c r="N2388" s="50" t="str">
        <f ca="1">OFFSET(随机目标!$C$42,M2388-1,MATCH(K2388,随机目标!$C$41:$CH$41,0)-1)</f>
        <v>prop,311,1</v>
      </c>
      <c r="O2388" s="50" t="str">
        <f ca="1">OFFSET(随机目标!$C$42,M2388-1,MATCH(K2388,随机目标!$C$41:$CH$41,0))</f>
        <v>prop,311,1</v>
      </c>
      <c r="P2388" s="50">
        <f ca="1">OFFSET(随机目标!$C$42,M2388-1,MATCH(K2388,随机目标!$C$41:$CH$41,0)+1)</f>
        <v>10</v>
      </c>
      <c r="Q2388" s="50">
        <v>1</v>
      </c>
      <c r="R2388" s="50" t="str">
        <f t="shared" ca="1" si="1087"/>
        <v>prop_311</v>
      </c>
      <c r="S2388" s="50" t="str">
        <f t="shared" ca="1" si="1088"/>
        <v>prop</v>
      </c>
    </row>
    <row r="2389" spans="11:19">
      <c r="K2389" s="50">
        <v>28</v>
      </c>
      <c r="L2389" s="50">
        <f t="shared" si="1086"/>
        <v>281087</v>
      </c>
      <c r="M2389" s="50">
        <v>87</v>
      </c>
      <c r="N2389" s="50" t="str">
        <f ca="1">OFFSET(随机目标!$C$42,M2389-1,MATCH(K2389,随机目标!$C$41:$CH$41,0)-1)</f>
        <v>prop,311,1</v>
      </c>
      <c r="O2389" s="50" t="str">
        <f ca="1">OFFSET(随机目标!$C$42,M2389-1,MATCH(K2389,随机目标!$C$41:$CH$41,0))</f>
        <v>prop,311,1</v>
      </c>
      <c r="P2389" s="50">
        <f ca="1">OFFSET(随机目标!$C$42,M2389-1,MATCH(K2389,随机目标!$C$41:$CH$41,0)+1)</f>
        <v>10</v>
      </c>
      <c r="Q2389" s="50">
        <v>1</v>
      </c>
      <c r="R2389" s="50" t="str">
        <f t="shared" ca="1" si="1087"/>
        <v>prop_311</v>
      </c>
      <c r="S2389" s="50" t="str">
        <f t="shared" ca="1" si="1088"/>
        <v>prop</v>
      </c>
    </row>
    <row r="2390" spans="11:19">
      <c r="K2390" s="50">
        <v>28</v>
      </c>
      <c r="L2390" s="50">
        <f t="shared" si="1086"/>
        <v>281088</v>
      </c>
      <c r="M2390" s="50">
        <v>88</v>
      </c>
      <c r="N2390" s="50" t="str">
        <f ca="1">OFFSET(随机目标!$C$42,M2390-1,MATCH(K2390,随机目标!$C$41:$CH$41,0)-1)</f>
        <v>prop,311,1</v>
      </c>
      <c r="O2390" s="50" t="str">
        <f ca="1">OFFSET(随机目标!$C$42,M2390-1,MATCH(K2390,随机目标!$C$41:$CH$41,0))</f>
        <v>prop,311,1</v>
      </c>
      <c r="P2390" s="50">
        <f ca="1">OFFSET(随机目标!$C$42,M2390-1,MATCH(K2390,随机目标!$C$41:$CH$41,0)+1)</f>
        <v>10</v>
      </c>
      <c r="Q2390" s="50">
        <v>1</v>
      </c>
      <c r="R2390" s="50" t="str">
        <f t="shared" ca="1" si="1087"/>
        <v>prop_311</v>
      </c>
      <c r="S2390" s="50" t="str">
        <f t="shared" ca="1" si="1088"/>
        <v>prop</v>
      </c>
    </row>
    <row r="2391" spans="11:19">
      <c r="K2391" s="50">
        <v>28</v>
      </c>
      <c r="L2391" s="50">
        <f t="shared" si="1086"/>
        <v>281089</v>
      </c>
      <c r="M2391" s="50">
        <v>89</v>
      </c>
      <c r="N2391" s="50" t="str">
        <f ca="1">OFFSET(随机目标!$C$42,M2391-1,MATCH(K2391,随机目标!$C$41:$CH$41,0)-1)</f>
        <v>prop,311,1</v>
      </c>
      <c r="O2391" s="50" t="str">
        <f ca="1">OFFSET(随机目标!$C$42,M2391-1,MATCH(K2391,随机目标!$C$41:$CH$41,0))</f>
        <v>prop,311,1</v>
      </c>
      <c r="P2391" s="50">
        <f ca="1">OFFSET(随机目标!$C$42,M2391-1,MATCH(K2391,随机目标!$C$41:$CH$41,0)+1)</f>
        <v>10</v>
      </c>
      <c r="Q2391" s="50">
        <v>1</v>
      </c>
      <c r="R2391" s="50" t="str">
        <f t="shared" ca="1" si="1087"/>
        <v>prop_311</v>
      </c>
      <c r="S2391" s="50" t="str">
        <f t="shared" ca="1" si="1088"/>
        <v>prop</v>
      </c>
    </row>
    <row r="2392" spans="11:19">
      <c r="K2392" s="50">
        <v>28</v>
      </c>
      <c r="L2392" s="50">
        <f t="shared" si="1086"/>
        <v>281090</v>
      </c>
      <c r="M2392" s="50">
        <v>90</v>
      </c>
      <c r="N2392" s="50" t="str">
        <f ca="1">OFFSET(随机目标!$C$42,M2392-1,MATCH(K2392,随机目标!$C$41:$CH$41,0)-1)</f>
        <v>prop,311,1</v>
      </c>
      <c r="O2392" s="50" t="str">
        <f ca="1">OFFSET(随机目标!$C$42,M2392-1,MATCH(K2392,随机目标!$C$41:$CH$41,0))</f>
        <v>prop,311,1</v>
      </c>
      <c r="P2392" s="50">
        <f ca="1">OFFSET(随机目标!$C$42,M2392-1,MATCH(K2392,随机目标!$C$41:$CH$41,0)+1)</f>
        <v>10</v>
      </c>
      <c r="Q2392" s="50">
        <v>1</v>
      </c>
      <c r="R2392" s="50" t="str">
        <f t="shared" ca="1" si="1087"/>
        <v>prop_311</v>
      </c>
      <c r="S2392" s="50" t="str">
        <f t="shared" ca="1" si="1088"/>
        <v>prop</v>
      </c>
    </row>
    <row r="2393" spans="11:19">
      <c r="K2393" s="50">
        <v>28</v>
      </c>
      <c r="L2393" s="50">
        <f t="shared" si="1086"/>
        <v>281091</v>
      </c>
      <c r="M2393" s="50">
        <v>91</v>
      </c>
      <c r="N2393" s="50" t="str">
        <f ca="1">OFFSET(随机目标!$C$42,M2393-1,MATCH(K2393,随机目标!$C$41:$CH$41,0)-1)</f>
        <v>prop,311,1</v>
      </c>
      <c r="O2393" s="50" t="str">
        <f ca="1">OFFSET(随机目标!$C$42,M2393-1,MATCH(K2393,随机目标!$C$41:$CH$41,0))</f>
        <v>prop,311,1</v>
      </c>
      <c r="P2393" s="50">
        <f ca="1">OFFSET(随机目标!$C$42,M2393-1,MATCH(K2393,随机目标!$C$41:$CH$41,0)+1)</f>
        <v>10</v>
      </c>
      <c r="Q2393" s="50">
        <v>1</v>
      </c>
      <c r="R2393" s="50" t="str">
        <f t="shared" ca="1" si="1087"/>
        <v>prop_311</v>
      </c>
      <c r="S2393" s="50" t="str">
        <f t="shared" ca="1" si="1088"/>
        <v>prop</v>
      </c>
    </row>
    <row r="2394" spans="11:19">
      <c r="K2394" s="50">
        <v>28</v>
      </c>
      <c r="L2394" s="50">
        <f t="shared" si="1086"/>
        <v>281092</v>
      </c>
      <c r="M2394" s="50">
        <v>92</v>
      </c>
      <c r="N2394" s="50" t="str">
        <f ca="1">OFFSET(随机目标!$C$42,M2394-1,MATCH(K2394,随机目标!$C$41:$CH$41,0)-1)</f>
        <v>prop,311,1</v>
      </c>
      <c r="O2394" s="50" t="str">
        <f ca="1">OFFSET(随机目标!$C$42,M2394-1,MATCH(K2394,随机目标!$C$41:$CH$41,0))</f>
        <v>prop,311,1</v>
      </c>
      <c r="P2394" s="50">
        <f ca="1">OFFSET(随机目标!$C$42,M2394-1,MATCH(K2394,随机目标!$C$41:$CH$41,0)+1)</f>
        <v>10</v>
      </c>
      <c r="Q2394" s="50">
        <v>1</v>
      </c>
      <c r="R2394" s="50" t="str">
        <f t="shared" ca="1" si="1087"/>
        <v>prop_311</v>
      </c>
      <c r="S2394" s="50" t="str">
        <f t="shared" ca="1" si="1088"/>
        <v>prop</v>
      </c>
    </row>
    <row r="2395" spans="11:19">
      <c r="K2395" s="50">
        <v>28</v>
      </c>
      <c r="L2395" s="50">
        <f t="shared" si="1086"/>
        <v>281093</v>
      </c>
      <c r="M2395" s="50">
        <v>93</v>
      </c>
      <c r="N2395" s="50" t="str">
        <f ca="1">OFFSET(随机目标!$C$42,M2395-1,MATCH(K2395,随机目标!$C$41:$CH$41,0)-1)</f>
        <v>prop,311,1</v>
      </c>
      <c r="O2395" s="50" t="str">
        <f ca="1">OFFSET(随机目标!$C$42,M2395-1,MATCH(K2395,随机目标!$C$41:$CH$41,0))</f>
        <v>prop,311,1</v>
      </c>
      <c r="P2395" s="50">
        <f ca="1">OFFSET(随机目标!$C$42,M2395-1,MATCH(K2395,随机目标!$C$41:$CH$41,0)+1)</f>
        <v>10</v>
      </c>
      <c r="Q2395" s="50">
        <v>1</v>
      </c>
      <c r="R2395" s="50" t="str">
        <f t="shared" ca="1" si="1087"/>
        <v>prop_311</v>
      </c>
      <c r="S2395" s="50" t="str">
        <f t="shared" ca="1" si="1088"/>
        <v>prop</v>
      </c>
    </row>
    <row r="2396" spans="11:19">
      <c r="K2396" s="50">
        <v>28</v>
      </c>
      <c r="L2396" s="50">
        <f t="shared" si="1086"/>
        <v>281094</v>
      </c>
      <c r="M2396" s="50">
        <v>94</v>
      </c>
      <c r="N2396" s="50" t="str">
        <f ca="1">OFFSET(随机目标!$C$42,M2396-1,MATCH(K2396,随机目标!$C$41:$CH$41,0)-1)</f>
        <v>prop,311,1</v>
      </c>
      <c r="O2396" s="50" t="str">
        <f ca="1">OFFSET(随机目标!$C$42,M2396-1,MATCH(K2396,随机目标!$C$41:$CH$41,0))</f>
        <v>prop,311,1</v>
      </c>
      <c r="P2396" s="50">
        <f ca="1">OFFSET(随机目标!$C$42,M2396-1,MATCH(K2396,随机目标!$C$41:$CH$41,0)+1)</f>
        <v>10</v>
      </c>
      <c r="Q2396" s="50">
        <v>1</v>
      </c>
      <c r="R2396" s="50" t="str">
        <f t="shared" ca="1" si="1087"/>
        <v>prop_311</v>
      </c>
      <c r="S2396" s="50" t="str">
        <f t="shared" ca="1" si="1088"/>
        <v>prop</v>
      </c>
    </row>
    <row r="2397" spans="11:19">
      <c r="K2397" s="50">
        <v>28</v>
      </c>
      <c r="L2397" s="50">
        <f t="shared" si="1086"/>
        <v>281095</v>
      </c>
      <c r="M2397" s="50">
        <v>95</v>
      </c>
      <c r="N2397" s="50" t="str">
        <f ca="1">OFFSET(随机目标!$C$42,M2397-1,MATCH(K2397,随机目标!$C$41:$CH$41,0)-1)</f>
        <v>prop,311,1</v>
      </c>
      <c r="O2397" s="50" t="str">
        <f ca="1">OFFSET(随机目标!$C$42,M2397-1,MATCH(K2397,随机目标!$C$41:$CH$41,0))</f>
        <v>prop,311,1</v>
      </c>
      <c r="P2397" s="50">
        <f ca="1">OFFSET(随机目标!$C$42,M2397-1,MATCH(K2397,随机目标!$C$41:$CH$41,0)+1)</f>
        <v>10</v>
      </c>
      <c r="Q2397" s="50">
        <v>1</v>
      </c>
      <c r="R2397" s="50" t="str">
        <f t="shared" ca="1" si="1087"/>
        <v>prop_311</v>
      </c>
      <c r="S2397" s="50" t="str">
        <f t="shared" ca="1" si="1088"/>
        <v>prop</v>
      </c>
    </row>
    <row r="2398" spans="11:19">
      <c r="K2398" s="50">
        <v>28</v>
      </c>
      <c r="L2398" s="50">
        <f t="shared" si="1086"/>
        <v>281096</v>
      </c>
      <c r="M2398" s="50">
        <v>96</v>
      </c>
      <c r="N2398" s="50" t="str">
        <f ca="1">OFFSET(随机目标!$C$42,M2398-1,MATCH(K2398,随机目标!$C$41:$CH$41,0)-1)</f>
        <v>prop,311,1</v>
      </c>
      <c r="O2398" s="50" t="str">
        <f ca="1">OFFSET(随机目标!$C$42,M2398-1,MATCH(K2398,随机目标!$C$41:$CH$41,0))</f>
        <v>prop,311,1</v>
      </c>
      <c r="P2398" s="50">
        <f ca="1">OFFSET(随机目标!$C$42,M2398-1,MATCH(K2398,随机目标!$C$41:$CH$41,0)+1)</f>
        <v>10</v>
      </c>
      <c r="Q2398" s="50">
        <v>1</v>
      </c>
      <c r="R2398" s="50" t="str">
        <f t="shared" ca="1" si="1087"/>
        <v>prop_311</v>
      </c>
      <c r="S2398" s="50" t="str">
        <f t="shared" ca="1" si="1088"/>
        <v>prop</v>
      </c>
    </row>
    <row r="2399" spans="11:19">
      <c r="K2399" s="50">
        <v>28</v>
      </c>
      <c r="L2399" s="50">
        <f t="shared" si="1086"/>
        <v>281097</v>
      </c>
      <c r="M2399" s="50">
        <v>97</v>
      </c>
      <c r="N2399" s="50" t="str">
        <f ca="1">OFFSET(随机目标!$C$42,M2399-1,MATCH(K2399,随机目标!$C$41:$CH$41,0)-1)</f>
        <v>prop,311,1</v>
      </c>
      <c r="O2399" s="50" t="str">
        <f ca="1">OFFSET(随机目标!$C$42,M2399-1,MATCH(K2399,随机目标!$C$41:$CH$41,0))</f>
        <v>prop,311,1</v>
      </c>
      <c r="P2399" s="50">
        <f ca="1">OFFSET(随机目标!$C$42,M2399-1,MATCH(K2399,随机目标!$C$41:$CH$41,0)+1)</f>
        <v>10</v>
      </c>
      <c r="Q2399" s="50">
        <v>1</v>
      </c>
      <c r="R2399" s="50" t="str">
        <f t="shared" ca="1" si="1087"/>
        <v>prop_311</v>
      </c>
      <c r="S2399" s="50" t="str">
        <f t="shared" ca="1" si="1088"/>
        <v>prop</v>
      </c>
    </row>
    <row r="2400" spans="11:19">
      <c r="K2400" s="50">
        <v>28</v>
      </c>
      <c r="L2400" s="50">
        <f t="shared" si="1086"/>
        <v>281098</v>
      </c>
      <c r="M2400" s="50">
        <v>98</v>
      </c>
      <c r="N2400" s="50" t="str">
        <f ca="1">OFFSET(随机目标!$C$42,M2400-1,MATCH(K2400,随机目标!$C$41:$CH$41,0)-1)</f>
        <v>prop,311,1</v>
      </c>
      <c r="O2400" s="50" t="str">
        <f ca="1">OFFSET(随机目标!$C$42,M2400-1,MATCH(K2400,随机目标!$C$41:$CH$41,0))</f>
        <v>prop,311,1</v>
      </c>
      <c r="P2400" s="50">
        <f ca="1">OFFSET(随机目标!$C$42,M2400-1,MATCH(K2400,随机目标!$C$41:$CH$41,0)+1)</f>
        <v>10</v>
      </c>
      <c r="Q2400" s="50">
        <v>1</v>
      </c>
      <c r="R2400" s="50" t="str">
        <f t="shared" ca="1" si="1087"/>
        <v>prop_311</v>
      </c>
      <c r="S2400" s="50" t="str">
        <f t="shared" ca="1" si="1088"/>
        <v>prop</v>
      </c>
    </row>
    <row r="2401" spans="11:19">
      <c r="K2401" s="50">
        <v>28</v>
      </c>
      <c r="L2401" s="50">
        <f t="shared" si="1086"/>
        <v>281099</v>
      </c>
      <c r="M2401" s="50">
        <v>99</v>
      </c>
      <c r="N2401" s="50" t="str">
        <f ca="1">OFFSET(随机目标!$C$42,M2401-1,MATCH(K2401,随机目标!$C$41:$CH$41,0)-1)</f>
        <v>prop,311,1</v>
      </c>
      <c r="O2401" s="50" t="str">
        <f ca="1">OFFSET(随机目标!$C$42,M2401-1,MATCH(K2401,随机目标!$C$41:$CH$41,0))</f>
        <v>prop,311,1</v>
      </c>
      <c r="P2401" s="50">
        <f ca="1">OFFSET(随机目标!$C$42,M2401-1,MATCH(K2401,随机目标!$C$41:$CH$41,0)+1)</f>
        <v>10</v>
      </c>
      <c r="Q2401" s="50">
        <v>1</v>
      </c>
      <c r="R2401" s="50" t="str">
        <f t="shared" ca="1" si="1087"/>
        <v>prop_311</v>
      </c>
      <c r="S2401" s="50" t="str">
        <f t="shared" ca="1" si="1088"/>
        <v>prop</v>
      </c>
    </row>
    <row r="2402" spans="11:19">
      <c r="K2402" s="50">
        <v>28</v>
      </c>
      <c r="L2402" s="50">
        <f t="shared" si="1086"/>
        <v>281100</v>
      </c>
      <c r="M2402" s="50">
        <v>100</v>
      </c>
      <c r="N2402" s="50" t="str">
        <f ca="1">OFFSET(随机目标!$C$42,M2402-1,MATCH(K2402,随机目标!$C$41:$CH$41,0)-1)</f>
        <v>prop,311,1</v>
      </c>
      <c r="O2402" s="50" t="str">
        <f ca="1">OFFSET(随机目标!$C$42,M2402-1,MATCH(K2402,随机目标!$C$41:$CH$41,0))</f>
        <v>prop,311,1</v>
      </c>
      <c r="P2402" s="50">
        <f ca="1">OFFSET(随机目标!$C$42,M2402-1,MATCH(K2402,随机目标!$C$41:$CH$41,0)+1)</f>
        <v>10</v>
      </c>
      <c r="Q2402" s="50">
        <v>1</v>
      </c>
      <c r="R2402" s="50" t="str">
        <f t="shared" ca="1" si="1087"/>
        <v>prop_311</v>
      </c>
      <c r="S2402" s="50" t="str">
        <f t="shared" ca="1" si="1088"/>
        <v>prop</v>
      </c>
    </row>
    <row r="2403" spans="11:19">
      <c r="K2403" s="50">
        <v>29</v>
      </c>
      <c r="L2403" s="50">
        <f t="shared" si="1086"/>
        <v>291001</v>
      </c>
      <c r="M2403" s="50">
        <v>1</v>
      </c>
      <c r="N2403" s="50" t="str">
        <f ca="1">OFFSET(随机目标!$C$42,M2403-1,MATCH(K2403,随机目标!$C$41:$CH$41,0)-1)</f>
        <v>prop,312,1</v>
      </c>
      <c r="O2403" s="50" t="str">
        <f ca="1">OFFSET(随机目标!$C$42,M2403-1,MATCH(K2403,随机目标!$C$41:$CH$41,0))</f>
        <v>prop,312,1</v>
      </c>
      <c r="P2403" s="50">
        <f ca="1">OFFSET(随机目标!$C$42,M2403-1,MATCH(K2403,随机目标!$C$41:$CH$41,0)+1)</f>
        <v>0</v>
      </c>
      <c r="Q2403" s="50">
        <v>1</v>
      </c>
      <c r="R2403" s="50" t="str">
        <f t="shared" ca="1" si="1087"/>
        <v>prop_312</v>
      </c>
      <c r="S2403" s="50" t="str">
        <f t="shared" ca="1" si="1088"/>
        <v>prop</v>
      </c>
    </row>
    <row r="2404" spans="11:19">
      <c r="K2404" s="50">
        <v>29</v>
      </c>
      <c r="L2404" s="50">
        <f t="shared" si="1086"/>
        <v>291002</v>
      </c>
      <c r="M2404" s="50">
        <v>2</v>
      </c>
      <c r="N2404" s="50" t="str">
        <f ca="1">OFFSET(随机目标!$C$42,M2404-1,MATCH(K2404,随机目标!$C$41:$CH$41,0)-1)</f>
        <v>prop,312,1</v>
      </c>
      <c r="O2404" s="50" t="str">
        <f ca="1">OFFSET(随机目标!$C$42,M2404-1,MATCH(K2404,随机目标!$C$41:$CH$41,0))</f>
        <v>prop,312,1</v>
      </c>
      <c r="P2404" s="50">
        <f ca="1">OFFSET(随机目标!$C$42,M2404-1,MATCH(K2404,随机目标!$C$41:$CH$41,0)+1)</f>
        <v>0</v>
      </c>
      <c r="Q2404" s="50">
        <v>1</v>
      </c>
      <c r="R2404" s="50" t="str">
        <f t="shared" ca="1" si="1087"/>
        <v>prop_312</v>
      </c>
      <c r="S2404" s="50" t="str">
        <f t="shared" ca="1" si="1088"/>
        <v>prop</v>
      </c>
    </row>
    <row r="2405" spans="11:19">
      <c r="K2405" s="50">
        <v>29</v>
      </c>
      <c r="L2405" s="50">
        <f t="shared" si="1086"/>
        <v>291003</v>
      </c>
      <c r="M2405" s="50">
        <v>3</v>
      </c>
      <c r="N2405" s="50" t="str">
        <f ca="1">OFFSET(随机目标!$C$42,M2405-1,MATCH(K2405,随机目标!$C$41:$CH$41,0)-1)</f>
        <v>prop,312,1</v>
      </c>
      <c r="O2405" s="50" t="str">
        <f ca="1">OFFSET(随机目标!$C$42,M2405-1,MATCH(K2405,随机目标!$C$41:$CH$41,0))</f>
        <v>prop,312,1</v>
      </c>
      <c r="P2405" s="50">
        <f ca="1">OFFSET(随机目标!$C$42,M2405-1,MATCH(K2405,随机目标!$C$41:$CH$41,0)+1)</f>
        <v>0</v>
      </c>
      <c r="Q2405" s="50">
        <v>1</v>
      </c>
      <c r="R2405" s="50" t="str">
        <f t="shared" ca="1" si="1087"/>
        <v>prop_312</v>
      </c>
      <c r="S2405" s="50" t="str">
        <f t="shared" ca="1" si="1088"/>
        <v>prop</v>
      </c>
    </row>
    <row r="2406" spans="11:19">
      <c r="K2406" s="50">
        <v>29</v>
      </c>
      <c r="L2406" s="50">
        <f t="shared" si="1086"/>
        <v>291004</v>
      </c>
      <c r="M2406" s="50">
        <v>4</v>
      </c>
      <c r="N2406" s="50" t="str">
        <f ca="1">OFFSET(随机目标!$C$42,M2406-1,MATCH(K2406,随机目标!$C$41:$CH$41,0)-1)</f>
        <v>prop,312,1</v>
      </c>
      <c r="O2406" s="50" t="str">
        <f ca="1">OFFSET(随机目标!$C$42,M2406-1,MATCH(K2406,随机目标!$C$41:$CH$41,0))</f>
        <v>prop,312,1</v>
      </c>
      <c r="P2406" s="50">
        <f ca="1">OFFSET(随机目标!$C$42,M2406-1,MATCH(K2406,随机目标!$C$41:$CH$41,0)+1)</f>
        <v>0</v>
      </c>
      <c r="Q2406" s="50">
        <v>1</v>
      </c>
      <c r="R2406" s="50" t="str">
        <f t="shared" ca="1" si="1087"/>
        <v>prop_312</v>
      </c>
      <c r="S2406" s="50" t="str">
        <f t="shared" ca="1" si="1088"/>
        <v>prop</v>
      </c>
    </row>
    <row r="2407" spans="11:19">
      <c r="K2407" s="50">
        <v>29</v>
      </c>
      <c r="L2407" s="50">
        <f t="shared" si="1086"/>
        <v>291005</v>
      </c>
      <c r="M2407" s="50">
        <v>5</v>
      </c>
      <c r="N2407" s="50" t="str">
        <f ca="1">OFFSET(随机目标!$C$42,M2407-1,MATCH(K2407,随机目标!$C$41:$CH$41,0)-1)</f>
        <v>prop,312,1</v>
      </c>
      <c r="O2407" s="50" t="str">
        <f ca="1">OFFSET(随机目标!$C$42,M2407-1,MATCH(K2407,随机目标!$C$41:$CH$41,0))</f>
        <v>prop,312,1</v>
      </c>
      <c r="P2407" s="50">
        <f ca="1">OFFSET(随机目标!$C$42,M2407-1,MATCH(K2407,随机目标!$C$41:$CH$41,0)+1)</f>
        <v>0</v>
      </c>
      <c r="Q2407" s="50">
        <v>1</v>
      </c>
      <c r="R2407" s="50" t="str">
        <f t="shared" ca="1" si="1087"/>
        <v>prop_312</v>
      </c>
      <c r="S2407" s="50" t="str">
        <f t="shared" ca="1" si="1088"/>
        <v>prop</v>
      </c>
    </row>
    <row r="2408" spans="11:19">
      <c r="K2408" s="50">
        <v>29</v>
      </c>
      <c r="L2408" s="50">
        <f t="shared" si="1086"/>
        <v>291006</v>
      </c>
      <c r="M2408" s="50">
        <v>6</v>
      </c>
      <c r="N2408" s="50" t="str">
        <f ca="1">OFFSET(随机目标!$C$42,M2408-1,MATCH(K2408,随机目标!$C$41:$CH$41,0)-1)</f>
        <v>prop,312,1</v>
      </c>
      <c r="O2408" s="50" t="str">
        <f ca="1">OFFSET(随机目标!$C$42,M2408-1,MATCH(K2408,随机目标!$C$41:$CH$41,0))</f>
        <v>prop,312,1</v>
      </c>
      <c r="P2408" s="50">
        <f ca="1">OFFSET(随机目标!$C$42,M2408-1,MATCH(K2408,随机目标!$C$41:$CH$41,0)+1)</f>
        <v>0</v>
      </c>
      <c r="Q2408" s="50">
        <v>1</v>
      </c>
      <c r="R2408" s="50" t="str">
        <f t="shared" ca="1" si="1087"/>
        <v>prop_312</v>
      </c>
      <c r="S2408" s="50" t="str">
        <f t="shared" ca="1" si="1088"/>
        <v>prop</v>
      </c>
    </row>
    <row r="2409" spans="11:19">
      <c r="K2409" s="50">
        <v>29</v>
      </c>
      <c r="L2409" s="50">
        <f t="shared" si="1086"/>
        <v>291007</v>
      </c>
      <c r="M2409" s="50">
        <v>7</v>
      </c>
      <c r="N2409" s="50" t="str">
        <f ca="1">OFFSET(随机目标!$C$42,M2409-1,MATCH(K2409,随机目标!$C$41:$CH$41,0)-1)</f>
        <v>prop,312,1</v>
      </c>
      <c r="O2409" s="50" t="str">
        <f ca="1">OFFSET(随机目标!$C$42,M2409-1,MATCH(K2409,随机目标!$C$41:$CH$41,0))</f>
        <v>prop,312,1</v>
      </c>
      <c r="P2409" s="50">
        <f ca="1">OFFSET(随机目标!$C$42,M2409-1,MATCH(K2409,随机目标!$C$41:$CH$41,0)+1)</f>
        <v>0</v>
      </c>
      <c r="Q2409" s="50">
        <v>1</v>
      </c>
      <c r="R2409" s="50" t="str">
        <f t="shared" ca="1" si="1087"/>
        <v>prop_312</v>
      </c>
      <c r="S2409" s="50" t="str">
        <f t="shared" ca="1" si="1088"/>
        <v>prop</v>
      </c>
    </row>
    <row r="2410" spans="11:19">
      <c r="K2410" s="50">
        <v>29</v>
      </c>
      <c r="L2410" s="50">
        <f t="shared" si="1086"/>
        <v>291008</v>
      </c>
      <c r="M2410" s="50">
        <v>8</v>
      </c>
      <c r="N2410" s="50" t="str">
        <f ca="1">OFFSET(随机目标!$C$42,M2410-1,MATCH(K2410,随机目标!$C$41:$CH$41,0)-1)</f>
        <v>prop,312,1</v>
      </c>
      <c r="O2410" s="50" t="str">
        <f ca="1">OFFSET(随机目标!$C$42,M2410-1,MATCH(K2410,随机目标!$C$41:$CH$41,0))</f>
        <v>prop,312,1</v>
      </c>
      <c r="P2410" s="50">
        <f ca="1">OFFSET(随机目标!$C$42,M2410-1,MATCH(K2410,随机目标!$C$41:$CH$41,0)+1)</f>
        <v>0</v>
      </c>
      <c r="Q2410" s="50">
        <v>1</v>
      </c>
      <c r="R2410" s="50" t="str">
        <f t="shared" ca="1" si="1087"/>
        <v>prop_312</v>
      </c>
      <c r="S2410" s="50" t="str">
        <f t="shared" ca="1" si="1088"/>
        <v>prop</v>
      </c>
    </row>
    <row r="2411" spans="11:19">
      <c r="K2411" s="50">
        <v>29</v>
      </c>
      <c r="L2411" s="50">
        <f t="shared" si="1086"/>
        <v>291009</v>
      </c>
      <c r="M2411" s="50">
        <v>9</v>
      </c>
      <c r="N2411" s="50" t="str">
        <f ca="1">OFFSET(随机目标!$C$42,M2411-1,MATCH(K2411,随机目标!$C$41:$CH$41,0)-1)</f>
        <v>prop,312,1</v>
      </c>
      <c r="O2411" s="50" t="str">
        <f ca="1">OFFSET(随机目标!$C$42,M2411-1,MATCH(K2411,随机目标!$C$41:$CH$41,0))</f>
        <v>prop,312,1</v>
      </c>
      <c r="P2411" s="50">
        <f ca="1">OFFSET(随机目标!$C$42,M2411-1,MATCH(K2411,随机目标!$C$41:$CH$41,0)+1)</f>
        <v>0</v>
      </c>
      <c r="Q2411" s="50">
        <v>1</v>
      </c>
      <c r="R2411" s="50" t="str">
        <f t="shared" ca="1" si="1087"/>
        <v>prop_312</v>
      </c>
      <c r="S2411" s="50" t="str">
        <f t="shared" ca="1" si="1088"/>
        <v>prop</v>
      </c>
    </row>
    <row r="2412" spans="11:19">
      <c r="K2412" s="50">
        <v>29</v>
      </c>
      <c r="L2412" s="50">
        <f t="shared" si="1086"/>
        <v>291010</v>
      </c>
      <c r="M2412" s="50">
        <v>10</v>
      </c>
      <c r="N2412" s="50" t="str">
        <f ca="1">OFFSET(随机目标!$C$42,M2412-1,MATCH(K2412,随机目标!$C$41:$CH$41,0)-1)</f>
        <v>prop,312,1</v>
      </c>
      <c r="O2412" s="50" t="str">
        <f ca="1">OFFSET(随机目标!$C$42,M2412-1,MATCH(K2412,随机目标!$C$41:$CH$41,0))</f>
        <v>prop,312,1</v>
      </c>
      <c r="P2412" s="50">
        <f ca="1">OFFSET(随机目标!$C$42,M2412-1,MATCH(K2412,随机目标!$C$41:$CH$41,0)+1)</f>
        <v>0</v>
      </c>
      <c r="Q2412" s="50">
        <v>1</v>
      </c>
      <c r="R2412" s="50" t="str">
        <f t="shared" ca="1" si="1087"/>
        <v>prop_312</v>
      </c>
      <c r="S2412" s="50" t="str">
        <f t="shared" ca="1" si="1088"/>
        <v>prop</v>
      </c>
    </row>
    <row r="2413" spans="11:19">
      <c r="K2413" s="50">
        <v>29</v>
      </c>
      <c r="L2413" s="50">
        <f t="shared" si="1086"/>
        <v>291011</v>
      </c>
      <c r="M2413" s="50">
        <v>11</v>
      </c>
      <c r="N2413" s="50" t="str">
        <f ca="1">OFFSET(随机目标!$C$42,M2413-1,MATCH(K2413,随机目标!$C$41:$CH$41,0)-1)</f>
        <v>prop,312,1</v>
      </c>
      <c r="O2413" s="50" t="str">
        <f ca="1">OFFSET(随机目标!$C$42,M2413-1,MATCH(K2413,随机目标!$C$41:$CH$41,0))</f>
        <v>prop,312,1</v>
      </c>
      <c r="P2413" s="50">
        <f ca="1">OFFSET(随机目标!$C$42,M2413-1,MATCH(K2413,随机目标!$C$41:$CH$41,0)+1)</f>
        <v>0</v>
      </c>
      <c r="Q2413" s="50">
        <v>1</v>
      </c>
      <c r="R2413" s="50" t="str">
        <f t="shared" ca="1" si="1087"/>
        <v>prop_312</v>
      </c>
      <c r="S2413" s="50" t="str">
        <f t="shared" ca="1" si="1088"/>
        <v>prop</v>
      </c>
    </row>
    <row r="2414" spans="11:19">
      <c r="K2414" s="50">
        <v>29</v>
      </c>
      <c r="L2414" s="50">
        <f t="shared" si="1086"/>
        <v>291012</v>
      </c>
      <c r="M2414" s="50">
        <v>12</v>
      </c>
      <c r="N2414" s="50" t="str">
        <f ca="1">OFFSET(随机目标!$C$42,M2414-1,MATCH(K2414,随机目标!$C$41:$CH$41,0)-1)</f>
        <v>prop,312,1</v>
      </c>
      <c r="O2414" s="50" t="str">
        <f ca="1">OFFSET(随机目标!$C$42,M2414-1,MATCH(K2414,随机目标!$C$41:$CH$41,0))</f>
        <v>prop,312,1</v>
      </c>
      <c r="P2414" s="50">
        <f ca="1">OFFSET(随机目标!$C$42,M2414-1,MATCH(K2414,随机目标!$C$41:$CH$41,0)+1)</f>
        <v>0</v>
      </c>
      <c r="Q2414" s="50">
        <v>1</v>
      </c>
      <c r="R2414" s="50" t="str">
        <f t="shared" ca="1" si="1087"/>
        <v>prop_312</v>
      </c>
      <c r="S2414" s="50" t="str">
        <f t="shared" ca="1" si="1088"/>
        <v>prop</v>
      </c>
    </row>
    <row r="2415" spans="11:19">
      <c r="K2415" s="50">
        <v>29</v>
      </c>
      <c r="L2415" s="50">
        <f t="shared" si="1086"/>
        <v>291013</v>
      </c>
      <c r="M2415" s="50">
        <v>13</v>
      </c>
      <c r="N2415" s="50" t="str">
        <f ca="1">OFFSET(随机目标!$C$42,M2415-1,MATCH(K2415,随机目标!$C$41:$CH$41,0)-1)</f>
        <v>prop,312,1</v>
      </c>
      <c r="O2415" s="50" t="str">
        <f ca="1">OFFSET(随机目标!$C$42,M2415-1,MATCH(K2415,随机目标!$C$41:$CH$41,0))</f>
        <v>prop,312,1</v>
      </c>
      <c r="P2415" s="50">
        <f ca="1">OFFSET(随机目标!$C$42,M2415-1,MATCH(K2415,随机目标!$C$41:$CH$41,0)+1)</f>
        <v>0</v>
      </c>
      <c r="Q2415" s="50">
        <v>1</v>
      </c>
      <c r="R2415" s="50" t="str">
        <f t="shared" ca="1" si="1087"/>
        <v>prop_312</v>
      </c>
      <c r="S2415" s="50" t="str">
        <f t="shared" ca="1" si="1088"/>
        <v>prop</v>
      </c>
    </row>
    <row r="2416" spans="11:19">
      <c r="K2416" s="50">
        <v>29</v>
      </c>
      <c r="L2416" s="50">
        <f t="shared" ref="L2416:L2479" si="1089">K2416*10000+1000+M2416</f>
        <v>291014</v>
      </c>
      <c r="M2416" s="50">
        <v>14</v>
      </c>
      <c r="N2416" s="50" t="str">
        <f ca="1">OFFSET(随机目标!$C$42,M2416-1,MATCH(K2416,随机目标!$C$41:$CH$41,0)-1)</f>
        <v>prop,312,1</v>
      </c>
      <c r="O2416" s="50" t="str">
        <f ca="1">OFFSET(随机目标!$C$42,M2416-1,MATCH(K2416,随机目标!$C$41:$CH$41,0))</f>
        <v>prop,312,1</v>
      </c>
      <c r="P2416" s="50">
        <f ca="1">OFFSET(随机目标!$C$42,M2416-1,MATCH(K2416,随机目标!$C$41:$CH$41,0)+1)</f>
        <v>0</v>
      </c>
      <c r="Q2416" s="50">
        <v>1</v>
      </c>
      <c r="R2416" s="50" t="str">
        <f t="shared" ref="R2416:R2479" ca="1" si="1090">IF(OR(S2416="coin",S2416="stage_token"),VLOOKUP(S2416,$AE$3:$AF$6,2,0),IF(S2416="item",VLOOKUP(O2416,$AE$3:$AF$6,2,0),S2416&amp;"_"&amp;MID(O2416,6,3)))</f>
        <v>prop_312</v>
      </c>
      <c r="S2416" s="50" t="str">
        <f t="shared" ref="S2416:S2479" ca="1" si="1091">LEFT(O2416,FIND(",",O2416)-1)</f>
        <v>prop</v>
      </c>
    </row>
    <row r="2417" spans="11:19">
      <c r="K2417" s="50">
        <v>29</v>
      </c>
      <c r="L2417" s="50">
        <f t="shared" si="1089"/>
        <v>291015</v>
      </c>
      <c r="M2417" s="50">
        <v>15</v>
      </c>
      <c r="N2417" s="50" t="str">
        <f ca="1">OFFSET(随机目标!$C$42,M2417-1,MATCH(K2417,随机目标!$C$41:$CH$41,0)-1)</f>
        <v>prop,312,1</v>
      </c>
      <c r="O2417" s="50" t="str">
        <f ca="1">OFFSET(随机目标!$C$42,M2417-1,MATCH(K2417,随机目标!$C$41:$CH$41,0))</f>
        <v>prop,312,1</v>
      </c>
      <c r="P2417" s="50">
        <f ca="1">OFFSET(随机目标!$C$42,M2417-1,MATCH(K2417,随机目标!$C$41:$CH$41,0)+1)</f>
        <v>0</v>
      </c>
      <c r="Q2417" s="50">
        <v>1</v>
      </c>
      <c r="R2417" s="50" t="str">
        <f t="shared" ca="1" si="1090"/>
        <v>prop_312</v>
      </c>
      <c r="S2417" s="50" t="str">
        <f t="shared" ca="1" si="1091"/>
        <v>prop</v>
      </c>
    </row>
    <row r="2418" spans="11:19">
      <c r="K2418" s="50">
        <v>29</v>
      </c>
      <c r="L2418" s="50">
        <f t="shared" si="1089"/>
        <v>291016</v>
      </c>
      <c r="M2418" s="50">
        <v>16</v>
      </c>
      <c r="N2418" s="50" t="str">
        <f ca="1">OFFSET(随机目标!$C$42,M2418-1,MATCH(K2418,随机目标!$C$41:$CH$41,0)-1)</f>
        <v>prop,312,1</v>
      </c>
      <c r="O2418" s="50" t="str">
        <f ca="1">OFFSET(随机目标!$C$42,M2418-1,MATCH(K2418,随机目标!$C$41:$CH$41,0))</f>
        <v>prop,312,1</v>
      </c>
      <c r="P2418" s="50">
        <f ca="1">OFFSET(随机目标!$C$42,M2418-1,MATCH(K2418,随机目标!$C$41:$CH$41,0)+1)</f>
        <v>0</v>
      </c>
      <c r="Q2418" s="50">
        <v>1</v>
      </c>
      <c r="R2418" s="50" t="str">
        <f t="shared" ca="1" si="1090"/>
        <v>prop_312</v>
      </c>
      <c r="S2418" s="50" t="str">
        <f t="shared" ca="1" si="1091"/>
        <v>prop</v>
      </c>
    </row>
    <row r="2419" spans="11:19">
      <c r="K2419" s="50">
        <v>29</v>
      </c>
      <c r="L2419" s="50">
        <f t="shared" si="1089"/>
        <v>291017</v>
      </c>
      <c r="M2419" s="50">
        <v>17</v>
      </c>
      <c r="N2419" s="50" t="str">
        <f ca="1">OFFSET(随机目标!$C$42,M2419-1,MATCH(K2419,随机目标!$C$41:$CH$41,0)-1)</f>
        <v>prop,312,1</v>
      </c>
      <c r="O2419" s="50" t="str">
        <f ca="1">OFFSET(随机目标!$C$42,M2419-1,MATCH(K2419,随机目标!$C$41:$CH$41,0))</f>
        <v>prop,312,1</v>
      </c>
      <c r="P2419" s="50">
        <f ca="1">OFFSET(随机目标!$C$42,M2419-1,MATCH(K2419,随机目标!$C$41:$CH$41,0)+1)</f>
        <v>0</v>
      </c>
      <c r="Q2419" s="50">
        <v>1</v>
      </c>
      <c r="R2419" s="50" t="str">
        <f t="shared" ca="1" si="1090"/>
        <v>prop_312</v>
      </c>
      <c r="S2419" s="50" t="str">
        <f t="shared" ca="1" si="1091"/>
        <v>prop</v>
      </c>
    </row>
    <row r="2420" spans="11:19">
      <c r="K2420" s="50">
        <v>29</v>
      </c>
      <c r="L2420" s="50">
        <f t="shared" si="1089"/>
        <v>291018</v>
      </c>
      <c r="M2420" s="50">
        <v>18</v>
      </c>
      <c r="N2420" s="50" t="str">
        <f ca="1">OFFSET(随机目标!$C$42,M2420-1,MATCH(K2420,随机目标!$C$41:$CH$41,0)-1)</f>
        <v>prop,312,1</v>
      </c>
      <c r="O2420" s="50" t="str">
        <f ca="1">OFFSET(随机目标!$C$42,M2420-1,MATCH(K2420,随机目标!$C$41:$CH$41,0))</f>
        <v>prop,312,1</v>
      </c>
      <c r="P2420" s="50">
        <f ca="1">OFFSET(随机目标!$C$42,M2420-1,MATCH(K2420,随机目标!$C$41:$CH$41,0)+1)</f>
        <v>0</v>
      </c>
      <c r="Q2420" s="50">
        <v>1</v>
      </c>
      <c r="R2420" s="50" t="str">
        <f t="shared" ca="1" si="1090"/>
        <v>prop_312</v>
      </c>
      <c r="S2420" s="50" t="str">
        <f t="shared" ca="1" si="1091"/>
        <v>prop</v>
      </c>
    </row>
    <row r="2421" spans="11:19">
      <c r="K2421" s="50">
        <v>29</v>
      </c>
      <c r="L2421" s="50">
        <f t="shared" si="1089"/>
        <v>291019</v>
      </c>
      <c r="M2421" s="50">
        <v>19</v>
      </c>
      <c r="N2421" s="50" t="str">
        <f ca="1">OFFSET(随机目标!$C$42,M2421-1,MATCH(K2421,随机目标!$C$41:$CH$41,0)-1)</f>
        <v>prop,312,1</v>
      </c>
      <c r="O2421" s="50" t="str">
        <f ca="1">OFFSET(随机目标!$C$42,M2421-1,MATCH(K2421,随机目标!$C$41:$CH$41,0))</f>
        <v>prop,312,1</v>
      </c>
      <c r="P2421" s="50">
        <f ca="1">OFFSET(随机目标!$C$42,M2421-1,MATCH(K2421,随机目标!$C$41:$CH$41,0)+1)</f>
        <v>0</v>
      </c>
      <c r="Q2421" s="50">
        <v>1</v>
      </c>
      <c r="R2421" s="50" t="str">
        <f t="shared" ca="1" si="1090"/>
        <v>prop_312</v>
      </c>
      <c r="S2421" s="50" t="str">
        <f t="shared" ca="1" si="1091"/>
        <v>prop</v>
      </c>
    </row>
    <row r="2422" spans="11:19">
      <c r="K2422" s="50">
        <v>29</v>
      </c>
      <c r="L2422" s="50">
        <f t="shared" si="1089"/>
        <v>291020</v>
      </c>
      <c r="M2422" s="50">
        <v>20</v>
      </c>
      <c r="N2422" s="50" t="str">
        <f ca="1">OFFSET(随机目标!$C$42,M2422-1,MATCH(K2422,随机目标!$C$41:$CH$41,0)-1)</f>
        <v>prop,312,1</v>
      </c>
      <c r="O2422" s="50" t="str">
        <f ca="1">OFFSET(随机目标!$C$42,M2422-1,MATCH(K2422,随机目标!$C$41:$CH$41,0))</f>
        <v>prop,312,1</v>
      </c>
      <c r="P2422" s="50">
        <f ca="1">OFFSET(随机目标!$C$42,M2422-1,MATCH(K2422,随机目标!$C$41:$CH$41,0)+1)</f>
        <v>0</v>
      </c>
      <c r="Q2422" s="50">
        <v>1</v>
      </c>
      <c r="R2422" s="50" t="str">
        <f t="shared" ca="1" si="1090"/>
        <v>prop_312</v>
      </c>
      <c r="S2422" s="50" t="str">
        <f t="shared" ca="1" si="1091"/>
        <v>prop</v>
      </c>
    </row>
    <row r="2423" spans="11:19">
      <c r="K2423" s="50">
        <v>29</v>
      </c>
      <c r="L2423" s="50">
        <f t="shared" si="1089"/>
        <v>291021</v>
      </c>
      <c r="M2423" s="50">
        <v>21</v>
      </c>
      <c r="N2423" s="50" t="str">
        <f ca="1">OFFSET(随机目标!$C$42,M2423-1,MATCH(K2423,随机目标!$C$41:$CH$41,0)-1)</f>
        <v>prop,312,1</v>
      </c>
      <c r="O2423" s="50" t="str">
        <f ca="1">OFFSET(随机目标!$C$42,M2423-1,MATCH(K2423,随机目标!$C$41:$CH$41,0))</f>
        <v>prop,312,1</v>
      </c>
      <c r="P2423" s="50">
        <f ca="1">OFFSET(随机目标!$C$42,M2423-1,MATCH(K2423,随机目标!$C$41:$CH$41,0)+1)</f>
        <v>0</v>
      </c>
      <c r="Q2423" s="50">
        <v>1</v>
      </c>
      <c r="R2423" s="50" t="str">
        <f t="shared" ca="1" si="1090"/>
        <v>prop_312</v>
      </c>
      <c r="S2423" s="50" t="str">
        <f t="shared" ca="1" si="1091"/>
        <v>prop</v>
      </c>
    </row>
    <row r="2424" spans="11:19">
      <c r="K2424" s="50">
        <v>29</v>
      </c>
      <c r="L2424" s="50">
        <f t="shared" si="1089"/>
        <v>291022</v>
      </c>
      <c r="M2424" s="50">
        <v>22</v>
      </c>
      <c r="N2424" s="50" t="str">
        <f ca="1">OFFSET(随机目标!$C$42,M2424-1,MATCH(K2424,随机目标!$C$41:$CH$41,0)-1)</f>
        <v>prop,312,1</v>
      </c>
      <c r="O2424" s="50" t="str">
        <f ca="1">OFFSET(随机目标!$C$42,M2424-1,MATCH(K2424,随机目标!$C$41:$CH$41,0))</f>
        <v>prop,312,1</v>
      </c>
      <c r="P2424" s="50">
        <f ca="1">OFFSET(随机目标!$C$42,M2424-1,MATCH(K2424,随机目标!$C$41:$CH$41,0)+1)</f>
        <v>0</v>
      </c>
      <c r="Q2424" s="50">
        <v>1</v>
      </c>
      <c r="R2424" s="50" t="str">
        <f t="shared" ca="1" si="1090"/>
        <v>prop_312</v>
      </c>
      <c r="S2424" s="50" t="str">
        <f t="shared" ca="1" si="1091"/>
        <v>prop</v>
      </c>
    </row>
    <row r="2425" spans="11:19">
      <c r="K2425" s="50">
        <v>29</v>
      </c>
      <c r="L2425" s="50">
        <f t="shared" si="1089"/>
        <v>291023</v>
      </c>
      <c r="M2425" s="50">
        <v>23</v>
      </c>
      <c r="N2425" s="50" t="str">
        <f ca="1">OFFSET(随机目标!$C$42,M2425-1,MATCH(K2425,随机目标!$C$41:$CH$41,0)-1)</f>
        <v>prop,312,1</v>
      </c>
      <c r="O2425" s="50" t="str">
        <f ca="1">OFFSET(随机目标!$C$42,M2425-1,MATCH(K2425,随机目标!$C$41:$CH$41,0))</f>
        <v>prop,312,1</v>
      </c>
      <c r="P2425" s="50">
        <f ca="1">OFFSET(随机目标!$C$42,M2425-1,MATCH(K2425,随机目标!$C$41:$CH$41,0)+1)</f>
        <v>0</v>
      </c>
      <c r="Q2425" s="50">
        <v>1</v>
      </c>
      <c r="R2425" s="50" t="str">
        <f t="shared" ca="1" si="1090"/>
        <v>prop_312</v>
      </c>
      <c r="S2425" s="50" t="str">
        <f t="shared" ca="1" si="1091"/>
        <v>prop</v>
      </c>
    </row>
    <row r="2426" spans="11:19">
      <c r="K2426" s="50">
        <v>29</v>
      </c>
      <c r="L2426" s="50">
        <f t="shared" si="1089"/>
        <v>291024</v>
      </c>
      <c r="M2426" s="50">
        <v>24</v>
      </c>
      <c r="N2426" s="50" t="str">
        <f ca="1">OFFSET(随机目标!$C$42,M2426-1,MATCH(K2426,随机目标!$C$41:$CH$41,0)-1)</f>
        <v>prop,312,1</v>
      </c>
      <c r="O2426" s="50" t="str">
        <f ca="1">OFFSET(随机目标!$C$42,M2426-1,MATCH(K2426,随机目标!$C$41:$CH$41,0))</f>
        <v>prop,312,1</v>
      </c>
      <c r="P2426" s="50">
        <f ca="1">OFFSET(随机目标!$C$42,M2426-1,MATCH(K2426,随机目标!$C$41:$CH$41,0)+1)</f>
        <v>0</v>
      </c>
      <c r="Q2426" s="50">
        <v>1</v>
      </c>
      <c r="R2426" s="50" t="str">
        <f t="shared" ca="1" si="1090"/>
        <v>prop_312</v>
      </c>
      <c r="S2426" s="50" t="str">
        <f t="shared" ca="1" si="1091"/>
        <v>prop</v>
      </c>
    </row>
    <row r="2427" spans="11:19">
      <c r="K2427" s="50">
        <v>29</v>
      </c>
      <c r="L2427" s="50">
        <f t="shared" si="1089"/>
        <v>291025</v>
      </c>
      <c r="M2427" s="50">
        <v>25</v>
      </c>
      <c r="N2427" s="50" t="str">
        <f ca="1">OFFSET(随机目标!$C$42,M2427-1,MATCH(K2427,随机目标!$C$41:$CH$41,0)-1)</f>
        <v>prop,312,1</v>
      </c>
      <c r="O2427" s="50" t="str">
        <f ca="1">OFFSET(随机目标!$C$42,M2427-1,MATCH(K2427,随机目标!$C$41:$CH$41,0))</f>
        <v>prop,312,1</v>
      </c>
      <c r="P2427" s="50">
        <f ca="1">OFFSET(随机目标!$C$42,M2427-1,MATCH(K2427,随机目标!$C$41:$CH$41,0)+1)</f>
        <v>0</v>
      </c>
      <c r="Q2427" s="50">
        <v>1</v>
      </c>
      <c r="R2427" s="50" t="str">
        <f t="shared" ca="1" si="1090"/>
        <v>prop_312</v>
      </c>
      <c r="S2427" s="50" t="str">
        <f t="shared" ca="1" si="1091"/>
        <v>prop</v>
      </c>
    </row>
    <row r="2428" spans="11:19">
      <c r="K2428" s="50">
        <v>29</v>
      </c>
      <c r="L2428" s="50">
        <f t="shared" si="1089"/>
        <v>291026</v>
      </c>
      <c r="M2428" s="50">
        <v>26</v>
      </c>
      <c r="N2428" s="50" t="str">
        <f ca="1">OFFSET(随机目标!$C$42,M2428-1,MATCH(K2428,随机目标!$C$41:$CH$41,0)-1)</f>
        <v>prop,312,1</v>
      </c>
      <c r="O2428" s="50" t="str">
        <f ca="1">OFFSET(随机目标!$C$42,M2428-1,MATCH(K2428,随机目标!$C$41:$CH$41,0))</f>
        <v>prop,312,1</v>
      </c>
      <c r="P2428" s="50">
        <f ca="1">OFFSET(随机目标!$C$42,M2428-1,MATCH(K2428,随机目标!$C$41:$CH$41,0)+1)</f>
        <v>0</v>
      </c>
      <c r="Q2428" s="50">
        <v>1</v>
      </c>
      <c r="R2428" s="50" t="str">
        <f t="shared" ca="1" si="1090"/>
        <v>prop_312</v>
      </c>
      <c r="S2428" s="50" t="str">
        <f t="shared" ca="1" si="1091"/>
        <v>prop</v>
      </c>
    </row>
    <row r="2429" spans="11:19">
      <c r="K2429" s="50">
        <v>29</v>
      </c>
      <c r="L2429" s="50">
        <f t="shared" si="1089"/>
        <v>291027</v>
      </c>
      <c r="M2429" s="50">
        <v>27</v>
      </c>
      <c r="N2429" s="50" t="str">
        <f ca="1">OFFSET(随机目标!$C$42,M2429-1,MATCH(K2429,随机目标!$C$41:$CH$41,0)-1)</f>
        <v>prop,312,1</v>
      </c>
      <c r="O2429" s="50" t="str">
        <f ca="1">OFFSET(随机目标!$C$42,M2429-1,MATCH(K2429,随机目标!$C$41:$CH$41,0))</f>
        <v>prop,312,1</v>
      </c>
      <c r="P2429" s="50">
        <f ca="1">OFFSET(随机目标!$C$42,M2429-1,MATCH(K2429,随机目标!$C$41:$CH$41,0)+1)</f>
        <v>0</v>
      </c>
      <c r="Q2429" s="50">
        <v>1</v>
      </c>
      <c r="R2429" s="50" t="str">
        <f t="shared" ca="1" si="1090"/>
        <v>prop_312</v>
      </c>
      <c r="S2429" s="50" t="str">
        <f t="shared" ca="1" si="1091"/>
        <v>prop</v>
      </c>
    </row>
    <row r="2430" spans="11:19">
      <c r="K2430" s="50">
        <v>29</v>
      </c>
      <c r="L2430" s="50">
        <f t="shared" si="1089"/>
        <v>291028</v>
      </c>
      <c r="M2430" s="50">
        <v>28</v>
      </c>
      <c r="N2430" s="50" t="str">
        <f ca="1">OFFSET(随机目标!$C$42,M2430-1,MATCH(K2430,随机目标!$C$41:$CH$41,0)-1)</f>
        <v>prop,312,1</v>
      </c>
      <c r="O2430" s="50" t="str">
        <f ca="1">OFFSET(随机目标!$C$42,M2430-1,MATCH(K2430,随机目标!$C$41:$CH$41,0))</f>
        <v>prop,312,1</v>
      </c>
      <c r="P2430" s="50">
        <f ca="1">OFFSET(随机目标!$C$42,M2430-1,MATCH(K2430,随机目标!$C$41:$CH$41,0)+1)</f>
        <v>0</v>
      </c>
      <c r="Q2430" s="50">
        <v>1</v>
      </c>
      <c r="R2430" s="50" t="str">
        <f t="shared" ca="1" si="1090"/>
        <v>prop_312</v>
      </c>
      <c r="S2430" s="50" t="str">
        <f t="shared" ca="1" si="1091"/>
        <v>prop</v>
      </c>
    </row>
    <row r="2431" spans="11:19">
      <c r="K2431" s="50">
        <v>29</v>
      </c>
      <c r="L2431" s="50">
        <f t="shared" si="1089"/>
        <v>291029</v>
      </c>
      <c r="M2431" s="50">
        <v>29</v>
      </c>
      <c r="N2431" s="50" t="str">
        <f ca="1">OFFSET(随机目标!$C$42,M2431-1,MATCH(K2431,随机目标!$C$41:$CH$41,0)-1)</f>
        <v>prop,312,1</v>
      </c>
      <c r="O2431" s="50" t="str">
        <f ca="1">OFFSET(随机目标!$C$42,M2431-1,MATCH(K2431,随机目标!$C$41:$CH$41,0))</f>
        <v>prop,312,1</v>
      </c>
      <c r="P2431" s="50">
        <f ca="1">OFFSET(随机目标!$C$42,M2431-1,MATCH(K2431,随机目标!$C$41:$CH$41,0)+1)</f>
        <v>0</v>
      </c>
      <c r="Q2431" s="50">
        <v>1</v>
      </c>
      <c r="R2431" s="50" t="str">
        <f t="shared" ca="1" si="1090"/>
        <v>prop_312</v>
      </c>
      <c r="S2431" s="50" t="str">
        <f t="shared" ca="1" si="1091"/>
        <v>prop</v>
      </c>
    </row>
    <row r="2432" spans="11:19">
      <c r="K2432" s="50">
        <v>29</v>
      </c>
      <c r="L2432" s="50">
        <f t="shared" si="1089"/>
        <v>291030</v>
      </c>
      <c r="M2432" s="50">
        <v>30</v>
      </c>
      <c r="N2432" s="50" t="str">
        <f ca="1">OFFSET(随机目标!$C$42,M2432-1,MATCH(K2432,随机目标!$C$41:$CH$41,0)-1)</f>
        <v>prop,312,1</v>
      </c>
      <c r="O2432" s="50" t="str">
        <f ca="1">OFFSET(随机目标!$C$42,M2432-1,MATCH(K2432,随机目标!$C$41:$CH$41,0))</f>
        <v>prop,312,1</v>
      </c>
      <c r="P2432" s="50">
        <f ca="1">OFFSET(随机目标!$C$42,M2432-1,MATCH(K2432,随机目标!$C$41:$CH$41,0)+1)</f>
        <v>0</v>
      </c>
      <c r="Q2432" s="50">
        <v>1</v>
      </c>
      <c r="R2432" s="50" t="str">
        <f t="shared" ca="1" si="1090"/>
        <v>prop_312</v>
      </c>
      <c r="S2432" s="50" t="str">
        <f t="shared" ca="1" si="1091"/>
        <v>prop</v>
      </c>
    </row>
    <row r="2433" spans="11:19">
      <c r="K2433" s="50">
        <v>29</v>
      </c>
      <c r="L2433" s="50">
        <f t="shared" si="1089"/>
        <v>291031</v>
      </c>
      <c r="M2433" s="50">
        <v>31</v>
      </c>
      <c r="N2433" s="50" t="str">
        <f ca="1">OFFSET(随机目标!$C$42,M2433-1,MATCH(K2433,随机目标!$C$41:$CH$41,0)-1)</f>
        <v>prop,312,1</v>
      </c>
      <c r="O2433" s="50" t="str">
        <f ca="1">OFFSET(随机目标!$C$42,M2433-1,MATCH(K2433,随机目标!$C$41:$CH$41,0))</f>
        <v>prop,312,1</v>
      </c>
      <c r="P2433" s="50">
        <f ca="1">OFFSET(随机目标!$C$42,M2433-1,MATCH(K2433,随机目标!$C$41:$CH$41,0)+1)</f>
        <v>0</v>
      </c>
      <c r="Q2433" s="50">
        <v>1</v>
      </c>
      <c r="R2433" s="50" t="str">
        <f t="shared" ca="1" si="1090"/>
        <v>prop_312</v>
      </c>
      <c r="S2433" s="50" t="str">
        <f t="shared" ca="1" si="1091"/>
        <v>prop</v>
      </c>
    </row>
    <row r="2434" spans="11:19">
      <c r="K2434" s="50">
        <v>29</v>
      </c>
      <c r="L2434" s="50">
        <f t="shared" si="1089"/>
        <v>291032</v>
      </c>
      <c r="M2434" s="50">
        <v>32</v>
      </c>
      <c r="N2434" s="50" t="str">
        <f ca="1">OFFSET(随机目标!$C$42,M2434-1,MATCH(K2434,随机目标!$C$41:$CH$41,0)-1)</f>
        <v>prop,312,1</v>
      </c>
      <c r="O2434" s="50" t="str">
        <f ca="1">OFFSET(随机目标!$C$42,M2434-1,MATCH(K2434,随机目标!$C$41:$CH$41,0))</f>
        <v>prop,312,1</v>
      </c>
      <c r="P2434" s="50">
        <f ca="1">OFFSET(随机目标!$C$42,M2434-1,MATCH(K2434,随机目标!$C$41:$CH$41,0)+1)</f>
        <v>0</v>
      </c>
      <c r="Q2434" s="50">
        <v>1</v>
      </c>
      <c r="R2434" s="50" t="str">
        <f t="shared" ca="1" si="1090"/>
        <v>prop_312</v>
      </c>
      <c r="S2434" s="50" t="str">
        <f t="shared" ca="1" si="1091"/>
        <v>prop</v>
      </c>
    </row>
    <row r="2435" spans="11:19">
      <c r="K2435" s="50">
        <v>29</v>
      </c>
      <c r="L2435" s="50">
        <f t="shared" si="1089"/>
        <v>291033</v>
      </c>
      <c r="M2435" s="50">
        <v>33</v>
      </c>
      <c r="N2435" s="50" t="str">
        <f ca="1">OFFSET(随机目标!$C$42,M2435-1,MATCH(K2435,随机目标!$C$41:$CH$41,0)-1)</f>
        <v>prop,312,1</v>
      </c>
      <c r="O2435" s="50" t="str">
        <f ca="1">OFFSET(随机目标!$C$42,M2435-1,MATCH(K2435,随机目标!$C$41:$CH$41,0))</f>
        <v>prop,312,1</v>
      </c>
      <c r="P2435" s="50">
        <f ca="1">OFFSET(随机目标!$C$42,M2435-1,MATCH(K2435,随机目标!$C$41:$CH$41,0)+1)</f>
        <v>0</v>
      </c>
      <c r="Q2435" s="50">
        <v>1</v>
      </c>
      <c r="R2435" s="50" t="str">
        <f t="shared" ca="1" si="1090"/>
        <v>prop_312</v>
      </c>
      <c r="S2435" s="50" t="str">
        <f t="shared" ca="1" si="1091"/>
        <v>prop</v>
      </c>
    </row>
    <row r="2436" spans="11:19">
      <c r="K2436" s="50">
        <v>29</v>
      </c>
      <c r="L2436" s="50">
        <f t="shared" si="1089"/>
        <v>291034</v>
      </c>
      <c r="M2436" s="50">
        <v>34</v>
      </c>
      <c r="N2436" s="50" t="str">
        <f ca="1">OFFSET(随机目标!$C$42,M2436-1,MATCH(K2436,随机目标!$C$41:$CH$41,0)-1)</f>
        <v>prop,312,1</v>
      </c>
      <c r="O2436" s="50" t="str">
        <f ca="1">OFFSET(随机目标!$C$42,M2436-1,MATCH(K2436,随机目标!$C$41:$CH$41,0))</f>
        <v>prop,312,1</v>
      </c>
      <c r="P2436" s="50">
        <f ca="1">OFFSET(随机目标!$C$42,M2436-1,MATCH(K2436,随机目标!$C$41:$CH$41,0)+1)</f>
        <v>2</v>
      </c>
      <c r="Q2436" s="50">
        <v>1</v>
      </c>
      <c r="R2436" s="50" t="str">
        <f t="shared" ca="1" si="1090"/>
        <v>prop_312</v>
      </c>
      <c r="S2436" s="50" t="str">
        <f t="shared" ca="1" si="1091"/>
        <v>prop</v>
      </c>
    </row>
    <row r="2437" spans="11:19">
      <c r="K2437" s="50">
        <v>29</v>
      </c>
      <c r="L2437" s="50">
        <f t="shared" si="1089"/>
        <v>291035</v>
      </c>
      <c r="M2437" s="50">
        <v>35</v>
      </c>
      <c r="N2437" s="50" t="str">
        <f ca="1">OFFSET(随机目标!$C$42,M2437-1,MATCH(K2437,随机目标!$C$41:$CH$41,0)-1)</f>
        <v>prop,312,1</v>
      </c>
      <c r="O2437" s="50" t="str">
        <f ca="1">OFFSET(随机目标!$C$42,M2437-1,MATCH(K2437,随机目标!$C$41:$CH$41,0))</f>
        <v>prop,312,1</v>
      </c>
      <c r="P2437" s="50">
        <f ca="1">OFFSET(随机目标!$C$42,M2437-1,MATCH(K2437,随机目标!$C$41:$CH$41,0)+1)</f>
        <v>2</v>
      </c>
      <c r="Q2437" s="50">
        <v>1</v>
      </c>
      <c r="R2437" s="50" t="str">
        <f t="shared" ca="1" si="1090"/>
        <v>prop_312</v>
      </c>
      <c r="S2437" s="50" t="str">
        <f t="shared" ca="1" si="1091"/>
        <v>prop</v>
      </c>
    </row>
    <row r="2438" spans="11:19">
      <c r="K2438" s="50">
        <v>29</v>
      </c>
      <c r="L2438" s="50">
        <f t="shared" si="1089"/>
        <v>291036</v>
      </c>
      <c r="M2438" s="50">
        <v>36</v>
      </c>
      <c r="N2438" s="50" t="str">
        <f ca="1">OFFSET(随机目标!$C$42,M2438-1,MATCH(K2438,随机目标!$C$41:$CH$41,0)-1)</f>
        <v>prop,312,1</v>
      </c>
      <c r="O2438" s="50" t="str">
        <f ca="1">OFFSET(随机目标!$C$42,M2438-1,MATCH(K2438,随机目标!$C$41:$CH$41,0))</f>
        <v>prop,312,1</v>
      </c>
      <c r="P2438" s="50">
        <f ca="1">OFFSET(随机目标!$C$42,M2438-1,MATCH(K2438,随机目标!$C$41:$CH$41,0)+1)</f>
        <v>2</v>
      </c>
      <c r="Q2438" s="50">
        <v>1</v>
      </c>
      <c r="R2438" s="50" t="str">
        <f t="shared" ca="1" si="1090"/>
        <v>prop_312</v>
      </c>
      <c r="S2438" s="50" t="str">
        <f t="shared" ca="1" si="1091"/>
        <v>prop</v>
      </c>
    </row>
    <row r="2439" spans="11:19">
      <c r="K2439" s="50">
        <v>29</v>
      </c>
      <c r="L2439" s="50">
        <f t="shared" si="1089"/>
        <v>291037</v>
      </c>
      <c r="M2439" s="50">
        <v>37</v>
      </c>
      <c r="N2439" s="50" t="str">
        <f ca="1">OFFSET(随机目标!$C$42,M2439-1,MATCH(K2439,随机目标!$C$41:$CH$41,0)-1)</f>
        <v>prop,312,1</v>
      </c>
      <c r="O2439" s="50" t="str">
        <f ca="1">OFFSET(随机目标!$C$42,M2439-1,MATCH(K2439,随机目标!$C$41:$CH$41,0))</f>
        <v>prop,312,1</v>
      </c>
      <c r="P2439" s="50">
        <f ca="1">OFFSET(随机目标!$C$42,M2439-1,MATCH(K2439,随机目标!$C$41:$CH$41,0)+1)</f>
        <v>2</v>
      </c>
      <c r="Q2439" s="50">
        <v>1</v>
      </c>
      <c r="R2439" s="50" t="str">
        <f t="shared" ca="1" si="1090"/>
        <v>prop_312</v>
      </c>
      <c r="S2439" s="50" t="str">
        <f t="shared" ca="1" si="1091"/>
        <v>prop</v>
      </c>
    </row>
    <row r="2440" spans="11:19">
      <c r="K2440" s="50">
        <v>29</v>
      </c>
      <c r="L2440" s="50">
        <f t="shared" si="1089"/>
        <v>291038</v>
      </c>
      <c r="M2440" s="50">
        <v>38</v>
      </c>
      <c r="N2440" s="50" t="str">
        <f ca="1">OFFSET(随机目标!$C$42,M2440-1,MATCH(K2440,随机目标!$C$41:$CH$41,0)-1)</f>
        <v>prop,312,1</v>
      </c>
      <c r="O2440" s="50" t="str">
        <f ca="1">OFFSET(随机目标!$C$42,M2440-1,MATCH(K2440,随机目标!$C$41:$CH$41,0))</f>
        <v>prop,312,1</v>
      </c>
      <c r="P2440" s="50">
        <f ca="1">OFFSET(随机目标!$C$42,M2440-1,MATCH(K2440,随机目标!$C$41:$CH$41,0)+1)</f>
        <v>2</v>
      </c>
      <c r="Q2440" s="50">
        <v>1</v>
      </c>
      <c r="R2440" s="50" t="str">
        <f t="shared" ca="1" si="1090"/>
        <v>prop_312</v>
      </c>
      <c r="S2440" s="50" t="str">
        <f t="shared" ca="1" si="1091"/>
        <v>prop</v>
      </c>
    </row>
    <row r="2441" spans="11:19">
      <c r="K2441" s="50">
        <v>29</v>
      </c>
      <c r="L2441" s="50">
        <f t="shared" si="1089"/>
        <v>291039</v>
      </c>
      <c r="M2441" s="50">
        <v>39</v>
      </c>
      <c r="N2441" s="50" t="str">
        <f ca="1">OFFSET(随机目标!$C$42,M2441-1,MATCH(K2441,随机目标!$C$41:$CH$41,0)-1)</f>
        <v>prop,312,1</v>
      </c>
      <c r="O2441" s="50" t="str">
        <f ca="1">OFFSET(随机目标!$C$42,M2441-1,MATCH(K2441,随机目标!$C$41:$CH$41,0))</f>
        <v>prop,312,1</v>
      </c>
      <c r="P2441" s="50">
        <f ca="1">OFFSET(随机目标!$C$42,M2441-1,MATCH(K2441,随机目标!$C$41:$CH$41,0)+1)</f>
        <v>2</v>
      </c>
      <c r="Q2441" s="50">
        <v>1</v>
      </c>
      <c r="R2441" s="50" t="str">
        <f t="shared" ca="1" si="1090"/>
        <v>prop_312</v>
      </c>
      <c r="S2441" s="50" t="str">
        <f t="shared" ca="1" si="1091"/>
        <v>prop</v>
      </c>
    </row>
    <row r="2442" spans="11:19">
      <c r="K2442" s="50">
        <v>29</v>
      </c>
      <c r="L2442" s="50">
        <f t="shared" si="1089"/>
        <v>291040</v>
      </c>
      <c r="M2442" s="50">
        <v>40</v>
      </c>
      <c r="N2442" s="50" t="str">
        <f ca="1">OFFSET(随机目标!$C$42,M2442-1,MATCH(K2442,随机目标!$C$41:$CH$41,0)-1)</f>
        <v>prop,312,1</v>
      </c>
      <c r="O2442" s="50" t="str">
        <f ca="1">OFFSET(随机目标!$C$42,M2442-1,MATCH(K2442,随机目标!$C$41:$CH$41,0))</f>
        <v>prop,312,1</v>
      </c>
      <c r="P2442" s="50">
        <f ca="1">OFFSET(随机目标!$C$42,M2442-1,MATCH(K2442,随机目标!$C$41:$CH$41,0)+1)</f>
        <v>2</v>
      </c>
      <c r="Q2442" s="50">
        <v>1</v>
      </c>
      <c r="R2442" s="50" t="str">
        <f t="shared" ca="1" si="1090"/>
        <v>prop_312</v>
      </c>
      <c r="S2442" s="50" t="str">
        <f t="shared" ca="1" si="1091"/>
        <v>prop</v>
      </c>
    </row>
    <row r="2443" spans="11:19">
      <c r="K2443" s="50">
        <v>29</v>
      </c>
      <c r="L2443" s="50">
        <f t="shared" si="1089"/>
        <v>291041</v>
      </c>
      <c r="M2443" s="50">
        <v>41</v>
      </c>
      <c r="N2443" s="50" t="str">
        <f ca="1">OFFSET(随机目标!$C$42,M2443-1,MATCH(K2443,随机目标!$C$41:$CH$41,0)-1)</f>
        <v>prop,312,1</v>
      </c>
      <c r="O2443" s="50" t="str">
        <f ca="1">OFFSET(随机目标!$C$42,M2443-1,MATCH(K2443,随机目标!$C$41:$CH$41,0))</f>
        <v>prop,312,1</v>
      </c>
      <c r="P2443" s="50">
        <f ca="1">OFFSET(随机目标!$C$42,M2443-1,MATCH(K2443,随机目标!$C$41:$CH$41,0)+1)</f>
        <v>2</v>
      </c>
      <c r="Q2443" s="50">
        <v>1</v>
      </c>
      <c r="R2443" s="50" t="str">
        <f t="shared" ca="1" si="1090"/>
        <v>prop_312</v>
      </c>
      <c r="S2443" s="50" t="str">
        <f t="shared" ca="1" si="1091"/>
        <v>prop</v>
      </c>
    </row>
    <row r="2444" spans="11:19">
      <c r="K2444" s="50">
        <v>29</v>
      </c>
      <c r="L2444" s="50">
        <f t="shared" si="1089"/>
        <v>291042</v>
      </c>
      <c r="M2444" s="50">
        <v>42</v>
      </c>
      <c r="N2444" s="50" t="str">
        <f ca="1">OFFSET(随机目标!$C$42,M2444-1,MATCH(K2444,随机目标!$C$41:$CH$41,0)-1)</f>
        <v>prop,312,1</v>
      </c>
      <c r="O2444" s="50" t="str">
        <f ca="1">OFFSET(随机目标!$C$42,M2444-1,MATCH(K2444,随机目标!$C$41:$CH$41,0))</f>
        <v>prop,312,1</v>
      </c>
      <c r="P2444" s="50">
        <f ca="1">OFFSET(随机目标!$C$42,M2444-1,MATCH(K2444,随机目标!$C$41:$CH$41,0)+1)</f>
        <v>2</v>
      </c>
      <c r="Q2444" s="50">
        <v>1</v>
      </c>
      <c r="R2444" s="50" t="str">
        <f t="shared" ca="1" si="1090"/>
        <v>prop_312</v>
      </c>
      <c r="S2444" s="50" t="str">
        <f t="shared" ca="1" si="1091"/>
        <v>prop</v>
      </c>
    </row>
    <row r="2445" spans="11:19">
      <c r="K2445" s="50">
        <v>29</v>
      </c>
      <c r="L2445" s="50">
        <f t="shared" si="1089"/>
        <v>291043</v>
      </c>
      <c r="M2445" s="50">
        <v>43</v>
      </c>
      <c r="N2445" s="50" t="str">
        <f ca="1">OFFSET(随机目标!$C$42,M2445-1,MATCH(K2445,随机目标!$C$41:$CH$41,0)-1)</f>
        <v>prop,312,1</v>
      </c>
      <c r="O2445" s="50" t="str">
        <f ca="1">OFFSET(随机目标!$C$42,M2445-1,MATCH(K2445,随机目标!$C$41:$CH$41,0))</f>
        <v>prop,312,1</v>
      </c>
      <c r="P2445" s="50">
        <f ca="1">OFFSET(随机目标!$C$42,M2445-1,MATCH(K2445,随机目标!$C$41:$CH$41,0)+1)</f>
        <v>2</v>
      </c>
      <c r="Q2445" s="50">
        <v>1</v>
      </c>
      <c r="R2445" s="50" t="str">
        <f t="shared" ca="1" si="1090"/>
        <v>prop_312</v>
      </c>
      <c r="S2445" s="50" t="str">
        <f t="shared" ca="1" si="1091"/>
        <v>prop</v>
      </c>
    </row>
    <row r="2446" spans="11:19">
      <c r="K2446" s="50">
        <v>29</v>
      </c>
      <c r="L2446" s="50">
        <f t="shared" si="1089"/>
        <v>291044</v>
      </c>
      <c r="M2446" s="50">
        <v>44</v>
      </c>
      <c r="N2446" s="50" t="str">
        <f ca="1">OFFSET(随机目标!$C$42,M2446-1,MATCH(K2446,随机目标!$C$41:$CH$41,0)-1)</f>
        <v>prop,312,1</v>
      </c>
      <c r="O2446" s="50" t="str">
        <f ca="1">OFFSET(随机目标!$C$42,M2446-1,MATCH(K2446,随机目标!$C$41:$CH$41,0))</f>
        <v>prop,312,1</v>
      </c>
      <c r="P2446" s="50">
        <f ca="1">OFFSET(随机目标!$C$42,M2446-1,MATCH(K2446,随机目标!$C$41:$CH$41,0)+1)</f>
        <v>2</v>
      </c>
      <c r="Q2446" s="50">
        <v>1</v>
      </c>
      <c r="R2446" s="50" t="str">
        <f t="shared" ca="1" si="1090"/>
        <v>prop_312</v>
      </c>
      <c r="S2446" s="50" t="str">
        <f t="shared" ca="1" si="1091"/>
        <v>prop</v>
      </c>
    </row>
    <row r="2447" spans="11:19">
      <c r="K2447" s="50">
        <v>29</v>
      </c>
      <c r="L2447" s="50">
        <f t="shared" si="1089"/>
        <v>291045</v>
      </c>
      <c r="M2447" s="50">
        <v>45</v>
      </c>
      <c r="N2447" s="50" t="str">
        <f ca="1">OFFSET(随机目标!$C$42,M2447-1,MATCH(K2447,随机目标!$C$41:$CH$41,0)-1)</f>
        <v>prop,312,1</v>
      </c>
      <c r="O2447" s="50" t="str">
        <f ca="1">OFFSET(随机目标!$C$42,M2447-1,MATCH(K2447,随机目标!$C$41:$CH$41,0))</f>
        <v>prop,312,1</v>
      </c>
      <c r="P2447" s="50">
        <f ca="1">OFFSET(随机目标!$C$42,M2447-1,MATCH(K2447,随机目标!$C$41:$CH$41,0)+1)</f>
        <v>2</v>
      </c>
      <c r="Q2447" s="50">
        <v>1</v>
      </c>
      <c r="R2447" s="50" t="str">
        <f t="shared" ca="1" si="1090"/>
        <v>prop_312</v>
      </c>
      <c r="S2447" s="50" t="str">
        <f t="shared" ca="1" si="1091"/>
        <v>prop</v>
      </c>
    </row>
    <row r="2448" spans="11:19">
      <c r="K2448" s="50">
        <v>29</v>
      </c>
      <c r="L2448" s="50">
        <f t="shared" si="1089"/>
        <v>291046</v>
      </c>
      <c r="M2448" s="50">
        <v>46</v>
      </c>
      <c r="N2448" s="50" t="str">
        <f ca="1">OFFSET(随机目标!$C$42,M2448-1,MATCH(K2448,随机目标!$C$41:$CH$41,0)-1)</f>
        <v>prop,312,1</v>
      </c>
      <c r="O2448" s="50" t="str">
        <f ca="1">OFFSET(随机目标!$C$42,M2448-1,MATCH(K2448,随机目标!$C$41:$CH$41,0))</f>
        <v>prop,312,1</v>
      </c>
      <c r="P2448" s="50">
        <f ca="1">OFFSET(随机目标!$C$42,M2448-1,MATCH(K2448,随机目标!$C$41:$CH$41,0)+1)</f>
        <v>2</v>
      </c>
      <c r="Q2448" s="50">
        <v>1</v>
      </c>
      <c r="R2448" s="50" t="str">
        <f t="shared" ca="1" si="1090"/>
        <v>prop_312</v>
      </c>
      <c r="S2448" s="50" t="str">
        <f t="shared" ca="1" si="1091"/>
        <v>prop</v>
      </c>
    </row>
    <row r="2449" spans="11:19">
      <c r="K2449" s="50">
        <v>29</v>
      </c>
      <c r="L2449" s="50">
        <f t="shared" si="1089"/>
        <v>291047</v>
      </c>
      <c r="M2449" s="50">
        <v>47</v>
      </c>
      <c r="N2449" s="50" t="str">
        <f ca="1">OFFSET(随机目标!$C$42,M2449-1,MATCH(K2449,随机目标!$C$41:$CH$41,0)-1)</f>
        <v>prop,312,1</v>
      </c>
      <c r="O2449" s="50" t="str">
        <f ca="1">OFFSET(随机目标!$C$42,M2449-1,MATCH(K2449,随机目标!$C$41:$CH$41,0))</f>
        <v>prop,312,1</v>
      </c>
      <c r="P2449" s="50">
        <f ca="1">OFFSET(随机目标!$C$42,M2449-1,MATCH(K2449,随机目标!$C$41:$CH$41,0)+1)</f>
        <v>2</v>
      </c>
      <c r="Q2449" s="50">
        <v>1</v>
      </c>
      <c r="R2449" s="50" t="str">
        <f t="shared" ca="1" si="1090"/>
        <v>prop_312</v>
      </c>
      <c r="S2449" s="50" t="str">
        <f t="shared" ca="1" si="1091"/>
        <v>prop</v>
      </c>
    </row>
    <row r="2450" spans="11:19">
      <c r="K2450" s="50">
        <v>29</v>
      </c>
      <c r="L2450" s="50">
        <f t="shared" si="1089"/>
        <v>291048</v>
      </c>
      <c r="M2450" s="50">
        <v>48</v>
      </c>
      <c r="N2450" s="50" t="str">
        <f ca="1">OFFSET(随机目标!$C$42,M2450-1,MATCH(K2450,随机目标!$C$41:$CH$41,0)-1)</f>
        <v>prop,312,1</v>
      </c>
      <c r="O2450" s="50" t="str">
        <f ca="1">OFFSET(随机目标!$C$42,M2450-1,MATCH(K2450,随机目标!$C$41:$CH$41,0))</f>
        <v>prop,312,1</v>
      </c>
      <c r="P2450" s="50">
        <f ca="1">OFFSET(随机目标!$C$42,M2450-1,MATCH(K2450,随机目标!$C$41:$CH$41,0)+1)</f>
        <v>2</v>
      </c>
      <c r="Q2450" s="50">
        <v>1</v>
      </c>
      <c r="R2450" s="50" t="str">
        <f t="shared" ca="1" si="1090"/>
        <v>prop_312</v>
      </c>
      <c r="S2450" s="50" t="str">
        <f t="shared" ca="1" si="1091"/>
        <v>prop</v>
      </c>
    </row>
    <row r="2451" spans="11:19">
      <c r="K2451" s="50">
        <v>29</v>
      </c>
      <c r="L2451" s="50">
        <f t="shared" si="1089"/>
        <v>291049</v>
      </c>
      <c r="M2451" s="50">
        <v>49</v>
      </c>
      <c r="N2451" s="50" t="str">
        <f ca="1">OFFSET(随机目标!$C$42,M2451-1,MATCH(K2451,随机目标!$C$41:$CH$41,0)-1)</f>
        <v>prop,312,1</v>
      </c>
      <c r="O2451" s="50" t="str">
        <f ca="1">OFFSET(随机目标!$C$42,M2451-1,MATCH(K2451,随机目标!$C$41:$CH$41,0))</f>
        <v>prop,312,1</v>
      </c>
      <c r="P2451" s="50">
        <f ca="1">OFFSET(随机目标!$C$42,M2451-1,MATCH(K2451,随机目标!$C$41:$CH$41,0)+1)</f>
        <v>2</v>
      </c>
      <c r="Q2451" s="50">
        <v>1</v>
      </c>
      <c r="R2451" s="50" t="str">
        <f t="shared" ca="1" si="1090"/>
        <v>prop_312</v>
      </c>
      <c r="S2451" s="50" t="str">
        <f t="shared" ca="1" si="1091"/>
        <v>prop</v>
      </c>
    </row>
    <row r="2452" spans="11:19">
      <c r="K2452" s="50">
        <v>29</v>
      </c>
      <c r="L2452" s="50">
        <f t="shared" si="1089"/>
        <v>291050</v>
      </c>
      <c r="M2452" s="50">
        <v>50</v>
      </c>
      <c r="N2452" s="50" t="str">
        <f ca="1">OFFSET(随机目标!$C$42,M2452-1,MATCH(K2452,随机目标!$C$41:$CH$41,0)-1)</f>
        <v>prop,312,1</v>
      </c>
      <c r="O2452" s="50" t="str">
        <f ca="1">OFFSET(随机目标!$C$42,M2452-1,MATCH(K2452,随机目标!$C$41:$CH$41,0))</f>
        <v>prop,312,1</v>
      </c>
      <c r="P2452" s="50">
        <f ca="1">OFFSET(随机目标!$C$42,M2452-1,MATCH(K2452,随机目标!$C$41:$CH$41,0)+1)</f>
        <v>3</v>
      </c>
      <c r="Q2452" s="50">
        <v>1</v>
      </c>
      <c r="R2452" s="50" t="str">
        <f t="shared" ca="1" si="1090"/>
        <v>prop_312</v>
      </c>
      <c r="S2452" s="50" t="str">
        <f t="shared" ca="1" si="1091"/>
        <v>prop</v>
      </c>
    </row>
    <row r="2453" spans="11:19">
      <c r="K2453" s="50">
        <v>29</v>
      </c>
      <c r="L2453" s="50">
        <f t="shared" si="1089"/>
        <v>291051</v>
      </c>
      <c r="M2453" s="50">
        <v>51</v>
      </c>
      <c r="N2453" s="50" t="str">
        <f ca="1">OFFSET(随机目标!$C$42,M2453-1,MATCH(K2453,随机目标!$C$41:$CH$41,0)-1)</f>
        <v>prop,312,1</v>
      </c>
      <c r="O2453" s="50" t="str">
        <f ca="1">OFFSET(随机目标!$C$42,M2453-1,MATCH(K2453,随机目标!$C$41:$CH$41,0))</f>
        <v>prop,312,1</v>
      </c>
      <c r="P2453" s="50">
        <f ca="1">OFFSET(随机目标!$C$42,M2453-1,MATCH(K2453,随机目标!$C$41:$CH$41,0)+1)</f>
        <v>3</v>
      </c>
      <c r="Q2453" s="50">
        <v>1</v>
      </c>
      <c r="R2453" s="50" t="str">
        <f t="shared" ca="1" si="1090"/>
        <v>prop_312</v>
      </c>
      <c r="S2453" s="50" t="str">
        <f t="shared" ca="1" si="1091"/>
        <v>prop</v>
      </c>
    </row>
    <row r="2454" spans="11:19">
      <c r="K2454" s="50">
        <v>29</v>
      </c>
      <c r="L2454" s="50">
        <f t="shared" si="1089"/>
        <v>291052</v>
      </c>
      <c r="M2454" s="50">
        <v>52</v>
      </c>
      <c r="N2454" s="50" t="str">
        <f ca="1">OFFSET(随机目标!$C$42,M2454-1,MATCH(K2454,随机目标!$C$41:$CH$41,0)-1)</f>
        <v>prop,312,1</v>
      </c>
      <c r="O2454" s="50" t="str">
        <f ca="1">OFFSET(随机目标!$C$42,M2454-1,MATCH(K2454,随机目标!$C$41:$CH$41,0))</f>
        <v>prop,312,1</v>
      </c>
      <c r="P2454" s="50">
        <f ca="1">OFFSET(随机目标!$C$42,M2454-1,MATCH(K2454,随机目标!$C$41:$CH$41,0)+1)</f>
        <v>3</v>
      </c>
      <c r="Q2454" s="50">
        <v>1</v>
      </c>
      <c r="R2454" s="50" t="str">
        <f t="shared" ca="1" si="1090"/>
        <v>prop_312</v>
      </c>
      <c r="S2454" s="50" t="str">
        <f t="shared" ca="1" si="1091"/>
        <v>prop</v>
      </c>
    </row>
    <row r="2455" spans="11:19">
      <c r="K2455" s="50">
        <v>29</v>
      </c>
      <c r="L2455" s="50">
        <f t="shared" si="1089"/>
        <v>291053</v>
      </c>
      <c r="M2455" s="50">
        <v>53</v>
      </c>
      <c r="N2455" s="50" t="str">
        <f ca="1">OFFSET(随机目标!$C$42,M2455-1,MATCH(K2455,随机目标!$C$41:$CH$41,0)-1)</f>
        <v>prop,312,1</v>
      </c>
      <c r="O2455" s="50" t="str">
        <f ca="1">OFFSET(随机目标!$C$42,M2455-1,MATCH(K2455,随机目标!$C$41:$CH$41,0))</f>
        <v>prop,312,1</v>
      </c>
      <c r="P2455" s="50">
        <f ca="1">OFFSET(随机目标!$C$42,M2455-1,MATCH(K2455,随机目标!$C$41:$CH$41,0)+1)</f>
        <v>3</v>
      </c>
      <c r="Q2455" s="50">
        <v>1</v>
      </c>
      <c r="R2455" s="50" t="str">
        <f t="shared" ca="1" si="1090"/>
        <v>prop_312</v>
      </c>
      <c r="S2455" s="50" t="str">
        <f t="shared" ca="1" si="1091"/>
        <v>prop</v>
      </c>
    </row>
    <row r="2456" spans="11:19">
      <c r="K2456" s="50">
        <v>29</v>
      </c>
      <c r="L2456" s="50">
        <f t="shared" si="1089"/>
        <v>291054</v>
      </c>
      <c r="M2456" s="50">
        <v>54</v>
      </c>
      <c r="N2456" s="50" t="str">
        <f ca="1">OFFSET(随机目标!$C$42,M2456-1,MATCH(K2456,随机目标!$C$41:$CH$41,0)-1)</f>
        <v>prop,312,1</v>
      </c>
      <c r="O2456" s="50" t="str">
        <f ca="1">OFFSET(随机目标!$C$42,M2456-1,MATCH(K2456,随机目标!$C$41:$CH$41,0))</f>
        <v>prop,312,1</v>
      </c>
      <c r="P2456" s="50">
        <f ca="1">OFFSET(随机目标!$C$42,M2456-1,MATCH(K2456,随机目标!$C$41:$CH$41,0)+1)</f>
        <v>3</v>
      </c>
      <c r="Q2456" s="50">
        <v>1</v>
      </c>
      <c r="R2456" s="50" t="str">
        <f t="shared" ca="1" si="1090"/>
        <v>prop_312</v>
      </c>
      <c r="S2456" s="50" t="str">
        <f t="shared" ca="1" si="1091"/>
        <v>prop</v>
      </c>
    </row>
    <row r="2457" spans="11:19">
      <c r="K2457" s="50">
        <v>29</v>
      </c>
      <c r="L2457" s="50">
        <f t="shared" si="1089"/>
        <v>291055</v>
      </c>
      <c r="M2457" s="50">
        <v>55</v>
      </c>
      <c r="N2457" s="50" t="str">
        <f ca="1">OFFSET(随机目标!$C$42,M2457-1,MATCH(K2457,随机目标!$C$41:$CH$41,0)-1)</f>
        <v>prop,312,1</v>
      </c>
      <c r="O2457" s="50" t="str">
        <f ca="1">OFFSET(随机目标!$C$42,M2457-1,MATCH(K2457,随机目标!$C$41:$CH$41,0))</f>
        <v>prop,312,1</v>
      </c>
      <c r="P2457" s="50">
        <f ca="1">OFFSET(随机目标!$C$42,M2457-1,MATCH(K2457,随机目标!$C$41:$CH$41,0)+1)</f>
        <v>3</v>
      </c>
      <c r="Q2457" s="50">
        <v>1</v>
      </c>
      <c r="R2457" s="50" t="str">
        <f t="shared" ca="1" si="1090"/>
        <v>prop_312</v>
      </c>
      <c r="S2457" s="50" t="str">
        <f t="shared" ca="1" si="1091"/>
        <v>prop</v>
      </c>
    </row>
    <row r="2458" spans="11:19">
      <c r="K2458" s="50">
        <v>29</v>
      </c>
      <c r="L2458" s="50">
        <f t="shared" si="1089"/>
        <v>291056</v>
      </c>
      <c r="M2458" s="50">
        <v>56</v>
      </c>
      <c r="N2458" s="50" t="str">
        <f ca="1">OFFSET(随机目标!$C$42,M2458-1,MATCH(K2458,随机目标!$C$41:$CH$41,0)-1)</f>
        <v>prop,312,1</v>
      </c>
      <c r="O2458" s="50" t="str">
        <f ca="1">OFFSET(随机目标!$C$42,M2458-1,MATCH(K2458,随机目标!$C$41:$CH$41,0))</f>
        <v>prop,312,1</v>
      </c>
      <c r="P2458" s="50">
        <f ca="1">OFFSET(随机目标!$C$42,M2458-1,MATCH(K2458,随机目标!$C$41:$CH$41,0)+1)</f>
        <v>3</v>
      </c>
      <c r="Q2458" s="50">
        <v>1</v>
      </c>
      <c r="R2458" s="50" t="str">
        <f t="shared" ca="1" si="1090"/>
        <v>prop_312</v>
      </c>
      <c r="S2458" s="50" t="str">
        <f t="shared" ca="1" si="1091"/>
        <v>prop</v>
      </c>
    </row>
    <row r="2459" spans="11:19">
      <c r="K2459" s="50">
        <v>29</v>
      </c>
      <c r="L2459" s="50">
        <f t="shared" si="1089"/>
        <v>291057</v>
      </c>
      <c r="M2459" s="50">
        <v>57</v>
      </c>
      <c r="N2459" s="50" t="str">
        <f ca="1">OFFSET(随机目标!$C$42,M2459-1,MATCH(K2459,随机目标!$C$41:$CH$41,0)-1)</f>
        <v>prop,312,1</v>
      </c>
      <c r="O2459" s="50" t="str">
        <f ca="1">OFFSET(随机目标!$C$42,M2459-1,MATCH(K2459,随机目标!$C$41:$CH$41,0))</f>
        <v>prop,312,1</v>
      </c>
      <c r="P2459" s="50">
        <f ca="1">OFFSET(随机目标!$C$42,M2459-1,MATCH(K2459,随机目标!$C$41:$CH$41,0)+1)</f>
        <v>3</v>
      </c>
      <c r="Q2459" s="50">
        <v>1</v>
      </c>
      <c r="R2459" s="50" t="str">
        <f t="shared" ca="1" si="1090"/>
        <v>prop_312</v>
      </c>
      <c r="S2459" s="50" t="str">
        <f t="shared" ca="1" si="1091"/>
        <v>prop</v>
      </c>
    </row>
    <row r="2460" spans="11:19">
      <c r="K2460" s="50">
        <v>29</v>
      </c>
      <c r="L2460" s="50">
        <f t="shared" si="1089"/>
        <v>291058</v>
      </c>
      <c r="M2460" s="50">
        <v>58</v>
      </c>
      <c r="N2460" s="50" t="str">
        <f ca="1">OFFSET(随机目标!$C$42,M2460-1,MATCH(K2460,随机目标!$C$41:$CH$41,0)-1)</f>
        <v>prop,312,1</v>
      </c>
      <c r="O2460" s="50" t="str">
        <f ca="1">OFFSET(随机目标!$C$42,M2460-1,MATCH(K2460,随机目标!$C$41:$CH$41,0))</f>
        <v>prop,312,1</v>
      </c>
      <c r="P2460" s="50">
        <f ca="1">OFFSET(随机目标!$C$42,M2460-1,MATCH(K2460,随机目标!$C$41:$CH$41,0)+1)</f>
        <v>3</v>
      </c>
      <c r="Q2460" s="50">
        <v>1</v>
      </c>
      <c r="R2460" s="50" t="str">
        <f t="shared" ca="1" si="1090"/>
        <v>prop_312</v>
      </c>
      <c r="S2460" s="50" t="str">
        <f t="shared" ca="1" si="1091"/>
        <v>prop</v>
      </c>
    </row>
    <row r="2461" spans="11:19">
      <c r="K2461" s="50">
        <v>29</v>
      </c>
      <c r="L2461" s="50">
        <f t="shared" si="1089"/>
        <v>291059</v>
      </c>
      <c r="M2461" s="50">
        <v>59</v>
      </c>
      <c r="N2461" s="50" t="str">
        <f ca="1">OFFSET(随机目标!$C$42,M2461-1,MATCH(K2461,随机目标!$C$41:$CH$41,0)-1)</f>
        <v>prop,312,1</v>
      </c>
      <c r="O2461" s="50" t="str">
        <f ca="1">OFFSET(随机目标!$C$42,M2461-1,MATCH(K2461,随机目标!$C$41:$CH$41,0))</f>
        <v>prop,312,1</v>
      </c>
      <c r="P2461" s="50">
        <f ca="1">OFFSET(随机目标!$C$42,M2461-1,MATCH(K2461,随机目标!$C$41:$CH$41,0)+1)</f>
        <v>4</v>
      </c>
      <c r="Q2461" s="50">
        <v>1</v>
      </c>
      <c r="R2461" s="50" t="str">
        <f t="shared" ca="1" si="1090"/>
        <v>prop_312</v>
      </c>
      <c r="S2461" s="50" t="str">
        <f t="shared" ca="1" si="1091"/>
        <v>prop</v>
      </c>
    </row>
    <row r="2462" spans="11:19">
      <c r="K2462" s="50">
        <v>29</v>
      </c>
      <c r="L2462" s="50">
        <f t="shared" si="1089"/>
        <v>291060</v>
      </c>
      <c r="M2462" s="50">
        <v>60</v>
      </c>
      <c r="N2462" s="50" t="str">
        <f ca="1">OFFSET(随机目标!$C$42,M2462-1,MATCH(K2462,随机目标!$C$41:$CH$41,0)-1)</f>
        <v>prop,312,1</v>
      </c>
      <c r="O2462" s="50" t="str">
        <f ca="1">OFFSET(随机目标!$C$42,M2462-1,MATCH(K2462,随机目标!$C$41:$CH$41,0))</f>
        <v>prop,312,1</v>
      </c>
      <c r="P2462" s="50">
        <f ca="1">OFFSET(随机目标!$C$42,M2462-1,MATCH(K2462,随机目标!$C$41:$CH$41,0)+1)</f>
        <v>4</v>
      </c>
      <c r="Q2462" s="50">
        <v>1</v>
      </c>
      <c r="R2462" s="50" t="str">
        <f t="shared" ca="1" si="1090"/>
        <v>prop_312</v>
      </c>
      <c r="S2462" s="50" t="str">
        <f t="shared" ca="1" si="1091"/>
        <v>prop</v>
      </c>
    </row>
    <row r="2463" spans="11:19">
      <c r="K2463" s="50">
        <v>29</v>
      </c>
      <c r="L2463" s="50">
        <f t="shared" si="1089"/>
        <v>291061</v>
      </c>
      <c r="M2463" s="50">
        <v>61</v>
      </c>
      <c r="N2463" s="50" t="str">
        <f ca="1">OFFSET(随机目标!$C$42,M2463-1,MATCH(K2463,随机目标!$C$41:$CH$41,0)-1)</f>
        <v>prop,312,1</v>
      </c>
      <c r="O2463" s="50" t="str">
        <f ca="1">OFFSET(随机目标!$C$42,M2463-1,MATCH(K2463,随机目标!$C$41:$CH$41,0))</f>
        <v>prop,312,1</v>
      </c>
      <c r="P2463" s="50">
        <f ca="1">OFFSET(随机目标!$C$42,M2463-1,MATCH(K2463,随机目标!$C$41:$CH$41,0)+1)</f>
        <v>4</v>
      </c>
      <c r="Q2463" s="50">
        <v>1</v>
      </c>
      <c r="R2463" s="50" t="str">
        <f t="shared" ca="1" si="1090"/>
        <v>prop_312</v>
      </c>
      <c r="S2463" s="50" t="str">
        <f t="shared" ca="1" si="1091"/>
        <v>prop</v>
      </c>
    </row>
    <row r="2464" spans="11:19">
      <c r="K2464" s="50">
        <v>29</v>
      </c>
      <c r="L2464" s="50">
        <f t="shared" si="1089"/>
        <v>291062</v>
      </c>
      <c r="M2464" s="50">
        <v>62</v>
      </c>
      <c r="N2464" s="50" t="str">
        <f ca="1">OFFSET(随机目标!$C$42,M2464-1,MATCH(K2464,随机目标!$C$41:$CH$41,0)-1)</f>
        <v>prop,312,1</v>
      </c>
      <c r="O2464" s="50" t="str">
        <f ca="1">OFFSET(随机目标!$C$42,M2464-1,MATCH(K2464,随机目标!$C$41:$CH$41,0))</f>
        <v>prop,312,1</v>
      </c>
      <c r="P2464" s="50">
        <f ca="1">OFFSET(随机目标!$C$42,M2464-1,MATCH(K2464,随机目标!$C$41:$CH$41,0)+1)</f>
        <v>4</v>
      </c>
      <c r="Q2464" s="50">
        <v>1</v>
      </c>
      <c r="R2464" s="50" t="str">
        <f t="shared" ca="1" si="1090"/>
        <v>prop_312</v>
      </c>
      <c r="S2464" s="50" t="str">
        <f t="shared" ca="1" si="1091"/>
        <v>prop</v>
      </c>
    </row>
    <row r="2465" spans="11:19">
      <c r="K2465" s="50">
        <v>29</v>
      </c>
      <c r="L2465" s="50">
        <f t="shared" si="1089"/>
        <v>291063</v>
      </c>
      <c r="M2465" s="50">
        <v>63</v>
      </c>
      <c r="N2465" s="50" t="str">
        <f ca="1">OFFSET(随机目标!$C$42,M2465-1,MATCH(K2465,随机目标!$C$41:$CH$41,0)-1)</f>
        <v>prop,312,1</v>
      </c>
      <c r="O2465" s="50" t="str">
        <f ca="1">OFFSET(随机目标!$C$42,M2465-1,MATCH(K2465,随机目标!$C$41:$CH$41,0))</f>
        <v>prop,312,1</v>
      </c>
      <c r="P2465" s="50">
        <f ca="1">OFFSET(随机目标!$C$42,M2465-1,MATCH(K2465,随机目标!$C$41:$CH$41,0)+1)</f>
        <v>4</v>
      </c>
      <c r="Q2465" s="50">
        <v>1</v>
      </c>
      <c r="R2465" s="50" t="str">
        <f t="shared" ca="1" si="1090"/>
        <v>prop_312</v>
      </c>
      <c r="S2465" s="50" t="str">
        <f t="shared" ca="1" si="1091"/>
        <v>prop</v>
      </c>
    </row>
    <row r="2466" spans="11:19">
      <c r="K2466" s="50">
        <v>29</v>
      </c>
      <c r="L2466" s="50">
        <f t="shared" si="1089"/>
        <v>291064</v>
      </c>
      <c r="M2466" s="50">
        <v>64</v>
      </c>
      <c r="N2466" s="50" t="str">
        <f ca="1">OFFSET(随机目标!$C$42,M2466-1,MATCH(K2466,随机目标!$C$41:$CH$41,0)-1)</f>
        <v>prop,312,1</v>
      </c>
      <c r="O2466" s="50" t="str">
        <f ca="1">OFFSET(随机目标!$C$42,M2466-1,MATCH(K2466,随机目标!$C$41:$CH$41,0))</f>
        <v>prop,312,1</v>
      </c>
      <c r="P2466" s="50">
        <f ca="1">OFFSET(随机目标!$C$42,M2466-1,MATCH(K2466,随机目标!$C$41:$CH$41,0)+1)</f>
        <v>4</v>
      </c>
      <c r="Q2466" s="50">
        <v>1</v>
      </c>
      <c r="R2466" s="50" t="str">
        <f t="shared" ca="1" si="1090"/>
        <v>prop_312</v>
      </c>
      <c r="S2466" s="50" t="str">
        <f t="shared" ca="1" si="1091"/>
        <v>prop</v>
      </c>
    </row>
    <row r="2467" spans="11:19">
      <c r="K2467" s="50">
        <v>29</v>
      </c>
      <c r="L2467" s="50">
        <f t="shared" si="1089"/>
        <v>291065</v>
      </c>
      <c r="M2467" s="50">
        <v>65</v>
      </c>
      <c r="N2467" s="50" t="str">
        <f ca="1">OFFSET(随机目标!$C$42,M2467-1,MATCH(K2467,随机目标!$C$41:$CH$41,0)-1)</f>
        <v>prop,312,1</v>
      </c>
      <c r="O2467" s="50" t="str">
        <f ca="1">OFFSET(随机目标!$C$42,M2467-1,MATCH(K2467,随机目标!$C$41:$CH$41,0))</f>
        <v>prop,312,1</v>
      </c>
      <c r="P2467" s="50">
        <f ca="1">OFFSET(随机目标!$C$42,M2467-1,MATCH(K2467,随机目标!$C$41:$CH$41,0)+1)</f>
        <v>4</v>
      </c>
      <c r="Q2467" s="50">
        <v>1</v>
      </c>
      <c r="R2467" s="50" t="str">
        <f t="shared" ca="1" si="1090"/>
        <v>prop_312</v>
      </c>
      <c r="S2467" s="50" t="str">
        <f t="shared" ca="1" si="1091"/>
        <v>prop</v>
      </c>
    </row>
    <row r="2468" spans="11:19">
      <c r="K2468" s="50">
        <v>29</v>
      </c>
      <c r="L2468" s="50">
        <f t="shared" si="1089"/>
        <v>291066</v>
      </c>
      <c r="M2468" s="50">
        <v>66</v>
      </c>
      <c r="N2468" s="50" t="str">
        <f ca="1">OFFSET(随机目标!$C$42,M2468-1,MATCH(K2468,随机目标!$C$41:$CH$41,0)-1)</f>
        <v>prop,312,1</v>
      </c>
      <c r="O2468" s="50" t="str">
        <f ca="1">OFFSET(随机目标!$C$42,M2468-1,MATCH(K2468,随机目标!$C$41:$CH$41,0))</f>
        <v>prop,312,1</v>
      </c>
      <c r="P2468" s="50">
        <f ca="1">OFFSET(随机目标!$C$42,M2468-1,MATCH(K2468,随机目标!$C$41:$CH$41,0)+1)</f>
        <v>4</v>
      </c>
      <c r="Q2468" s="50">
        <v>1</v>
      </c>
      <c r="R2468" s="50" t="str">
        <f t="shared" ca="1" si="1090"/>
        <v>prop_312</v>
      </c>
      <c r="S2468" s="50" t="str">
        <f t="shared" ca="1" si="1091"/>
        <v>prop</v>
      </c>
    </row>
    <row r="2469" spans="11:19">
      <c r="K2469" s="50">
        <v>29</v>
      </c>
      <c r="L2469" s="50">
        <f t="shared" si="1089"/>
        <v>291067</v>
      </c>
      <c r="M2469" s="50">
        <v>67</v>
      </c>
      <c r="N2469" s="50" t="str">
        <f ca="1">OFFSET(随机目标!$C$42,M2469-1,MATCH(K2469,随机目标!$C$41:$CH$41,0)-1)</f>
        <v>prop,312,1</v>
      </c>
      <c r="O2469" s="50" t="str">
        <f ca="1">OFFSET(随机目标!$C$42,M2469-1,MATCH(K2469,随机目标!$C$41:$CH$41,0))</f>
        <v>prop,312,1</v>
      </c>
      <c r="P2469" s="50">
        <f ca="1">OFFSET(随机目标!$C$42,M2469-1,MATCH(K2469,随机目标!$C$41:$CH$41,0)+1)</f>
        <v>4</v>
      </c>
      <c r="Q2469" s="50">
        <v>1</v>
      </c>
      <c r="R2469" s="50" t="str">
        <f t="shared" ca="1" si="1090"/>
        <v>prop_312</v>
      </c>
      <c r="S2469" s="50" t="str">
        <f t="shared" ca="1" si="1091"/>
        <v>prop</v>
      </c>
    </row>
    <row r="2470" spans="11:19">
      <c r="K2470" s="50">
        <v>29</v>
      </c>
      <c r="L2470" s="50">
        <f t="shared" si="1089"/>
        <v>291068</v>
      </c>
      <c r="M2470" s="50">
        <v>68</v>
      </c>
      <c r="N2470" s="50" t="str">
        <f ca="1">OFFSET(随机目标!$C$42,M2470-1,MATCH(K2470,随机目标!$C$41:$CH$41,0)-1)</f>
        <v>prop,312,1</v>
      </c>
      <c r="O2470" s="50" t="str">
        <f ca="1">OFFSET(随机目标!$C$42,M2470-1,MATCH(K2470,随机目标!$C$41:$CH$41,0))</f>
        <v>prop,312,1</v>
      </c>
      <c r="P2470" s="50">
        <f ca="1">OFFSET(随机目标!$C$42,M2470-1,MATCH(K2470,随机目标!$C$41:$CH$41,0)+1)</f>
        <v>4</v>
      </c>
      <c r="Q2470" s="50">
        <v>1</v>
      </c>
      <c r="R2470" s="50" t="str">
        <f t="shared" ca="1" si="1090"/>
        <v>prop_312</v>
      </c>
      <c r="S2470" s="50" t="str">
        <f t="shared" ca="1" si="1091"/>
        <v>prop</v>
      </c>
    </row>
    <row r="2471" spans="11:19">
      <c r="K2471" s="50">
        <v>29</v>
      </c>
      <c r="L2471" s="50">
        <f t="shared" si="1089"/>
        <v>291069</v>
      </c>
      <c r="M2471" s="50">
        <v>69</v>
      </c>
      <c r="N2471" s="50" t="str">
        <f ca="1">OFFSET(随机目标!$C$42,M2471-1,MATCH(K2471,随机目标!$C$41:$CH$41,0)-1)</f>
        <v>prop,312,1</v>
      </c>
      <c r="O2471" s="50" t="str">
        <f ca="1">OFFSET(随机目标!$C$42,M2471-1,MATCH(K2471,随机目标!$C$41:$CH$41,0))</f>
        <v>prop,312,1</v>
      </c>
      <c r="P2471" s="50">
        <f ca="1">OFFSET(随机目标!$C$42,M2471-1,MATCH(K2471,随机目标!$C$41:$CH$41,0)+1)</f>
        <v>4</v>
      </c>
      <c r="Q2471" s="50">
        <v>1</v>
      </c>
      <c r="R2471" s="50" t="str">
        <f t="shared" ca="1" si="1090"/>
        <v>prop_312</v>
      </c>
      <c r="S2471" s="50" t="str">
        <f t="shared" ca="1" si="1091"/>
        <v>prop</v>
      </c>
    </row>
    <row r="2472" spans="11:19">
      <c r="K2472" s="50">
        <v>29</v>
      </c>
      <c r="L2472" s="50">
        <f t="shared" si="1089"/>
        <v>291070</v>
      </c>
      <c r="M2472" s="50">
        <v>70</v>
      </c>
      <c r="N2472" s="50" t="str">
        <f ca="1">OFFSET(随机目标!$C$42,M2472-1,MATCH(K2472,随机目标!$C$41:$CH$41,0)-1)</f>
        <v>prop,312,1</v>
      </c>
      <c r="O2472" s="50" t="str">
        <f ca="1">OFFSET(随机目标!$C$42,M2472-1,MATCH(K2472,随机目标!$C$41:$CH$41,0))</f>
        <v>prop,312,1</v>
      </c>
      <c r="P2472" s="50">
        <f ca="1">OFFSET(随机目标!$C$42,M2472-1,MATCH(K2472,随机目标!$C$41:$CH$41,0)+1)</f>
        <v>5</v>
      </c>
      <c r="Q2472" s="50">
        <v>1</v>
      </c>
      <c r="R2472" s="50" t="str">
        <f t="shared" ca="1" si="1090"/>
        <v>prop_312</v>
      </c>
      <c r="S2472" s="50" t="str">
        <f t="shared" ca="1" si="1091"/>
        <v>prop</v>
      </c>
    </row>
    <row r="2473" spans="11:19">
      <c r="K2473" s="50">
        <v>29</v>
      </c>
      <c r="L2473" s="50">
        <f t="shared" si="1089"/>
        <v>291071</v>
      </c>
      <c r="M2473" s="50">
        <v>71</v>
      </c>
      <c r="N2473" s="50" t="str">
        <f ca="1">OFFSET(随机目标!$C$42,M2473-1,MATCH(K2473,随机目标!$C$41:$CH$41,0)-1)</f>
        <v>prop,312,1</v>
      </c>
      <c r="O2473" s="50" t="str">
        <f ca="1">OFFSET(随机目标!$C$42,M2473-1,MATCH(K2473,随机目标!$C$41:$CH$41,0))</f>
        <v>prop,312,1</v>
      </c>
      <c r="P2473" s="50">
        <f ca="1">OFFSET(随机目标!$C$42,M2473-1,MATCH(K2473,随机目标!$C$41:$CH$41,0)+1)</f>
        <v>5</v>
      </c>
      <c r="Q2473" s="50">
        <v>1</v>
      </c>
      <c r="R2473" s="50" t="str">
        <f t="shared" ca="1" si="1090"/>
        <v>prop_312</v>
      </c>
      <c r="S2473" s="50" t="str">
        <f t="shared" ca="1" si="1091"/>
        <v>prop</v>
      </c>
    </row>
    <row r="2474" spans="11:19">
      <c r="K2474" s="50">
        <v>29</v>
      </c>
      <c r="L2474" s="50">
        <f t="shared" si="1089"/>
        <v>291072</v>
      </c>
      <c r="M2474" s="50">
        <v>72</v>
      </c>
      <c r="N2474" s="50" t="str">
        <f ca="1">OFFSET(随机目标!$C$42,M2474-1,MATCH(K2474,随机目标!$C$41:$CH$41,0)-1)</f>
        <v>prop,312,1</v>
      </c>
      <c r="O2474" s="50" t="str">
        <f ca="1">OFFSET(随机目标!$C$42,M2474-1,MATCH(K2474,随机目标!$C$41:$CH$41,0))</f>
        <v>prop,312,1</v>
      </c>
      <c r="P2474" s="50">
        <f ca="1">OFFSET(随机目标!$C$42,M2474-1,MATCH(K2474,随机目标!$C$41:$CH$41,0)+1)</f>
        <v>5</v>
      </c>
      <c r="Q2474" s="50">
        <v>1</v>
      </c>
      <c r="R2474" s="50" t="str">
        <f t="shared" ca="1" si="1090"/>
        <v>prop_312</v>
      </c>
      <c r="S2474" s="50" t="str">
        <f t="shared" ca="1" si="1091"/>
        <v>prop</v>
      </c>
    </row>
    <row r="2475" spans="11:19">
      <c r="K2475" s="50">
        <v>29</v>
      </c>
      <c r="L2475" s="50">
        <f t="shared" si="1089"/>
        <v>291073</v>
      </c>
      <c r="M2475" s="50">
        <v>73</v>
      </c>
      <c r="N2475" s="50" t="str">
        <f ca="1">OFFSET(随机目标!$C$42,M2475-1,MATCH(K2475,随机目标!$C$41:$CH$41,0)-1)</f>
        <v>prop,312,1</v>
      </c>
      <c r="O2475" s="50" t="str">
        <f ca="1">OFFSET(随机目标!$C$42,M2475-1,MATCH(K2475,随机目标!$C$41:$CH$41,0))</f>
        <v>prop,312,1</v>
      </c>
      <c r="P2475" s="50">
        <f ca="1">OFFSET(随机目标!$C$42,M2475-1,MATCH(K2475,随机目标!$C$41:$CH$41,0)+1)</f>
        <v>5</v>
      </c>
      <c r="Q2475" s="50">
        <v>1</v>
      </c>
      <c r="R2475" s="50" t="str">
        <f t="shared" ca="1" si="1090"/>
        <v>prop_312</v>
      </c>
      <c r="S2475" s="50" t="str">
        <f t="shared" ca="1" si="1091"/>
        <v>prop</v>
      </c>
    </row>
    <row r="2476" spans="11:19">
      <c r="K2476" s="50">
        <v>29</v>
      </c>
      <c r="L2476" s="50">
        <f t="shared" si="1089"/>
        <v>291074</v>
      </c>
      <c r="M2476" s="50">
        <v>74</v>
      </c>
      <c r="N2476" s="50" t="str">
        <f ca="1">OFFSET(随机目标!$C$42,M2476-1,MATCH(K2476,随机目标!$C$41:$CH$41,0)-1)</f>
        <v>prop,312,1</v>
      </c>
      <c r="O2476" s="50" t="str">
        <f ca="1">OFFSET(随机目标!$C$42,M2476-1,MATCH(K2476,随机目标!$C$41:$CH$41,0))</f>
        <v>prop,312,1</v>
      </c>
      <c r="P2476" s="50">
        <f ca="1">OFFSET(随机目标!$C$42,M2476-1,MATCH(K2476,随机目标!$C$41:$CH$41,0)+1)</f>
        <v>5</v>
      </c>
      <c r="Q2476" s="50">
        <v>1</v>
      </c>
      <c r="R2476" s="50" t="str">
        <f t="shared" ca="1" si="1090"/>
        <v>prop_312</v>
      </c>
      <c r="S2476" s="50" t="str">
        <f t="shared" ca="1" si="1091"/>
        <v>prop</v>
      </c>
    </row>
    <row r="2477" spans="11:19">
      <c r="K2477" s="50">
        <v>29</v>
      </c>
      <c r="L2477" s="50">
        <f t="shared" si="1089"/>
        <v>291075</v>
      </c>
      <c r="M2477" s="50">
        <v>75</v>
      </c>
      <c r="N2477" s="50" t="str">
        <f ca="1">OFFSET(随机目标!$C$42,M2477-1,MATCH(K2477,随机目标!$C$41:$CH$41,0)-1)</f>
        <v>prop,312,1</v>
      </c>
      <c r="O2477" s="50" t="str">
        <f ca="1">OFFSET(随机目标!$C$42,M2477-1,MATCH(K2477,随机目标!$C$41:$CH$41,0))</f>
        <v>prop,312,1</v>
      </c>
      <c r="P2477" s="50">
        <f ca="1">OFFSET(随机目标!$C$42,M2477-1,MATCH(K2477,随机目标!$C$41:$CH$41,0)+1)</f>
        <v>5</v>
      </c>
      <c r="Q2477" s="50">
        <v>1</v>
      </c>
      <c r="R2477" s="50" t="str">
        <f t="shared" ca="1" si="1090"/>
        <v>prop_312</v>
      </c>
      <c r="S2477" s="50" t="str">
        <f t="shared" ca="1" si="1091"/>
        <v>prop</v>
      </c>
    </row>
    <row r="2478" spans="11:19">
      <c r="K2478" s="50">
        <v>29</v>
      </c>
      <c r="L2478" s="50">
        <f t="shared" si="1089"/>
        <v>291076</v>
      </c>
      <c r="M2478" s="50">
        <v>76</v>
      </c>
      <c r="N2478" s="50" t="str">
        <f ca="1">OFFSET(随机目标!$C$42,M2478-1,MATCH(K2478,随机目标!$C$41:$CH$41,0)-1)</f>
        <v>prop,312,1</v>
      </c>
      <c r="O2478" s="50" t="str">
        <f ca="1">OFFSET(随机目标!$C$42,M2478-1,MATCH(K2478,随机目标!$C$41:$CH$41,0))</f>
        <v>prop,312,1</v>
      </c>
      <c r="P2478" s="50">
        <f ca="1">OFFSET(随机目标!$C$42,M2478-1,MATCH(K2478,随机目标!$C$41:$CH$41,0)+1)</f>
        <v>5</v>
      </c>
      <c r="Q2478" s="50">
        <v>1</v>
      </c>
      <c r="R2478" s="50" t="str">
        <f t="shared" ca="1" si="1090"/>
        <v>prop_312</v>
      </c>
      <c r="S2478" s="50" t="str">
        <f t="shared" ca="1" si="1091"/>
        <v>prop</v>
      </c>
    </row>
    <row r="2479" spans="11:19">
      <c r="K2479" s="50">
        <v>29</v>
      </c>
      <c r="L2479" s="50">
        <f t="shared" si="1089"/>
        <v>291077</v>
      </c>
      <c r="M2479" s="50">
        <v>77</v>
      </c>
      <c r="N2479" s="50" t="str">
        <f ca="1">OFFSET(随机目标!$C$42,M2479-1,MATCH(K2479,随机目标!$C$41:$CH$41,0)-1)</f>
        <v>prop,312,1</v>
      </c>
      <c r="O2479" s="50" t="str">
        <f ca="1">OFFSET(随机目标!$C$42,M2479-1,MATCH(K2479,随机目标!$C$41:$CH$41,0))</f>
        <v>prop,312,1</v>
      </c>
      <c r="P2479" s="50">
        <f ca="1">OFFSET(随机目标!$C$42,M2479-1,MATCH(K2479,随机目标!$C$41:$CH$41,0)+1)</f>
        <v>5</v>
      </c>
      <c r="Q2479" s="50">
        <v>1</v>
      </c>
      <c r="R2479" s="50" t="str">
        <f t="shared" ca="1" si="1090"/>
        <v>prop_312</v>
      </c>
      <c r="S2479" s="50" t="str">
        <f t="shared" ca="1" si="1091"/>
        <v>prop</v>
      </c>
    </row>
    <row r="2480" spans="11:19">
      <c r="K2480" s="50">
        <v>29</v>
      </c>
      <c r="L2480" s="50">
        <f t="shared" ref="L2480:L2543" si="1092">K2480*10000+1000+M2480</f>
        <v>291078</v>
      </c>
      <c r="M2480" s="50">
        <v>78</v>
      </c>
      <c r="N2480" s="50" t="str">
        <f ca="1">OFFSET(随机目标!$C$42,M2480-1,MATCH(K2480,随机目标!$C$41:$CH$41,0)-1)</f>
        <v>prop,312,1</v>
      </c>
      <c r="O2480" s="50" t="str">
        <f ca="1">OFFSET(随机目标!$C$42,M2480-1,MATCH(K2480,随机目标!$C$41:$CH$41,0))</f>
        <v>prop,312,1</v>
      </c>
      <c r="P2480" s="50">
        <f ca="1">OFFSET(随机目标!$C$42,M2480-1,MATCH(K2480,随机目标!$C$41:$CH$41,0)+1)</f>
        <v>5</v>
      </c>
      <c r="Q2480" s="50">
        <v>1</v>
      </c>
      <c r="R2480" s="50" t="str">
        <f t="shared" ref="R2480:R2543" ca="1" si="1093">IF(OR(S2480="coin",S2480="stage_token"),VLOOKUP(S2480,$AE$3:$AF$6,2,0),IF(S2480="item",VLOOKUP(O2480,$AE$3:$AF$6,2,0),S2480&amp;"_"&amp;MID(O2480,6,3)))</f>
        <v>prop_312</v>
      </c>
      <c r="S2480" s="50" t="str">
        <f t="shared" ref="S2480:S2543" ca="1" si="1094">LEFT(O2480,FIND(",",O2480)-1)</f>
        <v>prop</v>
      </c>
    </row>
    <row r="2481" spans="11:19">
      <c r="K2481" s="50">
        <v>29</v>
      </c>
      <c r="L2481" s="50">
        <f t="shared" si="1092"/>
        <v>291079</v>
      </c>
      <c r="M2481" s="50">
        <v>79</v>
      </c>
      <c r="N2481" s="50" t="str">
        <f ca="1">OFFSET(随机目标!$C$42,M2481-1,MATCH(K2481,随机目标!$C$41:$CH$41,0)-1)</f>
        <v>prop,312,1</v>
      </c>
      <c r="O2481" s="50" t="str">
        <f ca="1">OFFSET(随机目标!$C$42,M2481-1,MATCH(K2481,随机目标!$C$41:$CH$41,0))</f>
        <v>prop,312,1</v>
      </c>
      <c r="P2481" s="50">
        <f ca="1">OFFSET(随机目标!$C$42,M2481-1,MATCH(K2481,随机目标!$C$41:$CH$41,0)+1)</f>
        <v>5</v>
      </c>
      <c r="Q2481" s="50">
        <v>1</v>
      </c>
      <c r="R2481" s="50" t="str">
        <f t="shared" ca="1" si="1093"/>
        <v>prop_312</v>
      </c>
      <c r="S2481" s="50" t="str">
        <f t="shared" ca="1" si="1094"/>
        <v>prop</v>
      </c>
    </row>
    <row r="2482" spans="11:19">
      <c r="K2482" s="50">
        <v>29</v>
      </c>
      <c r="L2482" s="50">
        <f t="shared" si="1092"/>
        <v>291080</v>
      </c>
      <c r="M2482" s="50">
        <v>80</v>
      </c>
      <c r="N2482" s="50" t="str">
        <f ca="1">OFFSET(随机目标!$C$42,M2482-1,MATCH(K2482,随机目标!$C$41:$CH$41,0)-1)</f>
        <v>prop,312,1</v>
      </c>
      <c r="O2482" s="50" t="str">
        <f ca="1">OFFSET(随机目标!$C$42,M2482-1,MATCH(K2482,随机目标!$C$41:$CH$41,0))</f>
        <v>prop,312,1</v>
      </c>
      <c r="P2482" s="50">
        <f ca="1">OFFSET(随机目标!$C$42,M2482-1,MATCH(K2482,随机目标!$C$41:$CH$41,0)+1)</f>
        <v>5</v>
      </c>
      <c r="Q2482" s="50">
        <v>1</v>
      </c>
      <c r="R2482" s="50" t="str">
        <f t="shared" ca="1" si="1093"/>
        <v>prop_312</v>
      </c>
      <c r="S2482" s="50" t="str">
        <f t="shared" ca="1" si="1094"/>
        <v>prop</v>
      </c>
    </row>
    <row r="2483" spans="11:19">
      <c r="K2483" s="50">
        <v>29</v>
      </c>
      <c r="L2483" s="50">
        <f t="shared" si="1092"/>
        <v>291081</v>
      </c>
      <c r="M2483" s="50">
        <v>81</v>
      </c>
      <c r="N2483" s="50" t="str">
        <f ca="1">OFFSET(随机目标!$C$42,M2483-1,MATCH(K2483,随机目标!$C$41:$CH$41,0)-1)</f>
        <v>prop,312,1</v>
      </c>
      <c r="O2483" s="50" t="str">
        <f ca="1">OFFSET(随机目标!$C$42,M2483-1,MATCH(K2483,随机目标!$C$41:$CH$41,0))</f>
        <v>prop,312,1</v>
      </c>
      <c r="P2483" s="50">
        <f ca="1">OFFSET(随机目标!$C$42,M2483-1,MATCH(K2483,随机目标!$C$41:$CH$41,0)+1)</f>
        <v>5</v>
      </c>
      <c r="Q2483" s="50">
        <v>1</v>
      </c>
      <c r="R2483" s="50" t="str">
        <f t="shared" ca="1" si="1093"/>
        <v>prop_312</v>
      </c>
      <c r="S2483" s="50" t="str">
        <f t="shared" ca="1" si="1094"/>
        <v>prop</v>
      </c>
    </row>
    <row r="2484" spans="11:19">
      <c r="K2484" s="50">
        <v>29</v>
      </c>
      <c r="L2484" s="50">
        <f t="shared" si="1092"/>
        <v>291082</v>
      </c>
      <c r="M2484" s="50">
        <v>82</v>
      </c>
      <c r="N2484" s="50" t="str">
        <f ca="1">OFFSET(随机目标!$C$42,M2484-1,MATCH(K2484,随机目标!$C$41:$CH$41,0)-1)</f>
        <v>prop,312,1</v>
      </c>
      <c r="O2484" s="50" t="str">
        <f ca="1">OFFSET(随机目标!$C$42,M2484-1,MATCH(K2484,随机目标!$C$41:$CH$41,0))</f>
        <v>prop,312,1</v>
      </c>
      <c r="P2484" s="50">
        <f ca="1">OFFSET(随机目标!$C$42,M2484-1,MATCH(K2484,随机目标!$C$41:$CH$41,0)+1)</f>
        <v>5</v>
      </c>
      <c r="Q2484" s="50">
        <v>1</v>
      </c>
      <c r="R2484" s="50" t="str">
        <f t="shared" ca="1" si="1093"/>
        <v>prop_312</v>
      </c>
      <c r="S2484" s="50" t="str">
        <f t="shared" ca="1" si="1094"/>
        <v>prop</v>
      </c>
    </row>
    <row r="2485" spans="11:19">
      <c r="K2485" s="50">
        <v>29</v>
      </c>
      <c r="L2485" s="50">
        <f t="shared" si="1092"/>
        <v>291083</v>
      </c>
      <c r="M2485" s="50">
        <v>83</v>
      </c>
      <c r="N2485" s="50" t="str">
        <f ca="1">OFFSET(随机目标!$C$42,M2485-1,MATCH(K2485,随机目标!$C$41:$CH$41,0)-1)</f>
        <v>prop,312,1</v>
      </c>
      <c r="O2485" s="50" t="str">
        <f ca="1">OFFSET(随机目标!$C$42,M2485-1,MATCH(K2485,随机目标!$C$41:$CH$41,0))</f>
        <v>prop,312,1</v>
      </c>
      <c r="P2485" s="50">
        <f ca="1">OFFSET(随机目标!$C$42,M2485-1,MATCH(K2485,随机目标!$C$41:$CH$41,0)+1)</f>
        <v>5</v>
      </c>
      <c r="Q2485" s="50">
        <v>1</v>
      </c>
      <c r="R2485" s="50" t="str">
        <f t="shared" ca="1" si="1093"/>
        <v>prop_312</v>
      </c>
      <c r="S2485" s="50" t="str">
        <f t="shared" ca="1" si="1094"/>
        <v>prop</v>
      </c>
    </row>
    <row r="2486" spans="11:19">
      <c r="K2486" s="50">
        <v>29</v>
      </c>
      <c r="L2486" s="50">
        <f t="shared" si="1092"/>
        <v>291084</v>
      </c>
      <c r="M2486" s="50">
        <v>84</v>
      </c>
      <c r="N2486" s="50" t="str">
        <f ca="1">OFFSET(随机目标!$C$42,M2486-1,MATCH(K2486,随机目标!$C$41:$CH$41,0)-1)</f>
        <v>prop,312,1</v>
      </c>
      <c r="O2486" s="50" t="str">
        <f ca="1">OFFSET(随机目标!$C$42,M2486-1,MATCH(K2486,随机目标!$C$41:$CH$41,0))</f>
        <v>prop,312,1</v>
      </c>
      <c r="P2486" s="50">
        <f ca="1">OFFSET(随机目标!$C$42,M2486-1,MATCH(K2486,随机目标!$C$41:$CH$41,0)+1)</f>
        <v>5</v>
      </c>
      <c r="Q2486" s="50">
        <v>1</v>
      </c>
      <c r="R2486" s="50" t="str">
        <f t="shared" ca="1" si="1093"/>
        <v>prop_312</v>
      </c>
      <c r="S2486" s="50" t="str">
        <f t="shared" ca="1" si="1094"/>
        <v>prop</v>
      </c>
    </row>
    <row r="2487" spans="11:19">
      <c r="K2487" s="50">
        <v>29</v>
      </c>
      <c r="L2487" s="50">
        <f t="shared" si="1092"/>
        <v>291085</v>
      </c>
      <c r="M2487" s="50">
        <v>85</v>
      </c>
      <c r="N2487" s="50" t="str">
        <f ca="1">OFFSET(随机目标!$C$42,M2487-1,MATCH(K2487,随机目标!$C$41:$CH$41,0)-1)</f>
        <v>prop,312,1</v>
      </c>
      <c r="O2487" s="50" t="str">
        <f ca="1">OFFSET(随机目标!$C$42,M2487-1,MATCH(K2487,随机目标!$C$41:$CH$41,0))</f>
        <v>prop,312,1</v>
      </c>
      <c r="P2487" s="50">
        <f ca="1">OFFSET(随机目标!$C$42,M2487-1,MATCH(K2487,随机目标!$C$41:$CH$41,0)+1)</f>
        <v>5</v>
      </c>
      <c r="Q2487" s="50">
        <v>1</v>
      </c>
      <c r="R2487" s="50" t="str">
        <f t="shared" ca="1" si="1093"/>
        <v>prop_312</v>
      </c>
      <c r="S2487" s="50" t="str">
        <f t="shared" ca="1" si="1094"/>
        <v>prop</v>
      </c>
    </row>
    <row r="2488" spans="11:19">
      <c r="K2488" s="50">
        <v>29</v>
      </c>
      <c r="L2488" s="50">
        <f t="shared" si="1092"/>
        <v>291086</v>
      </c>
      <c r="M2488" s="50">
        <v>86</v>
      </c>
      <c r="N2488" s="50" t="str">
        <f ca="1">OFFSET(随机目标!$C$42,M2488-1,MATCH(K2488,随机目标!$C$41:$CH$41,0)-1)</f>
        <v>prop,312,1</v>
      </c>
      <c r="O2488" s="50" t="str">
        <f ca="1">OFFSET(随机目标!$C$42,M2488-1,MATCH(K2488,随机目标!$C$41:$CH$41,0))</f>
        <v>prop,312,1</v>
      </c>
      <c r="P2488" s="50">
        <f ca="1">OFFSET(随机目标!$C$42,M2488-1,MATCH(K2488,随机目标!$C$41:$CH$41,0)+1)</f>
        <v>5</v>
      </c>
      <c r="Q2488" s="50">
        <v>1</v>
      </c>
      <c r="R2488" s="50" t="str">
        <f t="shared" ca="1" si="1093"/>
        <v>prop_312</v>
      </c>
      <c r="S2488" s="50" t="str">
        <f t="shared" ca="1" si="1094"/>
        <v>prop</v>
      </c>
    </row>
    <row r="2489" spans="11:19">
      <c r="K2489" s="50">
        <v>29</v>
      </c>
      <c r="L2489" s="50">
        <f t="shared" si="1092"/>
        <v>291087</v>
      </c>
      <c r="M2489" s="50">
        <v>87</v>
      </c>
      <c r="N2489" s="50" t="str">
        <f ca="1">OFFSET(随机目标!$C$42,M2489-1,MATCH(K2489,随机目标!$C$41:$CH$41,0)-1)</f>
        <v>prop,312,1</v>
      </c>
      <c r="O2489" s="50" t="str">
        <f ca="1">OFFSET(随机目标!$C$42,M2489-1,MATCH(K2489,随机目标!$C$41:$CH$41,0))</f>
        <v>prop,312,1</v>
      </c>
      <c r="P2489" s="50">
        <f ca="1">OFFSET(随机目标!$C$42,M2489-1,MATCH(K2489,随机目标!$C$41:$CH$41,0)+1)</f>
        <v>5</v>
      </c>
      <c r="Q2489" s="50">
        <v>1</v>
      </c>
      <c r="R2489" s="50" t="str">
        <f t="shared" ca="1" si="1093"/>
        <v>prop_312</v>
      </c>
      <c r="S2489" s="50" t="str">
        <f t="shared" ca="1" si="1094"/>
        <v>prop</v>
      </c>
    </row>
    <row r="2490" spans="11:19">
      <c r="K2490" s="50">
        <v>29</v>
      </c>
      <c r="L2490" s="50">
        <f t="shared" si="1092"/>
        <v>291088</v>
      </c>
      <c r="M2490" s="50">
        <v>88</v>
      </c>
      <c r="N2490" s="50" t="str">
        <f ca="1">OFFSET(随机目标!$C$42,M2490-1,MATCH(K2490,随机目标!$C$41:$CH$41,0)-1)</f>
        <v>prop,312,1</v>
      </c>
      <c r="O2490" s="50" t="str">
        <f ca="1">OFFSET(随机目标!$C$42,M2490-1,MATCH(K2490,随机目标!$C$41:$CH$41,0))</f>
        <v>prop,312,1</v>
      </c>
      <c r="P2490" s="50">
        <f ca="1">OFFSET(随机目标!$C$42,M2490-1,MATCH(K2490,随机目标!$C$41:$CH$41,0)+1)</f>
        <v>5</v>
      </c>
      <c r="Q2490" s="50">
        <v>1</v>
      </c>
      <c r="R2490" s="50" t="str">
        <f t="shared" ca="1" si="1093"/>
        <v>prop_312</v>
      </c>
      <c r="S2490" s="50" t="str">
        <f t="shared" ca="1" si="1094"/>
        <v>prop</v>
      </c>
    </row>
    <row r="2491" spans="11:19">
      <c r="K2491" s="50">
        <v>29</v>
      </c>
      <c r="L2491" s="50">
        <f t="shared" si="1092"/>
        <v>291089</v>
      </c>
      <c r="M2491" s="50">
        <v>89</v>
      </c>
      <c r="N2491" s="50" t="str">
        <f ca="1">OFFSET(随机目标!$C$42,M2491-1,MATCH(K2491,随机目标!$C$41:$CH$41,0)-1)</f>
        <v>prop,312,1</v>
      </c>
      <c r="O2491" s="50" t="str">
        <f ca="1">OFFSET(随机目标!$C$42,M2491-1,MATCH(K2491,随机目标!$C$41:$CH$41,0))</f>
        <v>prop,312,1</v>
      </c>
      <c r="P2491" s="50">
        <f ca="1">OFFSET(随机目标!$C$42,M2491-1,MATCH(K2491,随机目标!$C$41:$CH$41,0)+1)</f>
        <v>5</v>
      </c>
      <c r="Q2491" s="50">
        <v>1</v>
      </c>
      <c r="R2491" s="50" t="str">
        <f t="shared" ca="1" si="1093"/>
        <v>prop_312</v>
      </c>
      <c r="S2491" s="50" t="str">
        <f t="shared" ca="1" si="1094"/>
        <v>prop</v>
      </c>
    </row>
    <row r="2492" spans="11:19">
      <c r="K2492" s="50">
        <v>29</v>
      </c>
      <c r="L2492" s="50">
        <f t="shared" si="1092"/>
        <v>291090</v>
      </c>
      <c r="M2492" s="50">
        <v>90</v>
      </c>
      <c r="N2492" s="50" t="str">
        <f ca="1">OFFSET(随机目标!$C$42,M2492-1,MATCH(K2492,随机目标!$C$41:$CH$41,0)-1)</f>
        <v>prop,312,1</v>
      </c>
      <c r="O2492" s="50" t="str">
        <f ca="1">OFFSET(随机目标!$C$42,M2492-1,MATCH(K2492,随机目标!$C$41:$CH$41,0))</f>
        <v>prop,312,1</v>
      </c>
      <c r="P2492" s="50">
        <f ca="1">OFFSET(随机目标!$C$42,M2492-1,MATCH(K2492,随机目标!$C$41:$CH$41,0)+1)</f>
        <v>5</v>
      </c>
      <c r="Q2492" s="50">
        <v>1</v>
      </c>
      <c r="R2492" s="50" t="str">
        <f t="shared" ca="1" si="1093"/>
        <v>prop_312</v>
      </c>
      <c r="S2492" s="50" t="str">
        <f t="shared" ca="1" si="1094"/>
        <v>prop</v>
      </c>
    </row>
    <row r="2493" spans="11:19">
      <c r="K2493" s="50">
        <v>29</v>
      </c>
      <c r="L2493" s="50">
        <f t="shared" si="1092"/>
        <v>291091</v>
      </c>
      <c r="M2493" s="50">
        <v>91</v>
      </c>
      <c r="N2493" s="50" t="str">
        <f ca="1">OFFSET(随机目标!$C$42,M2493-1,MATCH(K2493,随机目标!$C$41:$CH$41,0)-1)</f>
        <v>prop,312,1</v>
      </c>
      <c r="O2493" s="50" t="str">
        <f ca="1">OFFSET(随机目标!$C$42,M2493-1,MATCH(K2493,随机目标!$C$41:$CH$41,0))</f>
        <v>prop,312,1</v>
      </c>
      <c r="P2493" s="50">
        <f ca="1">OFFSET(随机目标!$C$42,M2493-1,MATCH(K2493,随机目标!$C$41:$CH$41,0)+1)</f>
        <v>5</v>
      </c>
      <c r="Q2493" s="50">
        <v>1</v>
      </c>
      <c r="R2493" s="50" t="str">
        <f t="shared" ca="1" si="1093"/>
        <v>prop_312</v>
      </c>
      <c r="S2493" s="50" t="str">
        <f t="shared" ca="1" si="1094"/>
        <v>prop</v>
      </c>
    </row>
    <row r="2494" spans="11:19">
      <c r="K2494" s="50">
        <v>29</v>
      </c>
      <c r="L2494" s="50">
        <f t="shared" si="1092"/>
        <v>291092</v>
      </c>
      <c r="M2494" s="50">
        <v>92</v>
      </c>
      <c r="N2494" s="50" t="str">
        <f ca="1">OFFSET(随机目标!$C$42,M2494-1,MATCH(K2494,随机目标!$C$41:$CH$41,0)-1)</f>
        <v>prop,312,1</v>
      </c>
      <c r="O2494" s="50" t="str">
        <f ca="1">OFFSET(随机目标!$C$42,M2494-1,MATCH(K2494,随机目标!$C$41:$CH$41,0))</f>
        <v>prop,312,1</v>
      </c>
      <c r="P2494" s="50">
        <f ca="1">OFFSET(随机目标!$C$42,M2494-1,MATCH(K2494,随机目标!$C$41:$CH$41,0)+1)</f>
        <v>5</v>
      </c>
      <c r="Q2494" s="50">
        <v>1</v>
      </c>
      <c r="R2494" s="50" t="str">
        <f t="shared" ca="1" si="1093"/>
        <v>prop_312</v>
      </c>
      <c r="S2494" s="50" t="str">
        <f t="shared" ca="1" si="1094"/>
        <v>prop</v>
      </c>
    </row>
    <row r="2495" spans="11:19">
      <c r="K2495" s="50">
        <v>29</v>
      </c>
      <c r="L2495" s="50">
        <f t="shared" si="1092"/>
        <v>291093</v>
      </c>
      <c r="M2495" s="50">
        <v>93</v>
      </c>
      <c r="N2495" s="50" t="str">
        <f ca="1">OFFSET(随机目标!$C$42,M2495-1,MATCH(K2495,随机目标!$C$41:$CH$41,0)-1)</f>
        <v>prop,312,1</v>
      </c>
      <c r="O2495" s="50" t="str">
        <f ca="1">OFFSET(随机目标!$C$42,M2495-1,MATCH(K2495,随机目标!$C$41:$CH$41,0))</f>
        <v>prop,312,1</v>
      </c>
      <c r="P2495" s="50">
        <f ca="1">OFFSET(随机目标!$C$42,M2495-1,MATCH(K2495,随机目标!$C$41:$CH$41,0)+1)</f>
        <v>5</v>
      </c>
      <c r="Q2495" s="50">
        <v>1</v>
      </c>
      <c r="R2495" s="50" t="str">
        <f t="shared" ca="1" si="1093"/>
        <v>prop_312</v>
      </c>
      <c r="S2495" s="50" t="str">
        <f t="shared" ca="1" si="1094"/>
        <v>prop</v>
      </c>
    </row>
    <row r="2496" spans="11:19">
      <c r="K2496" s="50">
        <v>29</v>
      </c>
      <c r="L2496" s="50">
        <f t="shared" si="1092"/>
        <v>291094</v>
      </c>
      <c r="M2496" s="50">
        <v>94</v>
      </c>
      <c r="N2496" s="50" t="str">
        <f ca="1">OFFSET(随机目标!$C$42,M2496-1,MATCH(K2496,随机目标!$C$41:$CH$41,0)-1)</f>
        <v>prop,312,1</v>
      </c>
      <c r="O2496" s="50" t="str">
        <f ca="1">OFFSET(随机目标!$C$42,M2496-1,MATCH(K2496,随机目标!$C$41:$CH$41,0))</f>
        <v>prop,312,1</v>
      </c>
      <c r="P2496" s="50">
        <f ca="1">OFFSET(随机目标!$C$42,M2496-1,MATCH(K2496,随机目标!$C$41:$CH$41,0)+1)</f>
        <v>5</v>
      </c>
      <c r="Q2496" s="50">
        <v>1</v>
      </c>
      <c r="R2496" s="50" t="str">
        <f t="shared" ca="1" si="1093"/>
        <v>prop_312</v>
      </c>
      <c r="S2496" s="50" t="str">
        <f t="shared" ca="1" si="1094"/>
        <v>prop</v>
      </c>
    </row>
    <row r="2497" spans="11:19">
      <c r="K2497" s="50">
        <v>29</v>
      </c>
      <c r="L2497" s="50">
        <f t="shared" si="1092"/>
        <v>291095</v>
      </c>
      <c r="M2497" s="50">
        <v>95</v>
      </c>
      <c r="N2497" s="50" t="str">
        <f ca="1">OFFSET(随机目标!$C$42,M2497-1,MATCH(K2497,随机目标!$C$41:$CH$41,0)-1)</f>
        <v>prop,312,1</v>
      </c>
      <c r="O2497" s="50" t="str">
        <f ca="1">OFFSET(随机目标!$C$42,M2497-1,MATCH(K2497,随机目标!$C$41:$CH$41,0))</f>
        <v>prop,312,1</v>
      </c>
      <c r="P2497" s="50">
        <f ca="1">OFFSET(随机目标!$C$42,M2497-1,MATCH(K2497,随机目标!$C$41:$CH$41,0)+1)</f>
        <v>5</v>
      </c>
      <c r="Q2497" s="50">
        <v>1</v>
      </c>
      <c r="R2497" s="50" t="str">
        <f t="shared" ca="1" si="1093"/>
        <v>prop_312</v>
      </c>
      <c r="S2497" s="50" t="str">
        <f t="shared" ca="1" si="1094"/>
        <v>prop</v>
      </c>
    </row>
    <row r="2498" spans="11:19">
      <c r="K2498" s="50">
        <v>29</v>
      </c>
      <c r="L2498" s="50">
        <f t="shared" si="1092"/>
        <v>291096</v>
      </c>
      <c r="M2498" s="50">
        <v>96</v>
      </c>
      <c r="N2498" s="50" t="str">
        <f ca="1">OFFSET(随机目标!$C$42,M2498-1,MATCH(K2498,随机目标!$C$41:$CH$41,0)-1)</f>
        <v>prop,312,1</v>
      </c>
      <c r="O2498" s="50" t="str">
        <f ca="1">OFFSET(随机目标!$C$42,M2498-1,MATCH(K2498,随机目标!$C$41:$CH$41,0))</f>
        <v>prop,312,1</v>
      </c>
      <c r="P2498" s="50">
        <f ca="1">OFFSET(随机目标!$C$42,M2498-1,MATCH(K2498,随机目标!$C$41:$CH$41,0)+1)</f>
        <v>5</v>
      </c>
      <c r="Q2498" s="50">
        <v>1</v>
      </c>
      <c r="R2498" s="50" t="str">
        <f t="shared" ca="1" si="1093"/>
        <v>prop_312</v>
      </c>
      <c r="S2498" s="50" t="str">
        <f t="shared" ca="1" si="1094"/>
        <v>prop</v>
      </c>
    </row>
    <row r="2499" spans="11:19">
      <c r="K2499" s="50">
        <v>29</v>
      </c>
      <c r="L2499" s="50">
        <f t="shared" si="1092"/>
        <v>291097</v>
      </c>
      <c r="M2499" s="50">
        <v>97</v>
      </c>
      <c r="N2499" s="50" t="str">
        <f ca="1">OFFSET(随机目标!$C$42,M2499-1,MATCH(K2499,随机目标!$C$41:$CH$41,0)-1)</f>
        <v>prop,312,1</v>
      </c>
      <c r="O2499" s="50" t="str">
        <f ca="1">OFFSET(随机目标!$C$42,M2499-1,MATCH(K2499,随机目标!$C$41:$CH$41,0))</f>
        <v>prop,312,1</v>
      </c>
      <c r="P2499" s="50">
        <f ca="1">OFFSET(随机目标!$C$42,M2499-1,MATCH(K2499,随机目标!$C$41:$CH$41,0)+1)</f>
        <v>5</v>
      </c>
      <c r="Q2499" s="50">
        <v>1</v>
      </c>
      <c r="R2499" s="50" t="str">
        <f t="shared" ca="1" si="1093"/>
        <v>prop_312</v>
      </c>
      <c r="S2499" s="50" t="str">
        <f t="shared" ca="1" si="1094"/>
        <v>prop</v>
      </c>
    </row>
    <row r="2500" spans="11:19">
      <c r="K2500" s="50">
        <v>29</v>
      </c>
      <c r="L2500" s="50">
        <f t="shared" si="1092"/>
        <v>291098</v>
      </c>
      <c r="M2500" s="50">
        <v>98</v>
      </c>
      <c r="N2500" s="50" t="str">
        <f ca="1">OFFSET(随机目标!$C$42,M2500-1,MATCH(K2500,随机目标!$C$41:$CH$41,0)-1)</f>
        <v>prop,312,1</v>
      </c>
      <c r="O2500" s="50" t="str">
        <f ca="1">OFFSET(随机目标!$C$42,M2500-1,MATCH(K2500,随机目标!$C$41:$CH$41,0))</f>
        <v>prop,312,1</v>
      </c>
      <c r="P2500" s="50">
        <f ca="1">OFFSET(随机目标!$C$42,M2500-1,MATCH(K2500,随机目标!$C$41:$CH$41,0)+1)</f>
        <v>5</v>
      </c>
      <c r="Q2500" s="50">
        <v>1</v>
      </c>
      <c r="R2500" s="50" t="str">
        <f t="shared" ca="1" si="1093"/>
        <v>prop_312</v>
      </c>
      <c r="S2500" s="50" t="str">
        <f t="shared" ca="1" si="1094"/>
        <v>prop</v>
      </c>
    </row>
    <row r="2501" spans="11:19">
      <c r="K2501" s="50">
        <v>29</v>
      </c>
      <c r="L2501" s="50">
        <f t="shared" si="1092"/>
        <v>291099</v>
      </c>
      <c r="M2501" s="50">
        <v>99</v>
      </c>
      <c r="N2501" s="50" t="str">
        <f ca="1">OFFSET(随机目标!$C$42,M2501-1,MATCH(K2501,随机目标!$C$41:$CH$41,0)-1)</f>
        <v>prop,312,1</v>
      </c>
      <c r="O2501" s="50" t="str">
        <f ca="1">OFFSET(随机目标!$C$42,M2501-1,MATCH(K2501,随机目标!$C$41:$CH$41,0))</f>
        <v>prop,312,1</v>
      </c>
      <c r="P2501" s="50">
        <f ca="1">OFFSET(随机目标!$C$42,M2501-1,MATCH(K2501,随机目标!$C$41:$CH$41,0)+1)</f>
        <v>5</v>
      </c>
      <c r="Q2501" s="50">
        <v>1</v>
      </c>
      <c r="R2501" s="50" t="str">
        <f t="shared" ca="1" si="1093"/>
        <v>prop_312</v>
      </c>
      <c r="S2501" s="50" t="str">
        <f t="shared" ca="1" si="1094"/>
        <v>prop</v>
      </c>
    </row>
    <row r="2502" spans="11:19">
      <c r="K2502" s="50">
        <v>29</v>
      </c>
      <c r="L2502" s="50">
        <f t="shared" si="1092"/>
        <v>291100</v>
      </c>
      <c r="M2502" s="50">
        <v>100</v>
      </c>
      <c r="N2502" s="50" t="str">
        <f ca="1">OFFSET(随机目标!$C$42,M2502-1,MATCH(K2502,随机目标!$C$41:$CH$41,0)-1)</f>
        <v>prop,312,1</v>
      </c>
      <c r="O2502" s="50" t="str">
        <f ca="1">OFFSET(随机目标!$C$42,M2502-1,MATCH(K2502,随机目标!$C$41:$CH$41,0))</f>
        <v>prop,312,1</v>
      </c>
      <c r="P2502" s="50">
        <f ca="1">OFFSET(随机目标!$C$42,M2502-1,MATCH(K2502,随机目标!$C$41:$CH$41,0)+1)</f>
        <v>5</v>
      </c>
      <c r="Q2502" s="50">
        <v>1</v>
      </c>
      <c r="R2502" s="50" t="str">
        <f t="shared" ca="1" si="1093"/>
        <v>prop_312</v>
      </c>
      <c r="S2502" s="50" t="str">
        <f t="shared" ca="1" si="1094"/>
        <v>prop</v>
      </c>
    </row>
    <row r="2503" spans="11:19">
      <c r="K2503" s="50">
        <v>30</v>
      </c>
      <c r="L2503" s="50">
        <f t="shared" si="1092"/>
        <v>301001</v>
      </c>
      <c r="M2503" s="50">
        <v>1</v>
      </c>
      <c r="N2503" s="50" t="str">
        <f ca="1">OFFSET(随机目标!$C$42,M2503-1,MATCH(K2503,随机目标!$C$41:$CH$41,0)-1)</f>
        <v>prop,322,1</v>
      </c>
      <c r="O2503" s="50" t="str">
        <f ca="1">OFFSET(随机目标!$C$42,M2503-1,MATCH(K2503,随机目标!$C$41:$CH$41,0))</f>
        <v>prop,322,1</v>
      </c>
      <c r="P2503" s="50">
        <f ca="1">OFFSET(随机目标!$C$42,M2503-1,MATCH(K2503,随机目标!$C$41:$CH$41,0)+1)</f>
        <v>0</v>
      </c>
      <c r="Q2503" s="50">
        <v>1</v>
      </c>
      <c r="R2503" s="50" t="str">
        <f t="shared" ca="1" si="1093"/>
        <v>prop_322</v>
      </c>
      <c r="S2503" s="50" t="str">
        <f t="shared" ca="1" si="1094"/>
        <v>prop</v>
      </c>
    </row>
    <row r="2504" spans="11:19">
      <c r="K2504" s="50">
        <v>30</v>
      </c>
      <c r="L2504" s="50">
        <f t="shared" si="1092"/>
        <v>301002</v>
      </c>
      <c r="M2504" s="50">
        <v>2</v>
      </c>
      <c r="N2504" s="50" t="str">
        <f ca="1">OFFSET(随机目标!$C$42,M2504-1,MATCH(K2504,随机目标!$C$41:$CH$41,0)-1)</f>
        <v>prop,322,1</v>
      </c>
      <c r="O2504" s="50" t="str">
        <f ca="1">OFFSET(随机目标!$C$42,M2504-1,MATCH(K2504,随机目标!$C$41:$CH$41,0))</f>
        <v>prop,322,1</v>
      </c>
      <c r="P2504" s="50">
        <f ca="1">OFFSET(随机目标!$C$42,M2504-1,MATCH(K2504,随机目标!$C$41:$CH$41,0)+1)</f>
        <v>0</v>
      </c>
      <c r="Q2504" s="50">
        <v>1</v>
      </c>
      <c r="R2504" s="50" t="str">
        <f t="shared" ca="1" si="1093"/>
        <v>prop_322</v>
      </c>
      <c r="S2504" s="50" t="str">
        <f t="shared" ca="1" si="1094"/>
        <v>prop</v>
      </c>
    </row>
    <row r="2505" spans="11:19">
      <c r="K2505" s="50">
        <v>30</v>
      </c>
      <c r="L2505" s="50">
        <f t="shared" si="1092"/>
        <v>301003</v>
      </c>
      <c r="M2505" s="50">
        <v>3</v>
      </c>
      <c r="N2505" s="50" t="str">
        <f ca="1">OFFSET(随机目标!$C$42,M2505-1,MATCH(K2505,随机目标!$C$41:$CH$41,0)-1)</f>
        <v>prop,322,1</v>
      </c>
      <c r="O2505" s="50" t="str">
        <f ca="1">OFFSET(随机目标!$C$42,M2505-1,MATCH(K2505,随机目标!$C$41:$CH$41,0))</f>
        <v>prop,322,1</v>
      </c>
      <c r="P2505" s="50">
        <f ca="1">OFFSET(随机目标!$C$42,M2505-1,MATCH(K2505,随机目标!$C$41:$CH$41,0)+1)</f>
        <v>0</v>
      </c>
      <c r="Q2505" s="50">
        <v>1</v>
      </c>
      <c r="R2505" s="50" t="str">
        <f t="shared" ca="1" si="1093"/>
        <v>prop_322</v>
      </c>
      <c r="S2505" s="50" t="str">
        <f t="shared" ca="1" si="1094"/>
        <v>prop</v>
      </c>
    </row>
    <row r="2506" spans="11:19">
      <c r="K2506" s="50">
        <v>30</v>
      </c>
      <c r="L2506" s="50">
        <f t="shared" si="1092"/>
        <v>301004</v>
      </c>
      <c r="M2506" s="50">
        <v>4</v>
      </c>
      <c r="N2506" s="50" t="str">
        <f ca="1">OFFSET(随机目标!$C$42,M2506-1,MATCH(K2506,随机目标!$C$41:$CH$41,0)-1)</f>
        <v>prop,322,1</v>
      </c>
      <c r="O2506" s="50" t="str">
        <f ca="1">OFFSET(随机目标!$C$42,M2506-1,MATCH(K2506,随机目标!$C$41:$CH$41,0))</f>
        <v>prop,322,1</v>
      </c>
      <c r="P2506" s="50">
        <f ca="1">OFFSET(随机目标!$C$42,M2506-1,MATCH(K2506,随机目标!$C$41:$CH$41,0)+1)</f>
        <v>0</v>
      </c>
      <c r="Q2506" s="50">
        <v>1</v>
      </c>
      <c r="R2506" s="50" t="str">
        <f t="shared" ca="1" si="1093"/>
        <v>prop_322</v>
      </c>
      <c r="S2506" s="50" t="str">
        <f t="shared" ca="1" si="1094"/>
        <v>prop</v>
      </c>
    </row>
    <row r="2507" spans="11:19">
      <c r="K2507" s="50">
        <v>30</v>
      </c>
      <c r="L2507" s="50">
        <f t="shared" si="1092"/>
        <v>301005</v>
      </c>
      <c r="M2507" s="50">
        <v>5</v>
      </c>
      <c r="N2507" s="50" t="str">
        <f ca="1">OFFSET(随机目标!$C$42,M2507-1,MATCH(K2507,随机目标!$C$41:$CH$41,0)-1)</f>
        <v>prop,322,1</v>
      </c>
      <c r="O2507" s="50" t="str">
        <f ca="1">OFFSET(随机目标!$C$42,M2507-1,MATCH(K2507,随机目标!$C$41:$CH$41,0))</f>
        <v>prop,322,1</v>
      </c>
      <c r="P2507" s="50">
        <f ca="1">OFFSET(随机目标!$C$42,M2507-1,MATCH(K2507,随机目标!$C$41:$CH$41,0)+1)</f>
        <v>0</v>
      </c>
      <c r="Q2507" s="50">
        <v>1</v>
      </c>
      <c r="R2507" s="50" t="str">
        <f t="shared" ca="1" si="1093"/>
        <v>prop_322</v>
      </c>
      <c r="S2507" s="50" t="str">
        <f t="shared" ca="1" si="1094"/>
        <v>prop</v>
      </c>
    </row>
    <row r="2508" spans="11:19">
      <c r="K2508" s="50">
        <v>30</v>
      </c>
      <c r="L2508" s="50">
        <f t="shared" si="1092"/>
        <v>301006</v>
      </c>
      <c r="M2508" s="50">
        <v>6</v>
      </c>
      <c r="N2508" s="50" t="str">
        <f ca="1">OFFSET(随机目标!$C$42,M2508-1,MATCH(K2508,随机目标!$C$41:$CH$41,0)-1)</f>
        <v>prop,322,1</v>
      </c>
      <c r="O2508" s="50" t="str">
        <f ca="1">OFFSET(随机目标!$C$42,M2508-1,MATCH(K2508,随机目标!$C$41:$CH$41,0))</f>
        <v>prop,322,1</v>
      </c>
      <c r="P2508" s="50">
        <f ca="1">OFFSET(随机目标!$C$42,M2508-1,MATCH(K2508,随机目标!$C$41:$CH$41,0)+1)</f>
        <v>0</v>
      </c>
      <c r="Q2508" s="50">
        <v>1</v>
      </c>
      <c r="R2508" s="50" t="str">
        <f t="shared" ca="1" si="1093"/>
        <v>prop_322</v>
      </c>
      <c r="S2508" s="50" t="str">
        <f t="shared" ca="1" si="1094"/>
        <v>prop</v>
      </c>
    </row>
    <row r="2509" spans="11:19">
      <c r="K2509" s="50">
        <v>30</v>
      </c>
      <c r="L2509" s="50">
        <f t="shared" si="1092"/>
        <v>301007</v>
      </c>
      <c r="M2509" s="50">
        <v>7</v>
      </c>
      <c r="N2509" s="50" t="str">
        <f ca="1">OFFSET(随机目标!$C$42,M2509-1,MATCH(K2509,随机目标!$C$41:$CH$41,0)-1)</f>
        <v>prop,322,1</v>
      </c>
      <c r="O2509" s="50" t="str">
        <f ca="1">OFFSET(随机目标!$C$42,M2509-1,MATCH(K2509,随机目标!$C$41:$CH$41,0))</f>
        <v>prop,322,1</v>
      </c>
      <c r="P2509" s="50">
        <f ca="1">OFFSET(随机目标!$C$42,M2509-1,MATCH(K2509,随机目标!$C$41:$CH$41,0)+1)</f>
        <v>0</v>
      </c>
      <c r="Q2509" s="50">
        <v>1</v>
      </c>
      <c r="R2509" s="50" t="str">
        <f t="shared" ca="1" si="1093"/>
        <v>prop_322</v>
      </c>
      <c r="S2509" s="50" t="str">
        <f t="shared" ca="1" si="1094"/>
        <v>prop</v>
      </c>
    </row>
    <row r="2510" spans="11:19">
      <c r="K2510" s="50">
        <v>30</v>
      </c>
      <c r="L2510" s="50">
        <f t="shared" si="1092"/>
        <v>301008</v>
      </c>
      <c r="M2510" s="50">
        <v>8</v>
      </c>
      <c r="N2510" s="50" t="str">
        <f ca="1">OFFSET(随机目标!$C$42,M2510-1,MATCH(K2510,随机目标!$C$41:$CH$41,0)-1)</f>
        <v>prop,322,1</v>
      </c>
      <c r="O2510" s="50" t="str">
        <f ca="1">OFFSET(随机目标!$C$42,M2510-1,MATCH(K2510,随机目标!$C$41:$CH$41,0))</f>
        <v>prop,322,1</v>
      </c>
      <c r="P2510" s="50">
        <f ca="1">OFFSET(随机目标!$C$42,M2510-1,MATCH(K2510,随机目标!$C$41:$CH$41,0)+1)</f>
        <v>0</v>
      </c>
      <c r="Q2510" s="50">
        <v>1</v>
      </c>
      <c r="R2510" s="50" t="str">
        <f t="shared" ca="1" si="1093"/>
        <v>prop_322</v>
      </c>
      <c r="S2510" s="50" t="str">
        <f t="shared" ca="1" si="1094"/>
        <v>prop</v>
      </c>
    </row>
    <row r="2511" spans="11:19">
      <c r="K2511" s="50">
        <v>30</v>
      </c>
      <c r="L2511" s="50">
        <f t="shared" si="1092"/>
        <v>301009</v>
      </c>
      <c r="M2511" s="50">
        <v>9</v>
      </c>
      <c r="N2511" s="50" t="str">
        <f ca="1">OFFSET(随机目标!$C$42,M2511-1,MATCH(K2511,随机目标!$C$41:$CH$41,0)-1)</f>
        <v>prop,322,1</v>
      </c>
      <c r="O2511" s="50" t="str">
        <f ca="1">OFFSET(随机目标!$C$42,M2511-1,MATCH(K2511,随机目标!$C$41:$CH$41,0))</f>
        <v>prop,322,1</v>
      </c>
      <c r="P2511" s="50">
        <f ca="1">OFFSET(随机目标!$C$42,M2511-1,MATCH(K2511,随机目标!$C$41:$CH$41,0)+1)</f>
        <v>0</v>
      </c>
      <c r="Q2511" s="50">
        <v>1</v>
      </c>
      <c r="R2511" s="50" t="str">
        <f t="shared" ca="1" si="1093"/>
        <v>prop_322</v>
      </c>
      <c r="S2511" s="50" t="str">
        <f t="shared" ca="1" si="1094"/>
        <v>prop</v>
      </c>
    </row>
    <row r="2512" spans="11:19">
      <c r="K2512" s="50">
        <v>30</v>
      </c>
      <c r="L2512" s="50">
        <f t="shared" si="1092"/>
        <v>301010</v>
      </c>
      <c r="M2512" s="50">
        <v>10</v>
      </c>
      <c r="N2512" s="50" t="str">
        <f ca="1">OFFSET(随机目标!$C$42,M2512-1,MATCH(K2512,随机目标!$C$41:$CH$41,0)-1)</f>
        <v>prop,322,1</v>
      </c>
      <c r="O2512" s="50" t="str">
        <f ca="1">OFFSET(随机目标!$C$42,M2512-1,MATCH(K2512,随机目标!$C$41:$CH$41,0))</f>
        <v>prop,322,1</v>
      </c>
      <c r="P2512" s="50">
        <f ca="1">OFFSET(随机目标!$C$42,M2512-1,MATCH(K2512,随机目标!$C$41:$CH$41,0)+1)</f>
        <v>30</v>
      </c>
      <c r="Q2512" s="50">
        <v>1</v>
      </c>
      <c r="R2512" s="50" t="str">
        <f t="shared" ca="1" si="1093"/>
        <v>prop_322</v>
      </c>
      <c r="S2512" s="50" t="str">
        <f t="shared" ca="1" si="1094"/>
        <v>prop</v>
      </c>
    </row>
    <row r="2513" spans="11:19">
      <c r="K2513" s="50">
        <v>30</v>
      </c>
      <c r="L2513" s="50">
        <f t="shared" si="1092"/>
        <v>301011</v>
      </c>
      <c r="M2513" s="50">
        <v>11</v>
      </c>
      <c r="N2513" s="50" t="str">
        <f ca="1">OFFSET(随机目标!$C$42,M2513-1,MATCH(K2513,随机目标!$C$41:$CH$41,0)-1)</f>
        <v>prop,322,1</v>
      </c>
      <c r="O2513" s="50" t="str">
        <f ca="1">OFFSET(随机目标!$C$42,M2513-1,MATCH(K2513,随机目标!$C$41:$CH$41,0))</f>
        <v>prop,322,1</v>
      </c>
      <c r="P2513" s="50">
        <f ca="1">OFFSET(随机目标!$C$42,M2513-1,MATCH(K2513,随机目标!$C$41:$CH$41,0)+1)</f>
        <v>30</v>
      </c>
      <c r="Q2513" s="50">
        <v>1</v>
      </c>
      <c r="R2513" s="50" t="str">
        <f t="shared" ca="1" si="1093"/>
        <v>prop_322</v>
      </c>
      <c r="S2513" s="50" t="str">
        <f t="shared" ca="1" si="1094"/>
        <v>prop</v>
      </c>
    </row>
    <row r="2514" spans="11:19">
      <c r="K2514" s="50">
        <v>30</v>
      </c>
      <c r="L2514" s="50">
        <f t="shared" si="1092"/>
        <v>301012</v>
      </c>
      <c r="M2514" s="50">
        <v>12</v>
      </c>
      <c r="N2514" s="50" t="str">
        <f ca="1">OFFSET(随机目标!$C$42,M2514-1,MATCH(K2514,随机目标!$C$41:$CH$41,0)-1)</f>
        <v>prop,322,1</v>
      </c>
      <c r="O2514" s="50" t="str">
        <f ca="1">OFFSET(随机目标!$C$42,M2514-1,MATCH(K2514,随机目标!$C$41:$CH$41,0))</f>
        <v>prop,322,1</v>
      </c>
      <c r="P2514" s="50">
        <f ca="1">OFFSET(随机目标!$C$42,M2514-1,MATCH(K2514,随机目标!$C$41:$CH$41,0)+1)</f>
        <v>30</v>
      </c>
      <c r="Q2514" s="50">
        <v>1</v>
      </c>
      <c r="R2514" s="50" t="str">
        <f t="shared" ca="1" si="1093"/>
        <v>prop_322</v>
      </c>
      <c r="S2514" s="50" t="str">
        <f t="shared" ca="1" si="1094"/>
        <v>prop</v>
      </c>
    </row>
    <row r="2515" spans="11:19">
      <c r="K2515" s="50">
        <v>30</v>
      </c>
      <c r="L2515" s="50">
        <f t="shared" si="1092"/>
        <v>301013</v>
      </c>
      <c r="M2515" s="50">
        <v>13</v>
      </c>
      <c r="N2515" s="50" t="str">
        <f ca="1">OFFSET(随机目标!$C$42,M2515-1,MATCH(K2515,随机目标!$C$41:$CH$41,0)-1)</f>
        <v>prop,322,1</v>
      </c>
      <c r="O2515" s="50" t="str">
        <f ca="1">OFFSET(随机目标!$C$42,M2515-1,MATCH(K2515,随机目标!$C$41:$CH$41,0))</f>
        <v>prop,322,1</v>
      </c>
      <c r="P2515" s="50">
        <f ca="1">OFFSET(随机目标!$C$42,M2515-1,MATCH(K2515,随机目标!$C$41:$CH$41,0)+1)</f>
        <v>30</v>
      </c>
      <c r="Q2515" s="50">
        <v>1</v>
      </c>
      <c r="R2515" s="50" t="str">
        <f t="shared" ca="1" si="1093"/>
        <v>prop_322</v>
      </c>
      <c r="S2515" s="50" t="str">
        <f t="shared" ca="1" si="1094"/>
        <v>prop</v>
      </c>
    </row>
    <row r="2516" spans="11:19">
      <c r="K2516" s="50">
        <v>30</v>
      </c>
      <c r="L2516" s="50">
        <f t="shared" si="1092"/>
        <v>301014</v>
      </c>
      <c r="M2516" s="50">
        <v>14</v>
      </c>
      <c r="N2516" s="50" t="str">
        <f ca="1">OFFSET(随机目标!$C$42,M2516-1,MATCH(K2516,随机目标!$C$41:$CH$41,0)-1)</f>
        <v>prop,322,1</v>
      </c>
      <c r="O2516" s="50" t="str">
        <f ca="1">OFFSET(随机目标!$C$42,M2516-1,MATCH(K2516,随机目标!$C$41:$CH$41,0))</f>
        <v>prop,322,1</v>
      </c>
      <c r="P2516" s="50">
        <f ca="1">OFFSET(随机目标!$C$42,M2516-1,MATCH(K2516,随机目标!$C$41:$CH$41,0)+1)</f>
        <v>30</v>
      </c>
      <c r="Q2516" s="50">
        <v>1</v>
      </c>
      <c r="R2516" s="50" t="str">
        <f t="shared" ca="1" si="1093"/>
        <v>prop_322</v>
      </c>
      <c r="S2516" s="50" t="str">
        <f t="shared" ca="1" si="1094"/>
        <v>prop</v>
      </c>
    </row>
    <row r="2517" spans="11:19">
      <c r="K2517" s="50">
        <v>30</v>
      </c>
      <c r="L2517" s="50">
        <f t="shared" si="1092"/>
        <v>301015</v>
      </c>
      <c r="M2517" s="50">
        <v>15</v>
      </c>
      <c r="N2517" s="50" t="str">
        <f ca="1">OFFSET(随机目标!$C$42,M2517-1,MATCH(K2517,随机目标!$C$41:$CH$41,0)-1)</f>
        <v>prop,322,1</v>
      </c>
      <c r="O2517" s="50" t="str">
        <f ca="1">OFFSET(随机目标!$C$42,M2517-1,MATCH(K2517,随机目标!$C$41:$CH$41,0))</f>
        <v>prop,322,1</v>
      </c>
      <c r="P2517" s="50">
        <f ca="1">OFFSET(随机目标!$C$42,M2517-1,MATCH(K2517,随机目标!$C$41:$CH$41,0)+1)</f>
        <v>30</v>
      </c>
      <c r="Q2517" s="50">
        <v>1</v>
      </c>
      <c r="R2517" s="50" t="str">
        <f t="shared" ca="1" si="1093"/>
        <v>prop_322</v>
      </c>
      <c r="S2517" s="50" t="str">
        <f t="shared" ca="1" si="1094"/>
        <v>prop</v>
      </c>
    </row>
    <row r="2518" spans="11:19">
      <c r="K2518" s="50">
        <v>30</v>
      </c>
      <c r="L2518" s="50">
        <f t="shared" si="1092"/>
        <v>301016</v>
      </c>
      <c r="M2518" s="50">
        <v>16</v>
      </c>
      <c r="N2518" s="50" t="str">
        <f ca="1">OFFSET(随机目标!$C$42,M2518-1,MATCH(K2518,随机目标!$C$41:$CH$41,0)-1)</f>
        <v>prop,322,1</v>
      </c>
      <c r="O2518" s="50" t="str">
        <f ca="1">OFFSET(随机目标!$C$42,M2518-1,MATCH(K2518,随机目标!$C$41:$CH$41,0))</f>
        <v>prop,322,1</v>
      </c>
      <c r="P2518" s="50">
        <f ca="1">OFFSET(随机目标!$C$42,M2518-1,MATCH(K2518,随机目标!$C$41:$CH$41,0)+1)</f>
        <v>30</v>
      </c>
      <c r="Q2518" s="50">
        <v>1</v>
      </c>
      <c r="R2518" s="50" t="str">
        <f t="shared" ca="1" si="1093"/>
        <v>prop_322</v>
      </c>
      <c r="S2518" s="50" t="str">
        <f t="shared" ca="1" si="1094"/>
        <v>prop</v>
      </c>
    </row>
    <row r="2519" spans="11:19">
      <c r="K2519" s="50">
        <v>30</v>
      </c>
      <c r="L2519" s="50">
        <f t="shared" si="1092"/>
        <v>301017</v>
      </c>
      <c r="M2519" s="50">
        <v>17</v>
      </c>
      <c r="N2519" s="50" t="str">
        <f ca="1">OFFSET(随机目标!$C$42,M2519-1,MATCH(K2519,随机目标!$C$41:$CH$41,0)-1)</f>
        <v>prop,322,1</v>
      </c>
      <c r="O2519" s="50" t="str">
        <f ca="1">OFFSET(随机目标!$C$42,M2519-1,MATCH(K2519,随机目标!$C$41:$CH$41,0))</f>
        <v>prop,322,1</v>
      </c>
      <c r="P2519" s="50">
        <f ca="1">OFFSET(随机目标!$C$42,M2519-1,MATCH(K2519,随机目标!$C$41:$CH$41,0)+1)</f>
        <v>30</v>
      </c>
      <c r="Q2519" s="50">
        <v>1</v>
      </c>
      <c r="R2519" s="50" t="str">
        <f t="shared" ca="1" si="1093"/>
        <v>prop_322</v>
      </c>
      <c r="S2519" s="50" t="str">
        <f t="shared" ca="1" si="1094"/>
        <v>prop</v>
      </c>
    </row>
    <row r="2520" spans="11:19">
      <c r="K2520" s="50">
        <v>30</v>
      </c>
      <c r="L2520" s="50">
        <f t="shared" si="1092"/>
        <v>301018</v>
      </c>
      <c r="M2520" s="50">
        <v>18</v>
      </c>
      <c r="N2520" s="50" t="str">
        <f ca="1">OFFSET(随机目标!$C$42,M2520-1,MATCH(K2520,随机目标!$C$41:$CH$41,0)-1)</f>
        <v>prop,322,1</v>
      </c>
      <c r="O2520" s="50" t="str">
        <f ca="1">OFFSET(随机目标!$C$42,M2520-1,MATCH(K2520,随机目标!$C$41:$CH$41,0))</f>
        <v>prop,322,1</v>
      </c>
      <c r="P2520" s="50">
        <f ca="1">OFFSET(随机目标!$C$42,M2520-1,MATCH(K2520,随机目标!$C$41:$CH$41,0)+1)</f>
        <v>30</v>
      </c>
      <c r="Q2520" s="50">
        <v>1</v>
      </c>
      <c r="R2520" s="50" t="str">
        <f t="shared" ca="1" si="1093"/>
        <v>prop_322</v>
      </c>
      <c r="S2520" s="50" t="str">
        <f t="shared" ca="1" si="1094"/>
        <v>prop</v>
      </c>
    </row>
    <row r="2521" spans="11:19">
      <c r="K2521" s="50">
        <v>30</v>
      </c>
      <c r="L2521" s="50">
        <f t="shared" si="1092"/>
        <v>301019</v>
      </c>
      <c r="M2521" s="50">
        <v>19</v>
      </c>
      <c r="N2521" s="50" t="str">
        <f ca="1">OFFSET(随机目标!$C$42,M2521-1,MATCH(K2521,随机目标!$C$41:$CH$41,0)-1)</f>
        <v>prop,322,1</v>
      </c>
      <c r="O2521" s="50" t="str">
        <f ca="1">OFFSET(随机目标!$C$42,M2521-1,MATCH(K2521,随机目标!$C$41:$CH$41,0))</f>
        <v>prop,322,1</v>
      </c>
      <c r="P2521" s="50">
        <f ca="1">OFFSET(随机目标!$C$42,M2521-1,MATCH(K2521,随机目标!$C$41:$CH$41,0)+1)</f>
        <v>30</v>
      </c>
      <c r="Q2521" s="50">
        <v>1</v>
      </c>
      <c r="R2521" s="50" t="str">
        <f t="shared" ca="1" si="1093"/>
        <v>prop_322</v>
      </c>
      <c r="S2521" s="50" t="str">
        <f t="shared" ca="1" si="1094"/>
        <v>prop</v>
      </c>
    </row>
    <row r="2522" spans="11:19">
      <c r="K2522" s="50">
        <v>30</v>
      </c>
      <c r="L2522" s="50">
        <f t="shared" si="1092"/>
        <v>301020</v>
      </c>
      <c r="M2522" s="50">
        <v>20</v>
      </c>
      <c r="N2522" s="50" t="str">
        <f ca="1">OFFSET(随机目标!$C$42,M2522-1,MATCH(K2522,随机目标!$C$41:$CH$41,0)-1)</f>
        <v>prop,322,1</v>
      </c>
      <c r="O2522" s="50" t="str">
        <f ca="1">OFFSET(随机目标!$C$42,M2522-1,MATCH(K2522,随机目标!$C$41:$CH$41,0))</f>
        <v>prop,322,1</v>
      </c>
      <c r="P2522" s="50">
        <f ca="1">OFFSET(随机目标!$C$42,M2522-1,MATCH(K2522,随机目标!$C$41:$CH$41,0)+1)</f>
        <v>30</v>
      </c>
      <c r="Q2522" s="50">
        <v>1</v>
      </c>
      <c r="R2522" s="50" t="str">
        <f t="shared" ca="1" si="1093"/>
        <v>prop_322</v>
      </c>
      <c r="S2522" s="50" t="str">
        <f t="shared" ca="1" si="1094"/>
        <v>prop</v>
      </c>
    </row>
    <row r="2523" spans="11:19">
      <c r="K2523" s="50">
        <v>30</v>
      </c>
      <c r="L2523" s="50">
        <f t="shared" si="1092"/>
        <v>301021</v>
      </c>
      <c r="M2523" s="50">
        <v>21</v>
      </c>
      <c r="N2523" s="50" t="str">
        <f ca="1">OFFSET(随机目标!$C$42,M2523-1,MATCH(K2523,随机目标!$C$41:$CH$41,0)-1)</f>
        <v>prop,322,1</v>
      </c>
      <c r="O2523" s="50" t="str">
        <f ca="1">OFFSET(随机目标!$C$42,M2523-1,MATCH(K2523,随机目标!$C$41:$CH$41,0))</f>
        <v>prop,322,1</v>
      </c>
      <c r="P2523" s="50">
        <f ca="1">OFFSET(随机目标!$C$42,M2523-1,MATCH(K2523,随机目标!$C$41:$CH$41,0)+1)</f>
        <v>30</v>
      </c>
      <c r="Q2523" s="50">
        <v>1</v>
      </c>
      <c r="R2523" s="50" t="str">
        <f t="shared" ca="1" si="1093"/>
        <v>prop_322</v>
      </c>
      <c r="S2523" s="50" t="str">
        <f t="shared" ca="1" si="1094"/>
        <v>prop</v>
      </c>
    </row>
    <row r="2524" spans="11:19">
      <c r="K2524" s="50">
        <v>30</v>
      </c>
      <c r="L2524" s="50">
        <f t="shared" si="1092"/>
        <v>301022</v>
      </c>
      <c r="M2524" s="50">
        <v>22</v>
      </c>
      <c r="N2524" s="50" t="str">
        <f ca="1">OFFSET(随机目标!$C$42,M2524-1,MATCH(K2524,随机目标!$C$41:$CH$41,0)-1)</f>
        <v>prop,322,1</v>
      </c>
      <c r="O2524" s="50" t="str">
        <f ca="1">OFFSET(随机目标!$C$42,M2524-1,MATCH(K2524,随机目标!$C$41:$CH$41,0))</f>
        <v>prop,322,1</v>
      </c>
      <c r="P2524" s="50">
        <f ca="1">OFFSET(随机目标!$C$42,M2524-1,MATCH(K2524,随机目标!$C$41:$CH$41,0)+1)</f>
        <v>30</v>
      </c>
      <c r="Q2524" s="50">
        <v>1</v>
      </c>
      <c r="R2524" s="50" t="str">
        <f t="shared" ca="1" si="1093"/>
        <v>prop_322</v>
      </c>
      <c r="S2524" s="50" t="str">
        <f t="shared" ca="1" si="1094"/>
        <v>prop</v>
      </c>
    </row>
    <row r="2525" spans="11:19">
      <c r="K2525" s="50">
        <v>30</v>
      </c>
      <c r="L2525" s="50">
        <f t="shared" si="1092"/>
        <v>301023</v>
      </c>
      <c r="M2525" s="50">
        <v>23</v>
      </c>
      <c r="N2525" s="50" t="str">
        <f ca="1">OFFSET(随机目标!$C$42,M2525-1,MATCH(K2525,随机目标!$C$41:$CH$41,0)-1)</f>
        <v>prop,322,1</v>
      </c>
      <c r="O2525" s="50" t="str">
        <f ca="1">OFFSET(随机目标!$C$42,M2525-1,MATCH(K2525,随机目标!$C$41:$CH$41,0))</f>
        <v>prop,322,1</v>
      </c>
      <c r="P2525" s="50">
        <f ca="1">OFFSET(随机目标!$C$42,M2525-1,MATCH(K2525,随机目标!$C$41:$CH$41,0)+1)</f>
        <v>30</v>
      </c>
      <c r="Q2525" s="50">
        <v>1</v>
      </c>
      <c r="R2525" s="50" t="str">
        <f t="shared" ca="1" si="1093"/>
        <v>prop_322</v>
      </c>
      <c r="S2525" s="50" t="str">
        <f t="shared" ca="1" si="1094"/>
        <v>prop</v>
      </c>
    </row>
    <row r="2526" spans="11:19">
      <c r="K2526" s="50">
        <v>30</v>
      </c>
      <c r="L2526" s="50">
        <f t="shared" si="1092"/>
        <v>301024</v>
      </c>
      <c r="M2526" s="50">
        <v>24</v>
      </c>
      <c r="N2526" s="50" t="str">
        <f ca="1">OFFSET(随机目标!$C$42,M2526-1,MATCH(K2526,随机目标!$C$41:$CH$41,0)-1)</f>
        <v>prop,322,1</v>
      </c>
      <c r="O2526" s="50" t="str">
        <f ca="1">OFFSET(随机目标!$C$42,M2526-1,MATCH(K2526,随机目标!$C$41:$CH$41,0))</f>
        <v>prop,322,1</v>
      </c>
      <c r="P2526" s="50">
        <f ca="1">OFFSET(随机目标!$C$42,M2526-1,MATCH(K2526,随机目标!$C$41:$CH$41,0)+1)</f>
        <v>30</v>
      </c>
      <c r="Q2526" s="50">
        <v>1</v>
      </c>
      <c r="R2526" s="50" t="str">
        <f t="shared" ca="1" si="1093"/>
        <v>prop_322</v>
      </c>
      <c r="S2526" s="50" t="str">
        <f t="shared" ca="1" si="1094"/>
        <v>prop</v>
      </c>
    </row>
    <row r="2527" spans="11:19">
      <c r="K2527" s="50">
        <v>30</v>
      </c>
      <c r="L2527" s="50">
        <f t="shared" si="1092"/>
        <v>301025</v>
      </c>
      <c r="M2527" s="50">
        <v>25</v>
      </c>
      <c r="N2527" s="50" t="str">
        <f ca="1">OFFSET(随机目标!$C$42,M2527-1,MATCH(K2527,随机目标!$C$41:$CH$41,0)-1)</f>
        <v>prop,322,1</v>
      </c>
      <c r="O2527" s="50" t="str">
        <f ca="1">OFFSET(随机目标!$C$42,M2527-1,MATCH(K2527,随机目标!$C$41:$CH$41,0))</f>
        <v>prop,322,1</v>
      </c>
      <c r="P2527" s="50">
        <f ca="1">OFFSET(随机目标!$C$42,M2527-1,MATCH(K2527,随机目标!$C$41:$CH$41,0)+1)</f>
        <v>30</v>
      </c>
      <c r="Q2527" s="50">
        <v>1</v>
      </c>
      <c r="R2527" s="50" t="str">
        <f t="shared" ca="1" si="1093"/>
        <v>prop_322</v>
      </c>
      <c r="S2527" s="50" t="str">
        <f t="shared" ca="1" si="1094"/>
        <v>prop</v>
      </c>
    </row>
    <row r="2528" spans="11:19">
      <c r="K2528" s="50">
        <v>30</v>
      </c>
      <c r="L2528" s="50">
        <f t="shared" si="1092"/>
        <v>301026</v>
      </c>
      <c r="M2528" s="50">
        <v>26</v>
      </c>
      <c r="N2528" s="50" t="str">
        <f ca="1">OFFSET(随机目标!$C$42,M2528-1,MATCH(K2528,随机目标!$C$41:$CH$41,0)-1)</f>
        <v>prop,322,1</v>
      </c>
      <c r="O2528" s="50" t="str">
        <f ca="1">OFFSET(随机目标!$C$42,M2528-1,MATCH(K2528,随机目标!$C$41:$CH$41,0))</f>
        <v>prop,322,1</v>
      </c>
      <c r="P2528" s="50">
        <f ca="1">OFFSET(随机目标!$C$42,M2528-1,MATCH(K2528,随机目标!$C$41:$CH$41,0)+1)</f>
        <v>30</v>
      </c>
      <c r="Q2528" s="50">
        <v>1</v>
      </c>
      <c r="R2528" s="50" t="str">
        <f t="shared" ca="1" si="1093"/>
        <v>prop_322</v>
      </c>
      <c r="S2528" s="50" t="str">
        <f t="shared" ca="1" si="1094"/>
        <v>prop</v>
      </c>
    </row>
    <row r="2529" spans="11:19">
      <c r="K2529" s="50">
        <v>30</v>
      </c>
      <c r="L2529" s="50">
        <f t="shared" si="1092"/>
        <v>301027</v>
      </c>
      <c r="M2529" s="50">
        <v>27</v>
      </c>
      <c r="N2529" s="50" t="str">
        <f ca="1">OFFSET(随机目标!$C$42,M2529-1,MATCH(K2529,随机目标!$C$41:$CH$41,0)-1)</f>
        <v>prop,322,1</v>
      </c>
      <c r="O2529" s="50" t="str">
        <f ca="1">OFFSET(随机目标!$C$42,M2529-1,MATCH(K2529,随机目标!$C$41:$CH$41,0))</f>
        <v>prop,322,1</v>
      </c>
      <c r="P2529" s="50">
        <f ca="1">OFFSET(随机目标!$C$42,M2529-1,MATCH(K2529,随机目标!$C$41:$CH$41,0)+1)</f>
        <v>30</v>
      </c>
      <c r="Q2529" s="50">
        <v>1</v>
      </c>
      <c r="R2529" s="50" t="str">
        <f t="shared" ca="1" si="1093"/>
        <v>prop_322</v>
      </c>
      <c r="S2529" s="50" t="str">
        <f t="shared" ca="1" si="1094"/>
        <v>prop</v>
      </c>
    </row>
    <row r="2530" spans="11:19">
      <c r="K2530" s="50">
        <v>30</v>
      </c>
      <c r="L2530" s="50">
        <f t="shared" si="1092"/>
        <v>301028</v>
      </c>
      <c r="M2530" s="50">
        <v>28</v>
      </c>
      <c r="N2530" s="50" t="str">
        <f ca="1">OFFSET(随机目标!$C$42,M2530-1,MATCH(K2530,随机目标!$C$41:$CH$41,0)-1)</f>
        <v>prop,322,1</v>
      </c>
      <c r="O2530" s="50" t="str">
        <f ca="1">OFFSET(随机目标!$C$42,M2530-1,MATCH(K2530,随机目标!$C$41:$CH$41,0))</f>
        <v>prop,322,1</v>
      </c>
      <c r="P2530" s="50">
        <f ca="1">OFFSET(随机目标!$C$42,M2530-1,MATCH(K2530,随机目标!$C$41:$CH$41,0)+1)</f>
        <v>30</v>
      </c>
      <c r="Q2530" s="50">
        <v>1</v>
      </c>
      <c r="R2530" s="50" t="str">
        <f t="shared" ca="1" si="1093"/>
        <v>prop_322</v>
      </c>
      <c r="S2530" s="50" t="str">
        <f t="shared" ca="1" si="1094"/>
        <v>prop</v>
      </c>
    </row>
    <row r="2531" spans="11:19">
      <c r="K2531" s="50">
        <v>30</v>
      </c>
      <c r="L2531" s="50">
        <f t="shared" si="1092"/>
        <v>301029</v>
      </c>
      <c r="M2531" s="50">
        <v>29</v>
      </c>
      <c r="N2531" s="50" t="str">
        <f ca="1">OFFSET(随机目标!$C$42,M2531-1,MATCH(K2531,随机目标!$C$41:$CH$41,0)-1)</f>
        <v>prop,322,1</v>
      </c>
      <c r="O2531" s="50" t="str">
        <f ca="1">OFFSET(随机目标!$C$42,M2531-1,MATCH(K2531,随机目标!$C$41:$CH$41,0))</f>
        <v>prop,322,1</v>
      </c>
      <c r="P2531" s="50">
        <f ca="1">OFFSET(随机目标!$C$42,M2531-1,MATCH(K2531,随机目标!$C$41:$CH$41,0)+1)</f>
        <v>30</v>
      </c>
      <c r="Q2531" s="50">
        <v>1</v>
      </c>
      <c r="R2531" s="50" t="str">
        <f t="shared" ca="1" si="1093"/>
        <v>prop_322</v>
      </c>
      <c r="S2531" s="50" t="str">
        <f t="shared" ca="1" si="1094"/>
        <v>prop</v>
      </c>
    </row>
    <row r="2532" spans="11:19">
      <c r="K2532" s="50">
        <v>30</v>
      </c>
      <c r="L2532" s="50">
        <f t="shared" si="1092"/>
        <v>301030</v>
      </c>
      <c r="M2532" s="50">
        <v>30</v>
      </c>
      <c r="N2532" s="50" t="str">
        <f ca="1">OFFSET(随机目标!$C$42,M2532-1,MATCH(K2532,随机目标!$C$41:$CH$41,0)-1)</f>
        <v>prop,322,1</v>
      </c>
      <c r="O2532" s="50" t="str">
        <f ca="1">OFFSET(随机目标!$C$42,M2532-1,MATCH(K2532,随机目标!$C$41:$CH$41,0))</f>
        <v>prop,322,1</v>
      </c>
      <c r="P2532" s="50">
        <f ca="1">OFFSET(随机目标!$C$42,M2532-1,MATCH(K2532,随机目标!$C$41:$CH$41,0)+1)</f>
        <v>30</v>
      </c>
      <c r="Q2532" s="50">
        <v>1</v>
      </c>
      <c r="R2532" s="50" t="str">
        <f t="shared" ca="1" si="1093"/>
        <v>prop_322</v>
      </c>
      <c r="S2532" s="50" t="str">
        <f t="shared" ca="1" si="1094"/>
        <v>prop</v>
      </c>
    </row>
    <row r="2533" spans="11:19">
      <c r="K2533" s="50">
        <v>30</v>
      </c>
      <c r="L2533" s="50">
        <f t="shared" si="1092"/>
        <v>301031</v>
      </c>
      <c r="M2533" s="50">
        <v>31</v>
      </c>
      <c r="N2533" s="50" t="str">
        <f ca="1">OFFSET(随机目标!$C$42,M2533-1,MATCH(K2533,随机目标!$C$41:$CH$41,0)-1)</f>
        <v>prop,322,1</v>
      </c>
      <c r="O2533" s="50" t="str">
        <f ca="1">OFFSET(随机目标!$C$42,M2533-1,MATCH(K2533,随机目标!$C$41:$CH$41,0))</f>
        <v>prop,322,1</v>
      </c>
      <c r="P2533" s="50">
        <f ca="1">OFFSET(随机目标!$C$42,M2533-1,MATCH(K2533,随机目标!$C$41:$CH$41,0)+1)</f>
        <v>30</v>
      </c>
      <c r="Q2533" s="50">
        <v>1</v>
      </c>
      <c r="R2533" s="50" t="str">
        <f t="shared" ca="1" si="1093"/>
        <v>prop_322</v>
      </c>
      <c r="S2533" s="50" t="str">
        <f t="shared" ca="1" si="1094"/>
        <v>prop</v>
      </c>
    </row>
    <row r="2534" spans="11:19">
      <c r="K2534" s="50">
        <v>30</v>
      </c>
      <c r="L2534" s="50">
        <f t="shared" si="1092"/>
        <v>301032</v>
      </c>
      <c r="M2534" s="50">
        <v>32</v>
      </c>
      <c r="N2534" s="50" t="str">
        <f ca="1">OFFSET(随机目标!$C$42,M2534-1,MATCH(K2534,随机目标!$C$41:$CH$41,0)-1)</f>
        <v>prop,322,1</v>
      </c>
      <c r="O2534" s="50" t="str">
        <f ca="1">OFFSET(随机目标!$C$42,M2534-1,MATCH(K2534,随机目标!$C$41:$CH$41,0))</f>
        <v>prop,322,1</v>
      </c>
      <c r="P2534" s="50">
        <f ca="1">OFFSET(随机目标!$C$42,M2534-1,MATCH(K2534,随机目标!$C$41:$CH$41,0)+1)</f>
        <v>30</v>
      </c>
      <c r="Q2534" s="50">
        <v>1</v>
      </c>
      <c r="R2534" s="50" t="str">
        <f t="shared" ca="1" si="1093"/>
        <v>prop_322</v>
      </c>
      <c r="S2534" s="50" t="str">
        <f t="shared" ca="1" si="1094"/>
        <v>prop</v>
      </c>
    </row>
    <row r="2535" spans="11:19">
      <c r="K2535" s="50">
        <v>30</v>
      </c>
      <c r="L2535" s="50">
        <f t="shared" si="1092"/>
        <v>301033</v>
      </c>
      <c r="M2535" s="50">
        <v>33</v>
      </c>
      <c r="N2535" s="50" t="str">
        <f ca="1">OFFSET(随机目标!$C$42,M2535-1,MATCH(K2535,随机目标!$C$41:$CH$41,0)-1)</f>
        <v>prop,322,1</v>
      </c>
      <c r="O2535" s="50" t="str">
        <f ca="1">OFFSET(随机目标!$C$42,M2535-1,MATCH(K2535,随机目标!$C$41:$CH$41,0))</f>
        <v>prop,322,1</v>
      </c>
      <c r="P2535" s="50">
        <f ca="1">OFFSET(随机目标!$C$42,M2535-1,MATCH(K2535,随机目标!$C$41:$CH$41,0)+1)</f>
        <v>30</v>
      </c>
      <c r="Q2535" s="50">
        <v>1</v>
      </c>
      <c r="R2535" s="50" t="str">
        <f t="shared" ca="1" si="1093"/>
        <v>prop_322</v>
      </c>
      <c r="S2535" s="50" t="str">
        <f t="shared" ca="1" si="1094"/>
        <v>prop</v>
      </c>
    </row>
    <row r="2536" spans="11:19">
      <c r="K2536" s="50">
        <v>30</v>
      </c>
      <c r="L2536" s="50">
        <f t="shared" si="1092"/>
        <v>301034</v>
      </c>
      <c r="M2536" s="50">
        <v>34</v>
      </c>
      <c r="N2536" s="50" t="str">
        <f ca="1">OFFSET(随机目标!$C$42,M2536-1,MATCH(K2536,随机目标!$C$41:$CH$41,0)-1)</f>
        <v>prop,322,1</v>
      </c>
      <c r="O2536" s="50" t="str">
        <f ca="1">OFFSET(随机目标!$C$42,M2536-1,MATCH(K2536,随机目标!$C$41:$CH$41,0))</f>
        <v>prop,322,1</v>
      </c>
      <c r="P2536" s="50">
        <f ca="1">OFFSET(随机目标!$C$42,M2536-1,MATCH(K2536,随机目标!$C$41:$CH$41,0)+1)</f>
        <v>30</v>
      </c>
      <c r="Q2536" s="50">
        <v>1</v>
      </c>
      <c r="R2536" s="50" t="str">
        <f t="shared" ca="1" si="1093"/>
        <v>prop_322</v>
      </c>
      <c r="S2536" s="50" t="str">
        <f t="shared" ca="1" si="1094"/>
        <v>prop</v>
      </c>
    </row>
    <row r="2537" spans="11:19">
      <c r="K2537" s="50">
        <v>30</v>
      </c>
      <c r="L2537" s="50">
        <f t="shared" si="1092"/>
        <v>301035</v>
      </c>
      <c r="M2537" s="50">
        <v>35</v>
      </c>
      <c r="N2537" s="50" t="str">
        <f ca="1">OFFSET(随机目标!$C$42,M2537-1,MATCH(K2537,随机目标!$C$41:$CH$41,0)-1)</f>
        <v>prop,322,1</v>
      </c>
      <c r="O2537" s="50" t="str">
        <f ca="1">OFFSET(随机目标!$C$42,M2537-1,MATCH(K2537,随机目标!$C$41:$CH$41,0))</f>
        <v>prop,322,1</v>
      </c>
      <c r="P2537" s="50">
        <f ca="1">OFFSET(随机目标!$C$42,M2537-1,MATCH(K2537,随机目标!$C$41:$CH$41,0)+1)</f>
        <v>30</v>
      </c>
      <c r="Q2537" s="50">
        <v>1</v>
      </c>
      <c r="R2537" s="50" t="str">
        <f t="shared" ca="1" si="1093"/>
        <v>prop_322</v>
      </c>
      <c r="S2537" s="50" t="str">
        <f t="shared" ca="1" si="1094"/>
        <v>prop</v>
      </c>
    </row>
    <row r="2538" spans="11:19">
      <c r="K2538" s="50">
        <v>30</v>
      </c>
      <c r="L2538" s="50">
        <f t="shared" si="1092"/>
        <v>301036</v>
      </c>
      <c r="M2538" s="50">
        <v>36</v>
      </c>
      <c r="N2538" s="50" t="str">
        <f ca="1">OFFSET(随机目标!$C$42,M2538-1,MATCH(K2538,随机目标!$C$41:$CH$41,0)-1)</f>
        <v>prop,322,1</v>
      </c>
      <c r="O2538" s="50" t="str">
        <f ca="1">OFFSET(随机目标!$C$42,M2538-1,MATCH(K2538,随机目标!$C$41:$CH$41,0))</f>
        <v>prop,322,1</v>
      </c>
      <c r="P2538" s="50">
        <f ca="1">OFFSET(随机目标!$C$42,M2538-1,MATCH(K2538,随机目标!$C$41:$CH$41,0)+1)</f>
        <v>30</v>
      </c>
      <c r="Q2538" s="50">
        <v>1</v>
      </c>
      <c r="R2538" s="50" t="str">
        <f t="shared" ca="1" si="1093"/>
        <v>prop_322</v>
      </c>
      <c r="S2538" s="50" t="str">
        <f t="shared" ca="1" si="1094"/>
        <v>prop</v>
      </c>
    </row>
    <row r="2539" spans="11:19">
      <c r="K2539" s="50">
        <v>30</v>
      </c>
      <c r="L2539" s="50">
        <f t="shared" si="1092"/>
        <v>301037</v>
      </c>
      <c r="M2539" s="50">
        <v>37</v>
      </c>
      <c r="N2539" s="50" t="str">
        <f ca="1">OFFSET(随机目标!$C$42,M2539-1,MATCH(K2539,随机目标!$C$41:$CH$41,0)-1)</f>
        <v>prop,322,1</v>
      </c>
      <c r="O2539" s="50" t="str">
        <f ca="1">OFFSET(随机目标!$C$42,M2539-1,MATCH(K2539,随机目标!$C$41:$CH$41,0))</f>
        <v>prop,322,1</v>
      </c>
      <c r="P2539" s="50">
        <f ca="1">OFFSET(随机目标!$C$42,M2539-1,MATCH(K2539,随机目标!$C$41:$CH$41,0)+1)</f>
        <v>30</v>
      </c>
      <c r="Q2539" s="50">
        <v>1</v>
      </c>
      <c r="R2539" s="50" t="str">
        <f t="shared" ca="1" si="1093"/>
        <v>prop_322</v>
      </c>
      <c r="S2539" s="50" t="str">
        <f t="shared" ca="1" si="1094"/>
        <v>prop</v>
      </c>
    </row>
    <row r="2540" spans="11:19">
      <c r="K2540" s="50">
        <v>30</v>
      </c>
      <c r="L2540" s="50">
        <f t="shared" si="1092"/>
        <v>301038</v>
      </c>
      <c r="M2540" s="50">
        <v>38</v>
      </c>
      <c r="N2540" s="50" t="str">
        <f ca="1">OFFSET(随机目标!$C$42,M2540-1,MATCH(K2540,随机目标!$C$41:$CH$41,0)-1)</f>
        <v>prop,322,1</v>
      </c>
      <c r="O2540" s="50" t="str">
        <f ca="1">OFFSET(随机目标!$C$42,M2540-1,MATCH(K2540,随机目标!$C$41:$CH$41,0))</f>
        <v>prop,322,1</v>
      </c>
      <c r="P2540" s="50">
        <f ca="1">OFFSET(随机目标!$C$42,M2540-1,MATCH(K2540,随机目标!$C$41:$CH$41,0)+1)</f>
        <v>30</v>
      </c>
      <c r="Q2540" s="50">
        <v>1</v>
      </c>
      <c r="R2540" s="50" t="str">
        <f t="shared" ca="1" si="1093"/>
        <v>prop_322</v>
      </c>
      <c r="S2540" s="50" t="str">
        <f t="shared" ca="1" si="1094"/>
        <v>prop</v>
      </c>
    </row>
    <row r="2541" spans="11:19">
      <c r="K2541" s="50">
        <v>30</v>
      </c>
      <c r="L2541" s="50">
        <f t="shared" si="1092"/>
        <v>301039</v>
      </c>
      <c r="M2541" s="50">
        <v>39</v>
      </c>
      <c r="N2541" s="50" t="str">
        <f ca="1">OFFSET(随机目标!$C$42,M2541-1,MATCH(K2541,随机目标!$C$41:$CH$41,0)-1)</f>
        <v>prop,322,1</v>
      </c>
      <c r="O2541" s="50" t="str">
        <f ca="1">OFFSET(随机目标!$C$42,M2541-1,MATCH(K2541,随机目标!$C$41:$CH$41,0))</f>
        <v>prop,322,1</v>
      </c>
      <c r="P2541" s="50">
        <f ca="1">OFFSET(随机目标!$C$42,M2541-1,MATCH(K2541,随机目标!$C$41:$CH$41,0)+1)</f>
        <v>30</v>
      </c>
      <c r="Q2541" s="50">
        <v>1</v>
      </c>
      <c r="R2541" s="50" t="str">
        <f t="shared" ca="1" si="1093"/>
        <v>prop_322</v>
      </c>
      <c r="S2541" s="50" t="str">
        <f t="shared" ca="1" si="1094"/>
        <v>prop</v>
      </c>
    </row>
    <row r="2542" spans="11:19">
      <c r="K2542" s="50">
        <v>30</v>
      </c>
      <c r="L2542" s="50">
        <f t="shared" si="1092"/>
        <v>301040</v>
      </c>
      <c r="M2542" s="50">
        <v>40</v>
      </c>
      <c r="N2542" s="50" t="str">
        <f ca="1">OFFSET(随机目标!$C$42,M2542-1,MATCH(K2542,随机目标!$C$41:$CH$41,0)-1)</f>
        <v>prop,322,1</v>
      </c>
      <c r="O2542" s="50" t="str">
        <f ca="1">OFFSET(随机目标!$C$42,M2542-1,MATCH(K2542,随机目标!$C$41:$CH$41,0))</f>
        <v>prop,322,1</v>
      </c>
      <c r="P2542" s="50">
        <f ca="1">OFFSET(随机目标!$C$42,M2542-1,MATCH(K2542,随机目标!$C$41:$CH$41,0)+1)</f>
        <v>30</v>
      </c>
      <c r="Q2542" s="50">
        <v>1</v>
      </c>
      <c r="R2542" s="50" t="str">
        <f t="shared" ca="1" si="1093"/>
        <v>prop_322</v>
      </c>
      <c r="S2542" s="50" t="str">
        <f t="shared" ca="1" si="1094"/>
        <v>prop</v>
      </c>
    </row>
    <row r="2543" spans="11:19">
      <c r="K2543" s="50">
        <v>30</v>
      </c>
      <c r="L2543" s="50">
        <f t="shared" si="1092"/>
        <v>301041</v>
      </c>
      <c r="M2543" s="50">
        <v>41</v>
      </c>
      <c r="N2543" s="50" t="str">
        <f ca="1">OFFSET(随机目标!$C$42,M2543-1,MATCH(K2543,随机目标!$C$41:$CH$41,0)-1)</f>
        <v>prop,322,1</v>
      </c>
      <c r="O2543" s="50" t="str">
        <f ca="1">OFFSET(随机目标!$C$42,M2543-1,MATCH(K2543,随机目标!$C$41:$CH$41,0))</f>
        <v>prop,322,1</v>
      </c>
      <c r="P2543" s="50">
        <f ca="1">OFFSET(随机目标!$C$42,M2543-1,MATCH(K2543,随机目标!$C$41:$CH$41,0)+1)</f>
        <v>28</v>
      </c>
      <c r="Q2543" s="50">
        <v>1</v>
      </c>
      <c r="R2543" s="50" t="str">
        <f t="shared" ca="1" si="1093"/>
        <v>prop_322</v>
      </c>
      <c r="S2543" s="50" t="str">
        <f t="shared" ca="1" si="1094"/>
        <v>prop</v>
      </c>
    </row>
    <row r="2544" spans="11:19">
      <c r="K2544" s="50">
        <v>30</v>
      </c>
      <c r="L2544" s="50">
        <f t="shared" ref="L2544:L2607" si="1095">K2544*10000+1000+M2544</f>
        <v>301042</v>
      </c>
      <c r="M2544" s="50">
        <v>42</v>
      </c>
      <c r="N2544" s="50" t="str">
        <f ca="1">OFFSET(随机目标!$C$42,M2544-1,MATCH(K2544,随机目标!$C$41:$CH$41,0)-1)</f>
        <v>prop,322,1</v>
      </c>
      <c r="O2544" s="50" t="str">
        <f ca="1">OFFSET(随机目标!$C$42,M2544-1,MATCH(K2544,随机目标!$C$41:$CH$41,0))</f>
        <v>prop,322,1</v>
      </c>
      <c r="P2544" s="50">
        <f ca="1">OFFSET(随机目标!$C$42,M2544-1,MATCH(K2544,随机目标!$C$41:$CH$41,0)+1)</f>
        <v>28</v>
      </c>
      <c r="Q2544" s="50">
        <v>1</v>
      </c>
      <c r="R2544" s="50" t="str">
        <f t="shared" ref="R2544:R2607" ca="1" si="1096">IF(OR(S2544="coin",S2544="stage_token"),VLOOKUP(S2544,$AE$3:$AF$6,2,0),IF(S2544="item",VLOOKUP(O2544,$AE$3:$AF$6,2,0),S2544&amp;"_"&amp;MID(O2544,6,3)))</f>
        <v>prop_322</v>
      </c>
      <c r="S2544" s="50" t="str">
        <f t="shared" ref="S2544:S2607" ca="1" si="1097">LEFT(O2544,FIND(",",O2544)-1)</f>
        <v>prop</v>
      </c>
    </row>
    <row r="2545" spans="11:19">
      <c r="K2545" s="50">
        <v>30</v>
      </c>
      <c r="L2545" s="50">
        <f t="shared" si="1095"/>
        <v>301043</v>
      </c>
      <c r="M2545" s="50">
        <v>43</v>
      </c>
      <c r="N2545" s="50" t="str">
        <f ca="1">OFFSET(随机目标!$C$42,M2545-1,MATCH(K2545,随机目标!$C$41:$CH$41,0)-1)</f>
        <v>prop,322,1</v>
      </c>
      <c r="O2545" s="50" t="str">
        <f ca="1">OFFSET(随机目标!$C$42,M2545-1,MATCH(K2545,随机目标!$C$41:$CH$41,0))</f>
        <v>prop,322,1</v>
      </c>
      <c r="P2545" s="50">
        <f ca="1">OFFSET(随机目标!$C$42,M2545-1,MATCH(K2545,随机目标!$C$41:$CH$41,0)+1)</f>
        <v>28</v>
      </c>
      <c r="Q2545" s="50">
        <v>1</v>
      </c>
      <c r="R2545" s="50" t="str">
        <f t="shared" ca="1" si="1096"/>
        <v>prop_322</v>
      </c>
      <c r="S2545" s="50" t="str">
        <f t="shared" ca="1" si="1097"/>
        <v>prop</v>
      </c>
    </row>
    <row r="2546" spans="11:19">
      <c r="K2546" s="50">
        <v>30</v>
      </c>
      <c r="L2546" s="50">
        <f t="shared" si="1095"/>
        <v>301044</v>
      </c>
      <c r="M2546" s="50">
        <v>44</v>
      </c>
      <c r="N2546" s="50" t="str">
        <f ca="1">OFFSET(随机目标!$C$42,M2546-1,MATCH(K2546,随机目标!$C$41:$CH$41,0)-1)</f>
        <v>prop,322,1</v>
      </c>
      <c r="O2546" s="50" t="str">
        <f ca="1">OFFSET(随机目标!$C$42,M2546-1,MATCH(K2546,随机目标!$C$41:$CH$41,0))</f>
        <v>prop,322,1</v>
      </c>
      <c r="P2546" s="50">
        <f ca="1">OFFSET(随机目标!$C$42,M2546-1,MATCH(K2546,随机目标!$C$41:$CH$41,0)+1)</f>
        <v>28</v>
      </c>
      <c r="Q2546" s="50">
        <v>1</v>
      </c>
      <c r="R2546" s="50" t="str">
        <f t="shared" ca="1" si="1096"/>
        <v>prop_322</v>
      </c>
      <c r="S2546" s="50" t="str">
        <f t="shared" ca="1" si="1097"/>
        <v>prop</v>
      </c>
    </row>
    <row r="2547" spans="11:19">
      <c r="K2547" s="50">
        <v>30</v>
      </c>
      <c r="L2547" s="50">
        <f t="shared" si="1095"/>
        <v>301045</v>
      </c>
      <c r="M2547" s="50">
        <v>45</v>
      </c>
      <c r="N2547" s="50" t="str">
        <f ca="1">OFFSET(随机目标!$C$42,M2547-1,MATCH(K2547,随机目标!$C$41:$CH$41,0)-1)</f>
        <v>prop,322,1</v>
      </c>
      <c r="O2547" s="50" t="str">
        <f ca="1">OFFSET(随机目标!$C$42,M2547-1,MATCH(K2547,随机目标!$C$41:$CH$41,0))</f>
        <v>prop,322,1</v>
      </c>
      <c r="P2547" s="50">
        <f ca="1">OFFSET(随机目标!$C$42,M2547-1,MATCH(K2547,随机目标!$C$41:$CH$41,0)+1)</f>
        <v>28</v>
      </c>
      <c r="Q2547" s="50">
        <v>1</v>
      </c>
      <c r="R2547" s="50" t="str">
        <f t="shared" ca="1" si="1096"/>
        <v>prop_322</v>
      </c>
      <c r="S2547" s="50" t="str">
        <f t="shared" ca="1" si="1097"/>
        <v>prop</v>
      </c>
    </row>
    <row r="2548" spans="11:19">
      <c r="K2548" s="50">
        <v>30</v>
      </c>
      <c r="L2548" s="50">
        <f t="shared" si="1095"/>
        <v>301046</v>
      </c>
      <c r="M2548" s="50">
        <v>46</v>
      </c>
      <c r="N2548" s="50" t="str">
        <f ca="1">OFFSET(随机目标!$C$42,M2548-1,MATCH(K2548,随机目标!$C$41:$CH$41,0)-1)</f>
        <v>prop,322,1</v>
      </c>
      <c r="O2548" s="50" t="str">
        <f ca="1">OFFSET(随机目标!$C$42,M2548-1,MATCH(K2548,随机目标!$C$41:$CH$41,0))</f>
        <v>prop,322,1</v>
      </c>
      <c r="P2548" s="50">
        <f ca="1">OFFSET(随机目标!$C$42,M2548-1,MATCH(K2548,随机目标!$C$41:$CH$41,0)+1)</f>
        <v>28</v>
      </c>
      <c r="Q2548" s="50">
        <v>1</v>
      </c>
      <c r="R2548" s="50" t="str">
        <f t="shared" ca="1" si="1096"/>
        <v>prop_322</v>
      </c>
      <c r="S2548" s="50" t="str">
        <f t="shared" ca="1" si="1097"/>
        <v>prop</v>
      </c>
    </row>
    <row r="2549" spans="11:19">
      <c r="K2549" s="50">
        <v>30</v>
      </c>
      <c r="L2549" s="50">
        <f t="shared" si="1095"/>
        <v>301047</v>
      </c>
      <c r="M2549" s="50">
        <v>47</v>
      </c>
      <c r="N2549" s="50" t="str">
        <f ca="1">OFFSET(随机目标!$C$42,M2549-1,MATCH(K2549,随机目标!$C$41:$CH$41,0)-1)</f>
        <v>prop,322,1</v>
      </c>
      <c r="O2549" s="50" t="str">
        <f ca="1">OFFSET(随机目标!$C$42,M2549-1,MATCH(K2549,随机目标!$C$41:$CH$41,0))</f>
        <v>prop,322,1</v>
      </c>
      <c r="P2549" s="50">
        <f ca="1">OFFSET(随机目标!$C$42,M2549-1,MATCH(K2549,随机目标!$C$41:$CH$41,0)+1)</f>
        <v>28</v>
      </c>
      <c r="Q2549" s="50">
        <v>1</v>
      </c>
      <c r="R2549" s="50" t="str">
        <f t="shared" ca="1" si="1096"/>
        <v>prop_322</v>
      </c>
      <c r="S2549" s="50" t="str">
        <f t="shared" ca="1" si="1097"/>
        <v>prop</v>
      </c>
    </row>
    <row r="2550" spans="11:19">
      <c r="K2550" s="50">
        <v>30</v>
      </c>
      <c r="L2550" s="50">
        <f t="shared" si="1095"/>
        <v>301048</v>
      </c>
      <c r="M2550" s="50">
        <v>48</v>
      </c>
      <c r="N2550" s="50" t="str">
        <f ca="1">OFFSET(随机目标!$C$42,M2550-1,MATCH(K2550,随机目标!$C$41:$CH$41,0)-1)</f>
        <v>prop,322,1</v>
      </c>
      <c r="O2550" s="50" t="str">
        <f ca="1">OFFSET(随机目标!$C$42,M2550-1,MATCH(K2550,随机目标!$C$41:$CH$41,0))</f>
        <v>prop,322,1</v>
      </c>
      <c r="P2550" s="50">
        <f ca="1">OFFSET(随机目标!$C$42,M2550-1,MATCH(K2550,随机目标!$C$41:$CH$41,0)+1)</f>
        <v>28</v>
      </c>
      <c r="Q2550" s="50">
        <v>1</v>
      </c>
      <c r="R2550" s="50" t="str">
        <f t="shared" ca="1" si="1096"/>
        <v>prop_322</v>
      </c>
      <c r="S2550" s="50" t="str">
        <f t="shared" ca="1" si="1097"/>
        <v>prop</v>
      </c>
    </row>
    <row r="2551" spans="11:19">
      <c r="K2551" s="50">
        <v>30</v>
      </c>
      <c r="L2551" s="50">
        <f t="shared" si="1095"/>
        <v>301049</v>
      </c>
      <c r="M2551" s="50">
        <v>49</v>
      </c>
      <c r="N2551" s="50" t="str">
        <f ca="1">OFFSET(随机目标!$C$42,M2551-1,MATCH(K2551,随机目标!$C$41:$CH$41,0)-1)</f>
        <v>prop,322,1</v>
      </c>
      <c r="O2551" s="50" t="str">
        <f ca="1">OFFSET(随机目标!$C$42,M2551-1,MATCH(K2551,随机目标!$C$41:$CH$41,0))</f>
        <v>prop,322,1</v>
      </c>
      <c r="P2551" s="50">
        <f ca="1">OFFSET(随机目标!$C$42,M2551-1,MATCH(K2551,随机目标!$C$41:$CH$41,0)+1)</f>
        <v>28</v>
      </c>
      <c r="Q2551" s="50">
        <v>1</v>
      </c>
      <c r="R2551" s="50" t="str">
        <f t="shared" ca="1" si="1096"/>
        <v>prop_322</v>
      </c>
      <c r="S2551" s="50" t="str">
        <f t="shared" ca="1" si="1097"/>
        <v>prop</v>
      </c>
    </row>
    <row r="2552" spans="11:19">
      <c r="K2552" s="50">
        <v>30</v>
      </c>
      <c r="L2552" s="50">
        <f t="shared" si="1095"/>
        <v>301050</v>
      </c>
      <c r="M2552" s="50">
        <v>50</v>
      </c>
      <c r="N2552" s="50" t="str">
        <f ca="1">OFFSET(随机目标!$C$42,M2552-1,MATCH(K2552,随机目标!$C$41:$CH$41,0)-1)</f>
        <v>prop,322,1</v>
      </c>
      <c r="O2552" s="50" t="str">
        <f ca="1">OFFSET(随机目标!$C$42,M2552-1,MATCH(K2552,随机目标!$C$41:$CH$41,0))</f>
        <v>prop,322,1</v>
      </c>
      <c r="P2552" s="50">
        <f ca="1">OFFSET(随机目标!$C$42,M2552-1,MATCH(K2552,随机目标!$C$41:$CH$41,0)+1)</f>
        <v>28</v>
      </c>
      <c r="Q2552" s="50">
        <v>1</v>
      </c>
      <c r="R2552" s="50" t="str">
        <f t="shared" ca="1" si="1096"/>
        <v>prop_322</v>
      </c>
      <c r="S2552" s="50" t="str">
        <f t="shared" ca="1" si="1097"/>
        <v>prop</v>
      </c>
    </row>
    <row r="2553" spans="11:19">
      <c r="K2553" s="50">
        <v>30</v>
      </c>
      <c r="L2553" s="50">
        <f t="shared" si="1095"/>
        <v>301051</v>
      </c>
      <c r="M2553" s="50">
        <v>51</v>
      </c>
      <c r="N2553" s="50" t="str">
        <f ca="1">OFFSET(随机目标!$C$42,M2553-1,MATCH(K2553,随机目标!$C$41:$CH$41,0)-1)</f>
        <v>prop,322,1</v>
      </c>
      <c r="O2553" s="50" t="str">
        <f ca="1">OFFSET(随机目标!$C$42,M2553-1,MATCH(K2553,随机目标!$C$41:$CH$41,0))</f>
        <v>prop,322,1</v>
      </c>
      <c r="P2553" s="50">
        <f ca="1">OFFSET(随机目标!$C$42,M2553-1,MATCH(K2553,随机目标!$C$41:$CH$41,0)+1)</f>
        <v>28</v>
      </c>
      <c r="Q2553" s="50">
        <v>1</v>
      </c>
      <c r="R2553" s="50" t="str">
        <f t="shared" ca="1" si="1096"/>
        <v>prop_322</v>
      </c>
      <c r="S2553" s="50" t="str">
        <f t="shared" ca="1" si="1097"/>
        <v>prop</v>
      </c>
    </row>
    <row r="2554" spans="11:19">
      <c r="K2554" s="50">
        <v>30</v>
      </c>
      <c r="L2554" s="50">
        <f t="shared" si="1095"/>
        <v>301052</v>
      </c>
      <c r="M2554" s="50">
        <v>52</v>
      </c>
      <c r="N2554" s="50" t="str">
        <f ca="1">OFFSET(随机目标!$C$42,M2554-1,MATCH(K2554,随机目标!$C$41:$CH$41,0)-1)</f>
        <v>prop,322,1</v>
      </c>
      <c r="O2554" s="50" t="str">
        <f ca="1">OFFSET(随机目标!$C$42,M2554-1,MATCH(K2554,随机目标!$C$41:$CH$41,0))</f>
        <v>prop,322,1</v>
      </c>
      <c r="P2554" s="50">
        <f ca="1">OFFSET(随机目标!$C$42,M2554-1,MATCH(K2554,随机目标!$C$41:$CH$41,0)+1)</f>
        <v>28</v>
      </c>
      <c r="Q2554" s="50">
        <v>1</v>
      </c>
      <c r="R2554" s="50" t="str">
        <f t="shared" ca="1" si="1096"/>
        <v>prop_322</v>
      </c>
      <c r="S2554" s="50" t="str">
        <f t="shared" ca="1" si="1097"/>
        <v>prop</v>
      </c>
    </row>
    <row r="2555" spans="11:19">
      <c r="K2555" s="50">
        <v>30</v>
      </c>
      <c r="L2555" s="50">
        <f t="shared" si="1095"/>
        <v>301053</v>
      </c>
      <c r="M2555" s="50">
        <v>53</v>
      </c>
      <c r="N2555" s="50" t="str">
        <f ca="1">OFFSET(随机目标!$C$42,M2555-1,MATCH(K2555,随机目标!$C$41:$CH$41,0)-1)</f>
        <v>prop,322,1</v>
      </c>
      <c r="O2555" s="50" t="str">
        <f ca="1">OFFSET(随机目标!$C$42,M2555-1,MATCH(K2555,随机目标!$C$41:$CH$41,0))</f>
        <v>prop,322,1</v>
      </c>
      <c r="P2555" s="50">
        <f ca="1">OFFSET(随机目标!$C$42,M2555-1,MATCH(K2555,随机目标!$C$41:$CH$41,0)+1)</f>
        <v>28</v>
      </c>
      <c r="Q2555" s="50">
        <v>1</v>
      </c>
      <c r="R2555" s="50" t="str">
        <f t="shared" ca="1" si="1096"/>
        <v>prop_322</v>
      </c>
      <c r="S2555" s="50" t="str">
        <f t="shared" ca="1" si="1097"/>
        <v>prop</v>
      </c>
    </row>
    <row r="2556" spans="11:19">
      <c r="K2556" s="50">
        <v>30</v>
      </c>
      <c r="L2556" s="50">
        <f t="shared" si="1095"/>
        <v>301054</v>
      </c>
      <c r="M2556" s="50">
        <v>54</v>
      </c>
      <c r="N2556" s="50" t="str">
        <f ca="1">OFFSET(随机目标!$C$42,M2556-1,MATCH(K2556,随机目标!$C$41:$CH$41,0)-1)</f>
        <v>prop,322,1</v>
      </c>
      <c r="O2556" s="50" t="str">
        <f ca="1">OFFSET(随机目标!$C$42,M2556-1,MATCH(K2556,随机目标!$C$41:$CH$41,0))</f>
        <v>prop,322,1</v>
      </c>
      <c r="P2556" s="50">
        <f ca="1">OFFSET(随机目标!$C$42,M2556-1,MATCH(K2556,随机目标!$C$41:$CH$41,0)+1)</f>
        <v>28</v>
      </c>
      <c r="Q2556" s="50">
        <v>1</v>
      </c>
      <c r="R2556" s="50" t="str">
        <f t="shared" ca="1" si="1096"/>
        <v>prop_322</v>
      </c>
      <c r="S2556" s="50" t="str">
        <f t="shared" ca="1" si="1097"/>
        <v>prop</v>
      </c>
    </row>
    <row r="2557" spans="11:19">
      <c r="K2557" s="50">
        <v>30</v>
      </c>
      <c r="L2557" s="50">
        <f t="shared" si="1095"/>
        <v>301055</v>
      </c>
      <c r="M2557" s="50">
        <v>55</v>
      </c>
      <c r="N2557" s="50" t="str">
        <f ca="1">OFFSET(随机目标!$C$42,M2557-1,MATCH(K2557,随机目标!$C$41:$CH$41,0)-1)</f>
        <v>prop,322,1</v>
      </c>
      <c r="O2557" s="50" t="str">
        <f ca="1">OFFSET(随机目标!$C$42,M2557-1,MATCH(K2557,随机目标!$C$41:$CH$41,0))</f>
        <v>prop,322,1</v>
      </c>
      <c r="P2557" s="50">
        <f ca="1">OFFSET(随机目标!$C$42,M2557-1,MATCH(K2557,随机目标!$C$41:$CH$41,0)+1)</f>
        <v>28</v>
      </c>
      <c r="Q2557" s="50">
        <v>1</v>
      </c>
      <c r="R2557" s="50" t="str">
        <f t="shared" ca="1" si="1096"/>
        <v>prop_322</v>
      </c>
      <c r="S2557" s="50" t="str">
        <f t="shared" ca="1" si="1097"/>
        <v>prop</v>
      </c>
    </row>
    <row r="2558" spans="11:19">
      <c r="K2558" s="50">
        <v>30</v>
      </c>
      <c r="L2558" s="50">
        <f t="shared" si="1095"/>
        <v>301056</v>
      </c>
      <c r="M2558" s="50">
        <v>56</v>
      </c>
      <c r="N2558" s="50" t="str">
        <f ca="1">OFFSET(随机目标!$C$42,M2558-1,MATCH(K2558,随机目标!$C$41:$CH$41,0)-1)</f>
        <v>prop,322,1</v>
      </c>
      <c r="O2558" s="50" t="str">
        <f ca="1">OFFSET(随机目标!$C$42,M2558-1,MATCH(K2558,随机目标!$C$41:$CH$41,0))</f>
        <v>prop,322,1</v>
      </c>
      <c r="P2558" s="50">
        <f ca="1">OFFSET(随机目标!$C$42,M2558-1,MATCH(K2558,随机目标!$C$41:$CH$41,0)+1)</f>
        <v>28</v>
      </c>
      <c r="Q2558" s="50">
        <v>1</v>
      </c>
      <c r="R2558" s="50" t="str">
        <f t="shared" ca="1" si="1096"/>
        <v>prop_322</v>
      </c>
      <c r="S2558" s="50" t="str">
        <f t="shared" ca="1" si="1097"/>
        <v>prop</v>
      </c>
    </row>
    <row r="2559" spans="11:19">
      <c r="K2559" s="50">
        <v>30</v>
      </c>
      <c r="L2559" s="50">
        <f t="shared" si="1095"/>
        <v>301057</v>
      </c>
      <c r="M2559" s="50">
        <v>57</v>
      </c>
      <c r="N2559" s="50" t="str">
        <f ca="1">OFFSET(随机目标!$C$42,M2559-1,MATCH(K2559,随机目标!$C$41:$CH$41,0)-1)</f>
        <v>prop,322,1</v>
      </c>
      <c r="O2559" s="50" t="str">
        <f ca="1">OFFSET(随机目标!$C$42,M2559-1,MATCH(K2559,随机目标!$C$41:$CH$41,0))</f>
        <v>prop,322,1</v>
      </c>
      <c r="P2559" s="50">
        <f ca="1">OFFSET(随机目标!$C$42,M2559-1,MATCH(K2559,随机目标!$C$41:$CH$41,0)+1)</f>
        <v>28</v>
      </c>
      <c r="Q2559" s="50">
        <v>1</v>
      </c>
      <c r="R2559" s="50" t="str">
        <f t="shared" ca="1" si="1096"/>
        <v>prop_322</v>
      </c>
      <c r="S2559" s="50" t="str">
        <f t="shared" ca="1" si="1097"/>
        <v>prop</v>
      </c>
    </row>
    <row r="2560" spans="11:19">
      <c r="K2560" s="50">
        <v>30</v>
      </c>
      <c r="L2560" s="50">
        <f t="shared" si="1095"/>
        <v>301058</v>
      </c>
      <c r="M2560" s="50">
        <v>58</v>
      </c>
      <c r="N2560" s="50" t="str">
        <f ca="1">OFFSET(随机目标!$C$42,M2560-1,MATCH(K2560,随机目标!$C$41:$CH$41,0)-1)</f>
        <v>prop,322,1</v>
      </c>
      <c r="O2560" s="50" t="str">
        <f ca="1">OFFSET(随机目标!$C$42,M2560-1,MATCH(K2560,随机目标!$C$41:$CH$41,0))</f>
        <v>prop,322,1</v>
      </c>
      <c r="P2560" s="50">
        <f ca="1">OFFSET(随机目标!$C$42,M2560-1,MATCH(K2560,随机目标!$C$41:$CH$41,0)+1)</f>
        <v>28</v>
      </c>
      <c r="Q2560" s="50">
        <v>1</v>
      </c>
      <c r="R2560" s="50" t="str">
        <f t="shared" ca="1" si="1096"/>
        <v>prop_322</v>
      </c>
      <c r="S2560" s="50" t="str">
        <f t="shared" ca="1" si="1097"/>
        <v>prop</v>
      </c>
    </row>
    <row r="2561" spans="11:19">
      <c r="K2561" s="50">
        <v>30</v>
      </c>
      <c r="L2561" s="50">
        <f t="shared" si="1095"/>
        <v>301059</v>
      </c>
      <c r="M2561" s="50">
        <v>59</v>
      </c>
      <c r="N2561" s="50" t="str">
        <f ca="1">OFFSET(随机目标!$C$42,M2561-1,MATCH(K2561,随机目标!$C$41:$CH$41,0)-1)</f>
        <v>prop,322,1</v>
      </c>
      <c r="O2561" s="50" t="str">
        <f ca="1">OFFSET(随机目标!$C$42,M2561-1,MATCH(K2561,随机目标!$C$41:$CH$41,0))</f>
        <v>prop,322,1</v>
      </c>
      <c r="P2561" s="50">
        <f ca="1">OFFSET(随机目标!$C$42,M2561-1,MATCH(K2561,随机目标!$C$41:$CH$41,0)+1)</f>
        <v>28</v>
      </c>
      <c r="Q2561" s="50">
        <v>1</v>
      </c>
      <c r="R2561" s="50" t="str">
        <f t="shared" ca="1" si="1096"/>
        <v>prop_322</v>
      </c>
      <c r="S2561" s="50" t="str">
        <f t="shared" ca="1" si="1097"/>
        <v>prop</v>
      </c>
    </row>
    <row r="2562" spans="11:19">
      <c r="K2562" s="50">
        <v>30</v>
      </c>
      <c r="L2562" s="50">
        <f t="shared" si="1095"/>
        <v>301060</v>
      </c>
      <c r="M2562" s="50">
        <v>60</v>
      </c>
      <c r="N2562" s="50" t="str">
        <f ca="1">OFFSET(随机目标!$C$42,M2562-1,MATCH(K2562,随机目标!$C$41:$CH$41,0)-1)</f>
        <v>prop,322,1</v>
      </c>
      <c r="O2562" s="50" t="str">
        <f ca="1">OFFSET(随机目标!$C$42,M2562-1,MATCH(K2562,随机目标!$C$41:$CH$41,0))</f>
        <v>prop,322,1</v>
      </c>
      <c r="P2562" s="50">
        <f ca="1">OFFSET(随机目标!$C$42,M2562-1,MATCH(K2562,随机目标!$C$41:$CH$41,0)+1)</f>
        <v>28</v>
      </c>
      <c r="Q2562" s="50">
        <v>1</v>
      </c>
      <c r="R2562" s="50" t="str">
        <f t="shared" ca="1" si="1096"/>
        <v>prop_322</v>
      </c>
      <c r="S2562" s="50" t="str">
        <f t="shared" ca="1" si="1097"/>
        <v>prop</v>
      </c>
    </row>
    <row r="2563" spans="11:19">
      <c r="K2563" s="50">
        <v>30</v>
      </c>
      <c r="L2563" s="50">
        <f t="shared" si="1095"/>
        <v>301061</v>
      </c>
      <c r="M2563" s="50">
        <v>61</v>
      </c>
      <c r="N2563" s="50" t="str">
        <f ca="1">OFFSET(随机目标!$C$42,M2563-1,MATCH(K2563,随机目标!$C$41:$CH$41,0)-1)</f>
        <v>prop,322,1</v>
      </c>
      <c r="O2563" s="50" t="str">
        <f ca="1">OFFSET(随机目标!$C$42,M2563-1,MATCH(K2563,随机目标!$C$41:$CH$41,0))</f>
        <v>prop,322,1</v>
      </c>
      <c r="P2563" s="50">
        <f ca="1">OFFSET(随机目标!$C$42,M2563-1,MATCH(K2563,随机目标!$C$41:$CH$41,0)+1)</f>
        <v>28</v>
      </c>
      <c r="Q2563" s="50">
        <v>1</v>
      </c>
      <c r="R2563" s="50" t="str">
        <f t="shared" ca="1" si="1096"/>
        <v>prop_322</v>
      </c>
      <c r="S2563" s="50" t="str">
        <f t="shared" ca="1" si="1097"/>
        <v>prop</v>
      </c>
    </row>
    <row r="2564" spans="11:19">
      <c r="K2564" s="50">
        <v>30</v>
      </c>
      <c r="L2564" s="50">
        <f t="shared" si="1095"/>
        <v>301062</v>
      </c>
      <c r="M2564" s="50">
        <v>62</v>
      </c>
      <c r="N2564" s="50" t="str">
        <f ca="1">OFFSET(随机目标!$C$42,M2564-1,MATCH(K2564,随机目标!$C$41:$CH$41,0)-1)</f>
        <v>prop,322,1</v>
      </c>
      <c r="O2564" s="50" t="str">
        <f ca="1">OFFSET(随机目标!$C$42,M2564-1,MATCH(K2564,随机目标!$C$41:$CH$41,0))</f>
        <v>prop,322,1</v>
      </c>
      <c r="P2564" s="50">
        <f ca="1">OFFSET(随机目标!$C$42,M2564-1,MATCH(K2564,随机目标!$C$41:$CH$41,0)+1)</f>
        <v>28</v>
      </c>
      <c r="Q2564" s="50">
        <v>1</v>
      </c>
      <c r="R2564" s="50" t="str">
        <f t="shared" ca="1" si="1096"/>
        <v>prop_322</v>
      </c>
      <c r="S2564" s="50" t="str">
        <f t="shared" ca="1" si="1097"/>
        <v>prop</v>
      </c>
    </row>
    <row r="2565" spans="11:19">
      <c r="K2565" s="50">
        <v>30</v>
      </c>
      <c r="L2565" s="50">
        <f t="shared" si="1095"/>
        <v>301063</v>
      </c>
      <c r="M2565" s="50">
        <v>63</v>
      </c>
      <c r="N2565" s="50" t="str">
        <f ca="1">OFFSET(随机目标!$C$42,M2565-1,MATCH(K2565,随机目标!$C$41:$CH$41,0)-1)</f>
        <v>prop,322,1</v>
      </c>
      <c r="O2565" s="50" t="str">
        <f ca="1">OFFSET(随机目标!$C$42,M2565-1,MATCH(K2565,随机目标!$C$41:$CH$41,0))</f>
        <v>prop,322,1</v>
      </c>
      <c r="P2565" s="50">
        <f ca="1">OFFSET(随机目标!$C$42,M2565-1,MATCH(K2565,随机目标!$C$41:$CH$41,0)+1)</f>
        <v>28</v>
      </c>
      <c r="Q2565" s="50">
        <v>1</v>
      </c>
      <c r="R2565" s="50" t="str">
        <f t="shared" ca="1" si="1096"/>
        <v>prop_322</v>
      </c>
      <c r="S2565" s="50" t="str">
        <f t="shared" ca="1" si="1097"/>
        <v>prop</v>
      </c>
    </row>
    <row r="2566" spans="11:19">
      <c r="K2566" s="50">
        <v>30</v>
      </c>
      <c r="L2566" s="50">
        <f t="shared" si="1095"/>
        <v>301064</v>
      </c>
      <c r="M2566" s="50">
        <v>64</v>
      </c>
      <c r="N2566" s="50" t="str">
        <f ca="1">OFFSET(随机目标!$C$42,M2566-1,MATCH(K2566,随机目标!$C$41:$CH$41,0)-1)</f>
        <v>prop,322,1</v>
      </c>
      <c r="O2566" s="50" t="str">
        <f ca="1">OFFSET(随机目标!$C$42,M2566-1,MATCH(K2566,随机目标!$C$41:$CH$41,0))</f>
        <v>prop,322,1</v>
      </c>
      <c r="P2566" s="50">
        <f ca="1">OFFSET(随机目标!$C$42,M2566-1,MATCH(K2566,随机目标!$C$41:$CH$41,0)+1)</f>
        <v>28</v>
      </c>
      <c r="Q2566" s="50">
        <v>1</v>
      </c>
      <c r="R2566" s="50" t="str">
        <f t="shared" ca="1" si="1096"/>
        <v>prop_322</v>
      </c>
      <c r="S2566" s="50" t="str">
        <f t="shared" ca="1" si="1097"/>
        <v>prop</v>
      </c>
    </row>
    <row r="2567" spans="11:19">
      <c r="K2567" s="50">
        <v>30</v>
      </c>
      <c r="L2567" s="50">
        <f t="shared" si="1095"/>
        <v>301065</v>
      </c>
      <c r="M2567" s="50">
        <v>65</v>
      </c>
      <c r="N2567" s="50" t="str">
        <f ca="1">OFFSET(随机目标!$C$42,M2567-1,MATCH(K2567,随机目标!$C$41:$CH$41,0)-1)</f>
        <v>prop,322,1</v>
      </c>
      <c r="O2567" s="50" t="str">
        <f ca="1">OFFSET(随机目标!$C$42,M2567-1,MATCH(K2567,随机目标!$C$41:$CH$41,0))</f>
        <v>prop,322,1</v>
      </c>
      <c r="P2567" s="50">
        <f ca="1">OFFSET(随机目标!$C$42,M2567-1,MATCH(K2567,随机目标!$C$41:$CH$41,0)+1)</f>
        <v>28</v>
      </c>
      <c r="Q2567" s="50">
        <v>1</v>
      </c>
      <c r="R2567" s="50" t="str">
        <f t="shared" ca="1" si="1096"/>
        <v>prop_322</v>
      </c>
      <c r="S2567" s="50" t="str">
        <f t="shared" ca="1" si="1097"/>
        <v>prop</v>
      </c>
    </row>
    <row r="2568" spans="11:19">
      <c r="K2568" s="50">
        <v>30</v>
      </c>
      <c r="L2568" s="50">
        <f t="shared" si="1095"/>
        <v>301066</v>
      </c>
      <c r="M2568" s="50">
        <v>66</v>
      </c>
      <c r="N2568" s="50" t="str">
        <f ca="1">OFFSET(随机目标!$C$42,M2568-1,MATCH(K2568,随机目标!$C$41:$CH$41,0)-1)</f>
        <v>prop,322,1</v>
      </c>
      <c r="O2568" s="50" t="str">
        <f ca="1">OFFSET(随机目标!$C$42,M2568-1,MATCH(K2568,随机目标!$C$41:$CH$41,0))</f>
        <v>prop,322,1</v>
      </c>
      <c r="P2568" s="50">
        <f ca="1">OFFSET(随机目标!$C$42,M2568-1,MATCH(K2568,随机目标!$C$41:$CH$41,0)+1)</f>
        <v>28</v>
      </c>
      <c r="Q2568" s="50">
        <v>1</v>
      </c>
      <c r="R2568" s="50" t="str">
        <f t="shared" ca="1" si="1096"/>
        <v>prop_322</v>
      </c>
      <c r="S2568" s="50" t="str">
        <f t="shared" ca="1" si="1097"/>
        <v>prop</v>
      </c>
    </row>
    <row r="2569" spans="11:19">
      <c r="K2569" s="50">
        <v>30</v>
      </c>
      <c r="L2569" s="50">
        <f t="shared" si="1095"/>
        <v>301067</v>
      </c>
      <c r="M2569" s="50">
        <v>67</v>
      </c>
      <c r="N2569" s="50" t="str">
        <f ca="1">OFFSET(随机目标!$C$42,M2569-1,MATCH(K2569,随机目标!$C$41:$CH$41,0)-1)</f>
        <v>prop,322,1</v>
      </c>
      <c r="O2569" s="50" t="str">
        <f ca="1">OFFSET(随机目标!$C$42,M2569-1,MATCH(K2569,随机目标!$C$41:$CH$41,0))</f>
        <v>prop,322,1</v>
      </c>
      <c r="P2569" s="50">
        <f ca="1">OFFSET(随机目标!$C$42,M2569-1,MATCH(K2569,随机目标!$C$41:$CH$41,0)+1)</f>
        <v>28</v>
      </c>
      <c r="Q2569" s="50">
        <v>1</v>
      </c>
      <c r="R2569" s="50" t="str">
        <f t="shared" ca="1" si="1096"/>
        <v>prop_322</v>
      </c>
      <c r="S2569" s="50" t="str">
        <f t="shared" ca="1" si="1097"/>
        <v>prop</v>
      </c>
    </row>
    <row r="2570" spans="11:19">
      <c r="K2570" s="50">
        <v>30</v>
      </c>
      <c r="L2570" s="50">
        <f t="shared" si="1095"/>
        <v>301068</v>
      </c>
      <c r="M2570" s="50">
        <v>68</v>
      </c>
      <c r="N2570" s="50" t="str">
        <f ca="1">OFFSET(随机目标!$C$42,M2570-1,MATCH(K2570,随机目标!$C$41:$CH$41,0)-1)</f>
        <v>prop,322,1</v>
      </c>
      <c r="O2570" s="50" t="str">
        <f ca="1">OFFSET(随机目标!$C$42,M2570-1,MATCH(K2570,随机目标!$C$41:$CH$41,0))</f>
        <v>prop,322,1</v>
      </c>
      <c r="P2570" s="50">
        <f ca="1">OFFSET(随机目标!$C$42,M2570-1,MATCH(K2570,随机目标!$C$41:$CH$41,0)+1)</f>
        <v>28</v>
      </c>
      <c r="Q2570" s="50">
        <v>1</v>
      </c>
      <c r="R2570" s="50" t="str">
        <f t="shared" ca="1" si="1096"/>
        <v>prop_322</v>
      </c>
      <c r="S2570" s="50" t="str">
        <f t="shared" ca="1" si="1097"/>
        <v>prop</v>
      </c>
    </row>
    <row r="2571" spans="11:19">
      <c r="K2571" s="50">
        <v>30</v>
      </c>
      <c r="L2571" s="50">
        <f t="shared" si="1095"/>
        <v>301069</v>
      </c>
      <c r="M2571" s="50">
        <v>69</v>
      </c>
      <c r="N2571" s="50" t="str">
        <f ca="1">OFFSET(随机目标!$C$42,M2571-1,MATCH(K2571,随机目标!$C$41:$CH$41,0)-1)</f>
        <v>prop,322,1</v>
      </c>
      <c r="O2571" s="50" t="str">
        <f ca="1">OFFSET(随机目标!$C$42,M2571-1,MATCH(K2571,随机目标!$C$41:$CH$41,0))</f>
        <v>prop,322,1</v>
      </c>
      <c r="P2571" s="50">
        <f ca="1">OFFSET(随机目标!$C$42,M2571-1,MATCH(K2571,随机目标!$C$41:$CH$41,0)+1)</f>
        <v>28</v>
      </c>
      <c r="Q2571" s="50">
        <v>1</v>
      </c>
      <c r="R2571" s="50" t="str">
        <f t="shared" ca="1" si="1096"/>
        <v>prop_322</v>
      </c>
      <c r="S2571" s="50" t="str">
        <f t="shared" ca="1" si="1097"/>
        <v>prop</v>
      </c>
    </row>
    <row r="2572" spans="11:19">
      <c r="K2572" s="50">
        <v>30</v>
      </c>
      <c r="L2572" s="50">
        <f t="shared" si="1095"/>
        <v>301070</v>
      </c>
      <c r="M2572" s="50">
        <v>70</v>
      </c>
      <c r="N2572" s="50" t="str">
        <f ca="1">OFFSET(随机目标!$C$42,M2572-1,MATCH(K2572,随机目标!$C$41:$CH$41,0)-1)</f>
        <v>prop,322,1</v>
      </c>
      <c r="O2572" s="50" t="str">
        <f ca="1">OFFSET(随机目标!$C$42,M2572-1,MATCH(K2572,随机目标!$C$41:$CH$41,0))</f>
        <v>prop,322,1</v>
      </c>
      <c r="P2572" s="50">
        <f ca="1">OFFSET(随机目标!$C$42,M2572-1,MATCH(K2572,随机目标!$C$41:$CH$41,0)+1)</f>
        <v>28</v>
      </c>
      <c r="Q2572" s="50">
        <v>1</v>
      </c>
      <c r="R2572" s="50" t="str">
        <f t="shared" ca="1" si="1096"/>
        <v>prop_322</v>
      </c>
      <c r="S2572" s="50" t="str">
        <f t="shared" ca="1" si="1097"/>
        <v>prop</v>
      </c>
    </row>
    <row r="2573" spans="11:19">
      <c r="K2573" s="50">
        <v>30</v>
      </c>
      <c r="L2573" s="50">
        <f t="shared" si="1095"/>
        <v>301071</v>
      </c>
      <c r="M2573" s="50">
        <v>71</v>
      </c>
      <c r="N2573" s="50" t="str">
        <f ca="1">OFFSET(随机目标!$C$42,M2573-1,MATCH(K2573,随机目标!$C$41:$CH$41,0)-1)</f>
        <v>prop,322,1</v>
      </c>
      <c r="O2573" s="50" t="str">
        <f ca="1">OFFSET(随机目标!$C$42,M2573-1,MATCH(K2573,随机目标!$C$41:$CH$41,0))</f>
        <v>prop,322,1</v>
      </c>
      <c r="P2573" s="50">
        <f ca="1">OFFSET(随机目标!$C$42,M2573-1,MATCH(K2573,随机目标!$C$41:$CH$41,0)+1)</f>
        <v>28</v>
      </c>
      <c r="Q2573" s="50">
        <v>1</v>
      </c>
      <c r="R2573" s="50" t="str">
        <f t="shared" ca="1" si="1096"/>
        <v>prop_322</v>
      </c>
      <c r="S2573" s="50" t="str">
        <f t="shared" ca="1" si="1097"/>
        <v>prop</v>
      </c>
    </row>
    <row r="2574" spans="11:19">
      <c r="K2574" s="50">
        <v>30</v>
      </c>
      <c r="L2574" s="50">
        <f t="shared" si="1095"/>
        <v>301072</v>
      </c>
      <c r="M2574" s="50">
        <v>72</v>
      </c>
      <c r="N2574" s="50" t="str">
        <f ca="1">OFFSET(随机目标!$C$42,M2574-1,MATCH(K2574,随机目标!$C$41:$CH$41,0)-1)</f>
        <v>prop,322,1</v>
      </c>
      <c r="O2574" s="50" t="str">
        <f ca="1">OFFSET(随机目标!$C$42,M2574-1,MATCH(K2574,随机目标!$C$41:$CH$41,0))</f>
        <v>prop,322,1</v>
      </c>
      <c r="P2574" s="50">
        <f ca="1">OFFSET(随机目标!$C$42,M2574-1,MATCH(K2574,随机目标!$C$41:$CH$41,0)+1)</f>
        <v>28</v>
      </c>
      <c r="Q2574" s="50">
        <v>1</v>
      </c>
      <c r="R2574" s="50" t="str">
        <f t="shared" ca="1" si="1096"/>
        <v>prop_322</v>
      </c>
      <c r="S2574" s="50" t="str">
        <f t="shared" ca="1" si="1097"/>
        <v>prop</v>
      </c>
    </row>
    <row r="2575" spans="11:19">
      <c r="K2575" s="50">
        <v>30</v>
      </c>
      <c r="L2575" s="50">
        <f t="shared" si="1095"/>
        <v>301073</v>
      </c>
      <c r="M2575" s="50">
        <v>73</v>
      </c>
      <c r="N2575" s="50" t="str">
        <f ca="1">OFFSET(随机目标!$C$42,M2575-1,MATCH(K2575,随机目标!$C$41:$CH$41,0)-1)</f>
        <v>prop,322,1</v>
      </c>
      <c r="O2575" s="50" t="str">
        <f ca="1">OFFSET(随机目标!$C$42,M2575-1,MATCH(K2575,随机目标!$C$41:$CH$41,0))</f>
        <v>prop,322,1</v>
      </c>
      <c r="P2575" s="50">
        <f ca="1">OFFSET(随机目标!$C$42,M2575-1,MATCH(K2575,随机目标!$C$41:$CH$41,0)+1)</f>
        <v>28</v>
      </c>
      <c r="Q2575" s="50">
        <v>1</v>
      </c>
      <c r="R2575" s="50" t="str">
        <f t="shared" ca="1" si="1096"/>
        <v>prop_322</v>
      </c>
      <c r="S2575" s="50" t="str">
        <f t="shared" ca="1" si="1097"/>
        <v>prop</v>
      </c>
    </row>
    <row r="2576" spans="11:19">
      <c r="K2576" s="50">
        <v>30</v>
      </c>
      <c r="L2576" s="50">
        <f t="shared" si="1095"/>
        <v>301074</v>
      </c>
      <c r="M2576" s="50">
        <v>74</v>
      </c>
      <c r="N2576" s="50" t="str">
        <f ca="1">OFFSET(随机目标!$C$42,M2576-1,MATCH(K2576,随机目标!$C$41:$CH$41,0)-1)</f>
        <v>prop,322,1</v>
      </c>
      <c r="O2576" s="50" t="str">
        <f ca="1">OFFSET(随机目标!$C$42,M2576-1,MATCH(K2576,随机目标!$C$41:$CH$41,0))</f>
        <v>prop,322,1</v>
      </c>
      <c r="P2576" s="50">
        <f ca="1">OFFSET(随机目标!$C$42,M2576-1,MATCH(K2576,随机目标!$C$41:$CH$41,0)+1)</f>
        <v>28</v>
      </c>
      <c r="Q2576" s="50">
        <v>1</v>
      </c>
      <c r="R2576" s="50" t="str">
        <f t="shared" ca="1" si="1096"/>
        <v>prop_322</v>
      </c>
      <c r="S2576" s="50" t="str">
        <f t="shared" ca="1" si="1097"/>
        <v>prop</v>
      </c>
    </row>
    <row r="2577" spans="11:19">
      <c r="K2577" s="50">
        <v>30</v>
      </c>
      <c r="L2577" s="50">
        <f t="shared" si="1095"/>
        <v>301075</v>
      </c>
      <c r="M2577" s="50">
        <v>75</v>
      </c>
      <c r="N2577" s="50" t="str">
        <f ca="1">OFFSET(随机目标!$C$42,M2577-1,MATCH(K2577,随机目标!$C$41:$CH$41,0)-1)</f>
        <v>prop,322,1</v>
      </c>
      <c r="O2577" s="50" t="str">
        <f ca="1">OFFSET(随机目标!$C$42,M2577-1,MATCH(K2577,随机目标!$C$41:$CH$41,0))</f>
        <v>prop,322,1</v>
      </c>
      <c r="P2577" s="50">
        <f ca="1">OFFSET(随机目标!$C$42,M2577-1,MATCH(K2577,随机目标!$C$41:$CH$41,0)+1)</f>
        <v>28</v>
      </c>
      <c r="Q2577" s="50">
        <v>1</v>
      </c>
      <c r="R2577" s="50" t="str">
        <f t="shared" ca="1" si="1096"/>
        <v>prop_322</v>
      </c>
      <c r="S2577" s="50" t="str">
        <f t="shared" ca="1" si="1097"/>
        <v>prop</v>
      </c>
    </row>
    <row r="2578" spans="11:19">
      <c r="K2578" s="50">
        <v>30</v>
      </c>
      <c r="L2578" s="50">
        <f t="shared" si="1095"/>
        <v>301076</v>
      </c>
      <c r="M2578" s="50">
        <v>76</v>
      </c>
      <c r="N2578" s="50" t="str">
        <f ca="1">OFFSET(随机目标!$C$42,M2578-1,MATCH(K2578,随机目标!$C$41:$CH$41,0)-1)</f>
        <v>prop,322,1</v>
      </c>
      <c r="O2578" s="50" t="str">
        <f ca="1">OFFSET(随机目标!$C$42,M2578-1,MATCH(K2578,随机目标!$C$41:$CH$41,0))</f>
        <v>prop,322,1</v>
      </c>
      <c r="P2578" s="50">
        <f ca="1">OFFSET(随机目标!$C$42,M2578-1,MATCH(K2578,随机目标!$C$41:$CH$41,0)+1)</f>
        <v>28</v>
      </c>
      <c r="Q2578" s="50">
        <v>1</v>
      </c>
      <c r="R2578" s="50" t="str">
        <f t="shared" ca="1" si="1096"/>
        <v>prop_322</v>
      </c>
      <c r="S2578" s="50" t="str">
        <f t="shared" ca="1" si="1097"/>
        <v>prop</v>
      </c>
    </row>
    <row r="2579" spans="11:19">
      <c r="K2579" s="50">
        <v>30</v>
      </c>
      <c r="L2579" s="50">
        <f t="shared" si="1095"/>
        <v>301077</v>
      </c>
      <c r="M2579" s="50">
        <v>77</v>
      </c>
      <c r="N2579" s="50" t="str">
        <f ca="1">OFFSET(随机目标!$C$42,M2579-1,MATCH(K2579,随机目标!$C$41:$CH$41,0)-1)</f>
        <v>prop,322,1</v>
      </c>
      <c r="O2579" s="50" t="str">
        <f ca="1">OFFSET(随机目标!$C$42,M2579-1,MATCH(K2579,随机目标!$C$41:$CH$41,0))</f>
        <v>prop,322,1</v>
      </c>
      <c r="P2579" s="50">
        <f ca="1">OFFSET(随机目标!$C$42,M2579-1,MATCH(K2579,随机目标!$C$41:$CH$41,0)+1)</f>
        <v>28</v>
      </c>
      <c r="Q2579" s="50">
        <v>1</v>
      </c>
      <c r="R2579" s="50" t="str">
        <f t="shared" ca="1" si="1096"/>
        <v>prop_322</v>
      </c>
      <c r="S2579" s="50" t="str">
        <f t="shared" ca="1" si="1097"/>
        <v>prop</v>
      </c>
    </row>
    <row r="2580" spans="11:19">
      <c r="K2580" s="50">
        <v>30</v>
      </c>
      <c r="L2580" s="50">
        <f t="shared" si="1095"/>
        <v>301078</v>
      </c>
      <c r="M2580" s="50">
        <v>78</v>
      </c>
      <c r="N2580" s="50" t="str">
        <f ca="1">OFFSET(随机目标!$C$42,M2580-1,MATCH(K2580,随机目标!$C$41:$CH$41,0)-1)</f>
        <v>prop,322,1</v>
      </c>
      <c r="O2580" s="50" t="str">
        <f ca="1">OFFSET(随机目标!$C$42,M2580-1,MATCH(K2580,随机目标!$C$41:$CH$41,0))</f>
        <v>prop,322,1</v>
      </c>
      <c r="P2580" s="50">
        <f ca="1">OFFSET(随机目标!$C$42,M2580-1,MATCH(K2580,随机目标!$C$41:$CH$41,0)+1)</f>
        <v>28</v>
      </c>
      <c r="Q2580" s="50">
        <v>1</v>
      </c>
      <c r="R2580" s="50" t="str">
        <f t="shared" ca="1" si="1096"/>
        <v>prop_322</v>
      </c>
      <c r="S2580" s="50" t="str">
        <f t="shared" ca="1" si="1097"/>
        <v>prop</v>
      </c>
    </row>
    <row r="2581" spans="11:19">
      <c r="K2581" s="50">
        <v>30</v>
      </c>
      <c r="L2581" s="50">
        <f t="shared" si="1095"/>
        <v>301079</v>
      </c>
      <c r="M2581" s="50">
        <v>79</v>
      </c>
      <c r="N2581" s="50" t="str">
        <f ca="1">OFFSET(随机目标!$C$42,M2581-1,MATCH(K2581,随机目标!$C$41:$CH$41,0)-1)</f>
        <v>prop,322,1</v>
      </c>
      <c r="O2581" s="50" t="str">
        <f ca="1">OFFSET(随机目标!$C$42,M2581-1,MATCH(K2581,随机目标!$C$41:$CH$41,0))</f>
        <v>prop,322,1</v>
      </c>
      <c r="P2581" s="50">
        <f ca="1">OFFSET(随机目标!$C$42,M2581-1,MATCH(K2581,随机目标!$C$41:$CH$41,0)+1)</f>
        <v>28</v>
      </c>
      <c r="Q2581" s="50">
        <v>1</v>
      </c>
      <c r="R2581" s="50" t="str">
        <f t="shared" ca="1" si="1096"/>
        <v>prop_322</v>
      </c>
      <c r="S2581" s="50" t="str">
        <f t="shared" ca="1" si="1097"/>
        <v>prop</v>
      </c>
    </row>
    <row r="2582" spans="11:19">
      <c r="K2582" s="50">
        <v>30</v>
      </c>
      <c r="L2582" s="50">
        <f t="shared" si="1095"/>
        <v>301080</v>
      </c>
      <c r="M2582" s="50">
        <v>80</v>
      </c>
      <c r="N2582" s="50" t="str">
        <f ca="1">OFFSET(随机目标!$C$42,M2582-1,MATCH(K2582,随机目标!$C$41:$CH$41,0)-1)</f>
        <v>prop,322,1</v>
      </c>
      <c r="O2582" s="50" t="str">
        <f ca="1">OFFSET(随机目标!$C$42,M2582-1,MATCH(K2582,随机目标!$C$41:$CH$41,0))</f>
        <v>prop,322,1</v>
      </c>
      <c r="P2582" s="50">
        <f ca="1">OFFSET(随机目标!$C$42,M2582-1,MATCH(K2582,随机目标!$C$41:$CH$41,0)+1)</f>
        <v>28</v>
      </c>
      <c r="Q2582" s="50">
        <v>1</v>
      </c>
      <c r="R2582" s="50" t="str">
        <f t="shared" ca="1" si="1096"/>
        <v>prop_322</v>
      </c>
      <c r="S2582" s="50" t="str">
        <f t="shared" ca="1" si="1097"/>
        <v>prop</v>
      </c>
    </row>
    <row r="2583" spans="11:19">
      <c r="K2583" s="50">
        <v>30</v>
      </c>
      <c r="L2583" s="50">
        <f t="shared" si="1095"/>
        <v>301081</v>
      </c>
      <c r="M2583" s="50">
        <v>81</v>
      </c>
      <c r="N2583" s="50" t="str">
        <f ca="1">OFFSET(随机目标!$C$42,M2583-1,MATCH(K2583,随机目标!$C$41:$CH$41,0)-1)</f>
        <v>prop,322,1</v>
      </c>
      <c r="O2583" s="50" t="str">
        <f ca="1">OFFSET(随机目标!$C$42,M2583-1,MATCH(K2583,随机目标!$C$41:$CH$41,0))</f>
        <v>prop,322,1</v>
      </c>
      <c r="P2583" s="50">
        <f ca="1">OFFSET(随机目标!$C$42,M2583-1,MATCH(K2583,随机目标!$C$41:$CH$41,0)+1)</f>
        <v>28</v>
      </c>
      <c r="Q2583" s="50">
        <v>1</v>
      </c>
      <c r="R2583" s="50" t="str">
        <f t="shared" ca="1" si="1096"/>
        <v>prop_322</v>
      </c>
      <c r="S2583" s="50" t="str">
        <f t="shared" ca="1" si="1097"/>
        <v>prop</v>
      </c>
    </row>
    <row r="2584" spans="11:19">
      <c r="K2584" s="50">
        <v>30</v>
      </c>
      <c r="L2584" s="50">
        <f t="shared" si="1095"/>
        <v>301082</v>
      </c>
      <c r="M2584" s="50">
        <v>82</v>
      </c>
      <c r="N2584" s="50" t="str">
        <f ca="1">OFFSET(随机目标!$C$42,M2584-1,MATCH(K2584,随机目标!$C$41:$CH$41,0)-1)</f>
        <v>prop,322,1</v>
      </c>
      <c r="O2584" s="50" t="str">
        <f ca="1">OFFSET(随机目标!$C$42,M2584-1,MATCH(K2584,随机目标!$C$41:$CH$41,0))</f>
        <v>prop,322,1</v>
      </c>
      <c r="P2584" s="50">
        <f ca="1">OFFSET(随机目标!$C$42,M2584-1,MATCH(K2584,随机目标!$C$41:$CH$41,0)+1)</f>
        <v>28</v>
      </c>
      <c r="Q2584" s="50">
        <v>1</v>
      </c>
      <c r="R2584" s="50" t="str">
        <f t="shared" ca="1" si="1096"/>
        <v>prop_322</v>
      </c>
      <c r="S2584" s="50" t="str">
        <f t="shared" ca="1" si="1097"/>
        <v>prop</v>
      </c>
    </row>
    <row r="2585" spans="11:19">
      <c r="K2585" s="50">
        <v>30</v>
      </c>
      <c r="L2585" s="50">
        <f t="shared" si="1095"/>
        <v>301083</v>
      </c>
      <c r="M2585" s="50">
        <v>83</v>
      </c>
      <c r="N2585" s="50" t="str">
        <f ca="1">OFFSET(随机目标!$C$42,M2585-1,MATCH(K2585,随机目标!$C$41:$CH$41,0)-1)</f>
        <v>prop,322,1</v>
      </c>
      <c r="O2585" s="50" t="str">
        <f ca="1">OFFSET(随机目标!$C$42,M2585-1,MATCH(K2585,随机目标!$C$41:$CH$41,0))</f>
        <v>prop,322,1</v>
      </c>
      <c r="P2585" s="50">
        <f ca="1">OFFSET(随机目标!$C$42,M2585-1,MATCH(K2585,随机目标!$C$41:$CH$41,0)+1)</f>
        <v>28</v>
      </c>
      <c r="Q2585" s="50">
        <v>1</v>
      </c>
      <c r="R2585" s="50" t="str">
        <f t="shared" ca="1" si="1096"/>
        <v>prop_322</v>
      </c>
      <c r="S2585" s="50" t="str">
        <f t="shared" ca="1" si="1097"/>
        <v>prop</v>
      </c>
    </row>
    <row r="2586" spans="11:19">
      <c r="K2586" s="50">
        <v>30</v>
      </c>
      <c r="L2586" s="50">
        <f t="shared" si="1095"/>
        <v>301084</v>
      </c>
      <c r="M2586" s="50">
        <v>84</v>
      </c>
      <c r="N2586" s="50" t="str">
        <f ca="1">OFFSET(随机目标!$C$42,M2586-1,MATCH(K2586,随机目标!$C$41:$CH$41,0)-1)</f>
        <v>prop,322,1</v>
      </c>
      <c r="O2586" s="50" t="str">
        <f ca="1">OFFSET(随机目标!$C$42,M2586-1,MATCH(K2586,随机目标!$C$41:$CH$41,0))</f>
        <v>prop,322,1</v>
      </c>
      <c r="P2586" s="50">
        <f ca="1">OFFSET(随机目标!$C$42,M2586-1,MATCH(K2586,随机目标!$C$41:$CH$41,0)+1)</f>
        <v>28</v>
      </c>
      <c r="Q2586" s="50">
        <v>1</v>
      </c>
      <c r="R2586" s="50" t="str">
        <f t="shared" ca="1" si="1096"/>
        <v>prop_322</v>
      </c>
      <c r="S2586" s="50" t="str">
        <f t="shared" ca="1" si="1097"/>
        <v>prop</v>
      </c>
    </row>
    <row r="2587" spans="11:19">
      <c r="K2587" s="50">
        <v>30</v>
      </c>
      <c r="L2587" s="50">
        <f t="shared" si="1095"/>
        <v>301085</v>
      </c>
      <c r="M2587" s="50">
        <v>85</v>
      </c>
      <c r="N2587" s="50" t="str">
        <f ca="1">OFFSET(随机目标!$C$42,M2587-1,MATCH(K2587,随机目标!$C$41:$CH$41,0)-1)</f>
        <v>prop,322,1</v>
      </c>
      <c r="O2587" s="50" t="str">
        <f ca="1">OFFSET(随机目标!$C$42,M2587-1,MATCH(K2587,随机目标!$C$41:$CH$41,0))</f>
        <v>prop,322,1</v>
      </c>
      <c r="P2587" s="50">
        <f ca="1">OFFSET(随机目标!$C$42,M2587-1,MATCH(K2587,随机目标!$C$41:$CH$41,0)+1)</f>
        <v>28</v>
      </c>
      <c r="Q2587" s="50">
        <v>1</v>
      </c>
      <c r="R2587" s="50" t="str">
        <f t="shared" ca="1" si="1096"/>
        <v>prop_322</v>
      </c>
      <c r="S2587" s="50" t="str">
        <f t="shared" ca="1" si="1097"/>
        <v>prop</v>
      </c>
    </row>
    <row r="2588" spans="11:19">
      <c r="K2588" s="50">
        <v>30</v>
      </c>
      <c r="L2588" s="50">
        <f t="shared" si="1095"/>
        <v>301086</v>
      </c>
      <c r="M2588" s="50">
        <v>86</v>
      </c>
      <c r="N2588" s="50" t="str">
        <f ca="1">OFFSET(随机目标!$C$42,M2588-1,MATCH(K2588,随机目标!$C$41:$CH$41,0)-1)</f>
        <v>prop,322,1</v>
      </c>
      <c r="O2588" s="50" t="str">
        <f ca="1">OFFSET(随机目标!$C$42,M2588-1,MATCH(K2588,随机目标!$C$41:$CH$41,0))</f>
        <v>prop,322,1</v>
      </c>
      <c r="P2588" s="50">
        <f ca="1">OFFSET(随机目标!$C$42,M2588-1,MATCH(K2588,随机目标!$C$41:$CH$41,0)+1)</f>
        <v>28</v>
      </c>
      <c r="Q2588" s="50">
        <v>1</v>
      </c>
      <c r="R2588" s="50" t="str">
        <f t="shared" ca="1" si="1096"/>
        <v>prop_322</v>
      </c>
      <c r="S2588" s="50" t="str">
        <f t="shared" ca="1" si="1097"/>
        <v>prop</v>
      </c>
    </row>
    <row r="2589" spans="11:19">
      <c r="K2589" s="50">
        <v>30</v>
      </c>
      <c r="L2589" s="50">
        <f t="shared" si="1095"/>
        <v>301087</v>
      </c>
      <c r="M2589" s="50">
        <v>87</v>
      </c>
      <c r="N2589" s="50" t="str">
        <f ca="1">OFFSET(随机目标!$C$42,M2589-1,MATCH(K2589,随机目标!$C$41:$CH$41,0)-1)</f>
        <v>prop,322,1</v>
      </c>
      <c r="O2589" s="50" t="str">
        <f ca="1">OFFSET(随机目标!$C$42,M2589-1,MATCH(K2589,随机目标!$C$41:$CH$41,0))</f>
        <v>prop,322,1</v>
      </c>
      <c r="P2589" s="50">
        <f ca="1">OFFSET(随机目标!$C$42,M2589-1,MATCH(K2589,随机目标!$C$41:$CH$41,0)+1)</f>
        <v>28</v>
      </c>
      <c r="Q2589" s="50">
        <v>1</v>
      </c>
      <c r="R2589" s="50" t="str">
        <f t="shared" ca="1" si="1096"/>
        <v>prop_322</v>
      </c>
      <c r="S2589" s="50" t="str">
        <f t="shared" ca="1" si="1097"/>
        <v>prop</v>
      </c>
    </row>
    <row r="2590" spans="11:19">
      <c r="K2590" s="50">
        <v>30</v>
      </c>
      <c r="L2590" s="50">
        <f t="shared" si="1095"/>
        <v>301088</v>
      </c>
      <c r="M2590" s="50">
        <v>88</v>
      </c>
      <c r="N2590" s="50" t="str">
        <f ca="1">OFFSET(随机目标!$C$42,M2590-1,MATCH(K2590,随机目标!$C$41:$CH$41,0)-1)</f>
        <v>prop,322,1</v>
      </c>
      <c r="O2590" s="50" t="str">
        <f ca="1">OFFSET(随机目标!$C$42,M2590-1,MATCH(K2590,随机目标!$C$41:$CH$41,0))</f>
        <v>prop,322,1</v>
      </c>
      <c r="P2590" s="50">
        <f ca="1">OFFSET(随机目标!$C$42,M2590-1,MATCH(K2590,随机目标!$C$41:$CH$41,0)+1)</f>
        <v>28</v>
      </c>
      <c r="Q2590" s="50">
        <v>1</v>
      </c>
      <c r="R2590" s="50" t="str">
        <f t="shared" ca="1" si="1096"/>
        <v>prop_322</v>
      </c>
      <c r="S2590" s="50" t="str">
        <f t="shared" ca="1" si="1097"/>
        <v>prop</v>
      </c>
    </row>
    <row r="2591" spans="11:19">
      <c r="K2591" s="50">
        <v>30</v>
      </c>
      <c r="L2591" s="50">
        <f t="shared" si="1095"/>
        <v>301089</v>
      </c>
      <c r="M2591" s="50">
        <v>89</v>
      </c>
      <c r="N2591" s="50" t="str">
        <f ca="1">OFFSET(随机目标!$C$42,M2591-1,MATCH(K2591,随机目标!$C$41:$CH$41,0)-1)</f>
        <v>prop,322,1</v>
      </c>
      <c r="O2591" s="50" t="str">
        <f ca="1">OFFSET(随机目标!$C$42,M2591-1,MATCH(K2591,随机目标!$C$41:$CH$41,0))</f>
        <v>prop,322,1</v>
      </c>
      <c r="P2591" s="50">
        <f ca="1">OFFSET(随机目标!$C$42,M2591-1,MATCH(K2591,随机目标!$C$41:$CH$41,0)+1)</f>
        <v>28</v>
      </c>
      <c r="Q2591" s="50">
        <v>1</v>
      </c>
      <c r="R2591" s="50" t="str">
        <f t="shared" ca="1" si="1096"/>
        <v>prop_322</v>
      </c>
      <c r="S2591" s="50" t="str">
        <f t="shared" ca="1" si="1097"/>
        <v>prop</v>
      </c>
    </row>
    <row r="2592" spans="11:19">
      <c r="K2592" s="50">
        <v>30</v>
      </c>
      <c r="L2592" s="50">
        <f t="shared" si="1095"/>
        <v>301090</v>
      </c>
      <c r="M2592" s="50">
        <v>90</v>
      </c>
      <c r="N2592" s="50" t="str">
        <f ca="1">OFFSET(随机目标!$C$42,M2592-1,MATCH(K2592,随机目标!$C$41:$CH$41,0)-1)</f>
        <v>prop,322,1</v>
      </c>
      <c r="O2592" s="50" t="str">
        <f ca="1">OFFSET(随机目标!$C$42,M2592-1,MATCH(K2592,随机目标!$C$41:$CH$41,0))</f>
        <v>prop,322,1</v>
      </c>
      <c r="P2592" s="50">
        <f ca="1">OFFSET(随机目标!$C$42,M2592-1,MATCH(K2592,随机目标!$C$41:$CH$41,0)+1)</f>
        <v>28</v>
      </c>
      <c r="Q2592" s="50">
        <v>1</v>
      </c>
      <c r="R2592" s="50" t="str">
        <f t="shared" ca="1" si="1096"/>
        <v>prop_322</v>
      </c>
      <c r="S2592" s="50" t="str">
        <f t="shared" ca="1" si="1097"/>
        <v>prop</v>
      </c>
    </row>
    <row r="2593" spans="11:19">
      <c r="K2593" s="50">
        <v>30</v>
      </c>
      <c r="L2593" s="50">
        <f t="shared" si="1095"/>
        <v>301091</v>
      </c>
      <c r="M2593" s="50">
        <v>91</v>
      </c>
      <c r="N2593" s="50" t="str">
        <f ca="1">OFFSET(随机目标!$C$42,M2593-1,MATCH(K2593,随机目标!$C$41:$CH$41,0)-1)</f>
        <v>prop,322,1</v>
      </c>
      <c r="O2593" s="50" t="str">
        <f ca="1">OFFSET(随机目标!$C$42,M2593-1,MATCH(K2593,随机目标!$C$41:$CH$41,0))</f>
        <v>prop,322,1</v>
      </c>
      <c r="P2593" s="50">
        <f ca="1">OFFSET(随机目标!$C$42,M2593-1,MATCH(K2593,随机目标!$C$41:$CH$41,0)+1)</f>
        <v>28</v>
      </c>
      <c r="Q2593" s="50">
        <v>1</v>
      </c>
      <c r="R2593" s="50" t="str">
        <f t="shared" ca="1" si="1096"/>
        <v>prop_322</v>
      </c>
      <c r="S2593" s="50" t="str">
        <f t="shared" ca="1" si="1097"/>
        <v>prop</v>
      </c>
    </row>
    <row r="2594" spans="11:19">
      <c r="K2594" s="50">
        <v>30</v>
      </c>
      <c r="L2594" s="50">
        <f t="shared" si="1095"/>
        <v>301092</v>
      </c>
      <c r="M2594" s="50">
        <v>92</v>
      </c>
      <c r="N2594" s="50" t="str">
        <f ca="1">OFFSET(随机目标!$C$42,M2594-1,MATCH(K2594,随机目标!$C$41:$CH$41,0)-1)</f>
        <v>prop,322,1</v>
      </c>
      <c r="O2594" s="50" t="str">
        <f ca="1">OFFSET(随机目标!$C$42,M2594-1,MATCH(K2594,随机目标!$C$41:$CH$41,0))</f>
        <v>prop,322,1</v>
      </c>
      <c r="P2594" s="50">
        <f ca="1">OFFSET(随机目标!$C$42,M2594-1,MATCH(K2594,随机目标!$C$41:$CH$41,0)+1)</f>
        <v>28</v>
      </c>
      <c r="Q2594" s="50">
        <v>1</v>
      </c>
      <c r="R2594" s="50" t="str">
        <f t="shared" ca="1" si="1096"/>
        <v>prop_322</v>
      </c>
      <c r="S2594" s="50" t="str">
        <f t="shared" ca="1" si="1097"/>
        <v>prop</v>
      </c>
    </row>
    <row r="2595" spans="11:19">
      <c r="K2595" s="50">
        <v>30</v>
      </c>
      <c r="L2595" s="50">
        <f t="shared" si="1095"/>
        <v>301093</v>
      </c>
      <c r="M2595" s="50">
        <v>93</v>
      </c>
      <c r="N2595" s="50" t="str">
        <f ca="1">OFFSET(随机目标!$C$42,M2595-1,MATCH(K2595,随机目标!$C$41:$CH$41,0)-1)</f>
        <v>prop,322,1</v>
      </c>
      <c r="O2595" s="50" t="str">
        <f ca="1">OFFSET(随机目标!$C$42,M2595-1,MATCH(K2595,随机目标!$C$41:$CH$41,0))</f>
        <v>prop,322,1</v>
      </c>
      <c r="P2595" s="50">
        <f ca="1">OFFSET(随机目标!$C$42,M2595-1,MATCH(K2595,随机目标!$C$41:$CH$41,0)+1)</f>
        <v>28</v>
      </c>
      <c r="Q2595" s="50">
        <v>1</v>
      </c>
      <c r="R2595" s="50" t="str">
        <f t="shared" ca="1" si="1096"/>
        <v>prop_322</v>
      </c>
      <c r="S2595" s="50" t="str">
        <f t="shared" ca="1" si="1097"/>
        <v>prop</v>
      </c>
    </row>
    <row r="2596" spans="11:19">
      <c r="K2596" s="50">
        <v>30</v>
      </c>
      <c r="L2596" s="50">
        <f t="shared" si="1095"/>
        <v>301094</v>
      </c>
      <c r="M2596" s="50">
        <v>94</v>
      </c>
      <c r="N2596" s="50" t="str">
        <f ca="1">OFFSET(随机目标!$C$42,M2596-1,MATCH(K2596,随机目标!$C$41:$CH$41,0)-1)</f>
        <v>prop,322,1</v>
      </c>
      <c r="O2596" s="50" t="str">
        <f ca="1">OFFSET(随机目标!$C$42,M2596-1,MATCH(K2596,随机目标!$C$41:$CH$41,0))</f>
        <v>prop,322,1</v>
      </c>
      <c r="P2596" s="50">
        <f ca="1">OFFSET(随机目标!$C$42,M2596-1,MATCH(K2596,随机目标!$C$41:$CH$41,0)+1)</f>
        <v>28</v>
      </c>
      <c r="Q2596" s="50">
        <v>1</v>
      </c>
      <c r="R2596" s="50" t="str">
        <f t="shared" ca="1" si="1096"/>
        <v>prop_322</v>
      </c>
      <c r="S2596" s="50" t="str">
        <f t="shared" ca="1" si="1097"/>
        <v>prop</v>
      </c>
    </row>
    <row r="2597" spans="11:19">
      <c r="K2597" s="50">
        <v>30</v>
      </c>
      <c r="L2597" s="50">
        <f t="shared" si="1095"/>
        <v>301095</v>
      </c>
      <c r="M2597" s="50">
        <v>95</v>
      </c>
      <c r="N2597" s="50" t="str">
        <f ca="1">OFFSET(随机目标!$C$42,M2597-1,MATCH(K2597,随机目标!$C$41:$CH$41,0)-1)</f>
        <v>prop,322,1</v>
      </c>
      <c r="O2597" s="50" t="str">
        <f ca="1">OFFSET(随机目标!$C$42,M2597-1,MATCH(K2597,随机目标!$C$41:$CH$41,0))</f>
        <v>prop,322,1</v>
      </c>
      <c r="P2597" s="50">
        <f ca="1">OFFSET(随机目标!$C$42,M2597-1,MATCH(K2597,随机目标!$C$41:$CH$41,0)+1)</f>
        <v>28</v>
      </c>
      <c r="Q2597" s="50">
        <v>1</v>
      </c>
      <c r="R2597" s="50" t="str">
        <f t="shared" ca="1" si="1096"/>
        <v>prop_322</v>
      </c>
      <c r="S2597" s="50" t="str">
        <f t="shared" ca="1" si="1097"/>
        <v>prop</v>
      </c>
    </row>
    <row r="2598" spans="11:19">
      <c r="K2598" s="50">
        <v>30</v>
      </c>
      <c r="L2598" s="50">
        <f t="shared" si="1095"/>
        <v>301096</v>
      </c>
      <c r="M2598" s="50">
        <v>96</v>
      </c>
      <c r="N2598" s="50" t="str">
        <f ca="1">OFFSET(随机目标!$C$42,M2598-1,MATCH(K2598,随机目标!$C$41:$CH$41,0)-1)</f>
        <v>prop,322,1</v>
      </c>
      <c r="O2598" s="50" t="str">
        <f ca="1">OFFSET(随机目标!$C$42,M2598-1,MATCH(K2598,随机目标!$C$41:$CH$41,0))</f>
        <v>prop,322,1</v>
      </c>
      <c r="P2598" s="50">
        <f ca="1">OFFSET(随机目标!$C$42,M2598-1,MATCH(K2598,随机目标!$C$41:$CH$41,0)+1)</f>
        <v>28</v>
      </c>
      <c r="Q2598" s="50">
        <v>1</v>
      </c>
      <c r="R2598" s="50" t="str">
        <f t="shared" ca="1" si="1096"/>
        <v>prop_322</v>
      </c>
      <c r="S2598" s="50" t="str">
        <f t="shared" ca="1" si="1097"/>
        <v>prop</v>
      </c>
    </row>
    <row r="2599" spans="11:19">
      <c r="K2599" s="50">
        <v>30</v>
      </c>
      <c r="L2599" s="50">
        <f t="shared" si="1095"/>
        <v>301097</v>
      </c>
      <c r="M2599" s="50">
        <v>97</v>
      </c>
      <c r="N2599" s="50" t="str">
        <f ca="1">OFFSET(随机目标!$C$42,M2599-1,MATCH(K2599,随机目标!$C$41:$CH$41,0)-1)</f>
        <v>prop,322,1</v>
      </c>
      <c r="O2599" s="50" t="str">
        <f ca="1">OFFSET(随机目标!$C$42,M2599-1,MATCH(K2599,随机目标!$C$41:$CH$41,0))</f>
        <v>prop,322,1</v>
      </c>
      <c r="P2599" s="50">
        <f ca="1">OFFSET(随机目标!$C$42,M2599-1,MATCH(K2599,随机目标!$C$41:$CH$41,0)+1)</f>
        <v>28</v>
      </c>
      <c r="Q2599" s="50">
        <v>1</v>
      </c>
      <c r="R2599" s="50" t="str">
        <f t="shared" ca="1" si="1096"/>
        <v>prop_322</v>
      </c>
      <c r="S2599" s="50" t="str">
        <f t="shared" ca="1" si="1097"/>
        <v>prop</v>
      </c>
    </row>
    <row r="2600" spans="11:19">
      <c r="K2600" s="50">
        <v>30</v>
      </c>
      <c r="L2600" s="50">
        <f t="shared" si="1095"/>
        <v>301098</v>
      </c>
      <c r="M2600" s="50">
        <v>98</v>
      </c>
      <c r="N2600" s="50" t="str">
        <f ca="1">OFFSET(随机目标!$C$42,M2600-1,MATCH(K2600,随机目标!$C$41:$CH$41,0)-1)</f>
        <v>prop,322,1</v>
      </c>
      <c r="O2600" s="50" t="str">
        <f ca="1">OFFSET(随机目标!$C$42,M2600-1,MATCH(K2600,随机目标!$C$41:$CH$41,0))</f>
        <v>prop,322,1</v>
      </c>
      <c r="P2600" s="50">
        <f ca="1">OFFSET(随机目标!$C$42,M2600-1,MATCH(K2600,随机目标!$C$41:$CH$41,0)+1)</f>
        <v>28</v>
      </c>
      <c r="Q2600" s="50">
        <v>1</v>
      </c>
      <c r="R2600" s="50" t="str">
        <f t="shared" ca="1" si="1096"/>
        <v>prop_322</v>
      </c>
      <c r="S2600" s="50" t="str">
        <f t="shared" ca="1" si="1097"/>
        <v>prop</v>
      </c>
    </row>
    <row r="2601" spans="11:19">
      <c r="K2601" s="50">
        <v>30</v>
      </c>
      <c r="L2601" s="50">
        <f t="shared" si="1095"/>
        <v>301099</v>
      </c>
      <c r="M2601" s="50">
        <v>99</v>
      </c>
      <c r="N2601" s="50" t="str">
        <f ca="1">OFFSET(随机目标!$C$42,M2601-1,MATCH(K2601,随机目标!$C$41:$CH$41,0)-1)</f>
        <v>prop,322,1</v>
      </c>
      <c r="O2601" s="50" t="str">
        <f ca="1">OFFSET(随机目标!$C$42,M2601-1,MATCH(K2601,随机目标!$C$41:$CH$41,0))</f>
        <v>prop,322,1</v>
      </c>
      <c r="P2601" s="50">
        <f ca="1">OFFSET(随机目标!$C$42,M2601-1,MATCH(K2601,随机目标!$C$41:$CH$41,0)+1)</f>
        <v>28</v>
      </c>
      <c r="Q2601" s="50">
        <v>1</v>
      </c>
      <c r="R2601" s="50" t="str">
        <f t="shared" ca="1" si="1096"/>
        <v>prop_322</v>
      </c>
      <c r="S2601" s="50" t="str">
        <f t="shared" ca="1" si="1097"/>
        <v>prop</v>
      </c>
    </row>
    <row r="2602" spans="11:19">
      <c r="K2602" s="50">
        <v>30</v>
      </c>
      <c r="L2602" s="50">
        <f t="shared" si="1095"/>
        <v>301100</v>
      </c>
      <c r="M2602" s="50">
        <v>100</v>
      </c>
      <c r="N2602" s="50" t="str">
        <f ca="1">OFFSET(随机目标!$C$42,M2602-1,MATCH(K2602,随机目标!$C$41:$CH$41,0)-1)</f>
        <v>prop,322,1</v>
      </c>
      <c r="O2602" s="50" t="str">
        <f ca="1">OFFSET(随机目标!$C$42,M2602-1,MATCH(K2602,随机目标!$C$41:$CH$41,0))</f>
        <v>prop,322,1</v>
      </c>
      <c r="P2602" s="50">
        <f ca="1">OFFSET(随机目标!$C$42,M2602-1,MATCH(K2602,随机目标!$C$41:$CH$41,0)+1)</f>
        <v>28</v>
      </c>
      <c r="Q2602" s="50">
        <v>1</v>
      </c>
      <c r="R2602" s="50" t="str">
        <f t="shared" ca="1" si="1096"/>
        <v>prop_322</v>
      </c>
      <c r="S2602" s="50" t="str">
        <f t="shared" ca="1" si="1097"/>
        <v>prop</v>
      </c>
    </row>
    <row r="2603" spans="11:19">
      <c r="K2603" s="50">
        <v>31</v>
      </c>
      <c r="L2603" s="50">
        <f t="shared" si="1095"/>
        <v>311001</v>
      </c>
      <c r="M2603" s="50">
        <v>1</v>
      </c>
      <c r="N2603" s="50" t="str">
        <f ca="1">OFFSET(随机目标!$C$42,M2603-1,MATCH(K2603,随机目标!$C$41:$CH$41,0)-1)</f>
        <v>prop,323,1</v>
      </c>
      <c r="O2603" s="50" t="str">
        <f ca="1">OFFSET(随机目标!$C$42,M2603-1,MATCH(K2603,随机目标!$C$41:$CH$41,0))</f>
        <v>prop,323,1</v>
      </c>
      <c r="P2603" s="50">
        <f ca="1">OFFSET(随机目标!$C$42,M2603-1,MATCH(K2603,随机目标!$C$41:$CH$41,0)+1)</f>
        <v>0</v>
      </c>
      <c r="Q2603" s="50">
        <v>1</v>
      </c>
      <c r="R2603" s="50" t="str">
        <f t="shared" ca="1" si="1096"/>
        <v>prop_323</v>
      </c>
      <c r="S2603" s="50" t="str">
        <f t="shared" ca="1" si="1097"/>
        <v>prop</v>
      </c>
    </row>
    <row r="2604" spans="11:19">
      <c r="K2604" s="50">
        <v>31</v>
      </c>
      <c r="L2604" s="50">
        <f t="shared" si="1095"/>
        <v>311002</v>
      </c>
      <c r="M2604" s="50">
        <v>2</v>
      </c>
      <c r="N2604" s="50" t="str">
        <f ca="1">OFFSET(随机目标!$C$42,M2604-1,MATCH(K2604,随机目标!$C$41:$CH$41,0)-1)</f>
        <v>prop,323,1</v>
      </c>
      <c r="O2604" s="50" t="str">
        <f ca="1">OFFSET(随机目标!$C$42,M2604-1,MATCH(K2604,随机目标!$C$41:$CH$41,0))</f>
        <v>prop,323,1</v>
      </c>
      <c r="P2604" s="50">
        <f ca="1">OFFSET(随机目标!$C$42,M2604-1,MATCH(K2604,随机目标!$C$41:$CH$41,0)+1)</f>
        <v>0</v>
      </c>
      <c r="Q2604" s="50">
        <v>1</v>
      </c>
      <c r="R2604" s="50" t="str">
        <f t="shared" ca="1" si="1096"/>
        <v>prop_323</v>
      </c>
      <c r="S2604" s="50" t="str">
        <f t="shared" ca="1" si="1097"/>
        <v>prop</v>
      </c>
    </row>
    <row r="2605" spans="11:19">
      <c r="K2605" s="50">
        <v>31</v>
      </c>
      <c r="L2605" s="50">
        <f t="shared" si="1095"/>
        <v>311003</v>
      </c>
      <c r="M2605" s="50">
        <v>3</v>
      </c>
      <c r="N2605" s="50" t="str">
        <f ca="1">OFFSET(随机目标!$C$42,M2605-1,MATCH(K2605,随机目标!$C$41:$CH$41,0)-1)</f>
        <v>prop,323,1</v>
      </c>
      <c r="O2605" s="50" t="str">
        <f ca="1">OFFSET(随机目标!$C$42,M2605-1,MATCH(K2605,随机目标!$C$41:$CH$41,0))</f>
        <v>prop,323,1</v>
      </c>
      <c r="P2605" s="50">
        <f ca="1">OFFSET(随机目标!$C$42,M2605-1,MATCH(K2605,随机目标!$C$41:$CH$41,0)+1)</f>
        <v>0</v>
      </c>
      <c r="Q2605" s="50">
        <v>1</v>
      </c>
      <c r="R2605" s="50" t="str">
        <f t="shared" ca="1" si="1096"/>
        <v>prop_323</v>
      </c>
      <c r="S2605" s="50" t="str">
        <f t="shared" ca="1" si="1097"/>
        <v>prop</v>
      </c>
    </row>
    <row r="2606" spans="11:19">
      <c r="K2606" s="50">
        <v>31</v>
      </c>
      <c r="L2606" s="50">
        <f t="shared" si="1095"/>
        <v>311004</v>
      </c>
      <c r="M2606" s="50">
        <v>4</v>
      </c>
      <c r="N2606" s="50" t="str">
        <f ca="1">OFFSET(随机目标!$C$42,M2606-1,MATCH(K2606,随机目标!$C$41:$CH$41,0)-1)</f>
        <v>prop,323,1</v>
      </c>
      <c r="O2606" s="50" t="str">
        <f ca="1">OFFSET(随机目标!$C$42,M2606-1,MATCH(K2606,随机目标!$C$41:$CH$41,0))</f>
        <v>prop,323,1</v>
      </c>
      <c r="P2606" s="50">
        <f ca="1">OFFSET(随机目标!$C$42,M2606-1,MATCH(K2606,随机目标!$C$41:$CH$41,0)+1)</f>
        <v>0</v>
      </c>
      <c r="Q2606" s="50">
        <v>1</v>
      </c>
      <c r="R2606" s="50" t="str">
        <f t="shared" ca="1" si="1096"/>
        <v>prop_323</v>
      </c>
      <c r="S2606" s="50" t="str">
        <f t="shared" ca="1" si="1097"/>
        <v>prop</v>
      </c>
    </row>
    <row r="2607" spans="11:19">
      <c r="K2607" s="50">
        <v>31</v>
      </c>
      <c r="L2607" s="50">
        <f t="shared" si="1095"/>
        <v>311005</v>
      </c>
      <c r="M2607" s="50">
        <v>5</v>
      </c>
      <c r="N2607" s="50" t="str">
        <f ca="1">OFFSET(随机目标!$C$42,M2607-1,MATCH(K2607,随机目标!$C$41:$CH$41,0)-1)</f>
        <v>prop,323,1</v>
      </c>
      <c r="O2607" s="50" t="str">
        <f ca="1">OFFSET(随机目标!$C$42,M2607-1,MATCH(K2607,随机目标!$C$41:$CH$41,0))</f>
        <v>prop,323,1</v>
      </c>
      <c r="P2607" s="50">
        <f ca="1">OFFSET(随机目标!$C$42,M2607-1,MATCH(K2607,随机目标!$C$41:$CH$41,0)+1)</f>
        <v>0</v>
      </c>
      <c r="Q2607" s="50">
        <v>1</v>
      </c>
      <c r="R2607" s="50" t="str">
        <f t="shared" ca="1" si="1096"/>
        <v>prop_323</v>
      </c>
      <c r="S2607" s="50" t="str">
        <f t="shared" ca="1" si="1097"/>
        <v>prop</v>
      </c>
    </row>
    <row r="2608" spans="11:19">
      <c r="K2608" s="50">
        <v>31</v>
      </c>
      <c r="L2608" s="50">
        <f t="shared" ref="L2608:L2671" si="1098">K2608*10000+1000+M2608</f>
        <v>311006</v>
      </c>
      <c r="M2608" s="50">
        <v>6</v>
      </c>
      <c r="N2608" s="50" t="str">
        <f ca="1">OFFSET(随机目标!$C$42,M2608-1,MATCH(K2608,随机目标!$C$41:$CH$41,0)-1)</f>
        <v>prop,323,1</v>
      </c>
      <c r="O2608" s="50" t="str">
        <f ca="1">OFFSET(随机目标!$C$42,M2608-1,MATCH(K2608,随机目标!$C$41:$CH$41,0))</f>
        <v>prop,323,1</v>
      </c>
      <c r="P2608" s="50">
        <f ca="1">OFFSET(随机目标!$C$42,M2608-1,MATCH(K2608,随机目标!$C$41:$CH$41,0)+1)</f>
        <v>0</v>
      </c>
      <c r="Q2608" s="50">
        <v>1</v>
      </c>
      <c r="R2608" s="50" t="str">
        <f t="shared" ref="R2608:R2671" ca="1" si="1099">IF(OR(S2608="coin",S2608="stage_token"),VLOOKUP(S2608,$AE$3:$AF$6,2,0),IF(S2608="item",VLOOKUP(O2608,$AE$3:$AF$6,2,0),S2608&amp;"_"&amp;MID(O2608,6,3)))</f>
        <v>prop_323</v>
      </c>
      <c r="S2608" s="50" t="str">
        <f t="shared" ref="S2608:S2671" ca="1" si="1100">LEFT(O2608,FIND(",",O2608)-1)</f>
        <v>prop</v>
      </c>
    </row>
    <row r="2609" spans="11:19">
      <c r="K2609" s="50">
        <v>31</v>
      </c>
      <c r="L2609" s="50">
        <f t="shared" si="1098"/>
        <v>311007</v>
      </c>
      <c r="M2609" s="50">
        <v>7</v>
      </c>
      <c r="N2609" s="50" t="str">
        <f ca="1">OFFSET(随机目标!$C$42,M2609-1,MATCH(K2609,随机目标!$C$41:$CH$41,0)-1)</f>
        <v>prop,323,1</v>
      </c>
      <c r="O2609" s="50" t="str">
        <f ca="1">OFFSET(随机目标!$C$42,M2609-1,MATCH(K2609,随机目标!$C$41:$CH$41,0))</f>
        <v>prop,323,1</v>
      </c>
      <c r="P2609" s="50">
        <f ca="1">OFFSET(随机目标!$C$42,M2609-1,MATCH(K2609,随机目标!$C$41:$CH$41,0)+1)</f>
        <v>0</v>
      </c>
      <c r="Q2609" s="50">
        <v>1</v>
      </c>
      <c r="R2609" s="50" t="str">
        <f t="shared" ca="1" si="1099"/>
        <v>prop_323</v>
      </c>
      <c r="S2609" s="50" t="str">
        <f t="shared" ca="1" si="1100"/>
        <v>prop</v>
      </c>
    </row>
    <row r="2610" spans="11:19">
      <c r="K2610" s="50">
        <v>31</v>
      </c>
      <c r="L2610" s="50">
        <f t="shared" si="1098"/>
        <v>311008</v>
      </c>
      <c r="M2610" s="50">
        <v>8</v>
      </c>
      <c r="N2610" s="50" t="str">
        <f ca="1">OFFSET(随机目标!$C$42,M2610-1,MATCH(K2610,随机目标!$C$41:$CH$41,0)-1)</f>
        <v>prop,323,1</v>
      </c>
      <c r="O2610" s="50" t="str">
        <f ca="1">OFFSET(随机目标!$C$42,M2610-1,MATCH(K2610,随机目标!$C$41:$CH$41,0))</f>
        <v>prop,323,1</v>
      </c>
      <c r="P2610" s="50">
        <f ca="1">OFFSET(随机目标!$C$42,M2610-1,MATCH(K2610,随机目标!$C$41:$CH$41,0)+1)</f>
        <v>0</v>
      </c>
      <c r="Q2610" s="50">
        <v>1</v>
      </c>
      <c r="R2610" s="50" t="str">
        <f t="shared" ca="1" si="1099"/>
        <v>prop_323</v>
      </c>
      <c r="S2610" s="50" t="str">
        <f t="shared" ca="1" si="1100"/>
        <v>prop</v>
      </c>
    </row>
    <row r="2611" spans="11:19">
      <c r="K2611" s="50">
        <v>31</v>
      </c>
      <c r="L2611" s="50">
        <f t="shared" si="1098"/>
        <v>311009</v>
      </c>
      <c r="M2611" s="50">
        <v>9</v>
      </c>
      <c r="N2611" s="50" t="str">
        <f ca="1">OFFSET(随机目标!$C$42,M2611-1,MATCH(K2611,随机目标!$C$41:$CH$41,0)-1)</f>
        <v>prop,323,1</v>
      </c>
      <c r="O2611" s="50" t="str">
        <f ca="1">OFFSET(随机目标!$C$42,M2611-1,MATCH(K2611,随机目标!$C$41:$CH$41,0))</f>
        <v>prop,323,1</v>
      </c>
      <c r="P2611" s="50">
        <f ca="1">OFFSET(随机目标!$C$42,M2611-1,MATCH(K2611,随机目标!$C$41:$CH$41,0)+1)</f>
        <v>0</v>
      </c>
      <c r="Q2611" s="50">
        <v>1</v>
      </c>
      <c r="R2611" s="50" t="str">
        <f t="shared" ca="1" si="1099"/>
        <v>prop_323</v>
      </c>
      <c r="S2611" s="50" t="str">
        <f t="shared" ca="1" si="1100"/>
        <v>prop</v>
      </c>
    </row>
    <row r="2612" spans="11:19">
      <c r="K2612" s="50">
        <v>31</v>
      </c>
      <c r="L2612" s="50">
        <f t="shared" si="1098"/>
        <v>311010</v>
      </c>
      <c r="M2612" s="50">
        <v>10</v>
      </c>
      <c r="N2612" s="50" t="str">
        <f ca="1">OFFSET(随机目标!$C$42,M2612-1,MATCH(K2612,随机目标!$C$41:$CH$41,0)-1)</f>
        <v>prop,323,1</v>
      </c>
      <c r="O2612" s="50" t="str">
        <f ca="1">OFFSET(随机目标!$C$42,M2612-1,MATCH(K2612,随机目标!$C$41:$CH$41,0))</f>
        <v>prop,323,1</v>
      </c>
      <c r="P2612" s="50">
        <f ca="1">OFFSET(随机目标!$C$42,M2612-1,MATCH(K2612,随机目标!$C$41:$CH$41,0)+1)</f>
        <v>0</v>
      </c>
      <c r="Q2612" s="50">
        <v>1</v>
      </c>
      <c r="R2612" s="50" t="str">
        <f t="shared" ca="1" si="1099"/>
        <v>prop_323</v>
      </c>
      <c r="S2612" s="50" t="str">
        <f t="shared" ca="1" si="1100"/>
        <v>prop</v>
      </c>
    </row>
    <row r="2613" spans="11:19">
      <c r="K2613" s="50">
        <v>31</v>
      </c>
      <c r="L2613" s="50">
        <f t="shared" si="1098"/>
        <v>311011</v>
      </c>
      <c r="M2613" s="50">
        <v>11</v>
      </c>
      <c r="N2613" s="50" t="str">
        <f ca="1">OFFSET(随机目标!$C$42,M2613-1,MATCH(K2613,随机目标!$C$41:$CH$41,0)-1)</f>
        <v>prop,323,1</v>
      </c>
      <c r="O2613" s="50" t="str">
        <f ca="1">OFFSET(随机目标!$C$42,M2613-1,MATCH(K2613,随机目标!$C$41:$CH$41,0))</f>
        <v>prop,323,1</v>
      </c>
      <c r="P2613" s="50">
        <f ca="1">OFFSET(随机目标!$C$42,M2613-1,MATCH(K2613,随机目标!$C$41:$CH$41,0)+1)</f>
        <v>0</v>
      </c>
      <c r="Q2613" s="50">
        <v>1</v>
      </c>
      <c r="R2613" s="50" t="str">
        <f t="shared" ca="1" si="1099"/>
        <v>prop_323</v>
      </c>
      <c r="S2613" s="50" t="str">
        <f t="shared" ca="1" si="1100"/>
        <v>prop</v>
      </c>
    </row>
    <row r="2614" spans="11:19">
      <c r="K2614" s="50">
        <v>31</v>
      </c>
      <c r="L2614" s="50">
        <f t="shared" si="1098"/>
        <v>311012</v>
      </c>
      <c r="M2614" s="50">
        <v>12</v>
      </c>
      <c r="N2614" s="50" t="str">
        <f ca="1">OFFSET(随机目标!$C$42,M2614-1,MATCH(K2614,随机目标!$C$41:$CH$41,0)-1)</f>
        <v>prop,323,1</v>
      </c>
      <c r="O2614" s="50" t="str">
        <f ca="1">OFFSET(随机目标!$C$42,M2614-1,MATCH(K2614,随机目标!$C$41:$CH$41,0))</f>
        <v>prop,323,1</v>
      </c>
      <c r="P2614" s="50">
        <f ca="1">OFFSET(随机目标!$C$42,M2614-1,MATCH(K2614,随机目标!$C$41:$CH$41,0)+1)</f>
        <v>0</v>
      </c>
      <c r="Q2614" s="50">
        <v>1</v>
      </c>
      <c r="R2614" s="50" t="str">
        <f t="shared" ca="1" si="1099"/>
        <v>prop_323</v>
      </c>
      <c r="S2614" s="50" t="str">
        <f t="shared" ca="1" si="1100"/>
        <v>prop</v>
      </c>
    </row>
    <row r="2615" spans="11:19">
      <c r="K2615" s="50">
        <v>31</v>
      </c>
      <c r="L2615" s="50">
        <f t="shared" si="1098"/>
        <v>311013</v>
      </c>
      <c r="M2615" s="50">
        <v>13</v>
      </c>
      <c r="N2615" s="50" t="str">
        <f ca="1">OFFSET(随机目标!$C$42,M2615-1,MATCH(K2615,随机目标!$C$41:$CH$41,0)-1)</f>
        <v>prop,323,1</v>
      </c>
      <c r="O2615" s="50" t="str">
        <f ca="1">OFFSET(随机目标!$C$42,M2615-1,MATCH(K2615,随机目标!$C$41:$CH$41,0))</f>
        <v>prop,323,1</v>
      </c>
      <c r="P2615" s="50">
        <f ca="1">OFFSET(随机目标!$C$42,M2615-1,MATCH(K2615,随机目标!$C$41:$CH$41,0)+1)</f>
        <v>0</v>
      </c>
      <c r="Q2615" s="50">
        <v>1</v>
      </c>
      <c r="R2615" s="50" t="str">
        <f t="shared" ca="1" si="1099"/>
        <v>prop_323</v>
      </c>
      <c r="S2615" s="50" t="str">
        <f t="shared" ca="1" si="1100"/>
        <v>prop</v>
      </c>
    </row>
    <row r="2616" spans="11:19">
      <c r="K2616" s="50">
        <v>31</v>
      </c>
      <c r="L2616" s="50">
        <f t="shared" si="1098"/>
        <v>311014</v>
      </c>
      <c r="M2616" s="50">
        <v>14</v>
      </c>
      <c r="N2616" s="50" t="str">
        <f ca="1">OFFSET(随机目标!$C$42,M2616-1,MATCH(K2616,随机目标!$C$41:$CH$41,0)-1)</f>
        <v>prop,323,1</v>
      </c>
      <c r="O2616" s="50" t="str">
        <f ca="1">OFFSET(随机目标!$C$42,M2616-1,MATCH(K2616,随机目标!$C$41:$CH$41,0))</f>
        <v>prop,323,1</v>
      </c>
      <c r="P2616" s="50">
        <f ca="1">OFFSET(随机目标!$C$42,M2616-1,MATCH(K2616,随机目标!$C$41:$CH$41,0)+1)</f>
        <v>0</v>
      </c>
      <c r="Q2616" s="50">
        <v>1</v>
      </c>
      <c r="R2616" s="50" t="str">
        <f t="shared" ca="1" si="1099"/>
        <v>prop_323</v>
      </c>
      <c r="S2616" s="50" t="str">
        <f t="shared" ca="1" si="1100"/>
        <v>prop</v>
      </c>
    </row>
    <row r="2617" spans="11:19">
      <c r="K2617" s="50">
        <v>31</v>
      </c>
      <c r="L2617" s="50">
        <f t="shared" si="1098"/>
        <v>311015</v>
      </c>
      <c r="M2617" s="50">
        <v>15</v>
      </c>
      <c r="N2617" s="50" t="str">
        <f ca="1">OFFSET(随机目标!$C$42,M2617-1,MATCH(K2617,随机目标!$C$41:$CH$41,0)-1)</f>
        <v>prop,323,1</v>
      </c>
      <c r="O2617" s="50" t="str">
        <f ca="1">OFFSET(随机目标!$C$42,M2617-1,MATCH(K2617,随机目标!$C$41:$CH$41,0))</f>
        <v>prop,323,1</v>
      </c>
      <c r="P2617" s="50">
        <f ca="1">OFFSET(随机目标!$C$42,M2617-1,MATCH(K2617,随机目标!$C$41:$CH$41,0)+1)</f>
        <v>0</v>
      </c>
      <c r="Q2617" s="50">
        <v>1</v>
      </c>
      <c r="R2617" s="50" t="str">
        <f t="shared" ca="1" si="1099"/>
        <v>prop_323</v>
      </c>
      <c r="S2617" s="50" t="str">
        <f t="shared" ca="1" si="1100"/>
        <v>prop</v>
      </c>
    </row>
    <row r="2618" spans="11:19">
      <c r="K2618" s="50">
        <v>31</v>
      </c>
      <c r="L2618" s="50">
        <f t="shared" si="1098"/>
        <v>311016</v>
      </c>
      <c r="M2618" s="50">
        <v>16</v>
      </c>
      <c r="N2618" s="50" t="str">
        <f ca="1">OFFSET(随机目标!$C$42,M2618-1,MATCH(K2618,随机目标!$C$41:$CH$41,0)-1)</f>
        <v>prop,323,1</v>
      </c>
      <c r="O2618" s="50" t="str">
        <f ca="1">OFFSET(随机目标!$C$42,M2618-1,MATCH(K2618,随机目标!$C$41:$CH$41,0))</f>
        <v>prop,323,1</v>
      </c>
      <c r="P2618" s="50">
        <f ca="1">OFFSET(随机目标!$C$42,M2618-1,MATCH(K2618,随机目标!$C$41:$CH$41,0)+1)</f>
        <v>0</v>
      </c>
      <c r="Q2618" s="50">
        <v>1</v>
      </c>
      <c r="R2618" s="50" t="str">
        <f t="shared" ca="1" si="1099"/>
        <v>prop_323</v>
      </c>
      <c r="S2618" s="50" t="str">
        <f t="shared" ca="1" si="1100"/>
        <v>prop</v>
      </c>
    </row>
    <row r="2619" spans="11:19">
      <c r="K2619" s="50">
        <v>31</v>
      </c>
      <c r="L2619" s="50">
        <f t="shared" si="1098"/>
        <v>311017</v>
      </c>
      <c r="M2619" s="50">
        <v>17</v>
      </c>
      <c r="N2619" s="50" t="str">
        <f ca="1">OFFSET(随机目标!$C$42,M2619-1,MATCH(K2619,随机目标!$C$41:$CH$41,0)-1)</f>
        <v>prop,323,1</v>
      </c>
      <c r="O2619" s="50" t="str">
        <f ca="1">OFFSET(随机目标!$C$42,M2619-1,MATCH(K2619,随机目标!$C$41:$CH$41,0))</f>
        <v>prop,323,1</v>
      </c>
      <c r="P2619" s="50">
        <f ca="1">OFFSET(随机目标!$C$42,M2619-1,MATCH(K2619,随机目标!$C$41:$CH$41,0)+1)</f>
        <v>0</v>
      </c>
      <c r="Q2619" s="50">
        <v>1</v>
      </c>
      <c r="R2619" s="50" t="str">
        <f t="shared" ca="1" si="1099"/>
        <v>prop_323</v>
      </c>
      <c r="S2619" s="50" t="str">
        <f t="shared" ca="1" si="1100"/>
        <v>prop</v>
      </c>
    </row>
    <row r="2620" spans="11:19">
      <c r="K2620" s="50">
        <v>31</v>
      </c>
      <c r="L2620" s="50">
        <f t="shared" si="1098"/>
        <v>311018</v>
      </c>
      <c r="M2620" s="50">
        <v>18</v>
      </c>
      <c r="N2620" s="50" t="str">
        <f ca="1">OFFSET(随机目标!$C$42,M2620-1,MATCH(K2620,随机目标!$C$41:$CH$41,0)-1)</f>
        <v>prop,323,1</v>
      </c>
      <c r="O2620" s="50" t="str">
        <f ca="1">OFFSET(随机目标!$C$42,M2620-1,MATCH(K2620,随机目标!$C$41:$CH$41,0))</f>
        <v>prop,323,1</v>
      </c>
      <c r="P2620" s="50">
        <f ca="1">OFFSET(随机目标!$C$42,M2620-1,MATCH(K2620,随机目标!$C$41:$CH$41,0)+1)</f>
        <v>0</v>
      </c>
      <c r="Q2620" s="50">
        <v>1</v>
      </c>
      <c r="R2620" s="50" t="str">
        <f t="shared" ca="1" si="1099"/>
        <v>prop_323</v>
      </c>
      <c r="S2620" s="50" t="str">
        <f t="shared" ca="1" si="1100"/>
        <v>prop</v>
      </c>
    </row>
    <row r="2621" spans="11:19">
      <c r="K2621" s="50">
        <v>31</v>
      </c>
      <c r="L2621" s="50">
        <f t="shared" si="1098"/>
        <v>311019</v>
      </c>
      <c r="M2621" s="50">
        <v>19</v>
      </c>
      <c r="N2621" s="50" t="str">
        <f ca="1">OFFSET(随机目标!$C$42,M2621-1,MATCH(K2621,随机目标!$C$41:$CH$41,0)-1)</f>
        <v>prop,323,1</v>
      </c>
      <c r="O2621" s="50" t="str">
        <f ca="1">OFFSET(随机目标!$C$42,M2621-1,MATCH(K2621,随机目标!$C$41:$CH$41,0))</f>
        <v>prop,323,1</v>
      </c>
      <c r="P2621" s="50">
        <f ca="1">OFFSET(随机目标!$C$42,M2621-1,MATCH(K2621,随机目标!$C$41:$CH$41,0)+1)</f>
        <v>0</v>
      </c>
      <c r="Q2621" s="50">
        <v>1</v>
      </c>
      <c r="R2621" s="50" t="str">
        <f t="shared" ca="1" si="1099"/>
        <v>prop_323</v>
      </c>
      <c r="S2621" s="50" t="str">
        <f t="shared" ca="1" si="1100"/>
        <v>prop</v>
      </c>
    </row>
    <row r="2622" spans="11:19">
      <c r="K2622" s="50">
        <v>31</v>
      </c>
      <c r="L2622" s="50">
        <f t="shared" si="1098"/>
        <v>311020</v>
      </c>
      <c r="M2622" s="50">
        <v>20</v>
      </c>
      <c r="N2622" s="50" t="str">
        <f ca="1">OFFSET(随机目标!$C$42,M2622-1,MATCH(K2622,随机目标!$C$41:$CH$41,0)-1)</f>
        <v>prop,323,1</v>
      </c>
      <c r="O2622" s="50" t="str">
        <f ca="1">OFFSET(随机目标!$C$42,M2622-1,MATCH(K2622,随机目标!$C$41:$CH$41,0))</f>
        <v>prop,323,1</v>
      </c>
      <c r="P2622" s="50">
        <f ca="1">OFFSET(随机目标!$C$42,M2622-1,MATCH(K2622,随机目标!$C$41:$CH$41,0)+1)</f>
        <v>0</v>
      </c>
      <c r="Q2622" s="50">
        <v>1</v>
      </c>
      <c r="R2622" s="50" t="str">
        <f t="shared" ca="1" si="1099"/>
        <v>prop_323</v>
      </c>
      <c r="S2622" s="50" t="str">
        <f t="shared" ca="1" si="1100"/>
        <v>prop</v>
      </c>
    </row>
    <row r="2623" spans="11:19">
      <c r="K2623" s="50">
        <v>31</v>
      </c>
      <c r="L2623" s="50">
        <f t="shared" si="1098"/>
        <v>311021</v>
      </c>
      <c r="M2623" s="50">
        <v>21</v>
      </c>
      <c r="N2623" s="50" t="str">
        <f ca="1">OFFSET(随机目标!$C$42,M2623-1,MATCH(K2623,随机目标!$C$41:$CH$41,0)-1)</f>
        <v>prop,323,1</v>
      </c>
      <c r="O2623" s="50" t="str">
        <f ca="1">OFFSET(随机目标!$C$42,M2623-1,MATCH(K2623,随机目标!$C$41:$CH$41,0))</f>
        <v>prop,323,1</v>
      </c>
      <c r="P2623" s="50">
        <f ca="1">OFFSET(随机目标!$C$42,M2623-1,MATCH(K2623,随机目标!$C$41:$CH$41,0)+1)</f>
        <v>0</v>
      </c>
      <c r="Q2623" s="50">
        <v>1</v>
      </c>
      <c r="R2623" s="50" t="str">
        <f t="shared" ca="1" si="1099"/>
        <v>prop_323</v>
      </c>
      <c r="S2623" s="50" t="str">
        <f t="shared" ca="1" si="1100"/>
        <v>prop</v>
      </c>
    </row>
    <row r="2624" spans="11:19">
      <c r="K2624" s="50">
        <v>31</v>
      </c>
      <c r="L2624" s="50">
        <f t="shared" si="1098"/>
        <v>311022</v>
      </c>
      <c r="M2624" s="50">
        <v>22</v>
      </c>
      <c r="N2624" s="50" t="str">
        <f ca="1">OFFSET(随机目标!$C$42,M2624-1,MATCH(K2624,随机目标!$C$41:$CH$41,0)-1)</f>
        <v>prop,323,1</v>
      </c>
      <c r="O2624" s="50" t="str">
        <f ca="1">OFFSET(随机目标!$C$42,M2624-1,MATCH(K2624,随机目标!$C$41:$CH$41,0))</f>
        <v>prop,323,1</v>
      </c>
      <c r="P2624" s="50">
        <f ca="1">OFFSET(随机目标!$C$42,M2624-1,MATCH(K2624,随机目标!$C$41:$CH$41,0)+1)</f>
        <v>0</v>
      </c>
      <c r="Q2624" s="50">
        <v>1</v>
      </c>
      <c r="R2624" s="50" t="str">
        <f t="shared" ca="1" si="1099"/>
        <v>prop_323</v>
      </c>
      <c r="S2624" s="50" t="str">
        <f t="shared" ca="1" si="1100"/>
        <v>prop</v>
      </c>
    </row>
    <row r="2625" spans="11:19">
      <c r="K2625" s="50">
        <v>31</v>
      </c>
      <c r="L2625" s="50">
        <f t="shared" si="1098"/>
        <v>311023</v>
      </c>
      <c r="M2625" s="50">
        <v>23</v>
      </c>
      <c r="N2625" s="50" t="str">
        <f ca="1">OFFSET(随机目标!$C$42,M2625-1,MATCH(K2625,随机目标!$C$41:$CH$41,0)-1)</f>
        <v>prop,323,1</v>
      </c>
      <c r="O2625" s="50" t="str">
        <f ca="1">OFFSET(随机目标!$C$42,M2625-1,MATCH(K2625,随机目标!$C$41:$CH$41,0))</f>
        <v>prop,323,1</v>
      </c>
      <c r="P2625" s="50">
        <f ca="1">OFFSET(随机目标!$C$42,M2625-1,MATCH(K2625,随机目标!$C$41:$CH$41,0)+1)</f>
        <v>0</v>
      </c>
      <c r="Q2625" s="50">
        <v>1</v>
      </c>
      <c r="R2625" s="50" t="str">
        <f t="shared" ca="1" si="1099"/>
        <v>prop_323</v>
      </c>
      <c r="S2625" s="50" t="str">
        <f t="shared" ca="1" si="1100"/>
        <v>prop</v>
      </c>
    </row>
    <row r="2626" spans="11:19">
      <c r="K2626" s="50">
        <v>31</v>
      </c>
      <c r="L2626" s="50">
        <f t="shared" si="1098"/>
        <v>311024</v>
      </c>
      <c r="M2626" s="50">
        <v>24</v>
      </c>
      <c r="N2626" s="50" t="str">
        <f ca="1">OFFSET(随机目标!$C$42,M2626-1,MATCH(K2626,随机目标!$C$41:$CH$41,0)-1)</f>
        <v>prop,323,1</v>
      </c>
      <c r="O2626" s="50" t="str">
        <f ca="1">OFFSET(随机目标!$C$42,M2626-1,MATCH(K2626,随机目标!$C$41:$CH$41,0))</f>
        <v>prop,323,1</v>
      </c>
      <c r="P2626" s="50">
        <f ca="1">OFFSET(随机目标!$C$42,M2626-1,MATCH(K2626,随机目标!$C$41:$CH$41,0)+1)</f>
        <v>0</v>
      </c>
      <c r="Q2626" s="50">
        <v>1</v>
      </c>
      <c r="R2626" s="50" t="str">
        <f t="shared" ca="1" si="1099"/>
        <v>prop_323</v>
      </c>
      <c r="S2626" s="50" t="str">
        <f t="shared" ca="1" si="1100"/>
        <v>prop</v>
      </c>
    </row>
    <row r="2627" spans="11:19">
      <c r="K2627" s="50">
        <v>31</v>
      </c>
      <c r="L2627" s="50">
        <f t="shared" si="1098"/>
        <v>311025</v>
      </c>
      <c r="M2627" s="50">
        <v>25</v>
      </c>
      <c r="N2627" s="50" t="str">
        <f ca="1">OFFSET(随机目标!$C$42,M2627-1,MATCH(K2627,随机目标!$C$41:$CH$41,0)-1)</f>
        <v>prop,323,1</v>
      </c>
      <c r="O2627" s="50" t="str">
        <f ca="1">OFFSET(随机目标!$C$42,M2627-1,MATCH(K2627,随机目标!$C$41:$CH$41,0))</f>
        <v>prop,323,1</v>
      </c>
      <c r="P2627" s="50">
        <f ca="1">OFFSET(随机目标!$C$42,M2627-1,MATCH(K2627,随机目标!$C$41:$CH$41,0)+1)</f>
        <v>0</v>
      </c>
      <c r="Q2627" s="50">
        <v>1</v>
      </c>
      <c r="R2627" s="50" t="str">
        <f t="shared" ca="1" si="1099"/>
        <v>prop_323</v>
      </c>
      <c r="S2627" s="50" t="str">
        <f t="shared" ca="1" si="1100"/>
        <v>prop</v>
      </c>
    </row>
    <row r="2628" spans="11:19">
      <c r="K2628" s="50">
        <v>31</v>
      </c>
      <c r="L2628" s="50">
        <f t="shared" si="1098"/>
        <v>311026</v>
      </c>
      <c r="M2628" s="50">
        <v>26</v>
      </c>
      <c r="N2628" s="50" t="str">
        <f ca="1">OFFSET(随机目标!$C$42,M2628-1,MATCH(K2628,随机目标!$C$41:$CH$41,0)-1)</f>
        <v>prop,323,1</v>
      </c>
      <c r="O2628" s="50" t="str">
        <f ca="1">OFFSET(随机目标!$C$42,M2628-1,MATCH(K2628,随机目标!$C$41:$CH$41,0))</f>
        <v>prop,323,1</v>
      </c>
      <c r="P2628" s="50">
        <f ca="1">OFFSET(随机目标!$C$42,M2628-1,MATCH(K2628,随机目标!$C$41:$CH$41,0)+1)</f>
        <v>0</v>
      </c>
      <c r="Q2628" s="50">
        <v>1</v>
      </c>
      <c r="R2628" s="50" t="str">
        <f t="shared" ca="1" si="1099"/>
        <v>prop_323</v>
      </c>
      <c r="S2628" s="50" t="str">
        <f t="shared" ca="1" si="1100"/>
        <v>prop</v>
      </c>
    </row>
    <row r="2629" spans="11:19">
      <c r="K2629" s="50">
        <v>31</v>
      </c>
      <c r="L2629" s="50">
        <f t="shared" si="1098"/>
        <v>311027</v>
      </c>
      <c r="M2629" s="50">
        <v>27</v>
      </c>
      <c r="N2629" s="50" t="str">
        <f ca="1">OFFSET(随机目标!$C$42,M2629-1,MATCH(K2629,随机目标!$C$41:$CH$41,0)-1)</f>
        <v>prop,323,1</v>
      </c>
      <c r="O2629" s="50" t="str">
        <f ca="1">OFFSET(随机目标!$C$42,M2629-1,MATCH(K2629,随机目标!$C$41:$CH$41,0))</f>
        <v>prop,323,1</v>
      </c>
      <c r="P2629" s="50">
        <f ca="1">OFFSET(随机目标!$C$42,M2629-1,MATCH(K2629,随机目标!$C$41:$CH$41,0)+1)</f>
        <v>0</v>
      </c>
      <c r="Q2629" s="50">
        <v>1</v>
      </c>
      <c r="R2629" s="50" t="str">
        <f t="shared" ca="1" si="1099"/>
        <v>prop_323</v>
      </c>
      <c r="S2629" s="50" t="str">
        <f t="shared" ca="1" si="1100"/>
        <v>prop</v>
      </c>
    </row>
    <row r="2630" spans="11:19">
      <c r="K2630" s="50">
        <v>31</v>
      </c>
      <c r="L2630" s="50">
        <f t="shared" si="1098"/>
        <v>311028</v>
      </c>
      <c r="M2630" s="50">
        <v>28</v>
      </c>
      <c r="N2630" s="50" t="str">
        <f ca="1">OFFSET(随机目标!$C$42,M2630-1,MATCH(K2630,随机目标!$C$41:$CH$41,0)-1)</f>
        <v>prop,323,1</v>
      </c>
      <c r="O2630" s="50" t="str">
        <f ca="1">OFFSET(随机目标!$C$42,M2630-1,MATCH(K2630,随机目标!$C$41:$CH$41,0))</f>
        <v>prop,323,1</v>
      </c>
      <c r="P2630" s="50">
        <f ca="1">OFFSET(随机目标!$C$42,M2630-1,MATCH(K2630,随机目标!$C$41:$CH$41,0)+1)</f>
        <v>0</v>
      </c>
      <c r="Q2630" s="50">
        <v>1</v>
      </c>
      <c r="R2630" s="50" t="str">
        <f t="shared" ca="1" si="1099"/>
        <v>prop_323</v>
      </c>
      <c r="S2630" s="50" t="str">
        <f t="shared" ca="1" si="1100"/>
        <v>prop</v>
      </c>
    </row>
    <row r="2631" spans="11:19">
      <c r="K2631" s="50">
        <v>31</v>
      </c>
      <c r="L2631" s="50">
        <f t="shared" si="1098"/>
        <v>311029</v>
      </c>
      <c r="M2631" s="50">
        <v>29</v>
      </c>
      <c r="N2631" s="50" t="str">
        <f ca="1">OFFSET(随机目标!$C$42,M2631-1,MATCH(K2631,随机目标!$C$41:$CH$41,0)-1)</f>
        <v>prop,323,1</v>
      </c>
      <c r="O2631" s="50" t="str">
        <f ca="1">OFFSET(随机目标!$C$42,M2631-1,MATCH(K2631,随机目标!$C$41:$CH$41,0))</f>
        <v>prop,323,1</v>
      </c>
      <c r="P2631" s="50">
        <f ca="1">OFFSET(随机目标!$C$42,M2631-1,MATCH(K2631,随机目标!$C$41:$CH$41,0)+1)</f>
        <v>0</v>
      </c>
      <c r="Q2631" s="50">
        <v>1</v>
      </c>
      <c r="R2631" s="50" t="str">
        <f t="shared" ca="1" si="1099"/>
        <v>prop_323</v>
      </c>
      <c r="S2631" s="50" t="str">
        <f t="shared" ca="1" si="1100"/>
        <v>prop</v>
      </c>
    </row>
    <row r="2632" spans="11:19">
      <c r="K2632" s="50">
        <v>31</v>
      </c>
      <c r="L2632" s="50">
        <f t="shared" si="1098"/>
        <v>311030</v>
      </c>
      <c r="M2632" s="50">
        <v>30</v>
      </c>
      <c r="N2632" s="50" t="str">
        <f ca="1">OFFSET(随机目标!$C$42,M2632-1,MATCH(K2632,随机目标!$C$41:$CH$41,0)-1)</f>
        <v>prop,323,1</v>
      </c>
      <c r="O2632" s="50" t="str">
        <f ca="1">OFFSET(随机目标!$C$42,M2632-1,MATCH(K2632,随机目标!$C$41:$CH$41,0))</f>
        <v>prop,323,1</v>
      </c>
      <c r="P2632" s="50">
        <f ca="1">OFFSET(随机目标!$C$42,M2632-1,MATCH(K2632,随机目标!$C$41:$CH$41,0)+1)</f>
        <v>0</v>
      </c>
      <c r="Q2632" s="50">
        <v>1</v>
      </c>
      <c r="R2632" s="50" t="str">
        <f t="shared" ca="1" si="1099"/>
        <v>prop_323</v>
      </c>
      <c r="S2632" s="50" t="str">
        <f t="shared" ca="1" si="1100"/>
        <v>prop</v>
      </c>
    </row>
    <row r="2633" spans="11:19">
      <c r="K2633" s="50">
        <v>31</v>
      </c>
      <c r="L2633" s="50">
        <f t="shared" si="1098"/>
        <v>311031</v>
      </c>
      <c r="M2633" s="50">
        <v>31</v>
      </c>
      <c r="N2633" s="50" t="str">
        <f ca="1">OFFSET(随机目标!$C$42,M2633-1,MATCH(K2633,随机目标!$C$41:$CH$41,0)-1)</f>
        <v>prop,323,1</v>
      </c>
      <c r="O2633" s="50" t="str">
        <f ca="1">OFFSET(随机目标!$C$42,M2633-1,MATCH(K2633,随机目标!$C$41:$CH$41,0))</f>
        <v>prop,323,1</v>
      </c>
      <c r="P2633" s="50">
        <f ca="1">OFFSET(随机目标!$C$42,M2633-1,MATCH(K2633,随机目标!$C$41:$CH$41,0)+1)</f>
        <v>0</v>
      </c>
      <c r="Q2633" s="50">
        <v>1</v>
      </c>
      <c r="R2633" s="50" t="str">
        <f t="shared" ca="1" si="1099"/>
        <v>prop_323</v>
      </c>
      <c r="S2633" s="50" t="str">
        <f t="shared" ca="1" si="1100"/>
        <v>prop</v>
      </c>
    </row>
    <row r="2634" spans="11:19">
      <c r="K2634" s="50">
        <v>31</v>
      </c>
      <c r="L2634" s="50">
        <f t="shared" si="1098"/>
        <v>311032</v>
      </c>
      <c r="M2634" s="50">
        <v>32</v>
      </c>
      <c r="N2634" s="50" t="str">
        <f ca="1">OFFSET(随机目标!$C$42,M2634-1,MATCH(K2634,随机目标!$C$41:$CH$41,0)-1)</f>
        <v>prop,323,1</v>
      </c>
      <c r="O2634" s="50" t="str">
        <f ca="1">OFFSET(随机目标!$C$42,M2634-1,MATCH(K2634,随机目标!$C$41:$CH$41,0))</f>
        <v>prop,323,1</v>
      </c>
      <c r="P2634" s="50">
        <f ca="1">OFFSET(随机目标!$C$42,M2634-1,MATCH(K2634,随机目标!$C$41:$CH$41,0)+1)</f>
        <v>0</v>
      </c>
      <c r="Q2634" s="50">
        <v>1</v>
      </c>
      <c r="R2634" s="50" t="str">
        <f t="shared" ca="1" si="1099"/>
        <v>prop_323</v>
      </c>
      <c r="S2634" s="50" t="str">
        <f t="shared" ca="1" si="1100"/>
        <v>prop</v>
      </c>
    </row>
    <row r="2635" spans="11:19">
      <c r="K2635" s="50">
        <v>31</v>
      </c>
      <c r="L2635" s="50">
        <f t="shared" si="1098"/>
        <v>311033</v>
      </c>
      <c r="M2635" s="50">
        <v>33</v>
      </c>
      <c r="N2635" s="50" t="str">
        <f ca="1">OFFSET(随机目标!$C$42,M2635-1,MATCH(K2635,随机目标!$C$41:$CH$41,0)-1)</f>
        <v>prop,323,1</v>
      </c>
      <c r="O2635" s="50" t="str">
        <f ca="1">OFFSET(随机目标!$C$42,M2635-1,MATCH(K2635,随机目标!$C$41:$CH$41,0))</f>
        <v>prop,323,1</v>
      </c>
      <c r="P2635" s="50">
        <f ca="1">OFFSET(随机目标!$C$42,M2635-1,MATCH(K2635,随机目标!$C$41:$CH$41,0)+1)</f>
        <v>0</v>
      </c>
      <c r="Q2635" s="50">
        <v>1</v>
      </c>
      <c r="R2635" s="50" t="str">
        <f t="shared" ca="1" si="1099"/>
        <v>prop_323</v>
      </c>
      <c r="S2635" s="50" t="str">
        <f t="shared" ca="1" si="1100"/>
        <v>prop</v>
      </c>
    </row>
    <row r="2636" spans="11:19">
      <c r="K2636" s="50">
        <v>31</v>
      </c>
      <c r="L2636" s="50">
        <f t="shared" si="1098"/>
        <v>311034</v>
      </c>
      <c r="M2636" s="50">
        <v>34</v>
      </c>
      <c r="N2636" s="50" t="str">
        <f ca="1">OFFSET(随机目标!$C$42,M2636-1,MATCH(K2636,随机目标!$C$41:$CH$41,0)-1)</f>
        <v>prop,323,1</v>
      </c>
      <c r="O2636" s="50" t="str">
        <f ca="1">OFFSET(随机目标!$C$42,M2636-1,MATCH(K2636,随机目标!$C$41:$CH$41,0))</f>
        <v>prop,323,1</v>
      </c>
      <c r="P2636" s="50">
        <f ca="1">OFFSET(随机目标!$C$42,M2636-1,MATCH(K2636,随机目标!$C$41:$CH$41,0)+1)</f>
        <v>0</v>
      </c>
      <c r="Q2636" s="50">
        <v>1</v>
      </c>
      <c r="R2636" s="50" t="str">
        <f t="shared" ca="1" si="1099"/>
        <v>prop_323</v>
      </c>
      <c r="S2636" s="50" t="str">
        <f t="shared" ca="1" si="1100"/>
        <v>prop</v>
      </c>
    </row>
    <row r="2637" spans="11:19">
      <c r="K2637" s="50">
        <v>31</v>
      </c>
      <c r="L2637" s="50">
        <f t="shared" si="1098"/>
        <v>311035</v>
      </c>
      <c r="M2637" s="50">
        <v>35</v>
      </c>
      <c r="N2637" s="50" t="str">
        <f ca="1">OFFSET(随机目标!$C$42,M2637-1,MATCH(K2637,随机目标!$C$41:$CH$41,0)-1)</f>
        <v>prop,323,1</v>
      </c>
      <c r="O2637" s="50" t="str">
        <f ca="1">OFFSET(随机目标!$C$42,M2637-1,MATCH(K2637,随机目标!$C$41:$CH$41,0))</f>
        <v>prop,323,1</v>
      </c>
      <c r="P2637" s="50">
        <f ca="1">OFFSET(随机目标!$C$42,M2637-1,MATCH(K2637,随机目标!$C$41:$CH$41,0)+1)</f>
        <v>0</v>
      </c>
      <c r="Q2637" s="50">
        <v>1</v>
      </c>
      <c r="R2637" s="50" t="str">
        <f t="shared" ca="1" si="1099"/>
        <v>prop_323</v>
      </c>
      <c r="S2637" s="50" t="str">
        <f t="shared" ca="1" si="1100"/>
        <v>prop</v>
      </c>
    </row>
    <row r="2638" spans="11:19">
      <c r="K2638" s="50">
        <v>31</v>
      </c>
      <c r="L2638" s="50">
        <f t="shared" si="1098"/>
        <v>311036</v>
      </c>
      <c r="M2638" s="50">
        <v>36</v>
      </c>
      <c r="N2638" s="50" t="str">
        <f ca="1">OFFSET(随机目标!$C$42,M2638-1,MATCH(K2638,随机目标!$C$41:$CH$41,0)-1)</f>
        <v>prop,323,1</v>
      </c>
      <c r="O2638" s="50" t="str">
        <f ca="1">OFFSET(随机目标!$C$42,M2638-1,MATCH(K2638,随机目标!$C$41:$CH$41,0))</f>
        <v>prop,323,1</v>
      </c>
      <c r="P2638" s="50">
        <f ca="1">OFFSET(随机目标!$C$42,M2638-1,MATCH(K2638,随机目标!$C$41:$CH$41,0)+1)</f>
        <v>0</v>
      </c>
      <c r="Q2638" s="50">
        <v>1</v>
      </c>
      <c r="R2638" s="50" t="str">
        <f t="shared" ca="1" si="1099"/>
        <v>prop_323</v>
      </c>
      <c r="S2638" s="50" t="str">
        <f t="shared" ca="1" si="1100"/>
        <v>prop</v>
      </c>
    </row>
    <row r="2639" spans="11:19">
      <c r="K2639" s="50">
        <v>31</v>
      </c>
      <c r="L2639" s="50">
        <f t="shared" si="1098"/>
        <v>311037</v>
      </c>
      <c r="M2639" s="50">
        <v>37</v>
      </c>
      <c r="N2639" s="50" t="str">
        <f ca="1">OFFSET(随机目标!$C$42,M2639-1,MATCH(K2639,随机目标!$C$41:$CH$41,0)-1)</f>
        <v>prop,323,1</v>
      </c>
      <c r="O2639" s="50" t="str">
        <f ca="1">OFFSET(随机目标!$C$42,M2639-1,MATCH(K2639,随机目标!$C$41:$CH$41,0))</f>
        <v>prop,323,1</v>
      </c>
      <c r="P2639" s="50">
        <f ca="1">OFFSET(随机目标!$C$42,M2639-1,MATCH(K2639,随机目标!$C$41:$CH$41,0)+1)</f>
        <v>0</v>
      </c>
      <c r="Q2639" s="50">
        <v>1</v>
      </c>
      <c r="R2639" s="50" t="str">
        <f t="shared" ca="1" si="1099"/>
        <v>prop_323</v>
      </c>
      <c r="S2639" s="50" t="str">
        <f t="shared" ca="1" si="1100"/>
        <v>prop</v>
      </c>
    </row>
    <row r="2640" spans="11:19">
      <c r="K2640" s="50">
        <v>31</v>
      </c>
      <c r="L2640" s="50">
        <f t="shared" si="1098"/>
        <v>311038</v>
      </c>
      <c r="M2640" s="50">
        <v>38</v>
      </c>
      <c r="N2640" s="50" t="str">
        <f ca="1">OFFSET(随机目标!$C$42,M2640-1,MATCH(K2640,随机目标!$C$41:$CH$41,0)-1)</f>
        <v>prop,323,1</v>
      </c>
      <c r="O2640" s="50" t="str">
        <f ca="1">OFFSET(随机目标!$C$42,M2640-1,MATCH(K2640,随机目标!$C$41:$CH$41,0))</f>
        <v>prop,323,1</v>
      </c>
      <c r="P2640" s="50">
        <f ca="1">OFFSET(随机目标!$C$42,M2640-1,MATCH(K2640,随机目标!$C$41:$CH$41,0)+1)</f>
        <v>0</v>
      </c>
      <c r="Q2640" s="50">
        <v>1</v>
      </c>
      <c r="R2640" s="50" t="str">
        <f t="shared" ca="1" si="1099"/>
        <v>prop_323</v>
      </c>
      <c r="S2640" s="50" t="str">
        <f t="shared" ca="1" si="1100"/>
        <v>prop</v>
      </c>
    </row>
    <row r="2641" spans="11:19">
      <c r="K2641" s="50">
        <v>31</v>
      </c>
      <c r="L2641" s="50">
        <f t="shared" si="1098"/>
        <v>311039</v>
      </c>
      <c r="M2641" s="50">
        <v>39</v>
      </c>
      <c r="N2641" s="50" t="str">
        <f ca="1">OFFSET(随机目标!$C$42,M2641-1,MATCH(K2641,随机目标!$C$41:$CH$41,0)-1)</f>
        <v>prop,323,1</v>
      </c>
      <c r="O2641" s="50" t="str">
        <f ca="1">OFFSET(随机目标!$C$42,M2641-1,MATCH(K2641,随机目标!$C$41:$CH$41,0))</f>
        <v>prop,323,1</v>
      </c>
      <c r="P2641" s="50">
        <f ca="1">OFFSET(随机目标!$C$42,M2641-1,MATCH(K2641,随机目标!$C$41:$CH$41,0)+1)</f>
        <v>0</v>
      </c>
      <c r="Q2641" s="50">
        <v>1</v>
      </c>
      <c r="R2641" s="50" t="str">
        <f t="shared" ca="1" si="1099"/>
        <v>prop_323</v>
      </c>
      <c r="S2641" s="50" t="str">
        <f t="shared" ca="1" si="1100"/>
        <v>prop</v>
      </c>
    </row>
    <row r="2642" spans="11:19">
      <c r="K2642" s="50">
        <v>31</v>
      </c>
      <c r="L2642" s="50">
        <f t="shared" si="1098"/>
        <v>311040</v>
      </c>
      <c r="M2642" s="50">
        <v>40</v>
      </c>
      <c r="N2642" s="50" t="str">
        <f ca="1">OFFSET(随机目标!$C$42,M2642-1,MATCH(K2642,随机目标!$C$41:$CH$41,0)-1)</f>
        <v>prop,323,1</v>
      </c>
      <c r="O2642" s="50" t="str">
        <f ca="1">OFFSET(随机目标!$C$42,M2642-1,MATCH(K2642,随机目标!$C$41:$CH$41,0))</f>
        <v>prop,323,1</v>
      </c>
      <c r="P2642" s="50">
        <f ca="1">OFFSET(随机目标!$C$42,M2642-1,MATCH(K2642,随机目标!$C$41:$CH$41,0)+1)</f>
        <v>0</v>
      </c>
      <c r="Q2642" s="50">
        <v>1</v>
      </c>
      <c r="R2642" s="50" t="str">
        <f t="shared" ca="1" si="1099"/>
        <v>prop_323</v>
      </c>
      <c r="S2642" s="50" t="str">
        <f t="shared" ca="1" si="1100"/>
        <v>prop</v>
      </c>
    </row>
    <row r="2643" spans="11:19">
      <c r="K2643" s="50">
        <v>31</v>
      </c>
      <c r="L2643" s="50">
        <f t="shared" si="1098"/>
        <v>311041</v>
      </c>
      <c r="M2643" s="50">
        <v>41</v>
      </c>
      <c r="N2643" s="50" t="str">
        <f ca="1">OFFSET(随机目标!$C$42,M2643-1,MATCH(K2643,随机目标!$C$41:$CH$41,0)-1)</f>
        <v>prop,323,1</v>
      </c>
      <c r="O2643" s="50" t="str">
        <f ca="1">OFFSET(随机目标!$C$42,M2643-1,MATCH(K2643,随机目标!$C$41:$CH$41,0))</f>
        <v>prop,323,1</v>
      </c>
      <c r="P2643" s="50">
        <f ca="1">OFFSET(随机目标!$C$42,M2643-1,MATCH(K2643,随机目标!$C$41:$CH$41,0)+1)</f>
        <v>2</v>
      </c>
      <c r="Q2643" s="50">
        <v>1</v>
      </c>
      <c r="R2643" s="50" t="str">
        <f t="shared" ca="1" si="1099"/>
        <v>prop_323</v>
      </c>
      <c r="S2643" s="50" t="str">
        <f t="shared" ca="1" si="1100"/>
        <v>prop</v>
      </c>
    </row>
    <row r="2644" spans="11:19">
      <c r="K2644" s="50">
        <v>31</v>
      </c>
      <c r="L2644" s="50">
        <f t="shared" si="1098"/>
        <v>311042</v>
      </c>
      <c r="M2644" s="50">
        <v>42</v>
      </c>
      <c r="N2644" s="50" t="str">
        <f ca="1">OFFSET(随机目标!$C$42,M2644-1,MATCH(K2644,随机目标!$C$41:$CH$41,0)-1)</f>
        <v>prop,323,1</v>
      </c>
      <c r="O2644" s="50" t="str">
        <f ca="1">OFFSET(随机目标!$C$42,M2644-1,MATCH(K2644,随机目标!$C$41:$CH$41,0))</f>
        <v>prop,323,1</v>
      </c>
      <c r="P2644" s="50">
        <f ca="1">OFFSET(随机目标!$C$42,M2644-1,MATCH(K2644,随机目标!$C$41:$CH$41,0)+1)</f>
        <v>2</v>
      </c>
      <c r="Q2644" s="50">
        <v>1</v>
      </c>
      <c r="R2644" s="50" t="str">
        <f t="shared" ca="1" si="1099"/>
        <v>prop_323</v>
      </c>
      <c r="S2644" s="50" t="str">
        <f t="shared" ca="1" si="1100"/>
        <v>prop</v>
      </c>
    </row>
    <row r="2645" spans="11:19">
      <c r="K2645" s="50">
        <v>31</v>
      </c>
      <c r="L2645" s="50">
        <f t="shared" si="1098"/>
        <v>311043</v>
      </c>
      <c r="M2645" s="50">
        <v>43</v>
      </c>
      <c r="N2645" s="50" t="str">
        <f ca="1">OFFSET(随机目标!$C$42,M2645-1,MATCH(K2645,随机目标!$C$41:$CH$41,0)-1)</f>
        <v>prop,323,1</v>
      </c>
      <c r="O2645" s="50" t="str">
        <f ca="1">OFFSET(随机目标!$C$42,M2645-1,MATCH(K2645,随机目标!$C$41:$CH$41,0))</f>
        <v>prop,323,1</v>
      </c>
      <c r="P2645" s="50">
        <f ca="1">OFFSET(随机目标!$C$42,M2645-1,MATCH(K2645,随机目标!$C$41:$CH$41,0)+1)</f>
        <v>2</v>
      </c>
      <c r="Q2645" s="50">
        <v>1</v>
      </c>
      <c r="R2645" s="50" t="str">
        <f t="shared" ca="1" si="1099"/>
        <v>prop_323</v>
      </c>
      <c r="S2645" s="50" t="str">
        <f t="shared" ca="1" si="1100"/>
        <v>prop</v>
      </c>
    </row>
    <row r="2646" spans="11:19">
      <c r="K2646" s="50">
        <v>31</v>
      </c>
      <c r="L2646" s="50">
        <f t="shared" si="1098"/>
        <v>311044</v>
      </c>
      <c r="M2646" s="50">
        <v>44</v>
      </c>
      <c r="N2646" s="50" t="str">
        <f ca="1">OFFSET(随机目标!$C$42,M2646-1,MATCH(K2646,随机目标!$C$41:$CH$41,0)-1)</f>
        <v>prop,323,1</v>
      </c>
      <c r="O2646" s="50" t="str">
        <f ca="1">OFFSET(随机目标!$C$42,M2646-1,MATCH(K2646,随机目标!$C$41:$CH$41,0))</f>
        <v>prop,323,1</v>
      </c>
      <c r="P2646" s="50">
        <f ca="1">OFFSET(随机目标!$C$42,M2646-1,MATCH(K2646,随机目标!$C$41:$CH$41,0)+1)</f>
        <v>2</v>
      </c>
      <c r="Q2646" s="50">
        <v>1</v>
      </c>
      <c r="R2646" s="50" t="str">
        <f t="shared" ca="1" si="1099"/>
        <v>prop_323</v>
      </c>
      <c r="S2646" s="50" t="str">
        <f t="shared" ca="1" si="1100"/>
        <v>prop</v>
      </c>
    </row>
    <row r="2647" spans="11:19">
      <c r="K2647" s="50">
        <v>31</v>
      </c>
      <c r="L2647" s="50">
        <f t="shared" si="1098"/>
        <v>311045</v>
      </c>
      <c r="M2647" s="50">
        <v>45</v>
      </c>
      <c r="N2647" s="50" t="str">
        <f ca="1">OFFSET(随机目标!$C$42,M2647-1,MATCH(K2647,随机目标!$C$41:$CH$41,0)-1)</f>
        <v>prop,323,1</v>
      </c>
      <c r="O2647" s="50" t="str">
        <f ca="1">OFFSET(随机目标!$C$42,M2647-1,MATCH(K2647,随机目标!$C$41:$CH$41,0))</f>
        <v>prop,323,1</v>
      </c>
      <c r="P2647" s="50">
        <f ca="1">OFFSET(随机目标!$C$42,M2647-1,MATCH(K2647,随机目标!$C$41:$CH$41,0)+1)</f>
        <v>2</v>
      </c>
      <c r="Q2647" s="50">
        <v>1</v>
      </c>
      <c r="R2647" s="50" t="str">
        <f t="shared" ca="1" si="1099"/>
        <v>prop_323</v>
      </c>
      <c r="S2647" s="50" t="str">
        <f t="shared" ca="1" si="1100"/>
        <v>prop</v>
      </c>
    </row>
    <row r="2648" spans="11:19">
      <c r="K2648" s="50">
        <v>31</v>
      </c>
      <c r="L2648" s="50">
        <f t="shared" si="1098"/>
        <v>311046</v>
      </c>
      <c r="M2648" s="50">
        <v>46</v>
      </c>
      <c r="N2648" s="50" t="str">
        <f ca="1">OFFSET(随机目标!$C$42,M2648-1,MATCH(K2648,随机目标!$C$41:$CH$41,0)-1)</f>
        <v>prop,323,1</v>
      </c>
      <c r="O2648" s="50" t="str">
        <f ca="1">OFFSET(随机目标!$C$42,M2648-1,MATCH(K2648,随机目标!$C$41:$CH$41,0))</f>
        <v>prop,323,1</v>
      </c>
      <c r="P2648" s="50">
        <f ca="1">OFFSET(随机目标!$C$42,M2648-1,MATCH(K2648,随机目标!$C$41:$CH$41,0)+1)</f>
        <v>2</v>
      </c>
      <c r="Q2648" s="50">
        <v>1</v>
      </c>
      <c r="R2648" s="50" t="str">
        <f t="shared" ca="1" si="1099"/>
        <v>prop_323</v>
      </c>
      <c r="S2648" s="50" t="str">
        <f t="shared" ca="1" si="1100"/>
        <v>prop</v>
      </c>
    </row>
    <row r="2649" spans="11:19">
      <c r="K2649" s="50">
        <v>31</v>
      </c>
      <c r="L2649" s="50">
        <f t="shared" si="1098"/>
        <v>311047</v>
      </c>
      <c r="M2649" s="50">
        <v>47</v>
      </c>
      <c r="N2649" s="50" t="str">
        <f ca="1">OFFSET(随机目标!$C$42,M2649-1,MATCH(K2649,随机目标!$C$41:$CH$41,0)-1)</f>
        <v>prop,323,1</v>
      </c>
      <c r="O2649" s="50" t="str">
        <f ca="1">OFFSET(随机目标!$C$42,M2649-1,MATCH(K2649,随机目标!$C$41:$CH$41,0))</f>
        <v>prop,323,1</v>
      </c>
      <c r="P2649" s="50">
        <f ca="1">OFFSET(随机目标!$C$42,M2649-1,MATCH(K2649,随机目标!$C$41:$CH$41,0)+1)</f>
        <v>2</v>
      </c>
      <c r="Q2649" s="50">
        <v>1</v>
      </c>
      <c r="R2649" s="50" t="str">
        <f t="shared" ca="1" si="1099"/>
        <v>prop_323</v>
      </c>
      <c r="S2649" s="50" t="str">
        <f t="shared" ca="1" si="1100"/>
        <v>prop</v>
      </c>
    </row>
    <row r="2650" spans="11:19">
      <c r="K2650" s="50">
        <v>31</v>
      </c>
      <c r="L2650" s="50">
        <f t="shared" si="1098"/>
        <v>311048</v>
      </c>
      <c r="M2650" s="50">
        <v>48</v>
      </c>
      <c r="N2650" s="50" t="str">
        <f ca="1">OFFSET(随机目标!$C$42,M2650-1,MATCH(K2650,随机目标!$C$41:$CH$41,0)-1)</f>
        <v>prop,323,1</v>
      </c>
      <c r="O2650" s="50" t="str">
        <f ca="1">OFFSET(随机目标!$C$42,M2650-1,MATCH(K2650,随机目标!$C$41:$CH$41,0))</f>
        <v>prop,323,1</v>
      </c>
      <c r="P2650" s="50">
        <f ca="1">OFFSET(随机目标!$C$42,M2650-1,MATCH(K2650,随机目标!$C$41:$CH$41,0)+1)</f>
        <v>2</v>
      </c>
      <c r="Q2650" s="50">
        <v>1</v>
      </c>
      <c r="R2650" s="50" t="str">
        <f t="shared" ca="1" si="1099"/>
        <v>prop_323</v>
      </c>
      <c r="S2650" s="50" t="str">
        <f t="shared" ca="1" si="1100"/>
        <v>prop</v>
      </c>
    </row>
    <row r="2651" spans="11:19">
      <c r="K2651" s="50">
        <v>31</v>
      </c>
      <c r="L2651" s="50">
        <f t="shared" si="1098"/>
        <v>311049</v>
      </c>
      <c r="M2651" s="50">
        <v>49</v>
      </c>
      <c r="N2651" s="50" t="str">
        <f ca="1">OFFSET(随机目标!$C$42,M2651-1,MATCH(K2651,随机目标!$C$41:$CH$41,0)-1)</f>
        <v>prop,323,1</v>
      </c>
      <c r="O2651" s="50" t="str">
        <f ca="1">OFFSET(随机目标!$C$42,M2651-1,MATCH(K2651,随机目标!$C$41:$CH$41,0))</f>
        <v>prop,323,1</v>
      </c>
      <c r="P2651" s="50">
        <f ca="1">OFFSET(随机目标!$C$42,M2651-1,MATCH(K2651,随机目标!$C$41:$CH$41,0)+1)</f>
        <v>2</v>
      </c>
      <c r="Q2651" s="50">
        <v>1</v>
      </c>
      <c r="R2651" s="50" t="str">
        <f t="shared" ca="1" si="1099"/>
        <v>prop_323</v>
      </c>
      <c r="S2651" s="50" t="str">
        <f t="shared" ca="1" si="1100"/>
        <v>prop</v>
      </c>
    </row>
    <row r="2652" spans="11:19">
      <c r="K2652" s="50">
        <v>31</v>
      </c>
      <c r="L2652" s="50">
        <f t="shared" si="1098"/>
        <v>311050</v>
      </c>
      <c r="M2652" s="50">
        <v>50</v>
      </c>
      <c r="N2652" s="50" t="str">
        <f ca="1">OFFSET(随机目标!$C$42,M2652-1,MATCH(K2652,随机目标!$C$41:$CH$41,0)-1)</f>
        <v>prop,323,1</v>
      </c>
      <c r="O2652" s="50" t="str">
        <f ca="1">OFFSET(随机目标!$C$42,M2652-1,MATCH(K2652,随机目标!$C$41:$CH$41,0))</f>
        <v>prop,323,1</v>
      </c>
      <c r="P2652" s="50">
        <f ca="1">OFFSET(随机目标!$C$42,M2652-1,MATCH(K2652,随机目标!$C$41:$CH$41,0)+1)</f>
        <v>2</v>
      </c>
      <c r="Q2652" s="50">
        <v>1</v>
      </c>
      <c r="R2652" s="50" t="str">
        <f t="shared" ca="1" si="1099"/>
        <v>prop_323</v>
      </c>
      <c r="S2652" s="50" t="str">
        <f t="shared" ca="1" si="1100"/>
        <v>prop</v>
      </c>
    </row>
    <row r="2653" spans="11:19">
      <c r="K2653" s="50">
        <v>31</v>
      </c>
      <c r="L2653" s="50">
        <f t="shared" si="1098"/>
        <v>311051</v>
      </c>
      <c r="M2653" s="50">
        <v>51</v>
      </c>
      <c r="N2653" s="50" t="str">
        <f ca="1">OFFSET(随机目标!$C$42,M2653-1,MATCH(K2653,随机目标!$C$41:$CH$41,0)-1)</f>
        <v>prop,323,1</v>
      </c>
      <c r="O2653" s="50" t="str">
        <f ca="1">OFFSET(随机目标!$C$42,M2653-1,MATCH(K2653,随机目标!$C$41:$CH$41,0))</f>
        <v>prop,323,1</v>
      </c>
      <c r="P2653" s="50">
        <f ca="1">OFFSET(随机目标!$C$42,M2653-1,MATCH(K2653,随机目标!$C$41:$CH$41,0)+1)</f>
        <v>2</v>
      </c>
      <c r="Q2653" s="50">
        <v>1</v>
      </c>
      <c r="R2653" s="50" t="str">
        <f t="shared" ca="1" si="1099"/>
        <v>prop_323</v>
      </c>
      <c r="S2653" s="50" t="str">
        <f t="shared" ca="1" si="1100"/>
        <v>prop</v>
      </c>
    </row>
    <row r="2654" spans="11:19">
      <c r="K2654" s="50">
        <v>31</v>
      </c>
      <c r="L2654" s="50">
        <f t="shared" si="1098"/>
        <v>311052</v>
      </c>
      <c r="M2654" s="50">
        <v>52</v>
      </c>
      <c r="N2654" s="50" t="str">
        <f ca="1">OFFSET(随机目标!$C$42,M2654-1,MATCH(K2654,随机目标!$C$41:$CH$41,0)-1)</f>
        <v>prop,323,1</v>
      </c>
      <c r="O2654" s="50" t="str">
        <f ca="1">OFFSET(随机目标!$C$42,M2654-1,MATCH(K2654,随机目标!$C$41:$CH$41,0))</f>
        <v>prop,323,1</v>
      </c>
      <c r="P2654" s="50">
        <f ca="1">OFFSET(随机目标!$C$42,M2654-1,MATCH(K2654,随机目标!$C$41:$CH$41,0)+1)</f>
        <v>2</v>
      </c>
      <c r="Q2654" s="50">
        <v>1</v>
      </c>
      <c r="R2654" s="50" t="str">
        <f t="shared" ca="1" si="1099"/>
        <v>prop_323</v>
      </c>
      <c r="S2654" s="50" t="str">
        <f t="shared" ca="1" si="1100"/>
        <v>prop</v>
      </c>
    </row>
    <row r="2655" spans="11:19">
      <c r="K2655" s="50">
        <v>31</v>
      </c>
      <c r="L2655" s="50">
        <f t="shared" si="1098"/>
        <v>311053</v>
      </c>
      <c r="M2655" s="50">
        <v>53</v>
      </c>
      <c r="N2655" s="50" t="str">
        <f ca="1">OFFSET(随机目标!$C$42,M2655-1,MATCH(K2655,随机目标!$C$41:$CH$41,0)-1)</f>
        <v>prop,323,1</v>
      </c>
      <c r="O2655" s="50" t="str">
        <f ca="1">OFFSET(随机目标!$C$42,M2655-1,MATCH(K2655,随机目标!$C$41:$CH$41,0))</f>
        <v>prop,323,1</v>
      </c>
      <c r="P2655" s="50">
        <f ca="1">OFFSET(随机目标!$C$42,M2655-1,MATCH(K2655,随机目标!$C$41:$CH$41,0)+1)</f>
        <v>2</v>
      </c>
      <c r="Q2655" s="50">
        <v>1</v>
      </c>
      <c r="R2655" s="50" t="str">
        <f t="shared" ca="1" si="1099"/>
        <v>prop_323</v>
      </c>
      <c r="S2655" s="50" t="str">
        <f t="shared" ca="1" si="1100"/>
        <v>prop</v>
      </c>
    </row>
    <row r="2656" spans="11:19">
      <c r="K2656" s="50">
        <v>31</v>
      </c>
      <c r="L2656" s="50">
        <f t="shared" si="1098"/>
        <v>311054</v>
      </c>
      <c r="M2656" s="50">
        <v>54</v>
      </c>
      <c r="N2656" s="50" t="str">
        <f ca="1">OFFSET(随机目标!$C$42,M2656-1,MATCH(K2656,随机目标!$C$41:$CH$41,0)-1)</f>
        <v>prop,323,1</v>
      </c>
      <c r="O2656" s="50" t="str">
        <f ca="1">OFFSET(随机目标!$C$42,M2656-1,MATCH(K2656,随机目标!$C$41:$CH$41,0))</f>
        <v>prop,323,1</v>
      </c>
      <c r="P2656" s="50">
        <f ca="1">OFFSET(随机目标!$C$42,M2656-1,MATCH(K2656,随机目标!$C$41:$CH$41,0)+1)</f>
        <v>2</v>
      </c>
      <c r="Q2656" s="50">
        <v>1</v>
      </c>
      <c r="R2656" s="50" t="str">
        <f t="shared" ca="1" si="1099"/>
        <v>prop_323</v>
      </c>
      <c r="S2656" s="50" t="str">
        <f t="shared" ca="1" si="1100"/>
        <v>prop</v>
      </c>
    </row>
    <row r="2657" spans="11:19">
      <c r="K2657" s="50">
        <v>31</v>
      </c>
      <c r="L2657" s="50">
        <f t="shared" si="1098"/>
        <v>311055</v>
      </c>
      <c r="M2657" s="50">
        <v>55</v>
      </c>
      <c r="N2657" s="50" t="str">
        <f ca="1">OFFSET(随机目标!$C$42,M2657-1,MATCH(K2657,随机目标!$C$41:$CH$41,0)-1)</f>
        <v>prop,323,1</v>
      </c>
      <c r="O2657" s="50" t="str">
        <f ca="1">OFFSET(随机目标!$C$42,M2657-1,MATCH(K2657,随机目标!$C$41:$CH$41,0))</f>
        <v>prop,323,1</v>
      </c>
      <c r="P2657" s="50">
        <f ca="1">OFFSET(随机目标!$C$42,M2657-1,MATCH(K2657,随机目标!$C$41:$CH$41,0)+1)</f>
        <v>2</v>
      </c>
      <c r="Q2657" s="50">
        <v>1</v>
      </c>
      <c r="R2657" s="50" t="str">
        <f t="shared" ca="1" si="1099"/>
        <v>prop_323</v>
      </c>
      <c r="S2657" s="50" t="str">
        <f t="shared" ca="1" si="1100"/>
        <v>prop</v>
      </c>
    </row>
    <row r="2658" spans="11:19">
      <c r="K2658" s="50">
        <v>31</v>
      </c>
      <c r="L2658" s="50">
        <f t="shared" si="1098"/>
        <v>311056</v>
      </c>
      <c r="M2658" s="50">
        <v>56</v>
      </c>
      <c r="N2658" s="50" t="str">
        <f ca="1">OFFSET(随机目标!$C$42,M2658-1,MATCH(K2658,随机目标!$C$41:$CH$41,0)-1)</f>
        <v>prop,323,1</v>
      </c>
      <c r="O2658" s="50" t="str">
        <f ca="1">OFFSET(随机目标!$C$42,M2658-1,MATCH(K2658,随机目标!$C$41:$CH$41,0))</f>
        <v>prop,323,1</v>
      </c>
      <c r="P2658" s="50">
        <f ca="1">OFFSET(随机目标!$C$42,M2658-1,MATCH(K2658,随机目标!$C$41:$CH$41,0)+1)</f>
        <v>2</v>
      </c>
      <c r="Q2658" s="50">
        <v>1</v>
      </c>
      <c r="R2658" s="50" t="str">
        <f t="shared" ca="1" si="1099"/>
        <v>prop_323</v>
      </c>
      <c r="S2658" s="50" t="str">
        <f t="shared" ca="1" si="1100"/>
        <v>prop</v>
      </c>
    </row>
    <row r="2659" spans="11:19">
      <c r="K2659" s="50">
        <v>31</v>
      </c>
      <c r="L2659" s="50">
        <f t="shared" si="1098"/>
        <v>311057</v>
      </c>
      <c r="M2659" s="50">
        <v>57</v>
      </c>
      <c r="N2659" s="50" t="str">
        <f ca="1">OFFSET(随机目标!$C$42,M2659-1,MATCH(K2659,随机目标!$C$41:$CH$41,0)-1)</f>
        <v>prop,323,1</v>
      </c>
      <c r="O2659" s="50" t="str">
        <f ca="1">OFFSET(随机目标!$C$42,M2659-1,MATCH(K2659,随机目标!$C$41:$CH$41,0))</f>
        <v>prop,323,1</v>
      </c>
      <c r="P2659" s="50">
        <f ca="1">OFFSET(随机目标!$C$42,M2659-1,MATCH(K2659,随机目标!$C$41:$CH$41,0)+1)</f>
        <v>2</v>
      </c>
      <c r="Q2659" s="50">
        <v>1</v>
      </c>
      <c r="R2659" s="50" t="str">
        <f t="shared" ca="1" si="1099"/>
        <v>prop_323</v>
      </c>
      <c r="S2659" s="50" t="str">
        <f t="shared" ca="1" si="1100"/>
        <v>prop</v>
      </c>
    </row>
    <row r="2660" spans="11:19">
      <c r="K2660" s="50">
        <v>31</v>
      </c>
      <c r="L2660" s="50">
        <f t="shared" si="1098"/>
        <v>311058</v>
      </c>
      <c r="M2660" s="50">
        <v>58</v>
      </c>
      <c r="N2660" s="50" t="str">
        <f ca="1">OFFSET(随机目标!$C$42,M2660-1,MATCH(K2660,随机目标!$C$41:$CH$41,0)-1)</f>
        <v>prop,323,1</v>
      </c>
      <c r="O2660" s="50" t="str">
        <f ca="1">OFFSET(随机目标!$C$42,M2660-1,MATCH(K2660,随机目标!$C$41:$CH$41,0))</f>
        <v>prop,323,1</v>
      </c>
      <c r="P2660" s="50">
        <f ca="1">OFFSET(随机目标!$C$42,M2660-1,MATCH(K2660,随机目标!$C$41:$CH$41,0)+1)</f>
        <v>2</v>
      </c>
      <c r="Q2660" s="50">
        <v>1</v>
      </c>
      <c r="R2660" s="50" t="str">
        <f t="shared" ca="1" si="1099"/>
        <v>prop_323</v>
      </c>
      <c r="S2660" s="50" t="str">
        <f t="shared" ca="1" si="1100"/>
        <v>prop</v>
      </c>
    </row>
    <row r="2661" spans="11:19">
      <c r="K2661" s="50">
        <v>31</v>
      </c>
      <c r="L2661" s="50">
        <f t="shared" si="1098"/>
        <v>311059</v>
      </c>
      <c r="M2661" s="50">
        <v>59</v>
      </c>
      <c r="N2661" s="50" t="str">
        <f ca="1">OFFSET(随机目标!$C$42,M2661-1,MATCH(K2661,随机目标!$C$41:$CH$41,0)-1)</f>
        <v>prop,323,1</v>
      </c>
      <c r="O2661" s="50" t="str">
        <f ca="1">OFFSET(随机目标!$C$42,M2661-1,MATCH(K2661,随机目标!$C$41:$CH$41,0))</f>
        <v>prop,323,1</v>
      </c>
      <c r="P2661" s="50">
        <f ca="1">OFFSET(随机目标!$C$42,M2661-1,MATCH(K2661,随机目标!$C$41:$CH$41,0)+1)</f>
        <v>2</v>
      </c>
      <c r="Q2661" s="50">
        <v>1</v>
      </c>
      <c r="R2661" s="50" t="str">
        <f t="shared" ca="1" si="1099"/>
        <v>prop_323</v>
      </c>
      <c r="S2661" s="50" t="str">
        <f t="shared" ca="1" si="1100"/>
        <v>prop</v>
      </c>
    </row>
    <row r="2662" spans="11:19">
      <c r="K2662" s="50">
        <v>31</v>
      </c>
      <c r="L2662" s="50">
        <f t="shared" si="1098"/>
        <v>311060</v>
      </c>
      <c r="M2662" s="50">
        <v>60</v>
      </c>
      <c r="N2662" s="50" t="str">
        <f ca="1">OFFSET(随机目标!$C$42,M2662-1,MATCH(K2662,随机目标!$C$41:$CH$41,0)-1)</f>
        <v>prop,323,1</v>
      </c>
      <c r="O2662" s="50" t="str">
        <f ca="1">OFFSET(随机目标!$C$42,M2662-1,MATCH(K2662,随机目标!$C$41:$CH$41,0))</f>
        <v>prop,323,1</v>
      </c>
      <c r="P2662" s="50">
        <f ca="1">OFFSET(随机目标!$C$42,M2662-1,MATCH(K2662,随机目标!$C$41:$CH$41,0)+1)</f>
        <v>2</v>
      </c>
      <c r="Q2662" s="50">
        <v>1</v>
      </c>
      <c r="R2662" s="50" t="str">
        <f t="shared" ca="1" si="1099"/>
        <v>prop_323</v>
      </c>
      <c r="S2662" s="50" t="str">
        <f t="shared" ca="1" si="1100"/>
        <v>prop</v>
      </c>
    </row>
    <row r="2663" spans="11:19">
      <c r="K2663" s="50">
        <v>31</v>
      </c>
      <c r="L2663" s="50">
        <f t="shared" si="1098"/>
        <v>311061</v>
      </c>
      <c r="M2663" s="50">
        <v>61</v>
      </c>
      <c r="N2663" s="50" t="str">
        <f ca="1">OFFSET(随机目标!$C$42,M2663-1,MATCH(K2663,随机目标!$C$41:$CH$41,0)-1)</f>
        <v>prop,323,1</v>
      </c>
      <c r="O2663" s="50" t="str">
        <f ca="1">OFFSET(随机目标!$C$42,M2663-1,MATCH(K2663,随机目标!$C$41:$CH$41,0))</f>
        <v>prop,323,1</v>
      </c>
      <c r="P2663" s="50">
        <f ca="1">OFFSET(随机目标!$C$42,M2663-1,MATCH(K2663,随机目标!$C$41:$CH$41,0)+1)</f>
        <v>2</v>
      </c>
      <c r="Q2663" s="50">
        <v>1</v>
      </c>
      <c r="R2663" s="50" t="str">
        <f t="shared" ca="1" si="1099"/>
        <v>prop_323</v>
      </c>
      <c r="S2663" s="50" t="str">
        <f t="shared" ca="1" si="1100"/>
        <v>prop</v>
      </c>
    </row>
    <row r="2664" spans="11:19">
      <c r="K2664" s="50">
        <v>31</v>
      </c>
      <c r="L2664" s="50">
        <f t="shared" si="1098"/>
        <v>311062</v>
      </c>
      <c r="M2664" s="50">
        <v>62</v>
      </c>
      <c r="N2664" s="50" t="str">
        <f ca="1">OFFSET(随机目标!$C$42,M2664-1,MATCH(K2664,随机目标!$C$41:$CH$41,0)-1)</f>
        <v>prop,323,1</v>
      </c>
      <c r="O2664" s="50" t="str">
        <f ca="1">OFFSET(随机目标!$C$42,M2664-1,MATCH(K2664,随机目标!$C$41:$CH$41,0))</f>
        <v>prop,323,1</v>
      </c>
      <c r="P2664" s="50">
        <f ca="1">OFFSET(随机目标!$C$42,M2664-1,MATCH(K2664,随机目标!$C$41:$CH$41,0)+1)</f>
        <v>2</v>
      </c>
      <c r="Q2664" s="50">
        <v>1</v>
      </c>
      <c r="R2664" s="50" t="str">
        <f t="shared" ca="1" si="1099"/>
        <v>prop_323</v>
      </c>
      <c r="S2664" s="50" t="str">
        <f t="shared" ca="1" si="1100"/>
        <v>prop</v>
      </c>
    </row>
    <row r="2665" spans="11:19">
      <c r="K2665" s="50">
        <v>31</v>
      </c>
      <c r="L2665" s="50">
        <f t="shared" si="1098"/>
        <v>311063</v>
      </c>
      <c r="M2665" s="50">
        <v>63</v>
      </c>
      <c r="N2665" s="50" t="str">
        <f ca="1">OFFSET(随机目标!$C$42,M2665-1,MATCH(K2665,随机目标!$C$41:$CH$41,0)-1)</f>
        <v>prop,323,1</v>
      </c>
      <c r="O2665" s="50" t="str">
        <f ca="1">OFFSET(随机目标!$C$42,M2665-1,MATCH(K2665,随机目标!$C$41:$CH$41,0))</f>
        <v>prop,323,1</v>
      </c>
      <c r="P2665" s="50">
        <f ca="1">OFFSET(随机目标!$C$42,M2665-1,MATCH(K2665,随机目标!$C$41:$CH$41,0)+1)</f>
        <v>2</v>
      </c>
      <c r="Q2665" s="50">
        <v>1</v>
      </c>
      <c r="R2665" s="50" t="str">
        <f t="shared" ca="1" si="1099"/>
        <v>prop_323</v>
      </c>
      <c r="S2665" s="50" t="str">
        <f t="shared" ca="1" si="1100"/>
        <v>prop</v>
      </c>
    </row>
    <row r="2666" spans="11:19">
      <c r="K2666" s="50">
        <v>31</v>
      </c>
      <c r="L2666" s="50">
        <f t="shared" si="1098"/>
        <v>311064</v>
      </c>
      <c r="M2666" s="50">
        <v>64</v>
      </c>
      <c r="N2666" s="50" t="str">
        <f ca="1">OFFSET(随机目标!$C$42,M2666-1,MATCH(K2666,随机目标!$C$41:$CH$41,0)-1)</f>
        <v>prop,323,1</v>
      </c>
      <c r="O2666" s="50" t="str">
        <f ca="1">OFFSET(随机目标!$C$42,M2666-1,MATCH(K2666,随机目标!$C$41:$CH$41,0))</f>
        <v>prop,323,1</v>
      </c>
      <c r="P2666" s="50">
        <f ca="1">OFFSET(随机目标!$C$42,M2666-1,MATCH(K2666,随机目标!$C$41:$CH$41,0)+1)</f>
        <v>2</v>
      </c>
      <c r="Q2666" s="50">
        <v>1</v>
      </c>
      <c r="R2666" s="50" t="str">
        <f t="shared" ca="1" si="1099"/>
        <v>prop_323</v>
      </c>
      <c r="S2666" s="50" t="str">
        <f t="shared" ca="1" si="1100"/>
        <v>prop</v>
      </c>
    </row>
    <row r="2667" spans="11:19">
      <c r="K2667" s="50">
        <v>31</v>
      </c>
      <c r="L2667" s="50">
        <f t="shared" si="1098"/>
        <v>311065</v>
      </c>
      <c r="M2667" s="50">
        <v>65</v>
      </c>
      <c r="N2667" s="50" t="str">
        <f ca="1">OFFSET(随机目标!$C$42,M2667-1,MATCH(K2667,随机目标!$C$41:$CH$41,0)-1)</f>
        <v>prop,323,1</v>
      </c>
      <c r="O2667" s="50" t="str">
        <f ca="1">OFFSET(随机目标!$C$42,M2667-1,MATCH(K2667,随机目标!$C$41:$CH$41,0))</f>
        <v>prop,323,1</v>
      </c>
      <c r="P2667" s="50">
        <f ca="1">OFFSET(随机目标!$C$42,M2667-1,MATCH(K2667,随机目标!$C$41:$CH$41,0)+1)</f>
        <v>2</v>
      </c>
      <c r="Q2667" s="50">
        <v>1</v>
      </c>
      <c r="R2667" s="50" t="str">
        <f t="shared" ca="1" si="1099"/>
        <v>prop_323</v>
      </c>
      <c r="S2667" s="50" t="str">
        <f t="shared" ca="1" si="1100"/>
        <v>prop</v>
      </c>
    </row>
    <row r="2668" spans="11:19">
      <c r="K2668" s="50">
        <v>31</v>
      </c>
      <c r="L2668" s="50">
        <f t="shared" si="1098"/>
        <v>311066</v>
      </c>
      <c r="M2668" s="50">
        <v>66</v>
      </c>
      <c r="N2668" s="50" t="str">
        <f ca="1">OFFSET(随机目标!$C$42,M2668-1,MATCH(K2668,随机目标!$C$41:$CH$41,0)-1)</f>
        <v>prop,323,1</v>
      </c>
      <c r="O2668" s="50" t="str">
        <f ca="1">OFFSET(随机目标!$C$42,M2668-1,MATCH(K2668,随机目标!$C$41:$CH$41,0))</f>
        <v>prop,323,1</v>
      </c>
      <c r="P2668" s="50">
        <f ca="1">OFFSET(随机目标!$C$42,M2668-1,MATCH(K2668,随机目标!$C$41:$CH$41,0)+1)</f>
        <v>2</v>
      </c>
      <c r="Q2668" s="50">
        <v>1</v>
      </c>
      <c r="R2668" s="50" t="str">
        <f t="shared" ca="1" si="1099"/>
        <v>prop_323</v>
      </c>
      <c r="S2668" s="50" t="str">
        <f t="shared" ca="1" si="1100"/>
        <v>prop</v>
      </c>
    </row>
    <row r="2669" spans="11:19">
      <c r="K2669" s="50">
        <v>31</v>
      </c>
      <c r="L2669" s="50">
        <f t="shared" si="1098"/>
        <v>311067</v>
      </c>
      <c r="M2669" s="50">
        <v>67</v>
      </c>
      <c r="N2669" s="50" t="str">
        <f ca="1">OFFSET(随机目标!$C$42,M2669-1,MATCH(K2669,随机目标!$C$41:$CH$41,0)-1)</f>
        <v>prop,323,1</v>
      </c>
      <c r="O2669" s="50" t="str">
        <f ca="1">OFFSET(随机目标!$C$42,M2669-1,MATCH(K2669,随机目标!$C$41:$CH$41,0))</f>
        <v>prop,323,1</v>
      </c>
      <c r="P2669" s="50">
        <f ca="1">OFFSET(随机目标!$C$42,M2669-1,MATCH(K2669,随机目标!$C$41:$CH$41,0)+1)</f>
        <v>2</v>
      </c>
      <c r="Q2669" s="50">
        <v>1</v>
      </c>
      <c r="R2669" s="50" t="str">
        <f t="shared" ca="1" si="1099"/>
        <v>prop_323</v>
      </c>
      <c r="S2669" s="50" t="str">
        <f t="shared" ca="1" si="1100"/>
        <v>prop</v>
      </c>
    </row>
    <row r="2670" spans="11:19">
      <c r="K2670" s="50">
        <v>31</v>
      </c>
      <c r="L2670" s="50">
        <f t="shared" si="1098"/>
        <v>311068</v>
      </c>
      <c r="M2670" s="50">
        <v>68</v>
      </c>
      <c r="N2670" s="50" t="str">
        <f ca="1">OFFSET(随机目标!$C$42,M2670-1,MATCH(K2670,随机目标!$C$41:$CH$41,0)-1)</f>
        <v>prop,323,1</v>
      </c>
      <c r="O2670" s="50" t="str">
        <f ca="1">OFFSET(随机目标!$C$42,M2670-1,MATCH(K2670,随机目标!$C$41:$CH$41,0))</f>
        <v>prop,323,1</v>
      </c>
      <c r="P2670" s="50">
        <f ca="1">OFFSET(随机目标!$C$42,M2670-1,MATCH(K2670,随机目标!$C$41:$CH$41,0)+1)</f>
        <v>2</v>
      </c>
      <c r="Q2670" s="50">
        <v>1</v>
      </c>
      <c r="R2670" s="50" t="str">
        <f t="shared" ca="1" si="1099"/>
        <v>prop_323</v>
      </c>
      <c r="S2670" s="50" t="str">
        <f t="shared" ca="1" si="1100"/>
        <v>prop</v>
      </c>
    </row>
    <row r="2671" spans="11:19">
      <c r="K2671" s="50">
        <v>31</v>
      </c>
      <c r="L2671" s="50">
        <f t="shared" si="1098"/>
        <v>311069</v>
      </c>
      <c r="M2671" s="50">
        <v>69</v>
      </c>
      <c r="N2671" s="50" t="str">
        <f ca="1">OFFSET(随机目标!$C$42,M2671-1,MATCH(K2671,随机目标!$C$41:$CH$41,0)-1)</f>
        <v>prop,323,1</v>
      </c>
      <c r="O2671" s="50" t="str">
        <f ca="1">OFFSET(随机目标!$C$42,M2671-1,MATCH(K2671,随机目标!$C$41:$CH$41,0))</f>
        <v>prop,323,1</v>
      </c>
      <c r="P2671" s="50">
        <f ca="1">OFFSET(随机目标!$C$42,M2671-1,MATCH(K2671,随机目标!$C$41:$CH$41,0)+1)</f>
        <v>2</v>
      </c>
      <c r="Q2671" s="50">
        <v>1</v>
      </c>
      <c r="R2671" s="50" t="str">
        <f t="shared" ca="1" si="1099"/>
        <v>prop_323</v>
      </c>
      <c r="S2671" s="50" t="str">
        <f t="shared" ca="1" si="1100"/>
        <v>prop</v>
      </c>
    </row>
    <row r="2672" spans="11:19">
      <c r="K2672" s="50">
        <v>31</v>
      </c>
      <c r="L2672" s="50">
        <f t="shared" ref="L2672:L2735" si="1101">K2672*10000+1000+M2672</f>
        <v>311070</v>
      </c>
      <c r="M2672" s="50">
        <v>70</v>
      </c>
      <c r="N2672" s="50" t="str">
        <f ca="1">OFFSET(随机目标!$C$42,M2672-1,MATCH(K2672,随机目标!$C$41:$CH$41,0)-1)</f>
        <v>prop,323,1</v>
      </c>
      <c r="O2672" s="50" t="str">
        <f ca="1">OFFSET(随机目标!$C$42,M2672-1,MATCH(K2672,随机目标!$C$41:$CH$41,0))</f>
        <v>prop,323,1</v>
      </c>
      <c r="P2672" s="50">
        <f ca="1">OFFSET(随机目标!$C$42,M2672-1,MATCH(K2672,随机目标!$C$41:$CH$41,0)+1)</f>
        <v>2</v>
      </c>
      <c r="Q2672" s="50">
        <v>1</v>
      </c>
      <c r="R2672" s="50" t="str">
        <f t="shared" ref="R2672:R2735" ca="1" si="1102">IF(OR(S2672="coin",S2672="stage_token"),VLOOKUP(S2672,$AE$3:$AF$6,2,0),IF(S2672="item",VLOOKUP(O2672,$AE$3:$AF$6,2,0),S2672&amp;"_"&amp;MID(O2672,6,3)))</f>
        <v>prop_323</v>
      </c>
      <c r="S2672" s="50" t="str">
        <f t="shared" ref="S2672:S2735" ca="1" si="1103">LEFT(O2672,FIND(",",O2672)-1)</f>
        <v>prop</v>
      </c>
    </row>
    <row r="2673" spans="11:19">
      <c r="K2673" s="50">
        <v>31</v>
      </c>
      <c r="L2673" s="50">
        <f t="shared" si="1101"/>
        <v>311071</v>
      </c>
      <c r="M2673" s="50">
        <v>71</v>
      </c>
      <c r="N2673" s="50" t="str">
        <f ca="1">OFFSET(随机目标!$C$42,M2673-1,MATCH(K2673,随机目标!$C$41:$CH$41,0)-1)</f>
        <v>prop,323,1</v>
      </c>
      <c r="O2673" s="50" t="str">
        <f ca="1">OFFSET(随机目标!$C$42,M2673-1,MATCH(K2673,随机目标!$C$41:$CH$41,0))</f>
        <v>prop,323,1</v>
      </c>
      <c r="P2673" s="50">
        <f ca="1">OFFSET(随机目标!$C$42,M2673-1,MATCH(K2673,随机目标!$C$41:$CH$41,0)+1)</f>
        <v>2</v>
      </c>
      <c r="Q2673" s="50">
        <v>1</v>
      </c>
      <c r="R2673" s="50" t="str">
        <f t="shared" ca="1" si="1102"/>
        <v>prop_323</v>
      </c>
      <c r="S2673" s="50" t="str">
        <f t="shared" ca="1" si="1103"/>
        <v>prop</v>
      </c>
    </row>
    <row r="2674" spans="11:19">
      <c r="K2674" s="50">
        <v>31</v>
      </c>
      <c r="L2674" s="50">
        <f t="shared" si="1101"/>
        <v>311072</v>
      </c>
      <c r="M2674" s="50">
        <v>72</v>
      </c>
      <c r="N2674" s="50" t="str">
        <f ca="1">OFFSET(随机目标!$C$42,M2674-1,MATCH(K2674,随机目标!$C$41:$CH$41,0)-1)</f>
        <v>prop,323,1</v>
      </c>
      <c r="O2674" s="50" t="str">
        <f ca="1">OFFSET(随机目标!$C$42,M2674-1,MATCH(K2674,随机目标!$C$41:$CH$41,0))</f>
        <v>prop,323,1</v>
      </c>
      <c r="P2674" s="50">
        <f ca="1">OFFSET(随机目标!$C$42,M2674-1,MATCH(K2674,随机目标!$C$41:$CH$41,0)+1)</f>
        <v>2</v>
      </c>
      <c r="Q2674" s="50">
        <v>1</v>
      </c>
      <c r="R2674" s="50" t="str">
        <f t="shared" ca="1" si="1102"/>
        <v>prop_323</v>
      </c>
      <c r="S2674" s="50" t="str">
        <f t="shared" ca="1" si="1103"/>
        <v>prop</v>
      </c>
    </row>
    <row r="2675" spans="11:19">
      <c r="K2675" s="50">
        <v>31</v>
      </c>
      <c r="L2675" s="50">
        <f t="shared" si="1101"/>
        <v>311073</v>
      </c>
      <c r="M2675" s="50">
        <v>73</v>
      </c>
      <c r="N2675" s="50" t="str">
        <f ca="1">OFFSET(随机目标!$C$42,M2675-1,MATCH(K2675,随机目标!$C$41:$CH$41,0)-1)</f>
        <v>prop,323,1</v>
      </c>
      <c r="O2675" s="50" t="str">
        <f ca="1">OFFSET(随机目标!$C$42,M2675-1,MATCH(K2675,随机目标!$C$41:$CH$41,0))</f>
        <v>prop,323,1</v>
      </c>
      <c r="P2675" s="50">
        <f ca="1">OFFSET(随机目标!$C$42,M2675-1,MATCH(K2675,随机目标!$C$41:$CH$41,0)+1)</f>
        <v>2</v>
      </c>
      <c r="Q2675" s="50">
        <v>1</v>
      </c>
      <c r="R2675" s="50" t="str">
        <f t="shared" ca="1" si="1102"/>
        <v>prop_323</v>
      </c>
      <c r="S2675" s="50" t="str">
        <f t="shared" ca="1" si="1103"/>
        <v>prop</v>
      </c>
    </row>
    <row r="2676" spans="11:19">
      <c r="K2676" s="50">
        <v>31</v>
      </c>
      <c r="L2676" s="50">
        <f t="shared" si="1101"/>
        <v>311074</v>
      </c>
      <c r="M2676" s="50">
        <v>74</v>
      </c>
      <c r="N2676" s="50" t="str">
        <f ca="1">OFFSET(随机目标!$C$42,M2676-1,MATCH(K2676,随机目标!$C$41:$CH$41,0)-1)</f>
        <v>prop,323,1</v>
      </c>
      <c r="O2676" s="50" t="str">
        <f ca="1">OFFSET(随机目标!$C$42,M2676-1,MATCH(K2676,随机目标!$C$41:$CH$41,0))</f>
        <v>prop,323,1</v>
      </c>
      <c r="P2676" s="50">
        <f ca="1">OFFSET(随机目标!$C$42,M2676-1,MATCH(K2676,随机目标!$C$41:$CH$41,0)+1)</f>
        <v>2</v>
      </c>
      <c r="Q2676" s="50">
        <v>1</v>
      </c>
      <c r="R2676" s="50" t="str">
        <f t="shared" ca="1" si="1102"/>
        <v>prop_323</v>
      </c>
      <c r="S2676" s="50" t="str">
        <f t="shared" ca="1" si="1103"/>
        <v>prop</v>
      </c>
    </row>
    <row r="2677" spans="11:19">
      <c r="K2677" s="50">
        <v>31</v>
      </c>
      <c r="L2677" s="50">
        <f t="shared" si="1101"/>
        <v>311075</v>
      </c>
      <c r="M2677" s="50">
        <v>75</v>
      </c>
      <c r="N2677" s="50" t="str">
        <f ca="1">OFFSET(随机目标!$C$42,M2677-1,MATCH(K2677,随机目标!$C$41:$CH$41,0)-1)</f>
        <v>prop,323,1</v>
      </c>
      <c r="O2677" s="50" t="str">
        <f ca="1">OFFSET(随机目标!$C$42,M2677-1,MATCH(K2677,随机目标!$C$41:$CH$41,0))</f>
        <v>prop,323,1</v>
      </c>
      <c r="P2677" s="50">
        <f ca="1">OFFSET(随机目标!$C$42,M2677-1,MATCH(K2677,随机目标!$C$41:$CH$41,0)+1)</f>
        <v>2</v>
      </c>
      <c r="Q2677" s="50">
        <v>1</v>
      </c>
      <c r="R2677" s="50" t="str">
        <f t="shared" ca="1" si="1102"/>
        <v>prop_323</v>
      </c>
      <c r="S2677" s="50" t="str">
        <f t="shared" ca="1" si="1103"/>
        <v>prop</v>
      </c>
    </row>
    <row r="2678" spans="11:19">
      <c r="K2678" s="50">
        <v>31</v>
      </c>
      <c r="L2678" s="50">
        <f t="shared" si="1101"/>
        <v>311076</v>
      </c>
      <c r="M2678" s="50">
        <v>76</v>
      </c>
      <c r="N2678" s="50" t="str">
        <f ca="1">OFFSET(随机目标!$C$42,M2678-1,MATCH(K2678,随机目标!$C$41:$CH$41,0)-1)</f>
        <v>prop,323,1</v>
      </c>
      <c r="O2678" s="50" t="str">
        <f ca="1">OFFSET(随机目标!$C$42,M2678-1,MATCH(K2678,随机目标!$C$41:$CH$41,0))</f>
        <v>prop,323,1</v>
      </c>
      <c r="P2678" s="50">
        <f ca="1">OFFSET(随机目标!$C$42,M2678-1,MATCH(K2678,随机目标!$C$41:$CH$41,0)+1)</f>
        <v>2</v>
      </c>
      <c r="Q2678" s="50">
        <v>1</v>
      </c>
      <c r="R2678" s="50" t="str">
        <f t="shared" ca="1" si="1102"/>
        <v>prop_323</v>
      </c>
      <c r="S2678" s="50" t="str">
        <f t="shared" ca="1" si="1103"/>
        <v>prop</v>
      </c>
    </row>
    <row r="2679" spans="11:19">
      <c r="K2679" s="50">
        <v>31</v>
      </c>
      <c r="L2679" s="50">
        <f t="shared" si="1101"/>
        <v>311077</v>
      </c>
      <c r="M2679" s="50">
        <v>77</v>
      </c>
      <c r="N2679" s="50" t="str">
        <f ca="1">OFFSET(随机目标!$C$42,M2679-1,MATCH(K2679,随机目标!$C$41:$CH$41,0)-1)</f>
        <v>prop,323,1</v>
      </c>
      <c r="O2679" s="50" t="str">
        <f ca="1">OFFSET(随机目标!$C$42,M2679-1,MATCH(K2679,随机目标!$C$41:$CH$41,0))</f>
        <v>prop,323,1</v>
      </c>
      <c r="P2679" s="50">
        <f ca="1">OFFSET(随机目标!$C$42,M2679-1,MATCH(K2679,随机目标!$C$41:$CH$41,0)+1)</f>
        <v>2</v>
      </c>
      <c r="Q2679" s="50">
        <v>1</v>
      </c>
      <c r="R2679" s="50" t="str">
        <f t="shared" ca="1" si="1102"/>
        <v>prop_323</v>
      </c>
      <c r="S2679" s="50" t="str">
        <f t="shared" ca="1" si="1103"/>
        <v>prop</v>
      </c>
    </row>
    <row r="2680" spans="11:19">
      <c r="K2680" s="50">
        <v>31</v>
      </c>
      <c r="L2680" s="50">
        <f t="shared" si="1101"/>
        <v>311078</v>
      </c>
      <c r="M2680" s="50">
        <v>78</v>
      </c>
      <c r="N2680" s="50" t="str">
        <f ca="1">OFFSET(随机目标!$C$42,M2680-1,MATCH(K2680,随机目标!$C$41:$CH$41,0)-1)</f>
        <v>prop,323,1</v>
      </c>
      <c r="O2680" s="50" t="str">
        <f ca="1">OFFSET(随机目标!$C$42,M2680-1,MATCH(K2680,随机目标!$C$41:$CH$41,0))</f>
        <v>prop,323,1</v>
      </c>
      <c r="P2680" s="50">
        <f ca="1">OFFSET(随机目标!$C$42,M2680-1,MATCH(K2680,随机目标!$C$41:$CH$41,0)+1)</f>
        <v>2</v>
      </c>
      <c r="Q2680" s="50">
        <v>1</v>
      </c>
      <c r="R2680" s="50" t="str">
        <f t="shared" ca="1" si="1102"/>
        <v>prop_323</v>
      </c>
      <c r="S2680" s="50" t="str">
        <f t="shared" ca="1" si="1103"/>
        <v>prop</v>
      </c>
    </row>
    <row r="2681" spans="11:19">
      <c r="K2681" s="50">
        <v>31</v>
      </c>
      <c r="L2681" s="50">
        <f t="shared" si="1101"/>
        <v>311079</v>
      </c>
      <c r="M2681" s="50">
        <v>79</v>
      </c>
      <c r="N2681" s="50" t="str">
        <f ca="1">OFFSET(随机目标!$C$42,M2681-1,MATCH(K2681,随机目标!$C$41:$CH$41,0)-1)</f>
        <v>prop,323,1</v>
      </c>
      <c r="O2681" s="50" t="str">
        <f ca="1">OFFSET(随机目标!$C$42,M2681-1,MATCH(K2681,随机目标!$C$41:$CH$41,0))</f>
        <v>prop,323,1</v>
      </c>
      <c r="P2681" s="50">
        <f ca="1">OFFSET(随机目标!$C$42,M2681-1,MATCH(K2681,随机目标!$C$41:$CH$41,0)+1)</f>
        <v>2</v>
      </c>
      <c r="Q2681" s="50">
        <v>1</v>
      </c>
      <c r="R2681" s="50" t="str">
        <f t="shared" ca="1" si="1102"/>
        <v>prop_323</v>
      </c>
      <c r="S2681" s="50" t="str">
        <f t="shared" ca="1" si="1103"/>
        <v>prop</v>
      </c>
    </row>
    <row r="2682" spans="11:19">
      <c r="K2682" s="50">
        <v>31</v>
      </c>
      <c r="L2682" s="50">
        <f t="shared" si="1101"/>
        <v>311080</v>
      </c>
      <c r="M2682" s="50">
        <v>80</v>
      </c>
      <c r="N2682" s="50" t="str">
        <f ca="1">OFFSET(随机目标!$C$42,M2682-1,MATCH(K2682,随机目标!$C$41:$CH$41,0)-1)</f>
        <v>prop,323,1</v>
      </c>
      <c r="O2682" s="50" t="str">
        <f ca="1">OFFSET(随机目标!$C$42,M2682-1,MATCH(K2682,随机目标!$C$41:$CH$41,0))</f>
        <v>prop,323,1</v>
      </c>
      <c r="P2682" s="50">
        <f ca="1">OFFSET(随机目标!$C$42,M2682-1,MATCH(K2682,随机目标!$C$41:$CH$41,0)+1)</f>
        <v>2</v>
      </c>
      <c r="Q2682" s="50">
        <v>1</v>
      </c>
      <c r="R2682" s="50" t="str">
        <f t="shared" ca="1" si="1102"/>
        <v>prop_323</v>
      </c>
      <c r="S2682" s="50" t="str">
        <f t="shared" ca="1" si="1103"/>
        <v>prop</v>
      </c>
    </row>
    <row r="2683" spans="11:19">
      <c r="K2683" s="50">
        <v>31</v>
      </c>
      <c r="L2683" s="50">
        <f t="shared" si="1101"/>
        <v>311081</v>
      </c>
      <c r="M2683" s="50">
        <v>81</v>
      </c>
      <c r="N2683" s="50" t="str">
        <f ca="1">OFFSET(随机目标!$C$42,M2683-1,MATCH(K2683,随机目标!$C$41:$CH$41,0)-1)</f>
        <v>prop,323,1</v>
      </c>
      <c r="O2683" s="50" t="str">
        <f ca="1">OFFSET(随机目标!$C$42,M2683-1,MATCH(K2683,随机目标!$C$41:$CH$41,0))</f>
        <v>prop,323,1</v>
      </c>
      <c r="P2683" s="50">
        <f ca="1">OFFSET(随机目标!$C$42,M2683-1,MATCH(K2683,随机目标!$C$41:$CH$41,0)+1)</f>
        <v>2</v>
      </c>
      <c r="Q2683" s="50">
        <v>1</v>
      </c>
      <c r="R2683" s="50" t="str">
        <f t="shared" ca="1" si="1102"/>
        <v>prop_323</v>
      </c>
      <c r="S2683" s="50" t="str">
        <f t="shared" ca="1" si="1103"/>
        <v>prop</v>
      </c>
    </row>
    <row r="2684" spans="11:19">
      <c r="K2684" s="50">
        <v>31</v>
      </c>
      <c r="L2684" s="50">
        <f t="shared" si="1101"/>
        <v>311082</v>
      </c>
      <c r="M2684" s="50">
        <v>82</v>
      </c>
      <c r="N2684" s="50" t="str">
        <f ca="1">OFFSET(随机目标!$C$42,M2684-1,MATCH(K2684,随机目标!$C$41:$CH$41,0)-1)</f>
        <v>prop,323,1</v>
      </c>
      <c r="O2684" s="50" t="str">
        <f ca="1">OFFSET(随机目标!$C$42,M2684-1,MATCH(K2684,随机目标!$C$41:$CH$41,0))</f>
        <v>prop,323,1</v>
      </c>
      <c r="P2684" s="50">
        <f ca="1">OFFSET(随机目标!$C$42,M2684-1,MATCH(K2684,随机目标!$C$41:$CH$41,0)+1)</f>
        <v>2</v>
      </c>
      <c r="Q2684" s="50">
        <v>1</v>
      </c>
      <c r="R2684" s="50" t="str">
        <f t="shared" ca="1" si="1102"/>
        <v>prop_323</v>
      </c>
      <c r="S2684" s="50" t="str">
        <f t="shared" ca="1" si="1103"/>
        <v>prop</v>
      </c>
    </row>
    <row r="2685" spans="11:19">
      <c r="K2685" s="50">
        <v>31</v>
      </c>
      <c r="L2685" s="50">
        <f t="shared" si="1101"/>
        <v>311083</v>
      </c>
      <c r="M2685" s="50">
        <v>83</v>
      </c>
      <c r="N2685" s="50" t="str">
        <f ca="1">OFFSET(随机目标!$C$42,M2685-1,MATCH(K2685,随机目标!$C$41:$CH$41,0)-1)</f>
        <v>prop,323,1</v>
      </c>
      <c r="O2685" s="50" t="str">
        <f ca="1">OFFSET(随机目标!$C$42,M2685-1,MATCH(K2685,随机目标!$C$41:$CH$41,0))</f>
        <v>prop,323,1</v>
      </c>
      <c r="P2685" s="50">
        <f ca="1">OFFSET(随机目标!$C$42,M2685-1,MATCH(K2685,随机目标!$C$41:$CH$41,0)+1)</f>
        <v>2</v>
      </c>
      <c r="Q2685" s="50">
        <v>1</v>
      </c>
      <c r="R2685" s="50" t="str">
        <f t="shared" ca="1" si="1102"/>
        <v>prop_323</v>
      </c>
      <c r="S2685" s="50" t="str">
        <f t="shared" ca="1" si="1103"/>
        <v>prop</v>
      </c>
    </row>
    <row r="2686" spans="11:19">
      <c r="K2686" s="50">
        <v>31</v>
      </c>
      <c r="L2686" s="50">
        <f t="shared" si="1101"/>
        <v>311084</v>
      </c>
      <c r="M2686" s="50">
        <v>84</v>
      </c>
      <c r="N2686" s="50" t="str">
        <f ca="1">OFFSET(随机目标!$C$42,M2686-1,MATCH(K2686,随机目标!$C$41:$CH$41,0)-1)</f>
        <v>prop,323,1</v>
      </c>
      <c r="O2686" s="50" t="str">
        <f ca="1">OFFSET(随机目标!$C$42,M2686-1,MATCH(K2686,随机目标!$C$41:$CH$41,0))</f>
        <v>prop,323,1</v>
      </c>
      <c r="P2686" s="50">
        <f ca="1">OFFSET(随机目标!$C$42,M2686-1,MATCH(K2686,随机目标!$C$41:$CH$41,0)+1)</f>
        <v>2</v>
      </c>
      <c r="Q2686" s="50">
        <v>1</v>
      </c>
      <c r="R2686" s="50" t="str">
        <f t="shared" ca="1" si="1102"/>
        <v>prop_323</v>
      </c>
      <c r="S2686" s="50" t="str">
        <f t="shared" ca="1" si="1103"/>
        <v>prop</v>
      </c>
    </row>
    <row r="2687" spans="11:19">
      <c r="K2687" s="50">
        <v>31</v>
      </c>
      <c r="L2687" s="50">
        <f t="shared" si="1101"/>
        <v>311085</v>
      </c>
      <c r="M2687" s="50">
        <v>85</v>
      </c>
      <c r="N2687" s="50" t="str">
        <f ca="1">OFFSET(随机目标!$C$42,M2687-1,MATCH(K2687,随机目标!$C$41:$CH$41,0)-1)</f>
        <v>prop,323,1</v>
      </c>
      <c r="O2687" s="50" t="str">
        <f ca="1">OFFSET(随机目标!$C$42,M2687-1,MATCH(K2687,随机目标!$C$41:$CH$41,0))</f>
        <v>prop,323,1</v>
      </c>
      <c r="P2687" s="50">
        <f ca="1">OFFSET(随机目标!$C$42,M2687-1,MATCH(K2687,随机目标!$C$41:$CH$41,0)+1)</f>
        <v>2</v>
      </c>
      <c r="Q2687" s="50">
        <v>1</v>
      </c>
      <c r="R2687" s="50" t="str">
        <f t="shared" ca="1" si="1102"/>
        <v>prop_323</v>
      </c>
      <c r="S2687" s="50" t="str">
        <f t="shared" ca="1" si="1103"/>
        <v>prop</v>
      </c>
    </row>
    <row r="2688" spans="11:19">
      <c r="K2688" s="50">
        <v>31</v>
      </c>
      <c r="L2688" s="50">
        <f t="shared" si="1101"/>
        <v>311086</v>
      </c>
      <c r="M2688" s="50">
        <v>86</v>
      </c>
      <c r="N2688" s="50" t="str">
        <f ca="1">OFFSET(随机目标!$C$42,M2688-1,MATCH(K2688,随机目标!$C$41:$CH$41,0)-1)</f>
        <v>prop,323,1</v>
      </c>
      <c r="O2688" s="50" t="str">
        <f ca="1">OFFSET(随机目标!$C$42,M2688-1,MATCH(K2688,随机目标!$C$41:$CH$41,0))</f>
        <v>prop,323,1</v>
      </c>
      <c r="P2688" s="50">
        <f ca="1">OFFSET(随机目标!$C$42,M2688-1,MATCH(K2688,随机目标!$C$41:$CH$41,0)+1)</f>
        <v>2</v>
      </c>
      <c r="Q2688" s="50">
        <v>1</v>
      </c>
      <c r="R2688" s="50" t="str">
        <f t="shared" ca="1" si="1102"/>
        <v>prop_323</v>
      </c>
      <c r="S2688" s="50" t="str">
        <f t="shared" ca="1" si="1103"/>
        <v>prop</v>
      </c>
    </row>
    <row r="2689" spans="11:19">
      <c r="K2689" s="50">
        <v>31</v>
      </c>
      <c r="L2689" s="50">
        <f t="shared" si="1101"/>
        <v>311087</v>
      </c>
      <c r="M2689" s="50">
        <v>87</v>
      </c>
      <c r="N2689" s="50" t="str">
        <f ca="1">OFFSET(随机目标!$C$42,M2689-1,MATCH(K2689,随机目标!$C$41:$CH$41,0)-1)</f>
        <v>prop,323,1</v>
      </c>
      <c r="O2689" s="50" t="str">
        <f ca="1">OFFSET(随机目标!$C$42,M2689-1,MATCH(K2689,随机目标!$C$41:$CH$41,0))</f>
        <v>prop,323,1</v>
      </c>
      <c r="P2689" s="50">
        <f ca="1">OFFSET(随机目标!$C$42,M2689-1,MATCH(K2689,随机目标!$C$41:$CH$41,0)+1)</f>
        <v>2</v>
      </c>
      <c r="Q2689" s="50">
        <v>1</v>
      </c>
      <c r="R2689" s="50" t="str">
        <f t="shared" ca="1" si="1102"/>
        <v>prop_323</v>
      </c>
      <c r="S2689" s="50" t="str">
        <f t="shared" ca="1" si="1103"/>
        <v>prop</v>
      </c>
    </row>
    <row r="2690" spans="11:19">
      <c r="K2690" s="50">
        <v>31</v>
      </c>
      <c r="L2690" s="50">
        <f t="shared" si="1101"/>
        <v>311088</v>
      </c>
      <c r="M2690" s="50">
        <v>88</v>
      </c>
      <c r="N2690" s="50" t="str">
        <f ca="1">OFFSET(随机目标!$C$42,M2690-1,MATCH(K2690,随机目标!$C$41:$CH$41,0)-1)</f>
        <v>prop,323,1</v>
      </c>
      <c r="O2690" s="50" t="str">
        <f ca="1">OFFSET(随机目标!$C$42,M2690-1,MATCH(K2690,随机目标!$C$41:$CH$41,0))</f>
        <v>prop,323,1</v>
      </c>
      <c r="P2690" s="50">
        <f ca="1">OFFSET(随机目标!$C$42,M2690-1,MATCH(K2690,随机目标!$C$41:$CH$41,0)+1)</f>
        <v>2</v>
      </c>
      <c r="Q2690" s="50">
        <v>1</v>
      </c>
      <c r="R2690" s="50" t="str">
        <f t="shared" ca="1" si="1102"/>
        <v>prop_323</v>
      </c>
      <c r="S2690" s="50" t="str">
        <f t="shared" ca="1" si="1103"/>
        <v>prop</v>
      </c>
    </row>
    <row r="2691" spans="11:19">
      <c r="K2691" s="50">
        <v>31</v>
      </c>
      <c r="L2691" s="50">
        <f t="shared" si="1101"/>
        <v>311089</v>
      </c>
      <c r="M2691" s="50">
        <v>89</v>
      </c>
      <c r="N2691" s="50" t="str">
        <f ca="1">OFFSET(随机目标!$C$42,M2691-1,MATCH(K2691,随机目标!$C$41:$CH$41,0)-1)</f>
        <v>prop,323,1</v>
      </c>
      <c r="O2691" s="50" t="str">
        <f ca="1">OFFSET(随机目标!$C$42,M2691-1,MATCH(K2691,随机目标!$C$41:$CH$41,0))</f>
        <v>prop,323,1</v>
      </c>
      <c r="P2691" s="50">
        <f ca="1">OFFSET(随机目标!$C$42,M2691-1,MATCH(K2691,随机目标!$C$41:$CH$41,0)+1)</f>
        <v>2</v>
      </c>
      <c r="Q2691" s="50">
        <v>1</v>
      </c>
      <c r="R2691" s="50" t="str">
        <f t="shared" ca="1" si="1102"/>
        <v>prop_323</v>
      </c>
      <c r="S2691" s="50" t="str">
        <f t="shared" ca="1" si="1103"/>
        <v>prop</v>
      </c>
    </row>
    <row r="2692" spans="11:19">
      <c r="K2692" s="50">
        <v>31</v>
      </c>
      <c r="L2692" s="50">
        <f t="shared" si="1101"/>
        <v>311090</v>
      </c>
      <c r="M2692" s="50">
        <v>90</v>
      </c>
      <c r="N2692" s="50" t="str">
        <f ca="1">OFFSET(随机目标!$C$42,M2692-1,MATCH(K2692,随机目标!$C$41:$CH$41,0)-1)</f>
        <v>prop,323,1</v>
      </c>
      <c r="O2692" s="50" t="str">
        <f ca="1">OFFSET(随机目标!$C$42,M2692-1,MATCH(K2692,随机目标!$C$41:$CH$41,0))</f>
        <v>prop,323,1</v>
      </c>
      <c r="P2692" s="50">
        <f ca="1">OFFSET(随机目标!$C$42,M2692-1,MATCH(K2692,随机目标!$C$41:$CH$41,0)+1)</f>
        <v>2</v>
      </c>
      <c r="Q2692" s="50">
        <v>1</v>
      </c>
      <c r="R2692" s="50" t="str">
        <f t="shared" ca="1" si="1102"/>
        <v>prop_323</v>
      </c>
      <c r="S2692" s="50" t="str">
        <f t="shared" ca="1" si="1103"/>
        <v>prop</v>
      </c>
    </row>
    <row r="2693" spans="11:19">
      <c r="K2693" s="50">
        <v>31</v>
      </c>
      <c r="L2693" s="50">
        <f t="shared" si="1101"/>
        <v>311091</v>
      </c>
      <c r="M2693" s="50">
        <v>91</v>
      </c>
      <c r="N2693" s="50" t="str">
        <f ca="1">OFFSET(随机目标!$C$42,M2693-1,MATCH(K2693,随机目标!$C$41:$CH$41,0)-1)</f>
        <v>prop,323,1</v>
      </c>
      <c r="O2693" s="50" t="str">
        <f ca="1">OFFSET(随机目标!$C$42,M2693-1,MATCH(K2693,随机目标!$C$41:$CH$41,0))</f>
        <v>prop,323,1</v>
      </c>
      <c r="P2693" s="50">
        <f ca="1">OFFSET(随机目标!$C$42,M2693-1,MATCH(K2693,随机目标!$C$41:$CH$41,0)+1)</f>
        <v>2</v>
      </c>
      <c r="Q2693" s="50">
        <v>1</v>
      </c>
      <c r="R2693" s="50" t="str">
        <f t="shared" ca="1" si="1102"/>
        <v>prop_323</v>
      </c>
      <c r="S2693" s="50" t="str">
        <f t="shared" ca="1" si="1103"/>
        <v>prop</v>
      </c>
    </row>
    <row r="2694" spans="11:19">
      <c r="K2694" s="50">
        <v>31</v>
      </c>
      <c r="L2694" s="50">
        <f t="shared" si="1101"/>
        <v>311092</v>
      </c>
      <c r="M2694" s="50">
        <v>92</v>
      </c>
      <c r="N2694" s="50" t="str">
        <f ca="1">OFFSET(随机目标!$C$42,M2694-1,MATCH(K2694,随机目标!$C$41:$CH$41,0)-1)</f>
        <v>prop,323,1</v>
      </c>
      <c r="O2694" s="50" t="str">
        <f ca="1">OFFSET(随机目标!$C$42,M2694-1,MATCH(K2694,随机目标!$C$41:$CH$41,0))</f>
        <v>prop,323,1</v>
      </c>
      <c r="P2694" s="50">
        <f ca="1">OFFSET(随机目标!$C$42,M2694-1,MATCH(K2694,随机目标!$C$41:$CH$41,0)+1)</f>
        <v>2</v>
      </c>
      <c r="Q2694" s="50">
        <v>1</v>
      </c>
      <c r="R2694" s="50" t="str">
        <f t="shared" ca="1" si="1102"/>
        <v>prop_323</v>
      </c>
      <c r="S2694" s="50" t="str">
        <f t="shared" ca="1" si="1103"/>
        <v>prop</v>
      </c>
    </row>
    <row r="2695" spans="11:19">
      <c r="K2695" s="50">
        <v>31</v>
      </c>
      <c r="L2695" s="50">
        <f t="shared" si="1101"/>
        <v>311093</v>
      </c>
      <c r="M2695" s="50">
        <v>93</v>
      </c>
      <c r="N2695" s="50" t="str">
        <f ca="1">OFFSET(随机目标!$C$42,M2695-1,MATCH(K2695,随机目标!$C$41:$CH$41,0)-1)</f>
        <v>prop,323,1</v>
      </c>
      <c r="O2695" s="50" t="str">
        <f ca="1">OFFSET(随机目标!$C$42,M2695-1,MATCH(K2695,随机目标!$C$41:$CH$41,0))</f>
        <v>prop,323,1</v>
      </c>
      <c r="P2695" s="50">
        <f ca="1">OFFSET(随机目标!$C$42,M2695-1,MATCH(K2695,随机目标!$C$41:$CH$41,0)+1)</f>
        <v>2</v>
      </c>
      <c r="Q2695" s="50">
        <v>1</v>
      </c>
      <c r="R2695" s="50" t="str">
        <f t="shared" ca="1" si="1102"/>
        <v>prop_323</v>
      </c>
      <c r="S2695" s="50" t="str">
        <f t="shared" ca="1" si="1103"/>
        <v>prop</v>
      </c>
    </row>
    <row r="2696" spans="11:19">
      <c r="K2696" s="50">
        <v>31</v>
      </c>
      <c r="L2696" s="50">
        <f t="shared" si="1101"/>
        <v>311094</v>
      </c>
      <c r="M2696" s="50">
        <v>94</v>
      </c>
      <c r="N2696" s="50" t="str">
        <f ca="1">OFFSET(随机目标!$C$42,M2696-1,MATCH(K2696,随机目标!$C$41:$CH$41,0)-1)</f>
        <v>prop,323,1</v>
      </c>
      <c r="O2696" s="50" t="str">
        <f ca="1">OFFSET(随机目标!$C$42,M2696-1,MATCH(K2696,随机目标!$C$41:$CH$41,0))</f>
        <v>prop,323,1</v>
      </c>
      <c r="P2696" s="50">
        <f ca="1">OFFSET(随机目标!$C$42,M2696-1,MATCH(K2696,随机目标!$C$41:$CH$41,0)+1)</f>
        <v>2</v>
      </c>
      <c r="Q2696" s="50">
        <v>1</v>
      </c>
      <c r="R2696" s="50" t="str">
        <f t="shared" ca="1" si="1102"/>
        <v>prop_323</v>
      </c>
      <c r="S2696" s="50" t="str">
        <f t="shared" ca="1" si="1103"/>
        <v>prop</v>
      </c>
    </row>
    <row r="2697" spans="11:19">
      <c r="K2697" s="50">
        <v>31</v>
      </c>
      <c r="L2697" s="50">
        <f t="shared" si="1101"/>
        <v>311095</v>
      </c>
      <c r="M2697" s="50">
        <v>95</v>
      </c>
      <c r="N2697" s="50" t="str">
        <f ca="1">OFFSET(随机目标!$C$42,M2697-1,MATCH(K2697,随机目标!$C$41:$CH$41,0)-1)</f>
        <v>prop,323,1</v>
      </c>
      <c r="O2697" s="50" t="str">
        <f ca="1">OFFSET(随机目标!$C$42,M2697-1,MATCH(K2697,随机目标!$C$41:$CH$41,0))</f>
        <v>prop,323,1</v>
      </c>
      <c r="P2697" s="50">
        <f ca="1">OFFSET(随机目标!$C$42,M2697-1,MATCH(K2697,随机目标!$C$41:$CH$41,0)+1)</f>
        <v>2</v>
      </c>
      <c r="Q2697" s="50">
        <v>1</v>
      </c>
      <c r="R2697" s="50" t="str">
        <f t="shared" ca="1" si="1102"/>
        <v>prop_323</v>
      </c>
      <c r="S2697" s="50" t="str">
        <f t="shared" ca="1" si="1103"/>
        <v>prop</v>
      </c>
    </row>
    <row r="2698" spans="11:19">
      <c r="K2698" s="50">
        <v>31</v>
      </c>
      <c r="L2698" s="50">
        <f t="shared" si="1101"/>
        <v>311096</v>
      </c>
      <c r="M2698" s="50">
        <v>96</v>
      </c>
      <c r="N2698" s="50" t="str">
        <f ca="1">OFFSET(随机目标!$C$42,M2698-1,MATCH(K2698,随机目标!$C$41:$CH$41,0)-1)</f>
        <v>prop,323,1</v>
      </c>
      <c r="O2698" s="50" t="str">
        <f ca="1">OFFSET(随机目标!$C$42,M2698-1,MATCH(K2698,随机目标!$C$41:$CH$41,0))</f>
        <v>prop,323,1</v>
      </c>
      <c r="P2698" s="50">
        <f ca="1">OFFSET(随机目标!$C$42,M2698-1,MATCH(K2698,随机目标!$C$41:$CH$41,0)+1)</f>
        <v>2</v>
      </c>
      <c r="Q2698" s="50">
        <v>1</v>
      </c>
      <c r="R2698" s="50" t="str">
        <f t="shared" ca="1" si="1102"/>
        <v>prop_323</v>
      </c>
      <c r="S2698" s="50" t="str">
        <f t="shared" ca="1" si="1103"/>
        <v>prop</v>
      </c>
    </row>
    <row r="2699" spans="11:19">
      <c r="K2699" s="50">
        <v>31</v>
      </c>
      <c r="L2699" s="50">
        <f t="shared" si="1101"/>
        <v>311097</v>
      </c>
      <c r="M2699" s="50">
        <v>97</v>
      </c>
      <c r="N2699" s="50" t="str">
        <f ca="1">OFFSET(随机目标!$C$42,M2699-1,MATCH(K2699,随机目标!$C$41:$CH$41,0)-1)</f>
        <v>prop,323,1</v>
      </c>
      <c r="O2699" s="50" t="str">
        <f ca="1">OFFSET(随机目标!$C$42,M2699-1,MATCH(K2699,随机目标!$C$41:$CH$41,0))</f>
        <v>prop,323,1</v>
      </c>
      <c r="P2699" s="50">
        <f ca="1">OFFSET(随机目标!$C$42,M2699-1,MATCH(K2699,随机目标!$C$41:$CH$41,0)+1)</f>
        <v>2</v>
      </c>
      <c r="Q2699" s="50">
        <v>1</v>
      </c>
      <c r="R2699" s="50" t="str">
        <f t="shared" ca="1" si="1102"/>
        <v>prop_323</v>
      </c>
      <c r="S2699" s="50" t="str">
        <f t="shared" ca="1" si="1103"/>
        <v>prop</v>
      </c>
    </row>
    <row r="2700" spans="11:19">
      <c r="K2700" s="50">
        <v>31</v>
      </c>
      <c r="L2700" s="50">
        <f t="shared" si="1101"/>
        <v>311098</v>
      </c>
      <c r="M2700" s="50">
        <v>98</v>
      </c>
      <c r="N2700" s="50" t="str">
        <f ca="1">OFFSET(随机目标!$C$42,M2700-1,MATCH(K2700,随机目标!$C$41:$CH$41,0)-1)</f>
        <v>prop,323,1</v>
      </c>
      <c r="O2700" s="50" t="str">
        <f ca="1">OFFSET(随机目标!$C$42,M2700-1,MATCH(K2700,随机目标!$C$41:$CH$41,0))</f>
        <v>prop,323,1</v>
      </c>
      <c r="P2700" s="50">
        <f ca="1">OFFSET(随机目标!$C$42,M2700-1,MATCH(K2700,随机目标!$C$41:$CH$41,0)+1)</f>
        <v>2</v>
      </c>
      <c r="Q2700" s="50">
        <v>1</v>
      </c>
      <c r="R2700" s="50" t="str">
        <f t="shared" ca="1" si="1102"/>
        <v>prop_323</v>
      </c>
      <c r="S2700" s="50" t="str">
        <f t="shared" ca="1" si="1103"/>
        <v>prop</v>
      </c>
    </row>
    <row r="2701" spans="11:19">
      <c r="K2701" s="50">
        <v>31</v>
      </c>
      <c r="L2701" s="50">
        <f t="shared" si="1101"/>
        <v>311099</v>
      </c>
      <c r="M2701" s="50">
        <v>99</v>
      </c>
      <c r="N2701" s="50" t="str">
        <f ca="1">OFFSET(随机目标!$C$42,M2701-1,MATCH(K2701,随机目标!$C$41:$CH$41,0)-1)</f>
        <v>prop,323,1</v>
      </c>
      <c r="O2701" s="50" t="str">
        <f ca="1">OFFSET(随机目标!$C$42,M2701-1,MATCH(K2701,随机目标!$C$41:$CH$41,0))</f>
        <v>prop,323,1</v>
      </c>
      <c r="P2701" s="50">
        <f ca="1">OFFSET(随机目标!$C$42,M2701-1,MATCH(K2701,随机目标!$C$41:$CH$41,0)+1)</f>
        <v>2</v>
      </c>
      <c r="Q2701" s="50">
        <v>1</v>
      </c>
      <c r="R2701" s="50" t="str">
        <f t="shared" ca="1" si="1102"/>
        <v>prop_323</v>
      </c>
      <c r="S2701" s="50" t="str">
        <f t="shared" ca="1" si="1103"/>
        <v>prop</v>
      </c>
    </row>
    <row r="2702" spans="11:19">
      <c r="K2702" s="50">
        <v>31</v>
      </c>
      <c r="L2702" s="50">
        <f t="shared" si="1101"/>
        <v>311100</v>
      </c>
      <c r="M2702" s="50">
        <v>100</v>
      </c>
      <c r="N2702" s="50" t="str">
        <f ca="1">OFFSET(随机目标!$C$42,M2702-1,MATCH(K2702,随机目标!$C$41:$CH$41,0)-1)</f>
        <v>prop,323,1</v>
      </c>
      <c r="O2702" s="50" t="str">
        <f ca="1">OFFSET(随机目标!$C$42,M2702-1,MATCH(K2702,随机目标!$C$41:$CH$41,0))</f>
        <v>prop,323,1</v>
      </c>
      <c r="P2702" s="50">
        <f ca="1">OFFSET(随机目标!$C$42,M2702-1,MATCH(K2702,随机目标!$C$41:$CH$41,0)+1)</f>
        <v>2</v>
      </c>
      <c r="Q2702" s="50">
        <v>1</v>
      </c>
      <c r="R2702" s="50" t="str">
        <f t="shared" ca="1" si="1102"/>
        <v>prop_323</v>
      </c>
      <c r="S2702" s="50" t="str">
        <f t="shared" ca="1" si="1103"/>
        <v>prop</v>
      </c>
    </row>
    <row r="2703" spans="11:19">
      <c r="K2703" s="50">
        <v>32</v>
      </c>
      <c r="L2703" s="50">
        <f t="shared" si="1101"/>
        <v>321001</v>
      </c>
      <c r="M2703" s="50">
        <v>1</v>
      </c>
      <c r="N2703" s="50" t="str">
        <f ca="1">OFFSET(随机目标!$C$42,M2703-1,MATCH(K2703,随机目标!$C$41:$CH$41,0)-1)</f>
        <v>prop,313,1</v>
      </c>
      <c r="O2703" s="50" t="str">
        <f ca="1">OFFSET(随机目标!$C$42,M2703-1,MATCH(K2703,随机目标!$C$41:$CH$41,0))</f>
        <v>prop,313,1</v>
      </c>
      <c r="P2703" s="50">
        <f ca="1">OFFSET(随机目标!$C$42,M2703-1,MATCH(K2703,随机目标!$C$41:$CH$41,0)+1)</f>
        <v>0</v>
      </c>
      <c r="Q2703" s="50">
        <v>1</v>
      </c>
      <c r="R2703" s="50" t="str">
        <f t="shared" ca="1" si="1102"/>
        <v>prop_313</v>
      </c>
      <c r="S2703" s="50" t="str">
        <f t="shared" ca="1" si="1103"/>
        <v>prop</v>
      </c>
    </row>
    <row r="2704" spans="11:19">
      <c r="K2704" s="50">
        <v>32</v>
      </c>
      <c r="L2704" s="50">
        <f t="shared" si="1101"/>
        <v>321002</v>
      </c>
      <c r="M2704" s="50">
        <v>2</v>
      </c>
      <c r="N2704" s="50" t="str">
        <f ca="1">OFFSET(随机目标!$C$42,M2704-1,MATCH(K2704,随机目标!$C$41:$CH$41,0)-1)</f>
        <v>prop,313,1</v>
      </c>
      <c r="O2704" s="50" t="str">
        <f ca="1">OFFSET(随机目标!$C$42,M2704-1,MATCH(K2704,随机目标!$C$41:$CH$41,0))</f>
        <v>prop,313,1</v>
      </c>
      <c r="P2704" s="50">
        <f ca="1">OFFSET(随机目标!$C$42,M2704-1,MATCH(K2704,随机目标!$C$41:$CH$41,0)+1)</f>
        <v>0</v>
      </c>
      <c r="Q2704" s="50">
        <v>1</v>
      </c>
      <c r="R2704" s="50" t="str">
        <f t="shared" ca="1" si="1102"/>
        <v>prop_313</v>
      </c>
      <c r="S2704" s="50" t="str">
        <f t="shared" ca="1" si="1103"/>
        <v>prop</v>
      </c>
    </row>
    <row r="2705" spans="11:19">
      <c r="K2705" s="50">
        <v>32</v>
      </c>
      <c r="L2705" s="50">
        <f t="shared" si="1101"/>
        <v>321003</v>
      </c>
      <c r="M2705" s="50">
        <v>3</v>
      </c>
      <c r="N2705" s="50" t="str">
        <f ca="1">OFFSET(随机目标!$C$42,M2705-1,MATCH(K2705,随机目标!$C$41:$CH$41,0)-1)</f>
        <v>prop,313,1</v>
      </c>
      <c r="O2705" s="50" t="str">
        <f ca="1">OFFSET(随机目标!$C$42,M2705-1,MATCH(K2705,随机目标!$C$41:$CH$41,0))</f>
        <v>prop,313,1</v>
      </c>
      <c r="P2705" s="50">
        <f ca="1">OFFSET(随机目标!$C$42,M2705-1,MATCH(K2705,随机目标!$C$41:$CH$41,0)+1)</f>
        <v>0</v>
      </c>
      <c r="Q2705" s="50">
        <v>1</v>
      </c>
      <c r="R2705" s="50" t="str">
        <f t="shared" ca="1" si="1102"/>
        <v>prop_313</v>
      </c>
      <c r="S2705" s="50" t="str">
        <f t="shared" ca="1" si="1103"/>
        <v>prop</v>
      </c>
    </row>
    <row r="2706" spans="11:19">
      <c r="K2706" s="50">
        <v>32</v>
      </c>
      <c r="L2706" s="50">
        <f t="shared" si="1101"/>
        <v>321004</v>
      </c>
      <c r="M2706" s="50">
        <v>4</v>
      </c>
      <c r="N2706" s="50" t="str">
        <f ca="1">OFFSET(随机目标!$C$42,M2706-1,MATCH(K2706,随机目标!$C$41:$CH$41,0)-1)</f>
        <v>prop,313,1</v>
      </c>
      <c r="O2706" s="50" t="str">
        <f ca="1">OFFSET(随机目标!$C$42,M2706-1,MATCH(K2706,随机目标!$C$41:$CH$41,0))</f>
        <v>prop,313,1</v>
      </c>
      <c r="P2706" s="50">
        <f ca="1">OFFSET(随机目标!$C$42,M2706-1,MATCH(K2706,随机目标!$C$41:$CH$41,0)+1)</f>
        <v>0</v>
      </c>
      <c r="Q2706" s="50">
        <v>1</v>
      </c>
      <c r="R2706" s="50" t="str">
        <f t="shared" ca="1" si="1102"/>
        <v>prop_313</v>
      </c>
      <c r="S2706" s="50" t="str">
        <f t="shared" ca="1" si="1103"/>
        <v>prop</v>
      </c>
    </row>
    <row r="2707" spans="11:19">
      <c r="K2707" s="50">
        <v>32</v>
      </c>
      <c r="L2707" s="50">
        <f t="shared" si="1101"/>
        <v>321005</v>
      </c>
      <c r="M2707" s="50">
        <v>5</v>
      </c>
      <c r="N2707" s="50" t="str">
        <f ca="1">OFFSET(随机目标!$C$42,M2707-1,MATCH(K2707,随机目标!$C$41:$CH$41,0)-1)</f>
        <v>prop,313,1</v>
      </c>
      <c r="O2707" s="50" t="str">
        <f ca="1">OFFSET(随机目标!$C$42,M2707-1,MATCH(K2707,随机目标!$C$41:$CH$41,0))</f>
        <v>prop,313,1</v>
      </c>
      <c r="P2707" s="50">
        <f ca="1">OFFSET(随机目标!$C$42,M2707-1,MATCH(K2707,随机目标!$C$41:$CH$41,0)+1)</f>
        <v>0</v>
      </c>
      <c r="Q2707" s="50">
        <v>1</v>
      </c>
      <c r="R2707" s="50" t="str">
        <f t="shared" ca="1" si="1102"/>
        <v>prop_313</v>
      </c>
      <c r="S2707" s="50" t="str">
        <f t="shared" ca="1" si="1103"/>
        <v>prop</v>
      </c>
    </row>
    <row r="2708" spans="11:19">
      <c r="K2708" s="50">
        <v>32</v>
      </c>
      <c r="L2708" s="50">
        <f t="shared" si="1101"/>
        <v>321006</v>
      </c>
      <c r="M2708" s="50">
        <v>6</v>
      </c>
      <c r="N2708" s="50" t="str">
        <f ca="1">OFFSET(随机目标!$C$42,M2708-1,MATCH(K2708,随机目标!$C$41:$CH$41,0)-1)</f>
        <v>prop,313,1</v>
      </c>
      <c r="O2708" s="50" t="str">
        <f ca="1">OFFSET(随机目标!$C$42,M2708-1,MATCH(K2708,随机目标!$C$41:$CH$41,0))</f>
        <v>prop,313,1</v>
      </c>
      <c r="P2708" s="50">
        <f ca="1">OFFSET(随机目标!$C$42,M2708-1,MATCH(K2708,随机目标!$C$41:$CH$41,0)+1)</f>
        <v>0</v>
      </c>
      <c r="Q2708" s="50">
        <v>1</v>
      </c>
      <c r="R2708" s="50" t="str">
        <f t="shared" ca="1" si="1102"/>
        <v>prop_313</v>
      </c>
      <c r="S2708" s="50" t="str">
        <f t="shared" ca="1" si="1103"/>
        <v>prop</v>
      </c>
    </row>
    <row r="2709" spans="11:19">
      <c r="K2709" s="50">
        <v>32</v>
      </c>
      <c r="L2709" s="50">
        <f t="shared" si="1101"/>
        <v>321007</v>
      </c>
      <c r="M2709" s="50">
        <v>7</v>
      </c>
      <c r="N2709" s="50" t="str">
        <f ca="1">OFFSET(随机目标!$C$42,M2709-1,MATCH(K2709,随机目标!$C$41:$CH$41,0)-1)</f>
        <v>prop,313,1</v>
      </c>
      <c r="O2709" s="50" t="str">
        <f ca="1">OFFSET(随机目标!$C$42,M2709-1,MATCH(K2709,随机目标!$C$41:$CH$41,0))</f>
        <v>prop,313,1</v>
      </c>
      <c r="P2709" s="50">
        <f ca="1">OFFSET(随机目标!$C$42,M2709-1,MATCH(K2709,随机目标!$C$41:$CH$41,0)+1)</f>
        <v>0</v>
      </c>
      <c r="Q2709" s="50">
        <v>1</v>
      </c>
      <c r="R2709" s="50" t="str">
        <f t="shared" ca="1" si="1102"/>
        <v>prop_313</v>
      </c>
      <c r="S2709" s="50" t="str">
        <f t="shared" ca="1" si="1103"/>
        <v>prop</v>
      </c>
    </row>
    <row r="2710" spans="11:19">
      <c r="K2710" s="50">
        <v>32</v>
      </c>
      <c r="L2710" s="50">
        <f t="shared" si="1101"/>
        <v>321008</v>
      </c>
      <c r="M2710" s="50">
        <v>8</v>
      </c>
      <c r="N2710" s="50" t="str">
        <f ca="1">OFFSET(随机目标!$C$42,M2710-1,MATCH(K2710,随机目标!$C$41:$CH$41,0)-1)</f>
        <v>prop,313,1</v>
      </c>
      <c r="O2710" s="50" t="str">
        <f ca="1">OFFSET(随机目标!$C$42,M2710-1,MATCH(K2710,随机目标!$C$41:$CH$41,0))</f>
        <v>prop,313,1</v>
      </c>
      <c r="P2710" s="50">
        <f ca="1">OFFSET(随机目标!$C$42,M2710-1,MATCH(K2710,随机目标!$C$41:$CH$41,0)+1)</f>
        <v>0</v>
      </c>
      <c r="Q2710" s="50">
        <v>1</v>
      </c>
      <c r="R2710" s="50" t="str">
        <f t="shared" ca="1" si="1102"/>
        <v>prop_313</v>
      </c>
      <c r="S2710" s="50" t="str">
        <f t="shared" ca="1" si="1103"/>
        <v>prop</v>
      </c>
    </row>
    <row r="2711" spans="11:19">
      <c r="K2711" s="50">
        <v>32</v>
      </c>
      <c r="L2711" s="50">
        <f t="shared" si="1101"/>
        <v>321009</v>
      </c>
      <c r="M2711" s="50">
        <v>9</v>
      </c>
      <c r="N2711" s="50" t="str">
        <f ca="1">OFFSET(随机目标!$C$42,M2711-1,MATCH(K2711,随机目标!$C$41:$CH$41,0)-1)</f>
        <v>prop,313,1</v>
      </c>
      <c r="O2711" s="50" t="str">
        <f ca="1">OFFSET(随机目标!$C$42,M2711-1,MATCH(K2711,随机目标!$C$41:$CH$41,0))</f>
        <v>prop,313,1</v>
      </c>
      <c r="P2711" s="50">
        <f ca="1">OFFSET(随机目标!$C$42,M2711-1,MATCH(K2711,随机目标!$C$41:$CH$41,0)+1)</f>
        <v>0</v>
      </c>
      <c r="Q2711" s="50">
        <v>1</v>
      </c>
      <c r="R2711" s="50" t="str">
        <f t="shared" ca="1" si="1102"/>
        <v>prop_313</v>
      </c>
      <c r="S2711" s="50" t="str">
        <f t="shared" ca="1" si="1103"/>
        <v>prop</v>
      </c>
    </row>
    <row r="2712" spans="11:19">
      <c r="K2712" s="50">
        <v>32</v>
      </c>
      <c r="L2712" s="50">
        <f t="shared" si="1101"/>
        <v>321010</v>
      </c>
      <c r="M2712" s="50">
        <v>10</v>
      </c>
      <c r="N2712" s="50" t="str">
        <f ca="1">OFFSET(随机目标!$C$42,M2712-1,MATCH(K2712,随机目标!$C$41:$CH$41,0)-1)</f>
        <v>prop,313,1</v>
      </c>
      <c r="O2712" s="50" t="str">
        <f ca="1">OFFSET(随机目标!$C$42,M2712-1,MATCH(K2712,随机目标!$C$41:$CH$41,0))</f>
        <v>prop,313,1</v>
      </c>
      <c r="P2712" s="50">
        <f ca="1">OFFSET(随机目标!$C$42,M2712-1,MATCH(K2712,随机目标!$C$41:$CH$41,0)+1)</f>
        <v>35</v>
      </c>
      <c r="Q2712" s="50">
        <v>1</v>
      </c>
      <c r="R2712" s="50" t="str">
        <f t="shared" ca="1" si="1102"/>
        <v>prop_313</v>
      </c>
      <c r="S2712" s="50" t="str">
        <f t="shared" ca="1" si="1103"/>
        <v>prop</v>
      </c>
    </row>
    <row r="2713" spans="11:19">
      <c r="K2713" s="50">
        <v>32</v>
      </c>
      <c r="L2713" s="50">
        <f t="shared" si="1101"/>
        <v>321011</v>
      </c>
      <c r="M2713" s="50">
        <v>11</v>
      </c>
      <c r="N2713" s="50" t="str">
        <f ca="1">OFFSET(随机目标!$C$42,M2713-1,MATCH(K2713,随机目标!$C$41:$CH$41,0)-1)</f>
        <v>prop,313,1</v>
      </c>
      <c r="O2713" s="50" t="str">
        <f ca="1">OFFSET(随机目标!$C$42,M2713-1,MATCH(K2713,随机目标!$C$41:$CH$41,0))</f>
        <v>prop,313,1</v>
      </c>
      <c r="P2713" s="50">
        <f ca="1">OFFSET(随机目标!$C$42,M2713-1,MATCH(K2713,随机目标!$C$41:$CH$41,0)+1)</f>
        <v>35</v>
      </c>
      <c r="Q2713" s="50">
        <v>1</v>
      </c>
      <c r="R2713" s="50" t="str">
        <f t="shared" ca="1" si="1102"/>
        <v>prop_313</v>
      </c>
      <c r="S2713" s="50" t="str">
        <f t="shared" ca="1" si="1103"/>
        <v>prop</v>
      </c>
    </row>
    <row r="2714" spans="11:19">
      <c r="K2714" s="50">
        <v>32</v>
      </c>
      <c r="L2714" s="50">
        <f t="shared" si="1101"/>
        <v>321012</v>
      </c>
      <c r="M2714" s="50">
        <v>12</v>
      </c>
      <c r="N2714" s="50" t="str">
        <f ca="1">OFFSET(随机目标!$C$42,M2714-1,MATCH(K2714,随机目标!$C$41:$CH$41,0)-1)</f>
        <v>prop,313,1</v>
      </c>
      <c r="O2714" s="50" t="str">
        <f ca="1">OFFSET(随机目标!$C$42,M2714-1,MATCH(K2714,随机目标!$C$41:$CH$41,0))</f>
        <v>prop,313,1</v>
      </c>
      <c r="P2714" s="50">
        <f ca="1">OFFSET(随机目标!$C$42,M2714-1,MATCH(K2714,随机目标!$C$41:$CH$41,0)+1)</f>
        <v>35</v>
      </c>
      <c r="Q2714" s="50">
        <v>1</v>
      </c>
      <c r="R2714" s="50" t="str">
        <f t="shared" ca="1" si="1102"/>
        <v>prop_313</v>
      </c>
      <c r="S2714" s="50" t="str">
        <f t="shared" ca="1" si="1103"/>
        <v>prop</v>
      </c>
    </row>
    <row r="2715" spans="11:19">
      <c r="K2715" s="50">
        <v>32</v>
      </c>
      <c r="L2715" s="50">
        <f t="shared" si="1101"/>
        <v>321013</v>
      </c>
      <c r="M2715" s="50">
        <v>13</v>
      </c>
      <c r="N2715" s="50" t="str">
        <f ca="1">OFFSET(随机目标!$C$42,M2715-1,MATCH(K2715,随机目标!$C$41:$CH$41,0)-1)</f>
        <v>prop,313,1</v>
      </c>
      <c r="O2715" s="50" t="str">
        <f ca="1">OFFSET(随机目标!$C$42,M2715-1,MATCH(K2715,随机目标!$C$41:$CH$41,0))</f>
        <v>prop,313,1</v>
      </c>
      <c r="P2715" s="50">
        <f ca="1">OFFSET(随机目标!$C$42,M2715-1,MATCH(K2715,随机目标!$C$41:$CH$41,0)+1)</f>
        <v>35</v>
      </c>
      <c r="Q2715" s="50">
        <v>1</v>
      </c>
      <c r="R2715" s="50" t="str">
        <f t="shared" ca="1" si="1102"/>
        <v>prop_313</v>
      </c>
      <c r="S2715" s="50" t="str">
        <f t="shared" ca="1" si="1103"/>
        <v>prop</v>
      </c>
    </row>
    <row r="2716" spans="11:19">
      <c r="K2716" s="50">
        <v>32</v>
      </c>
      <c r="L2716" s="50">
        <f t="shared" si="1101"/>
        <v>321014</v>
      </c>
      <c r="M2716" s="50">
        <v>14</v>
      </c>
      <c r="N2716" s="50" t="str">
        <f ca="1">OFFSET(随机目标!$C$42,M2716-1,MATCH(K2716,随机目标!$C$41:$CH$41,0)-1)</f>
        <v>prop,313,1</v>
      </c>
      <c r="O2716" s="50" t="str">
        <f ca="1">OFFSET(随机目标!$C$42,M2716-1,MATCH(K2716,随机目标!$C$41:$CH$41,0))</f>
        <v>prop,313,1</v>
      </c>
      <c r="P2716" s="50">
        <f ca="1">OFFSET(随机目标!$C$42,M2716-1,MATCH(K2716,随机目标!$C$41:$CH$41,0)+1)</f>
        <v>35</v>
      </c>
      <c r="Q2716" s="50">
        <v>1</v>
      </c>
      <c r="R2716" s="50" t="str">
        <f t="shared" ca="1" si="1102"/>
        <v>prop_313</v>
      </c>
      <c r="S2716" s="50" t="str">
        <f t="shared" ca="1" si="1103"/>
        <v>prop</v>
      </c>
    </row>
    <row r="2717" spans="11:19">
      <c r="K2717" s="50">
        <v>32</v>
      </c>
      <c r="L2717" s="50">
        <f t="shared" si="1101"/>
        <v>321015</v>
      </c>
      <c r="M2717" s="50">
        <v>15</v>
      </c>
      <c r="N2717" s="50" t="str">
        <f ca="1">OFFSET(随机目标!$C$42,M2717-1,MATCH(K2717,随机目标!$C$41:$CH$41,0)-1)</f>
        <v>prop,313,1</v>
      </c>
      <c r="O2717" s="50" t="str">
        <f ca="1">OFFSET(随机目标!$C$42,M2717-1,MATCH(K2717,随机目标!$C$41:$CH$41,0))</f>
        <v>prop,313,1</v>
      </c>
      <c r="P2717" s="50">
        <f ca="1">OFFSET(随机目标!$C$42,M2717-1,MATCH(K2717,随机目标!$C$41:$CH$41,0)+1)</f>
        <v>35</v>
      </c>
      <c r="Q2717" s="50">
        <v>1</v>
      </c>
      <c r="R2717" s="50" t="str">
        <f t="shared" ca="1" si="1102"/>
        <v>prop_313</v>
      </c>
      <c r="S2717" s="50" t="str">
        <f t="shared" ca="1" si="1103"/>
        <v>prop</v>
      </c>
    </row>
    <row r="2718" spans="11:19">
      <c r="K2718" s="50">
        <v>32</v>
      </c>
      <c r="L2718" s="50">
        <f t="shared" si="1101"/>
        <v>321016</v>
      </c>
      <c r="M2718" s="50">
        <v>16</v>
      </c>
      <c r="N2718" s="50" t="str">
        <f ca="1">OFFSET(随机目标!$C$42,M2718-1,MATCH(K2718,随机目标!$C$41:$CH$41,0)-1)</f>
        <v>prop,313,1</v>
      </c>
      <c r="O2718" s="50" t="str">
        <f ca="1">OFFSET(随机目标!$C$42,M2718-1,MATCH(K2718,随机目标!$C$41:$CH$41,0))</f>
        <v>prop,313,1</v>
      </c>
      <c r="P2718" s="50">
        <f ca="1">OFFSET(随机目标!$C$42,M2718-1,MATCH(K2718,随机目标!$C$41:$CH$41,0)+1)</f>
        <v>35</v>
      </c>
      <c r="Q2718" s="50">
        <v>1</v>
      </c>
      <c r="R2718" s="50" t="str">
        <f t="shared" ca="1" si="1102"/>
        <v>prop_313</v>
      </c>
      <c r="S2718" s="50" t="str">
        <f t="shared" ca="1" si="1103"/>
        <v>prop</v>
      </c>
    </row>
    <row r="2719" spans="11:19">
      <c r="K2719" s="50">
        <v>32</v>
      </c>
      <c r="L2719" s="50">
        <f t="shared" si="1101"/>
        <v>321017</v>
      </c>
      <c r="M2719" s="50">
        <v>17</v>
      </c>
      <c r="N2719" s="50" t="str">
        <f ca="1">OFFSET(随机目标!$C$42,M2719-1,MATCH(K2719,随机目标!$C$41:$CH$41,0)-1)</f>
        <v>prop,313,1</v>
      </c>
      <c r="O2719" s="50" t="str">
        <f ca="1">OFFSET(随机目标!$C$42,M2719-1,MATCH(K2719,随机目标!$C$41:$CH$41,0))</f>
        <v>prop,313,1</v>
      </c>
      <c r="P2719" s="50">
        <f ca="1">OFFSET(随机目标!$C$42,M2719-1,MATCH(K2719,随机目标!$C$41:$CH$41,0)+1)</f>
        <v>35</v>
      </c>
      <c r="Q2719" s="50">
        <v>1</v>
      </c>
      <c r="R2719" s="50" t="str">
        <f t="shared" ca="1" si="1102"/>
        <v>prop_313</v>
      </c>
      <c r="S2719" s="50" t="str">
        <f t="shared" ca="1" si="1103"/>
        <v>prop</v>
      </c>
    </row>
    <row r="2720" spans="11:19">
      <c r="K2720" s="50">
        <v>32</v>
      </c>
      <c r="L2720" s="50">
        <f t="shared" si="1101"/>
        <v>321018</v>
      </c>
      <c r="M2720" s="50">
        <v>18</v>
      </c>
      <c r="N2720" s="50" t="str">
        <f ca="1">OFFSET(随机目标!$C$42,M2720-1,MATCH(K2720,随机目标!$C$41:$CH$41,0)-1)</f>
        <v>prop,313,1</v>
      </c>
      <c r="O2720" s="50" t="str">
        <f ca="1">OFFSET(随机目标!$C$42,M2720-1,MATCH(K2720,随机目标!$C$41:$CH$41,0))</f>
        <v>prop,313,1</v>
      </c>
      <c r="P2720" s="50">
        <f ca="1">OFFSET(随机目标!$C$42,M2720-1,MATCH(K2720,随机目标!$C$41:$CH$41,0)+1)</f>
        <v>35</v>
      </c>
      <c r="Q2720" s="50">
        <v>1</v>
      </c>
      <c r="R2720" s="50" t="str">
        <f t="shared" ca="1" si="1102"/>
        <v>prop_313</v>
      </c>
      <c r="S2720" s="50" t="str">
        <f t="shared" ca="1" si="1103"/>
        <v>prop</v>
      </c>
    </row>
    <row r="2721" spans="11:19">
      <c r="K2721" s="50">
        <v>32</v>
      </c>
      <c r="L2721" s="50">
        <f t="shared" si="1101"/>
        <v>321019</v>
      </c>
      <c r="M2721" s="50">
        <v>19</v>
      </c>
      <c r="N2721" s="50" t="str">
        <f ca="1">OFFSET(随机目标!$C$42,M2721-1,MATCH(K2721,随机目标!$C$41:$CH$41,0)-1)</f>
        <v>prop,313,1</v>
      </c>
      <c r="O2721" s="50" t="str">
        <f ca="1">OFFSET(随机目标!$C$42,M2721-1,MATCH(K2721,随机目标!$C$41:$CH$41,0))</f>
        <v>prop,313,1</v>
      </c>
      <c r="P2721" s="50">
        <f ca="1">OFFSET(随机目标!$C$42,M2721-1,MATCH(K2721,随机目标!$C$41:$CH$41,0)+1)</f>
        <v>35</v>
      </c>
      <c r="Q2721" s="50">
        <v>1</v>
      </c>
      <c r="R2721" s="50" t="str">
        <f t="shared" ca="1" si="1102"/>
        <v>prop_313</v>
      </c>
      <c r="S2721" s="50" t="str">
        <f t="shared" ca="1" si="1103"/>
        <v>prop</v>
      </c>
    </row>
    <row r="2722" spans="11:19">
      <c r="K2722" s="50">
        <v>32</v>
      </c>
      <c r="L2722" s="50">
        <f t="shared" si="1101"/>
        <v>321020</v>
      </c>
      <c r="M2722" s="50">
        <v>20</v>
      </c>
      <c r="N2722" s="50" t="str">
        <f ca="1">OFFSET(随机目标!$C$42,M2722-1,MATCH(K2722,随机目标!$C$41:$CH$41,0)-1)</f>
        <v>prop,313,1</v>
      </c>
      <c r="O2722" s="50" t="str">
        <f ca="1">OFFSET(随机目标!$C$42,M2722-1,MATCH(K2722,随机目标!$C$41:$CH$41,0))</f>
        <v>prop,313,1</v>
      </c>
      <c r="P2722" s="50">
        <f ca="1">OFFSET(随机目标!$C$42,M2722-1,MATCH(K2722,随机目标!$C$41:$CH$41,0)+1)</f>
        <v>35</v>
      </c>
      <c r="Q2722" s="50">
        <v>1</v>
      </c>
      <c r="R2722" s="50" t="str">
        <f t="shared" ca="1" si="1102"/>
        <v>prop_313</v>
      </c>
      <c r="S2722" s="50" t="str">
        <f t="shared" ca="1" si="1103"/>
        <v>prop</v>
      </c>
    </row>
    <row r="2723" spans="11:19">
      <c r="K2723" s="50">
        <v>32</v>
      </c>
      <c r="L2723" s="50">
        <f t="shared" si="1101"/>
        <v>321021</v>
      </c>
      <c r="M2723" s="50">
        <v>21</v>
      </c>
      <c r="N2723" s="50" t="str">
        <f ca="1">OFFSET(随机目标!$C$42,M2723-1,MATCH(K2723,随机目标!$C$41:$CH$41,0)-1)</f>
        <v>prop,313,1</v>
      </c>
      <c r="O2723" s="50" t="str">
        <f ca="1">OFFSET(随机目标!$C$42,M2723-1,MATCH(K2723,随机目标!$C$41:$CH$41,0))</f>
        <v>prop,313,1</v>
      </c>
      <c r="P2723" s="50">
        <f ca="1">OFFSET(随机目标!$C$42,M2723-1,MATCH(K2723,随机目标!$C$41:$CH$41,0)+1)</f>
        <v>35</v>
      </c>
      <c r="Q2723" s="50">
        <v>1</v>
      </c>
      <c r="R2723" s="50" t="str">
        <f t="shared" ca="1" si="1102"/>
        <v>prop_313</v>
      </c>
      <c r="S2723" s="50" t="str">
        <f t="shared" ca="1" si="1103"/>
        <v>prop</v>
      </c>
    </row>
    <row r="2724" spans="11:19">
      <c r="K2724" s="50">
        <v>32</v>
      </c>
      <c r="L2724" s="50">
        <f t="shared" si="1101"/>
        <v>321022</v>
      </c>
      <c r="M2724" s="50">
        <v>22</v>
      </c>
      <c r="N2724" s="50" t="str">
        <f ca="1">OFFSET(随机目标!$C$42,M2724-1,MATCH(K2724,随机目标!$C$41:$CH$41,0)-1)</f>
        <v>prop,313,1</v>
      </c>
      <c r="O2724" s="50" t="str">
        <f ca="1">OFFSET(随机目标!$C$42,M2724-1,MATCH(K2724,随机目标!$C$41:$CH$41,0))</f>
        <v>prop,313,1</v>
      </c>
      <c r="P2724" s="50">
        <f ca="1">OFFSET(随机目标!$C$42,M2724-1,MATCH(K2724,随机目标!$C$41:$CH$41,0)+1)</f>
        <v>35</v>
      </c>
      <c r="Q2724" s="50">
        <v>1</v>
      </c>
      <c r="R2724" s="50" t="str">
        <f t="shared" ca="1" si="1102"/>
        <v>prop_313</v>
      </c>
      <c r="S2724" s="50" t="str">
        <f t="shared" ca="1" si="1103"/>
        <v>prop</v>
      </c>
    </row>
    <row r="2725" spans="11:19">
      <c r="K2725" s="50">
        <v>32</v>
      </c>
      <c r="L2725" s="50">
        <f t="shared" si="1101"/>
        <v>321023</v>
      </c>
      <c r="M2725" s="50">
        <v>23</v>
      </c>
      <c r="N2725" s="50" t="str">
        <f ca="1">OFFSET(随机目标!$C$42,M2725-1,MATCH(K2725,随机目标!$C$41:$CH$41,0)-1)</f>
        <v>prop,313,1</v>
      </c>
      <c r="O2725" s="50" t="str">
        <f ca="1">OFFSET(随机目标!$C$42,M2725-1,MATCH(K2725,随机目标!$C$41:$CH$41,0))</f>
        <v>prop,313,1</v>
      </c>
      <c r="P2725" s="50">
        <f ca="1">OFFSET(随机目标!$C$42,M2725-1,MATCH(K2725,随机目标!$C$41:$CH$41,0)+1)</f>
        <v>35</v>
      </c>
      <c r="Q2725" s="50">
        <v>1</v>
      </c>
      <c r="R2725" s="50" t="str">
        <f t="shared" ca="1" si="1102"/>
        <v>prop_313</v>
      </c>
      <c r="S2725" s="50" t="str">
        <f t="shared" ca="1" si="1103"/>
        <v>prop</v>
      </c>
    </row>
    <row r="2726" spans="11:19">
      <c r="K2726" s="50">
        <v>32</v>
      </c>
      <c r="L2726" s="50">
        <f t="shared" si="1101"/>
        <v>321024</v>
      </c>
      <c r="M2726" s="50">
        <v>24</v>
      </c>
      <c r="N2726" s="50" t="str">
        <f ca="1">OFFSET(随机目标!$C$42,M2726-1,MATCH(K2726,随机目标!$C$41:$CH$41,0)-1)</f>
        <v>prop,313,1</v>
      </c>
      <c r="O2726" s="50" t="str">
        <f ca="1">OFFSET(随机目标!$C$42,M2726-1,MATCH(K2726,随机目标!$C$41:$CH$41,0))</f>
        <v>prop,313,1</v>
      </c>
      <c r="P2726" s="50">
        <f ca="1">OFFSET(随机目标!$C$42,M2726-1,MATCH(K2726,随机目标!$C$41:$CH$41,0)+1)</f>
        <v>35</v>
      </c>
      <c r="Q2726" s="50">
        <v>1</v>
      </c>
      <c r="R2726" s="50" t="str">
        <f t="shared" ca="1" si="1102"/>
        <v>prop_313</v>
      </c>
      <c r="S2726" s="50" t="str">
        <f t="shared" ca="1" si="1103"/>
        <v>prop</v>
      </c>
    </row>
    <row r="2727" spans="11:19">
      <c r="K2727" s="50">
        <v>32</v>
      </c>
      <c r="L2727" s="50">
        <f t="shared" si="1101"/>
        <v>321025</v>
      </c>
      <c r="M2727" s="50">
        <v>25</v>
      </c>
      <c r="N2727" s="50" t="str">
        <f ca="1">OFFSET(随机目标!$C$42,M2727-1,MATCH(K2727,随机目标!$C$41:$CH$41,0)-1)</f>
        <v>prop,313,1</v>
      </c>
      <c r="O2727" s="50" t="str">
        <f ca="1">OFFSET(随机目标!$C$42,M2727-1,MATCH(K2727,随机目标!$C$41:$CH$41,0))</f>
        <v>prop,313,1</v>
      </c>
      <c r="P2727" s="50">
        <f ca="1">OFFSET(随机目标!$C$42,M2727-1,MATCH(K2727,随机目标!$C$41:$CH$41,0)+1)</f>
        <v>35</v>
      </c>
      <c r="Q2727" s="50">
        <v>1</v>
      </c>
      <c r="R2727" s="50" t="str">
        <f t="shared" ca="1" si="1102"/>
        <v>prop_313</v>
      </c>
      <c r="S2727" s="50" t="str">
        <f t="shared" ca="1" si="1103"/>
        <v>prop</v>
      </c>
    </row>
    <row r="2728" spans="11:19">
      <c r="K2728" s="50">
        <v>32</v>
      </c>
      <c r="L2728" s="50">
        <f t="shared" si="1101"/>
        <v>321026</v>
      </c>
      <c r="M2728" s="50">
        <v>26</v>
      </c>
      <c r="N2728" s="50" t="str">
        <f ca="1">OFFSET(随机目标!$C$42,M2728-1,MATCH(K2728,随机目标!$C$41:$CH$41,0)-1)</f>
        <v>prop,313,1</v>
      </c>
      <c r="O2728" s="50" t="str">
        <f ca="1">OFFSET(随机目标!$C$42,M2728-1,MATCH(K2728,随机目标!$C$41:$CH$41,0))</f>
        <v>prop,313,1</v>
      </c>
      <c r="P2728" s="50">
        <f ca="1">OFFSET(随机目标!$C$42,M2728-1,MATCH(K2728,随机目标!$C$41:$CH$41,0)+1)</f>
        <v>35</v>
      </c>
      <c r="Q2728" s="50">
        <v>1</v>
      </c>
      <c r="R2728" s="50" t="str">
        <f t="shared" ca="1" si="1102"/>
        <v>prop_313</v>
      </c>
      <c r="S2728" s="50" t="str">
        <f t="shared" ca="1" si="1103"/>
        <v>prop</v>
      </c>
    </row>
    <row r="2729" spans="11:19">
      <c r="K2729" s="50">
        <v>32</v>
      </c>
      <c r="L2729" s="50">
        <f t="shared" si="1101"/>
        <v>321027</v>
      </c>
      <c r="M2729" s="50">
        <v>27</v>
      </c>
      <c r="N2729" s="50" t="str">
        <f ca="1">OFFSET(随机目标!$C$42,M2729-1,MATCH(K2729,随机目标!$C$41:$CH$41,0)-1)</f>
        <v>prop,313,1</v>
      </c>
      <c r="O2729" s="50" t="str">
        <f ca="1">OFFSET(随机目标!$C$42,M2729-1,MATCH(K2729,随机目标!$C$41:$CH$41,0))</f>
        <v>prop,313,1</v>
      </c>
      <c r="P2729" s="50">
        <f ca="1">OFFSET(随机目标!$C$42,M2729-1,MATCH(K2729,随机目标!$C$41:$CH$41,0)+1)</f>
        <v>35</v>
      </c>
      <c r="Q2729" s="50">
        <v>1</v>
      </c>
      <c r="R2729" s="50" t="str">
        <f t="shared" ca="1" si="1102"/>
        <v>prop_313</v>
      </c>
      <c r="S2729" s="50" t="str">
        <f t="shared" ca="1" si="1103"/>
        <v>prop</v>
      </c>
    </row>
    <row r="2730" spans="11:19">
      <c r="K2730" s="50">
        <v>32</v>
      </c>
      <c r="L2730" s="50">
        <f t="shared" si="1101"/>
        <v>321028</v>
      </c>
      <c r="M2730" s="50">
        <v>28</v>
      </c>
      <c r="N2730" s="50" t="str">
        <f ca="1">OFFSET(随机目标!$C$42,M2730-1,MATCH(K2730,随机目标!$C$41:$CH$41,0)-1)</f>
        <v>prop,313,1</v>
      </c>
      <c r="O2730" s="50" t="str">
        <f ca="1">OFFSET(随机目标!$C$42,M2730-1,MATCH(K2730,随机目标!$C$41:$CH$41,0))</f>
        <v>prop,313,1</v>
      </c>
      <c r="P2730" s="50">
        <f ca="1">OFFSET(随机目标!$C$42,M2730-1,MATCH(K2730,随机目标!$C$41:$CH$41,0)+1)</f>
        <v>35</v>
      </c>
      <c r="Q2730" s="50">
        <v>1</v>
      </c>
      <c r="R2730" s="50" t="str">
        <f t="shared" ca="1" si="1102"/>
        <v>prop_313</v>
      </c>
      <c r="S2730" s="50" t="str">
        <f t="shared" ca="1" si="1103"/>
        <v>prop</v>
      </c>
    </row>
    <row r="2731" spans="11:19">
      <c r="K2731" s="50">
        <v>32</v>
      </c>
      <c r="L2731" s="50">
        <f t="shared" si="1101"/>
        <v>321029</v>
      </c>
      <c r="M2731" s="50">
        <v>29</v>
      </c>
      <c r="N2731" s="50" t="str">
        <f ca="1">OFFSET(随机目标!$C$42,M2731-1,MATCH(K2731,随机目标!$C$41:$CH$41,0)-1)</f>
        <v>prop,313,1</v>
      </c>
      <c r="O2731" s="50" t="str">
        <f ca="1">OFFSET(随机目标!$C$42,M2731-1,MATCH(K2731,随机目标!$C$41:$CH$41,0))</f>
        <v>prop,313,1</v>
      </c>
      <c r="P2731" s="50">
        <f ca="1">OFFSET(随机目标!$C$42,M2731-1,MATCH(K2731,随机目标!$C$41:$CH$41,0)+1)</f>
        <v>35</v>
      </c>
      <c r="Q2731" s="50">
        <v>1</v>
      </c>
      <c r="R2731" s="50" t="str">
        <f t="shared" ca="1" si="1102"/>
        <v>prop_313</v>
      </c>
      <c r="S2731" s="50" t="str">
        <f t="shared" ca="1" si="1103"/>
        <v>prop</v>
      </c>
    </row>
    <row r="2732" spans="11:19">
      <c r="K2732" s="50">
        <v>32</v>
      </c>
      <c r="L2732" s="50">
        <f t="shared" si="1101"/>
        <v>321030</v>
      </c>
      <c r="M2732" s="50">
        <v>30</v>
      </c>
      <c r="N2732" s="50" t="str">
        <f ca="1">OFFSET(随机目标!$C$42,M2732-1,MATCH(K2732,随机目标!$C$41:$CH$41,0)-1)</f>
        <v>prop,313,1</v>
      </c>
      <c r="O2732" s="50" t="str">
        <f ca="1">OFFSET(随机目标!$C$42,M2732-1,MATCH(K2732,随机目标!$C$41:$CH$41,0))</f>
        <v>prop,313,1</v>
      </c>
      <c r="P2732" s="50">
        <f ca="1">OFFSET(随机目标!$C$42,M2732-1,MATCH(K2732,随机目标!$C$41:$CH$41,0)+1)</f>
        <v>35</v>
      </c>
      <c r="Q2732" s="50">
        <v>1</v>
      </c>
      <c r="R2732" s="50" t="str">
        <f t="shared" ca="1" si="1102"/>
        <v>prop_313</v>
      </c>
      <c r="S2732" s="50" t="str">
        <f t="shared" ca="1" si="1103"/>
        <v>prop</v>
      </c>
    </row>
    <row r="2733" spans="11:19">
      <c r="K2733" s="50">
        <v>32</v>
      </c>
      <c r="L2733" s="50">
        <f t="shared" si="1101"/>
        <v>321031</v>
      </c>
      <c r="M2733" s="50">
        <v>31</v>
      </c>
      <c r="N2733" s="50" t="str">
        <f ca="1">OFFSET(随机目标!$C$42,M2733-1,MATCH(K2733,随机目标!$C$41:$CH$41,0)-1)</f>
        <v>prop,313,1</v>
      </c>
      <c r="O2733" s="50" t="str">
        <f ca="1">OFFSET(随机目标!$C$42,M2733-1,MATCH(K2733,随机目标!$C$41:$CH$41,0))</f>
        <v>prop,313,1</v>
      </c>
      <c r="P2733" s="50">
        <f ca="1">OFFSET(随机目标!$C$42,M2733-1,MATCH(K2733,随机目标!$C$41:$CH$41,0)+1)</f>
        <v>35</v>
      </c>
      <c r="Q2733" s="50">
        <v>1</v>
      </c>
      <c r="R2733" s="50" t="str">
        <f t="shared" ca="1" si="1102"/>
        <v>prop_313</v>
      </c>
      <c r="S2733" s="50" t="str">
        <f t="shared" ca="1" si="1103"/>
        <v>prop</v>
      </c>
    </row>
    <row r="2734" spans="11:19">
      <c r="K2734" s="50">
        <v>32</v>
      </c>
      <c r="L2734" s="50">
        <f t="shared" si="1101"/>
        <v>321032</v>
      </c>
      <c r="M2734" s="50">
        <v>32</v>
      </c>
      <c r="N2734" s="50" t="str">
        <f ca="1">OFFSET(随机目标!$C$42,M2734-1,MATCH(K2734,随机目标!$C$41:$CH$41,0)-1)</f>
        <v>prop,313,1</v>
      </c>
      <c r="O2734" s="50" t="str">
        <f ca="1">OFFSET(随机目标!$C$42,M2734-1,MATCH(K2734,随机目标!$C$41:$CH$41,0))</f>
        <v>prop,313,1</v>
      </c>
      <c r="P2734" s="50">
        <f ca="1">OFFSET(随机目标!$C$42,M2734-1,MATCH(K2734,随机目标!$C$41:$CH$41,0)+1)</f>
        <v>35</v>
      </c>
      <c r="Q2734" s="50">
        <v>1</v>
      </c>
      <c r="R2734" s="50" t="str">
        <f t="shared" ca="1" si="1102"/>
        <v>prop_313</v>
      </c>
      <c r="S2734" s="50" t="str">
        <f t="shared" ca="1" si="1103"/>
        <v>prop</v>
      </c>
    </row>
    <row r="2735" spans="11:19">
      <c r="K2735" s="50">
        <v>32</v>
      </c>
      <c r="L2735" s="50">
        <f t="shared" si="1101"/>
        <v>321033</v>
      </c>
      <c r="M2735" s="50">
        <v>33</v>
      </c>
      <c r="N2735" s="50" t="str">
        <f ca="1">OFFSET(随机目标!$C$42,M2735-1,MATCH(K2735,随机目标!$C$41:$CH$41,0)-1)</f>
        <v>prop,313,1</v>
      </c>
      <c r="O2735" s="50" t="str">
        <f ca="1">OFFSET(随机目标!$C$42,M2735-1,MATCH(K2735,随机目标!$C$41:$CH$41,0))</f>
        <v>prop,313,1</v>
      </c>
      <c r="P2735" s="50">
        <f ca="1">OFFSET(随机目标!$C$42,M2735-1,MATCH(K2735,随机目标!$C$41:$CH$41,0)+1)</f>
        <v>35</v>
      </c>
      <c r="Q2735" s="50">
        <v>1</v>
      </c>
      <c r="R2735" s="50" t="str">
        <f t="shared" ca="1" si="1102"/>
        <v>prop_313</v>
      </c>
      <c r="S2735" s="50" t="str">
        <f t="shared" ca="1" si="1103"/>
        <v>prop</v>
      </c>
    </row>
    <row r="2736" spans="11:19">
      <c r="K2736" s="50">
        <v>32</v>
      </c>
      <c r="L2736" s="50">
        <f t="shared" ref="L2736:L2799" si="1104">K2736*10000+1000+M2736</f>
        <v>321034</v>
      </c>
      <c r="M2736" s="50">
        <v>34</v>
      </c>
      <c r="N2736" s="50" t="str">
        <f ca="1">OFFSET(随机目标!$C$42,M2736-1,MATCH(K2736,随机目标!$C$41:$CH$41,0)-1)</f>
        <v>prop,313,1</v>
      </c>
      <c r="O2736" s="50" t="str">
        <f ca="1">OFFSET(随机目标!$C$42,M2736-1,MATCH(K2736,随机目标!$C$41:$CH$41,0))</f>
        <v>prop,313,1</v>
      </c>
      <c r="P2736" s="50">
        <f ca="1">OFFSET(随机目标!$C$42,M2736-1,MATCH(K2736,随机目标!$C$41:$CH$41,0)+1)</f>
        <v>35</v>
      </c>
      <c r="Q2736" s="50">
        <v>1</v>
      </c>
      <c r="R2736" s="50" t="str">
        <f t="shared" ref="R2736:R2799" ca="1" si="1105">IF(OR(S2736="coin",S2736="stage_token"),VLOOKUP(S2736,$AE$3:$AF$6,2,0),IF(S2736="item",VLOOKUP(O2736,$AE$3:$AF$6,2,0),S2736&amp;"_"&amp;MID(O2736,6,3)))</f>
        <v>prop_313</v>
      </c>
      <c r="S2736" s="50" t="str">
        <f t="shared" ref="S2736:S2799" ca="1" si="1106">LEFT(O2736,FIND(",",O2736)-1)</f>
        <v>prop</v>
      </c>
    </row>
    <row r="2737" spans="11:19">
      <c r="K2737" s="50">
        <v>32</v>
      </c>
      <c r="L2737" s="50">
        <f t="shared" si="1104"/>
        <v>321035</v>
      </c>
      <c r="M2737" s="50">
        <v>35</v>
      </c>
      <c r="N2737" s="50" t="str">
        <f ca="1">OFFSET(随机目标!$C$42,M2737-1,MATCH(K2737,随机目标!$C$41:$CH$41,0)-1)</f>
        <v>prop,313,1</v>
      </c>
      <c r="O2737" s="50" t="str">
        <f ca="1">OFFSET(随机目标!$C$42,M2737-1,MATCH(K2737,随机目标!$C$41:$CH$41,0))</f>
        <v>prop,313,1</v>
      </c>
      <c r="P2737" s="50">
        <f ca="1">OFFSET(随机目标!$C$42,M2737-1,MATCH(K2737,随机目标!$C$41:$CH$41,0)+1)</f>
        <v>35</v>
      </c>
      <c r="Q2737" s="50">
        <v>1</v>
      </c>
      <c r="R2737" s="50" t="str">
        <f t="shared" ca="1" si="1105"/>
        <v>prop_313</v>
      </c>
      <c r="S2737" s="50" t="str">
        <f t="shared" ca="1" si="1106"/>
        <v>prop</v>
      </c>
    </row>
    <row r="2738" spans="11:19">
      <c r="K2738" s="50">
        <v>32</v>
      </c>
      <c r="L2738" s="50">
        <f t="shared" si="1104"/>
        <v>321036</v>
      </c>
      <c r="M2738" s="50">
        <v>36</v>
      </c>
      <c r="N2738" s="50" t="str">
        <f ca="1">OFFSET(随机目标!$C$42,M2738-1,MATCH(K2738,随机目标!$C$41:$CH$41,0)-1)</f>
        <v>prop,313,1</v>
      </c>
      <c r="O2738" s="50" t="str">
        <f ca="1">OFFSET(随机目标!$C$42,M2738-1,MATCH(K2738,随机目标!$C$41:$CH$41,0))</f>
        <v>prop,313,1</v>
      </c>
      <c r="P2738" s="50">
        <f ca="1">OFFSET(随机目标!$C$42,M2738-1,MATCH(K2738,随机目标!$C$41:$CH$41,0)+1)</f>
        <v>35</v>
      </c>
      <c r="Q2738" s="50">
        <v>1</v>
      </c>
      <c r="R2738" s="50" t="str">
        <f t="shared" ca="1" si="1105"/>
        <v>prop_313</v>
      </c>
      <c r="S2738" s="50" t="str">
        <f t="shared" ca="1" si="1106"/>
        <v>prop</v>
      </c>
    </row>
    <row r="2739" spans="11:19">
      <c r="K2739" s="50">
        <v>32</v>
      </c>
      <c r="L2739" s="50">
        <f t="shared" si="1104"/>
        <v>321037</v>
      </c>
      <c r="M2739" s="50">
        <v>37</v>
      </c>
      <c r="N2739" s="50" t="str">
        <f ca="1">OFFSET(随机目标!$C$42,M2739-1,MATCH(K2739,随机目标!$C$41:$CH$41,0)-1)</f>
        <v>prop,313,1</v>
      </c>
      <c r="O2739" s="50" t="str">
        <f ca="1">OFFSET(随机目标!$C$42,M2739-1,MATCH(K2739,随机目标!$C$41:$CH$41,0))</f>
        <v>prop,313,1</v>
      </c>
      <c r="P2739" s="50">
        <f ca="1">OFFSET(随机目标!$C$42,M2739-1,MATCH(K2739,随机目标!$C$41:$CH$41,0)+1)</f>
        <v>35</v>
      </c>
      <c r="Q2739" s="50">
        <v>1</v>
      </c>
      <c r="R2739" s="50" t="str">
        <f t="shared" ca="1" si="1105"/>
        <v>prop_313</v>
      </c>
      <c r="S2739" s="50" t="str">
        <f t="shared" ca="1" si="1106"/>
        <v>prop</v>
      </c>
    </row>
    <row r="2740" spans="11:19">
      <c r="K2740" s="50">
        <v>32</v>
      </c>
      <c r="L2740" s="50">
        <f t="shared" si="1104"/>
        <v>321038</v>
      </c>
      <c r="M2740" s="50">
        <v>38</v>
      </c>
      <c r="N2740" s="50" t="str">
        <f ca="1">OFFSET(随机目标!$C$42,M2740-1,MATCH(K2740,随机目标!$C$41:$CH$41,0)-1)</f>
        <v>prop,313,1</v>
      </c>
      <c r="O2740" s="50" t="str">
        <f ca="1">OFFSET(随机目标!$C$42,M2740-1,MATCH(K2740,随机目标!$C$41:$CH$41,0))</f>
        <v>prop,313,1</v>
      </c>
      <c r="P2740" s="50">
        <f ca="1">OFFSET(随机目标!$C$42,M2740-1,MATCH(K2740,随机目标!$C$41:$CH$41,0)+1)</f>
        <v>35</v>
      </c>
      <c r="Q2740" s="50">
        <v>1</v>
      </c>
      <c r="R2740" s="50" t="str">
        <f t="shared" ca="1" si="1105"/>
        <v>prop_313</v>
      </c>
      <c r="S2740" s="50" t="str">
        <f t="shared" ca="1" si="1106"/>
        <v>prop</v>
      </c>
    </row>
    <row r="2741" spans="11:19">
      <c r="K2741" s="50">
        <v>32</v>
      </c>
      <c r="L2741" s="50">
        <f t="shared" si="1104"/>
        <v>321039</v>
      </c>
      <c r="M2741" s="50">
        <v>39</v>
      </c>
      <c r="N2741" s="50" t="str">
        <f ca="1">OFFSET(随机目标!$C$42,M2741-1,MATCH(K2741,随机目标!$C$41:$CH$41,0)-1)</f>
        <v>prop,313,1</v>
      </c>
      <c r="O2741" s="50" t="str">
        <f ca="1">OFFSET(随机目标!$C$42,M2741-1,MATCH(K2741,随机目标!$C$41:$CH$41,0))</f>
        <v>prop,313,1</v>
      </c>
      <c r="P2741" s="50">
        <f ca="1">OFFSET(随机目标!$C$42,M2741-1,MATCH(K2741,随机目标!$C$41:$CH$41,0)+1)</f>
        <v>35</v>
      </c>
      <c r="Q2741" s="50">
        <v>1</v>
      </c>
      <c r="R2741" s="50" t="str">
        <f t="shared" ca="1" si="1105"/>
        <v>prop_313</v>
      </c>
      <c r="S2741" s="50" t="str">
        <f t="shared" ca="1" si="1106"/>
        <v>prop</v>
      </c>
    </row>
    <row r="2742" spans="11:19">
      <c r="K2742" s="50">
        <v>32</v>
      </c>
      <c r="L2742" s="50">
        <f t="shared" si="1104"/>
        <v>321040</v>
      </c>
      <c r="M2742" s="50">
        <v>40</v>
      </c>
      <c r="N2742" s="50" t="str">
        <f ca="1">OFFSET(随机目标!$C$42,M2742-1,MATCH(K2742,随机目标!$C$41:$CH$41,0)-1)</f>
        <v>prop,313,1</v>
      </c>
      <c r="O2742" s="50" t="str">
        <f ca="1">OFFSET(随机目标!$C$42,M2742-1,MATCH(K2742,随机目标!$C$41:$CH$41,0))</f>
        <v>prop,313,1</v>
      </c>
      <c r="P2742" s="50">
        <f ca="1">OFFSET(随机目标!$C$42,M2742-1,MATCH(K2742,随机目标!$C$41:$CH$41,0)+1)</f>
        <v>35</v>
      </c>
      <c r="Q2742" s="50">
        <v>1</v>
      </c>
      <c r="R2742" s="50" t="str">
        <f t="shared" ca="1" si="1105"/>
        <v>prop_313</v>
      </c>
      <c r="S2742" s="50" t="str">
        <f t="shared" ca="1" si="1106"/>
        <v>prop</v>
      </c>
    </row>
    <row r="2743" spans="11:19">
      <c r="K2743" s="50">
        <v>32</v>
      </c>
      <c r="L2743" s="50">
        <f t="shared" si="1104"/>
        <v>321041</v>
      </c>
      <c r="M2743" s="50">
        <v>41</v>
      </c>
      <c r="N2743" s="50" t="str">
        <f ca="1">OFFSET(随机目标!$C$42,M2743-1,MATCH(K2743,随机目标!$C$41:$CH$41,0)-1)</f>
        <v>prop,313,1</v>
      </c>
      <c r="O2743" s="50" t="str">
        <f ca="1">OFFSET(随机目标!$C$42,M2743-1,MATCH(K2743,随机目标!$C$41:$CH$41,0))</f>
        <v>prop,313,1</v>
      </c>
      <c r="P2743" s="50">
        <f ca="1">OFFSET(随机目标!$C$42,M2743-1,MATCH(K2743,随机目标!$C$41:$CH$41,0)+1)</f>
        <v>30</v>
      </c>
      <c r="Q2743" s="50">
        <v>1</v>
      </c>
      <c r="R2743" s="50" t="str">
        <f t="shared" ca="1" si="1105"/>
        <v>prop_313</v>
      </c>
      <c r="S2743" s="50" t="str">
        <f t="shared" ca="1" si="1106"/>
        <v>prop</v>
      </c>
    </row>
    <row r="2744" spans="11:19">
      <c r="K2744" s="50">
        <v>32</v>
      </c>
      <c r="L2744" s="50">
        <f t="shared" si="1104"/>
        <v>321042</v>
      </c>
      <c r="M2744" s="50">
        <v>42</v>
      </c>
      <c r="N2744" s="50" t="str">
        <f ca="1">OFFSET(随机目标!$C$42,M2744-1,MATCH(K2744,随机目标!$C$41:$CH$41,0)-1)</f>
        <v>prop,313,1</v>
      </c>
      <c r="O2744" s="50" t="str">
        <f ca="1">OFFSET(随机目标!$C$42,M2744-1,MATCH(K2744,随机目标!$C$41:$CH$41,0))</f>
        <v>prop,313,1</v>
      </c>
      <c r="P2744" s="50">
        <f ca="1">OFFSET(随机目标!$C$42,M2744-1,MATCH(K2744,随机目标!$C$41:$CH$41,0)+1)</f>
        <v>30</v>
      </c>
      <c r="Q2744" s="50">
        <v>1</v>
      </c>
      <c r="R2744" s="50" t="str">
        <f t="shared" ca="1" si="1105"/>
        <v>prop_313</v>
      </c>
      <c r="S2744" s="50" t="str">
        <f t="shared" ca="1" si="1106"/>
        <v>prop</v>
      </c>
    </row>
    <row r="2745" spans="11:19">
      <c r="K2745" s="50">
        <v>32</v>
      </c>
      <c r="L2745" s="50">
        <f t="shared" si="1104"/>
        <v>321043</v>
      </c>
      <c r="M2745" s="50">
        <v>43</v>
      </c>
      <c r="N2745" s="50" t="str">
        <f ca="1">OFFSET(随机目标!$C$42,M2745-1,MATCH(K2745,随机目标!$C$41:$CH$41,0)-1)</f>
        <v>prop,313,1</v>
      </c>
      <c r="O2745" s="50" t="str">
        <f ca="1">OFFSET(随机目标!$C$42,M2745-1,MATCH(K2745,随机目标!$C$41:$CH$41,0))</f>
        <v>prop,313,1</v>
      </c>
      <c r="P2745" s="50">
        <f ca="1">OFFSET(随机目标!$C$42,M2745-1,MATCH(K2745,随机目标!$C$41:$CH$41,0)+1)</f>
        <v>30</v>
      </c>
      <c r="Q2745" s="50">
        <v>1</v>
      </c>
      <c r="R2745" s="50" t="str">
        <f t="shared" ca="1" si="1105"/>
        <v>prop_313</v>
      </c>
      <c r="S2745" s="50" t="str">
        <f t="shared" ca="1" si="1106"/>
        <v>prop</v>
      </c>
    </row>
    <row r="2746" spans="11:19">
      <c r="K2746" s="50">
        <v>32</v>
      </c>
      <c r="L2746" s="50">
        <f t="shared" si="1104"/>
        <v>321044</v>
      </c>
      <c r="M2746" s="50">
        <v>44</v>
      </c>
      <c r="N2746" s="50" t="str">
        <f ca="1">OFFSET(随机目标!$C$42,M2746-1,MATCH(K2746,随机目标!$C$41:$CH$41,0)-1)</f>
        <v>prop,313,1</v>
      </c>
      <c r="O2746" s="50" t="str">
        <f ca="1">OFFSET(随机目标!$C$42,M2746-1,MATCH(K2746,随机目标!$C$41:$CH$41,0))</f>
        <v>prop,313,1</v>
      </c>
      <c r="P2746" s="50">
        <f ca="1">OFFSET(随机目标!$C$42,M2746-1,MATCH(K2746,随机目标!$C$41:$CH$41,0)+1)</f>
        <v>30</v>
      </c>
      <c r="Q2746" s="50">
        <v>1</v>
      </c>
      <c r="R2746" s="50" t="str">
        <f t="shared" ca="1" si="1105"/>
        <v>prop_313</v>
      </c>
      <c r="S2746" s="50" t="str">
        <f t="shared" ca="1" si="1106"/>
        <v>prop</v>
      </c>
    </row>
    <row r="2747" spans="11:19">
      <c r="K2747" s="50">
        <v>32</v>
      </c>
      <c r="L2747" s="50">
        <f t="shared" si="1104"/>
        <v>321045</v>
      </c>
      <c r="M2747" s="50">
        <v>45</v>
      </c>
      <c r="N2747" s="50" t="str">
        <f ca="1">OFFSET(随机目标!$C$42,M2747-1,MATCH(K2747,随机目标!$C$41:$CH$41,0)-1)</f>
        <v>prop,313,1</v>
      </c>
      <c r="O2747" s="50" t="str">
        <f ca="1">OFFSET(随机目标!$C$42,M2747-1,MATCH(K2747,随机目标!$C$41:$CH$41,0))</f>
        <v>prop,313,1</v>
      </c>
      <c r="P2747" s="50">
        <f ca="1">OFFSET(随机目标!$C$42,M2747-1,MATCH(K2747,随机目标!$C$41:$CH$41,0)+1)</f>
        <v>25</v>
      </c>
      <c r="Q2747" s="50">
        <v>1</v>
      </c>
      <c r="R2747" s="50" t="str">
        <f t="shared" ca="1" si="1105"/>
        <v>prop_313</v>
      </c>
      <c r="S2747" s="50" t="str">
        <f t="shared" ca="1" si="1106"/>
        <v>prop</v>
      </c>
    </row>
    <row r="2748" spans="11:19">
      <c r="K2748" s="50">
        <v>32</v>
      </c>
      <c r="L2748" s="50">
        <f t="shared" si="1104"/>
        <v>321046</v>
      </c>
      <c r="M2748" s="50">
        <v>46</v>
      </c>
      <c r="N2748" s="50" t="str">
        <f ca="1">OFFSET(随机目标!$C$42,M2748-1,MATCH(K2748,随机目标!$C$41:$CH$41,0)-1)</f>
        <v>prop,313,1</v>
      </c>
      <c r="O2748" s="50" t="str">
        <f ca="1">OFFSET(随机目标!$C$42,M2748-1,MATCH(K2748,随机目标!$C$41:$CH$41,0))</f>
        <v>prop,313,1</v>
      </c>
      <c r="P2748" s="50">
        <f ca="1">OFFSET(随机目标!$C$42,M2748-1,MATCH(K2748,随机目标!$C$41:$CH$41,0)+1)</f>
        <v>25</v>
      </c>
      <c r="Q2748" s="50">
        <v>1</v>
      </c>
      <c r="R2748" s="50" t="str">
        <f t="shared" ca="1" si="1105"/>
        <v>prop_313</v>
      </c>
      <c r="S2748" s="50" t="str">
        <f t="shared" ca="1" si="1106"/>
        <v>prop</v>
      </c>
    </row>
    <row r="2749" spans="11:19">
      <c r="K2749" s="50">
        <v>32</v>
      </c>
      <c r="L2749" s="50">
        <f t="shared" si="1104"/>
        <v>321047</v>
      </c>
      <c r="M2749" s="50">
        <v>47</v>
      </c>
      <c r="N2749" s="50" t="str">
        <f ca="1">OFFSET(随机目标!$C$42,M2749-1,MATCH(K2749,随机目标!$C$41:$CH$41,0)-1)</f>
        <v>prop,313,1</v>
      </c>
      <c r="O2749" s="50" t="str">
        <f ca="1">OFFSET(随机目标!$C$42,M2749-1,MATCH(K2749,随机目标!$C$41:$CH$41,0))</f>
        <v>prop,313,1</v>
      </c>
      <c r="P2749" s="50">
        <f ca="1">OFFSET(随机目标!$C$42,M2749-1,MATCH(K2749,随机目标!$C$41:$CH$41,0)+1)</f>
        <v>25</v>
      </c>
      <c r="Q2749" s="50">
        <v>1</v>
      </c>
      <c r="R2749" s="50" t="str">
        <f t="shared" ca="1" si="1105"/>
        <v>prop_313</v>
      </c>
      <c r="S2749" s="50" t="str">
        <f t="shared" ca="1" si="1106"/>
        <v>prop</v>
      </c>
    </row>
    <row r="2750" spans="11:19">
      <c r="K2750" s="50">
        <v>32</v>
      </c>
      <c r="L2750" s="50">
        <f t="shared" si="1104"/>
        <v>321048</v>
      </c>
      <c r="M2750" s="50">
        <v>48</v>
      </c>
      <c r="N2750" s="50" t="str">
        <f ca="1">OFFSET(随机目标!$C$42,M2750-1,MATCH(K2750,随机目标!$C$41:$CH$41,0)-1)</f>
        <v>prop,313,1</v>
      </c>
      <c r="O2750" s="50" t="str">
        <f ca="1">OFFSET(随机目标!$C$42,M2750-1,MATCH(K2750,随机目标!$C$41:$CH$41,0))</f>
        <v>prop,313,1</v>
      </c>
      <c r="P2750" s="50">
        <f ca="1">OFFSET(随机目标!$C$42,M2750-1,MATCH(K2750,随机目标!$C$41:$CH$41,0)+1)</f>
        <v>25</v>
      </c>
      <c r="Q2750" s="50">
        <v>1</v>
      </c>
      <c r="R2750" s="50" t="str">
        <f t="shared" ca="1" si="1105"/>
        <v>prop_313</v>
      </c>
      <c r="S2750" s="50" t="str">
        <f t="shared" ca="1" si="1106"/>
        <v>prop</v>
      </c>
    </row>
    <row r="2751" spans="11:19">
      <c r="K2751" s="50">
        <v>32</v>
      </c>
      <c r="L2751" s="50">
        <f t="shared" si="1104"/>
        <v>321049</v>
      </c>
      <c r="M2751" s="50">
        <v>49</v>
      </c>
      <c r="N2751" s="50" t="str">
        <f ca="1">OFFSET(随机目标!$C$42,M2751-1,MATCH(K2751,随机目标!$C$41:$CH$41,0)-1)</f>
        <v>prop,313,1</v>
      </c>
      <c r="O2751" s="50" t="str">
        <f ca="1">OFFSET(随机目标!$C$42,M2751-1,MATCH(K2751,随机目标!$C$41:$CH$41,0))</f>
        <v>prop,313,1</v>
      </c>
      <c r="P2751" s="50">
        <f ca="1">OFFSET(随机目标!$C$42,M2751-1,MATCH(K2751,随机目标!$C$41:$CH$41,0)+1)</f>
        <v>25</v>
      </c>
      <c r="Q2751" s="50">
        <v>1</v>
      </c>
      <c r="R2751" s="50" t="str">
        <f t="shared" ca="1" si="1105"/>
        <v>prop_313</v>
      </c>
      <c r="S2751" s="50" t="str">
        <f t="shared" ca="1" si="1106"/>
        <v>prop</v>
      </c>
    </row>
    <row r="2752" spans="11:19">
      <c r="K2752" s="50">
        <v>32</v>
      </c>
      <c r="L2752" s="50">
        <f t="shared" si="1104"/>
        <v>321050</v>
      </c>
      <c r="M2752" s="50">
        <v>50</v>
      </c>
      <c r="N2752" s="50" t="str">
        <f ca="1">OFFSET(随机目标!$C$42,M2752-1,MATCH(K2752,随机目标!$C$41:$CH$41,0)-1)</f>
        <v>prop,313,1</v>
      </c>
      <c r="O2752" s="50" t="str">
        <f ca="1">OFFSET(随机目标!$C$42,M2752-1,MATCH(K2752,随机目标!$C$41:$CH$41,0))</f>
        <v>prop,313,1</v>
      </c>
      <c r="P2752" s="50">
        <f ca="1">OFFSET(随机目标!$C$42,M2752-1,MATCH(K2752,随机目标!$C$41:$CH$41,0)+1)</f>
        <v>20</v>
      </c>
      <c r="Q2752" s="50">
        <v>1</v>
      </c>
      <c r="R2752" s="50" t="str">
        <f t="shared" ca="1" si="1105"/>
        <v>prop_313</v>
      </c>
      <c r="S2752" s="50" t="str">
        <f t="shared" ca="1" si="1106"/>
        <v>prop</v>
      </c>
    </row>
    <row r="2753" spans="11:19">
      <c r="K2753" s="50">
        <v>32</v>
      </c>
      <c r="L2753" s="50">
        <f t="shared" si="1104"/>
        <v>321051</v>
      </c>
      <c r="M2753" s="50">
        <v>51</v>
      </c>
      <c r="N2753" s="50" t="str">
        <f ca="1">OFFSET(随机目标!$C$42,M2753-1,MATCH(K2753,随机目标!$C$41:$CH$41,0)-1)</f>
        <v>prop,313,1</v>
      </c>
      <c r="O2753" s="50" t="str">
        <f ca="1">OFFSET(随机目标!$C$42,M2753-1,MATCH(K2753,随机目标!$C$41:$CH$41,0))</f>
        <v>prop,313,1</v>
      </c>
      <c r="P2753" s="50">
        <f ca="1">OFFSET(随机目标!$C$42,M2753-1,MATCH(K2753,随机目标!$C$41:$CH$41,0)+1)</f>
        <v>20</v>
      </c>
      <c r="Q2753" s="50">
        <v>1</v>
      </c>
      <c r="R2753" s="50" t="str">
        <f t="shared" ca="1" si="1105"/>
        <v>prop_313</v>
      </c>
      <c r="S2753" s="50" t="str">
        <f t="shared" ca="1" si="1106"/>
        <v>prop</v>
      </c>
    </row>
    <row r="2754" spans="11:19">
      <c r="K2754" s="50">
        <v>32</v>
      </c>
      <c r="L2754" s="50">
        <f t="shared" si="1104"/>
        <v>321052</v>
      </c>
      <c r="M2754" s="50">
        <v>52</v>
      </c>
      <c r="N2754" s="50" t="str">
        <f ca="1">OFFSET(随机目标!$C$42,M2754-1,MATCH(K2754,随机目标!$C$41:$CH$41,0)-1)</f>
        <v>prop,313,1</v>
      </c>
      <c r="O2754" s="50" t="str">
        <f ca="1">OFFSET(随机目标!$C$42,M2754-1,MATCH(K2754,随机目标!$C$41:$CH$41,0))</f>
        <v>prop,313,1</v>
      </c>
      <c r="P2754" s="50">
        <f ca="1">OFFSET(随机目标!$C$42,M2754-1,MATCH(K2754,随机目标!$C$41:$CH$41,0)+1)</f>
        <v>20</v>
      </c>
      <c r="Q2754" s="50">
        <v>1</v>
      </c>
      <c r="R2754" s="50" t="str">
        <f t="shared" ca="1" si="1105"/>
        <v>prop_313</v>
      </c>
      <c r="S2754" s="50" t="str">
        <f t="shared" ca="1" si="1106"/>
        <v>prop</v>
      </c>
    </row>
    <row r="2755" spans="11:19">
      <c r="K2755" s="50">
        <v>32</v>
      </c>
      <c r="L2755" s="50">
        <f t="shared" si="1104"/>
        <v>321053</v>
      </c>
      <c r="M2755" s="50">
        <v>53</v>
      </c>
      <c r="N2755" s="50" t="str">
        <f ca="1">OFFSET(随机目标!$C$42,M2755-1,MATCH(K2755,随机目标!$C$41:$CH$41,0)-1)</f>
        <v>prop,313,1</v>
      </c>
      <c r="O2755" s="50" t="str">
        <f ca="1">OFFSET(随机目标!$C$42,M2755-1,MATCH(K2755,随机目标!$C$41:$CH$41,0))</f>
        <v>prop,313,1</v>
      </c>
      <c r="P2755" s="50">
        <f ca="1">OFFSET(随机目标!$C$42,M2755-1,MATCH(K2755,随机目标!$C$41:$CH$41,0)+1)</f>
        <v>20</v>
      </c>
      <c r="Q2755" s="50">
        <v>1</v>
      </c>
      <c r="R2755" s="50" t="str">
        <f t="shared" ca="1" si="1105"/>
        <v>prop_313</v>
      </c>
      <c r="S2755" s="50" t="str">
        <f t="shared" ca="1" si="1106"/>
        <v>prop</v>
      </c>
    </row>
    <row r="2756" spans="11:19">
      <c r="K2756" s="50">
        <v>32</v>
      </c>
      <c r="L2756" s="50">
        <f t="shared" si="1104"/>
        <v>321054</v>
      </c>
      <c r="M2756" s="50">
        <v>54</v>
      </c>
      <c r="N2756" s="50" t="str">
        <f ca="1">OFFSET(随机目标!$C$42,M2756-1,MATCH(K2756,随机目标!$C$41:$CH$41,0)-1)</f>
        <v>prop,313,1</v>
      </c>
      <c r="O2756" s="50" t="str">
        <f ca="1">OFFSET(随机目标!$C$42,M2756-1,MATCH(K2756,随机目标!$C$41:$CH$41,0))</f>
        <v>prop,313,1</v>
      </c>
      <c r="P2756" s="50">
        <f ca="1">OFFSET(随机目标!$C$42,M2756-1,MATCH(K2756,随机目标!$C$41:$CH$41,0)+1)</f>
        <v>15</v>
      </c>
      <c r="Q2756" s="50">
        <v>1</v>
      </c>
      <c r="R2756" s="50" t="str">
        <f t="shared" ca="1" si="1105"/>
        <v>prop_313</v>
      </c>
      <c r="S2756" s="50" t="str">
        <f t="shared" ca="1" si="1106"/>
        <v>prop</v>
      </c>
    </row>
    <row r="2757" spans="11:19">
      <c r="K2757" s="50">
        <v>32</v>
      </c>
      <c r="L2757" s="50">
        <f t="shared" si="1104"/>
        <v>321055</v>
      </c>
      <c r="M2757" s="50">
        <v>55</v>
      </c>
      <c r="N2757" s="50" t="str">
        <f ca="1">OFFSET(随机目标!$C$42,M2757-1,MATCH(K2757,随机目标!$C$41:$CH$41,0)-1)</f>
        <v>prop,313,1</v>
      </c>
      <c r="O2757" s="50" t="str">
        <f ca="1">OFFSET(随机目标!$C$42,M2757-1,MATCH(K2757,随机目标!$C$41:$CH$41,0))</f>
        <v>prop,313,1</v>
      </c>
      <c r="P2757" s="50">
        <f ca="1">OFFSET(随机目标!$C$42,M2757-1,MATCH(K2757,随机目标!$C$41:$CH$41,0)+1)</f>
        <v>15</v>
      </c>
      <c r="Q2757" s="50">
        <v>1</v>
      </c>
      <c r="R2757" s="50" t="str">
        <f t="shared" ca="1" si="1105"/>
        <v>prop_313</v>
      </c>
      <c r="S2757" s="50" t="str">
        <f t="shared" ca="1" si="1106"/>
        <v>prop</v>
      </c>
    </row>
    <row r="2758" spans="11:19">
      <c r="K2758" s="50">
        <v>32</v>
      </c>
      <c r="L2758" s="50">
        <f t="shared" si="1104"/>
        <v>321056</v>
      </c>
      <c r="M2758" s="50">
        <v>56</v>
      </c>
      <c r="N2758" s="50" t="str">
        <f ca="1">OFFSET(随机目标!$C$42,M2758-1,MATCH(K2758,随机目标!$C$41:$CH$41,0)-1)</f>
        <v>prop,313,1</v>
      </c>
      <c r="O2758" s="50" t="str">
        <f ca="1">OFFSET(随机目标!$C$42,M2758-1,MATCH(K2758,随机目标!$C$41:$CH$41,0))</f>
        <v>prop,313,1</v>
      </c>
      <c r="P2758" s="50">
        <f ca="1">OFFSET(随机目标!$C$42,M2758-1,MATCH(K2758,随机目标!$C$41:$CH$41,0)+1)</f>
        <v>15</v>
      </c>
      <c r="Q2758" s="50">
        <v>1</v>
      </c>
      <c r="R2758" s="50" t="str">
        <f t="shared" ca="1" si="1105"/>
        <v>prop_313</v>
      </c>
      <c r="S2758" s="50" t="str">
        <f t="shared" ca="1" si="1106"/>
        <v>prop</v>
      </c>
    </row>
    <row r="2759" spans="11:19">
      <c r="K2759" s="50">
        <v>32</v>
      </c>
      <c r="L2759" s="50">
        <f t="shared" si="1104"/>
        <v>321057</v>
      </c>
      <c r="M2759" s="50">
        <v>57</v>
      </c>
      <c r="N2759" s="50" t="str">
        <f ca="1">OFFSET(随机目标!$C$42,M2759-1,MATCH(K2759,随机目标!$C$41:$CH$41,0)-1)</f>
        <v>prop,313,1</v>
      </c>
      <c r="O2759" s="50" t="str">
        <f ca="1">OFFSET(随机目标!$C$42,M2759-1,MATCH(K2759,随机目标!$C$41:$CH$41,0))</f>
        <v>prop,313,1</v>
      </c>
      <c r="P2759" s="50">
        <f ca="1">OFFSET(随机目标!$C$42,M2759-1,MATCH(K2759,随机目标!$C$41:$CH$41,0)+1)</f>
        <v>15</v>
      </c>
      <c r="Q2759" s="50">
        <v>1</v>
      </c>
      <c r="R2759" s="50" t="str">
        <f t="shared" ca="1" si="1105"/>
        <v>prop_313</v>
      </c>
      <c r="S2759" s="50" t="str">
        <f t="shared" ca="1" si="1106"/>
        <v>prop</v>
      </c>
    </row>
    <row r="2760" spans="11:19">
      <c r="K2760" s="50">
        <v>32</v>
      </c>
      <c r="L2760" s="50">
        <f t="shared" si="1104"/>
        <v>321058</v>
      </c>
      <c r="M2760" s="50">
        <v>58</v>
      </c>
      <c r="N2760" s="50" t="str">
        <f ca="1">OFFSET(随机目标!$C$42,M2760-1,MATCH(K2760,随机目标!$C$41:$CH$41,0)-1)</f>
        <v>prop,313,1</v>
      </c>
      <c r="O2760" s="50" t="str">
        <f ca="1">OFFSET(随机目标!$C$42,M2760-1,MATCH(K2760,随机目标!$C$41:$CH$41,0))</f>
        <v>prop,313,1</v>
      </c>
      <c r="P2760" s="50">
        <f ca="1">OFFSET(随机目标!$C$42,M2760-1,MATCH(K2760,随机目标!$C$41:$CH$41,0)+1)</f>
        <v>15</v>
      </c>
      <c r="Q2760" s="50">
        <v>1</v>
      </c>
      <c r="R2760" s="50" t="str">
        <f t="shared" ca="1" si="1105"/>
        <v>prop_313</v>
      </c>
      <c r="S2760" s="50" t="str">
        <f t="shared" ca="1" si="1106"/>
        <v>prop</v>
      </c>
    </row>
    <row r="2761" spans="11:19">
      <c r="K2761" s="50">
        <v>32</v>
      </c>
      <c r="L2761" s="50">
        <f t="shared" si="1104"/>
        <v>321059</v>
      </c>
      <c r="M2761" s="50">
        <v>59</v>
      </c>
      <c r="N2761" s="50" t="str">
        <f ca="1">OFFSET(随机目标!$C$42,M2761-1,MATCH(K2761,随机目标!$C$41:$CH$41,0)-1)</f>
        <v>prop,313,1</v>
      </c>
      <c r="O2761" s="50" t="str">
        <f ca="1">OFFSET(随机目标!$C$42,M2761-1,MATCH(K2761,随机目标!$C$41:$CH$41,0))</f>
        <v>prop,313,1</v>
      </c>
      <c r="P2761" s="50">
        <f ca="1">OFFSET(随机目标!$C$42,M2761-1,MATCH(K2761,随机目标!$C$41:$CH$41,0)+1)</f>
        <v>10</v>
      </c>
      <c r="Q2761" s="50">
        <v>1</v>
      </c>
      <c r="R2761" s="50" t="str">
        <f t="shared" ca="1" si="1105"/>
        <v>prop_313</v>
      </c>
      <c r="S2761" s="50" t="str">
        <f t="shared" ca="1" si="1106"/>
        <v>prop</v>
      </c>
    </row>
    <row r="2762" spans="11:19">
      <c r="K2762" s="50">
        <v>32</v>
      </c>
      <c r="L2762" s="50">
        <f t="shared" si="1104"/>
        <v>321060</v>
      </c>
      <c r="M2762" s="50">
        <v>60</v>
      </c>
      <c r="N2762" s="50" t="str">
        <f ca="1">OFFSET(随机目标!$C$42,M2762-1,MATCH(K2762,随机目标!$C$41:$CH$41,0)-1)</f>
        <v>prop,313,1</v>
      </c>
      <c r="O2762" s="50" t="str">
        <f ca="1">OFFSET(随机目标!$C$42,M2762-1,MATCH(K2762,随机目标!$C$41:$CH$41,0))</f>
        <v>prop,313,1</v>
      </c>
      <c r="P2762" s="50">
        <f ca="1">OFFSET(随机目标!$C$42,M2762-1,MATCH(K2762,随机目标!$C$41:$CH$41,0)+1)</f>
        <v>10</v>
      </c>
      <c r="Q2762" s="50">
        <v>1</v>
      </c>
      <c r="R2762" s="50" t="str">
        <f t="shared" ca="1" si="1105"/>
        <v>prop_313</v>
      </c>
      <c r="S2762" s="50" t="str">
        <f t="shared" ca="1" si="1106"/>
        <v>prop</v>
      </c>
    </row>
    <row r="2763" spans="11:19">
      <c r="K2763" s="50">
        <v>32</v>
      </c>
      <c r="L2763" s="50">
        <f t="shared" si="1104"/>
        <v>321061</v>
      </c>
      <c r="M2763" s="50">
        <v>61</v>
      </c>
      <c r="N2763" s="50" t="str">
        <f ca="1">OFFSET(随机目标!$C$42,M2763-1,MATCH(K2763,随机目标!$C$41:$CH$41,0)-1)</f>
        <v>prop,313,1</v>
      </c>
      <c r="O2763" s="50" t="str">
        <f ca="1">OFFSET(随机目标!$C$42,M2763-1,MATCH(K2763,随机目标!$C$41:$CH$41,0))</f>
        <v>prop,313,1</v>
      </c>
      <c r="P2763" s="50">
        <f ca="1">OFFSET(随机目标!$C$42,M2763-1,MATCH(K2763,随机目标!$C$41:$CH$41,0)+1)</f>
        <v>10</v>
      </c>
      <c r="Q2763" s="50">
        <v>1</v>
      </c>
      <c r="R2763" s="50" t="str">
        <f t="shared" ca="1" si="1105"/>
        <v>prop_313</v>
      </c>
      <c r="S2763" s="50" t="str">
        <f t="shared" ca="1" si="1106"/>
        <v>prop</v>
      </c>
    </row>
    <row r="2764" spans="11:19">
      <c r="K2764" s="50">
        <v>32</v>
      </c>
      <c r="L2764" s="50">
        <f t="shared" si="1104"/>
        <v>321062</v>
      </c>
      <c r="M2764" s="50">
        <v>62</v>
      </c>
      <c r="N2764" s="50" t="str">
        <f ca="1">OFFSET(随机目标!$C$42,M2764-1,MATCH(K2764,随机目标!$C$41:$CH$41,0)-1)</f>
        <v>prop,313,1</v>
      </c>
      <c r="O2764" s="50" t="str">
        <f ca="1">OFFSET(随机目标!$C$42,M2764-1,MATCH(K2764,随机目标!$C$41:$CH$41,0))</f>
        <v>prop,313,1</v>
      </c>
      <c r="P2764" s="50">
        <f ca="1">OFFSET(随机目标!$C$42,M2764-1,MATCH(K2764,随机目标!$C$41:$CH$41,0)+1)</f>
        <v>10</v>
      </c>
      <c r="Q2764" s="50">
        <v>1</v>
      </c>
      <c r="R2764" s="50" t="str">
        <f t="shared" ca="1" si="1105"/>
        <v>prop_313</v>
      </c>
      <c r="S2764" s="50" t="str">
        <f t="shared" ca="1" si="1106"/>
        <v>prop</v>
      </c>
    </row>
    <row r="2765" spans="11:19">
      <c r="K2765" s="50">
        <v>32</v>
      </c>
      <c r="L2765" s="50">
        <f t="shared" si="1104"/>
        <v>321063</v>
      </c>
      <c r="M2765" s="50">
        <v>63</v>
      </c>
      <c r="N2765" s="50" t="str">
        <f ca="1">OFFSET(随机目标!$C$42,M2765-1,MATCH(K2765,随机目标!$C$41:$CH$41,0)-1)</f>
        <v>prop,313,1</v>
      </c>
      <c r="O2765" s="50" t="str">
        <f ca="1">OFFSET(随机目标!$C$42,M2765-1,MATCH(K2765,随机目标!$C$41:$CH$41,0))</f>
        <v>prop,313,1</v>
      </c>
      <c r="P2765" s="50">
        <f ca="1">OFFSET(随机目标!$C$42,M2765-1,MATCH(K2765,随机目标!$C$41:$CH$41,0)+1)</f>
        <v>10</v>
      </c>
      <c r="Q2765" s="50">
        <v>1</v>
      </c>
      <c r="R2765" s="50" t="str">
        <f t="shared" ca="1" si="1105"/>
        <v>prop_313</v>
      </c>
      <c r="S2765" s="50" t="str">
        <f t="shared" ca="1" si="1106"/>
        <v>prop</v>
      </c>
    </row>
    <row r="2766" spans="11:19">
      <c r="K2766" s="50">
        <v>32</v>
      </c>
      <c r="L2766" s="50">
        <f t="shared" si="1104"/>
        <v>321064</v>
      </c>
      <c r="M2766" s="50">
        <v>64</v>
      </c>
      <c r="N2766" s="50" t="str">
        <f ca="1">OFFSET(随机目标!$C$42,M2766-1,MATCH(K2766,随机目标!$C$41:$CH$41,0)-1)</f>
        <v>prop,313,1</v>
      </c>
      <c r="O2766" s="50" t="str">
        <f ca="1">OFFSET(随机目标!$C$42,M2766-1,MATCH(K2766,随机目标!$C$41:$CH$41,0))</f>
        <v>prop,313,1</v>
      </c>
      <c r="P2766" s="50">
        <f ca="1">OFFSET(随机目标!$C$42,M2766-1,MATCH(K2766,随机目标!$C$41:$CH$41,0)+1)</f>
        <v>10</v>
      </c>
      <c r="Q2766" s="50">
        <v>1</v>
      </c>
      <c r="R2766" s="50" t="str">
        <f t="shared" ca="1" si="1105"/>
        <v>prop_313</v>
      </c>
      <c r="S2766" s="50" t="str">
        <f t="shared" ca="1" si="1106"/>
        <v>prop</v>
      </c>
    </row>
    <row r="2767" spans="11:19">
      <c r="K2767" s="50">
        <v>32</v>
      </c>
      <c r="L2767" s="50">
        <f t="shared" si="1104"/>
        <v>321065</v>
      </c>
      <c r="M2767" s="50">
        <v>65</v>
      </c>
      <c r="N2767" s="50" t="str">
        <f ca="1">OFFSET(随机目标!$C$42,M2767-1,MATCH(K2767,随机目标!$C$41:$CH$41,0)-1)</f>
        <v>prop,313,1</v>
      </c>
      <c r="O2767" s="50" t="str">
        <f ca="1">OFFSET(随机目标!$C$42,M2767-1,MATCH(K2767,随机目标!$C$41:$CH$41,0))</f>
        <v>prop,313,1</v>
      </c>
      <c r="P2767" s="50">
        <f ca="1">OFFSET(随机目标!$C$42,M2767-1,MATCH(K2767,随机目标!$C$41:$CH$41,0)+1)</f>
        <v>10</v>
      </c>
      <c r="Q2767" s="50">
        <v>1</v>
      </c>
      <c r="R2767" s="50" t="str">
        <f t="shared" ca="1" si="1105"/>
        <v>prop_313</v>
      </c>
      <c r="S2767" s="50" t="str">
        <f t="shared" ca="1" si="1106"/>
        <v>prop</v>
      </c>
    </row>
    <row r="2768" spans="11:19">
      <c r="K2768" s="50">
        <v>32</v>
      </c>
      <c r="L2768" s="50">
        <f t="shared" si="1104"/>
        <v>321066</v>
      </c>
      <c r="M2768" s="50">
        <v>66</v>
      </c>
      <c r="N2768" s="50" t="str">
        <f ca="1">OFFSET(随机目标!$C$42,M2768-1,MATCH(K2768,随机目标!$C$41:$CH$41,0)-1)</f>
        <v>prop,313,1</v>
      </c>
      <c r="O2768" s="50" t="str">
        <f ca="1">OFFSET(随机目标!$C$42,M2768-1,MATCH(K2768,随机目标!$C$41:$CH$41,0))</f>
        <v>prop,313,1</v>
      </c>
      <c r="P2768" s="50">
        <f ca="1">OFFSET(随机目标!$C$42,M2768-1,MATCH(K2768,随机目标!$C$41:$CH$41,0)+1)</f>
        <v>5</v>
      </c>
      <c r="Q2768" s="50">
        <v>1</v>
      </c>
      <c r="R2768" s="50" t="str">
        <f t="shared" ca="1" si="1105"/>
        <v>prop_313</v>
      </c>
      <c r="S2768" s="50" t="str">
        <f t="shared" ca="1" si="1106"/>
        <v>prop</v>
      </c>
    </row>
    <row r="2769" spans="11:19">
      <c r="K2769" s="50">
        <v>32</v>
      </c>
      <c r="L2769" s="50">
        <f t="shared" si="1104"/>
        <v>321067</v>
      </c>
      <c r="M2769" s="50">
        <v>67</v>
      </c>
      <c r="N2769" s="50" t="str">
        <f ca="1">OFFSET(随机目标!$C$42,M2769-1,MATCH(K2769,随机目标!$C$41:$CH$41,0)-1)</f>
        <v>prop,313,1</v>
      </c>
      <c r="O2769" s="50" t="str">
        <f ca="1">OFFSET(随机目标!$C$42,M2769-1,MATCH(K2769,随机目标!$C$41:$CH$41,0))</f>
        <v>prop,313,1</v>
      </c>
      <c r="P2769" s="50">
        <f ca="1">OFFSET(随机目标!$C$42,M2769-1,MATCH(K2769,随机目标!$C$41:$CH$41,0)+1)</f>
        <v>5</v>
      </c>
      <c r="Q2769" s="50">
        <v>1</v>
      </c>
      <c r="R2769" s="50" t="str">
        <f t="shared" ca="1" si="1105"/>
        <v>prop_313</v>
      </c>
      <c r="S2769" s="50" t="str">
        <f t="shared" ca="1" si="1106"/>
        <v>prop</v>
      </c>
    </row>
    <row r="2770" spans="11:19">
      <c r="K2770" s="50">
        <v>32</v>
      </c>
      <c r="L2770" s="50">
        <f t="shared" si="1104"/>
        <v>321068</v>
      </c>
      <c r="M2770" s="50">
        <v>68</v>
      </c>
      <c r="N2770" s="50" t="str">
        <f ca="1">OFFSET(随机目标!$C$42,M2770-1,MATCH(K2770,随机目标!$C$41:$CH$41,0)-1)</f>
        <v>prop,313,1</v>
      </c>
      <c r="O2770" s="50" t="str">
        <f ca="1">OFFSET(随机目标!$C$42,M2770-1,MATCH(K2770,随机目标!$C$41:$CH$41,0))</f>
        <v>prop,313,1</v>
      </c>
      <c r="P2770" s="50">
        <f ca="1">OFFSET(随机目标!$C$42,M2770-1,MATCH(K2770,随机目标!$C$41:$CH$41,0)+1)</f>
        <v>5</v>
      </c>
      <c r="Q2770" s="50">
        <v>1</v>
      </c>
      <c r="R2770" s="50" t="str">
        <f t="shared" ca="1" si="1105"/>
        <v>prop_313</v>
      </c>
      <c r="S2770" s="50" t="str">
        <f t="shared" ca="1" si="1106"/>
        <v>prop</v>
      </c>
    </row>
    <row r="2771" spans="11:19">
      <c r="K2771" s="50">
        <v>32</v>
      </c>
      <c r="L2771" s="50">
        <f t="shared" si="1104"/>
        <v>321069</v>
      </c>
      <c r="M2771" s="50">
        <v>69</v>
      </c>
      <c r="N2771" s="50" t="str">
        <f ca="1">OFFSET(随机目标!$C$42,M2771-1,MATCH(K2771,随机目标!$C$41:$CH$41,0)-1)</f>
        <v>prop,313,1</v>
      </c>
      <c r="O2771" s="50" t="str">
        <f ca="1">OFFSET(随机目标!$C$42,M2771-1,MATCH(K2771,随机目标!$C$41:$CH$41,0))</f>
        <v>prop,313,1</v>
      </c>
      <c r="P2771" s="50">
        <f ca="1">OFFSET(随机目标!$C$42,M2771-1,MATCH(K2771,随机目标!$C$41:$CH$41,0)+1)</f>
        <v>5</v>
      </c>
      <c r="Q2771" s="50">
        <v>1</v>
      </c>
      <c r="R2771" s="50" t="str">
        <f t="shared" ca="1" si="1105"/>
        <v>prop_313</v>
      </c>
      <c r="S2771" s="50" t="str">
        <f t="shared" ca="1" si="1106"/>
        <v>prop</v>
      </c>
    </row>
    <row r="2772" spans="11:19">
      <c r="K2772" s="50">
        <v>32</v>
      </c>
      <c r="L2772" s="50">
        <f t="shared" si="1104"/>
        <v>321070</v>
      </c>
      <c r="M2772" s="50">
        <v>70</v>
      </c>
      <c r="N2772" s="50" t="str">
        <f ca="1">OFFSET(随机目标!$C$42,M2772-1,MATCH(K2772,随机目标!$C$41:$CH$41,0)-1)</f>
        <v>prop,313,1</v>
      </c>
      <c r="O2772" s="50" t="str">
        <f ca="1">OFFSET(随机目标!$C$42,M2772-1,MATCH(K2772,随机目标!$C$41:$CH$41,0))</f>
        <v>prop,313,1</v>
      </c>
      <c r="P2772" s="50">
        <f ca="1">OFFSET(随机目标!$C$42,M2772-1,MATCH(K2772,随机目标!$C$41:$CH$41,0)+1)</f>
        <v>5</v>
      </c>
      <c r="Q2772" s="50">
        <v>1</v>
      </c>
      <c r="R2772" s="50" t="str">
        <f t="shared" ca="1" si="1105"/>
        <v>prop_313</v>
      </c>
      <c r="S2772" s="50" t="str">
        <f t="shared" ca="1" si="1106"/>
        <v>prop</v>
      </c>
    </row>
    <row r="2773" spans="11:19">
      <c r="K2773" s="50">
        <v>32</v>
      </c>
      <c r="L2773" s="50">
        <f t="shared" si="1104"/>
        <v>321071</v>
      </c>
      <c r="M2773" s="50">
        <v>71</v>
      </c>
      <c r="N2773" s="50" t="str">
        <f ca="1">OFFSET(随机目标!$C$42,M2773-1,MATCH(K2773,随机目标!$C$41:$CH$41,0)-1)</f>
        <v>prop,313,1</v>
      </c>
      <c r="O2773" s="50" t="str">
        <f ca="1">OFFSET(随机目标!$C$42,M2773-1,MATCH(K2773,随机目标!$C$41:$CH$41,0))</f>
        <v>prop,313,1</v>
      </c>
      <c r="P2773" s="50">
        <f ca="1">OFFSET(随机目标!$C$42,M2773-1,MATCH(K2773,随机目标!$C$41:$CH$41,0)+1)</f>
        <v>5</v>
      </c>
      <c r="Q2773" s="50">
        <v>1</v>
      </c>
      <c r="R2773" s="50" t="str">
        <f t="shared" ca="1" si="1105"/>
        <v>prop_313</v>
      </c>
      <c r="S2773" s="50" t="str">
        <f t="shared" ca="1" si="1106"/>
        <v>prop</v>
      </c>
    </row>
    <row r="2774" spans="11:19">
      <c r="K2774" s="50">
        <v>32</v>
      </c>
      <c r="L2774" s="50">
        <f t="shared" si="1104"/>
        <v>321072</v>
      </c>
      <c r="M2774" s="50">
        <v>72</v>
      </c>
      <c r="N2774" s="50" t="str">
        <f ca="1">OFFSET(随机目标!$C$42,M2774-1,MATCH(K2774,随机目标!$C$41:$CH$41,0)-1)</f>
        <v>prop,313,1</v>
      </c>
      <c r="O2774" s="50" t="str">
        <f ca="1">OFFSET(随机目标!$C$42,M2774-1,MATCH(K2774,随机目标!$C$41:$CH$41,0))</f>
        <v>prop,313,1</v>
      </c>
      <c r="P2774" s="50">
        <f ca="1">OFFSET(随机目标!$C$42,M2774-1,MATCH(K2774,随机目标!$C$41:$CH$41,0)+1)</f>
        <v>5</v>
      </c>
      <c r="Q2774" s="50">
        <v>1</v>
      </c>
      <c r="R2774" s="50" t="str">
        <f t="shared" ca="1" si="1105"/>
        <v>prop_313</v>
      </c>
      <c r="S2774" s="50" t="str">
        <f t="shared" ca="1" si="1106"/>
        <v>prop</v>
      </c>
    </row>
    <row r="2775" spans="11:19">
      <c r="K2775" s="50">
        <v>32</v>
      </c>
      <c r="L2775" s="50">
        <f t="shared" si="1104"/>
        <v>321073</v>
      </c>
      <c r="M2775" s="50">
        <v>73</v>
      </c>
      <c r="N2775" s="50" t="str">
        <f ca="1">OFFSET(随机目标!$C$42,M2775-1,MATCH(K2775,随机目标!$C$41:$CH$41,0)-1)</f>
        <v>prop,313,1</v>
      </c>
      <c r="O2775" s="50" t="str">
        <f ca="1">OFFSET(随机目标!$C$42,M2775-1,MATCH(K2775,随机目标!$C$41:$CH$41,0))</f>
        <v>prop,313,1</v>
      </c>
      <c r="P2775" s="50">
        <f ca="1">OFFSET(随机目标!$C$42,M2775-1,MATCH(K2775,随机目标!$C$41:$CH$41,0)+1)</f>
        <v>5</v>
      </c>
      <c r="Q2775" s="50">
        <v>1</v>
      </c>
      <c r="R2775" s="50" t="str">
        <f t="shared" ca="1" si="1105"/>
        <v>prop_313</v>
      </c>
      <c r="S2775" s="50" t="str">
        <f t="shared" ca="1" si="1106"/>
        <v>prop</v>
      </c>
    </row>
    <row r="2776" spans="11:19">
      <c r="K2776" s="50">
        <v>32</v>
      </c>
      <c r="L2776" s="50">
        <f t="shared" si="1104"/>
        <v>321074</v>
      </c>
      <c r="M2776" s="50">
        <v>74</v>
      </c>
      <c r="N2776" s="50" t="str">
        <f ca="1">OFFSET(随机目标!$C$42,M2776-1,MATCH(K2776,随机目标!$C$41:$CH$41,0)-1)</f>
        <v>prop,313,1</v>
      </c>
      <c r="O2776" s="50" t="str">
        <f ca="1">OFFSET(随机目标!$C$42,M2776-1,MATCH(K2776,随机目标!$C$41:$CH$41,0))</f>
        <v>prop,313,1</v>
      </c>
      <c r="P2776" s="50">
        <f ca="1">OFFSET(随机目标!$C$42,M2776-1,MATCH(K2776,随机目标!$C$41:$CH$41,0)+1)</f>
        <v>5</v>
      </c>
      <c r="Q2776" s="50">
        <v>1</v>
      </c>
      <c r="R2776" s="50" t="str">
        <f t="shared" ca="1" si="1105"/>
        <v>prop_313</v>
      </c>
      <c r="S2776" s="50" t="str">
        <f t="shared" ca="1" si="1106"/>
        <v>prop</v>
      </c>
    </row>
    <row r="2777" spans="11:19">
      <c r="K2777" s="50">
        <v>32</v>
      </c>
      <c r="L2777" s="50">
        <f t="shared" si="1104"/>
        <v>321075</v>
      </c>
      <c r="M2777" s="50">
        <v>75</v>
      </c>
      <c r="N2777" s="50" t="str">
        <f ca="1">OFFSET(随机目标!$C$42,M2777-1,MATCH(K2777,随机目标!$C$41:$CH$41,0)-1)</f>
        <v>prop,313,1</v>
      </c>
      <c r="O2777" s="50" t="str">
        <f ca="1">OFFSET(随机目标!$C$42,M2777-1,MATCH(K2777,随机目标!$C$41:$CH$41,0))</f>
        <v>prop,313,1</v>
      </c>
      <c r="P2777" s="50">
        <f ca="1">OFFSET(随机目标!$C$42,M2777-1,MATCH(K2777,随机目标!$C$41:$CH$41,0)+1)</f>
        <v>5</v>
      </c>
      <c r="Q2777" s="50">
        <v>1</v>
      </c>
      <c r="R2777" s="50" t="str">
        <f t="shared" ca="1" si="1105"/>
        <v>prop_313</v>
      </c>
      <c r="S2777" s="50" t="str">
        <f t="shared" ca="1" si="1106"/>
        <v>prop</v>
      </c>
    </row>
    <row r="2778" spans="11:19">
      <c r="K2778" s="50">
        <v>32</v>
      </c>
      <c r="L2778" s="50">
        <f t="shared" si="1104"/>
        <v>321076</v>
      </c>
      <c r="M2778" s="50">
        <v>76</v>
      </c>
      <c r="N2778" s="50" t="str">
        <f ca="1">OFFSET(随机目标!$C$42,M2778-1,MATCH(K2778,随机目标!$C$41:$CH$41,0)-1)</f>
        <v>prop,313,1</v>
      </c>
      <c r="O2778" s="50" t="str">
        <f ca="1">OFFSET(随机目标!$C$42,M2778-1,MATCH(K2778,随机目标!$C$41:$CH$41,0))</f>
        <v>prop,313,1</v>
      </c>
      <c r="P2778" s="50">
        <f ca="1">OFFSET(随机目标!$C$42,M2778-1,MATCH(K2778,随机目标!$C$41:$CH$41,0)+1)</f>
        <v>5</v>
      </c>
      <c r="Q2778" s="50">
        <v>1</v>
      </c>
      <c r="R2778" s="50" t="str">
        <f t="shared" ca="1" si="1105"/>
        <v>prop_313</v>
      </c>
      <c r="S2778" s="50" t="str">
        <f t="shared" ca="1" si="1106"/>
        <v>prop</v>
      </c>
    </row>
    <row r="2779" spans="11:19">
      <c r="K2779" s="50">
        <v>32</v>
      </c>
      <c r="L2779" s="50">
        <f t="shared" si="1104"/>
        <v>321077</v>
      </c>
      <c r="M2779" s="50">
        <v>77</v>
      </c>
      <c r="N2779" s="50" t="str">
        <f ca="1">OFFSET(随机目标!$C$42,M2779-1,MATCH(K2779,随机目标!$C$41:$CH$41,0)-1)</f>
        <v>prop,313,1</v>
      </c>
      <c r="O2779" s="50" t="str">
        <f ca="1">OFFSET(随机目标!$C$42,M2779-1,MATCH(K2779,随机目标!$C$41:$CH$41,0))</f>
        <v>prop,313,1</v>
      </c>
      <c r="P2779" s="50">
        <f ca="1">OFFSET(随机目标!$C$42,M2779-1,MATCH(K2779,随机目标!$C$41:$CH$41,0)+1)</f>
        <v>5</v>
      </c>
      <c r="Q2779" s="50">
        <v>1</v>
      </c>
      <c r="R2779" s="50" t="str">
        <f t="shared" ca="1" si="1105"/>
        <v>prop_313</v>
      </c>
      <c r="S2779" s="50" t="str">
        <f t="shared" ca="1" si="1106"/>
        <v>prop</v>
      </c>
    </row>
    <row r="2780" spans="11:19">
      <c r="K2780" s="50">
        <v>32</v>
      </c>
      <c r="L2780" s="50">
        <f t="shared" si="1104"/>
        <v>321078</v>
      </c>
      <c r="M2780" s="50">
        <v>78</v>
      </c>
      <c r="N2780" s="50" t="str">
        <f ca="1">OFFSET(随机目标!$C$42,M2780-1,MATCH(K2780,随机目标!$C$41:$CH$41,0)-1)</f>
        <v>prop,313,1</v>
      </c>
      <c r="O2780" s="50" t="str">
        <f ca="1">OFFSET(随机目标!$C$42,M2780-1,MATCH(K2780,随机目标!$C$41:$CH$41,0))</f>
        <v>prop,313,1</v>
      </c>
      <c r="P2780" s="50">
        <f ca="1">OFFSET(随机目标!$C$42,M2780-1,MATCH(K2780,随机目标!$C$41:$CH$41,0)+1)</f>
        <v>5</v>
      </c>
      <c r="Q2780" s="50">
        <v>1</v>
      </c>
      <c r="R2780" s="50" t="str">
        <f t="shared" ca="1" si="1105"/>
        <v>prop_313</v>
      </c>
      <c r="S2780" s="50" t="str">
        <f t="shared" ca="1" si="1106"/>
        <v>prop</v>
      </c>
    </row>
    <row r="2781" spans="11:19">
      <c r="K2781" s="50">
        <v>32</v>
      </c>
      <c r="L2781" s="50">
        <f t="shared" si="1104"/>
        <v>321079</v>
      </c>
      <c r="M2781" s="50">
        <v>79</v>
      </c>
      <c r="N2781" s="50" t="str">
        <f ca="1">OFFSET(随机目标!$C$42,M2781-1,MATCH(K2781,随机目标!$C$41:$CH$41,0)-1)</f>
        <v>prop,313,1</v>
      </c>
      <c r="O2781" s="50" t="str">
        <f ca="1">OFFSET(随机目标!$C$42,M2781-1,MATCH(K2781,随机目标!$C$41:$CH$41,0))</f>
        <v>prop,313,1</v>
      </c>
      <c r="P2781" s="50">
        <f ca="1">OFFSET(随机目标!$C$42,M2781-1,MATCH(K2781,随机目标!$C$41:$CH$41,0)+1)</f>
        <v>5</v>
      </c>
      <c r="Q2781" s="50">
        <v>1</v>
      </c>
      <c r="R2781" s="50" t="str">
        <f t="shared" ca="1" si="1105"/>
        <v>prop_313</v>
      </c>
      <c r="S2781" s="50" t="str">
        <f t="shared" ca="1" si="1106"/>
        <v>prop</v>
      </c>
    </row>
    <row r="2782" spans="11:19">
      <c r="K2782" s="50">
        <v>32</v>
      </c>
      <c r="L2782" s="50">
        <f t="shared" si="1104"/>
        <v>321080</v>
      </c>
      <c r="M2782" s="50">
        <v>80</v>
      </c>
      <c r="N2782" s="50" t="str">
        <f ca="1">OFFSET(随机目标!$C$42,M2782-1,MATCH(K2782,随机目标!$C$41:$CH$41,0)-1)</f>
        <v>prop,313,1</v>
      </c>
      <c r="O2782" s="50" t="str">
        <f ca="1">OFFSET(随机目标!$C$42,M2782-1,MATCH(K2782,随机目标!$C$41:$CH$41,0))</f>
        <v>prop,313,1</v>
      </c>
      <c r="P2782" s="50">
        <f ca="1">OFFSET(随机目标!$C$42,M2782-1,MATCH(K2782,随机目标!$C$41:$CH$41,0)+1)</f>
        <v>5</v>
      </c>
      <c r="Q2782" s="50">
        <v>1</v>
      </c>
      <c r="R2782" s="50" t="str">
        <f t="shared" ca="1" si="1105"/>
        <v>prop_313</v>
      </c>
      <c r="S2782" s="50" t="str">
        <f t="shared" ca="1" si="1106"/>
        <v>prop</v>
      </c>
    </row>
    <row r="2783" spans="11:19">
      <c r="K2783" s="50">
        <v>32</v>
      </c>
      <c r="L2783" s="50">
        <f t="shared" si="1104"/>
        <v>321081</v>
      </c>
      <c r="M2783" s="50">
        <v>81</v>
      </c>
      <c r="N2783" s="50" t="str">
        <f ca="1">OFFSET(随机目标!$C$42,M2783-1,MATCH(K2783,随机目标!$C$41:$CH$41,0)-1)</f>
        <v>prop,313,1</v>
      </c>
      <c r="O2783" s="50" t="str">
        <f ca="1">OFFSET(随机目标!$C$42,M2783-1,MATCH(K2783,随机目标!$C$41:$CH$41,0))</f>
        <v>prop,313,1</v>
      </c>
      <c r="P2783" s="50">
        <f ca="1">OFFSET(随机目标!$C$42,M2783-1,MATCH(K2783,随机目标!$C$41:$CH$41,0)+1)</f>
        <v>5</v>
      </c>
      <c r="Q2783" s="50">
        <v>1</v>
      </c>
      <c r="R2783" s="50" t="str">
        <f t="shared" ca="1" si="1105"/>
        <v>prop_313</v>
      </c>
      <c r="S2783" s="50" t="str">
        <f t="shared" ca="1" si="1106"/>
        <v>prop</v>
      </c>
    </row>
    <row r="2784" spans="11:19">
      <c r="K2784" s="50">
        <v>32</v>
      </c>
      <c r="L2784" s="50">
        <f t="shared" si="1104"/>
        <v>321082</v>
      </c>
      <c r="M2784" s="50">
        <v>82</v>
      </c>
      <c r="N2784" s="50" t="str">
        <f ca="1">OFFSET(随机目标!$C$42,M2784-1,MATCH(K2784,随机目标!$C$41:$CH$41,0)-1)</f>
        <v>prop,313,1</v>
      </c>
      <c r="O2784" s="50" t="str">
        <f ca="1">OFFSET(随机目标!$C$42,M2784-1,MATCH(K2784,随机目标!$C$41:$CH$41,0))</f>
        <v>prop,313,1</v>
      </c>
      <c r="P2784" s="50">
        <f ca="1">OFFSET(随机目标!$C$42,M2784-1,MATCH(K2784,随机目标!$C$41:$CH$41,0)+1)</f>
        <v>5</v>
      </c>
      <c r="Q2784" s="50">
        <v>1</v>
      </c>
      <c r="R2784" s="50" t="str">
        <f t="shared" ca="1" si="1105"/>
        <v>prop_313</v>
      </c>
      <c r="S2784" s="50" t="str">
        <f t="shared" ca="1" si="1106"/>
        <v>prop</v>
      </c>
    </row>
    <row r="2785" spans="11:19">
      <c r="K2785" s="50">
        <v>32</v>
      </c>
      <c r="L2785" s="50">
        <f t="shared" si="1104"/>
        <v>321083</v>
      </c>
      <c r="M2785" s="50">
        <v>83</v>
      </c>
      <c r="N2785" s="50" t="str">
        <f ca="1">OFFSET(随机目标!$C$42,M2785-1,MATCH(K2785,随机目标!$C$41:$CH$41,0)-1)</f>
        <v>prop,313,1</v>
      </c>
      <c r="O2785" s="50" t="str">
        <f ca="1">OFFSET(随机目标!$C$42,M2785-1,MATCH(K2785,随机目标!$C$41:$CH$41,0))</f>
        <v>prop,313,1</v>
      </c>
      <c r="P2785" s="50">
        <f ca="1">OFFSET(随机目标!$C$42,M2785-1,MATCH(K2785,随机目标!$C$41:$CH$41,0)+1)</f>
        <v>5</v>
      </c>
      <c r="Q2785" s="50">
        <v>1</v>
      </c>
      <c r="R2785" s="50" t="str">
        <f t="shared" ca="1" si="1105"/>
        <v>prop_313</v>
      </c>
      <c r="S2785" s="50" t="str">
        <f t="shared" ca="1" si="1106"/>
        <v>prop</v>
      </c>
    </row>
    <row r="2786" spans="11:19">
      <c r="K2786" s="50">
        <v>32</v>
      </c>
      <c r="L2786" s="50">
        <f t="shared" si="1104"/>
        <v>321084</v>
      </c>
      <c r="M2786" s="50">
        <v>84</v>
      </c>
      <c r="N2786" s="50" t="str">
        <f ca="1">OFFSET(随机目标!$C$42,M2786-1,MATCH(K2786,随机目标!$C$41:$CH$41,0)-1)</f>
        <v>prop,313,1</v>
      </c>
      <c r="O2786" s="50" t="str">
        <f ca="1">OFFSET(随机目标!$C$42,M2786-1,MATCH(K2786,随机目标!$C$41:$CH$41,0))</f>
        <v>prop,313,1</v>
      </c>
      <c r="P2786" s="50">
        <f ca="1">OFFSET(随机目标!$C$42,M2786-1,MATCH(K2786,随机目标!$C$41:$CH$41,0)+1)</f>
        <v>5</v>
      </c>
      <c r="Q2786" s="50">
        <v>1</v>
      </c>
      <c r="R2786" s="50" t="str">
        <f t="shared" ca="1" si="1105"/>
        <v>prop_313</v>
      </c>
      <c r="S2786" s="50" t="str">
        <f t="shared" ca="1" si="1106"/>
        <v>prop</v>
      </c>
    </row>
    <row r="2787" spans="11:19">
      <c r="K2787" s="50">
        <v>32</v>
      </c>
      <c r="L2787" s="50">
        <f t="shared" si="1104"/>
        <v>321085</v>
      </c>
      <c r="M2787" s="50">
        <v>85</v>
      </c>
      <c r="N2787" s="50" t="str">
        <f ca="1">OFFSET(随机目标!$C$42,M2787-1,MATCH(K2787,随机目标!$C$41:$CH$41,0)-1)</f>
        <v>prop,313,1</v>
      </c>
      <c r="O2787" s="50" t="str">
        <f ca="1">OFFSET(随机目标!$C$42,M2787-1,MATCH(K2787,随机目标!$C$41:$CH$41,0))</f>
        <v>prop,313,1</v>
      </c>
      <c r="P2787" s="50">
        <f ca="1">OFFSET(随机目标!$C$42,M2787-1,MATCH(K2787,随机目标!$C$41:$CH$41,0)+1)</f>
        <v>5</v>
      </c>
      <c r="Q2787" s="50">
        <v>1</v>
      </c>
      <c r="R2787" s="50" t="str">
        <f t="shared" ca="1" si="1105"/>
        <v>prop_313</v>
      </c>
      <c r="S2787" s="50" t="str">
        <f t="shared" ca="1" si="1106"/>
        <v>prop</v>
      </c>
    </row>
    <row r="2788" spans="11:19">
      <c r="K2788" s="50">
        <v>32</v>
      </c>
      <c r="L2788" s="50">
        <f t="shared" si="1104"/>
        <v>321086</v>
      </c>
      <c r="M2788" s="50">
        <v>86</v>
      </c>
      <c r="N2788" s="50" t="str">
        <f ca="1">OFFSET(随机目标!$C$42,M2788-1,MATCH(K2788,随机目标!$C$41:$CH$41,0)-1)</f>
        <v>prop,313,1</v>
      </c>
      <c r="O2788" s="50" t="str">
        <f ca="1">OFFSET(随机目标!$C$42,M2788-1,MATCH(K2788,随机目标!$C$41:$CH$41,0))</f>
        <v>prop,313,1</v>
      </c>
      <c r="P2788" s="50">
        <f ca="1">OFFSET(随机目标!$C$42,M2788-1,MATCH(K2788,随机目标!$C$41:$CH$41,0)+1)</f>
        <v>5</v>
      </c>
      <c r="Q2788" s="50">
        <v>1</v>
      </c>
      <c r="R2788" s="50" t="str">
        <f t="shared" ca="1" si="1105"/>
        <v>prop_313</v>
      </c>
      <c r="S2788" s="50" t="str">
        <f t="shared" ca="1" si="1106"/>
        <v>prop</v>
      </c>
    </row>
    <row r="2789" spans="11:19">
      <c r="K2789" s="50">
        <v>32</v>
      </c>
      <c r="L2789" s="50">
        <f t="shared" si="1104"/>
        <v>321087</v>
      </c>
      <c r="M2789" s="50">
        <v>87</v>
      </c>
      <c r="N2789" s="50" t="str">
        <f ca="1">OFFSET(随机目标!$C$42,M2789-1,MATCH(K2789,随机目标!$C$41:$CH$41,0)-1)</f>
        <v>prop,313,1</v>
      </c>
      <c r="O2789" s="50" t="str">
        <f ca="1">OFFSET(随机目标!$C$42,M2789-1,MATCH(K2789,随机目标!$C$41:$CH$41,0))</f>
        <v>prop,313,1</v>
      </c>
      <c r="P2789" s="50">
        <f ca="1">OFFSET(随机目标!$C$42,M2789-1,MATCH(K2789,随机目标!$C$41:$CH$41,0)+1)</f>
        <v>5</v>
      </c>
      <c r="Q2789" s="50">
        <v>1</v>
      </c>
      <c r="R2789" s="50" t="str">
        <f t="shared" ca="1" si="1105"/>
        <v>prop_313</v>
      </c>
      <c r="S2789" s="50" t="str">
        <f t="shared" ca="1" si="1106"/>
        <v>prop</v>
      </c>
    </row>
    <row r="2790" spans="11:19">
      <c r="K2790" s="50">
        <v>32</v>
      </c>
      <c r="L2790" s="50">
        <f t="shared" si="1104"/>
        <v>321088</v>
      </c>
      <c r="M2790" s="50">
        <v>88</v>
      </c>
      <c r="N2790" s="50" t="str">
        <f ca="1">OFFSET(随机目标!$C$42,M2790-1,MATCH(K2790,随机目标!$C$41:$CH$41,0)-1)</f>
        <v>prop,313,1</v>
      </c>
      <c r="O2790" s="50" t="str">
        <f ca="1">OFFSET(随机目标!$C$42,M2790-1,MATCH(K2790,随机目标!$C$41:$CH$41,0))</f>
        <v>prop,313,1</v>
      </c>
      <c r="P2790" s="50">
        <f ca="1">OFFSET(随机目标!$C$42,M2790-1,MATCH(K2790,随机目标!$C$41:$CH$41,0)+1)</f>
        <v>5</v>
      </c>
      <c r="Q2790" s="50">
        <v>1</v>
      </c>
      <c r="R2790" s="50" t="str">
        <f t="shared" ca="1" si="1105"/>
        <v>prop_313</v>
      </c>
      <c r="S2790" s="50" t="str">
        <f t="shared" ca="1" si="1106"/>
        <v>prop</v>
      </c>
    </row>
    <row r="2791" spans="11:19">
      <c r="K2791" s="50">
        <v>32</v>
      </c>
      <c r="L2791" s="50">
        <f t="shared" si="1104"/>
        <v>321089</v>
      </c>
      <c r="M2791" s="50">
        <v>89</v>
      </c>
      <c r="N2791" s="50" t="str">
        <f ca="1">OFFSET(随机目标!$C$42,M2791-1,MATCH(K2791,随机目标!$C$41:$CH$41,0)-1)</f>
        <v>prop,313,1</v>
      </c>
      <c r="O2791" s="50" t="str">
        <f ca="1">OFFSET(随机目标!$C$42,M2791-1,MATCH(K2791,随机目标!$C$41:$CH$41,0))</f>
        <v>prop,313,1</v>
      </c>
      <c r="P2791" s="50">
        <f ca="1">OFFSET(随机目标!$C$42,M2791-1,MATCH(K2791,随机目标!$C$41:$CH$41,0)+1)</f>
        <v>5</v>
      </c>
      <c r="Q2791" s="50">
        <v>1</v>
      </c>
      <c r="R2791" s="50" t="str">
        <f t="shared" ca="1" si="1105"/>
        <v>prop_313</v>
      </c>
      <c r="S2791" s="50" t="str">
        <f t="shared" ca="1" si="1106"/>
        <v>prop</v>
      </c>
    </row>
    <row r="2792" spans="11:19">
      <c r="K2792" s="50">
        <v>32</v>
      </c>
      <c r="L2792" s="50">
        <f t="shared" si="1104"/>
        <v>321090</v>
      </c>
      <c r="M2792" s="50">
        <v>90</v>
      </c>
      <c r="N2792" s="50" t="str">
        <f ca="1">OFFSET(随机目标!$C$42,M2792-1,MATCH(K2792,随机目标!$C$41:$CH$41,0)-1)</f>
        <v>prop,313,1</v>
      </c>
      <c r="O2792" s="50" t="str">
        <f ca="1">OFFSET(随机目标!$C$42,M2792-1,MATCH(K2792,随机目标!$C$41:$CH$41,0))</f>
        <v>prop,313,1</v>
      </c>
      <c r="P2792" s="50">
        <f ca="1">OFFSET(随机目标!$C$42,M2792-1,MATCH(K2792,随机目标!$C$41:$CH$41,0)+1)</f>
        <v>5</v>
      </c>
      <c r="Q2792" s="50">
        <v>1</v>
      </c>
      <c r="R2792" s="50" t="str">
        <f t="shared" ca="1" si="1105"/>
        <v>prop_313</v>
      </c>
      <c r="S2792" s="50" t="str">
        <f t="shared" ca="1" si="1106"/>
        <v>prop</v>
      </c>
    </row>
    <row r="2793" spans="11:19">
      <c r="K2793" s="50">
        <v>32</v>
      </c>
      <c r="L2793" s="50">
        <f t="shared" si="1104"/>
        <v>321091</v>
      </c>
      <c r="M2793" s="50">
        <v>91</v>
      </c>
      <c r="N2793" s="50" t="str">
        <f ca="1">OFFSET(随机目标!$C$42,M2793-1,MATCH(K2793,随机目标!$C$41:$CH$41,0)-1)</f>
        <v>prop,313,1</v>
      </c>
      <c r="O2793" s="50" t="str">
        <f ca="1">OFFSET(随机目标!$C$42,M2793-1,MATCH(K2793,随机目标!$C$41:$CH$41,0))</f>
        <v>prop,313,1</v>
      </c>
      <c r="P2793" s="50">
        <f ca="1">OFFSET(随机目标!$C$42,M2793-1,MATCH(K2793,随机目标!$C$41:$CH$41,0)+1)</f>
        <v>5</v>
      </c>
      <c r="Q2793" s="50">
        <v>1</v>
      </c>
      <c r="R2793" s="50" t="str">
        <f t="shared" ca="1" si="1105"/>
        <v>prop_313</v>
      </c>
      <c r="S2793" s="50" t="str">
        <f t="shared" ca="1" si="1106"/>
        <v>prop</v>
      </c>
    </row>
    <row r="2794" spans="11:19">
      <c r="K2794" s="50">
        <v>32</v>
      </c>
      <c r="L2794" s="50">
        <f t="shared" si="1104"/>
        <v>321092</v>
      </c>
      <c r="M2794" s="50">
        <v>92</v>
      </c>
      <c r="N2794" s="50" t="str">
        <f ca="1">OFFSET(随机目标!$C$42,M2794-1,MATCH(K2794,随机目标!$C$41:$CH$41,0)-1)</f>
        <v>prop,313,1</v>
      </c>
      <c r="O2794" s="50" t="str">
        <f ca="1">OFFSET(随机目标!$C$42,M2794-1,MATCH(K2794,随机目标!$C$41:$CH$41,0))</f>
        <v>prop,313,1</v>
      </c>
      <c r="P2794" s="50">
        <f ca="1">OFFSET(随机目标!$C$42,M2794-1,MATCH(K2794,随机目标!$C$41:$CH$41,0)+1)</f>
        <v>5</v>
      </c>
      <c r="Q2794" s="50">
        <v>1</v>
      </c>
      <c r="R2794" s="50" t="str">
        <f t="shared" ca="1" si="1105"/>
        <v>prop_313</v>
      </c>
      <c r="S2794" s="50" t="str">
        <f t="shared" ca="1" si="1106"/>
        <v>prop</v>
      </c>
    </row>
    <row r="2795" spans="11:19">
      <c r="K2795" s="50">
        <v>32</v>
      </c>
      <c r="L2795" s="50">
        <f t="shared" si="1104"/>
        <v>321093</v>
      </c>
      <c r="M2795" s="50">
        <v>93</v>
      </c>
      <c r="N2795" s="50" t="str">
        <f ca="1">OFFSET(随机目标!$C$42,M2795-1,MATCH(K2795,随机目标!$C$41:$CH$41,0)-1)</f>
        <v>prop,313,1</v>
      </c>
      <c r="O2795" s="50" t="str">
        <f ca="1">OFFSET(随机目标!$C$42,M2795-1,MATCH(K2795,随机目标!$C$41:$CH$41,0))</f>
        <v>prop,313,1</v>
      </c>
      <c r="P2795" s="50">
        <f ca="1">OFFSET(随机目标!$C$42,M2795-1,MATCH(K2795,随机目标!$C$41:$CH$41,0)+1)</f>
        <v>5</v>
      </c>
      <c r="Q2795" s="50">
        <v>1</v>
      </c>
      <c r="R2795" s="50" t="str">
        <f t="shared" ca="1" si="1105"/>
        <v>prop_313</v>
      </c>
      <c r="S2795" s="50" t="str">
        <f t="shared" ca="1" si="1106"/>
        <v>prop</v>
      </c>
    </row>
    <row r="2796" spans="11:19">
      <c r="K2796" s="50">
        <v>32</v>
      </c>
      <c r="L2796" s="50">
        <f t="shared" si="1104"/>
        <v>321094</v>
      </c>
      <c r="M2796" s="50">
        <v>94</v>
      </c>
      <c r="N2796" s="50" t="str">
        <f ca="1">OFFSET(随机目标!$C$42,M2796-1,MATCH(K2796,随机目标!$C$41:$CH$41,0)-1)</f>
        <v>prop,313,1</v>
      </c>
      <c r="O2796" s="50" t="str">
        <f ca="1">OFFSET(随机目标!$C$42,M2796-1,MATCH(K2796,随机目标!$C$41:$CH$41,0))</f>
        <v>prop,313,1</v>
      </c>
      <c r="P2796" s="50">
        <f ca="1">OFFSET(随机目标!$C$42,M2796-1,MATCH(K2796,随机目标!$C$41:$CH$41,0)+1)</f>
        <v>5</v>
      </c>
      <c r="Q2796" s="50">
        <v>1</v>
      </c>
      <c r="R2796" s="50" t="str">
        <f t="shared" ca="1" si="1105"/>
        <v>prop_313</v>
      </c>
      <c r="S2796" s="50" t="str">
        <f t="shared" ca="1" si="1106"/>
        <v>prop</v>
      </c>
    </row>
    <row r="2797" spans="11:19">
      <c r="K2797" s="50">
        <v>32</v>
      </c>
      <c r="L2797" s="50">
        <f t="shared" si="1104"/>
        <v>321095</v>
      </c>
      <c r="M2797" s="50">
        <v>95</v>
      </c>
      <c r="N2797" s="50" t="str">
        <f ca="1">OFFSET(随机目标!$C$42,M2797-1,MATCH(K2797,随机目标!$C$41:$CH$41,0)-1)</f>
        <v>prop,313,1</v>
      </c>
      <c r="O2797" s="50" t="str">
        <f ca="1">OFFSET(随机目标!$C$42,M2797-1,MATCH(K2797,随机目标!$C$41:$CH$41,0))</f>
        <v>prop,313,1</v>
      </c>
      <c r="P2797" s="50">
        <f ca="1">OFFSET(随机目标!$C$42,M2797-1,MATCH(K2797,随机目标!$C$41:$CH$41,0)+1)</f>
        <v>5</v>
      </c>
      <c r="Q2797" s="50">
        <v>1</v>
      </c>
      <c r="R2797" s="50" t="str">
        <f t="shared" ca="1" si="1105"/>
        <v>prop_313</v>
      </c>
      <c r="S2797" s="50" t="str">
        <f t="shared" ca="1" si="1106"/>
        <v>prop</v>
      </c>
    </row>
    <row r="2798" spans="11:19">
      <c r="K2798" s="50">
        <v>32</v>
      </c>
      <c r="L2798" s="50">
        <f t="shared" si="1104"/>
        <v>321096</v>
      </c>
      <c r="M2798" s="50">
        <v>96</v>
      </c>
      <c r="N2798" s="50" t="str">
        <f ca="1">OFFSET(随机目标!$C$42,M2798-1,MATCH(K2798,随机目标!$C$41:$CH$41,0)-1)</f>
        <v>prop,313,1</v>
      </c>
      <c r="O2798" s="50" t="str">
        <f ca="1">OFFSET(随机目标!$C$42,M2798-1,MATCH(K2798,随机目标!$C$41:$CH$41,0))</f>
        <v>prop,313,1</v>
      </c>
      <c r="P2798" s="50">
        <f ca="1">OFFSET(随机目标!$C$42,M2798-1,MATCH(K2798,随机目标!$C$41:$CH$41,0)+1)</f>
        <v>5</v>
      </c>
      <c r="Q2798" s="50">
        <v>1</v>
      </c>
      <c r="R2798" s="50" t="str">
        <f t="shared" ca="1" si="1105"/>
        <v>prop_313</v>
      </c>
      <c r="S2798" s="50" t="str">
        <f t="shared" ca="1" si="1106"/>
        <v>prop</v>
      </c>
    </row>
    <row r="2799" spans="11:19">
      <c r="K2799" s="50">
        <v>32</v>
      </c>
      <c r="L2799" s="50">
        <f t="shared" si="1104"/>
        <v>321097</v>
      </c>
      <c r="M2799" s="50">
        <v>97</v>
      </c>
      <c r="N2799" s="50" t="str">
        <f ca="1">OFFSET(随机目标!$C$42,M2799-1,MATCH(K2799,随机目标!$C$41:$CH$41,0)-1)</f>
        <v>prop,313,1</v>
      </c>
      <c r="O2799" s="50" t="str">
        <f ca="1">OFFSET(随机目标!$C$42,M2799-1,MATCH(K2799,随机目标!$C$41:$CH$41,0))</f>
        <v>prop,313,1</v>
      </c>
      <c r="P2799" s="50">
        <f ca="1">OFFSET(随机目标!$C$42,M2799-1,MATCH(K2799,随机目标!$C$41:$CH$41,0)+1)</f>
        <v>5</v>
      </c>
      <c r="Q2799" s="50">
        <v>1</v>
      </c>
      <c r="R2799" s="50" t="str">
        <f t="shared" ca="1" si="1105"/>
        <v>prop_313</v>
      </c>
      <c r="S2799" s="50" t="str">
        <f t="shared" ca="1" si="1106"/>
        <v>prop</v>
      </c>
    </row>
    <row r="2800" spans="11:19">
      <c r="K2800" s="50">
        <v>32</v>
      </c>
      <c r="L2800" s="50">
        <f t="shared" ref="L2800:L2863" si="1107">K2800*10000+1000+M2800</f>
        <v>321098</v>
      </c>
      <c r="M2800" s="50">
        <v>98</v>
      </c>
      <c r="N2800" s="50" t="str">
        <f ca="1">OFFSET(随机目标!$C$42,M2800-1,MATCH(K2800,随机目标!$C$41:$CH$41,0)-1)</f>
        <v>prop,313,1</v>
      </c>
      <c r="O2800" s="50" t="str">
        <f ca="1">OFFSET(随机目标!$C$42,M2800-1,MATCH(K2800,随机目标!$C$41:$CH$41,0))</f>
        <v>prop,313,1</v>
      </c>
      <c r="P2800" s="50">
        <f ca="1">OFFSET(随机目标!$C$42,M2800-1,MATCH(K2800,随机目标!$C$41:$CH$41,0)+1)</f>
        <v>5</v>
      </c>
      <c r="Q2800" s="50">
        <v>1</v>
      </c>
      <c r="R2800" s="50" t="str">
        <f t="shared" ref="R2800:R2863" ca="1" si="1108">IF(OR(S2800="coin",S2800="stage_token"),VLOOKUP(S2800,$AE$3:$AF$6,2,0),IF(S2800="item",VLOOKUP(O2800,$AE$3:$AF$6,2,0),S2800&amp;"_"&amp;MID(O2800,6,3)))</f>
        <v>prop_313</v>
      </c>
      <c r="S2800" s="50" t="str">
        <f t="shared" ref="S2800:S2863" ca="1" si="1109">LEFT(O2800,FIND(",",O2800)-1)</f>
        <v>prop</v>
      </c>
    </row>
    <row r="2801" spans="11:19">
      <c r="K2801" s="50">
        <v>32</v>
      </c>
      <c r="L2801" s="50">
        <f t="shared" si="1107"/>
        <v>321099</v>
      </c>
      <c r="M2801" s="50">
        <v>99</v>
      </c>
      <c r="N2801" s="50" t="str">
        <f ca="1">OFFSET(随机目标!$C$42,M2801-1,MATCH(K2801,随机目标!$C$41:$CH$41,0)-1)</f>
        <v>prop,313,1</v>
      </c>
      <c r="O2801" s="50" t="str">
        <f ca="1">OFFSET(随机目标!$C$42,M2801-1,MATCH(K2801,随机目标!$C$41:$CH$41,0))</f>
        <v>prop,313,1</v>
      </c>
      <c r="P2801" s="50">
        <f ca="1">OFFSET(随机目标!$C$42,M2801-1,MATCH(K2801,随机目标!$C$41:$CH$41,0)+1)</f>
        <v>5</v>
      </c>
      <c r="Q2801" s="50">
        <v>1</v>
      </c>
      <c r="R2801" s="50" t="str">
        <f t="shared" ca="1" si="1108"/>
        <v>prop_313</v>
      </c>
      <c r="S2801" s="50" t="str">
        <f t="shared" ca="1" si="1109"/>
        <v>prop</v>
      </c>
    </row>
    <row r="2802" spans="11:19">
      <c r="K2802" s="50">
        <v>32</v>
      </c>
      <c r="L2802" s="50">
        <f t="shared" si="1107"/>
        <v>321100</v>
      </c>
      <c r="M2802" s="50">
        <v>100</v>
      </c>
      <c r="N2802" s="50" t="str">
        <f ca="1">OFFSET(随机目标!$C$42,M2802-1,MATCH(K2802,随机目标!$C$41:$CH$41,0)-1)</f>
        <v>prop,313,1</v>
      </c>
      <c r="O2802" s="50" t="str">
        <f ca="1">OFFSET(随机目标!$C$42,M2802-1,MATCH(K2802,随机目标!$C$41:$CH$41,0))</f>
        <v>prop,313,1</v>
      </c>
      <c r="P2802" s="50">
        <f ca="1">OFFSET(随机目标!$C$42,M2802-1,MATCH(K2802,随机目标!$C$41:$CH$41,0)+1)</f>
        <v>5</v>
      </c>
      <c r="Q2802" s="50">
        <v>1</v>
      </c>
      <c r="R2802" s="50" t="str">
        <f t="shared" ca="1" si="1108"/>
        <v>prop_313</v>
      </c>
      <c r="S2802" s="50" t="str">
        <f t="shared" ca="1" si="1109"/>
        <v>prop</v>
      </c>
    </row>
    <row r="2803" spans="11:19">
      <c r="K2803" s="50">
        <v>33</v>
      </c>
      <c r="L2803" s="50">
        <f t="shared" si="1107"/>
        <v>331001</v>
      </c>
      <c r="M2803" s="50">
        <v>1</v>
      </c>
      <c r="N2803" s="50" t="str">
        <f ca="1">OFFSET(随机目标!$C$42,M2803-1,MATCH(K2803,随机目标!$C$41:$CH$41,0)-1)</f>
        <v>prop,314,1</v>
      </c>
      <c r="O2803" s="50" t="str">
        <f ca="1">OFFSET(随机目标!$C$42,M2803-1,MATCH(K2803,随机目标!$C$41:$CH$41,0))</f>
        <v>prop,314,1</v>
      </c>
      <c r="P2803" s="50">
        <f ca="1">OFFSET(随机目标!$C$42,M2803-1,MATCH(K2803,随机目标!$C$41:$CH$41,0)+1)</f>
        <v>0</v>
      </c>
      <c r="Q2803" s="50">
        <v>1</v>
      </c>
      <c r="R2803" s="50" t="str">
        <f t="shared" ca="1" si="1108"/>
        <v>prop_314</v>
      </c>
      <c r="S2803" s="50" t="str">
        <f t="shared" ca="1" si="1109"/>
        <v>prop</v>
      </c>
    </row>
    <row r="2804" spans="11:19">
      <c r="K2804" s="50">
        <v>33</v>
      </c>
      <c r="L2804" s="50">
        <f t="shared" si="1107"/>
        <v>331002</v>
      </c>
      <c r="M2804" s="50">
        <v>2</v>
      </c>
      <c r="N2804" s="50" t="str">
        <f ca="1">OFFSET(随机目标!$C$42,M2804-1,MATCH(K2804,随机目标!$C$41:$CH$41,0)-1)</f>
        <v>prop,314,1</v>
      </c>
      <c r="O2804" s="50" t="str">
        <f ca="1">OFFSET(随机目标!$C$42,M2804-1,MATCH(K2804,随机目标!$C$41:$CH$41,0))</f>
        <v>prop,314,1</v>
      </c>
      <c r="P2804" s="50">
        <f ca="1">OFFSET(随机目标!$C$42,M2804-1,MATCH(K2804,随机目标!$C$41:$CH$41,0)+1)</f>
        <v>0</v>
      </c>
      <c r="Q2804" s="50">
        <v>1</v>
      </c>
      <c r="R2804" s="50" t="str">
        <f t="shared" ca="1" si="1108"/>
        <v>prop_314</v>
      </c>
      <c r="S2804" s="50" t="str">
        <f t="shared" ca="1" si="1109"/>
        <v>prop</v>
      </c>
    </row>
    <row r="2805" spans="11:19">
      <c r="K2805" s="50">
        <v>33</v>
      </c>
      <c r="L2805" s="50">
        <f t="shared" si="1107"/>
        <v>331003</v>
      </c>
      <c r="M2805" s="50">
        <v>3</v>
      </c>
      <c r="N2805" s="50" t="str">
        <f ca="1">OFFSET(随机目标!$C$42,M2805-1,MATCH(K2805,随机目标!$C$41:$CH$41,0)-1)</f>
        <v>prop,314,1</v>
      </c>
      <c r="O2805" s="50" t="str">
        <f ca="1">OFFSET(随机目标!$C$42,M2805-1,MATCH(K2805,随机目标!$C$41:$CH$41,0))</f>
        <v>prop,314,1</v>
      </c>
      <c r="P2805" s="50">
        <f ca="1">OFFSET(随机目标!$C$42,M2805-1,MATCH(K2805,随机目标!$C$41:$CH$41,0)+1)</f>
        <v>0</v>
      </c>
      <c r="Q2805" s="50">
        <v>1</v>
      </c>
      <c r="R2805" s="50" t="str">
        <f t="shared" ca="1" si="1108"/>
        <v>prop_314</v>
      </c>
      <c r="S2805" s="50" t="str">
        <f t="shared" ca="1" si="1109"/>
        <v>prop</v>
      </c>
    </row>
    <row r="2806" spans="11:19">
      <c r="K2806" s="50">
        <v>33</v>
      </c>
      <c r="L2806" s="50">
        <f t="shared" si="1107"/>
        <v>331004</v>
      </c>
      <c r="M2806" s="50">
        <v>4</v>
      </c>
      <c r="N2806" s="50" t="str">
        <f ca="1">OFFSET(随机目标!$C$42,M2806-1,MATCH(K2806,随机目标!$C$41:$CH$41,0)-1)</f>
        <v>prop,314,1</v>
      </c>
      <c r="O2806" s="50" t="str">
        <f ca="1">OFFSET(随机目标!$C$42,M2806-1,MATCH(K2806,随机目标!$C$41:$CH$41,0))</f>
        <v>prop,314,1</v>
      </c>
      <c r="P2806" s="50">
        <f ca="1">OFFSET(随机目标!$C$42,M2806-1,MATCH(K2806,随机目标!$C$41:$CH$41,0)+1)</f>
        <v>0</v>
      </c>
      <c r="Q2806" s="50">
        <v>1</v>
      </c>
      <c r="R2806" s="50" t="str">
        <f t="shared" ca="1" si="1108"/>
        <v>prop_314</v>
      </c>
      <c r="S2806" s="50" t="str">
        <f t="shared" ca="1" si="1109"/>
        <v>prop</v>
      </c>
    </row>
    <row r="2807" spans="11:19">
      <c r="K2807" s="50">
        <v>33</v>
      </c>
      <c r="L2807" s="50">
        <f t="shared" si="1107"/>
        <v>331005</v>
      </c>
      <c r="M2807" s="50">
        <v>5</v>
      </c>
      <c r="N2807" s="50" t="str">
        <f ca="1">OFFSET(随机目标!$C$42,M2807-1,MATCH(K2807,随机目标!$C$41:$CH$41,0)-1)</f>
        <v>prop,314,1</v>
      </c>
      <c r="O2807" s="50" t="str">
        <f ca="1">OFFSET(随机目标!$C$42,M2807-1,MATCH(K2807,随机目标!$C$41:$CH$41,0))</f>
        <v>prop,314,1</v>
      </c>
      <c r="P2807" s="50">
        <f ca="1">OFFSET(随机目标!$C$42,M2807-1,MATCH(K2807,随机目标!$C$41:$CH$41,0)+1)</f>
        <v>0</v>
      </c>
      <c r="Q2807" s="50">
        <v>1</v>
      </c>
      <c r="R2807" s="50" t="str">
        <f t="shared" ca="1" si="1108"/>
        <v>prop_314</v>
      </c>
      <c r="S2807" s="50" t="str">
        <f t="shared" ca="1" si="1109"/>
        <v>prop</v>
      </c>
    </row>
    <row r="2808" spans="11:19">
      <c r="K2808" s="50">
        <v>33</v>
      </c>
      <c r="L2808" s="50">
        <f t="shared" si="1107"/>
        <v>331006</v>
      </c>
      <c r="M2808" s="50">
        <v>6</v>
      </c>
      <c r="N2808" s="50" t="str">
        <f ca="1">OFFSET(随机目标!$C$42,M2808-1,MATCH(K2808,随机目标!$C$41:$CH$41,0)-1)</f>
        <v>prop,314,1</v>
      </c>
      <c r="O2808" s="50" t="str">
        <f ca="1">OFFSET(随机目标!$C$42,M2808-1,MATCH(K2808,随机目标!$C$41:$CH$41,0))</f>
        <v>prop,314,1</v>
      </c>
      <c r="P2808" s="50">
        <f ca="1">OFFSET(随机目标!$C$42,M2808-1,MATCH(K2808,随机目标!$C$41:$CH$41,0)+1)</f>
        <v>0</v>
      </c>
      <c r="Q2808" s="50">
        <v>1</v>
      </c>
      <c r="R2808" s="50" t="str">
        <f t="shared" ca="1" si="1108"/>
        <v>prop_314</v>
      </c>
      <c r="S2808" s="50" t="str">
        <f t="shared" ca="1" si="1109"/>
        <v>prop</v>
      </c>
    </row>
    <row r="2809" spans="11:19">
      <c r="K2809" s="50">
        <v>33</v>
      </c>
      <c r="L2809" s="50">
        <f t="shared" si="1107"/>
        <v>331007</v>
      </c>
      <c r="M2809" s="50">
        <v>7</v>
      </c>
      <c r="N2809" s="50" t="str">
        <f ca="1">OFFSET(随机目标!$C$42,M2809-1,MATCH(K2809,随机目标!$C$41:$CH$41,0)-1)</f>
        <v>prop,314,1</v>
      </c>
      <c r="O2809" s="50" t="str">
        <f ca="1">OFFSET(随机目标!$C$42,M2809-1,MATCH(K2809,随机目标!$C$41:$CH$41,0))</f>
        <v>prop,314,1</v>
      </c>
      <c r="P2809" s="50">
        <f ca="1">OFFSET(随机目标!$C$42,M2809-1,MATCH(K2809,随机目标!$C$41:$CH$41,0)+1)</f>
        <v>0</v>
      </c>
      <c r="Q2809" s="50">
        <v>1</v>
      </c>
      <c r="R2809" s="50" t="str">
        <f t="shared" ca="1" si="1108"/>
        <v>prop_314</v>
      </c>
      <c r="S2809" s="50" t="str">
        <f t="shared" ca="1" si="1109"/>
        <v>prop</v>
      </c>
    </row>
    <row r="2810" spans="11:19">
      <c r="K2810" s="50">
        <v>33</v>
      </c>
      <c r="L2810" s="50">
        <f t="shared" si="1107"/>
        <v>331008</v>
      </c>
      <c r="M2810" s="50">
        <v>8</v>
      </c>
      <c r="N2810" s="50" t="str">
        <f ca="1">OFFSET(随机目标!$C$42,M2810-1,MATCH(K2810,随机目标!$C$41:$CH$41,0)-1)</f>
        <v>prop,314,1</v>
      </c>
      <c r="O2810" s="50" t="str">
        <f ca="1">OFFSET(随机目标!$C$42,M2810-1,MATCH(K2810,随机目标!$C$41:$CH$41,0))</f>
        <v>prop,314,1</v>
      </c>
      <c r="P2810" s="50">
        <f ca="1">OFFSET(随机目标!$C$42,M2810-1,MATCH(K2810,随机目标!$C$41:$CH$41,0)+1)</f>
        <v>0</v>
      </c>
      <c r="Q2810" s="50">
        <v>1</v>
      </c>
      <c r="R2810" s="50" t="str">
        <f t="shared" ca="1" si="1108"/>
        <v>prop_314</v>
      </c>
      <c r="S2810" s="50" t="str">
        <f t="shared" ca="1" si="1109"/>
        <v>prop</v>
      </c>
    </row>
    <row r="2811" spans="11:19">
      <c r="K2811" s="50">
        <v>33</v>
      </c>
      <c r="L2811" s="50">
        <f t="shared" si="1107"/>
        <v>331009</v>
      </c>
      <c r="M2811" s="50">
        <v>9</v>
      </c>
      <c r="N2811" s="50" t="str">
        <f ca="1">OFFSET(随机目标!$C$42,M2811-1,MATCH(K2811,随机目标!$C$41:$CH$41,0)-1)</f>
        <v>prop,314,1</v>
      </c>
      <c r="O2811" s="50" t="str">
        <f ca="1">OFFSET(随机目标!$C$42,M2811-1,MATCH(K2811,随机目标!$C$41:$CH$41,0))</f>
        <v>prop,314,1</v>
      </c>
      <c r="P2811" s="50">
        <f ca="1">OFFSET(随机目标!$C$42,M2811-1,MATCH(K2811,随机目标!$C$41:$CH$41,0)+1)</f>
        <v>0</v>
      </c>
      <c r="Q2811" s="50">
        <v>1</v>
      </c>
      <c r="R2811" s="50" t="str">
        <f t="shared" ca="1" si="1108"/>
        <v>prop_314</v>
      </c>
      <c r="S2811" s="50" t="str">
        <f t="shared" ca="1" si="1109"/>
        <v>prop</v>
      </c>
    </row>
    <row r="2812" spans="11:19">
      <c r="K2812" s="50">
        <v>33</v>
      </c>
      <c r="L2812" s="50">
        <f t="shared" si="1107"/>
        <v>331010</v>
      </c>
      <c r="M2812" s="50">
        <v>10</v>
      </c>
      <c r="N2812" s="50" t="str">
        <f ca="1">OFFSET(随机目标!$C$42,M2812-1,MATCH(K2812,随机目标!$C$41:$CH$41,0)-1)</f>
        <v>prop,314,1</v>
      </c>
      <c r="O2812" s="50" t="str">
        <f ca="1">OFFSET(随机目标!$C$42,M2812-1,MATCH(K2812,随机目标!$C$41:$CH$41,0))</f>
        <v>prop,314,1</v>
      </c>
      <c r="P2812" s="50">
        <f ca="1">OFFSET(随机目标!$C$42,M2812-1,MATCH(K2812,随机目标!$C$41:$CH$41,0)+1)</f>
        <v>0</v>
      </c>
      <c r="Q2812" s="50">
        <v>1</v>
      </c>
      <c r="R2812" s="50" t="str">
        <f t="shared" ca="1" si="1108"/>
        <v>prop_314</v>
      </c>
      <c r="S2812" s="50" t="str">
        <f t="shared" ca="1" si="1109"/>
        <v>prop</v>
      </c>
    </row>
    <row r="2813" spans="11:19">
      <c r="K2813" s="50">
        <v>33</v>
      </c>
      <c r="L2813" s="50">
        <f t="shared" si="1107"/>
        <v>331011</v>
      </c>
      <c r="M2813" s="50">
        <v>11</v>
      </c>
      <c r="N2813" s="50" t="str">
        <f ca="1">OFFSET(随机目标!$C$42,M2813-1,MATCH(K2813,随机目标!$C$41:$CH$41,0)-1)</f>
        <v>prop,314,1</v>
      </c>
      <c r="O2813" s="50" t="str">
        <f ca="1">OFFSET(随机目标!$C$42,M2813-1,MATCH(K2813,随机目标!$C$41:$CH$41,0))</f>
        <v>prop,314,1</v>
      </c>
      <c r="P2813" s="50">
        <f ca="1">OFFSET(随机目标!$C$42,M2813-1,MATCH(K2813,随机目标!$C$41:$CH$41,0)+1)</f>
        <v>0</v>
      </c>
      <c r="Q2813" s="50">
        <v>1</v>
      </c>
      <c r="R2813" s="50" t="str">
        <f t="shared" ca="1" si="1108"/>
        <v>prop_314</v>
      </c>
      <c r="S2813" s="50" t="str">
        <f t="shared" ca="1" si="1109"/>
        <v>prop</v>
      </c>
    </row>
    <row r="2814" spans="11:19">
      <c r="K2814" s="50">
        <v>33</v>
      </c>
      <c r="L2814" s="50">
        <f t="shared" si="1107"/>
        <v>331012</v>
      </c>
      <c r="M2814" s="50">
        <v>12</v>
      </c>
      <c r="N2814" s="50" t="str">
        <f ca="1">OFFSET(随机目标!$C$42,M2814-1,MATCH(K2814,随机目标!$C$41:$CH$41,0)-1)</f>
        <v>prop,314,1</v>
      </c>
      <c r="O2814" s="50" t="str">
        <f ca="1">OFFSET(随机目标!$C$42,M2814-1,MATCH(K2814,随机目标!$C$41:$CH$41,0))</f>
        <v>prop,314,1</v>
      </c>
      <c r="P2814" s="50">
        <f ca="1">OFFSET(随机目标!$C$42,M2814-1,MATCH(K2814,随机目标!$C$41:$CH$41,0)+1)</f>
        <v>0</v>
      </c>
      <c r="Q2814" s="50">
        <v>1</v>
      </c>
      <c r="R2814" s="50" t="str">
        <f t="shared" ca="1" si="1108"/>
        <v>prop_314</v>
      </c>
      <c r="S2814" s="50" t="str">
        <f t="shared" ca="1" si="1109"/>
        <v>prop</v>
      </c>
    </row>
    <row r="2815" spans="11:19">
      <c r="K2815" s="50">
        <v>33</v>
      </c>
      <c r="L2815" s="50">
        <f t="shared" si="1107"/>
        <v>331013</v>
      </c>
      <c r="M2815" s="50">
        <v>13</v>
      </c>
      <c r="N2815" s="50" t="str">
        <f ca="1">OFFSET(随机目标!$C$42,M2815-1,MATCH(K2815,随机目标!$C$41:$CH$41,0)-1)</f>
        <v>prop,314,1</v>
      </c>
      <c r="O2815" s="50" t="str">
        <f ca="1">OFFSET(随机目标!$C$42,M2815-1,MATCH(K2815,随机目标!$C$41:$CH$41,0))</f>
        <v>prop,314,1</v>
      </c>
      <c r="P2815" s="50">
        <f ca="1">OFFSET(随机目标!$C$42,M2815-1,MATCH(K2815,随机目标!$C$41:$CH$41,0)+1)</f>
        <v>0</v>
      </c>
      <c r="Q2815" s="50">
        <v>1</v>
      </c>
      <c r="R2815" s="50" t="str">
        <f t="shared" ca="1" si="1108"/>
        <v>prop_314</v>
      </c>
      <c r="S2815" s="50" t="str">
        <f t="shared" ca="1" si="1109"/>
        <v>prop</v>
      </c>
    </row>
    <row r="2816" spans="11:19">
      <c r="K2816" s="50">
        <v>33</v>
      </c>
      <c r="L2816" s="50">
        <f t="shared" si="1107"/>
        <v>331014</v>
      </c>
      <c r="M2816" s="50">
        <v>14</v>
      </c>
      <c r="N2816" s="50" t="str">
        <f ca="1">OFFSET(随机目标!$C$42,M2816-1,MATCH(K2816,随机目标!$C$41:$CH$41,0)-1)</f>
        <v>prop,314,1</v>
      </c>
      <c r="O2816" s="50" t="str">
        <f ca="1">OFFSET(随机目标!$C$42,M2816-1,MATCH(K2816,随机目标!$C$41:$CH$41,0))</f>
        <v>prop,314,1</v>
      </c>
      <c r="P2816" s="50">
        <f ca="1">OFFSET(随机目标!$C$42,M2816-1,MATCH(K2816,随机目标!$C$41:$CH$41,0)+1)</f>
        <v>0</v>
      </c>
      <c r="Q2816" s="50">
        <v>1</v>
      </c>
      <c r="R2816" s="50" t="str">
        <f t="shared" ca="1" si="1108"/>
        <v>prop_314</v>
      </c>
      <c r="S2816" s="50" t="str">
        <f t="shared" ca="1" si="1109"/>
        <v>prop</v>
      </c>
    </row>
    <row r="2817" spans="11:19">
      <c r="K2817" s="50">
        <v>33</v>
      </c>
      <c r="L2817" s="50">
        <f t="shared" si="1107"/>
        <v>331015</v>
      </c>
      <c r="M2817" s="50">
        <v>15</v>
      </c>
      <c r="N2817" s="50" t="str">
        <f ca="1">OFFSET(随机目标!$C$42,M2817-1,MATCH(K2817,随机目标!$C$41:$CH$41,0)-1)</f>
        <v>prop,314,1</v>
      </c>
      <c r="O2817" s="50" t="str">
        <f ca="1">OFFSET(随机目标!$C$42,M2817-1,MATCH(K2817,随机目标!$C$41:$CH$41,0))</f>
        <v>prop,314,1</v>
      </c>
      <c r="P2817" s="50">
        <f ca="1">OFFSET(随机目标!$C$42,M2817-1,MATCH(K2817,随机目标!$C$41:$CH$41,0)+1)</f>
        <v>0</v>
      </c>
      <c r="Q2817" s="50">
        <v>1</v>
      </c>
      <c r="R2817" s="50" t="str">
        <f t="shared" ca="1" si="1108"/>
        <v>prop_314</v>
      </c>
      <c r="S2817" s="50" t="str">
        <f t="shared" ca="1" si="1109"/>
        <v>prop</v>
      </c>
    </row>
    <row r="2818" spans="11:19">
      <c r="K2818" s="50">
        <v>33</v>
      </c>
      <c r="L2818" s="50">
        <f t="shared" si="1107"/>
        <v>331016</v>
      </c>
      <c r="M2818" s="50">
        <v>16</v>
      </c>
      <c r="N2818" s="50" t="str">
        <f ca="1">OFFSET(随机目标!$C$42,M2818-1,MATCH(K2818,随机目标!$C$41:$CH$41,0)-1)</f>
        <v>prop,314,1</v>
      </c>
      <c r="O2818" s="50" t="str">
        <f ca="1">OFFSET(随机目标!$C$42,M2818-1,MATCH(K2818,随机目标!$C$41:$CH$41,0))</f>
        <v>prop,314,1</v>
      </c>
      <c r="P2818" s="50">
        <f ca="1">OFFSET(随机目标!$C$42,M2818-1,MATCH(K2818,随机目标!$C$41:$CH$41,0)+1)</f>
        <v>0</v>
      </c>
      <c r="Q2818" s="50">
        <v>1</v>
      </c>
      <c r="R2818" s="50" t="str">
        <f t="shared" ca="1" si="1108"/>
        <v>prop_314</v>
      </c>
      <c r="S2818" s="50" t="str">
        <f t="shared" ca="1" si="1109"/>
        <v>prop</v>
      </c>
    </row>
    <row r="2819" spans="11:19">
      <c r="K2819" s="50">
        <v>33</v>
      </c>
      <c r="L2819" s="50">
        <f t="shared" si="1107"/>
        <v>331017</v>
      </c>
      <c r="M2819" s="50">
        <v>17</v>
      </c>
      <c r="N2819" s="50" t="str">
        <f ca="1">OFFSET(随机目标!$C$42,M2819-1,MATCH(K2819,随机目标!$C$41:$CH$41,0)-1)</f>
        <v>prop,314,1</v>
      </c>
      <c r="O2819" s="50" t="str">
        <f ca="1">OFFSET(随机目标!$C$42,M2819-1,MATCH(K2819,随机目标!$C$41:$CH$41,0))</f>
        <v>prop,314,1</v>
      </c>
      <c r="P2819" s="50">
        <f ca="1">OFFSET(随机目标!$C$42,M2819-1,MATCH(K2819,随机目标!$C$41:$CH$41,0)+1)</f>
        <v>0</v>
      </c>
      <c r="Q2819" s="50">
        <v>1</v>
      </c>
      <c r="R2819" s="50" t="str">
        <f t="shared" ca="1" si="1108"/>
        <v>prop_314</v>
      </c>
      <c r="S2819" s="50" t="str">
        <f t="shared" ca="1" si="1109"/>
        <v>prop</v>
      </c>
    </row>
    <row r="2820" spans="11:19">
      <c r="K2820" s="50">
        <v>33</v>
      </c>
      <c r="L2820" s="50">
        <f t="shared" si="1107"/>
        <v>331018</v>
      </c>
      <c r="M2820" s="50">
        <v>18</v>
      </c>
      <c r="N2820" s="50" t="str">
        <f ca="1">OFFSET(随机目标!$C$42,M2820-1,MATCH(K2820,随机目标!$C$41:$CH$41,0)-1)</f>
        <v>prop,314,1</v>
      </c>
      <c r="O2820" s="50" t="str">
        <f ca="1">OFFSET(随机目标!$C$42,M2820-1,MATCH(K2820,随机目标!$C$41:$CH$41,0))</f>
        <v>prop,314,1</v>
      </c>
      <c r="P2820" s="50">
        <f ca="1">OFFSET(随机目标!$C$42,M2820-1,MATCH(K2820,随机目标!$C$41:$CH$41,0)+1)</f>
        <v>0</v>
      </c>
      <c r="Q2820" s="50">
        <v>1</v>
      </c>
      <c r="R2820" s="50" t="str">
        <f t="shared" ca="1" si="1108"/>
        <v>prop_314</v>
      </c>
      <c r="S2820" s="50" t="str">
        <f t="shared" ca="1" si="1109"/>
        <v>prop</v>
      </c>
    </row>
    <row r="2821" spans="11:19">
      <c r="K2821" s="50">
        <v>33</v>
      </c>
      <c r="L2821" s="50">
        <f t="shared" si="1107"/>
        <v>331019</v>
      </c>
      <c r="M2821" s="50">
        <v>19</v>
      </c>
      <c r="N2821" s="50" t="str">
        <f ca="1">OFFSET(随机目标!$C$42,M2821-1,MATCH(K2821,随机目标!$C$41:$CH$41,0)-1)</f>
        <v>prop,314,1</v>
      </c>
      <c r="O2821" s="50" t="str">
        <f ca="1">OFFSET(随机目标!$C$42,M2821-1,MATCH(K2821,随机目标!$C$41:$CH$41,0))</f>
        <v>prop,314,1</v>
      </c>
      <c r="P2821" s="50">
        <f ca="1">OFFSET(随机目标!$C$42,M2821-1,MATCH(K2821,随机目标!$C$41:$CH$41,0)+1)</f>
        <v>0</v>
      </c>
      <c r="Q2821" s="50">
        <v>1</v>
      </c>
      <c r="R2821" s="50" t="str">
        <f t="shared" ca="1" si="1108"/>
        <v>prop_314</v>
      </c>
      <c r="S2821" s="50" t="str">
        <f t="shared" ca="1" si="1109"/>
        <v>prop</v>
      </c>
    </row>
    <row r="2822" spans="11:19">
      <c r="K2822" s="50">
        <v>33</v>
      </c>
      <c r="L2822" s="50">
        <f t="shared" si="1107"/>
        <v>331020</v>
      </c>
      <c r="M2822" s="50">
        <v>20</v>
      </c>
      <c r="N2822" s="50" t="str">
        <f ca="1">OFFSET(随机目标!$C$42,M2822-1,MATCH(K2822,随机目标!$C$41:$CH$41,0)-1)</f>
        <v>prop,314,1</v>
      </c>
      <c r="O2822" s="50" t="str">
        <f ca="1">OFFSET(随机目标!$C$42,M2822-1,MATCH(K2822,随机目标!$C$41:$CH$41,0))</f>
        <v>prop,314,1</v>
      </c>
      <c r="P2822" s="50">
        <f ca="1">OFFSET(随机目标!$C$42,M2822-1,MATCH(K2822,随机目标!$C$41:$CH$41,0)+1)</f>
        <v>0</v>
      </c>
      <c r="Q2822" s="50">
        <v>1</v>
      </c>
      <c r="R2822" s="50" t="str">
        <f t="shared" ca="1" si="1108"/>
        <v>prop_314</v>
      </c>
      <c r="S2822" s="50" t="str">
        <f t="shared" ca="1" si="1109"/>
        <v>prop</v>
      </c>
    </row>
    <row r="2823" spans="11:19">
      <c r="K2823" s="50">
        <v>33</v>
      </c>
      <c r="L2823" s="50">
        <f t="shared" si="1107"/>
        <v>331021</v>
      </c>
      <c r="M2823" s="50">
        <v>21</v>
      </c>
      <c r="N2823" s="50" t="str">
        <f ca="1">OFFSET(随机目标!$C$42,M2823-1,MATCH(K2823,随机目标!$C$41:$CH$41,0)-1)</f>
        <v>prop,314,1</v>
      </c>
      <c r="O2823" s="50" t="str">
        <f ca="1">OFFSET(随机目标!$C$42,M2823-1,MATCH(K2823,随机目标!$C$41:$CH$41,0))</f>
        <v>prop,314,1</v>
      </c>
      <c r="P2823" s="50">
        <f ca="1">OFFSET(随机目标!$C$42,M2823-1,MATCH(K2823,随机目标!$C$41:$CH$41,0)+1)</f>
        <v>0</v>
      </c>
      <c r="Q2823" s="50">
        <v>1</v>
      </c>
      <c r="R2823" s="50" t="str">
        <f t="shared" ca="1" si="1108"/>
        <v>prop_314</v>
      </c>
      <c r="S2823" s="50" t="str">
        <f t="shared" ca="1" si="1109"/>
        <v>prop</v>
      </c>
    </row>
    <row r="2824" spans="11:19">
      <c r="K2824" s="50">
        <v>33</v>
      </c>
      <c r="L2824" s="50">
        <f t="shared" si="1107"/>
        <v>331022</v>
      </c>
      <c r="M2824" s="50">
        <v>22</v>
      </c>
      <c r="N2824" s="50" t="str">
        <f ca="1">OFFSET(随机目标!$C$42,M2824-1,MATCH(K2824,随机目标!$C$41:$CH$41,0)-1)</f>
        <v>prop,314,1</v>
      </c>
      <c r="O2824" s="50" t="str">
        <f ca="1">OFFSET(随机目标!$C$42,M2824-1,MATCH(K2824,随机目标!$C$41:$CH$41,0))</f>
        <v>prop,314,1</v>
      </c>
      <c r="P2824" s="50">
        <f ca="1">OFFSET(随机目标!$C$42,M2824-1,MATCH(K2824,随机目标!$C$41:$CH$41,0)+1)</f>
        <v>0</v>
      </c>
      <c r="Q2824" s="50">
        <v>1</v>
      </c>
      <c r="R2824" s="50" t="str">
        <f t="shared" ca="1" si="1108"/>
        <v>prop_314</v>
      </c>
      <c r="S2824" s="50" t="str">
        <f t="shared" ca="1" si="1109"/>
        <v>prop</v>
      </c>
    </row>
    <row r="2825" spans="11:19">
      <c r="K2825" s="50">
        <v>33</v>
      </c>
      <c r="L2825" s="50">
        <f t="shared" si="1107"/>
        <v>331023</v>
      </c>
      <c r="M2825" s="50">
        <v>23</v>
      </c>
      <c r="N2825" s="50" t="str">
        <f ca="1">OFFSET(随机目标!$C$42,M2825-1,MATCH(K2825,随机目标!$C$41:$CH$41,0)-1)</f>
        <v>prop,314,1</v>
      </c>
      <c r="O2825" s="50" t="str">
        <f ca="1">OFFSET(随机目标!$C$42,M2825-1,MATCH(K2825,随机目标!$C$41:$CH$41,0))</f>
        <v>prop,314,1</v>
      </c>
      <c r="P2825" s="50">
        <f ca="1">OFFSET(随机目标!$C$42,M2825-1,MATCH(K2825,随机目标!$C$41:$CH$41,0)+1)</f>
        <v>0</v>
      </c>
      <c r="Q2825" s="50">
        <v>1</v>
      </c>
      <c r="R2825" s="50" t="str">
        <f t="shared" ca="1" si="1108"/>
        <v>prop_314</v>
      </c>
      <c r="S2825" s="50" t="str">
        <f t="shared" ca="1" si="1109"/>
        <v>prop</v>
      </c>
    </row>
    <row r="2826" spans="11:19">
      <c r="K2826" s="50">
        <v>33</v>
      </c>
      <c r="L2826" s="50">
        <f t="shared" si="1107"/>
        <v>331024</v>
      </c>
      <c r="M2826" s="50">
        <v>24</v>
      </c>
      <c r="N2826" s="50" t="str">
        <f ca="1">OFFSET(随机目标!$C$42,M2826-1,MATCH(K2826,随机目标!$C$41:$CH$41,0)-1)</f>
        <v>prop,314,1</v>
      </c>
      <c r="O2826" s="50" t="str">
        <f ca="1">OFFSET(随机目标!$C$42,M2826-1,MATCH(K2826,随机目标!$C$41:$CH$41,0))</f>
        <v>prop,314,1</v>
      </c>
      <c r="P2826" s="50">
        <f ca="1">OFFSET(随机目标!$C$42,M2826-1,MATCH(K2826,随机目标!$C$41:$CH$41,0)+1)</f>
        <v>0</v>
      </c>
      <c r="Q2826" s="50">
        <v>1</v>
      </c>
      <c r="R2826" s="50" t="str">
        <f t="shared" ca="1" si="1108"/>
        <v>prop_314</v>
      </c>
      <c r="S2826" s="50" t="str">
        <f t="shared" ca="1" si="1109"/>
        <v>prop</v>
      </c>
    </row>
    <row r="2827" spans="11:19">
      <c r="K2827" s="50">
        <v>33</v>
      </c>
      <c r="L2827" s="50">
        <f t="shared" si="1107"/>
        <v>331025</v>
      </c>
      <c r="M2827" s="50">
        <v>25</v>
      </c>
      <c r="N2827" s="50" t="str">
        <f ca="1">OFFSET(随机目标!$C$42,M2827-1,MATCH(K2827,随机目标!$C$41:$CH$41,0)-1)</f>
        <v>prop,314,1</v>
      </c>
      <c r="O2827" s="50" t="str">
        <f ca="1">OFFSET(随机目标!$C$42,M2827-1,MATCH(K2827,随机目标!$C$41:$CH$41,0))</f>
        <v>prop,314,1</v>
      </c>
      <c r="P2827" s="50">
        <f ca="1">OFFSET(随机目标!$C$42,M2827-1,MATCH(K2827,随机目标!$C$41:$CH$41,0)+1)</f>
        <v>0</v>
      </c>
      <c r="Q2827" s="50">
        <v>1</v>
      </c>
      <c r="R2827" s="50" t="str">
        <f t="shared" ca="1" si="1108"/>
        <v>prop_314</v>
      </c>
      <c r="S2827" s="50" t="str">
        <f t="shared" ca="1" si="1109"/>
        <v>prop</v>
      </c>
    </row>
    <row r="2828" spans="11:19">
      <c r="K2828" s="50">
        <v>33</v>
      </c>
      <c r="L2828" s="50">
        <f t="shared" si="1107"/>
        <v>331026</v>
      </c>
      <c r="M2828" s="50">
        <v>26</v>
      </c>
      <c r="N2828" s="50" t="str">
        <f ca="1">OFFSET(随机目标!$C$42,M2828-1,MATCH(K2828,随机目标!$C$41:$CH$41,0)-1)</f>
        <v>prop,314,1</v>
      </c>
      <c r="O2828" s="50" t="str">
        <f ca="1">OFFSET(随机目标!$C$42,M2828-1,MATCH(K2828,随机目标!$C$41:$CH$41,0))</f>
        <v>prop,314,1</v>
      </c>
      <c r="P2828" s="50">
        <f ca="1">OFFSET(随机目标!$C$42,M2828-1,MATCH(K2828,随机目标!$C$41:$CH$41,0)+1)</f>
        <v>0</v>
      </c>
      <c r="Q2828" s="50">
        <v>1</v>
      </c>
      <c r="R2828" s="50" t="str">
        <f t="shared" ca="1" si="1108"/>
        <v>prop_314</v>
      </c>
      <c r="S2828" s="50" t="str">
        <f t="shared" ca="1" si="1109"/>
        <v>prop</v>
      </c>
    </row>
    <row r="2829" spans="11:19">
      <c r="K2829" s="50">
        <v>33</v>
      </c>
      <c r="L2829" s="50">
        <f t="shared" si="1107"/>
        <v>331027</v>
      </c>
      <c r="M2829" s="50">
        <v>27</v>
      </c>
      <c r="N2829" s="50" t="str">
        <f ca="1">OFFSET(随机目标!$C$42,M2829-1,MATCH(K2829,随机目标!$C$41:$CH$41,0)-1)</f>
        <v>prop,314,1</v>
      </c>
      <c r="O2829" s="50" t="str">
        <f ca="1">OFFSET(随机目标!$C$42,M2829-1,MATCH(K2829,随机目标!$C$41:$CH$41,0))</f>
        <v>prop,314,1</v>
      </c>
      <c r="P2829" s="50">
        <f ca="1">OFFSET(随机目标!$C$42,M2829-1,MATCH(K2829,随机目标!$C$41:$CH$41,0)+1)</f>
        <v>0</v>
      </c>
      <c r="Q2829" s="50">
        <v>1</v>
      </c>
      <c r="R2829" s="50" t="str">
        <f t="shared" ca="1" si="1108"/>
        <v>prop_314</v>
      </c>
      <c r="S2829" s="50" t="str">
        <f t="shared" ca="1" si="1109"/>
        <v>prop</v>
      </c>
    </row>
    <row r="2830" spans="11:19">
      <c r="K2830" s="50">
        <v>33</v>
      </c>
      <c r="L2830" s="50">
        <f t="shared" si="1107"/>
        <v>331028</v>
      </c>
      <c r="M2830" s="50">
        <v>28</v>
      </c>
      <c r="N2830" s="50" t="str">
        <f ca="1">OFFSET(随机目标!$C$42,M2830-1,MATCH(K2830,随机目标!$C$41:$CH$41,0)-1)</f>
        <v>prop,314,1</v>
      </c>
      <c r="O2830" s="50" t="str">
        <f ca="1">OFFSET(随机目标!$C$42,M2830-1,MATCH(K2830,随机目标!$C$41:$CH$41,0))</f>
        <v>prop,314,1</v>
      </c>
      <c r="P2830" s="50">
        <f ca="1">OFFSET(随机目标!$C$42,M2830-1,MATCH(K2830,随机目标!$C$41:$CH$41,0)+1)</f>
        <v>0</v>
      </c>
      <c r="Q2830" s="50">
        <v>1</v>
      </c>
      <c r="R2830" s="50" t="str">
        <f t="shared" ca="1" si="1108"/>
        <v>prop_314</v>
      </c>
      <c r="S2830" s="50" t="str">
        <f t="shared" ca="1" si="1109"/>
        <v>prop</v>
      </c>
    </row>
    <row r="2831" spans="11:19">
      <c r="K2831" s="50">
        <v>33</v>
      </c>
      <c r="L2831" s="50">
        <f t="shared" si="1107"/>
        <v>331029</v>
      </c>
      <c r="M2831" s="50">
        <v>29</v>
      </c>
      <c r="N2831" s="50" t="str">
        <f ca="1">OFFSET(随机目标!$C$42,M2831-1,MATCH(K2831,随机目标!$C$41:$CH$41,0)-1)</f>
        <v>prop,314,1</v>
      </c>
      <c r="O2831" s="50" t="str">
        <f ca="1">OFFSET(随机目标!$C$42,M2831-1,MATCH(K2831,随机目标!$C$41:$CH$41,0))</f>
        <v>prop,314,1</v>
      </c>
      <c r="P2831" s="50">
        <f ca="1">OFFSET(随机目标!$C$42,M2831-1,MATCH(K2831,随机目标!$C$41:$CH$41,0)+1)</f>
        <v>0</v>
      </c>
      <c r="Q2831" s="50">
        <v>1</v>
      </c>
      <c r="R2831" s="50" t="str">
        <f t="shared" ca="1" si="1108"/>
        <v>prop_314</v>
      </c>
      <c r="S2831" s="50" t="str">
        <f t="shared" ca="1" si="1109"/>
        <v>prop</v>
      </c>
    </row>
    <row r="2832" spans="11:19">
      <c r="K2832" s="50">
        <v>33</v>
      </c>
      <c r="L2832" s="50">
        <f t="shared" si="1107"/>
        <v>331030</v>
      </c>
      <c r="M2832" s="50">
        <v>30</v>
      </c>
      <c r="N2832" s="50" t="str">
        <f ca="1">OFFSET(随机目标!$C$42,M2832-1,MATCH(K2832,随机目标!$C$41:$CH$41,0)-1)</f>
        <v>prop,314,1</v>
      </c>
      <c r="O2832" s="50" t="str">
        <f ca="1">OFFSET(随机目标!$C$42,M2832-1,MATCH(K2832,随机目标!$C$41:$CH$41,0))</f>
        <v>prop,314,1</v>
      </c>
      <c r="P2832" s="50">
        <f ca="1">OFFSET(随机目标!$C$42,M2832-1,MATCH(K2832,随机目标!$C$41:$CH$41,0)+1)</f>
        <v>0</v>
      </c>
      <c r="Q2832" s="50">
        <v>1</v>
      </c>
      <c r="R2832" s="50" t="str">
        <f t="shared" ca="1" si="1108"/>
        <v>prop_314</v>
      </c>
      <c r="S2832" s="50" t="str">
        <f t="shared" ca="1" si="1109"/>
        <v>prop</v>
      </c>
    </row>
    <row r="2833" spans="11:19">
      <c r="K2833" s="50">
        <v>33</v>
      </c>
      <c r="L2833" s="50">
        <f t="shared" si="1107"/>
        <v>331031</v>
      </c>
      <c r="M2833" s="50">
        <v>31</v>
      </c>
      <c r="N2833" s="50" t="str">
        <f ca="1">OFFSET(随机目标!$C$42,M2833-1,MATCH(K2833,随机目标!$C$41:$CH$41,0)-1)</f>
        <v>prop,314,1</v>
      </c>
      <c r="O2833" s="50" t="str">
        <f ca="1">OFFSET(随机目标!$C$42,M2833-1,MATCH(K2833,随机目标!$C$41:$CH$41,0))</f>
        <v>prop,314,1</v>
      </c>
      <c r="P2833" s="50">
        <f ca="1">OFFSET(随机目标!$C$42,M2833-1,MATCH(K2833,随机目标!$C$41:$CH$41,0)+1)</f>
        <v>0</v>
      </c>
      <c r="Q2833" s="50">
        <v>1</v>
      </c>
      <c r="R2833" s="50" t="str">
        <f t="shared" ca="1" si="1108"/>
        <v>prop_314</v>
      </c>
      <c r="S2833" s="50" t="str">
        <f t="shared" ca="1" si="1109"/>
        <v>prop</v>
      </c>
    </row>
    <row r="2834" spans="11:19">
      <c r="K2834" s="50">
        <v>33</v>
      </c>
      <c r="L2834" s="50">
        <f t="shared" si="1107"/>
        <v>331032</v>
      </c>
      <c r="M2834" s="50">
        <v>32</v>
      </c>
      <c r="N2834" s="50" t="str">
        <f ca="1">OFFSET(随机目标!$C$42,M2834-1,MATCH(K2834,随机目标!$C$41:$CH$41,0)-1)</f>
        <v>prop,314,1</v>
      </c>
      <c r="O2834" s="50" t="str">
        <f ca="1">OFFSET(随机目标!$C$42,M2834-1,MATCH(K2834,随机目标!$C$41:$CH$41,0))</f>
        <v>prop,314,1</v>
      </c>
      <c r="P2834" s="50">
        <f ca="1">OFFSET(随机目标!$C$42,M2834-1,MATCH(K2834,随机目标!$C$41:$CH$41,0)+1)</f>
        <v>0</v>
      </c>
      <c r="Q2834" s="50">
        <v>1</v>
      </c>
      <c r="R2834" s="50" t="str">
        <f t="shared" ca="1" si="1108"/>
        <v>prop_314</v>
      </c>
      <c r="S2834" s="50" t="str">
        <f t="shared" ca="1" si="1109"/>
        <v>prop</v>
      </c>
    </row>
    <row r="2835" spans="11:19">
      <c r="K2835" s="50">
        <v>33</v>
      </c>
      <c r="L2835" s="50">
        <f t="shared" si="1107"/>
        <v>331033</v>
      </c>
      <c r="M2835" s="50">
        <v>33</v>
      </c>
      <c r="N2835" s="50" t="str">
        <f ca="1">OFFSET(随机目标!$C$42,M2835-1,MATCH(K2835,随机目标!$C$41:$CH$41,0)-1)</f>
        <v>prop,314,1</v>
      </c>
      <c r="O2835" s="50" t="str">
        <f ca="1">OFFSET(随机目标!$C$42,M2835-1,MATCH(K2835,随机目标!$C$41:$CH$41,0))</f>
        <v>prop,314,1</v>
      </c>
      <c r="P2835" s="50">
        <f ca="1">OFFSET(随机目标!$C$42,M2835-1,MATCH(K2835,随机目标!$C$41:$CH$41,0)+1)</f>
        <v>0</v>
      </c>
      <c r="Q2835" s="50">
        <v>1</v>
      </c>
      <c r="R2835" s="50" t="str">
        <f t="shared" ca="1" si="1108"/>
        <v>prop_314</v>
      </c>
      <c r="S2835" s="50" t="str">
        <f t="shared" ca="1" si="1109"/>
        <v>prop</v>
      </c>
    </row>
    <row r="2836" spans="11:19">
      <c r="K2836" s="50">
        <v>33</v>
      </c>
      <c r="L2836" s="50">
        <f t="shared" si="1107"/>
        <v>331034</v>
      </c>
      <c r="M2836" s="50">
        <v>34</v>
      </c>
      <c r="N2836" s="50" t="str">
        <f ca="1">OFFSET(随机目标!$C$42,M2836-1,MATCH(K2836,随机目标!$C$41:$CH$41,0)-1)</f>
        <v>prop,314,1</v>
      </c>
      <c r="O2836" s="50" t="str">
        <f ca="1">OFFSET(随机目标!$C$42,M2836-1,MATCH(K2836,随机目标!$C$41:$CH$41,0))</f>
        <v>prop,314,1</v>
      </c>
      <c r="P2836" s="50">
        <f ca="1">OFFSET(随机目标!$C$42,M2836-1,MATCH(K2836,随机目标!$C$41:$CH$41,0)+1)</f>
        <v>0</v>
      </c>
      <c r="Q2836" s="50">
        <v>1</v>
      </c>
      <c r="R2836" s="50" t="str">
        <f t="shared" ca="1" si="1108"/>
        <v>prop_314</v>
      </c>
      <c r="S2836" s="50" t="str">
        <f t="shared" ca="1" si="1109"/>
        <v>prop</v>
      </c>
    </row>
    <row r="2837" spans="11:19">
      <c r="K2837" s="50">
        <v>33</v>
      </c>
      <c r="L2837" s="50">
        <f t="shared" si="1107"/>
        <v>331035</v>
      </c>
      <c r="M2837" s="50">
        <v>35</v>
      </c>
      <c r="N2837" s="50" t="str">
        <f ca="1">OFFSET(随机目标!$C$42,M2837-1,MATCH(K2837,随机目标!$C$41:$CH$41,0)-1)</f>
        <v>prop,314,1</v>
      </c>
      <c r="O2837" s="50" t="str">
        <f ca="1">OFFSET(随机目标!$C$42,M2837-1,MATCH(K2837,随机目标!$C$41:$CH$41,0))</f>
        <v>prop,314,1</v>
      </c>
      <c r="P2837" s="50">
        <f ca="1">OFFSET(随机目标!$C$42,M2837-1,MATCH(K2837,随机目标!$C$41:$CH$41,0)+1)</f>
        <v>0</v>
      </c>
      <c r="Q2837" s="50">
        <v>1</v>
      </c>
      <c r="R2837" s="50" t="str">
        <f t="shared" ca="1" si="1108"/>
        <v>prop_314</v>
      </c>
      <c r="S2837" s="50" t="str">
        <f t="shared" ca="1" si="1109"/>
        <v>prop</v>
      </c>
    </row>
    <row r="2838" spans="11:19">
      <c r="K2838" s="50">
        <v>33</v>
      </c>
      <c r="L2838" s="50">
        <f t="shared" si="1107"/>
        <v>331036</v>
      </c>
      <c r="M2838" s="50">
        <v>36</v>
      </c>
      <c r="N2838" s="50" t="str">
        <f ca="1">OFFSET(随机目标!$C$42,M2838-1,MATCH(K2838,随机目标!$C$41:$CH$41,0)-1)</f>
        <v>prop,314,1</v>
      </c>
      <c r="O2838" s="50" t="str">
        <f ca="1">OFFSET(随机目标!$C$42,M2838-1,MATCH(K2838,随机目标!$C$41:$CH$41,0))</f>
        <v>prop,314,1</v>
      </c>
      <c r="P2838" s="50">
        <f ca="1">OFFSET(随机目标!$C$42,M2838-1,MATCH(K2838,随机目标!$C$41:$CH$41,0)+1)</f>
        <v>0</v>
      </c>
      <c r="Q2838" s="50">
        <v>1</v>
      </c>
      <c r="R2838" s="50" t="str">
        <f t="shared" ca="1" si="1108"/>
        <v>prop_314</v>
      </c>
      <c r="S2838" s="50" t="str">
        <f t="shared" ca="1" si="1109"/>
        <v>prop</v>
      </c>
    </row>
    <row r="2839" spans="11:19">
      <c r="K2839" s="50">
        <v>33</v>
      </c>
      <c r="L2839" s="50">
        <f t="shared" si="1107"/>
        <v>331037</v>
      </c>
      <c r="M2839" s="50">
        <v>37</v>
      </c>
      <c r="N2839" s="50" t="str">
        <f ca="1">OFFSET(随机目标!$C$42,M2839-1,MATCH(K2839,随机目标!$C$41:$CH$41,0)-1)</f>
        <v>prop,314,1</v>
      </c>
      <c r="O2839" s="50" t="str">
        <f ca="1">OFFSET(随机目标!$C$42,M2839-1,MATCH(K2839,随机目标!$C$41:$CH$41,0))</f>
        <v>prop,314,1</v>
      </c>
      <c r="P2839" s="50">
        <f ca="1">OFFSET(随机目标!$C$42,M2839-1,MATCH(K2839,随机目标!$C$41:$CH$41,0)+1)</f>
        <v>0</v>
      </c>
      <c r="Q2839" s="50">
        <v>1</v>
      </c>
      <c r="R2839" s="50" t="str">
        <f t="shared" ca="1" si="1108"/>
        <v>prop_314</v>
      </c>
      <c r="S2839" s="50" t="str">
        <f t="shared" ca="1" si="1109"/>
        <v>prop</v>
      </c>
    </row>
    <row r="2840" spans="11:19">
      <c r="K2840" s="50">
        <v>33</v>
      </c>
      <c r="L2840" s="50">
        <f t="shared" si="1107"/>
        <v>331038</v>
      </c>
      <c r="M2840" s="50">
        <v>38</v>
      </c>
      <c r="N2840" s="50" t="str">
        <f ca="1">OFFSET(随机目标!$C$42,M2840-1,MATCH(K2840,随机目标!$C$41:$CH$41,0)-1)</f>
        <v>prop,314,1</v>
      </c>
      <c r="O2840" s="50" t="str">
        <f ca="1">OFFSET(随机目标!$C$42,M2840-1,MATCH(K2840,随机目标!$C$41:$CH$41,0))</f>
        <v>prop,314,1</v>
      </c>
      <c r="P2840" s="50">
        <f ca="1">OFFSET(随机目标!$C$42,M2840-1,MATCH(K2840,随机目标!$C$41:$CH$41,0)+1)</f>
        <v>0</v>
      </c>
      <c r="Q2840" s="50">
        <v>1</v>
      </c>
      <c r="R2840" s="50" t="str">
        <f t="shared" ca="1" si="1108"/>
        <v>prop_314</v>
      </c>
      <c r="S2840" s="50" t="str">
        <f t="shared" ca="1" si="1109"/>
        <v>prop</v>
      </c>
    </row>
    <row r="2841" spans="11:19">
      <c r="K2841" s="50">
        <v>33</v>
      </c>
      <c r="L2841" s="50">
        <f t="shared" si="1107"/>
        <v>331039</v>
      </c>
      <c r="M2841" s="50">
        <v>39</v>
      </c>
      <c r="N2841" s="50" t="str">
        <f ca="1">OFFSET(随机目标!$C$42,M2841-1,MATCH(K2841,随机目标!$C$41:$CH$41,0)-1)</f>
        <v>prop,314,1</v>
      </c>
      <c r="O2841" s="50" t="str">
        <f ca="1">OFFSET(随机目标!$C$42,M2841-1,MATCH(K2841,随机目标!$C$41:$CH$41,0))</f>
        <v>prop,314,1</v>
      </c>
      <c r="P2841" s="50">
        <f ca="1">OFFSET(随机目标!$C$42,M2841-1,MATCH(K2841,随机目标!$C$41:$CH$41,0)+1)</f>
        <v>0</v>
      </c>
      <c r="Q2841" s="50">
        <v>1</v>
      </c>
      <c r="R2841" s="50" t="str">
        <f t="shared" ca="1" si="1108"/>
        <v>prop_314</v>
      </c>
      <c r="S2841" s="50" t="str">
        <f t="shared" ca="1" si="1109"/>
        <v>prop</v>
      </c>
    </row>
    <row r="2842" spans="11:19">
      <c r="K2842" s="50">
        <v>33</v>
      </c>
      <c r="L2842" s="50">
        <f t="shared" si="1107"/>
        <v>331040</v>
      </c>
      <c r="M2842" s="50">
        <v>40</v>
      </c>
      <c r="N2842" s="50" t="str">
        <f ca="1">OFFSET(随机目标!$C$42,M2842-1,MATCH(K2842,随机目标!$C$41:$CH$41,0)-1)</f>
        <v>prop,314,1</v>
      </c>
      <c r="O2842" s="50" t="str">
        <f ca="1">OFFSET(随机目标!$C$42,M2842-1,MATCH(K2842,随机目标!$C$41:$CH$41,0))</f>
        <v>prop,314,1</v>
      </c>
      <c r="P2842" s="50">
        <f ca="1">OFFSET(随机目标!$C$42,M2842-1,MATCH(K2842,随机目标!$C$41:$CH$41,0)+1)</f>
        <v>0</v>
      </c>
      <c r="Q2842" s="50">
        <v>1</v>
      </c>
      <c r="R2842" s="50" t="str">
        <f t="shared" ca="1" si="1108"/>
        <v>prop_314</v>
      </c>
      <c r="S2842" s="50" t="str">
        <f t="shared" ca="1" si="1109"/>
        <v>prop</v>
      </c>
    </row>
    <row r="2843" spans="11:19">
      <c r="K2843" s="50">
        <v>33</v>
      </c>
      <c r="L2843" s="50">
        <f t="shared" si="1107"/>
        <v>331041</v>
      </c>
      <c r="M2843" s="50">
        <v>41</v>
      </c>
      <c r="N2843" s="50" t="str">
        <f ca="1">OFFSET(随机目标!$C$42,M2843-1,MATCH(K2843,随机目标!$C$41:$CH$41,0)-1)</f>
        <v>prop,314,1</v>
      </c>
      <c r="O2843" s="50" t="str">
        <f ca="1">OFFSET(随机目标!$C$42,M2843-1,MATCH(K2843,随机目标!$C$41:$CH$41,0))</f>
        <v>prop,314,1</v>
      </c>
      <c r="P2843" s="50">
        <f ca="1">OFFSET(随机目标!$C$42,M2843-1,MATCH(K2843,随机目标!$C$41:$CH$41,0)+1)</f>
        <v>5</v>
      </c>
      <c r="Q2843" s="50">
        <v>1</v>
      </c>
      <c r="R2843" s="50" t="str">
        <f t="shared" ca="1" si="1108"/>
        <v>prop_314</v>
      </c>
      <c r="S2843" s="50" t="str">
        <f t="shared" ca="1" si="1109"/>
        <v>prop</v>
      </c>
    </row>
    <row r="2844" spans="11:19">
      <c r="K2844" s="50">
        <v>33</v>
      </c>
      <c r="L2844" s="50">
        <f t="shared" si="1107"/>
        <v>331042</v>
      </c>
      <c r="M2844" s="50">
        <v>42</v>
      </c>
      <c r="N2844" s="50" t="str">
        <f ca="1">OFFSET(随机目标!$C$42,M2844-1,MATCH(K2844,随机目标!$C$41:$CH$41,0)-1)</f>
        <v>prop,314,1</v>
      </c>
      <c r="O2844" s="50" t="str">
        <f ca="1">OFFSET(随机目标!$C$42,M2844-1,MATCH(K2844,随机目标!$C$41:$CH$41,0))</f>
        <v>prop,314,1</v>
      </c>
      <c r="P2844" s="50">
        <f ca="1">OFFSET(随机目标!$C$42,M2844-1,MATCH(K2844,随机目标!$C$41:$CH$41,0)+1)</f>
        <v>5</v>
      </c>
      <c r="Q2844" s="50">
        <v>1</v>
      </c>
      <c r="R2844" s="50" t="str">
        <f t="shared" ca="1" si="1108"/>
        <v>prop_314</v>
      </c>
      <c r="S2844" s="50" t="str">
        <f t="shared" ca="1" si="1109"/>
        <v>prop</v>
      </c>
    </row>
    <row r="2845" spans="11:19">
      <c r="K2845" s="50">
        <v>33</v>
      </c>
      <c r="L2845" s="50">
        <f t="shared" si="1107"/>
        <v>331043</v>
      </c>
      <c r="M2845" s="50">
        <v>43</v>
      </c>
      <c r="N2845" s="50" t="str">
        <f ca="1">OFFSET(随机目标!$C$42,M2845-1,MATCH(K2845,随机目标!$C$41:$CH$41,0)-1)</f>
        <v>prop,314,1</v>
      </c>
      <c r="O2845" s="50" t="str">
        <f ca="1">OFFSET(随机目标!$C$42,M2845-1,MATCH(K2845,随机目标!$C$41:$CH$41,0))</f>
        <v>prop,314,1</v>
      </c>
      <c r="P2845" s="50">
        <f ca="1">OFFSET(随机目标!$C$42,M2845-1,MATCH(K2845,随机目标!$C$41:$CH$41,0)+1)</f>
        <v>5</v>
      </c>
      <c r="Q2845" s="50">
        <v>1</v>
      </c>
      <c r="R2845" s="50" t="str">
        <f t="shared" ca="1" si="1108"/>
        <v>prop_314</v>
      </c>
      <c r="S2845" s="50" t="str">
        <f t="shared" ca="1" si="1109"/>
        <v>prop</v>
      </c>
    </row>
    <row r="2846" spans="11:19">
      <c r="K2846" s="50">
        <v>33</v>
      </c>
      <c r="L2846" s="50">
        <f t="shared" si="1107"/>
        <v>331044</v>
      </c>
      <c r="M2846" s="50">
        <v>44</v>
      </c>
      <c r="N2846" s="50" t="str">
        <f ca="1">OFFSET(随机目标!$C$42,M2846-1,MATCH(K2846,随机目标!$C$41:$CH$41,0)-1)</f>
        <v>prop,314,1</v>
      </c>
      <c r="O2846" s="50" t="str">
        <f ca="1">OFFSET(随机目标!$C$42,M2846-1,MATCH(K2846,随机目标!$C$41:$CH$41,0))</f>
        <v>prop,314,1</v>
      </c>
      <c r="P2846" s="50">
        <f ca="1">OFFSET(随机目标!$C$42,M2846-1,MATCH(K2846,随机目标!$C$41:$CH$41,0)+1)</f>
        <v>5</v>
      </c>
      <c r="Q2846" s="50">
        <v>1</v>
      </c>
      <c r="R2846" s="50" t="str">
        <f t="shared" ca="1" si="1108"/>
        <v>prop_314</v>
      </c>
      <c r="S2846" s="50" t="str">
        <f t="shared" ca="1" si="1109"/>
        <v>prop</v>
      </c>
    </row>
    <row r="2847" spans="11:19">
      <c r="K2847" s="50">
        <v>33</v>
      </c>
      <c r="L2847" s="50">
        <f t="shared" si="1107"/>
        <v>331045</v>
      </c>
      <c r="M2847" s="50">
        <v>45</v>
      </c>
      <c r="N2847" s="50" t="str">
        <f ca="1">OFFSET(随机目标!$C$42,M2847-1,MATCH(K2847,随机目标!$C$41:$CH$41,0)-1)</f>
        <v>prop,314,1</v>
      </c>
      <c r="O2847" s="50" t="str">
        <f ca="1">OFFSET(随机目标!$C$42,M2847-1,MATCH(K2847,随机目标!$C$41:$CH$41,0))</f>
        <v>prop,314,1</v>
      </c>
      <c r="P2847" s="50">
        <f ca="1">OFFSET(随机目标!$C$42,M2847-1,MATCH(K2847,随机目标!$C$41:$CH$41,0)+1)</f>
        <v>10</v>
      </c>
      <c r="Q2847" s="50">
        <v>1</v>
      </c>
      <c r="R2847" s="50" t="str">
        <f t="shared" ca="1" si="1108"/>
        <v>prop_314</v>
      </c>
      <c r="S2847" s="50" t="str">
        <f t="shared" ca="1" si="1109"/>
        <v>prop</v>
      </c>
    </row>
    <row r="2848" spans="11:19">
      <c r="K2848" s="50">
        <v>33</v>
      </c>
      <c r="L2848" s="50">
        <f t="shared" si="1107"/>
        <v>331046</v>
      </c>
      <c r="M2848" s="50">
        <v>46</v>
      </c>
      <c r="N2848" s="50" t="str">
        <f ca="1">OFFSET(随机目标!$C$42,M2848-1,MATCH(K2848,随机目标!$C$41:$CH$41,0)-1)</f>
        <v>prop,314,1</v>
      </c>
      <c r="O2848" s="50" t="str">
        <f ca="1">OFFSET(随机目标!$C$42,M2848-1,MATCH(K2848,随机目标!$C$41:$CH$41,0))</f>
        <v>prop,314,1</v>
      </c>
      <c r="P2848" s="50">
        <f ca="1">OFFSET(随机目标!$C$42,M2848-1,MATCH(K2848,随机目标!$C$41:$CH$41,0)+1)</f>
        <v>10</v>
      </c>
      <c r="Q2848" s="50">
        <v>1</v>
      </c>
      <c r="R2848" s="50" t="str">
        <f t="shared" ca="1" si="1108"/>
        <v>prop_314</v>
      </c>
      <c r="S2848" s="50" t="str">
        <f t="shared" ca="1" si="1109"/>
        <v>prop</v>
      </c>
    </row>
    <row r="2849" spans="11:19">
      <c r="K2849" s="50">
        <v>33</v>
      </c>
      <c r="L2849" s="50">
        <f t="shared" si="1107"/>
        <v>331047</v>
      </c>
      <c r="M2849" s="50">
        <v>47</v>
      </c>
      <c r="N2849" s="50" t="str">
        <f ca="1">OFFSET(随机目标!$C$42,M2849-1,MATCH(K2849,随机目标!$C$41:$CH$41,0)-1)</f>
        <v>prop,314,1</v>
      </c>
      <c r="O2849" s="50" t="str">
        <f ca="1">OFFSET(随机目标!$C$42,M2849-1,MATCH(K2849,随机目标!$C$41:$CH$41,0))</f>
        <v>prop,314,1</v>
      </c>
      <c r="P2849" s="50">
        <f ca="1">OFFSET(随机目标!$C$42,M2849-1,MATCH(K2849,随机目标!$C$41:$CH$41,0)+1)</f>
        <v>10</v>
      </c>
      <c r="Q2849" s="50">
        <v>1</v>
      </c>
      <c r="R2849" s="50" t="str">
        <f t="shared" ca="1" si="1108"/>
        <v>prop_314</v>
      </c>
      <c r="S2849" s="50" t="str">
        <f t="shared" ca="1" si="1109"/>
        <v>prop</v>
      </c>
    </row>
    <row r="2850" spans="11:19">
      <c r="K2850" s="50">
        <v>33</v>
      </c>
      <c r="L2850" s="50">
        <f t="shared" si="1107"/>
        <v>331048</v>
      </c>
      <c r="M2850" s="50">
        <v>48</v>
      </c>
      <c r="N2850" s="50" t="str">
        <f ca="1">OFFSET(随机目标!$C$42,M2850-1,MATCH(K2850,随机目标!$C$41:$CH$41,0)-1)</f>
        <v>prop,314,1</v>
      </c>
      <c r="O2850" s="50" t="str">
        <f ca="1">OFFSET(随机目标!$C$42,M2850-1,MATCH(K2850,随机目标!$C$41:$CH$41,0))</f>
        <v>prop,314,1</v>
      </c>
      <c r="P2850" s="50">
        <f ca="1">OFFSET(随机目标!$C$42,M2850-1,MATCH(K2850,随机目标!$C$41:$CH$41,0)+1)</f>
        <v>10</v>
      </c>
      <c r="Q2850" s="50">
        <v>1</v>
      </c>
      <c r="R2850" s="50" t="str">
        <f t="shared" ca="1" si="1108"/>
        <v>prop_314</v>
      </c>
      <c r="S2850" s="50" t="str">
        <f t="shared" ca="1" si="1109"/>
        <v>prop</v>
      </c>
    </row>
    <row r="2851" spans="11:19">
      <c r="K2851" s="50">
        <v>33</v>
      </c>
      <c r="L2851" s="50">
        <f t="shared" si="1107"/>
        <v>331049</v>
      </c>
      <c r="M2851" s="50">
        <v>49</v>
      </c>
      <c r="N2851" s="50" t="str">
        <f ca="1">OFFSET(随机目标!$C$42,M2851-1,MATCH(K2851,随机目标!$C$41:$CH$41,0)-1)</f>
        <v>prop,314,1</v>
      </c>
      <c r="O2851" s="50" t="str">
        <f ca="1">OFFSET(随机目标!$C$42,M2851-1,MATCH(K2851,随机目标!$C$41:$CH$41,0))</f>
        <v>prop,314,1</v>
      </c>
      <c r="P2851" s="50">
        <f ca="1">OFFSET(随机目标!$C$42,M2851-1,MATCH(K2851,随机目标!$C$41:$CH$41,0)+1)</f>
        <v>10</v>
      </c>
      <c r="Q2851" s="50">
        <v>1</v>
      </c>
      <c r="R2851" s="50" t="str">
        <f t="shared" ca="1" si="1108"/>
        <v>prop_314</v>
      </c>
      <c r="S2851" s="50" t="str">
        <f t="shared" ca="1" si="1109"/>
        <v>prop</v>
      </c>
    </row>
    <row r="2852" spans="11:19">
      <c r="K2852" s="50">
        <v>33</v>
      </c>
      <c r="L2852" s="50">
        <f t="shared" si="1107"/>
        <v>331050</v>
      </c>
      <c r="M2852" s="50">
        <v>50</v>
      </c>
      <c r="N2852" s="50" t="str">
        <f ca="1">OFFSET(随机目标!$C$42,M2852-1,MATCH(K2852,随机目标!$C$41:$CH$41,0)-1)</f>
        <v>prop,314,1</v>
      </c>
      <c r="O2852" s="50" t="str">
        <f ca="1">OFFSET(随机目标!$C$42,M2852-1,MATCH(K2852,随机目标!$C$41:$CH$41,0))</f>
        <v>prop,314,1</v>
      </c>
      <c r="P2852" s="50">
        <f ca="1">OFFSET(随机目标!$C$42,M2852-1,MATCH(K2852,随机目标!$C$41:$CH$41,0)+1)</f>
        <v>15</v>
      </c>
      <c r="Q2852" s="50">
        <v>1</v>
      </c>
      <c r="R2852" s="50" t="str">
        <f t="shared" ca="1" si="1108"/>
        <v>prop_314</v>
      </c>
      <c r="S2852" s="50" t="str">
        <f t="shared" ca="1" si="1109"/>
        <v>prop</v>
      </c>
    </row>
    <row r="2853" spans="11:19">
      <c r="K2853" s="50">
        <v>33</v>
      </c>
      <c r="L2853" s="50">
        <f t="shared" si="1107"/>
        <v>331051</v>
      </c>
      <c r="M2853" s="50">
        <v>51</v>
      </c>
      <c r="N2853" s="50" t="str">
        <f ca="1">OFFSET(随机目标!$C$42,M2853-1,MATCH(K2853,随机目标!$C$41:$CH$41,0)-1)</f>
        <v>prop,314,1</v>
      </c>
      <c r="O2853" s="50" t="str">
        <f ca="1">OFFSET(随机目标!$C$42,M2853-1,MATCH(K2853,随机目标!$C$41:$CH$41,0))</f>
        <v>prop,314,1</v>
      </c>
      <c r="P2853" s="50">
        <f ca="1">OFFSET(随机目标!$C$42,M2853-1,MATCH(K2853,随机目标!$C$41:$CH$41,0)+1)</f>
        <v>15</v>
      </c>
      <c r="Q2853" s="50">
        <v>1</v>
      </c>
      <c r="R2853" s="50" t="str">
        <f t="shared" ca="1" si="1108"/>
        <v>prop_314</v>
      </c>
      <c r="S2853" s="50" t="str">
        <f t="shared" ca="1" si="1109"/>
        <v>prop</v>
      </c>
    </row>
    <row r="2854" spans="11:19">
      <c r="K2854" s="50">
        <v>33</v>
      </c>
      <c r="L2854" s="50">
        <f t="shared" si="1107"/>
        <v>331052</v>
      </c>
      <c r="M2854" s="50">
        <v>52</v>
      </c>
      <c r="N2854" s="50" t="str">
        <f ca="1">OFFSET(随机目标!$C$42,M2854-1,MATCH(K2854,随机目标!$C$41:$CH$41,0)-1)</f>
        <v>prop,314,1</v>
      </c>
      <c r="O2854" s="50" t="str">
        <f ca="1">OFFSET(随机目标!$C$42,M2854-1,MATCH(K2854,随机目标!$C$41:$CH$41,0))</f>
        <v>prop,314,1</v>
      </c>
      <c r="P2854" s="50">
        <f ca="1">OFFSET(随机目标!$C$42,M2854-1,MATCH(K2854,随机目标!$C$41:$CH$41,0)+1)</f>
        <v>15</v>
      </c>
      <c r="Q2854" s="50">
        <v>1</v>
      </c>
      <c r="R2854" s="50" t="str">
        <f t="shared" ca="1" si="1108"/>
        <v>prop_314</v>
      </c>
      <c r="S2854" s="50" t="str">
        <f t="shared" ca="1" si="1109"/>
        <v>prop</v>
      </c>
    </row>
    <row r="2855" spans="11:19">
      <c r="K2855" s="50">
        <v>33</v>
      </c>
      <c r="L2855" s="50">
        <f t="shared" si="1107"/>
        <v>331053</v>
      </c>
      <c r="M2855" s="50">
        <v>53</v>
      </c>
      <c r="N2855" s="50" t="str">
        <f ca="1">OFFSET(随机目标!$C$42,M2855-1,MATCH(K2855,随机目标!$C$41:$CH$41,0)-1)</f>
        <v>prop,314,1</v>
      </c>
      <c r="O2855" s="50" t="str">
        <f ca="1">OFFSET(随机目标!$C$42,M2855-1,MATCH(K2855,随机目标!$C$41:$CH$41,0))</f>
        <v>prop,314,1</v>
      </c>
      <c r="P2855" s="50">
        <f ca="1">OFFSET(随机目标!$C$42,M2855-1,MATCH(K2855,随机目标!$C$41:$CH$41,0)+1)</f>
        <v>15</v>
      </c>
      <c r="Q2855" s="50">
        <v>1</v>
      </c>
      <c r="R2855" s="50" t="str">
        <f t="shared" ca="1" si="1108"/>
        <v>prop_314</v>
      </c>
      <c r="S2855" s="50" t="str">
        <f t="shared" ca="1" si="1109"/>
        <v>prop</v>
      </c>
    </row>
    <row r="2856" spans="11:19">
      <c r="K2856" s="50">
        <v>33</v>
      </c>
      <c r="L2856" s="50">
        <f t="shared" si="1107"/>
        <v>331054</v>
      </c>
      <c r="M2856" s="50">
        <v>54</v>
      </c>
      <c r="N2856" s="50" t="str">
        <f ca="1">OFFSET(随机目标!$C$42,M2856-1,MATCH(K2856,随机目标!$C$41:$CH$41,0)-1)</f>
        <v>prop,314,1</v>
      </c>
      <c r="O2856" s="50" t="str">
        <f ca="1">OFFSET(随机目标!$C$42,M2856-1,MATCH(K2856,随机目标!$C$41:$CH$41,0))</f>
        <v>prop,314,1</v>
      </c>
      <c r="P2856" s="50">
        <f ca="1">OFFSET(随机目标!$C$42,M2856-1,MATCH(K2856,随机目标!$C$41:$CH$41,0)+1)</f>
        <v>20</v>
      </c>
      <c r="Q2856" s="50">
        <v>1</v>
      </c>
      <c r="R2856" s="50" t="str">
        <f t="shared" ca="1" si="1108"/>
        <v>prop_314</v>
      </c>
      <c r="S2856" s="50" t="str">
        <f t="shared" ca="1" si="1109"/>
        <v>prop</v>
      </c>
    </row>
    <row r="2857" spans="11:19">
      <c r="K2857" s="50">
        <v>33</v>
      </c>
      <c r="L2857" s="50">
        <f t="shared" si="1107"/>
        <v>331055</v>
      </c>
      <c r="M2857" s="50">
        <v>55</v>
      </c>
      <c r="N2857" s="50" t="str">
        <f ca="1">OFFSET(随机目标!$C$42,M2857-1,MATCH(K2857,随机目标!$C$41:$CH$41,0)-1)</f>
        <v>prop,314,1</v>
      </c>
      <c r="O2857" s="50" t="str">
        <f ca="1">OFFSET(随机目标!$C$42,M2857-1,MATCH(K2857,随机目标!$C$41:$CH$41,0))</f>
        <v>prop,314,1</v>
      </c>
      <c r="P2857" s="50">
        <f ca="1">OFFSET(随机目标!$C$42,M2857-1,MATCH(K2857,随机目标!$C$41:$CH$41,0)+1)</f>
        <v>20</v>
      </c>
      <c r="Q2857" s="50">
        <v>1</v>
      </c>
      <c r="R2857" s="50" t="str">
        <f t="shared" ca="1" si="1108"/>
        <v>prop_314</v>
      </c>
      <c r="S2857" s="50" t="str">
        <f t="shared" ca="1" si="1109"/>
        <v>prop</v>
      </c>
    </row>
    <row r="2858" spans="11:19">
      <c r="K2858" s="50">
        <v>33</v>
      </c>
      <c r="L2858" s="50">
        <f t="shared" si="1107"/>
        <v>331056</v>
      </c>
      <c r="M2858" s="50">
        <v>56</v>
      </c>
      <c r="N2858" s="50" t="str">
        <f ca="1">OFFSET(随机目标!$C$42,M2858-1,MATCH(K2858,随机目标!$C$41:$CH$41,0)-1)</f>
        <v>prop,314,1</v>
      </c>
      <c r="O2858" s="50" t="str">
        <f ca="1">OFFSET(随机目标!$C$42,M2858-1,MATCH(K2858,随机目标!$C$41:$CH$41,0))</f>
        <v>prop,314,1</v>
      </c>
      <c r="P2858" s="50">
        <f ca="1">OFFSET(随机目标!$C$42,M2858-1,MATCH(K2858,随机目标!$C$41:$CH$41,0)+1)</f>
        <v>20</v>
      </c>
      <c r="Q2858" s="50">
        <v>1</v>
      </c>
      <c r="R2858" s="50" t="str">
        <f t="shared" ca="1" si="1108"/>
        <v>prop_314</v>
      </c>
      <c r="S2858" s="50" t="str">
        <f t="shared" ca="1" si="1109"/>
        <v>prop</v>
      </c>
    </row>
    <row r="2859" spans="11:19">
      <c r="K2859" s="50">
        <v>33</v>
      </c>
      <c r="L2859" s="50">
        <f t="shared" si="1107"/>
        <v>331057</v>
      </c>
      <c r="M2859" s="50">
        <v>57</v>
      </c>
      <c r="N2859" s="50" t="str">
        <f ca="1">OFFSET(随机目标!$C$42,M2859-1,MATCH(K2859,随机目标!$C$41:$CH$41,0)-1)</f>
        <v>prop,314,1</v>
      </c>
      <c r="O2859" s="50" t="str">
        <f ca="1">OFFSET(随机目标!$C$42,M2859-1,MATCH(K2859,随机目标!$C$41:$CH$41,0))</f>
        <v>prop,314,1</v>
      </c>
      <c r="P2859" s="50">
        <f ca="1">OFFSET(随机目标!$C$42,M2859-1,MATCH(K2859,随机目标!$C$41:$CH$41,0)+1)</f>
        <v>20</v>
      </c>
      <c r="Q2859" s="50">
        <v>1</v>
      </c>
      <c r="R2859" s="50" t="str">
        <f t="shared" ca="1" si="1108"/>
        <v>prop_314</v>
      </c>
      <c r="S2859" s="50" t="str">
        <f t="shared" ca="1" si="1109"/>
        <v>prop</v>
      </c>
    </row>
    <row r="2860" spans="11:19">
      <c r="K2860" s="50">
        <v>33</v>
      </c>
      <c r="L2860" s="50">
        <f t="shared" si="1107"/>
        <v>331058</v>
      </c>
      <c r="M2860" s="50">
        <v>58</v>
      </c>
      <c r="N2860" s="50" t="str">
        <f ca="1">OFFSET(随机目标!$C$42,M2860-1,MATCH(K2860,随机目标!$C$41:$CH$41,0)-1)</f>
        <v>prop,314,1</v>
      </c>
      <c r="O2860" s="50" t="str">
        <f ca="1">OFFSET(随机目标!$C$42,M2860-1,MATCH(K2860,随机目标!$C$41:$CH$41,0))</f>
        <v>prop,314,1</v>
      </c>
      <c r="P2860" s="50">
        <f ca="1">OFFSET(随机目标!$C$42,M2860-1,MATCH(K2860,随机目标!$C$41:$CH$41,0)+1)</f>
        <v>20</v>
      </c>
      <c r="Q2860" s="50">
        <v>1</v>
      </c>
      <c r="R2860" s="50" t="str">
        <f t="shared" ca="1" si="1108"/>
        <v>prop_314</v>
      </c>
      <c r="S2860" s="50" t="str">
        <f t="shared" ca="1" si="1109"/>
        <v>prop</v>
      </c>
    </row>
    <row r="2861" spans="11:19">
      <c r="K2861" s="50">
        <v>33</v>
      </c>
      <c r="L2861" s="50">
        <f t="shared" si="1107"/>
        <v>331059</v>
      </c>
      <c r="M2861" s="50">
        <v>59</v>
      </c>
      <c r="N2861" s="50" t="str">
        <f ca="1">OFFSET(随机目标!$C$42,M2861-1,MATCH(K2861,随机目标!$C$41:$CH$41,0)-1)</f>
        <v>prop,314,1</v>
      </c>
      <c r="O2861" s="50" t="str">
        <f ca="1">OFFSET(随机目标!$C$42,M2861-1,MATCH(K2861,随机目标!$C$41:$CH$41,0))</f>
        <v>prop,314,1</v>
      </c>
      <c r="P2861" s="50">
        <f ca="1">OFFSET(随机目标!$C$42,M2861-1,MATCH(K2861,随机目标!$C$41:$CH$41,0)+1)</f>
        <v>25</v>
      </c>
      <c r="Q2861" s="50">
        <v>1</v>
      </c>
      <c r="R2861" s="50" t="str">
        <f t="shared" ca="1" si="1108"/>
        <v>prop_314</v>
      </c>
      <c r="S2861" s="50" t="str">
        <f t="shared" ca="1" si="1109"/>
        <v>prop</v>
      </c>
    </row>
    <row r="2862" spans="11:19">
      <c r="K2862" s="50">
        <v>33</v>
      </c>
      <c r="L2862" s="50">
        <f t="shared" si="1107"/>
        <v>331060</v>
      </c>
      <c r="M2862" s="50">
        <v>60</v>
      </c>
      <c r="N2862" s="50" t="str">
        <f ca="1">OFFSET(随机目标!$C$42,M2862-1,MATCH(K2862,随机目标!$C$41:$CH$41,0)-1)</f>
        <v>prop,314,1</v>
      </c>
      <c r="O2862" s="50" t="str">
        <f ca="1">OFFSET(随机目标!$C$42,M2862-1,MATCH(K2862,随机目标!$C$41:$CH$41,0))</f>
        <v>prop,314,1</v>
      </c>
      <c r="P2862" s="50">
        <f ca="1">OFFSET(随机目标!$C$42,M2862-1,MATCH(K2862,随机目标!$C$41:$CH$41,0)+1)</f>
        <v>25</v>
      </c>
      <c r="Q2862" s="50">
        <v>1</v>
      </c>
      <c r="R2862" s="50" t="str">
        <f t="shared" ca="1" si="1108"/>
        <v>prop_314</v>
      </c>
      <c r="S2862" s="50" t="str">
        <f t="shared" ca="1" si="1109"/>
        <v>prop</v>
      </c>
    </row>
    <row r="2863" spans="11:19">
      <c r="K2863" s="50">
        <v>33</v>
      </c>
      <c r="L2863" s="50">
        <f t="shared" si="1107"/>
        <v>331061</v>
      </c>
      <c r="M2863" s="50">
        <v>61</v>
      </c>
      <c r="N2863" s="50" t="str">
        <f ca="1">OFFSET(随机目标!$C$42,M2863-1,MATCH(K2863,随机目标!$C$41:$CH$41,0)-1)</f>
        <v>prop,314,1</v>
      </c>
      <c r="O2863" s="50" t="str">
        <f ca="1">OFFSET(随机目标!$C$42,M2863-1,MATCH(K2863,随机目标!$C$41:$CH$41,0))</f>
        <v>prop,314,1</v>
      </c>
      <c r="P2863" s="50">
        <f ca="1">OFFSET(随机目标!$C$42,M2863-1,MATCH(K2863,随机目标!$C$41:$CH$41,0)+1)</f>
        <v>25</v>
      </c>
      <c r="Q2863" s="50">
        <v>1</v>
      </c>
      <c r="R2863" s="50" t="str">
        <f t="shared" ca="1" si="1108"/>
        <v>prop_314</v>
      </c>
      <c r="S2863" s="50" t="str">
        <f t="shared" ca="1" si="1109"/>
        <v>prop</v>
      </c>
    </row>
    <row r="2864" spans="11:19">
      <c r="K2864" s="50">
        <v>33</v>
      </c>
      <c r="L2864" s="50">
        <f t="shared" ref="L2864:L2927" si="1110">K2864*10000+1000+M2864</f>
        <v>331062</v>
      </c>
      <c r="M2864" s="50">
        <v>62</v>
      </c>
      <c r="N2864" s="50" t="str">
        <f ca="1">OFFSET(随机目标!$C$42,M2864-1,MATCH(K2864,随机目标!$C$41:$CH$41,0)-1)</f>
        <v>prop,314,1</v>
      </c>
      <c r="O2864" s="50" t="str">
        <f ca="1">OFFSET(随机目标!$C$42,M2864-1,MATCH(K2864,随机目标!$C$41:$CH$41,0))</f>
        <v>prop,314,1</v>
      </c>
      <c r="P2864" s="50">
        <f ca="1">OFFSET(随机目标!$C$42,M2864-1,MATCH(K2864,随机目标!$C$41:$CH$41,0)+1)</f>
        <v>25</v>
      </c>
      <c r="Q2864" s="50">
        <v>1</v>
      </c>
      <c r="R2864" s="50" t="str">
        <f t="shared" ref="R2864:R2927" ca="1" si="1111">IF(OR(S2864="coin",S2864="stage_token"),VLOOKUP(S2864,$AE$3:$AF$6,2,0),IF(S2864="item",VLOOKUP(O2864,$AE$3:$AF$6,2,0),S2864&amp;"_"&amp;MID(O2864,6,3)))</f>
        <v>prop_314</v>
      </c>
      <c r="S2864" s="50" t="str">
        <f t="shared" ref="S2864:S2927" ca="1" si="1112">LEFT(O2864,FIND(",",O2864)-1)</f>
        <v>prop</v>
      </c>
    </row>
    <row r="2865" spans="11:19">
      <c r="K2865" s="50">
        <v>33</v>
      </c>
      <c r="L2865" s="50">
        <f t="shared" si="1110"/>
        <v>331063</v>
      </c>
      <c r="M2865" s="50">
        <v>63</v>
      </c>
      <c r="N2865" s="50" t="str">
        <f ca="1">OFFSET(随机目标!$C$42,M2865-1,MATCH(K2865,随机目标!$C$41:$CH$41,0)-1)</f>
        <v>prop,314,1</v>
      </c>
      <c r="O2865" s="50" t="str">
        <f ca="1">OFFSET(随机目标!$C$42,M2865-1,MATCH(K2865,随机目标!$C$41:$CH$41,0))</f>
        <v>prop,314,1</v>
      </c>
      <c r="P2865" s="50">
        <f ca="1">OFFSET(随机目标!$C$42,M2865-1,MATCH(K2865,随机目标!$C$41:$CH$41,0)+1)</f>
        <v>25</v>
      </c>
      <c r="Q2865" s="50">
        <v>1</v>
      </c>
      <c r="R2865" s="50" t="str">
        <f t="shared" ca="1" si="1111"/>
        <v>prop_314</v>
      </c>
      <c r="S2865" s="50" t="str">
        <f t="shared" ca="1" si="1112"/>
        <v>prop</v>
      </c>
    </row>
    <row r="2866" spans="11:19">
      <c r="K2866" s="50">
        <v>33</v>
      </c>
      <c r="L2866" s="50">
        <f t="shared" si="1110"/>
        <v>331064</v>
      </c>
      <c r="M2866" s="50">
        <v>64</v>
      </c>
      <c r="N2866" s="50" t="str">
        <f ca="1">OFFSET(随机目标!$C$42,M2866-1,MATCH(K2866,随机目标!$C$41:$CH$41,0)-1)</f>
        <v>prop,314,1</v>
      </c>
      <c r="O2866" s="50" t="str">
        <f ca="1">OFFSET(随机目标!$C$42,M2866-1,MATCH(K2866,随机目标!$C$41:$CH$41,0))</f>
        <v>prop,314,1</v>
      </c>
      <c r="P2866" s="50">
        <f ca="1">OFFSET(随机目标!$C$42,M2866-1,MATCH(K2866,随机目标!$C$41:$CH$41,0)+1)</f>
        <v>25</v>
      </c>
      <c r="Q2866" s="50">
        <v>1</v>
      </c>
      <c r="R2866" s="50" t="str">
        <f t="shared" ca="1" si="1111"/>
        <v>prop_314</v>
      </c>
      <c r="S2866" s="50" t="str">
        <f t="shared" ca="1" si="1112"/>
        <v>prop</v>
      </c>
    </row>
    <row r="2867" spans="11:19">
      <c r="K2867" s="50">
        <v>33</v>
      </c>
      <c r="L2867" s="50">
        <f t="shared" si="1110"/>
        <v>331065</v>
      </c>
      <c r="M2867" s="50">
        <v>65</v>
      </c>
      <c r="N2867" s="50" t="str">
        <f ca="1">OFFSET(随机目标!$C$42,M2867-1,MATCH(K2867,随机目标!$C$41:$CH$41,0)-1)</f>
        <v>prop,314,1</v>
      </c>
      <c r="O2867" s="50" t="str">
        <f ca="1">OFFSET(随机目标!$C$42,M2867-1,MATCH(K2867,随机目标!$C$41:$CH$41,0))</f>
        <v>prop,314,1</v>
      </c>
      <c r="P2867" s="50">
        <f ca="1">OFFSET(随机目标!$C$42,M2867-1,MATCH(K2867,随机目标!$C$41:$CH$41,0)+1)</f>
        <v>25</v>
      </c>
      <c r="Q2867" s="50">
        <v>1</v>
      </c>
      <c r="R2867" s="50" t="str">
        <f t="shared" ca="1" si="1111"/>
        <v>prop_314</v>
      </c>
      <c r="S2867" s="50" t="str">
        <f t="shared" ca="1" si="1112"/>
        <v>prop</v>
      </c>
    </row>
    <row r="2868" spans="11:19">
      <c r="K2868" s="50">
        <v>33</v>
      </c>
      <c r="L2868" s="50">
        <f t="shared" si="1110"/>
        <v>331066</v>
      </c>
      <c r="M2868" s="50">
        <v>66</v>
      </c>
      <c r="N2868" s="50" t="str">
        <f ca="1">OFFSET(随机目标!$C$42,M2868-1,MATCH(K2868,随机目标!$C$41:$CH$41,0)-1)</f>
        <v>prop,314,1</v>
      </c>
      <c r="O2868" s="50" t="str">
        <f ca="1">OFFSET(随机目标!$C$42,M2868-1,MATCH(K2868,随机目标!$C$41:$CH$41,0))</f>
        <v>prop,314,1</v>
      </c>
      <c r="P2868" s="50">
        <f ca="1">OFFSET(随机目标!$C$42,M2868-1,MATCH(K2868,随机目标!$C$41:$CH$41,0)+1)</f>
        <v>30</v>
      </c>
      <c r="Q2868" s="50">
        <v>1</v>
      </c>
      <c r="R2868" s="50" t="str">
        <f t="shared" ca="1" si="1111"/>
        <v>prop_314</v>
      </c>
      <c r="S2868" s="50" t="str">
        <f t="shared" ca="1" si="1112"/>
        <v>prop</v>
      </c>
    </row>
    <row r="2869" spans="11:19">
      <c r="K2869" s="50">
        <v>33</v>
      </c>
      <c r="L2869" s="50">
        <f t="shared" si="1110"/>
        <v>331067</v>
      </c>
      <c r="M2869" s="50">
        <v>67</v>
      </c>
      <c r="N2869" s="50" t="str">
        <f ca="1">OFFSET(随机目标!$C$42,M2869-1,MATCH(K2869,随机目标!$C$41:$CH$41,0)-1)</f>
        <v>prop,314,1</v>
      </c>
      <c r="O2869" s="50" t="str">
        <f ca="1">OFFSET(随机目标!$C$42,M2869-1,MATCH(K2869,随机目标!$C$41:$CH$41,0))</f>
        <v>prop,314,1</v>
      </c>
      <c r="P2869" s="50">
        <f ca="1">OFFSET(随机目标!$C$42,M2869-1,MATCH(K2869,随机目标!$C$41:$CH$41,0)+1)</f>
        <v>30</v>
      </c>
      <c r="Q2869" s="50">
        <v>1</v>
      </c>
      <c r="R2869" s="50" t="str">
        <f t="shared" ca="1" si="1111"/>
        <v>prop_314</v>
      </c>
      <c r="S2869" s="50" t="str">
        <f t="shared" ca="1" si="1112"/>
        <v>prop</v>
      </c>
    </row>
    <row r="2870" spans="11:19">
      <c r="K2870" s="50">
        <v>33</v>
      </c>
      <c r="L2870" s="50">
        <f t="shared" si="1110"/>
        <v>331068</v>
      </c>
      <c r="M2870" s="50">
        <v>68</v>
      </c>
      <c r="N2870" s="50" t="str">
        <f ca="1">OFFSET(随机目标!$C$42,M2870-1,MATCH(K2870,随机目标!$C$41:$CH$41,0)-1)</f>
        <v>prop,314,1</v>
      </c>
      <c r="O2870" s="50" t="str">
        <f ca="1">OFFSET(随机目标!$C$42,M2870-1,MATCH(K2870,随机目标!$C$41:$CH$41,0))</f>
        <v>prop,314,1</v>
      </c>
      <c r="P2870" s="50">
        <f ca="1">OFFSET(随机目标!$C$42,M2870-1,MATCH(K2870,随机目标!$C$41:$CH$41,0)+1)</f>
        <v>30</v>
      </c>
      <c r="Q2870" s="50">
        <v>1</v>
      </c>
      <c r="R2870" s="50" t="str">
        <f t="shared" ca="1" si="1111"/>
        <v>prop_314</v>
      </c>
      <c r="S2870" s="50" t="str">
        <f t="shared" ca="1" si="1112"/>
        <v>prop</v>
      </c>
    </row>
    <row r="2871" spans="11:19">
      <c r="K2871" s="50">
        <v>33</v>
      </c>
      <c r="L2871" s="50">
        <f t="shared" si="1110"/>
        <v>331069</v>
      </c>
      <c r="M2871" s="50">
        <v>69</v>
      </c>
      <c r="N2871" s="50" t="str">
        <f ca="1">OFFSET(随机目标!$C$42,M2871-1,MATCH(K2871,随机目标!$C$41:$CH$41,0)-1)</f>
        <v>prop,314,1</v>
      </c>
      <c r="O2871" s="50" t="str">
        <f ca="1">OFFSET(随机目标!$C$42,M2871-1,MATCH(K2871,随机目标!$C$41:$CH$41,0))</f>
        <v>prop,314,1</v>
      </c>
      <c r="P2871" s="50">
        <f ca="1">OFFSET(随机目标!$C$42,M2871-1,MATCH(K2871,随机目标!$C$41:$CH$41,0)+1)</f>
        <v>30</v>
      </c>
      <c r="Q2871" s="50">
        <v>1</v>
      </c>
      <c r="R2871" s="50" t="str">
        <f t="shared" ca="1" si="1111"/>
        <v>prop_314</v>
      </c>
      <c r="S2871" s="50" t="str">
        <f t="shared" ca="1" si="1112"/>
        <v>prop</v>
      </c>
    </row>
    <row r="2872" spans="11:19">
      <c r="K2872" s="50">
        <v>33</v>
      </c>
      <c r="L2872" s="50">
        <f t="shared" si="1110"/>
        <v>331070</v>
      </c>
      <c r="M2872" s="50">
        <v>70</v>
      </c>
      <c r="N2872" s="50" t="str">
        <f ca="1">OFFSET(随机目标!$C$42,M2872-1,MATCH(K2872,随机目标!$C$41:$CH$41,0)-1)</f>
        <v>prop,314,1</v>
      </c>
      <c r="O2872" s="50" t="str">
        <f ca="1">OFFSET(随机目标!$C$42,M2872-1,MATCH(K2872,随机目标!$C$41:$CH$41,0))</f>
        <v>prop,314,1</v>
      </c>
      <c r="P2872" s="50">
        <f ca="1">OFFSET(随机目标!$C$42,M2872-1,MATCH(K2872,随机目标!$C$41:$CH$41,0)+1)</f>
        <v>30</v>
      </c>
      <c r="Q2872" s="50">
        <v>1</v>
      </c>
      <c r="R2872" s="50" t="str">
        <f t="shared" ca="1" si="1111"/>
        <v>prop_314</v>
      </c>
      <c r="S2872" s="50" t="str">
        <f t="shared" ca="1" si="1112"/>
        <v>prop</v>
      </c>
    </row>
    <row r="2873" spans="11:19">
      <c r="K2873" s="50">
        <v>33</v>
      </c>
      <c r="L2873" s="50">
        <f t="shared" si="1110"/>
        <v>331071</v>
      </c>
      <c r="M2873" s="50">
        <v>71</v>
      </c>
      <c r="N2873" s="50" t="str">
        <f ca="1">OFFSET(随机目标!$C$42,M2873-1,MATCH(K2873,随机目标!$C$41:$CH$41,0)-1)</f>
        <v>prop,314,1</v>
      </c>
      <c r="O2873" s="50" t="str">
        <f ca="1">OFFSET(随机目标!$C$42,M2873-1,MATCH(K2873,随机目标!$C$41:$CH$41,0))</f>
        <v>prop,314,1</v>
      </c>
      <c r="P2873" s="50">
        <f ca="1">OFFSET(随机目标!$C$42,M2873-1,MATCH(K2873,随机目标!$C$41:$CH$41,0)+1)</f>
        <v>30</v>
      </c>
      <c r="Q2873" s="50">
        <v>1</v>
      </c>
      <c r="R2873" s="50" t="str">
        <f t="shared" ca="1" si="1111"/>
        <v>prop_314</v>
      </c>
      <c r="S2873" s="50" t="str">
        <f t="shared" ca="1" si="1112"/>
        <v>prop</v>
      </c>
    </row>
    <row r="2874" spans="11:19">
      <c r="K2874" s="50">
        <v>33</v>
      </c>
      <c r="L2874" s="50">
        <f t="shared" si="1110"/>
        <v>331072</v>
      </c>
      <c r="M2874" s="50">
        <v>72</v>
      </c>
      <c r="N2874" s="50" t="str">
        <f ca="1">OFFSET(随机目标!$C$42,M2874-1,MATCH(K2874,随机目标!$C$41:$CH$41,0)-1)</f>
        <v>prop,314,1</v>
      </c>
      <c r="O2874" s="50" t="str">
        <f ca="1">OFFSET(随机目标!$C$42,M2874-1,MATCH(K2874,随机目标!$C$41:$CH$41,0))</f>
        <v>prop,314,1</v>
      </c>
      <c r="P2874" s="50">
        <f ca="1">OFFSET(随机目标!$C$42,M2874-1,MATCH(K2874,随机目标!$C$41:$CH$41,0)+1)</f>
        <v>30</v>
      </c>
      <c r="Q2874" s="50">
        <v>1</v>
      </c>
      <c r="R2874" s="50" t="str">
        <f t="shared" ca="1" si="1111"/>
        <v>prop_314</v>
      </c>
      <c r="S2874" s="50" t="str">
        <f t="shared" ca="1" si="1112"/>
        <v>prop</v>
      </c>
    </row>
    <row r="2875" spans="11:19">
      <c r="K2875" s="50">
        <v>33</v>
      </c>
      <c r="L2875" s="50">
        <f t="shared" si="1110"/>
        <v>331073</v>
      </c>
      <c r="M2875" s="50">
        <v>73</v>
      </c>
      <c r="N2875" s="50" t="str">
        <f ca="1">OFFSET(随机目标!$C$42,M2875-1,MATCH(K2875,随机目标!$C$41:$CH$41,0)-1)</f>
        <v>prop,314,1</v>
      </c>
      <c r="O2875" s="50" t="str">
        <f ca="1">OFFSET(随机目标!$C$42,M2875-1,MATCH(K2875,随机目标!$C$41:$CH$41,0))</f>
        <v>prop,314,1</v>
      </c>
      <c r="P2875" s="50">
        <f ca="1">OFFSET(随机目标!$C$42,M2875-1,MATCH(K2875,随机目标!$C$41:$CH$41,0)+1)</f>
        <v>30</v>
      </c>
      <c r="Q2875" s="50">
        <v>1</v>
      </c>
      <c r="R2875" s="50" t="str">
        <f t="shared" ca="1" si="1111"/>
        <v>prop_314</v>
      </c>
      <c r="S2875" s="50" t="str">
        <f t="shared" ca="1" si="1112"/>
        <v>prop</v>
      </c>
    </row>
    <row r="2876" spans="11:19">
      <c r="K2876" s="50">
        <v>33</v>
      </c>
      <c r="L2876" s="50">
        <f t="shared" si="1110"/>
        <v>331074</v>
      </c>
      <c r="M2876" s="50">
        <v>74</v>
      </c>
      <c r="N2876" s="50" t="str">
        <f ca="1">OFFSET(随机目标!$C$42,M2876-1,MATCH(K2876,随机目标!$C$41:$CH$41,0)-1)</f>
        <v>prop,314,1</v>
      </c>
      <c r="O2876" s="50" t="str">
        <f ca="1">OFFSET(随机目标!$C$42,M2876-1,MATCH(K2876,随机目标!$C$41:$CH$41,0))</f>
        <v>prop,314,1</v>
      </c>
      <c r="P2876" s="50">
        <f ca="1">OFFSET(随机目标!$C$42,M2876-1,MATCH(K2876,随机目标!$C$41:$CH$41,0)+1)</f>
        <v>30</v>
      </c>
      <c r="Q2876" s="50">
        <v>1</v>
      </c>
      <c r="R2876" s="50" t="str">
        <f t="shared" ca="1" si="1111"/>
        <v>prop_314</v>
      </c>
      <c r="S2876" s="50" t="str">
        <f t="shared" ca="1" si="1112"/>
        <v>prop</v>
      </c>
    </row>
    <row r="2877" spans="11:19">
      <c r="K2877" s="50">
        <v>33</v>
      </c>
      <c r="L2877" s="50">
        <f t="shared" si="1110"/>
        <v>331075</v>
      </c>
      <c r="M2877" s="50">
        <v>75</v>
      </c>
      <c r="N2877" s="50" t="str">
        <f ca="1">OFFSET(随机目标!$C$42,M2877-1,MATCH(K2877,随机目标!$C$41:$CH$41,0)-1)</f>
        <v>prop,314,1</v>
      </c>
      <c r="O2877" s="50" t="str">
        <f ca="1">OFFSET(随机目标!$C$42,M2877-1,MATCH(K2877,随机目标!$C$41:$CH$41,0))</f>
        <v>prop,314,1</v>
      </c>
      <c r="P2877" s="50">
        <f ca="1">OFFSET(随机目标!$C$42,M2877-1,MATCH(K2877,随机目标!$C$41:$CH$41,0)+1)</f>
        <v>30</v>
      </c>
      <c r="Q2877" s="50">
        <v>1</v>
      </c>
      <c r="R2877" s="50" t="str">
        <f t="shared" ca="1" si="1111"/>
        <v>prop_314</v>
      </c>
      <c r="S2877" s="50" t="str">
        <f t="shared" ca="1" si="1112"/>
        <v>prop</v>
      </c>
    </row>
    <row r="2878" spans="11:19">
      <c r="K2878" s="50">
        <v>33</v>
      </c>
      <c r="L2878" s="50">
        <f t="shared" si="1110"/>
        <v>331076</v>
      </c>
      <c r="M2878" s="50">
        <v>76</v>
      </c>
      <c r="N2878" s="50" t="str">
        <f ca="1">OFFSET(随机目标!$C$42,M2878-1,MATCH(K2878,随机目标!$C$41:$CH$41,0)-1)</f>
        <v>prop,314,1</v>
      </c>
      <c r="O2878" s="50" t="str">
        <f ca="1">OFFSET(随机目标!$C$42,M2878-1,MATCH(K2878,随机目标!$C$41:$CH$41,0))</f>
        <v>prop,314,1</v>
      </c>
      <c r="P2878" s="50">
        <f ca="1">OFFSET(随机目标!$C$42,M2878-1,MATCH(K2878,随机目标!$C$41:$CH$41,0)+1)</f>
        <v>30</v>
      </c>
      <c r="Q2878" s="50">
        <v>1</v>
      </c>
      <c r="R2878" s="50" t="str">
        <f t="shared" ca="1" si="1111"/>
        <v>prop_314</v>
      </c>
      <c r="S2878" s="50" t="str">
        <f t="shared" ca="1" si="1112"/>
        <v>prop</v>
      </c>
    </row>
    <row r="2879" spans="11:19">
      <c r="K2879" s="50">
        <v>33</v>
      </c>
      <c r="L2879" s="50">
        <f t="shared" si="1110"/>
        <v>331077</v>
      </c>
      <c r="M2879" s="50">
        <v>77</v>
      </c>
      <c r="N2879" s="50" t="str">
        <f ca="1">OFFSET(随机目标!$C$42,M2879-1,MATCH(K2879,随机目标!$C$41:$CH$41,0)-1)</f>
        <v>prop,314,1</v>
      </c>
      <c r="O2879" s="50" t="str">
        <f ca="1">OFFSET(随机目标!$C$42,M2879-1,MATCH(K2879,随机目标!$C$41:$CH$41,0))</f>
        <v>prop,314,1</v>
      </c>
      <c r="P2879" s="50">
        <f ca="1">OFFSET(随机目标!$C$42,M2879-1,MATCH(K2879,随机目标!$C$41:$CH$41,0)+1)</f>
        <v>30</v>
      </c>
      <c r="Q2879" s="50">
        <v>1</v>
      </c>
      <c r="R2879" s="50" t="str">
        <f t="shared" ca="1" si="1111"/>
        <v>prop_314</v>
      </c>
      <c r="S2879" s="50" t="str">
        <f t="shared" ca="1" si="1112"/>
        <v>prop</v>
      </c>
    </row>
    <row r="2880" spans="11:19">
      <c r="K2880" s="50">
        <v>33</v>
      </c>
      <c r="L2880" s="50">
        <f t="shared" si="1110"/>
        <v>331078</v>
      </c>
      <c r="M2880" s="50">
        <v>78</v>
      </c>
      <c r="N2880" s="50" t="str">
        <f ca="1">OFFSET(随机目标!$C$42,M2880-1,MATCH(K2880,随机目标!$C$41:$CH$41,0)-1)</f>
        <v>prop,314,1</v>
      </c>
      <c r="O2880" s="50" t="str">
        <f ca="1">OFFSET(随机目标!$C$42,M2880-1,MATCH(K2880,随机目标!$C$41:$CH$41,0))</f>
        <v>prop,314,1</v>
      </c>
      <c r="P2880" s="50">
        <f ca="1">OFFSET(随机目标!$C$42,M2880-1,MATCH(K2880,随机目标!$C$41:$CH$41,0)+1)</f>
        <v>30</v>
      </c>
      <c r="Q2880" s="50">
        <v>1</v>
      </c>
      <c r="R2880" s="50" t="str">
        <f t="shared" ca="1" si="1111"/>
        <v>prop_314</v>
      </c>
      <c r="S2880" s="50" t="str">
        <f t="shared" ca="1" si="1112"/>
        <v>prop</v>
      </c>
    </row>
    <row r="2881" spans="11:19">
      <c r="K2881" s="50">
        <v>33</v>
      </c>
      <c r="L2881" s="50">
        <f t="shared" si="1110"/>
        <v>331079</v>
      </c>
      <c r="M2881" s="50">
        <v>79</v>
      </c>
      <c r="N2881" s="50" t="str">
        <f ca="1">OFFSET(随机目标!$C$42,M2881-1,MATCH(K2881,随机目标!$C$41:$CH$41,0)-1)</f>
        <v>prop,314,1</v>
      </c>
      <c r="O2881" s="50" t="str">
        <f ca="1">OFFSET(随机目标!$C$42,M2881-1,MATCH(K2881,随机目标!$C$41:$CH$41,0))</f>
        <v>prop,314,1</v>
      </c>
      <c r="P2881" s="50">
        <f ca="1">OFFSET(随机目标!$C$42,M2881-1,MATCH(K2881,随机目标!$C$41:$CH$41,0)+1)</f>
        <v>30</v>
      </c>
      <c r="Q2881" s="50">
        <v>1</v>
      </c>
      <c r="R2881" s="50" t="str">
        <f t="shared" ca="1" si="1111"/>
        <v>prop_314</v>
      </c>
      <c r="S2881" s="50" t="str">
        <f t="shared" ca="1" si="1112"/>
        <v>prop</v>
      </c>
    </row>
    <row r="2882" spans="11:19">
      <c r="K2882" s="50">
        <v>33</v>
      </c>
      <c r="L2882" s="50">
        <f t="shared" si="1110"/>
        <v>331080</v>
      </c>
      <c r="M2882" s="50">
        <v>80</v>
      </c>
      <c r="N2882" s="50" t="str">
        <f ca="1">OFFSET(随机目标!$C$42,M2882-1,MATCH(K2882,随机目标!$C$41:$CH$41,0)-1)</f>
        <v>prop,314,1</v>
      </c>
      <c r="O2882" s="50" t="str">
        <f ca="1">OFFSET(随机目标!$C$42,M2882-1,MATCH(K2882,随机目标!$C$41:$CH$41,0))</f>
        <v>prop,314,1</v>
      </c>
      <c r="P2882" s="50">
        <f ca="1">OFFSET(随机目标!$C$42,M2882-1,MATCH(K2882,随机目标!$C$41:$CH$41,0)+1)</f>
        <v>30</v>
      </c>
      <c r="Q2882" s="50">
        <v>1</v>
      </c>
      <c r="R2882" s="50" t="str">
        <f t="shared" ca="1" si="1111"/>
        <v>prop_314</v>
      </c>
      <c r="S2882" s="50" t="str">
        <f t="shared" ca="1" si="1112"/>
        <v>prop</v>
      </c>
    </row>
    <row r="2883" spans="11:19">
      <c r="K2883" s="50">
        <v>33</v>
      </c>
      <c r="L2883" s="50">
        <f t="shared" si="1110"/>
        <v>331081</v>
      </c>
      <c r="M2883" s="50">
        <v>81</v>
      </c>
      <c r="N2883" s="50" t="str">
        <f ca="1">OFFSET(随机目标!$C$42,M2883-1,MATCH(K2883,随机目标!$C$41:$CH$41,0)-1)</f>
        <v>prop,314,1</v>
      </c>
      <c r="O2883" s="50" t="str">
        <f ca="1">OFFSET(随机目标!$C$42,M2883-1,MATCH(K2883,随机目标!$C$41:$CH$41,0))</f>
        <v>prop,314,1</v>
      </c>
      <c r="P2883" s="50">
        <f ca="1">OFFSET(随机目标!$C$42,M2883-1,MATCH(K2883,随机目标!$C$41:$CH$41,0)+1)</f>
        <v>30</v>
      </c>
      <c r="Q2883" s="50">
        <v>1</v>
      </c>
      <c r="R2883" s="50" t="str">
        <f t="shared" ca="1" si="1111"/>
        <v>prop_314</v>
      </c>
      <c r="S2883" s="50" t="str">
        <f t="shared" ca="1" si="1112"/>
        <v>prop</v>
      </c>
    </row>
    <row r="2884" spans="11:19">
      <c r="K2884" s="50">
        <v>33</v>
      </c>
      <c r="L2884" s="50">
        <f t="shared" si="1110"/>
        <v>331082</v>
      </c>
      <c r="M2884" s="50">
        <v>82</v>
      </c>
      <c r="N2884" s="50" t="str">
        <f ca="1">OFFSET(随机目标!$C$42,M2884-1,MATCH(K2884,随机目标!$C$41:$CH$41,0)-1)</f>
        <v>prop,314,1</v>
      </c>
      <c r="O2884" s="50" t="str">
        <f ca="1">OFFSET(随机目标!$C$42,M2884-1,MATCH(K2884,随机目标!$C$41:$CH$41,0))</f>
        <v>prop,314,1</v>
      </c>
      <c r="P2884" s="50">
        <f ca="1">OFFSET(随机目标!$C$42,M2884-1,MATCH(K2884,随机目标!$C$41:$CH$41,0)+1)</f>
        <v>30</v>
      </c>
      <c r="Q2884" s="50">
        <v>1</v>
      </c>
      <c r="R2884" s="50" t="str">
        <f t="shared" ca="1" si="1111"/>
        <v>prop_314</v>
      </c>
      <c r="S2884" s="50" t="str">
        <f t="shared" ca="1" si="1112"/>
        <v>prop</v>
      </c>
    </row>
    <row r="2885" spans="11:19">
      <c r="K2885" s="50">
        <v>33</v>
      </c>
      <c r="L2885" s="50">
        <f t="shared" si="1110"/>
        <v>331083</v>
      </c>
      <c r="M2885" s="50">
        <v>83</v>
      </c>
      <c r="N2885" s="50" t="str">
        <f ca="1">OFFSET(随机目标!$C$42,M2885-1,MATCH(K2885,随机目标!$C$41:$CH$41,0)-1)</f>
        <v>prop,314,1</v>
      </c>
      <c r="O2885" s="50" t="str">
        <f ca="1">OFFSET(随机目标!$C$42,M2885-1,MATCH(K2885,随机目标!$C$41:$CH$41,0))</f>
        <v>prop,314,1</v>
      </c>
      <c r="P2885" s="50">
        <f ca="1">OFFSET(随机目标!$C$42,M2885-1,MATCH(K2885,随机目标!$C$41:$CH$41,0)+1)</f>
        <v>30</v>
      </c>
      <c r="Q2885" s="50">
        <v>1</v>
      </c>
      <c r="R2885" s="50" t="str">
        <f t="shared" ca="1" si="1111"/>
        <v>prop_314</v>
      </c>
      <c r="S2885" s="50" t="str">
        <f t="shared" ca="1" si="1112"/>
        <v>prop</v>
      </c>
    </row>
    <row r="2886" spans="11:19">
      <c r="K2886" s="50">
        <v>33</v>
      </c>
      <c r="L2886" s="50">
        <f t="shared" si="1110"/>
        <v>331084</v>
      </c>
      <c r="M2886" s="50">
        <v>84</v>
      </c>
      <c r="N2886" s="50" t="str">
        <f ca="1">OFFSET(随机目标!$C$42,M2886-1,MATCH(K2886,随机目标!$C$41:$CH$41,0)-1)</f>
        <v>prop,314,1</v>
      </c>
      <c r="O2886" s="50" t="str">
        <f ca="1">OFFSET(随机目标!$C$42,M2886-1,MATCH(K2886,随机目标!$C$41:$CH$41,0))</f>
        <v>prop,314,1</v>
      </c>
      <c r="P2886" s="50">
        <f ca="1">OFFSET(随机目标!$C$42,M2886-1,MATCH(K2886,随机目标!$C$41:$CH$41,0)+1)</f>
        <v>30</v>
      </c>
      <c r="Q2886" s="50">
        <v>1</v>
      </c>
      <c r="R2886" s="50" t="str">
        <f t="shared" ca="1" si="1111"/>
        <v>prop_314</v>
      </c>
      <c r="S2886" s="50" t="str">
        <f t="shared" ca="1" si="1112"/>
        <v>prop</v>
      </c>
    </row>
    <row r="2887" spans="11:19">
      <c r="K2887" s="50">
        <v>33</v>
      </c>
      <c r="L2887" s="50">
        <f t="shared" si="1110"/>
        <v>331085</v>
      </c>
      <c r="M2887" s="50">
        <v>85</v>
      </c>
      <c r="N2887" s="50" t="str">
        <f ca="1">OFFSET(随机目标!$C$42,M2887-1,MATCH(K2887,随机目标!$C$41:$CH$41,0)-1)</f>
        <v>prop,314,1</v>
      </c>
      <c r="O2887" s="50" t="str">
        <f ca="1">OFFSET(随机目标!$C$42,M2887-1,MATCH(K2887,随机目标!$C$41:$CH$41,0))</f>
        <v>prop,314,1</v>
      </c>
      <c r="P2887" s="50">
        <f ca="1">OFFSET(随机目标!$C$42,M2887-1,MATCH(K2887,随机目标!$C$41:$CH$41,0)+1)</f>
        <v>30</v>
      </c>
      <c r="Q2887" s="50">
        <v>1</v>
      </c>
      <c r="R2887" s="50" t="str">
        <f t="shared" ca="1" si="1111"/>
        <v>prop_314</v>
      </c>
      <c r="S2887" s="50" t="str">
        <f t="shared" ca="1" si="1112"/>
        <v>prop</v>
      </c>
    </row>
    <row r="2888" spans="11:19">
      <c r="K2888" s="50">
        <v>33</v>
      </c>
      <c r="L2888" s="50">
        <f t="shared" si="1110"/>
        <v>331086</v>
      </c>
      <c r="M2888" s="50">
        <v>86</v>
      </c>
      <c r="N2888" s="50" t="str">
        <f ca="1">OFFSET(随机目标!$C$42,M2888-1,MATCH(K2888,随机目标!$C$41:$CH$41,0)-1)</f>
        <v>prop,314,1</v>
      </c>
      <c r="O2888" s="50" t="str">
        <f ca="1">OFFSET(随机目标!$C$42,M2888-1,MATCH(K2888,随机目标!$C$41:$CH$41,0))</f>
        <v>prop,314,1</v>
      </c>
      <c r="P2888" s="50">
        <f ca="1">OFFSET(随机目标!$C$42,M2888-1,MATCH(K2888,随机目标!$C$41:$CH$41,0)+1)</f>
        <v>30</v>
      </c>
      <c r="Q2888" s="50">
        <v>1</v>
      </c>
      <c r="R2888" s="50" t="str">
        <f t="shared" ca="1" si="1111"/>
        <v>prop_314</v>
      </c>
      <c r="S2888" s="50" t="str">
        <f t="shared" ca="1" si="1112"/>
        <v>prop</v>
      </c>
    </row>
    <row r="2889" spans="11:19">
      <c r="K2889" s="50">
        <v>33</v>
      </c>
      <c r="L2889" s="50">
        <f t="shared" si="1110"/>
        <v>331087</v>
      </c>
      <c r="M2889" s="50">
        <v>87</v>
      </c>
      <c r="N2889" s="50" t="str">
        <f ca="1">OFFSET(随机目标!$C$42,M2889-1,MATCH(K2889,随机目标!$C$41:$CH$41,0)-1)</f>
        <v>prop,314,1</v>
      </c>
      <c r="O2889" s="50" t="str">
        <f ca="1">OFFSET(随机目标!$C$42,M2889-1,MATCH(K2889,随机目标!$C$41:$CH$41,0))</f>
        <v>prop,314,1</v>
      </c>
      <c r="P2889" s="50">
        <f ca="1">OFFSET(随机目标!$C$42,M2889-1,MATCH(K2889,随机目标!$C$41:$CH$41,0)+1)</f>
        <v>30</v>
      </c>
      <c r="Q2889" s="50">
        <v>1</v>
      </c>
      <c r="R2889" s="50" t="str">
        <f t="shared" ca="1" si="1111"/>
        <v>prop_314</v>
      </c>
      <c r="S2889" s="50" t="str">
        <f t="shared" ca="1" si="1112"/>
        <v>prop</v>
      </c>
    </row>
    <row r="2890" spans="11:19">
      <c r="K2890" s="50">
        <v>33</v>
      </c>
      <c r="L2890" s="50">
        <f t="shared" si="1110"/>
        <v>331088</v>
      </c>
      <c r="M2890" s="50">
        <v>88</v>
      </c>
      <c r="N2890" s="50" t="str">
        <f ca="1">OFFSET(随机目标!$C$42,M2890-1,MATCH(K2890,随机目标!$C$41:$CH$41,0)-1)</f>
        <v>prop,314,1</v>
      </c>
      <c r="O2890" s="50" t="str">
        <f ca="1">OFFSET(随机目标!$C$42,M2890-1,MATCH(K2890,随机目标!$C$41:$CH$41,0))</f>
        <v>prop,314,1</v>
      </c>
      <c r="P2890" s="50">
        <f ca="1">OFFSET(随机目标!$C$42,M2890-1,MATCH(K2890,随机目标!$C$41:$CH$41,0)+1)</f>
        <v>30</v>
      </c>
      <c r="Q2890" s="50">
        <v>1</v>
      </c>
      <c r="R2890" s="50" t="str">
        <f t="shared" ca="1" si="1111"/>
        <v>prop_314</v>
      </c>
      <c r="S2890" s="50" t="str">
        <f t="shared" ca="1" si="1112"/>
        <v>prop</v>
      </c>
    </row>
    <row r="2891" spans="11:19">
      <c r="K2891" s="50">
        <v>33</v>
      </c>
      <c r="L2891" s="50">
        <f t="shared" si="1110"/>
        <v>331089</v>
      </c>
      <c r="M2891" s="50">
        <v>89</v>
      </c>
      <c r="N2891" s="50" t="str">
        <f ca="1">OFFSET(随机目标!$C$42,M2891-1,MATCH(K2891,随机目标!$C$41:$CH$41,0)-1)</f>
        <v>prop,314,1</v>
      </c>
      <c r="O2891" s="50" t="str">
        <f ca="1">OFFSET(随机目标!$C$42,M2891-1,MATCH(K2891,随机目标!$C$41:$CH$41,0))</f>
        <v>prop,314,1</v>
      </c>
      <c r="P2891" s="50">
        <f ca="1">OFFSET(随机目标!$C$42,M2891-1,MATCH(K2891,随机目标!$C$41:$CH$41,0)+1)</f>
        <v>30</v>
      </c>
      <c r="Q2891" s="50">
        <v>1</v>
      </c>
      <c r="R2891" s="50" t="str">
        <f t="shared" ca="1" si="1111"/>
        <v>prop_314</v>
      </c>
      <c r="S2891" s="50" t="str">
        <f t="shared" ca="1" si="1112"/>
        <v>prop</v>
      </c>
    </row>
    <row r="2892" spans="11:19">
      <c r="K2892" s="50">
        <v>33</v>
      </c>
      <c r="L2892" s="50">
        <f t="shared" si="1110"/>
        <v>331090</v>
      </c>
      <c r="M2892" s="50">
        <v>90</v>
      </c>
      <c r="N2892" s="50" t="str">
        <f ca="1">OFFSET(随机目标!$C$42,M2892-1,MATCH(K2892,随机目标!$C$41:$CH$41,0)-1)</f>
        <v>prop,314,1</v>
      </c>
      <c r="O2892" s="50" t="str">
        <f ca="1">OFFSET(随机目标!$C$42,M2892-1,MATCH(K2892,随机目标!$C$41:$CH$41,0))</f>
        <v>prop,314,1</v>
      </c>
      <c r="P2892" s="50">
        <f ca="1">OFFSET(随机目标!$C$42,M2892-1,MATCH(K2892,随机目标!$C$41:$CH$41,0)+1)</f>
        <v>30</v>
      </c>
      <c r="Q2892" s="50">
        <v>1</v>
      </c>
      <c r="R2892" s="50" t="str">
        <f t="shared" ca="1" si="1111"/>
        <v>prop_314</v>
      </c>
      <c r="S2892" s="50" t="str">
        <f t="shared" ca="1" si="1112"/>
        <v>prop</v>
      </c>
    </row>
    <row r="2893" spans="11:19">
      <c r="K2893" s="50">
        <v>33</v>
      </c>
      <c r="L2893" s="50">
        <f t="shared" si="1110"/>
        <v>331091</v>
      </c>
      <c r="M2893" s="50">
        <v>91</v>
      </c>
      <c r="N2893" s="50" t="str">
        <f ca="1">OFFSET(随机目标!$C$42,M2893-1,MATCH(K2893,随机目标!$C$41:$CH$41,0)-1)</f>
        <v>prop,314,1</v>
      </c>
      <c r="O2893" s="50" t="str">
        <f ca="1">OFFSET(随机目标!$C$42,M2893-1,MATCH(K2893,随机目标!$C$41:$CH$41,0))</f>
        <v>prop,314,1</v>
      </c>
      <c r="P2893" s="50">
        <f ca="1">OFFSET(随机目标!$C$42,M2893-1,MATCH(K2893,随机目标!$C$41:$CH$41,0)+1)</f>
        <v>30</v>
      </c>
      <c r="Q2893" s="50">
        <v>1</v>
      </c>
      <c r="R2893" s="50" t="str">
        <f t="shared" ca="1" si="1111"/>
        <v>prop_314</v>
      </c>
      <c r="S2893" s="50" t="str">
        <f t="shared" ca="1" si="1112"/>
        <v>prop</v>
      </c>
    </row>
    <row r="2894" spans="11:19">
      <c r="K2894" s="50">
        <v>33</v>
      </c>
      <c r="L2894" s="50">
        <f t="shared" si="1110"/>
        <v>331092</v>
      </c>
      <c r="M2894" s="50">
        <v>92</v>
      </c>
      <c r="N2894" s="50" t="str">
        <f ca="1">OFFSET(随机目标!$C$42,M2894-1,MATCH(K2894,随机目标!$C$41:$CH$41,0)-1)</f>
        <v>prop,314,1</v>
      </c>
      <c r="O2894" s="50" t="str">
        <f ca="1">OFFSET(随机目标!$C$42,M2894-1,MATCH(K2894,随机目标!$C$41:$CH$41,0))</f>
        <v>prop,314,1</v>
      </c>
      <c r="P2894" s="50">
        <f ca="1">OFFSET(随机目标!$C$42,M2894-1,MATCH(K2894,随机目标!$C$41:$CH$41,0)+1)</f>
        <v>30</v>
      </c>
      <c r="Q2894" s="50">
        <v>1</v>
      </c>
      <c r="R2894" s="50" t="str">
        <f t="shared" ca="1" si="1111"/>
        <v>prop_314</v>
      </c>
      <c r="S2894" s="50" t="str">
        <f t="shared" ca="1" si="1112"/>
        <v>prop</v>
      </c>
    </row>
    <row r="2895" spans="11:19">
      <c r="K2895" s="50">
        <v>33</v>
      </c>
      <c r="L2895" s="50">
        <f t="shared" si="1110"/>
        <v>331093</v>
      </c>
      <c r="M2895" s="50">
        <v>93</v>
      </c>
      <c r="N2895" s="50" t="str">
        <f ca="1">OFFSET(随机目标!$C$42,M2895-1,MATCH(K2895,随机目标!$C$41:$CH$41,0)-1)</f>
        <v>prop,314,1</v>
      </c>
      <c r="O2895" s="50" t="str">
        <f ca="1">OFFSET(随机目标!$C$42,M2895-1,MATCH(K2895,随机目标!$C$41:$CH$41,0))</f>
        <v>prop,314,1</v>
      </c>
      <c r="P2895" s="50">
        <f ca="1">OFFSET(随机目标!$C$42,M2895-1,MATCH(K2895,随机目标!$C$41:$CH$41,0)+1)</f>
        <v>30</v>
      </c>
      <c r="Q2895" s="50">
        <v>1</v>
      </c>
      <c r="R2895" s="50" t="str">
        <f t="shared" ca="1" si="1111"/>
        <v>prop_314</v>
      </c>
      <c r="S2895" s="50" t="str">
        <f t="shared" ca="1" si="1112"/>
        <v>prop</v>
      </c>
    </row>
    <row r="2896" spans="11:19">
      <c r="K2896" s="50">
        <v>33</v>
      </c>
      <c r="L2896" s="50">
        <f t="shared" si="1110"/>
        <v>331094</v>
      </c>
      <c r="M2896" s="50">
        <v>94</v>
      </c>
      <c r="N2896" s="50" t="str">
        <f ca="1">OFFSET(随机目标!$C$42,M2896-1,MATCH(K2896,随机目标!$C$41:$CH$41,0)-1)</f>
        <v>prop,314,1</v>
      </c>
      <c r="O2896" s="50" t="str">
        <f ca="1">OFFSET(随机目标!$C$42,M2896-1,MATCH(K2896,随机目标!$C$41:$CH$41,0))</f>
        <v>prop,314,1</v>
      </c>
      <c r="P2896" s="50">
        <f ca="1">OFFSET(随机目标!$C$42,M2896-1,MATCH(K2896,随机目标!$C$41:$CH$41,0)+1)</f>
        <v>30</v>
      </c>
      <c r="Q2896" s="50">
        <v>1</v>
      </c>
      <c r="R2896" s="50" t="str">
        <f t="shared" ca="1" si="1111"/>
        <v>prop_314</v>
      </c>
      <c r="S2896" s="50" t="str">
        <f t="shared" ca="1" si="1112"/>
        <v>prop</v>
      </c>
    </row>
    <row r="2897" spans="11:19">
      <c r="K2897" s="50">
        <v>33</v>
      </c>
      <c r="L2897" s="50">
        <f t="shared" si="1110"/>
        <v>331095</v>
      </c>
      <c r="M2897" s="50">
        <v>95</v>
      </c>
      <c r="N2897" s="50" t="str">
        <f ca="1">OFFSET(随机目标!$C$42,M2897-1,MATCH(K2897,随机目标!$C$41:$CH$41,0)-1)</f>
        <v>prop,314,1</v>
      </c>
      <c r="O2897" s="50" t="str">
        <f ca="1">OFFSET(随机目标!$C$42,M2897-1,MATCH(K2897,随机目标!$C$41:$CH$41,0))</f>
        <v>prop,314,1</v>
      </c>
      <c r="P2897" s="50">
        <f ca="1">OFFSET(随机目标!$C$42,M2897-1,MATCH(K2897,随机目标!$C$41:$CH$41,0)+1)</f>
        <v>30</v>
      </c>
      <c r="Q2897" s="50">
        <v>1</v>
      </c>
      <c r="R2897" s="50" t="str">
        <f t="shared" ca="1" si="1111"/>
        <v>prop_314</v>
      </c>
      <c r="S2897" s="50" t="str">
        <f t="shared" ca="1" si="1112"/>
        <v>prop</v>
      </c>
    </row>
    <row r="2898" spans="11:19">
      <c r="K2898" s="50">
        <v>33</v>
      </c>
      <c r="L2898" s="50">
        <f t="shared" si="1110"/>
        <v>331096</v>
      </c>
      <c r="M2898" s="50">
        <v>96</v>
      </c>
      <c r="N2898" s="50" t="str">
        <f ca="1">OFFSET(随机目标!$C$42,M2898-1,MATCH(K2898,随机目标!$C$41:$CH$41,0)-1)</f>
        <v>prop,314,1</v>
      </c>
      <c r="O2898" s="50" t="str">
        <f ca="1">OFFSET(随机目标!$C$42,M2898-1,MATCH(K2898,随机目标!$C$41:$CH$41,0))</f>
        <v>prop,314,1</v>
      </c>
      <c r="P2898" s="50">
        <f ca="1">OFFSET(随机目标!$C$42,M2898-1,MATCH(K2898,随机目标!$C$41:$CH$41,0)+1)</f>
        <v>30</v>
      </c>
      <c r="Q2898" s="50">
        <v>1</v>
      </c>
      <c r="R2898" s="50" t="str">
        <f t="shared" ca="1" si="1111"/>
        <v>prop_314</v>
      </c>
      <c r="S2898" s="50" t="str">
        <f t="shared" ca="1" si="1112"/>
        <v>prop</v>
      </c>
    </row>
    <row r="2899" spans="11:19">
      <c r="K2899" s="50">
        <v>33</v>
      </c>
      <c r="L2899" s="50">
        <f t="shared" si="1110"/>
        <v>331097</v>
      </c>
      <c r="M2899" s="50">
        <v>97</v>
      </c>
      <c r="N2899" s="50" t="str">
        <f ca="1">OFFSET(随机目标!$C$42,M2899-1,MATCH(K2899,随机目标!$C$41:$CH$41,0)-1)</f>
        <v>prop,314,1</v>
      </c>
      <c r="O2899" s="50" t="str">
        <f ca="1">OFFSET(随机目标!$C$42,M2899-1,MATCH(K2899,随机目标!$C$41:$CH$41,0))</f>
        <v>prop,314,1</v>
      </c>
      <c r="P2899" s="50">
        <f ca="1">OFFSET(随机目标!$C$42,M2899-1,MATCH(K2899,随机目标!$C$41:$CH$41,0)+1)</f>
        <v>30</v>
      </c>
      <c r="Q2899" s="50">
        <v>1</v>
      </c>
      <c r="R2899" s="50" t="str">
        <f t="shared" ca="1" si="1111"/>
        <v>prop_314</v>
      </c>
      <c r="S2899" s="50" t="str">
        <f t="shared" ca="1" si="1112"/>
        <v>prop</v>
      </c>
    </row>
    <row r="2900" spans="11:19">
      <c r="K2900" s="50">
        <v>33</v>
      </c>
      <c r="L2900" s="50">
        <f t="shared" si="1110"/>
        <v>331098</v>
      </c>
      <c r="M2900" s="50">
        <v>98</v>
      </c>
      <c r="N2900" s="50" t="str">
        <f ca="1">OFFSET(随机目标!$C$42,M2900-1,MATCH(K2900,随机目标!$C$41:$CH$41,0)-1)</f>
        <v>prop,314,1</v>
      </c>
      <c r="O2900" s="50" t="str">
        <f ca="1">OFFSET(随机目标!$C$42,M2900-1,MATCH(K2900,随机目标!$C$41:$CH$41,0))</f>
        <v>prop,314,1</v>
      </c>
      <c r="P2900" s="50">
        <f ca="1">OFFSET(随机目标!$C$42,M2900-1,MATCH(K2900,随机目标!$C$41:$CH$41,0)+1)</f>
        <v>30</v>
      </c>
      <c r="Q2900" s="50">
        <v>1</v>
      </c>
      <c r="R2900" s="50" t="str">
        <f t="shared" ca="1" si="1111"/>
        <v>prop_314</v>
      </c>
      <c r="S2900" s="50" t="str">
        <f t="shared" ca="1" si="1112"/>
        <v>prop</v>
      </c>
    </row>
    <row r="2901" spans="11:19">
      <c r="K2901" s="50">
        <v>33</v>
      </c>
      <c r="L2901" s="50">
        <f t="shared" si="1110"/>
        <v>331099</v>
      </c>
      <c r="M2901" s="50">
        <v>99</v>
      </c>
      <c r="N2901" s="50" t="str">
        <f ca="1">OFFSET(随机目标!$C$42,M2901-1,MATCH(K2901,随机目标!$C$41:$CH$41,0)-1)</f>
        <v>prop,314,1</v>
      </c>
      <c r="O2901" s="50" t="str">
        <f ca="1">OFFSET(随机目标!$C$42,M2901-1,MATCH(K2901,随机目标!$C$41:$CH$41,0))</f>
        <v>prop,314,1</v>
      </c>
      <c r="P2901" s="50">
        <f ca="1">OFFSET(随机目标!$C$42,M2901-1,MATCH(K2901,随机目标!$C$41:$CH$41,0)+1)</f>
        <v>30</v>
      </c>
      <c r="Q2901" s="50">
        <v>1</v>
      </c>
      <c r="R2901" s="50" t="str">
        <f t="shared" ca="1" si="1111"/>
        <v>prop_314</v>
      </c>
      <c r="S2901" s="50" t="str">
        <f t="shared" ca="1" si="1112"/>
        <v>prop</v>
      </c>
    </row>
    <row r="2902" spans="11:19">
      <c r="K2902" s="50">
        <v>33</v>
      </c>
      <c r="L2902" s="50">
        <f t="shared" si="1110"/>
        <v>331100</v>
      </c>
      <c r="M2902" s="50">
        <v>100</v>
      </c>
      <c r="N2902" s="50" t="str">
        <f ca="1">OFFSET(随机目标!$C$42,M2902-1,MATCH(K2902,随机目标!$C$41:$CH$41,0)-1)</f>
        <v>prop,314,1</v>
      </c>
      <c r="O2902" s="50" t="str">
        <f ca="1">OFFSET(随机目标!$C$42,M2902-1,MATCH(K2902,随机目标!$C$41:$CH$41,0))</f>
        <v>prop,314,1</v>
      </c>
      <c r="P2902" s="50">
        <f ca="1">OFFSET(随机目标!$C$42,M2902-1,MATCH(K2902,随机目标!$C$41:$CH$41,0)+1)</f>
        <v>30</v>
      </c>
      <c r="Q2902" s="50">
        <v>1</v>
      </c>
      <c r="R2902" s="50" t="str">
        <f t="shared" ca="1" si="1111"/>
        <v>prop_314</v>
      </c>
      <c r="S2902" s="50" t="str">
        <f t="shared" ca="1" si="1112"/>
        <v>prop</v>
      </c>
    </row>
    <row r="2903" spans="11:19">
      <c r="K2903" s="50">
        <v>35</v>
      </c>
      <c r="L2903" s="50">
        <f t="shared" si="1110"/>
        <v>351001</v>
      </c>
      <c r="M2903" s="50">
        <v>1</v>
      </c>
      <c r="N2903" s="50" t="str">
        <f ca="1">OFFSET(随机目标!$C$42,M2903-1,MATCH(K2903,随机目标!$C$41:$CH$41,0)-1)</f>
        <v>prop,316,1</v>
      </c>
      <c r="O2903" s="50" t="str">
        <f ca="1">OFFSET(随机目标!$C$42,M2903-1,MATCH(K2903,随机目标!$C$41:$CH$41,0))</f>
        <v>prop,316,1</v>
      </c>
      <c r="P2903" s="50">
        <f ca="1">OFFSET(随机目标!$C$42,M2903-1,MATCH(K2903,随机目标!$C$41:$CH$41,0)+1)</f>
        <v>0</v>
      </c>
      <c r="Q2903" s="50">
        <v>1</v>
      </c>
      <c r="R2903" s="50" t="str">
        <f t="shared" ca="1" si="1111"/>
        <v>prop_316</v>
      </c>
      <c r="S2903" s="50" t="str">
        <f t="shared" ca="1" si="1112"/>
        <v>prop</v>
      </c>
    </row>
    <row r="2904" spans="11:19">
      <c r="K2904" s="50">
        <v>35</v>
      </c>
      <c r="L2904" s="50">
        <f t="shared" si="1110"/>
        <v>351002</v>
      </c>
      <c r="M2904" s="50">
        <v>2</v>
      </c>
      <c r="N2904" s="50" t="str">
        <f ca="1">OFFSET(随机目标!$C$42,M2904-1,MATCH(K2904,随机目标!$C$41:$CH$41,0)-1)</f>
        <v>prop,316,1</v>
      </c>
      <c r="O2904" s="50" t="str">
        <f ca="1">OFFSET(随机目标!$C$42,M2904-1,MATCH(K2904,随机目标!$C$41:$CH$41,0))</f>
        <v>prop,316,1</v>
      </c>
      <c r="P2904" s="50">
        <f ca="1">OFFSET(随机目标!$C$42,M2904-1,MATCH(K2904,随机目标!$C$41:$CH$41,0)+1)</f>
        <v>0</v>
      </c>
      <c r="Q2904" s="50">
        <v>1</v>
      </c>
      <c r="R2904" s="50" t="str">
        <f t="shared" ca="1" si="1111"/>
        <v>prop_316</v>
      </c>
      <c r="S2904" s="50" t="str">
        <f t="shared" ca="1" si="1112"/>
        <v>prop</v>
      </c>
    </row>
    <row r="2905" spans="11:19">
      <c r="K2905" s="50">
        <v>35</v>
      </c>
      <c r="L2905" s="50">
        <f t="shared" si="1110"/>
        <v>351003</v>
      </c>
      <c r="M2905" s="50">
        <v>3</v>
      </c>
      <c r="N2905" s="50" t="str">
        <f ca="1">OFFSET(随机目标!$C$42,M2905-1,MATCH(K2905,随机目标!$C$41:$CH$41,0)-1)</f>
        <v>prop,316,1</v>
      </c>
      <c r="O2905" s="50" t="str">
        <f ca="1">OFFSET(随机目标!$C$42,M2905-1,MATCH(K2905,随机目标!$C$41:$CH$41,0))</f>
        <v>prop,316,1</v>
      </c>
      <c r="P2905" s="50">
        <f ca="1">OFFSET(随机目标!$C$42,M2905-1,MATCH(K2905,随机目标!$C$41:$CH$41,0)+1)</f>
        <v>0</v>
      </c>
      <c r="Q2905" s="50">
        <v>1</v>
      </c>
      <c r="R2905" s="50" t="str">
        <f t="shared" ca="1" si="1111"/>
        <v>prop_316</v>
      </c>
      <c r="S2905" s="50" t="str">
        <f t="shared" ca="1" si="1112"/>
        <v>prop</v>
      </c>
    </row>
    <row r="2906" spans="11:19">
      <c r="K2906" s="50">
        <v>35</v>
      </c>
      <c r="L2906" s="50">
        <f t="shared" si="1110"/>
        <v>351004</v>
      </c>
      <c r="M2906" s="50">
        <v>4</v>
      </c>
      <c r="N2906" s="50" t="str">
        <f ca="1">OFFSET(随机目标!$C$42,M2906-1,MATCH(K2906,随机目标!$C$41:$CH$41,0)-1)</f>
        <v>prop,316,1</v>
      </c>
      <c r="O2906" s="50" t="str">
        <f ca="1">OFFSET(随机目标!$C$42,M2906-1,MATCH(K2906,随机目标!$C$41:$CH$41,0))</f>
        <v>prop,316,1</v>
      </c>
      <c r="P2906" s="50">
        <f ca="1">OFFSET(随机目标!$C$42,M2906-1,MATCH(K2906,随机目标!$C$41:$CH$41,0)+1)</f>
        <v>0</v>
      </c>
      <c r="Q2906" s="50">
        <v>1</v>
      </c>
      <c r="R2906" s="50" t="str">
        <f t="shared" ca="1" si="1111"/>
        <v>prop_316</v>
      </c>
      <c r="S2906" s="50" t="str">
        <f t="shared" ca="1" si="1112"/>
        <v>prop</v>
      </c>
    </row>
    <row r="2907" spans="11:19">
      <c r="K2907" s="50">
        <v>35</v>
      </c>
      <c r="L2907" s="50">
        <f t="shared" si="1110"/>
        <v>351005</v>
      </c>
      <c r="M2907" s="50">
        <v>5</v>
      </c>
      <c r="N2907" s="50" t="str">
        <f ca="1">OFFSET(随机目标!$C$42,M2907-1,MATCH(K2907,随机目标!$C$41:$CH$41,0)-1)</f>
        <v>prop,316,1</v>
      </c>
      <c r="O2907" s="50" t="str">
        <f ca="1">OFFSET(随机目标!$C$42,M2907-1,MATCH(K2907,随机目标!$C$41:$CH$41,0))</f>
        <v>prop,316,1</v>
      </c>
      <c r="P2907" s="50">
        <f ca="1">OFFSET(随机目标!$C$42,M2907-1,MATCH(K2907,随机目标!$C$41:$CH$41,0)+1)</f>
        <v>0</v>
      </c>
      <c r="Q2907" s="50">
        <v>1</v>
      </c>
      <c r="R2907" s="50" t="str">
        <f t="shared" ca="1" si="1111"/>
        <v>prop_316</v>
      </c>
      <c r="S2907" s="50" t="str">
        <f t="shared" ca="1" si="1112"/>
        <v>prop</v>
      </c>
    </row>
    <row r="2908" spans="11:19">
      <c r="K2908" s="50">
        <v>35</v>
      </c>
      <c r="L2908" s="50">
        <f t="shared" si="1110"/>
        <v>351006</v>
      </c>
      <c r="M2908" s="50">
        <v>6</v>
      </c>
      <c r="N2908" s="50" t="str">
        <f ca="1">OFFSET(随机目标!$C$42,M2908-1,MATCH(K2908,随机目标!$C$41:$CH$41,0)-1)</f>
        <v>prop,316,1</v>
      </c>
      <c r="O2908" s="50" t="str">
        <f ca="1">OFFSET(随机目标!$C$42,M2908-1,MATCH(K2908,随机目标!$C$41:$CH$41,0))</f>
        <v>prop,316,1</v>
      </c>
      <c r="P2908" s="50">
        <f ca="1">OFFSET(随机目标!$C$42,M2908-1,MATCH(K2908,随机目标!$C$41:$CH$41,0)+1)</f>
        <v>0</v>
      </c>
      <c r="Q2908" s="50">
        <v>1</v>
      </c>
      <c r="R2908" s="50" t="str">
        <f t="shared" ca="1" si="1111"/>
        <v>prop_316</v>
      </c>
      <c r="S2908" s="50" t="str">
        <f t="shared" ca="1" si="1112"/>
        <v>prop</v>
      </c>
    </row>
    <row r="2909" spans="11:19">
      <c r="K2909" s="50">
        <v>35</v>
      </c>
      <c r="L2909" s="50">
        <f t="shared" si="1110"/>
        <v>351007</v>
      </c>
      <c r="M2909" s="50">
        <v>7</v>
      </c>
      <c r="N2909" s="50" t="str">
        <f ca="1">OFFSET(随机目标!$C$42,M2909-1,MATCH(K2909,随机目标!$C$41:$CH$41,0)-1)</f>
        <v>prop,316,1</v>
      </c>
      <c r="O2909" s="50" t="str">
        <f ca="1">OFFSET(随机目标!$C$42,M2909-1,MATCH(K2909,随机目标!$C$41:$CH$41,0))</f>
        <v>prop,316,1</v>
      </c>
      <c r="P2909" s="50">
        <f ca="1">OFFSET(随机目标!$C$42,M2909-1,MATCH(K2909,随机目标!$C$41:$CH$41,0)+1)</f>
        <v>0</v>
      </c>
      <c r="Q2909" s="50">
        <v>1</v>
      </c>
      <c r="R2909" s="50" t="str">
        <f t="shared" ca="1" si="1111"/>
        <v>prop_316</v>
      </c>
      <c r="S2909" s="50" t="str">
        <f t="shared" ca="1" si="1112"/>
        <v>prop</v>
      </c>
    </row>
    <row r="2910" spans="11:19">
      <c r="K2910" s="50">
        <v>35</v>
      </c>
      <c r="L2910" s="50">
        <f t="shared" si="1110"/>
        <v>351008</v>
      </c>
      <c r="M2910" s="50">
        <v>8</v>
      </c>
      <c r="N2910" s="50" t="str">
        <f ca="1">OFFSET(随机目标!$C$42,M2910-1,MATCH(K2910,随机目标!$C$41:$CH$41,0)-1)</f>
        <v>prop,316,1</v>
      </c>
      <c r="O2910" s="50" t="str">
        <f ca="1">OFFSET(随机目标!$C$42,M2910-1,MATCH(K2910,随机目标!$C$41:$CH$41,0))</f>
        <v>prop,316,1</v>
      </c>
      <c r="P2910" s="50">
        <f ca="1">OFFSET(随机目标!$C$42,M2910-1,MATCH(K2910,随机目标!$C$41:$CH$41,0)+1)</f>
        <v>0</v>
      </c>
      <c r="Q2910" s="50">
        <v>1</v>
      </c>
      <c r="R2910" s="50" t="str">
        <f t="shared" ca="1" si="1111"/>
        <v>prop_316</v>
      </c>
      <c r="S2910" s="50" t="str">
        <f t="shared" ca="1" si="1112"/>
        <v>prop</v>
      </c>
    </row>
    <row r="2911" spans="11:19">
      <c r="K2911" s="50">
        <v>35</v>
      </c>
      <c r="L2911" s="50">
        <f t="shared" si="1110"/>
        <v>351009</v>
      </c>
      <c r="M2911" s="50">
        <v>9</v>
      </c>
      <c r="N2911" s="50" t="str">
        <f ca="1">OFFSET(随机目标!$C$42,M2911-1,MATCH(K2911,随机目标!$C$41:$CH$41,0)-1)</f>
        <v>prop,316,1</v>
      </c>
      <c r="O2911" s="50" t="str">
        <f ca="1">OFFSET(随机目标!$C$42,M2911-1,MATCH(K2911,随机目标!$C$41:$CH$41,0))</f>
        <v>prop,316,1</v>
      </c>
      <c r="P2911" s="50">
        <f ca="1">OFFSET(随机目标!$C$42,M2911-1,MATCH(K2911,随机目标!$C$41:$CH$41,0)+1)</f>
        <v>0</v>
      </c>
      <c r="Q2911" s="50">
        <v>1</v>
      </c>
      <c r="R2911" s="50" t="str">
        <f t="shared" ca="1" si="1111"/>
        <v>prop_316</v>
      </c>
      <c r="S2911" s="50" t="str">
        <f t="shared" ca="1" si="1112"/>
        <v>prop</v>
      </c>
    </row>
    <row r="2912" spans="11:19">
      <c r="K2912" s="50">
        <v>35</v>
      </c>
      <c r="L2912" s="50">
        <f t="shared" si="1110"/>
        <v>351010</v>
      </c>
      <c r="M2912" s="50">
        <v>10</v>
      </c>
      <c r="N2912" s="50" t="str">
        <f ca="1">OFFSET(随机目标!$C$42,M2912-1,MATCH(K2912,随机目标!$C$41:$CH$41,0)-1)</f>
        <v>prop,316,1</v>
      </c>
      <c r="O2912" s="50" t="str">
        <f ca="1">OFFSET(随机目标!$C$42,M2912-1,MATCH(K2912,随机目标!$C$41:$CH$41,0))</f>
        <v>prop,316,1</v>
      </c>
      <c r="P2912" s="50">
        <f ca="1">OFFSET(随机目标!$C$42,M2912-1,MATCH(K2912,随机目标!$C$41:$CH$41,0)+1)</f>
        <v>35</v>
      </c>
      <c r="Q2912" s="50">
        <v>1</v>
      </c>
      <c r="R2912" s="50" t="str">
        <f t="shared" ca="1" si="1111"/>
        <v>prop_316</v>
      </c>
      <c r="S2912" s="50" t="str">
        <f t="shared" ca="1" si="1112"/>
        <v>prop</v>
      </c>
    </row>
    <row r="2913" spans="11:19">
      <c r="K2913" s="50">
        <v>35</v>
      </c>
      <c r="L2913" s="50">
        <f t="shared" si="1110"/>
        <v>351011</v>
      </c>
      <c r="M2913" s="50">
        <v>11</v>
      </c>
      <c r="N2913" s="50" t="str">
        <f ca="1">OFFSET(随机目标!$C$42,M2913-1,MATCH(K2913,随机目标!$C$41:$CH$41,0)-1)</f>
        <v>prop,316,1</v>
      </c>
      <c r="O2913" s="50" t="str">
        <f ca="1">OFFSET(随机目标!$C$42,M2913-1,MATCH(K2913,随机目标!$C$41:$CH$41,0))</f>
        <v>prop,316,1</v>
      </c>
      <c r="P2913" s="50">
        <f ca="1">OFFSET(随机目标!$C$42,M2913-1,MATCH(K2913,随机目标!$C$41:$CH$41,0)+1)</f>
        <v>35</v>
      </c>
      <c r="Q2913" s="50">
        <v>1</v>
      </c>
      <c r="R2913" s="50" t="str">
        <f t="shared" ca="1" si="1111"/>
        <v>prop_316</v>
      </c>
      <c r="S2913" s="50" t="str">
        <f t="shared" ca="1" si="1112"/>
        <v>prop</v>
      </c>
    </row>
    <row r="2914" spans="11:19">
      <c r="K2914" s="50">
        <v>35</v>
      </c>
      <c r="L2914" s="50">
        <f t="shared" si="1110"/>
        <v>351012</v>
      </c>
      <c r="M2914" s="50">
        <v>12</v>
      </c>
      <c r="N2914" s="50" t="str">
        <f ca="1">OFFSET(随机目标!$C$42,M2914-1,MATCH(K2914,随机目标!$C$41:$CH$41,0)-1)</f>
        <v>prop,316,1</v>
      </c>
      <c r="O2914" s="50" t="str">
        <f ca="1">OFFSET(随机目标!$C$42,M2914-1,MATCH(K2914,随机目标!$C$41:$CH$41,0))</f>
        <v>prop,316,1</v>
      </c>
      <c r="P2914" s="50">
        <f ca="1">OFFSET(随机目标!$C$42,M2914-1,MATCH(K2914,随机目标!$C$41:$CH$41,0)+1)</f>
        <v>35</v>
      </c>
      <c r="Q2914" s="50">
        <v>1</v>
      </c>
      <c r="R2914" s="50" t="str">
        <f t="shared" ca="1" si="1111"/>
        <v>prop_316</v>
      </c>
      <c r="S2914" s="50" t="str">
        <f t="shared" ca="1" si="1112"/>
        <v>prop</v>
      </c>
    </row>
    <row r="2915" spans="11:19">
      <c r="K2915" s="50">
        <v>35</v>
      </c>
      <c r="L2915" s="50">
        <f t="shared" si="1110"/>
        <v>351013</v>
      </c>
      <c r="M2915" s="50">
        <v>13</v>
      </c>
      <c r="N2915" s="50" t="str">
        <f ca="1">OFFSET(随机目标!$C$42,M2915-1,MATCH(K2915,随机目标!$C$41:$CH$41,0)-1)</f>
        <v>prop,316,1</v>
      </c>
      <c r="O2915" s="50" t="str">
        <f ca="1">OFFSET(随机目标!$C$42,M2915-1,MATCH(K2915,随机目标!$C$41:$CH$41,0))</f>
        <v>prop,316,1</v>
      </c>
      <c r="P2915" s="50">
        <f ca="1">OFFSET(随机目标!$C$42,M2915-1,MATCH(K2915,随机目标!$C$41:$CH$41,0)+1)</f>
        <v>35</v>
      </c>
      <c r="Q2915" s="50">
        <v>1</v>
      </c>
      <c r="R2915" s="50" t="str">
        <f t="shared" ca="1" si="1111"/>
        <v>prop_316</v>
      </c>
      <c r="S2915" s="50" t="str">
        <f t="shared" ca="1" si="1112"/>
        <v>prop</v>
      </c>
    </row>
    <row r="2916" spans="11:19">
      <c r="K2916" s="50">
        <v>35</v>
      </c>
      <c r="L2916" s="50">
        <f t="shared" si="1110"/>
        <v>351014</v>
      </c>
      <c r="M2916" s="50">
        <v>14</v>
      </c>
      <c r="N2916" s="50" t="str">
        <f ca="1">OFFSET(随机目标!$C$42,M2916-1,MATCH(K2916,随机目标!$C$41:$CH$41,0)-1)</f>
        <v>prop,316,1</v>
      </c>
      <c r="O2916" s="50" t="str">
        <f ca="1">OFFSET(随机目标!$C$42,M2916-1,MATCH(K2916,随机目标!$C$41:$CH$41,0))</f>
        <v>prop,316,1</v>
      </c>
      <c r="P2916" s="50">
        <f ca="1">OFFSET(随机目标!$C$42,M2916-1,MATCH(K2916,随机目标!$C$41:$CH$41,0)+1)</f>
        <v>35</v>
      </c>
      <c r="Q2916" s="50">
        <v>1</v>
      </c>
      <c r="R2916" s="50" t="str">
        <f t="shared" ca="1" si="1111"/>
        <v>prop_316</v>
      </c>
      <c r="S2916" s="50" t="str">
        <f t="shared" ca="1" si="1112"/>
        <v>prop</v>
      </c>
    </row>
    <row r="2917" spans="11:19">
      <c r="K2917" s="50">
        <v>35</v>
      </c>
      <c r="L2917" s="50">
        <f t="shared" si="1110"/>
        <v>351015</v>
      </c>
      <c r="M2917" s="50">
        <v>15</v>
      </c>
      <c r="N2917" s="50" t="str">
        <f ca="1">OFFSET(随机目标!$C$42,M2917-1,MATCH(K2917,随机目标!$C$41:$CH$41,0)-1)</f>
        <v>prop,316,1</v>
      </c>
      <c r="O2917" s="50" t="str">
        <f ca="1">OFFSET(随机目标!$C$42,M2917-1,MATCH(K2917,随机目标!$C$41:$CH$41,0))</f>
        <v>prop,316,1</v>
      </c>
      <c r="P2917" s="50">
        <f ca="1">OFFSET(随机目标!$C$42,M2917-1,MATCH(K2917,随机目标!$C$41:$CH$41,0)+1)</f>
        <v>35</v>
      </c>
      <c r="Q2917" s="50">
        <v>1</v>
      </c>
      <c r="R2917" s="50" t="str">
        <f t="shared" ca="1" si="1111"/>
        <v>prop_316</v>
      </c>
      <c r="S2917" s="50" t="str">
        <f t="shared" ca="1" si="1112"/>
        <v>prop</v>
      </c>
    </row>
    <row r="2918" spans="11:19">
      <c r="K2918" s="50">
        <v>35</v>
      </c>
      <c r="L2918" s="50">
        <f t="shared" si="1110"/>
        <v>351016</v>
      </c>
      <c r="M2918" s="50">
        <v>16</v>
      </c>
      <c r="N2918" s="50" t="str">
        <f ca="1">OFFSET(随机目标!$C$42,M2918-1,MATCH(K2918,随机目标!$C$41:$CH$41,0)-1)</f>
        <v>prop,316,1</v>
      </c>
      <c r="O2918" s="50" t="str">
        <f ca="1">OFFSET(随机目标!$C$42,M2918-1,MATCH(K2918,随机目标!$C$41:$CH$41,0))</f>
        <v>prop,316,1</v>
      </c>
      <c r="P2918" s="50">
        <f ca="1">OFFSET(随机目标!$C$42,M2918-1,MATCH(K2918,随机目标!$C$41:$CH$41,0)+1)</f>
        <v>35</v>
      </c>
      <c r="Q2918" s="50">
        <v>1</v>
      </c>
      <c r="R2918" s="50" t="str">
        <f t="shared" ca="1" si="1111"/>
        <v>prop_316</v>
      </c>
      <c r="S2918" s="50" t="str">
        <f t="shared" ca="1" si="1112"/>
        <v>prop</v>
      </c>
    </row>
    <row r="2919" spans="11:19">
      <c r="K2919" s="50">
        <v>35</v>
      </c>
      <c r="L2919" s="50">
        <f t="shared" si="1110"/>
        <v>351017</v>
      </c>
      <c r="M2919" s="50">
        <v>17</v>
      </c>
      <c r="N2919" s="50" t="str">
        <f ca="1">OFFSET(随机目标!$C$42,M2919-1,MATCH(K2919,随机目标!$C$41:$CH$41,0)-1)</f>
        <v>prop,316,1</v>
      </c>
      <c r="O2919" s="50" t="str">
        <f ca="1">OFFSET(随机目标!$C$42,M2919-1,MATCH(K2919,随机目标!$C$41:$CH$41,0))</f>
        <v>prop,316,1</v>
      </c>
      <c r="P2919" s="50">
        <f ca="1">OFFSET(随机目标!$C$42,M2919-1,MATCH(K2919,随机目标!$C$41:$CH$41,0)+1)</f>
        <v>35</v>
      </c>
      <c r="Q2919" s="50">
        <v>1</v>
      </c>
      <c r="R2919" s="50" t="str">
        <f t="shared" ca="1" si="1111"/>
        <v>prop_316</v>
      </c>
      <c r="S2919" s="50" t="str">
        <f t="shared" ca="1" si="1112"/>
        <v>prop</v>
      </c>
    </row>
    <row r="2920" spans="11:19">
      <c r="K2920" s="50">
        <v>35</v>
      </c>
      <c r="L2920" s="50">
        <f t="shared" si="1110"/>
        <v>351018</v>
      </c>
      <c r="M2920" s="50">
        <v>18</v>
      </c>
      <c r="N2920" s="50" t="str">
        <f ca="1">OFFSET(随机目标!$C$42,M2920-1,MATCH(K2920,随机目标!$C$41:$CH$41,0)-1)</f>
        <v>prop,316,1</v>
      </c>
      <c r="O2920" s="50" t="str">
        <f ca="1">OFFSET(随机目标!$C$42,M2920-1,MATCH(K2920,随机目标!$C$41:$CH$41,0))</f>
        <v>prop,316,1</v>
      </c>
      <c r="P2920" s="50">
        <f ca="1">OFFSET(随机目标!$C$42,M2920-1,MATCH(K2920,随机目标!$C$41:$CH$41,0)+1)</f>
        <v>35</v>
      </c>
      <c r="Q2920" s="50">
        <v>1</v>
      </c>
      <c r="R2920" s="50" t="str">
        <f t="shared" ca="1" si="1111"/>
        <v>prop_316</v>
      </c>
      <c r="S2920" s="50" t="str">
        <f t="shared" ca="1" si="1112"/>
        <v>prop</v>
      </c>
    </row>
    <row r="2921" spans="11:19">
      <c r="K2921" s="50">
        <v>35</v>
      </c>
      <c r="L2921" s="50">
        <f t="shared" si="1110"/>
        <v>351019</v>
      </c>
      <c r="M2921" s="50">
        <v>19</v>
      </c>
      <c r="N2921" s="50" t="str">
        <f ca="1">OFFSET(随机目标!$C$42,M2921-1,MATCH(K2921,随机目标!$C$41:$CH$41,0)-1)</f>
        <v>prop,316,1</v>
      </c>
      <c r="O2921" s="50" t="str">
        <f ca="1">OFFSET(随机目标!$C$42,M2921-1,MATCH(K2921,随机目标!$C$41:$CH$41,0))</f>
        <v>prop,316,1</v>
      </c>
      <c r="P2921" s="50">
        <f ca="1">OFFSET(随机目标!$C$42,M2921-1,MATCH(K2921,随机目标!$C$41:$CH$41,0)+1)</f>
        <v>35</v>
      </c>
      <c r="Q2921" s="50">
        <v>1</v>
      </c>
      <c r="R2921" s="50" t="str">
        <f t="shared" ca="1" si="1111"/>
        <v>prop_316</v>
      </c>
      <c r="S2921" s="50" t="str">
        <f t="shared" ca="1" si="1112"/>
        <v>prop</v>
      </c>
    </row>
    <row r="2922" spans="11:19">
      <c r="K2922" s="50">
        <v>35</v>
      </c>
      <c r="L2922" s="50">
        <f t="shared" si="1110"/>
        <v>351020</v>
      </c>
      <c r="M2922" s="50">
        <v>20</v>
      </c>
      <c r="N2922" s="50" t="str">
        <f ca="1">OFFSET(随机目标!$C$42,M2922-1,MATCH(K2922,随机目标!$C$41:$CH$41,0)-1)</f>
        <v>prop,316,1</v>
      </c>
      <c r="O2922" s="50" t="str">
        <f ca="1">OFFSET(随机目标!$C$42,M2922-1,MATCH(K2922,随机目标!$C$41:$CH$41,0))</f>
        <v>prop,316,1</v>
      </c>
      <c r="P2922" s="50">
        <f ca="1">OFFSET(随机目标!$C$42,M2922-1,MATCH(K2922,随机目标!$C$41:$CH$41,0)+1)</f>
        <v>35</v>
      </c>
      <c r="Q2922" s="50">
        <v>1</v>
      </c>
      <c r="R2922" s="50" t="str">
        <f t="shared" ca="1" si="1111"/>
        <v>prop_316</v>
      </c>
      <c r="S2922" s="50" t="str">
        <f t="shared" ca="1" si="1112"/>
        <v>prop</v>
      </c>
    </row>
    <row r="2923" spans="11:19">
      <c r="K2923" s="50">
        <v>35</v>
      </c>
      <c r="L2923" s="50">
        <f t="shared" si="1110"/>
        <v>351021</v>
      </c>
      <c r="M2923" s="50">
        <v>21</v>
      </c>
      <c r="N2923" s="50" t="str">
        <f ca="1">OFFSET(随机目标!$C$42,M2923-1,MATCH(K2923,随机目标!$C$41:$CH$41,0)-1)</f>
        <v>prop,316,1</v>
      </c>
      <c r="O2923" s="50" t="str">
        <f ca="1">OFFSET(随机目标!$C$42,M2923-1,MATCH(K2923,随机目标!$C$41:$CH$41,0))</f>
        <v>prop,316,1</v>
      </c>
      <c r="P2923" s="50">
        <f ca="1">OFFSET(随机目标!$C$42,M2923-1,MATCH(K2923,随机目标!$C$41:$CH$41,0)+1)</f>
        <v>35</v>
      </c>
      <c r="Q2923" s="50">
        <v>1</v>
      </c>
      <c r="R2923" s="50" t="str">
        <f t="shared" ca="1" si="1111"/>
        <v>prop_316</v>
      </c>
      <c r="S2923" s="50" t="str">
        <f t="shared" ca="1" si="1112"/>
        <v>prop</v>
      </c>
    </row>
    <row r="2924" spans="11:19">
      <c r="K2924" s="50">
        <v>35</v>
      </c>
      <c r="L2924" s="50">
        <f t="shared" si="1110"/>
        <v>351022</v>
      </c>
      <c r="M2924" s="50">
        <v>22</v>
      </c>
      <c r="N2924" s="50" t="str">
        <f ca="1">OFFSET(随机目标!$C$42,M2924-1,MATCH(K2924,随机目标!$C$41:$CH$41,0)-1)</f>
        <v>prop,316,1</v>
      </c>
      <c r="O2924" s="50" t="str">
        <f ca="1">OFFSET(随机目标!$C$42,M2924-1,MATCH(K2924,随机目标!$C$41:$CH$41,0))</f>
        <v>prop,316,1</v>
      </c>
      <c r="P2924" s="50">
        <f ca="1">OFFSET(随机目标!$C$42,M2924-1,MATCH(K2924,随机目标!$C$41:$CH$41,0)+1)</f>
        <v>35</v>
      </c>
      <c r="Q2924" s="50">
        <v>1</v>
      </c>
      <c r="R2924" s="50" t="str">
        <f t="shared" ca="1" si="1111"/>
        <v>prop_316</v>
      </c>
      <c r="S2924" s="50" t="str">
        <f t="shared" ca="1" si="1112"/>
        <v>prop</v>
      </c>
    </row>
    <row r="2925" spans="11:19">
      <c r="K2925" s="50">
        <v>35</v>
      </c>
      <c r="L2925" s="50">
        <f t="shared" si="1110"/>
        <v>351023</v>
      </c>
      <c r="M2925" s="50">
        <v>23</v>
      </c>
      <c r="N2925" s="50" t="str">
        <f ca="1">OFFSET(随机目标!$C$42,M2925-1,MATCH(K2925,随机目标!$C$41:$CH$41,0)-1)</f>
        <v>prop,316,1</v>
      </c>
      <c r="O2925" s="50" t="str">
        <f ca="1">OFFSET(随机目标!$C$42,M2925-1,MATCH(K2925,随机目标!$C$41:$CH$41,0))</f>
        <v>prop,316,1</v>
      </c>
      <c r="P2925" s="50">
        <f ca="1">OFFSET(随机目标!$C$42,M2925-1,MATCH(K2925,随机目标!$C$41:$CH$41,0)+1)</f>
        <v>35</v>
      </c>
      <c r="Q2925" s="50">
        <v>1</v>
      </c>
      <c r="R2925" s="50" t="str">
        <f t="shared" ca="1" si="1111"/>
        <v>prop_316</v>
      </c>
      <c r="S2925" s="50" t="str">
        <f t="shared" ca="1" si="1112"/>
        <v>prop</v>
      </c>
    </row>
    <row r="2926" spans="11:19">
      <c r="K2926" s="50">
        <v>35</v>
      </c>
      <c r="L2926" s="50">
        <f t="shared" si="1110"/>
        <v>351024</v>
      </c>
      <c r="M2926" s="50">
        <v>24</v>
      </c>
      <c r="N2926" s="50" t="str">
        <f ca="1">OFFSET(随机目标!$C$42,M2926-1,MATCH(K2926,随机目标!$C$41:$CH$41,0)-1)</f>
        <v>prop,316,1</v>
      </c>
      <c r="O2926" s="50" t="str">
        <f ca="1">OFFSET(随机目标!$C$42,M2926-1,MATCH(K2926,随机目标!$C$41:$CH$41,0))</f>
        <v>prop,316,1</v>
      </c>
      <c r="P2926" s="50">
        <f ca="1">OFFSET(随机目标!$C$42,M2926-1,MATCH(K2926,随机目标!$C$41:$CH$41,0)+1)</f>
        <v>35</v>
      </c>
      <c r="Q2926" s="50">
        <v>1</v>
      </c>
      <c r="R2926" s="50" t="str">
        <f t="shared" ca="1" si="1111"/>
        <v>prop_316</v>
      </c>
      <c r="S2926" s="50" t="str">
        <f t="shared" ca="1" si="1112"/>
        <v>prop</v>
      </c>
    </row>
    <row r="2927" spans="11:19">
      <c r="K2927" s="50">
        <v>35</v>
      </c>
      <c r="L2927" s="50">
        <f t="shared" si="1110"/>
        <v>351025</v>
      </c>
      <c r="M2927" s="50">
        <v>25</v>
      </c>
      <c r="N2927" s="50" t="str">
        <f ca="1">OFFSET(随机目标!$C$42,M2927-1,MATCH(K2927,随机目标!$C$41:$CH$41,0)-1)</f>
        <v>prop,316,1</v>
      </c>
      <c r="O2927" s="50" t="str">
        <f ca="1">OFFSET(随机目标!$C$42,M2927-1,MATCH(K2927,随机目标!$C$41:$CH$41,0))</f>
        <v>prop,316,1</v>
      </c>
      <c r="P2927" s="50">
        <f ca="1">OFFSET(随机目标!$C$42,M2927-1,MATCH(K2927,随机目标!$C$41:$CH$41,0)+1)</f>
        <v>35</v>
      </c>
      <c r="Q2927" s="50">
        <v>1</v>
      </c>
      <c r="R2927" s="50" t="str">
        <f t="shared" ca="1" si="1111"/>
        <v>prop_316</v>
      </c>
      <c r="S2927" s="50" t="str">
        <f t="shared" ca="1" si="1112"/>
        <v>prop</v>
      </c>
    </row>
    <row r="2928" spans="11:19">
      <c r="K2928" s="50">
        <v>35</v>
      </c>
      <c r="L2928" s="50">
        <f t="shared" ref="L2928:L2991" si="1113">K2928*10000+1000+M2928</f>
        <v>351026</v>
      </c>
      <c r="M2928" s="50">
        <v>26</v>
      </c>
      <c r="N2928" s="50" t="str">
        <f ca="1">OFFSET(随机目标!$C$42,M2928-1,MATCH(K2928,随机目标!$C$41:$CH$41,0)-1)</f>
        <v>prop,316,1</v>
      </c>
      <c r="O2928" s="50" t="str">
        <f ca="1">OFFSET(随机目标!$C$42,M2928-1,MATCH(K2928,随机目标!$C$41:$CH$41,0))</f>
        <v>prop,316,1</v>
      </c>
      <c r="P2928" s="50">
        <f ca="1">OFFSET(随机目标!$C$42,M2928-1,MATCH(K2928,随机目标!$C$41:$CH$41,0)+1)</f>
        <v>35</v>
      </c>
      <c r="Q2928" s="50">
        <v>1</v>
      </c>
      <c r="R2928" s="50" t="str">
        <f t="shared" ref="R2928:R2991" ca="1" si="1114">IF(OR(S2928="coin",S2928="stage_token"),VLOOKUP(S2928,$AE$3:$AF$6,2,0),IF(S2928="item",VLOOKUP(O2928,$AE$3:$AF$6,2,0),S2928&amp;"_"&amp;MID(O2928,6,3)))</f>
        <v>prop_316</v>
      </c>
      <c r="S2928" s="50" t="str">
        <f t="shared" ref="S2928:S2991" ca="1" si="1115">LEFT(O2928,FIND(",",O2928)-1)</f>
        <v>prop</v>
      </c>
    </row>
    <row r="2929" spans="11:19">
      <c r="K2929" s="50">
        <v>35</v>
      </c>
      <c r="L2929" s="50">
        <f t="shared" si="1113"/>
        <v>351027</v>
      </c>
      <c r="M2929" s="50">
        <v>27</v>
      </c>
      <c r="N2929" s="50" t="str">
        <f ca="1">OFFSET(随机目标!$C$42,M2929-1,MATCH(K2929,随机目标!$C$41:$CH$41,0)-1)</f>
        <v>prop,316,1</v>
      </c>
      <c r="O2929" s="50" t="str">
        <f ca="1">OFFSET(随机目标!$C$42,M2929-1,MATCH(K2929,随机目标!$C$41:$CH$41,0))</f>
        <v>prop,316,1</v>
      </c>
      <c r="P2929" s="50">
        <f ca="1">OFFSET(随机目标!$C$42,M2929-1,MATCH(K2929,随机目标!$C$41:$CH$41,0)+1)</f>
        <v>35</v>
      </c>
      <c r="Q2929" s="50">
        <v>1</v>
      </c>
      <c r="R2929" s="50" t="str">
        <f t="shared" ca="1" si="1114"/>
        <v>prop_316</v>
      </c>
      <c r="S2929" s="50" t="str">
        <f t="shared" ca="1" si="1115"/>
        <v>prop</v>
      </c>
    </row>
    <row r="2930" spans="11:19">
      <c r="K2930" s="50">
        <v>35</v>
      </c>
      <c r="L2930" s="50">
        <f t="shared" si="1113"/>
        <v>351028</v>
      </c>
      <c r="M2930" s="50">
        <v>28</v>
      </c>
      <c r="N2930" s="50" t="str">
        <f ca="1">OFFSET(随机目标!$C$42,M2930-1,MATCH(K2930,随机目标!$C$41:$CH$41,0)-1)</f>
        <v>prop,316,1</v>
      </c>
      <c r="O2930" s="50" t="str">
        <f ca="1">OFFSET(随机目标!$C$42,M2930-1,MATCH(K2930,随机目标!$C$41:$CH$41,0))</f>
        <v>prop,316,1</v>
      </c>
      <c r="P2930" s="50">
        <f ca="1">OFFSET(随机目标!$C$42,M2930-1,MATCH(K2930,随机目标!$C$41:$CH$41,0)+1)</f>
        <v>35</v>
      </c>
      <c r="Q2930" s="50">
        <v>1</v>
      </c>
      <c r="R2930" s="50" t="str">
        <f t="shared" ca="1" si="1114"/>
        <v>prop_316</v>
      </c>
      <c r="S2930" s="50" t="str">
        <f t="shared" ca="1" si="1115"/>
        <v>prop</v>
      </c>
    </row>
    <row r="2931" spans="11:19">
      <c r="K2931" s="50">
        <v>35</v>
      </c>
      <c r="L2931" s="50">
        <f t="shared" si="1113"/>
        <v>351029</v>
      </c>
      <c r="M2931" s="50">
        <v>29</v>
      </c>
      <c r="N2931" s="50" t="str">
        <f ca="1">OFFSET(随机目标!$C$42,M2931-1,MATCH(K2931,随机目标!$C$41:$CH$41,0)-1)</f>
        <v>prop,316,1</v>
      </c>
      <c r="O2931" s="50" t="str">
        <f ca="1">OFFSET(随机目标!$C$42,M2931-1,MATCH(K2931,随机目标!$C$41:$CH$41,0))</f>
        <v>prop,316,1</v>
      </c>
      <c r="P2931" s="50">
        <f ca="1">OFFSET(随机目标!$C$42,M2931-1,MATCH(K2931,随机目标!$C$41:$CH$41,0)+1)</f>
        <v>35</v>
      </c>
      <c r="Q2931" s="50">
        <v>1</v>
      </c>
      <c r="R2931" s="50" t="str">
        <f t="shared" ca="1" si="1114"/>
        <v>prop_316</v>
      </c>
      <c r="S2931" s="50" t="str">
        <f t="shared" ca="1" si="1115"/>
        <v>prop</v>
      </c>
    </row>
    <row r="2932" spans="11:19">
      <c r="K2932" s="50">
        <v>35</v>
      </c>
      <c r="L2932" s="50">
        <f t="shared" si="1113"/>
        <v>351030</v>
      </c>
      <c r="M2932" s="50">
        <v>30</v>
      </c>
      <c r="N2932" s="50" t="str">
        <f ca="1">OFFSET(随机目标!$C$42,M2932-1,MATCH(K2932,随机目标!$C$41:$CH$41,0)-1)</f>
        <v>prop,316,1</v>
      </c>
      <c r="O2932" s="50" t="str">
        <f ca="1">OFFSET(随机目标!$C$42,M2932-1,MATCH(K2932,随机目标!$C$41:$CH$41,0))</f>
        <v>prop,316,1</v>
      </c>
      <c r="P2932" s="50">
        <f ca="1">OFFSET(随机目标!$C$42,M2932-1,MATCH(K2932,随机目标!$C$41:$CH$41,0)+1)</f>
        <v>35</v>
      </c>
      <c r="Q2932" s="50">
        <v>1</v>
      </c>
      <c r="R2932" s="50" t="str">
        <f t="shared" ca="1" si="1114"/>
        <v>prop_316</v>
      </c>
      <c r="S2932" s="50" t="str">
        <f t="shared" ca="1" si="1115"/>
        <v>prop</v>
      </c>
    </row>
    <row r="2933" spans="11:19">
      <c r="K2933" s="50">
        <v>35</v>
      </c>
      <c r="L2933" s="50">
        <f t="shared" si="1113"/>
        <v>351031</v>
      </c>
      <c r="M2933" s="50">
        <v>31</v>
      </c>
      <c r="N2933" s="50" t="str">
        <f ca="1">OFFSET(随机目标!$C$42,M2933-1,MATCH(K2933,随机目标!$C$41:$CH$41,0)-1)</f>
        <v>prop,316,1</v>
      </c>
      <c r="O2933" s="50" t="str">
        <f ca="1">OFFSET(随机目标!$C$42,M2933-1,MATCH(K2933,随机目标!$C$41:$CH$41,0))</f>
        <v>prop,316,1</v>
      </c>
      <c r="P2933" s="50">
        <f ca="1">OFFSET(随机目标!$C$42,M2933-1,MATCH(K2933,随机目标!$C$41:$CH$41,0)+1)</f>
        <v>35</v>
      </c>
      <c r="Q2933" s="50">
        <v>1</v>
      </c>
      <c r="R2933" s="50" t="str">
        <f t="shared" ca="1" si="1114"/>
        <v>prop_316</v>
      </c>
      <c r="S2933" s="50" t="str">
        <f t="shared" ca="1" si="1115"/>
        <v>prop</v>
      </c>
    </row>
    <row r="2934" spans="11:19">
      <c r="K2934" s="50">
        <v>35</v>
      </c>
      <c r="L2934" s="50">
        <f t="shared" si="1113"/>
        <v>351032</v>
      </c>
      <c r="M2934" s="50">
        <v>32</v>
      </c>
      <c r="N2934" s="50" t="str">
        <f ca="1">OFFSET(随机目标!$C$42,M2934-1,MATCH(K2934,随机目标!$C$41:$CH$41,0)-1)</f>
        <v>prop,316,1</v>
      </c>
      <c r="O2934" s="50" t="str">
        <f ca="1">OFFSET(随机目标!$C$42,M2934-1,MATCH(K2934,随机目标!$C$41:$CH$41,0))</f>
        <v>prop,316,1</v>
      </c>
      <c r="P2934" s="50">
        <f ca="1">OFFSET(随机目标!$C$42,M2934-1,MATCH(K2934,随机目标!$C$41:$CH$41,0)+1)</f>
        <v>35</v>
      </c>
      <c r="Q2934" s="50">
        <v>1</v>
      </c>
      <c r="R2934" s="50" t="str">
        <f t="shared" ca="1" si="1114"/>
        <v>prop_316</v>
      </c>
      <c r="S2934" s="50" t="str">
        <f t="shared" ca="1" si="1115"/>
        <v>prop</v>
      </c>
    </row>
    <row r="2935" spans="11:19">
      <c r="K2935" s="50">
        <v>35</v>
      </c>
      <c r="L2935" s="50">
        <f t="shared" si="1113"/>
        <v>351033</v>
      </c>
      <c r="M2935" s="50">
        <v>33</v>
      </c>
      <c r="N2935" s="50" t="str">
        <f ca="1">OFFSET(随机目标!$C$42,M2935-1,MATCH(K2935,随机目标!$C$41:$CH$41,0)-1)</f>
        <v>prop,316,1</v>
      </c>
      <c r="O2935" s="50" t="str">
        <f ca="1">OFFSET(随机目标!$C$42,M2935-1,MATCH(K2935,随机目标!$C$41:$CH$41,0))</f>
        <v>prop,316,1</v>
      </c>
      <c r="P2935" s="50">
        <f ca="1">OFFSET(随机目标!$C$42,M2935-1,MATCH(K2935,随机目标!$C$41:$CH$41,0)+1)</f>
        <v>35</v>
      </c>
      <c r="Q2935" s="50">
        <v>1</v>
      </c>
      <c r="R2935" s="50" t="str">
        <f t="shared" ca="1" si="1114"/>
        <v>prop_316</v>
      </c>
      <c r="S2935" s="50" t="str">
        <f t="shared" ca="1" si="1115"/>
        <v>prop</v>
      </c>
    </row>
    <row r="2936" spans="11:19">
      <c r="K2936" s="50">
        <v>35</v>
      </c>
      <c r="L2936" s="50">
        <f t="shared" si="1113"/>
        <v>351034</v>
      </c>
      <c r="M2936" s="50">
        <v>34</v>
      </c>
      <c r="N2936" s="50" t="str">
        <f ca="1">OFFSET(随机目标!$C$42,M2936-1,MATCH(K2936,随机目标!$C$41:$CH$41,0)-1)</f>
        <v>prop,316,1</v>
      </c>
      <c r="O2936" s="50" t="str">
        <f ca="1">OFFSET(随机目标!$C$42,M2936-1,MATCH(K2936,随机目标!$C$41:$CH$41,0))</f>
        <v>prop,316,1</v>
      </c>
      <c r="P2936" s="50">
        <f ca="1">OFFSET(随机目标!$C$42,M2936-1,MATCH(K2936,随机目标!$C$41:$CH$41,0)+1)</f>
        <v>35</v>
      </c>
      <c r="Q2936" s="50">
        <v>1</v>
      </c>
      <c r="R2936" s="50" t="str">
        <f t="shared" ca="1" si="1114"/>
        <v>prop_316</v>
      </c>
      <c r="S2936" s="50" t="str">
        <f t="shared" ca="1" si="1115"/>
        <v>prop</v>
      </c>
    </row>
    <row r="2937" spans="11:19">
      <c r="K2937" s="50">
        <v>35</v>
      </c>
      <c r="L2937" s="50">
        <f t="shared" si="1113"/>
        <v>351035</v>
      </c>
      <c r="M2937" s="50">
        <v>35</v>
      </c>
      <c r="N2937" s="50" t="str">
        <f ca="1">OFFSET(随机目标!$C$42,M2937-1,MATCH(K2937,随机目标!$C$41:$CH$41,0)-1)</f>
        <v>prop,316,1</v>
      </c>
      <c r="O2937" s="50" t="str">
        <f ca="1">OFFSET(随机目标!$C$42,M2937-1,MATCH(K2937,随机目标!$C$41:$CH$41,0))</f>
        <v>prop,316,1</v>
      </c>
      <c r="P2937" s="50">
        <f ca="1">OFFSET(随机目标!$C$42,M2937-1,MATCH(K2937,随机目标!$C$41:$CH$41,0)+1)</f>
        <v>35</v>
      </c>
      <c r="Q2937" s="50">
        <v>1</v>
      </c>
      <c r="R2937" s="50" t="str">
        <f t="shared" ca="1" si="1114"/>
        <v>prop_316</v>
      </c>
      <c r="S2937" s="50" t="str">
        <f t="shared" ca="1" si="1115"/>
        <v>prop</v>
      </c>
    </row>
    <row r="2938" spans="11:19">
      <c r="K2938" s="50">
        <v>35</v>
      </c>
      <c r="L2938" s="50">
        <f t="shared" si="1113"/>
        <v>351036</v>
      </c>
      <c r="M2938" s="50">
        <v>36</v>
      </c>
      <c r="N2938" s="50" t="str">
        <f ca="1">OFFSET(随机目标!$C$42,M2938-1,MATCH(K2938,随机目标!$C$41:$CH$41,0)-1)</f>
        <v>prop,316,1</v>
      </c>
      <c r="O2938" s="50" t="str">
        <f ca="1">OFFSET(随机目标!$C$42,M2938-1,MATCH(K2938,随机目标!$C$41:$CH$41,0))</f>
        <v>prop,316,1</v>
      </c>
      <c r="P2938" s="50">
        <f ca="1">OFFSET(随机目标!$C$42,M2938-1,MATCH(K2938,随机目标!$C$41:$CH$41,0)+1)</f>
        <v>35</v>
      </c>
      <c r="Q2938" s="50">
        <v>1</v>
      </c>
      <c r="R2938" s="50" t="str">
        <f t="shared" ca="1" si="1114"/>
        <v>prop_316</v>
      </c>
      <c r="S2938" s="50" t="str">
        <f t="shared" ca="1" si="1115"/>
        <v>prop</v>
      </c>
    </row>
    <row r="2939" spans="11:19">
      <c r="K2939" s="50">
        <v>35</v>
      </c>
      <c r="L2939" s="50">
        <f t="shared" si="1113"/>
        <v>351037</v>
      </c>
      <c r="M2939" s="50">
        <v>37</v>
      </c>
      <c r="N2939" s="50" t="str">
        <f ca="1">OFFSET(随机目标!$C$42,M2939-1,MATCH(K2939,随机目标!$C$41:$CH$41,0)-1)</f>
        <v>prop,316,1</v>
      </c>
      <c r="O2939" s="50" t="str">
        <f ca="1">OFFSET(随机目标!$C$42,M2939-1,MATCH(K2939,随机目标!$C$41:$CH$41,0))</f>
        <v>prop,316,1</v>
      </c>
      <c r="P2939" s="50">
        <f ca="1">OFFSET(随机目标!$C$42,M2939-1,MATCH(K2939,随机目标!$C$41:$CH$41,0)+1)</f>
        <v>35</v>
      </c>
      <c r="Q2939" s="50">
        <v>1</v>
      </c>
      <c r="R2939" s="50" t="str">
        <f t="shared" ca="1" si="1114"/>
        <v>prop_316</v>
      </c>
      <c r="S2939" s="50" t="str">
        <f t="shared" ca="1" si="1115"/>
        <v>prop</v>
      </c>
    </row>
    <row r="2940" spans="11:19">
      <c r="K2940" s="50">
        <v>35</v>
      </c>
      <c r="L2940" s="50">
        <f t="shared" si="1113"/>
        <v>351038</v>
      </c>
      <c r="M2940" s="50">
        <v>38</v>
      </c>
      <c r="N2940" s="50" t="str">
        <f ca="1">OFFSET(随机目标!$C$42,M2940-1,MATCH(K2940,随机目标!$C$41:$CH$41,0)-1)</f>
        <v>prop,316,1</v>
      </c>
      <c r="O2940" s="50" t="str">
        <f ca="1">OFFSET(随机目标!$C$42,M2940-1,MATCH(K2940,随机目标!$C$41:$CH$41,0))</f>
        <v>prop,316,1</v>
      </c>
      <c r="P2940" s="50">
        <f ca="1">OFFSET(随机目标!$C$42,M2940-1,MATCH(K2940,随机目标!$C$41:$CH$41,0)+1)</f>
        <v>35</v>
      </c>
      <c r="Q2940" s="50">
        <v>1</v>
      </c>
      <c r="R2940" s="50" t="str">
        <f t="shared" ca="1" si="1114"/>
        <v>prop_316</v>
      </c>
      <c r="S2940" s="50" t="str">
        <f t="shared" ca="1" si="1115"/>
        <v>prop</v>
      </c>
    </row>
    <row r="2941" spans="11:19">
      <c r="K2941" s="50">
        <v>35</v>
      </c>
      <c r="L2941" s="50">
        <f t="shared" si="1113"/>
        <v>351039</v>
      </c>
      <c r="M2941" s="50">
        <v>39</v>
      </c>
      <c r="N2941" s="50" t="str">
        <f ca="1">OFFSET(随机目标!$C$42,M2941-1,MATCH(K2941,随机目标!$C$41:$CH$41,0)-1)</f>
        <v>prop,316,1</v>
      </c>
      <c r="O2941" s="50" t="str">
        <f ca="1">OFFSET(随机目标!$C$42,M2941-1,MATCH(K2941,随机目标!$C$41:$CH$41,0))</f>
        <v>prop,316,1</v>
      </c>
      <c r="P2941" s="50">
        <f ca="1">OFFSET(随机目标!$C$42,M2941-1,MATCH(K2941,随机目标!$C$41:$CH$41,0)+1)</f>
        <v>35</v>
      </c>
      <c r="Q2941" s="50">
        <v>1</v>
      </c>
      <c r="R2941" s="50" t="str">
        <f t="shared" ca="1" si="1114"/>
        <v>prop_316</v>
      </c>
      <c r="S2941" s="50" t="str">
        <f t="shared" ca="1" si="1115"/>
        <v>prop</v>
      </c>
    </row>
    <row r="2942" spans="11:19">
      <c r="K2942" s="50">
        <v>35</v>
      </c>
      <c r="L2942" s="50">
        <f t="shared" si="1113"/>
        <v>351040</v>
      </c>
      <c r="M2942" s="50">
        <v>40</v>
      </c>
      <c r="N2942" s="50" t="str">
        <f ca="1">OFFSET(随机目标!$C$42,M2942-1,MATCH(K2942,随机目标!$C$41:$CH$41,0)-1)</f>
        <v>prop,316,1</v>
      </c>
      <c r="O2942" s="50" t="str">
        <f ca="1">OFFSET(随机目标!$C$42,M2942-1,MATCH(K2942,随机目标!$C$41:$CH$41,0))</f>
        <v>prop,316,1</v>
      </c>
      <c r="P2942" s="50">
        <f ca="1">OFFSET(随机目标!$C$42,M2942-1,MATCH(K2942,随机目标!$C$41:$CH$41,0)+1)</f>
        <v>35</v>
      </c>
      <c r="Q2942" s="50">
        <v>1</v>
      </c>
      <c r="R2942" s="50" t="str">
        <f t="shared" ca="1" si="1114"/>
        <v>prop_316</v>
      </c>
      <c r="S2942" s="50" t="str">
        <f t="shared" ca="1" si="1115"/>
        <v>prop</v>
      </c>
    </row>
    <row r="2943" spans="11:19">
      <c r="K2943" s="50">
        <v>35</v>
      </c>
      <c r="L2943" s="50">
        <f t="shared" si="1113"/>
        <v>351041</v>
      </c>
      <c r="M2943" s="50">
        <v>41</v>
      </c>
      <c r="N2943" s="50" t="str">
        <f ca="1">OFFSET(随机目标!$C$42,M2943-1,MATCH(K2943,随机目标!$C$41:$CH$41,0)-1)</f>
        <v>prop,316,1</v>
      </c>
      <c r="O2943" s="50" t="str">
        <f ca="1">OFFSET(随机目标!$C$42,M2943-1,MATCH(K2943,随机目标!$C$41:$CH$41,0))</f>
        <v>prop,316,1</v>
      </c>
      <c r="P2943" s="50">
        <f ca="1">OFFSET(随机目标!$C$42,M2943-1,MATCH(K2943,随机目标!$C$41:$CH$41,0)+1)</f>
        <v>30</v>
      </c>
      <c r="Q2943" s="50">
        <v>1</v>
      </c>
      <c r="R2943" s="50" t="str">
        <f t="shared" ca="1" si="1114"/>
        <v>prop_316</v>
      </c>
      <c r="S2943" s="50" t="str">
        <f t="shared" ca="1" si="1115"/>
        <v>prop</v>
      </c>
    </row>
    <row r="2944" spans="11:19">
      <c r="K2944" s="50">
        <v>35</v>
      </c>
      <c r="L2944" s="50">
        <f t="shared" si="1113"/>
        <v>351042</v>
      </c>
      <c r="M2944" s="50">
        <v>42</v>
      </c>
      <c r="N2944" s="50" t="str">
        <f ca="1">OFFSET(随机目标!$C$42,M2944-1,MATCH(K2944,随机目标!$C$41:$CH$41,0)-1)</f>
        <v>prop,316,1</v>
      </c>
      <c r="O2944" s="50" t="str">
        <f ca="1">OFFSET(随机目标!$C$42,M2944-1,MATCH(K2944,随机目标!$C$41:$CH$41,0))</f>
        <v>prop,316,1</v>
      </c>
      <c r="P2944" s="50">
        <f ca="1">OFFSET(随机目标!$C$42,M2944-1,MATCH(K2944,随机目标!$C$41:$CH$41,0)+1)</f>
        <v>30</v>
      </c>
      <c r="Q2944" s="50">
        <v>1</v>
      </c>
      <c r="R2944" s="50" t="str">
        <f t="shared" ca="1" si="1114"/>
        <v>prop_316</v>
      </c>
      <c r="S2944" s="50" t="str">
        <f t="shared" ca="1" si="1115"/>
        <v>prop</v>
      </c>
    </row>
    <row r="2945" spans="11:19">
      <c r="K2945" s="50">
        <v>35</v>
      </c>
      <c r="L2945" s="50">
        <f t="shared" si="1113"/>
        <v>351043</v>
      </c>
      <c r="M2945" s="50">
        <v>43</v>
      </c>
      <c r="N2945" s="50" t="str">
        <f ca="1">OFFSET(随机目标!$C$42,M2945-1,MATCH(K2945,随机目标!$C$41:$CH$41,0)-1)</f>
        <v>prop,316,1</v>
      </c>
      <c r="O2945" s="50" t="str">
        <f ca="1">OFFSET(随机目标!$C$42,M2945-1,MATCH(K2945,随机目标!$C$41:$CH$41,0))</f>
        <v>prop,316,1</v>
      </c>
      <c r="P2945" s="50">
        <f ca="1">OFFSET(随机目标!$C$42,M2945-1,MATCH(K2945,随机目标!$C$41:$CH$41,0)+1)</f>
        <v>30</v>
      </c>
      <c r="Q2945" s="50">
        <v>1</v>
      </c>
      <c r="R2945" s="50" t="str">
        <f t="shared" ca="1" si="1114"/>
        <v>prop_316</v>
      </c>
      <c r="S2945" s="50" t="str">
        <f t="shared" ca="1" si="1115"/>
        <v>prop</v>
      </c>
    </row>
    <row r="2946" spans="11:19">
      <c r="K2946" s="50">
        <v>35</v>
      </c>
      <c r="L2946" s="50">
        <f t="shared" si="1113"/>
        <v>351044</v>
      </c>
      <c r="M2946" s="50">
        <v>44</v>
      </c>
      <c r="N2946" s="50" t="str">
        <f ca="1">OFFSET(随机目标!$C$42,M2946-1,MATCH(K2946,随机目标!$C$41:$CH$41,0)-1)</f>
        <v>prop,316,1</v>
      </c>
      <c r="O2946" s="50" t="str">
        <f ca="1">OFFSET(随机目标!$C$42,M2946-1,MATCH(K2946,随机目标!$C$41:$CH$41,0))</f>
        <v>prop,316,1</v>
      </c>
      <c r="P2946" s="50">
        <f ca="1">OFFSET(随机目标!$C$42,M2946-1,MATCH(K2946,随机目标!$C$41:$CH$41,0)+1)</f>
        <v>30</v>
      </c>
      <c r="Q2946" s="50">
        <v>1</v>
      </c>
      <c r="R2946" s="50" t="str">
        <f t="shared" ca="1" si="1114"/>
        <v>prop_316</v>
      </c>
      <c r="S2946" s="50" t="str">
        <f t="shared" ca="1" si="1115"/>
        <v>prop</v>
      </c>
    </row>
    <row r="2947" spans="11:19">
      <c r="K2947" s="50">
        <v>35</v>
      </c>
      <c r="L2947" s="50">
        <f t="shared" si="1113"/>
        <v>351045</v>
      </c>
      <c r="M2947" s="50">
        <v>45</v>
      </c>
      <c r="N2947" s="50" t="str">
        <f ca="1">OFFSET(随机目标!$C$42,M2947-1,MATCH(K2947,随机目标!$C$41:$CH$41,0)-1)</f>
        <v>prop,316,1</v>
      </c>
      <c r="O2947" s="50" t="str">
        <f ca="1">OFFSET(随机目标!$C$42,M2947-1,MATCH(K2947,随机目标!$C$41:$CH$41,0))</f>
        <v>prop,316,1</v>
      </c>
      <c r="P2947" s="50">
        <f ca="1">OFFSET(随机目标!$C$42,M2947-1,MATCH(K2947,随机目标!$C$41:$CH$41,0)+1)</f>
        <v>25</v>
      </c>
      <c r="Q2947" s="50">
        <v>1</v>
      </c>
      <c r="R2947" s="50" t="str">
        <f t="shared" ca="1" si="1114"/>
        <v>prop_316</v>
      </c>
      <c r="S2947" s="50" t="str">
        <f t="shared" ca="1" si="1115"/>
        <v>prop</v>
      </c>
    </row>
    <row r="2948" spans="11:19">
      <c r="K2948" s="50">
        <v>35</v>
      </c>
      <c r="L2948" s="50">
        <f t="shared" si="1113"/>
        <v>351046</v>
      </c>
      <c r="M2948" s="50">
        <v>46</v>
      </c>
      <c r="N2948" s="50" t="str">
        <f ca="1">OFFSET(随机目标!$C$42,M2948-1,MATCH(K2948,随机目标!$C$41:$CH$41,0)-1)</f>
        <v>prop,316,1</v>
      </c>
      <c r="O2948" s="50" t="str">
        <f ca="1">OFFSET(随机目标!$C$42,M2948-1,MATCH(K2948,随机目标!$C$41:$CH$41,0))</f>
        <v>prop,316,1</v>
      </c>
      <c r="P2948" s="50">
        <f ca="1">OFFSET(随机目标!$C$42,M2948-1,MATCH(K2948,随机目标!$C$41:$CH$41,0)+1)</f>
        <v>25</v>
      </c>
      <c r="Q2948" s="50">
        <v>1</v>
      </c>
      <c r="R2948" s="50" t="str">
        <f t="shared" ca="1" si="1114"/>
        <v>prop_316</v>
      </c>
      <c r="S2948" s="50" t="str">
        <f t="shared" ca="1" si="1115"/>
        <v>prop</v>
      </c>
    </row>
    <row r="2949" spans="11:19">
      <c r="K2949" s="50">
        <v>35</v>
      </c>
      <c r="L2949" s="50">
        <f t="shared" si="1113"/>
        <v>351047</v>
      </c>
      <c r="M2949" s="50">
        <v>47</v>
      </c>
      <c r="N2949" s="50" t="str">
        <f ca="1">OFFSET(随机目标!$C$42,M2949-1,MATCH(K2949,随机目标!$C$41:$CH$41,0)-1)</f>
        <v>prop,316,1</v>
      </c>
      <c r="O2949" s="50" t="str">
        <f ca="1">OFFSET(随机目标!$C$42,M2949-1,MATCH(K2949,随机目标!$C$41:$CH$41,0))</f>
        <v>prop,316,1</v>
      </c>
      <c r="P2949" s="50">
        <f ca="1">OFFSET(随机目标!$C$42,M2949-1,MATCH(K2949,随机目标!$C$41:$CH$41,0)+1)</f>
        <v>25</v>
      </c>
      <c r="Q2949" s="50">
        <v>1</v>
      </c>
      <c r="R2949" s="50" t="str">
        <f t="shared" ca="1" si="1114"/>
        <v>prop_316</v>
      </c>
      <c r="S2949" s="50" t="str">
        <f t="shared" ca="1" si="1115"/>
        <v>prop</v>
      </c>
    </row>
    <row r="2950" spans="11:19">
      <c r="K2950" s="50">
        <v>35</v>
      </c>
      <c r="L2950" s="50">
        <f t="shared" si="1113"/>
        <v>351048</v>
      </c>
      <c r="M2950" s="50">
        <v>48</v>
      </c>
      <c r="N2950" s="50" t="str">
        <f ca="1">OFFSET(随机目标!$C$42,M2950-1,MATCH(K2950,随机目标!$C$41:$CH$41,0)-1)</f>
        <v>prop,316,1</v>
      </c>
      <c r="O2950" s="50" t="str">
        <f ca="1">OFFSET(随机目标!$C$42,M2950-1,MATCH(K2950,随机目标!$C$41:$CH$41,0))</f>
        <v>prop,316,1</v>
      </c>
      <c r="P2950" s="50">
        <f ca="1">OFFSET(随机目标!$C$42,M2950-1,MATCH(K2950,随机目标!$C$41:$CH$41,0)+1)</f>
        <v>25</v>
      </c>
      <c r="Q2950" s="50">
        <v>1</v>
      </c>
      <c r="R2950" s="50" t="str">
        <f t="shared" ca="1" si="1114"/>
        <v>prop_316</v>
      </c>
      <c r="S2950" s="50" t="str">
        <f t="shared" ca="1" si="1115"/>
        <v>prop</v>
      </c>
    </row>
    <row r="2951" spans="11:19">
      <c r="K2951" s="50">
        <v>35</v>
      </c>
      <c r="L2951" s="50">
        <f t="shared" si="1113"/>
        <v>351049</v>
      </c>
      <c r="M2951" s="50">
        <v>49</v>
      </c>
      <c r="N2951" s="50" t="str">
        <f ca="1">OFFSET(随机目标!$C$42,M2951-1,MATCH(K2951,随机目标!$C$41:$CH$41,0)-1)</f>
        <v>prop,316,1</v>
      </c>
      <c r="O2951" s="50" t="str">
        <f ca="1">OFFSET(随机目标!$C$42,M2951-1,MATCH(K2951,随机目标!$C$41:$CH$41,0))</f>
        <v>prop,316,1</v>
      </c>
      <c r="P2951" s="50">
        <f ca="1">OFFSET(随机目标!$C$42,M2951-1,MATCH(K2951,随机目标!$C$41:$CH$41,0)+1)</f>
        <v>25</v>
      </c>
      <c r="Q2951" s="50">
        <v>1</v>
      </c>
      <c r="R2951" s="50" t="str">
        <f t="shared" ca="1" si="1114"/>
        <v>prop_316</v>
      </c>
      <c r="S2951" s="50" t="str">
        <f t="shared" ca="1" si="1115"/>
        <v>prop</v>
      </c>
    </row>
    <row r="2952" spans="11:19">
      <c r="K2952" s="50">
        <v>35</v>
      </c>
      <c r="L2952" s="50">
        <f t="shared" si="1113"/>
        <v>351050</v>
      </c>
      <c r="M2952" s="50">
        <v>50</v>
      </c>
      <c r="N2952" s="50" t="str">
        <f ca="1">OFFSET(随机目标!$C$42,M2952-1,MATCH(K2952,随机目标!$C$41:$CH$41,0)-1)</f>
        <v>prop,316,1</v>
      </c>
      <c r="O2952" s="50" t="str">
        <f ca="1">OFFSET(随机目标!$C$42,M2952-1,MATCH(K2952,随机目标!$C$41:$CH$41,0))</f>
        <v>prop,316,1</v>
      </c>
      <c r="P2952" s="50">
        <f ca="1">OFFSET(随机目标!$C$42,M2952-1,MATCH(K2952,随机目标!$C$41:$CH$41,0)+1)</f>
        <v>20</v>
      </c>
      <c r="Q2952" s="50">
        <v>1</v>
      </c>
      <c r="R2952" s="50" t="str">
        <f t="shared" ca="1" si="1114"/>
        <v>prop_316</v>
      </c>
      <c r="S2952" s="50" t="str">
        <f t="shared" ca="1" si="1115"/>
        <v>prop</v>
      </c>
    </row>
    <row r="2953" spans="11:19">
      <c r="K2953" s="50">
        <v>35</v>
      </c>
      <c r="L2953" s="50">
        <f t="shared" si="1113"/>
        <v>351051</v>
      </c>
      <c r="M2953" s="50">
        <v>51</v>
      </c>
      <c r="N2953" s="50" t="str">
        <f ca="1">OFFSET(随机目标!$C$42,M2953-1,MATCH(K2953,随机目标!$C$41:$CH$41,0)-1)</f>
        <v>prop,316,1</v>
      </c>
      <c r="O2953" s="50" t="str">
        <f ca="1">OFFSET(随机目标!$C$42,M2953-1,MATCH(K2953,随机目标!$C$41:$CH$41,0))</f>
        <v>prop,316,1</v>
      </c>
      <c r="P2953" s="50">
        <f ca="1">OFFSET(随机目标!$C$42,M2953-1,MATCH(K2953,随机目标!$C$41:$CH$41,0)+1)</f>
        <v>20</v>
      </c>
      <c r="Q2953" s="50">
        <v>1</v>
      </c>
      <c r="R2953" s="50" t="str">
        <f t="shared" ca="1" si="1114"/>
        <v>prop_316</v>
      </c>
      <c r="S2953" s="50" t="str">
        <f t="shared" ca="1" si="1115"/>
        <v>prop</v>
      </c>
    </row>
    <row r="2954" spans="11:19">
      <c r="K2954" s="50">
        <v>35</v>
      </c>
      <c r="L2954" s="50">
        <f t="shared" si="1113"/>
        <v>351052</v>
      </c>
      <c r="M2954" s="50">
        <v>52</v>
      </c>
      <c r="N2954" s="50" t="str">
        <f ca="1">OFFSET(随机目标!$C$42,M2954-1,MATCH(K2954,随机目标!$C$41:$CH$41,0)-1)</f>
        <v>prop,316,1</v>
      </c>
      <c r="O2954" s="50" t="str">
        <f ca="1">OFFSET(随机目标!$C$42,M2954-1,MATCH(K2954,随机目标!$C$41:$CH$41,0))</f>
        <v>prop,316,1</v>
      </c>
      <c r="P2954" s="50">
        <f ca="1">OFFSET(随机目标!$C$42,M2954-1,MATCH(K2954,随机目标!$C$41:$CH$41,0)+1)</f>
        <v>20</v>
      </c>
      <c r="Q2954" s="50">
        <v>1</v>
      </c>
      <c r="R2954" s="50" t="str">
        <f t="shared" ca="1" si="1114"/>
        <v>prop_316</v>
      </c>
      <c r="S2954" s="50" t="str">
        <f t="shared" ca="1" si="1115"/>
        <v>prop</v>
      </c>
    </row>
    <row r="2955" spans="11:19">
      <c r="K2955" s="50">
        <v>35</v>
      </c>
      <c r="L2955" s="50">
        <f t="shared" si="1113"/>
        <v>351053</v>
      </c>
      <c r="M2955" s="50">
        <v>53</v>
      </c>
      <c r="N2955" s="50" t="str">
        <f ca="1">OFFSET(随机目标!$C$42,M2955-1,MATCH(K2955,随机目标!$C$41:$CH$41,0)-1)</f>
        <v>prop,316,1</v>
      </c>
      <c r="O2955" s="50" t="str">
        <f ca="1">OFFSET(随机目标!$C$42,M2955-1,MATCH(K2955,随机目标!$C$41:$CH$41,0))</f>
        <v>prop,316,1</v>
      </c>
      <c r="P2955" s="50">
        <f ca="1">OFFSET(随机目标!$C$42,M2955-1,MATCH(K2955,随机目标!$C$41:$CH$41,0)+1)</f>
        <v>20</v>
      </c>
      <c r="Q2955" s="50">
        <v>1</v>
      </c>
      <c r="R2955" s="50" t="str">
        <f t="shared" ca="1" si="1114"/>
        <v>prop_316</v>
      </c>
      <c r="S2955" s="50" t="str">
        <f t="shared" ca="1" si="1115"/>
        <v>prop</v>
      </c>
    </row>
    <row r="2956" spans="11:19">
      <c r="K2956" s="50">
        <v>35</v>
      </c>
      <c r="L2956" s="50">
        <f t="shared" si="1113"/>
        <v>351054</v>
      </c>
      <c r="M2956" s="50">
        <v>54</v>
      </c>
      <c r="N2956" s="50" t="str">
        <f ca="1">OFFSET(随机目标!$C$42,M2956-1,MATCH(K2956,随机目标!$C$41:$CH$41,0)-1)</f>
        <v>prop,316,1</v>
      </c>
      <c r="O2956" s="50" t="str">
        <f ca="1">OFFSET(随机目标!$C$42,M2956-1,MATCH(K2956,随机目标!$C$41:$CH$41,0))</f>
        <v>prop,316,1</v>
      </c>
      <c r="P2956" s="50">
        <f ca="1">OFFSET(随机目标!$C$42,M2956-1,MATCH(K2956,随机目标!$C$41:$CH$41,0)+1)</f>
        <v>15</v>
      </c>
      <c r="Q2956" s="50">
        <v>1</v>
      </c>
      <c r="R2956" s="50" t="str">
        <f t="shared" ca="1" si="1114"/>
        <v>prop_316</v>
      </c>
      <c r="S2956" s="50" t="str">
        <f t="shared" ca="1" si="1115"/>
        <v>prop</v>
      </c>
    </row>
    <row r="2957" spans="11:19">
      <c r="K2957" s="50">
        <v>35</v>
      </c>
      <c r="L2957" s="50">
        <f t="shared" si="1113"/>
        <v>351055</v>
      </c>
      <c r="M2957" s="50">
        <v>55</v>
      </c>
      <c r="N2957" s="50" t="str">
        <f ca="1">OFFSET(随机目标!$C$42,M2957-1,MATCH(K2957,随机目标!$C$41:$CH$41,0)-1)</f>
        <v>prop,316,1</v>
      </c>
      <c r="O2957" s="50" t="str">
        <f ca="1">OFFSET(随机目标!$C$42,M2957-1,MATCH(K2957,随机目标!$C$41:$CH$41,0))</f>
        <v>prop,316,1</v>
      </c>
      <c r="P2957" s="50">
        <f ca="1">OFFSET(随机目标!$C$42,M2957-1,MATCH(K2957,随机目标!$C$41:$CH$41,0)+1)</f>
        <v>15</v>
      </c>
      <c r="Q2957" s="50">
        <v>1</v>
      </c>
      <c r="R2957" s="50" t="str">
        <f t="shared" ca="1" si="1114"/>
        <v>prop_316</v>
      </c>
      <c r="S2957" s="50" t="str">
        <f t="shared" ca="1" si="1115"/>
        <v>prop</v>
      </c>
    </row>
    <row r="2958" spans="11:19">
      <c r="K2958" s="50">
        <v>35</v>
      </c>
      <c r="L2958" s="50">
        <f t="shared" si="1113"/>
        <v>351056</v>
      </c>
      <c r="M2958" s="50">
        <v>56</v>
      </c>
      <c r="N2958" s="50" t="str">
        <f ca="1">OFFSET(随机目标!$C$42,M2958-1,MATCH(K2958,随机目标!$C$41:$CH$41,0)-1)</f>
        <v>prop,316,1</v>
      </c>
      <c r="O2958" s="50" t="str">
        <f ca="1">OFFSET(随机目标!$C$42,M2958-1,MATCH(K2958,随机目标!$C$41:$CH$41,0))</f>
        <v>prop,316,1</v>
      </c>
      <c r="P2958" s="50">
        <f ca="1">OFFSET(随机目标!$C$42,M2958-1,MATCH(K2958,随机目标!$C$41:$CH$41,0)+1)</f>
        <v>15</v>
      </c>
      <c r="Q2958" s="50">
        <v>1</v>
      </c>
      <c r="R2958" s="50" t="str">
        <f t="shared" ca="1" si="1114"/>
        <v>prop_316</v>
      </c>
      <c r="S2958" s="50" t="str">
        <f t="shared" ca="1" si="1115"/>
        <v>prop</v>
      </c>
    </row>
    <row r="2959" spans="11:19">
      <c r="K2959" s="50">
        <v>35</v>
      </c>
      <c r="L2959" s="50">
        <f t="shared" si="1113"/>
        <v>351057</v>
      </c>
      <c r="M2959" s="50">
        <v>57</v>
      </c>
      <c r="N2959" s="50" t="str">
        <f ca="1">OFFSET(随机目标!$C$42,M2959-1,MATCH(K2959,随机目标!$C$41:$CH$41,0)-1)</f>
        <v>prop,316,1</v>
      </c>
      <c r="O2959" s="50" t="str">
        <f ca="1">OFFSET(随机目标!$C$42,M2959-1,MATCH(K2959,随机目标!$C$41:$CH$41,0))</f>
        <v>prop,316,1</v>
      </c>
      <c r="P2959" s="50">
        <f ca="1">OFFSET(随机目标!$C$42,M2959-1,MATCH(K2959,随机目标!$C$41:$CH$41,0)+1)</f>
        <v>15</v>
      </c>
      <c r="Q2959" s="50">
        <v>1</v>
      </c>
      <c r="R2959" s="50" t="str">
        <f t="shared" ca="1" si="1114"/>
        <v>prop_316</v>
      </c>
      <c r="S2959" s="50" t="str">
        <f t="shared" ca="1" si="1115"/>
        <v>prop</v>
      </c>
    </row>
    <row r="2960" spans="11:19">
      <c r="K2960" s="50">
        <v>35</v>
      </c>
      <c r="L2960" s="50">
        <f t="shared" si="1113"/>
        <v>351058</v>
      </c>
      <c r="M2960" s="50">
        <v>58</v>
      </c>
      <c r="N2960" s="50" t="str">
        <f ca="1">OFFSET(随机目标!$C$42,M2960-1,MATCH(K2960,随机目标!$C$41:$CH$41,0)-1)</f>
        <v>prop,316,1</v>
      </c>
      <c r="O2960" s="50" t="str">
        <f ca="1">OFFSET(随机目标!$C$42,M2960-1,MATCH(K2960,随机目标!$C$41:$CH$41,0))</f>
        <v>prop,316,1</v>
      </c>
      <c r="P2960" s="50">
        <f ca="1">OFFSET(随机目标!$C$42,M2960-1,MATCH(K2960,随机目标!$C$41:$CH$41,0)+1)</f>
        <v>15</v>
      </c>
      <c r="Q2960" s="50">
        <v>1</v>
      </c>
      <c r="R2960" s="50" t="str">
        <f t="shared" ca="1" si="1114"/>
        <v>prop_316</v>
      </c>
      <c r="S2960" s="50" t="str">
        <f t="shared" ca="1" si="1115"/>
        <v>prop</v>
      </c>
    </row>
    <row r="2961" spans="11:19">
      <c r="K2961" s="50">
        <v>35</v>
      </c>
      <c r="L2961" s="50">
        <f t="shared" si="1113"/>
        <v>351059</v>
      </c>
      <c r="M2961" s="50">
        <v>59</v>
      </c>
      <c r="N2961" s="50" t="str">
        <f ca="1">OFFSET(随机目标!$C$42,M2961-1,MATCH(K2961,随机目标!$C$41:$CH$41,0)-1)</f>
        <v>prop,316,1</v>
      </c>
      <c r="O2961" s="50" t="str">
        <f ca="1">OFFSET(随机目标!$C$42,M2961-1,MATCH(K2961,随机目标!$C$41:$CH$41,0))</f>
        <v>prop,316,1</v>
      </c>
      <c r="P2961" s="50">
        <f ca="1">OFFSET(随机目标!$C$42,M2961-1,MATCH(K2961,随机目标!$C$41:$CH$41,0)+1)</f>
        <v>10</v>
      </c>
      <c r="Q2961" s="50">
        <v>1</v>
      </c>
      <c r="R2961" s="50" t="str">
        <f t="shared" ca="1" si="1114"/>
        <v>prop_316</v>
      </c>
      <c r="S2961" s="50" t="str">
        <f t="shared" ca="1" si="1115"/>
        <v>prop</v>
      </c>
    </row>
    <row r="2962" spans="11:19">
      <c r="K2962" s="50">
        <v>35</v>
      </c>
      <c r="L2962" s="50">
        <f t="shared" si="1113"/>
        <v>351060</v>
      </c>
      <c r="M2962" s="50">
        <v>60</v>
      </c>
      <c r="N2962" s="50" t="str">
        <f ca="1">OFFSET(随机目标!$C$42,M2962-1,MATCH(K2962,随机目标!$C$41:$CH$41,0)-1)</f>
        <v>prop,316,1</v>
      </c>
      <c r="O2962" s="50" t="str">
        <f ca="1">OFFSET(随机目标!$C$42,M2962-1,MATCH(K2962,随机目标!$C$41:$CH$41,0))</f>
        <v>prop,316,1</v>
      </c>
      <c r="P2962" s="50">
        <f ca="1">OFFSET(随机目标!$C$42,M2962-1,MATCH(K2962,随机目标!$C$41:$CH$41,0)+1)</f>
        <v>10</v>
      </c>
      <c r="Q2962" s="50">
        <v>1</v>
      </c>
      <c r="R2962" s="50" t="str">
        <f t="shared" ca="1" si="1114"/>
        <v>prop_316</v>
      </c>
      <c r="S2962" s="50" t="str">
        <f t="shared" ca="1" si="1115"/>
        <v>prop</v>
      </c>
    </row>
    <row r="2963" spans="11:19">
      <c r="K2963" s="50">
        <v>35</v>
      </c>
      <c r="L2963" s="50">
        <f t="shared" si="1113"/>
        <v>351061</v>
      </c>
      <c r="M2963" s="50">
        <v>61</v>
      </c>
      <c r="N2963" s="50" t="str">
        <f ca="1">OFFSET(随机目标!$C$42,M2963-1,MATCH(K2963,随机目标!$C$41:$CH$41,0)-1)</f>
        <v>prop,316,1</v>
      </c>
      <c r="O2963" s="50" t="str">
        <f ca="1">OFFSET(随机目标!$C$42,M2963-1,MATCH(K2963,随机目标!$C$41:$CH$41,0))</f>
        <v>prop,316,1</v>
      </c>
      <c r="P2963" s="50">
        <f ca="1">OFFSET(随机目标!$C$42,M2963-1,MATCH(K2963,随机目标!$C$41:$CH$41,0)+1)</f>
        <v>10</v>
      </c>
      <c r="Q2963" s="50">
        <v>1</v>
      </c>
      <c r="R2963" s="50" t="str">
        <f t="shared" ca="1" si="1114"/>
        <v>prop_316</v>
      </c>
      <c r="S2963" s="50" t="str">
        <f t="shared" ca="1" si="1115"/>
        <v>prop</v>
      </c>
    </row>
    <row r="2964" spans="11:19">
      <c r="K2964" s="50">
        <v>35</v>
      </c>
      <c r="L2964" s="50">
        <f t="shared" si="1113"/>
        <v>351062</v>
      </c>
      <c r="M2964" s="50">
        <v>62</v>
      </c>
      <c r="N2964" s="50" t="str">
        <f ca="1">OFFSET(随机目标!$C$42,M2964-1,MATCH(K2964,随机目标!$C$41:$CH$41,0)-1)</f>
        <v>prop,316,1</v>
      </c>
      <c r="O2964" s="50" t="str">
        <f ca="1">OFFSET(随机目标!$C$42,M2964-1,MATCH(K2964,随机目标!$C$41:$CH$41,0))</f>
        <v>prop,316,1</v>
      </c>
      <c r="P2964" s="50">
        <f ca="1">OFFSET(随机目标!$C$42,M2964-1,MATCH(K2964,随机目标!$C$41:$CH$41,0)+1)</f>
        <v>10</v>
      </c>
      <c r="Q2964" s="50">
        <v>1</v>
      </c>
      <c r="R2964" s="50" t="str">
        <f t="shared" ca="1" si="1114"/>
        <v>prop_316</v>
      </c>
      <c r="S2964" s="50" t="str">
        <f t="shared" ca="1" si="1115"/>
        <v>prop</v>
      </c>
    </row>
    <row r="2965" spans="11:19">
      <c r="K2965" s="50">
        <v>35</v>
      </c>
      <c r="L2965" s="50">
        <f t="shared" si="1113"/>
        <v>351063</v>
      </c>
      <c r="M2965" s="50">
        <v>63</v>
      </c>
      <c r="N2965" s="50" t="str">
        <f ca="1">OFFSET(随机目标!$C$42,M2965-1,MATCH(K2965,随机目标!$C$41:$CH$41,0)-1)</f>
        <v>prop,316,1</v>
      </c>
      <c r="O2965" s="50" t="str">
        <f ca="1">OFFSET(随机目标!$C$42,M2965-1,MATCH(K2965,随机目标!$C$41:$CH$41,0))</f>
        <v>prop,316,1</v>
      </c>
      <c r="P2965" s="50">
        <f ca="1">OFFSET(随机目标!$C$42,M2965-1,MATCH(K2965,随机目标!$C$41:$CH$41,0)+1)</f>
        <v>10</v>
      </c>
      <c r="Q2965" s="50">
        <v>1</v>
      </c>
      <c r="R2965" s="50" t="str">
        <f t="shared" ca="1" si="1114"/>
        <v>prop_316</v>
      </c>
      <c r="S2965" s="50" t="str">
        <f t="shared" ca="1" si="1115"/>
        <v>prop</v>
      </c>
    </row>
    <row r="2966" spans="11:19">
      <c r="K2966" s="50">
        <v>35</v>
      </c>
      <c r="L2966" s="50">
        <f t="shared" si="1113"/>
        <v>351064</v>
      </c>
      <c r="M2966" s="50">
        <v>64</v>
      </c>
      <c r="N2966" s="50" t="str">
        <f ca="1">OFFSET(随机目标!$C$42,M2966-1,MATCH(K2966,随机目标!$C$41:$CH$41,0)-1)</f>
        <v>prop,316,1</v>
      </c>
      <c r="O2966" s="50" t="str">
        <f ca="1">OFFSET(随机目标!$C$42,M2966-1,MATCH(K2966,随机目标!$C$41:$CH$41,0))</f>
        <v>prop,316,1</v>
      </c>
      <c r="P2966" s="50">
        <f ca="1">OFFSET(随机目标!$C$42,M2966-1,MATCH(K2966,随机目标!$C$41:$CH$41,0)+1)</f>
        <v>10</v>
      </c>
      <c r="Q2966" s="50">
        <v>1</v>
      </c>
      <c r="R2966" s="50" t="str">
        <f t="shared" ca="1" si="1114"/>
        <v>prop_316</v>
      </c>
      <c r="S2966" s="50" t="str">
        <f t="shared" ca="1" si="1115"/>
        <v>prop</v>
      </c>
    </row>
    <row r="2967" spans="11:19">
      <c r="K2967" s="50">
        <v>35</v>
      </c>
      <c r="L2967" s="50">
        <f t="shared" si="1113"/>
        <v>351065</v>
      </c>
      <c r="M2967" s="50">
        <v>65</v>
      </c>
      <c r="N2967" s="50" t="str">
        <f ca="1">OFFSET(随机目标!$C$42,M2967-1,MATCH(K2967,随机目标!$C$41:$CH$41,0)-1)</f>
        <v>prop,316,1</v>
      </c>
      <c r="O2967" s="50" t="str">
        <f ca="1">OFFSET(随机目标!$C$42,M2967-1,MATCH(K2967,随机目标!$C$41:$CH$41,0))</f>
        <v>prop,316,1</v>
      </c>
      <c r="P2967" s="50">
        <f ca="1">OFFSET(随机目标!$C$42,M2967-1,MATCH(K2967,随机目标!$C$41:$CH$41,0)+1)</f>
        <v>10</v>
      </c>
      <c r="Q2967" s="50">
        <v>1</v>
      </c>
      <c r="R2967" s="50" t="str">
        <f t="shared" ca="1" si="1114"/>
        <v>prop_316</v>
      </c>
      <c r="S2967" s="50" t="str">
        <f t="shared" ca="1" si="1115"/>
        <v>prop</v>
      </c>
    </row>
    <row r="2968" spans="11:19">
      <c r="K2968" s="50">
        <v>35</v>
      </c>
      <c r="L2968" s="50">
        <f t="shared" si="1113"/>
        <v>351066</v>
      </c>
      <c r="M2968" s="50">
        <v>66</v>
      </c>
      <c r="N2968" s="50" t="str">
        <f ca="1">OFFSET(随机目标!$C$42,M2968-1,MATCH(K2968,随机目标!$C$41:$CH$41,0)-1)</f>
        <v>prop,316,1</v>
      </c>
      <c r="O2968" s="50" t="str">
        <f ca="1">OFFSET(随机目标!$C$42,M2968-1,MATCH(K2968,随机目标!$C$41:$CH$41,0))</f>
        <v>prop,316,1</v>
      </c>
      <c r="P2968" s="50">
        <f ca="1">OFFSET(随机目标!$C$42,M2968-1,MATCH(K2968,随机目标!$C$41:$CH$41,0)+1)</f>
        <v>5</v>
      </c>
      <c r="Q2968" s="50">
        <v>1</v>
      </c>
      <c r="R2968" s="50" t="str">
        <f t="shared" ca="1" si="1114"/>
        <v>prop_316</v>
      </c>
      <c r="S2968" s="50" t="str">
        <f t="shared" ca="1" si="1115"/>
        <v>prop</v>
      </c>
    </row>
    <row r="2969" spans="11:19">
      <c r="K2969" s="50">
        <v>35</v>
      </c>
      <c r="L2969" s="50">
        <f t="shared" si="1113"/>
        <v>351067</v>
      </c>
      <c r="M2969" s="50">
        <v>67</v>
      </c>
      <c r="N2969" s="50" t="str">
        <f ca="1">OFFSET(随机目标!$C$42,M2969-1,MATCH(K2969,随机目标!$C$41:$CH$41,0)-1)</f>
        <v>prop,316,1</v>
      </c>
      <c r="O2969" s="50" t="str">
        <f ca="1">OFFSET(随机目标!$C$42,M2969-1,MATCH(K2969,随机目标!$C$41:$CH$41,0))</f>
        <v>prop,316,1</v>
      </c>
      <c r="P2969" s="50">
        <f ca="1">OFFSET(随机目标!$C$42,M2969-1,MATCH(K2969,随机目标!$C$41:$CH$41,0)+1)</f>
        <v>5</v>
      </c>
      <c r="Q2969" s="50">
        <v>1</v>
      </c>
      <c r="R2969" s="50" t="str">
        <f t="shared" ca="1" si="1114"/>
        <v>prop_316</v>
      </c>
      <c r="S2969" s="50" t="str">
        <f t="shared" ca="1" si="1115"/>
        <v>prop</v>
      </c>
    </row>
    <row r="2970" spans="11:19">
      <c r="K2970" s="50">
        <v>35</v>
      </c>
      <c r="L2970" s="50">
        <f t="shared" si="1113"/>
        <v>351068</v>
      </c>
      <c r="M2970" s="50">
        <v>68</v>
      </c>
      <c r="N2970" s="50" t="str">
        <f ca="1">OFFSET(随机目标!$C$42,M2970-1,MATCH(K2970,随机目标!$C$41:$CH$41,0)-1)</f>
        <v>prop,316,1</v>
      </c>
      <c r="O2970" s="50" t="str">
        <f ca="1">OFFSET(随机目标!$C$42,M2970-1,MATCH(K2970,随机目标!$C$41:$CH$41,0))</f>
        <v>prop,316,1</v>
      </c>
      <c r="P2970" s="50">
        <f ca="1">OFFSET(随机目标!$C$42,M2970-1,MATCH(K2970,随机目标!$C$41:$CH$41,0)+1)</f>
        <v>5</v>
      </c>
      <c r="Q2970" s="50">
        <v>1</v>
      </c>
      <c r="R2970" s="50" t="str">
        <f t="shared" ca="1" si="1114"/>
        <v>prop_316</v>
      </c>
      <c r="S2970" s="50" t="str">
        <f t="shared" ca="1" si="1115"/>
        <v>prop</v>
      </c>
    </row>
    <row r="2971" spans="11:19">
      <c r="K2971" s="50">
        <v>35</v>
      </c>
      <c r="L2971" s="50">
        <f t="shared" si="1113"/>
        <v>351069</v>
      </c>
      <c r="M2971" s="50">
        <v>69</v>
      </c>
      <c r="N2971" s="50" t="str">
        <f ca="1">OFFSET(随机目标!$C$42,M2971-1,MATCH(K2971,随机目标!$C$41:$CH$41,0)-1)</f>
        <v>prop,316,1</v>
      </c>
      <c r="O2971" s="50" t="str">
        <f ca="1">OFFSET(随机目标!$C$42,M2971-1,MATCH(K2971,随机目标!$C$41:$CH$41,0))</f>
        <v>prop,316,1</v>
      </c>
      <c r="P2971" s="50">
        <f ca="1">OFFSET(随机目标!$C$42,M2971-1,MATCH(K2971,随机目标!$C$41:$CH$41,0)+1)</f>
        <v>5</v>
      </c>
      <c r="Q2971" s="50">
        <v>1</v>
      </c>
      <c r="R2971" s="50" t="str">
        <f t="shared" ca="1" si="1114"/>
        <v>prop_316</v>
      </c>
      <c r="S2971" s="50" t="str">
        <f t="shared" ca="1" si="1115"/>
        <v>prop</v>
      </c>
    </row>
    <row r="2972" spans="11:19">
      <c r="K2972" s="50">
        <v>35</v>
      </c>
      <c r="L2972" s="50">
        <f t="shared" si="1113"/>
        <v>351070</v>
      </c>
      <c r="M2972" s="50">
        <v>70</v>
      </c>
      <c r="N2972" s="50" t="str">
        <f ca="1">OFFSET(随机目标!$C$42,M2972-1,MATCH(K2972,随机目标!$C$41:$CH$41,0)-1)</f>
        <v>prop,316,1</v>
      </c>
      <c r="O2972" s="50" t="str">
        <f ca="1">OFFSET(随机目标!$C$42,M2972-1,MATCH(K2972,随机目标!$C$41:$CH$41,0))</f>
        <v>prop,316,1</v>
      </c>
      <c r="P2972" s="50">
        <f ca="1">OFFSET(随机目标!$C$42,M2972-1,MATCH(K2972,随机目标!$C$41:$CH$41,0)+1)</f>
        <v>5</v>
      </c>
      <c r="Q2972" s="50">
        <v>1</v>
      </c>
      <c r="R2972" s="50" t="str">
        <f t="shared" ca="1" si="1114"/>
        <v>prop_316</v>
      </c>
      <c r="S2972" s="50" t="str">
        <f t="shared" ca="1" si="1115"/>
        <v>prop</v>
      </c>
    </row>
    <row r="2973" spans="11:19">
      <c r="K2973" s="50">
        <v>35</v>
      </c>
      <c r="L2973" s="50">
        <f t="shared" si="1113"/>
        <v>351071</v>
      </c>
      <c r="M2973" s="50">
        <v>71</v>
      </c>
      <c r="N2973" s="50" t="str">
        <f ca="1">OFFSET(随机目标!$C$42,M2973-1,MATCH(K2973,随机目标!$C$41:$CH$41,0)-1)</f>
        <v>prop,316,1</v>
      </c>
      <c r="O2973" s="50" t="str">
        <f ca="1">OFFSET(随机目标!$C$42,M2973-1,MATCH(K2973,随机目标!$C$41:$CH$41,0))</f>
        <v>prop,316,1</v>
      </c>
      <c r="P2973" s="50">
        <f ca="1">OFFSET(随机目标!$C$42,M2973-1,MATCH(K2973,随机目标!$C$41:$CH$41,0)+1)</f>
        <v>5</v>
      </c>
      <c r="Q2973" s="50">
        <v>1</v>
      </c>
      <c r="R2973" s="50" t="str">
        <f t="shared" ca="1" si="1114"/>
        <v>prop_316</v>
      </c>
      <c r="S2973" s="50" t="str">
        <f t="shared" ca="1" si="1115"/>
        <v>prop</v>
      </c>
    </row>
    <row r="2974" spans="11:19">
      <c r="K2974" s="50">
        <v>35</v>
      </c>
      <c r="L2974" s="50">
        <f t="shared" si="1113"/>
        <v>351072</v>
      </c>
      <c r="M2974" s="50">
        <v>72</v>
      </c>
      <c r="N2974" s="50" t="str">
        <f ca="1">OFFSET(随机目标!$C$42,M2974-1,MATCH(K2974,随机目标!$C$41:$CH$41,0)-1)</f>
        <v>prop,316,1</v>
      </c>
      <c r="O2974" s="50" t="str">
        <f ca="1">OFFSET(随机目标!$C$42,M2974-1,MATCH(K2974,随机目标!$C$41:$CH$41,0))</f>
        <v>prop,316,1</v>
      </c>
      <c r="P2974" s="50">
        <f ca="1">OFFSET(随机目标!$C$42,M2974-1,MATCH(K2974,随机目标!$C$41:$CH$41,0)+1)</f>
        <v>5</v>
      </c>
      <c r="Q2974" s="50">
        <v>1</v>
      </c>
      <c r="R2974" s="50" t="str">
        <f t="shared" ca="1" si="1114"/>
        <v>prop_316</v>
      </c>
      <c r="S2974" s="50" t="str">
        <f t="shared" ca="1" si="1115"/>
        <v>prop</v>
      </c>
    </row>
    <row r="2975" spans="11:19">
      <c r="K2975" s="50">
        <v>35</v>
      </c>
      <c r="L2975" s="50">
        <f t="shared" si="1113"/>
        <v>351073</v>
      </c>
      <c r="M2975" s="50">
        <v>73</v>
      </c>
      <c r="N2975" s="50" t="str">
        <f ca="1">OFFSET(随机目标!$C$42,M2975-1,MATCH(K2975,随机目标!$C$41:$CH$41,0)-1)</f>
        <v>prop,316,1</v>
      </c>
      <c r="O2975" s="50" t="str">
        <f ca="1">OFFSET(随机目标!$C$42,M2975-1,MATCH(K2975,随机目标!$C$41:$CH$41,0))</f>
        <v>prop,316,1</v>
      </c>
      <c r="P2975" s="50">
        <f ca="1">OFFSET(随机目标!$C$42,M2975-1,MATCH(K2975,随机目标!$C$41:$CH$41,0)+1)</f>
        <v>5</v>
      </c>
      <c r="Q2975" s="50">
        <v>1</v>
      </c>
      <c r="R2975" s="50" t="str">
        <f t="shared" ca="1" si="1114"/>
        <v>prop_316</v>
      </c>
      <c r="S2975" s="50" t="str">
        <f t="shared" ca="1" si="1115"/>
        <v>prop</v>
      </c>
    </row>
    <row r="2976" spans="11:19">
      <c r="K2976" s="50">
        <v>35</v>
      </c>
      <c r="L2976" s="50">
        <f t="shared" si="1113"/>
        <v>351074</v>
      </c>
      <c r="M2976" s="50">
        <v>74</v>
      </c>
      <c r="N2976" s="50" t="str">
        <f ca="1">OFFSET(随机目标!$C$42,M2976-1,MATCH(K2976,随机目标!$C$41:$CH$41,0)-1)</f>
        <v>prop,316,1</v>
      </c>
      <c r="O2976" s="50" t="str">
        <f ca="1">OFFSET(随机目标!$C$42,M2976-1,MATCH(K2976,随机目标!$C$41:$CH$41,0))</f>
        <v>prop,316,1</v>
      </c>
      <c r="P2976" s="50">
        <f ca="1">OFFSET(随机目标!$C$42,M2976-1,MATCH(K2976,随机目标!$C$41:$CH$41,0)+1)</f>
        <v>5</v>
      </c>
      <c r="Q2976" s="50">
        <v>1</v>
      </c>
      <c r="R2976" s="50" t="str">
        <f t="shared" ca="1" si="1114"/>
        <v>prop_316</v>
      </c>
      <c r="S2976" s="50" t="str">
        <f t="shared" ca="1" si="1115"/>
        <v>prop</v>
      </c>
    </row>
    <row r="2977" spans="11:19">
      <c r="K2977" s="50">
        <v>35</v>
      </c>
      <c r="L2977" s="50">
        <f t="shared" si="1113"/>
        <v>351075</v>
      </c>
      <c r="M2977" s="50">
        <v>75</v>
      </c>
      <c r="N2977" s="50" t="str">
        <f ca="1">OFFSET(随机目标!$C$42,M2977-1,MATCH(K2977,随机目标!$C$41:$CH$41,0)-1)</f>
        <v>prop,316,1</v>
      </c>
      <c r="O2977" s="50" t="str">
        <f ca="1">OFFSET(随机目标!$C$42,M2977-1,MATCH(K2977,随机目标!$C$41:$CH$41,0))</f>
        <v>prop,316,1</v>
      </c>
      <c r="P2977" s="50">
        <f ca="1">OFFSET(随机目标!$C$42,M2977-1,MATCH(K2977,随机目标!$C$41:$CH$41,0)+1)</f>
        <v>5</v>
      </c>
      <c r="Q2977" s="50">
        <v>1</v>
      </c>
      <c r="R2977" s="50" t="str">
        <f t="shared" ca="1" si="1114"/>
        <v>prop_316</v>
      </c>
      <c r="S2977" s="50" t="str">
        <f t="shared" ca="1" si="1115"/>
        <v>prop</v>
      </c>
    </row>
    <row r="2978" spans="11:19">
      <c r="K2978" s="50">
        <v>35</v>
      </c>
      <c r="L2978" s="50">
        <f t="shared" si="1113"/>
        <v>351076</v>
      </c>
      <c r="M2978" s="50">
        <v>76</v>
      </c>
      <c r="N2978" s="50" t="str">
        <f ca="1">OFFSET(随机目标!$C$42,M2978-1,MATCH(K2978,随机目标!$C$41:$CH$41,0)-1)</f>
        <v>prop,316,1</v>
      </c>
      <c r="O2978" s="50" t="str">
        <f ca="1">OFFSET(随机目标!$C$42,M2978-1,MATCH(K2978,随机目标!$C$41:$CH$41,0))</f>
        <v>prop,316,1</v>
      </c>
      <c r="P2978" s="50">
        <f ca="1">OFFSET(随机目标!$C$42,M2978-1,MATCH(K2978,随机目标!$C$41:$CH$41,0)+1)</f>
        <v>5</v>
      </c>
      <c r="Q2978" s="50">
        <v>1</v>
      </c>
      <c r="R2978" s="50" t="str">
        <f t="shared" ca="1" si="1114"/>
        <v>prop_316</v>
      </c>
      <c r="S2978" s="50" t="str">
        <f t="shared" ca="1" si="1115"/>
        <v>prop</v>
      </c>
    </row>
    <row r="2979" spans="11:19">
      <c r="K2979" s="50">
        <v>35</v>
      </c>
      <c r="L2979" s="50">
        <f t="shared" si="1113"/>
        <v>351077</v>
      </c>
      <c r="M2979" s="50">
        <v>77</v>
      </c>
      <c r="N2979" s="50" t="str">
        <f ca="1">OFFSET(随机目标!$C$42,M2979-1,MATCH(K2979,随机目标!$C$41:$CH$41,0)-1)</f>
        <v>prop,316,1</v>
      </c>
      <c r="O2979" s="50" t="str">
        <f ca="1">OFFSET(随机目标!$C$42,M2979-1,MATCH(K2979,随机目标!$C$41:$CH$41,0))</f>
        <v>prop,316,1</v>
      </c>
      <c r="P2979" s="50">
        <f ca="1">OFFSET(随机目标!$C$42,M2979-1,MATCH(K2979,随机目标!$C$41:$CH$41,0)+1)</f>
        <v>5</v>
      </c>
      <c r="Q2979" s="50">
        <v>1</v>
      </c>
      <c r="R2979" s="50" t="str">
        <f t="shared" ca="1" si="1114"/>
        <v>prop_316</v>
      </c>
      <c r="S2979" s="50" t="str">
        <f t="shared" ca="1" si="1115"/>
        <v>prop</v>
      </c>
    </row>
    <row r="2980" spans="11:19">
      <c r="K2980" s="50">
        <v>35</v>
      </c>
      <c r="L2980" s="50">
        <f t="shared" si="1113"/>
        <v>351078</v>
      </c>
      <c r="M2980" s="50">
        <v>78</v>
      </c>
      <c r="N2980" s="50" t="str">
        <f ca="1">OFFSET(随机目标!$C$42,M2980-1,MATCH(K2980,随机目标!$C$41:$CH$41,0)-1)</f>
        <v>prop,316,1</v>
      </c>
      <c r="O2980" s="50" t="str">
        <f ca="1">OFFSET(随机目标!$C$42,M2980-1,MATCH(K2980,随机目标!$C$41:$CH$41,0))</f>
        <v>prop,316,1</v>
      </c>
      <c r="P2980" s="50">
        <f ca="1">OFFSET(随机目标!$C$42,M2980-1,MATCH(K2980,随机目标!$C$41:$CH$41,0)+1)</f>
        <v>5</v>
      </c>
      <c r="Q2980" s="50">
        <v>1</v>
      </c>
      <c r="R2980" s="50" t="str">
        <f t="shared" ca="1" si="1114"/>
        <v>prop_316</v>
      </c>
      <c r="S2980" s="50" t="str">
        <f t="shared" ca="1" si="1115"/>
        <v>prop</v>
      </c>
    </row>
    <row r="2981" spans="11:19">
      <c r="K2981" s="50">
        <v>35</v>
      </c>
      <c r="L2981" s="50">
        <f t="shared" si="1113"/>
        <v>351079</v>
      </c>
      <c r="M2981" s="50">
        <v>79</v>
      </c>
      <c r="N2981" s="50" t="str">
        <f ca="1">OFFSET(随机目标!$C$42,M2981-1,MATCH(K2981,随机目标!$C$41:$CH$41,0)-1)</f>
        <v>prop,316,1</v>
      </c>
      <c r="O2981" s="50" t="str">
        <f ca="1">OFFSET(随机目标!$C$42,M2981-1,MATCH(K2981,随机目标!$C$41:$CH$41,0))</f>
        <v>prop,316,1</v>
      </c>
      <c r="P2981" s="50">
        <f ca="1">OFFSET(随机目标!$C$42,M2981-1,MATCH(K2981,随机目标!$C$41:$CH$41,0)+1)</f>
        <v>5</v>
      </c>
      <c r="Q2981" s="50">
        <v>1</v>
      </c>
      <c r="R2981" s="50" t="str">
        <f t="shared" ca="1" si="1114"/>
        <v>prop_316</v>
      </c>
      <c r="S2981" s="50" t="str">
        <f t="shared" ca="1" si="1115"/>
        <v>prop</v>
      </c>
    </row>
    <row r="2982" spans="11:19">
      <c r="K2982" s="50">
        <v>35</v>
      </c>
      <c r="L2982" s="50">
        <f t="shared" si="1113"/>
        <v>351080</v>
      </c>
      <c r="M2982" s="50">
        <v>80</v>
      </c>
      <c r="N2982" s="50" t="str">
        <f ca="1">OFFSET(随机目标!$C$42,M2982-1,MATCH(K2982,随机目标!$C$41:$CH$41,0)-1)</f>
        <v>prop,316,1</v>
      </c>
      <c r="O2982" s="50" t="str">
        <f ca="1">OFFSET(随机目标!$C$42,M2982-1,MATCH(K2982,随机目标!$C$41:$CH$41,0))</f>
        <v>prop,316,1</v>
      </c>
      <c r="P2982" s="50">
        <f ca="1">OFFSET(随机目标!$C$42,M2982-1,MATCH(K2982,随机目标!$C$41:$CH$41,0)+1)</f>
        <v>5</v>
      </c>
      <c r="Q2982" s="50">
        <v>1</v>
      </c>
      <c r="R2982" s="50" t="str">
        <f t="shared" ca="1" si="1114"/>
        <v>prop_316</v>
      </c>
      <c r="S2982" s="50" t="str">
        <f t="shared" ca="1" si="1115"/>
        <v>prop</v>
      </c>
    </row>
    <row r="2983" spans="11:19">
      <c r="K2983" s="50">
        <v>35</v>
      </c>
      <c r="L2983" s="50">
        <f t="shared" si="1113"/>
        <v>351081</v>
      </c>
      <c r="M2983" s="50">
        <v>81</v>
      </c>
      <c r="N2983" s="50" t="str">
        <f ca="1">OFFSET(随机目标!$C$42,M2983-1,MATCH(K2983,随机目标!$C$41:$CH$41,0)-1)</f>
        <v>prop,316,1</v>
      </c>
      <c r="O2983" s="50" t="str">
        <f ca="1">OFFSET(随机目标!$C$42,M2983-1,MATCH(K2983,随机目标!$C$41:$CH$41,0))</f>
        <v>prop,316,1</v>
      </c>
      <c r="P2983" s="50">
        <f ca="1">OFFSET(随机目标!$C$42,M2983-1,MATCH(K2983,随机目标!$C$41:$CH$41,0)+1)</f>
        <v>5</v>
      </c>
      <c r="Q2983" s="50">
        <v>1</v>
      </c>
      <c r="R2983" s="50" t="str">
        <f t="shared" ca="1" si="1114"/>
        <v>prop_316</v>
      </c>
      <c r="S2983" s="50" t="str">
        <f t="shared" ca="1" si="1115"/>
        <v>prop</v>
      </c>
    </row>
    <row r="2984" spans="11:19">
      <c r="K2984" s="50">
        <v>35</v>
      </c>
      <c r="L2984" s="50">
        <f t="shared" si="1113"/>
        <v>351082</v>
      </c>
      <c r="M2984" s="50">
        <v>82</v>
      </c>
      <c r="N2984" s="50" t="str">
        <f ca="1">OFFSET(随机目标!$C$42,M2984-1,MATCH(K2984,随机目标!$C$41:$CH$41,0)-1)</f>
        <v>prop,316,1</v>
      </c>
      <c r="O2984" s="50" t="str">
        <f ca="1">OFFSET(随机目标!$C$42,M2984-1,MATCH(K2984,随机目标!$C$41:$CH$41,0))</f>
        <v>prop,316,1</v>
      </c>
      <c r="P2984" s="50">
        <f ca="1">OFFSET(随机目标!$C$42,M2984-1,MATCH(K2984,随机目标!$C$41:$CH$41,0)+1)</f>
        <v>5</v>
      </c>
      <c r="Q2984" s="50">
        <v>1</v>
      </c>
      <c r="R2984" s="50" t="str">
        <f t="shared" ca="1" si="1114"/>
        <v>prop_316</v>
      </c>
      <c r="S2984" s="50" t="str">
        <f t="shared" ca="1" si="1115"/>
        <v>prop</v>
      </c>
    </row>
    <row r="2985" spans="11:19">
      <c r="K2985" s="50">
        <v>35</v>
      </c>
      <c r="L2985" s="50">
        <f t="shared" si="1113"/>
        <v>351083</v>
      </c>
      <c r="M2985" s="50">
        <v>83</v>
      </c>
      <c r="N2985" s="50" t="str">
        <f ca="1">OFFSET(随机目标!$C$42,M2985-1,MATCH(K2985,随机目标!$C$41:$CH$41,0)-1)</f>
        <v>prop,316,1</v>
      </c>
      <c r="O2985" s="50" t="str">
        <f ca="1">OFFSET(随机目标!$C$42,M2985-1,MATCH(K2985,随机目标!$C$41:$CH$41,0))</f>
        <v>prop,316,1</v>
      </c>
      <c r="P2985" s="50">
        <f ca="1">OFFSET(随机目标!$C$42,M2985-1,MATCH(K2985,随机目标!$C$41:$CH$41,0)+1)</f>
        <v>5</v>
      </c>
      <c r="Q2985" s="50">
        <v>1</v>
      </c>
      <c r="R2985" s="50" t="str">
        <f t="shared" ca="1" si="1114"/>
        <v>prop_316</v>
      </c>
      <c r="S2985" s="50" t="str">
        <f t="shared" ca="1" si="1115"/>
        <v>prop</v>
      </c>
    </row>
    <row r="2986" spans="11:19">
      <c r="K2986" s="50">
        <v>35</v>
      </c>
      <c r="L2986" s="50">
        <f t="shared" si="1113"/>
        <v>351084</v>
      </c>
      <c r="M2986" s="50">
        <v>84</v>
      </c>
      <c r="N2986" s="50" t="str">
        <f ca="1">OFFSET(随机目标!$C$42,M2986-1,MATCH(K2986,随机目标!$C$41:$CH$41,0)-1)</f>
        <v>prop,316,1</v>
      </c>
      <c r="O2986" s="50" t="str">
        <f ca="1">OFFSET(随机目标!$C$42,M2986-1,MATCH(K2986,随机目标!$C$41:$CH$41,0))</f>
        <v>prop,316,1</v>
      </c>
      <c r="P2986" s="50">
        <f ca="1">OFFSET(随机目标!$C$42,M2986-1,MATCH(K2986,随机目标!$C$41:$CH$41,0)+1)</f>
        <v>5</v>
      </c>
      <c r="Q2986" s="50">
        <v>1</v>
      </c>
      <c r="R2986" s="50" t="str">
        <f t="shared" ca="1" si="1114"/>
        <v>prop_316</v>
      </c>
      <c r="S2986" s="50" t="str">
        <f t="shared" ca="1" si="1115"/>
        <v>prop</v>
      </c>
    </row>
    <row r="2987" spans="11:19">
      <c r="K2987" s="50">
        <v>35</v>
      </c>
      <c r="L2987" s="50">
        <f t="shared" si="1113"/>
        <v>351085</v>
      </c>
      <c r="M2987" s="50">
        <v>85</v>
      </c>
      <c r="N2987" s="50" t="str">
        <f ca="1">OFFSET(随机目标!$C$42,M2987-1,MATCH(K2987,随机目标!$C$41:$CH$41,0)-1)</f>
        <v>prop,316,1</v>
      </c>
      <c r="O2987" s="50" t="str">
        <f ca="1">OFFSET(随机目标!$C$42,M2987-1,MATCH(K2987,随机目标!$C$41:$CH$41,0))</f>
        <v>prop,316,1</v>
      </c>
      <c r="P2987" s="50">
        <f ca="1">OFFSET(随机目标!$C$42,M2987-1,MATCH(K2987,随机目标!$C$41:$CH$41,0)+1)</f>
        <v>5</v>
      </c>
      <c r="Q2987" s="50">
        <v>1</v>
      </c>
      <c r="R2987" s="50" t="str">
        <f t="shared" ca="1" si="1114"/>
        <v>prop_316</v>
      </c>
      <c r="S2987" s="50" t="str">
        <f t="shared" ca="1" si="1115"/>
        <v>prop</v>
      </c>
    </row>
    <row r="2988" spans="11:19">
      <c r="K2988" s="50">
        <v>35</v>
      </c>
      <c r="L2988" s="50">
        <f t="shared" si="1113"/>
        <v>351086</v>
      </c>
      <c r="M2988" s="50">
        <v>86</v>
      </c>
      <c r="N2988" s="50" t="str">
        <f ca="1">OFFSET(随机目标!$C$42,M2988-1,MATCH(K2988,随机目标!$C$41:$CH$41,0)-1)</f>
        <v>prop,316,1</v>
      </c>
      <c r="O2988" s="50" t="str">
        <f ca="1">OFFSET(随机目标!$C$42,M2988-1,MATCH(K2988,随机目标!$C$41:$CH$41,0))</f>
        <v>prop,316,1</v>
      </c>
      <c r="P2988" s="50">
        <f ca="1">OFFSET(随机目标!$C$42,M2988-1,MATCH(K2988,随机目标!$C$41:$CH$41,0)+1)</f>
        <v>5</v>
      </c>
      <c r="Q2988" s="50">
        <v>1</v>
      </c>
      <c r="R2988" s="50" t="str">
        <f t="shared" ca="1" si="1114"/>
        <v>prop_316</v>
      </c>
      <c r="S2988" s="50" t="str">
        <f t="shared" ca="1" si="1115"/>
        <v>prop</v>
      </c>
    </row>
    <row r="2989" spans="11:19">
      <c r="K2989" s="50">
        <v>35</v>
      </c>
      <c r="L2989" s="50">
        <f t="shared" si="1113"/>
        <v>351087</v>
      </c>
      <c r="M2989" s="50">
        <v>87</v>
      </c>
      <c r="N2989" s="50" t="str">
        <f ca="1">OFFSET(随机目标!$C$42,M2989-1,MATCH(K2989,随机目标!$C$41:$CH$41,0)-1)</f>
        <v>prop,316,1</v>
      </c>
      <c r="O2989" s="50" t="str">
        <f ca="1">OFFSET(随机目标!$C$42,M2989-1,MATCH(K2989,随机目标!$C$41:$CH$41,0))</f>
        <v>prop,316,1</v>
      </c>
      <c r="P2989" s="50">
        <f ca="1">OFFSET(随机目标!$C$42,M2989-1,MATCH(K2989,随机目标!$C$41:$CH$41,0)+1)</f>
        <v>5</v>
      </c>
      <c r="Q2989" s="50">
        <v>1</v>
      </c>
      <c r="R2989" s="50" t="str">
        <f t="shared" ca="1" si="1114"/>
        <v>prop_316</v>
      </c>
      <c r="S2989" s="50" t="str">
        <f t="shared" ca="1" si="1115"/>
        <v>prop</v>
      </c>
    </row>
    <row r="2990" spans="11:19">
      <c r="K2990" s="50">
        <v>35</v>
      </c>
      <c r="L2990" s="50">
        <f t="shared" si="1113"/>
        <v>351088</v>
      </c>
      <c r="M2990" s="50">
        <v>88</v>
      </c>
      <c r="N2990" s="50" t="str">
        <f ca="1">OFFSET(随机目标!$C$42,M2990-1,MATCH(K2990,随机目标!$C$41:$CH$41,0)-1)</f>
        <v>prop,316,1</v>
      </c>
      <c r="O2990" s="50" t="str">
        <f ca="1">OFFSET(随机目标!$C$42,M2990-1,MATCH(K2990,随机目标!$C$41:$CH$41,0))</f>
        <v>prop,316,1</v>
      </c>
      <c r="P2990" s="50">
        <f ca="1">OFFSET(随机目标!$C$42,M2990-1,MATCH(K2990,随机目标!$C$41:$CH$41,0)+1)</f>
        <v>5</v>
      </c>
      <c r="Q2990" s="50">
        <v>1</v>
      </c>
      <c r="R2990" s="50" t="str">
        <f t="shared" ca="1" si="1114"/>
        <v>prop_316</v>
      </c>
      <c r="S2990" s="50" t="str">
        <f t="shared" ca="1" si="1115"/>
        <v>prop</v>
      </c>
    </row>
    <row r="2991" spans="11:19">
      <c r="K2991" s="50">
        <v>35</v>
      </c>
      <c r="L2991" s="50">
        <f t="shared" si="1113"/>
        <v>351089</v>
      </c>
      <c r="M2991" s="50">
        <v>89</v>
      </c>
      <c r="N2991" s="50" t="str">
        <f ca="1">OFFSET(随机目标!$C$42,M2991-1,MATCH(K2991,随机目标!$C$41:$CH$41,0)-1)</f>
        <v>prop,316,1</v>
      </c>
      <c r="O2991" s="50" t="str">
        <f ca="1">OFFSET(随机目标!$C$42,M2991-1,MATCH(K2991,随机目标!$C$41:$CH$41,0))</f>
        <v>prop,316,1</v>
      </c>
      <c r="P2991" s="50">
        <f ca="1">OFFSET(随机目标!$C$42,M2991-1,MATCH(K2991,随机目标!$C$41:$CH$41,0)+1)</f>
        <v>5</v>
      </c>
      <c r="Q2991" s="50">
        <v>1</v>
      </c>
      <c r="R2991" s="50" t="str">
        <f t="shared" ca="1" si="1114"/>
        <v>prop_316</v>
      </c>
      <c r="S2991" s="50" t="str">
        <f t="shared" ca="1" si="1115"/>
        <v>prop</v>
      </c>
    </row>
    <row r="2992" spans="11:19">
      <c r="K2992" s="50">
        <v>35</v>
      </c>
      <c r="L2992" s="50">
        <f t="shared" ref="L2992:L3055" si="1116">K2992*10000+1000+M2992</f>
        <v>351090</v>
      </c>
      <c r="M2992" s="50">
        <v>90</v>
      </c>
      <c r="N2992" s="50" t="str">
        <f ca="1">OFFSET(随机目标!$C$42,M2992-1,MATCH(K2992,随机目标!$C$41:$CH$41,0)-1)</f>
        <v>prop,316,1</v>
      </c>
      <c r="O2992" s="50" t="str">
        <f ca="1">OFFSET(随机目标!$C$42,M2992-1,MATCH(K2992,随机目标!$C$41:$CH$41,0))</f>
        <v>prop,316,1</v>
      </c>
      <c r="P2992" s="50">
        <f ca="1">OFFSET(随机目标!$C$42,M2992-1,MATCH(K2992,随机目标!$C$41:$CH$41,0)+1)</f>
        <v>5</v>
      </c>
      <c r="Q2992" s="50">
        <v>1</v>
      </c>
      <c r="R2992" s="50" t="str">
        <f t="shared" ref="R2992:R3055" ca="1" si="1117">IF(OR(S2992="coin",S2992="stage_token"),VLOOKUP(S2992,$AE$3:$AF$6,2,0),IF(S2992="item",VLOOKUP(O2992,$AE$3:$AF$6,2,0),S2992&amp;"_"&amp;MID(O2992,6,3)))</f>
        <v>prop_316</v>
      </c>
      <c r="S2992" s="50" t="str">
        <f t="shared" ref="S2992:S3055" ca="1" si="1118">LEFT(O2992,FIND(",",O2992)-1)</f>
        <v>prop</v>
      </c>
    </row>
    <row r="2993" spans="11:19">
      <c r="K2993" s="50">
        <v>35</v>
      </c>
      <c r="L2993" s="50">
        <f t="shared" si="1116"/>
        <v>351091</v>
      </c>
      <c r="M2993" s="50">
        <v>91</v>
      </c>
      <c r="N2993" s="50" t="str">
        <f ca="1">OFFSET(随机目标!$C$42,M2993-1,MATCH(K2993,随机目标!$C$41:$CH$41,0)-1)</f>
        <v>prop,316,1</v>
      </c>
      <c r="O2993" s="50" t="str">
        <f ca="1">OFFSET(随机目标!$C$42,M2993-1,MATCH(K2993,随机目标!$C$41:$CH$41,0))</f>
        <v>prop,316,1</v>
      </c>
      <c r="P2993" s="50">
        <f ca="1">OFFSET(随机目标!$C$42,M2993-1,MATCH(K2993,随机目标!$C$41:$CH$41,0)+1)</f>
        <v>5</v>
      </c>
      <c r="Q2993" s="50">
        <v>1</v>
      </c>
      <c r="R2993" s="50" t="str">
        <f t="shared" ca="1" si="1117"/>
        <v>prop_316</v>
      </c>
      <c r="S2993" s="50" t="str">
        <f t="shared" ca="1" si="1118"/>
        <v>prop</v>
      </c>
    </row>
    <row r="2994" spans="11:19">
      <c r="K2994" s="50">
        <v>35</v>
      </c>
      <c r="L2994" s="50">
        <f t="shared" si="1116"/>
        <v>351092</v>
      </c>
      <c r="M2994" s="50">
        <v>92</v>
      </c>
      <c r="N2994" s="50" t="str">
        <f ca="1">OFFSET(随机目标!$C$42,M2994-1,MATCH(K2994,随机目标!$C$41:$CH$41,0)-1)</f>
        <v>prop,316,1</v>
      </c>
      <c r="O2994" s="50" t="str">
        <f ca="1">OFFSET(随机目标!$C$42,M2994-1,MATCH(K2994,随机目标!$C$41:$CH$41,0))</f>
        <v>prop,316,1</v>
      </c>
      <c r="P2994" s="50">
        <f ca="1">OFFSET(随机目标!$C$42,M2994-1,MATCH(K2994,随机目标!$C$41:$CH$41,0)+1)</f>
        <v>5</v>
      </c>
      <c r="Q2994" s="50">
        <v>1</v>
      </c>
      <c r="R2994" s="50" t="str">
        <f t="shared" ca="1" si="1117"/>
        <v>prop_316</v>
      </c>
      <c r="S2994" s="50" t="str">
        <f t="shared" ca="1" si="1118"/>
        <v>prop</v>
      </c>
    </row>
    <row r="2995" spans="11:19">
      <c r="K2995" s="50">
        <v>35</v>
      </c>
      <c r="L2995" s="50">
        <f t="shared" si="1116"/>
        <v>351093</v>
      </c>
      <c r="M2995" s="50">
        <v>93</v>
      </c>
      <c r="N2995" s="50" t="str">
        <f ca="1">OFFSET(随机目标!$C$42,M2995-1,MATCH(K2995,随机目标!$C$41:$CH$41,0)-1)</f>
        <v>prop,316,1</v>
      </c>
      <c r="O2995" s="50" t="str">
        <f ca="1">OFFSET(随机目标!$C$42,M2995-1,MATCH(K2995,随机目标!$C$41:$CH$41,0))</f>
        <v>prop,316,1</v>
      </c>
      <c r="P2995" s="50">
        <f ca="1">OFFSET(随机目标!$C$42,M2995-1,MATCH(K2995,随机目标!$C$41:$CH$41,0)+1)</f>
        <v>5</v>
      </c>
      <c r="Q2995" s="50">
        <v>1</v>
      </c>
      <c r="R2995" s="50" t="str">
        <f t="shared" ca="1" si="1117"/>
        <v>prop_316</v>
      </c>
      <c r="S2995" s="50" t="str">
        <f t="shared" ca="1" si="1118"/>
        <v>prop</v>
      </c>
    </row>
    <row r="2996" spans="11:19">
      <c r="K2996" s="50">
        <v>35</v>
      </c>
      <c r="L2996" s="50">
        <f t="shared" si="1116"/>
        <v>351094</v>
      </c>
      <c r="M2996" s="50">
        <v>94</v>
      </c>
      <c r="N2996" s="50" t="str">
        <f ca="1">OFFSET(随机目标!$C$42,M2996-1,MATCH(K2996,随机目标!$C$41:$CH$41,0)-1)</f>
        <v>prop,316,1</v>
      </c>
      <c r="O2996" s="50" t="str">
        <f ca="1">OFFSET(随机目标!$C$42,M2996-1,MATCH(K2996,随机目标!$C$41:$CH$41,0))</f>
        <v>prop,316,1</v>
      </c>
      <c r="P2996" s="50">
        <f ca="1">OFFSET(随机目标!$C$42,M2996-1,MATCH(K2996,随机目标!$C$41:$CH$41,0)+1)</f>
        <v>5</v>
      </c>
      <c r="Q2996" s="50">
        <v>1</v>
      </c>
      <c r="R2996" s="50" t="str">
        <f t="shared" ca="1" si="1117"/>
        <v>prop_316</v>
      </c>
      <c r="S2996" s="50" t="str">
        <f t="shared" ca="1" si="1118"/>
        <v>prop</v>
      </c>
    </row>
    <row r="2997" spans="11:19">
      <c r="K2997" s="50">
        <v>35</v>
      </c>
      <c r="L2997" s="50">
        <f t="shared" si="1116"/>
        <v>351095</v>
      </c>
      <c r="M2997" s="50">
        <v>95</v>
      </c>
      <c r="N2997" s="50" t="str">
        <f ca="1">OFFSET(随机目标!$C$42,M2997-1,MATCH(K2997,随机目标!$C$41:$CH$41,0)-1)</f>
        <v>prop,316,1</v>
      </c>
      <c r="O2997" s="50" t="str">
        <f ca="1">OFFSET(随机目标!$C$42,M2997-1,MATCH(K2997,随机目标!$C$41:$CH$41,0))</f>
        <v>prop,316,1</v>
      </c>
      <c r="P2997" s="50">
        <f ca="1">OFFSET(随机目标!$C$42,M2997-1,MATCH(K2997,随机目标!$C$41:$CH$41,0)+1)</f>
        <v>5</v>
      </c>
      <c r="Q2997" s="50">
        <v>1</v>
      </c>
      <c r="R2997" s="50" t="str">
        <f t="shared" ca="1" si="1117"/>
        <v>prop_316</v>
      </c>
      <c r="S2997" s="50" t="str">
        <f t="shared" ca="1" si="1118"/>
        <v>prop</v>
      </c>
    </row>
    <row r="2998" spans="11:19">
      <c r="K2998" s="50">
        <v>35</v>
      </c>
      <c r="L2998" s="50">
        <f t="shared" si="1116"/>
        <v>351096</v>
      </c>
      <c r="M2998" s="50">
        <v>96</v>
      </c>
      <c r="N2998" s="50" t="str">
        <f ca="1">OFFSET(随机目标!$C$42,M2998-1,MATCH(K2998,随机目标!$C$41:$CH$41,0)-1)</f>
        <v>prop,316,1</v>
      </c>
      <c r="O2998" s="50" t="str">
        <f ca="1">OFFSET(随机目标!$C$42,M2998-1,MATCH(K2998,随机目标!$C$41:$CH$41,0))</f>
        <v>prop,316,1</v>
      </c>
      <c r="P2998" s="50">
        <f ca="1">OFFSET(随机目标!$C$42,M2998-1,MATCH(K2998,随机目标!$C$41:$CH$41,0)+1)</f>
        <v>5</v>
      </c>
      <c r="Q2998" s="50">
        <v>1</v>
      </c>
      <c r="R2998" s="50" t="str">
        <f t="shared" ca="1" si="1117"/>
        <v>prop_316</v>
      </c>
      <c r="S2998" s="50" t="str">
        <f t="shared" ca="1" si="1118"/>
        <v>prop</v>
      </c>
    </row>
    <row r="2999" spans="11:19">
      <c r="K2999" s="50">
        <v>35</v>
      </c>
      <c r="L2999" s="50">
        <f t="shared" si="1116"/>
        <v>351097</v>
      </c>
      <c r="M2999" s="50">
        <v>97</v>
      </c>
      <c r="N2999" s="50" t="str">
        <f ca="1">OFFSET(随机目标!$C$42,M2999-1,MATCH(K2999,随机目标!$C$41:$CH$41,0)-1)</f>
        <v>prop,316,1</v>
      </c>
      <c r="O2999" s="50" t="str">
        <f ca="1">OFFSET(随机目标!$C$42,M2999-1,MATCH(K2999,随机目标!$C$41:$CH$41,0))</f>
        <v>prop,316,1</v>
      </c>
      <c r="P2999" s="50">
        <f ca="1">OFFSET(随机目标!$C$42,M2999-1,MATCH(K2999,随机目标!$C$41:$CH$41,0)+1)</f>
        <v>5</v>
      </c>
      <c r="Q2999" s="50">
        <v>1</v>
      </c>
      <c r="R2999" s="50" t="str">
        <f t="shared" ca="1" si="1117"/>
        <v>prop_316</v>
      </c>
      <c r="S2999" s="50" t="str">
        <f t="shared" ca="1" si="1118"/>
        <v>prop</v>
      </c>
    </row>
    <row r="3000" spans="11:19">
      <c r="K3000" s="50">
        <v>35</v>
      </c>
      <c r="L3000" s="50">
        <f t="shared" si="1116"/>
        <v>351098</v>
      </c>
      <c r="M3000" s="50">
        <v>98</v>
      </c>
      <c r="N3000" s="50" t="str">
        <f ca="1">OFFSET(随机目标!$C$42,M3000-1,MATCH(K3000,随机目标!$C$41:$CH$41,0)-1)</f>
        <v>prop,316,1</v>
      </c>
      <c r="O3000" s="50" t="str">
        <f ca="1">OFFSET(随机目标!$C$42,M3000-1,MATCH(K3000,随机目标!$C$41:$CH$41,0))</f>
        <v>prop,316,1</v>
      </c>
      <c r="P3000" s="50">
        <f ca="1">OFFSET(随机目标!$C$42,M3000-1,MATCH(K3000,随机目标!$C$41:$CH$41,0)+1)</f>
        <v>5</v>
      </c>
      <c r="Q3000" s="50">
        <v>1</v>
      </c>
      <c r="R3000" s="50" t="str">
        <f t="shared" ca="1" si="1117"/>
        <v>prop_316</v>
      </c>
      <c r="S3000" s="50" t="str">
        <f t="shared" ca="1" si="1118"/>
        <v>prop</v>
      </c>
    </row>
    <row r="3001" spans="11:19">
      <c r="K3001" s="50">
        <v>35</v>
      </c>
      <c r="L3001" s="50">
        <f t="shared" si="1116"/>
        <v>351099</v>
      </c>
      <c r="M3001" s="50">
        <v>99</v>
      </c>
      <c r="N3001" s="50" t="str">
        <f ca="1">OFFSET(随机目标!$C$42,M3001-1,MATCH(K3001,随机目标!$C$41:$CH$41,0)-1)</f>
        <v>prop,316,1</v>
      </c>
      <c r="O3001" s="50" t="str">
        <f ca="1">OFFSET(随机目标!$C$42,M3001-1,MATCH(K3001,随机目标!$C$41:$CH$41,0))</f>
        <v>prop,316,1</v>
      </c>
      <c r="P3001" s="50">
        <f ca="1">OFFSET(随机目标!$C$42,M3001-1,MATCH(K3001,随机目标!$C$41:$CH$41,0)+1)</f>
        <v>5</v>
      </c>
      <c r="Q3001" s="50">
        <v>1</v>
      </c>
      <c r="R3001" s="50" t="str">
        <f t="shared" ca="1" si="1117"/>
        <v>prop_316</v>
      </c>
      <c r="S3001" s="50" t="str">
        <f t="shared" ca="1" si="1118"/>
        <v>prop</v>
      </c>
    </row>
    <row r="3002" spans="11:19">
      <c r="K3002" s="50">
        <v>35</v>
      </c>
      <c r="L3002" s="50">
        <f t="shared" si="1116"/>
        <v>351100</v>
      </c>
      <c r="M3002" s="50">
        <v>100</v>
      </c>
      <c r="N3002" s="50" t="str">
        <f ca="1">OFFSET(随机目标!$C$42,M3002-1,MATCH(K3002,随机目标!$C$41:$CH$41,0)-1)</f>
        <v>prop,316,1</v>
      </c>
      <c r="O3002" s="50" t="str">
        <f ca="1">OFFSET(随机目标!$C$42,M3002-1,MATCH(K3002,随机目标!$C$41:$CH$41,0))</f>
        <v>prop,316,1</v>
      </c>
      <c r="P3002" s="50">
        <f ca="1">OFFSET(随机目标!$C$42,M3002-1,MATCH(K3002,随机目标!$C$41:$CH$41,0)+1)</f>
        <v>5</v>
      </c>
      <c r="Q3002" s="50">
        <v>1</v>
      </c>
      <c r="R3002" s="50" t="str">
        <f t="shared" ca="1" si="1117"/>
        <v>prop_316</v>
      </c>
      <c r="S3002" s="50" t="str">
        <f t="shared" ca="1" si="1118"/>
        <v>prop</v>
      </c>
    </row>
    <row r="3003" spans="11:19">
      <c r="K3003" s="50">
        <v>36</v>
      </c>
      <c r="L3003" s="50">
        <f t="shared" si="1116"/>
        <v>361001</v>
      </c>
      <c r="M3003" s="50">
        <v>1</v>
      </c>
      <c r="N3003" s="50" t="str">
        <f ca="1">OFFSET(随机目标!$C$42,M3003-1,MATCH(K3003,随机目标!$C$41:$CH$41,0)-1)</f>
        <v>prop,317,1</v>
      </c>
      <c r="O3003" s="50" t="str">
        <f ca="1">OFFSET(随机目标!$C$42,M3003-1,MATCH(K3003,随机目标!$C$41:$CH$41,0))</f>
        <v>prop,317,1</v>
      </c>
      <c r="P3003" s="50">
        <f ca="1">OFFSET(随机目标!$C$42,M3003-1,MATCH(K3003,随机目标!$C$41:$CH$41,0)+1)</f>
        <v>0</v>
      </c>
      <c r="Q3003" s="50">
        <v>1</v>
      </c>
      <c r="R3003" s="50" t="str">
        <f t="shared" ca="1" si="1117"/>
        <v>prop_317</v>
      </c>
      <c r="S3003" s="50" t="str">
        <f t="shared" ca="1" si="1118"/>
        <v>prop</v>
      </c>
    </row>
    <row r="3004" spans="11:19">
      <c r="K3004" s="50">
        <v>36</v>
      </c>
      <c r="L3004" s="50">
        <f t="shared" si="1116"/>
        <v>361002</v>
      </c>
      <c r="M3004" s="50">
        <v>2</v>
      </c>
      <c r="N3004" s="50" t="str">
        <f ca="1">OFFSET(随机目标!$C$42,M3004-1,MATCH(K3004,随机目标!$C$41:$CH$41,0)-1)</f>
        <v>prop,317,1</v>
      </c>
      <c r="O3004" s="50" t="str">
        <f ca="1">OFFSET(随机目标!$C$42,M3004-1,MATCH(K3004,随机目标!$C$41:$CH$41,0))</f>
        <v>prop,317,1</v>
      </c>
      <c r="P3004" s="50">
        <f ca="1">OFFSET(随机目标!$C$42,M3004-1,MATCH(K3004,随机目标!$C$41:$CH$41,0)+1)</f>
        <v>0</v>
      </c>
      <c r="Q3004" s="50">
        <v>1</v>
      </c>
      <c r="R3004" s="50" t="str">
        <f t="shared" ca="1" si="1117"/>
        <v>prop_317</v>
      </c>
      <c r="S3004" s="50" t="str">
        <f t="shared" ca="1" si="1118"/>
        <v>prop</v>
      </c>
    </row>
    <row r="3005" spans="11:19">
      <c r="K3005" s="50">
        <v>36</v>
      </c>
      <c r="L3005" s="50">
        <f t="shared" si="1116"/>
        <v>361003</v>
      </c>
      <c r="M3005" s="50">
        <v>3</v>
      </c>
      <c r="N3005" s="50" t="str">
        <f ca="1">OFFSET(随机目标!$C$42,M3005-1,MATCH(K3005,随机目标!$C$41:$CH$41,0)-1)</f>
        <v>prop,317,1</v>
      </c>
      <c r="O3005" s="50" t="str">
        <f ca="1">OFFSET(随机目标!$C$42,M3005-1,MATCH(K3005,随机目标!$C$41:$CH$41,0))</f>
        <v>prop,317,1</v>
      </c>
      <c r="P3005" s="50">
        <f ca="1">OFFSET(随机目标!$C$42,M3005-1,MATCH(K3005,随机目标!$C$41:$CH$41,0)+1)</f>
        <v>0</v>
      </c>
      <c r="Q3005" s="50">
        <v>1</v>
      </c>
      <c r="R3005" s="50" t="str">
        <f t="shared" ca="1" si="1117"/>
        <v>prop_317</v>
      </c>
      <c r="S3005" s="50" t="str">
        <f t="shared" ca="1" si="1118"/>
        <v>prop</v>
      </c>
    </row>
    <row r="3006" spans="11:19">
      <c r="K3006" s="50">
        <v>36</v>
      </c>
      <c r="L3006" s="50">
        <f t="shared" si="1116"/>
        <v>361004</v>
      </c>
      <c r="M3006" s="50">
        <v>4</v>
      </c>
      <c r="N3006" s="50" t="str">
        <f ca="1">OFFSET(随机目标!$C$42,M3006-1,MATCH(K3006,随机目标!$C$41:$CH$41,0)-1)</f>
        <v>prop,317,1</v>
      </c>
      <c r="O3006" s="50" t="str">
        <f ca="1">OFFSET(随机目标!$C$42,M3006-1,MATCH(K3006,随机目标!$C$41:$CH$41,0))</f>
        <v>prop,317,1</v>
      </c>
      <c r="P3006" s="50">
        <f ca="1">OFFSET(随机目标!$C$42,M3006-1,MATCH(K3006,随机目标!$C$41:$CH$41,0)+1)</f>
        <v>0</v>
      </c>
      <c r="Q3006" s="50">
        <v>1</v>
      </c>
      <c r="R3006" s="50" t="str">
        <f t="shared" ca="1" si="1117"/>
        <v>prop_317</v>
      </c>
      <c r="S3006" s="50" t="str">
        <f t="shared" ca="1" si="1118"/>
        <v>prop</v>
      </c>
    </row>
    <row r="3007" spans="11:19">
      <c r="K3007" s="50">
        <v>36</v>
      </c>
      <c r="L3007" s="50">
        <f t="shared" si="1116"/>
        <v>361005</v>
      </c>
      <c r="M3007" s="50">
        <v>5</v>
      </c>
      <c r="N3007" s="50" t="str">
        <f ca="1">OFFSET(随机目标!$C$42,M3007-1,MATCH(K3007,随机目标!$C$41:$CH$41,0)-1)</f>
        <v>prop,317,1</v>
      </c>
      <c r="O3007" s="50" t="str">
        <f ca="1">OFFSET(随机目标!$C$42,M3007-1,MATCH(K3007,随机目标!$C$41:$CH$41,0))</f>
        <v>prop,317,1</v>
      </c>
      <c r="P3007" s="50">
        <f ca="1">OFFSET(随机目标!$C$42,M3007-1,MATCH(K3007,随机目标!$C$41:$CH$41,0)+1)</f>
        <v>0</v>
      </c>
      <c r="Q3007" s="50">
        <v>1</v>
      </c>
      <c r="R3007" s="50" t="str">
        <f t="shared" ca="1" si="1117"/>
        <v>prop_317</v>
      </c>
      <c r="S3007" s="50" t="str">
        <f t="shared" ca="1" si="1118"/>
        <v>prop</v>
      </c>
    </row>
    <row r="3008" spans="11:19">
      <c r="K3008" s="50">
        <v>36</v>
      </c>
      <c r="L3008" s="50">
        <f t="shared" si="1116"/>
        <v>361006</v>
      </c>
      <c r="M3008" s="50">
        <v>6</v>
      </c>
      <c r="N3008" s="50" t="str">
        <f ca="1">OFFSET(随机目标!$C$42,M3008-1,MATCH(K3008,随机目标!$C$41:$CH$41,0)-1)</f>
        <v>prop,317,1</v>
      </c>
      <c r="O3008" s="50" t="str">
        <f ca="1">OFFSET(随机目标!$C$42,M3008-1,MATCH(K3008,随机目标!$C$41:$CH$41,0))</f>
        <v>prop,317,1</v>
      </c>
      <c r="P3008" s="50">
        <f ca="1">OFFSET(随机目标!$C$42,M3008-1,MATCH(K3008,随机目标!$C$41:$CH$41,0)+1)</f>
        <v>0</v>
      </c>
      <c r="Q3008" s="50">
        <v>1</v>
      </c>
      <c r="R3008" s="50" t="str">
        <f t="shared" ca="1" si="1117"/>
        <v>prop_317</v>
      </c>
      <c r="S3008" s="50" t="str">
        <f t="shared" ca="1" si="1118"/>
        <v>prop</v>
      </c>
    </row>
    <row r="3009" spans="11:19">
      <c r="K3009" s="50">
        <v>36</v>
      </c>
      <c r="L3009" s="50">
        <f t="shared" si="1116"/>
        <v>361007</v>
      </c>
      <c r="M3009" s="50">
        <v>7</v>
      </c>
      <c r="N3009" s="50" t="str">
        <f ca="1">OFFSET(随机目标!$C$42,M3009-1,MATCH(K3009,随机目标!$C$41:$CH$41,0)-1)</f>
        <v>prop,317,1</v>
      </c>
      <c r="O3009" s="50" t="str">
        <f ca="1">OFFSET(随机目标!$C$42,M3009-1,MATCH(K3009,随机目标!$C$41:$CH$41,0))</f>
        <v>prop,317,1</v>
      </c>
      <c r="P3009" s="50">
        <f ca="1">OFFSET(随机目标!$C$42,M3009-1,MATCH(K3009,随机目标!$C$41:$CH$41,0)+1)</f>
        <v>0</v>
      </c>
      <c r="Q3009" s="50">
        <v>1</v>
      </c>
      <c r="R3009" s="50" t="str">
        <f t="shared" ca="1" si="1117"/>
        <v>prop_317</v>
      </c>
      <c r="S3009" s="50" t="str">
        <f t="shared" ca="1" si="1118"/>
        <v>prop</v>
      </c>
    </row>
    <row r="3010" spans="11:19">
      <c r="K3010" s="50">
        <v>36</v>
      </c>
      <c r="L3010" s="50">
        <f t="shared" si="1116"/>
        <v>361008</v>
      </c>
      <c r="M3010" s="50">
        <v>8</v>
      </c>
      <c r="N3010" s="50" t="str">
        <f ca="1">OFFSET(随机目标!$C$42,M3010-1,MATCH(K3010,随机目标!$C$41:$CH$41,0)-1)</f>
        <v>prop,317,1</v>
      </c>
      <c r="O3010" s="50" t="str">
        <f ca="1">OFFSET(随机目标!$C$42,M3010-1,MATCH(K3010,随机目标!$C$41:$CH$41,0))</f>
        <v>prop,317,1</v>
      </c>
      <c r="P3010" s="50">
        <f ca="1">OFFSET(随机目标!$C$42,M3010-1,MATCH(K3010,随机目标!$C$41:$CH$41,0)+1)</f>
        <v>0</v>
      </c>
      <c r="Q3010" s="50">
        <v>1</v>
      </c>
      <c r="R3010" s="50" t="str">
        <f t="shared" ca="1" si="1117"/>
        <v>prop_317</v>
      </c>
      <c r="S3010" s="50" t="str">
        <f t="shared" ca="1" si="1118"/>
        <v>prop</v>
      </c>
    </row>
    <row r="3011" spans="11:19">
      <c r="K3011" s="50">
        <v>36</v>
      </c>
      <c r="L3011" s="50">
        <f t="shared" si="1116"/>
        <v>361009</v>
      </c>
      <c r="M3011" s="50">
        <v>9</v>
      </c>
      <c r="N3011" s="50" t="str">
        <f ca="1">OFFSET(随机目标!$C$42,M3011-1,MATCH(K3011,随机目标!$C$41:$CH$41,0)-1)</f>
        <v>prop,317,1</v>
      </c>
      <c r="O3011" s="50" t="str">
        <f ca="1">OFFSET(随机目标!$C$42,M3011-1,MATCH(K3011,随机目标!$C$41:$CH$41,0))</f>
        <v>prop,317,1</v>
      </c>
      <c r="P3011" s="50">
        <f ca="1">OFFSET(随机目标!$C$42,M3011-1,MATCH(K3011,随机目标!$C$41:$CH$41,0)+1)</f>
        <v>0</v>
      </c>
      <c r="Q3011" s="50">
        <v>1</v>
      </c>
      <c r="R3011" s="50" t="str">
        <f t="shared" ca="1" si="1117"/>
        <v>prop_317</v>
      </c>
      <c r="S3011" s="50" t="str">
        <f t="shared" ca="1" si="1118"/>
        <v>prop</v>
      </c>
    </row>
    <row r="3012" spans="11:19">
      <c r="K3012" s="50">
        <v>36</v>
      </c>
      <c r="L3012" s="50">
        <f t="shared" si="1116"/>
        <v>361010</v>
      </c>
      <c r="M3012" s="50">
        <v>10</v>
      </c>
      <c r="N3012" s="50" t="str">
        <f ca="1">OFFSET(随机目标!$C$42,M3012-1,MATCH(K3012,随机目标!$C$41:$CH$41,0)-1)</f>
        <v>prop,317,1</v>
      </c>
      <c r="O3012" s="50" t="str">
        <f ca="1">OFFSET(随机目标!$C$42,M3012-1,MATCH(K3012,随机目标!$C$41:$CH$41,0))</f>
        <v>prop,317,1</v>
      </c>
      <c r="P3012" s="50">
        <f ca="1">OFFSET(随机目标!$C$42,M3012-1,MATCH(K3012,随机目标!$C$41:$CH$41,0)+1)</f>
        <v>0</v>
      </c>
      <c r="Q3012" s="50">
        <v>1</v>
      </c>
      <c r="R3012" s="50" t="str">
        <f t="shared" ca="1" si="1117"/>
        <v>prop_317</v>
      </c>
      <c r="S3012" s="50" t="str">
        <f t="shared" ca="1" si="1118"/>
        <v>prop</v>
      </c>
    </row>
    <row r="3013" spans="11:19">
      <c r="K3013" s="50">
        <v>36</v>
      </c>
      <c r="L3013" s="50">
        <f t="shared" si="1116"/>
        <v>361011</v>
      </c>
      <c r="M3013" s="50">
        <v>11</v>
      </c>
      <c r="N3013" s="50" t="str">
        <f ca="1">OFFSET(随机目标!$C$42,M3013-1,MATCH(K3013,随机目标!$C$41:$CH$41,0)-1)</f>
        <v>prop,317,1</v>
      </c>
      <c r="O3013" s="50" t="str">
        <f ca="1">OFFSET(随机目标!$C$42,M3013-1,MATCH(K3013,随机目标!$C$41:$CH$41,0))</f>
        <v>prop,317,1</v>
      </c>
      <c r="P3013" s="50">
        <f ca="1">OFFSET(随机目标!$C$42,M3013-1,MATCH(K3013,随机目标!$C$41:$CH$41,0)+1)</f>
        <v>0</v>
      </c>
      <c r="Q3013" s="50">
        <v>1</v>
      </c>
      <c r="R3013" s="50" t="str">
        <f t="shared" ca="1" si="1117"/>
        <v>prop_317</v>
      </c>
      <c r="S3013" s="50" t="str">
        <f t="shared" ca="1" si="1118"/>
        <v>prop</v>
      </c>
    </row>
    <row r="3014" spans="11:19">
      <c r="K3014" s="50">
        <v>36</v>
      </c>
      <c r="L3014" s="50">
        <f t="shared" si="1116"/>
        <v>361012</v>
      </c>
      <c r="M3014" s="50">
        <v>12</v>
      </c>
      <c r="N3014" s="50" t="str">
        <f ca="1">OFFSET(随机目标!$C$42,M3014-1,MATCH(K3014,随机目标!$C$41:$CH$41,0)-1)</f>
        <v>prop,317,1</v>
      </c>
      <c r="O3014" s="50" t="str">
        <f ca="1">OFFSET(随机目标!$C$42,M3014-1,MATCH(K3014,随机目标!$C$41:$CH$41,0))</f>
        <v>prop,317,1</v>
      </c>
      <c r="P3014" s="50">
        <f ca="1">OFFSET(随机目标!$C$42,M3014-1,MATCH(K3014,随机目标!$C$41:$CH$41,0)+1)</f>
        <v>0</v>
      </c>
      <c r="Q3014" s="50">
        <v>1</v>
      </c>
      <c r="R3014" s="50" t="str">
        <f t="shared" ca="1" si="1117"/>
        <v>prop_317</v>
      </c>
      <c r="S3014" s="50" t="str">
        <f t="shared" ca="1" si="1118"/>
        <v>prop</v>
      </c>
    </row>
    <row r="3015" spans="11:19">
      <c r="K3015" s="50">
        <v>36</v>
      </c>
      <c r="L3015" s="50">
        <f t="shared" si="1116"/>
        <v>361013</v>
      </c>
      <c r="M3015" s="50">
        <v>13</v>
      </c>
      <c r="N3015" s="50" t="str">
        <f ca="1">OFFSET(随机目标!$C$42,M3015-1,MATCH(K3015,随机目标!$C$41:$CH$41,0)-1)</f>
        <v>prop,317,1</v>
      </c>
      <c r="O3015" s="50" t="str">
        <f ca="1">OFFSET(随机目标!$C$42,M3015-1,MATCH(K3015,随机目标!$C$41:$CH$41,0))</f>
        <v>prop,317,1</v>
      </c>
      <c r="P3015" s="50">
        <f ca="1">OFFSET(随机目标!$C$42,M3015-1,MATCH(K3015,随机目标!$C$41:$CH$41,0)+1)</f>
        <v>0</v>
      </c>
      <c r="Q3015" s="50">
        <v>1</v>
      </c>
      <c r="R3015" s="50" t="str">
        <f t="shared" ca="1" si="1117"/>
        <v>prop_317</v>
      </c>
      <c r="S3015" s="50" t="str">
        <f t="shared" ca="1" si="1118"/>
        <v>prop</v>
      </c>
    </row>
    <row r="3016" spans="11:19">
      <c r="K3016" s="50">
        <v>36</v>
      </c>
      <c r="L3016" s="50">
        <f t="shared" si="1116"/>
        <v>361014</v>
      </c>
      <c r="M3016" s="50">
        <v>14</v>
      </c>
      <c r="N3016" s="50" t="str">
        <f ca="1">OFFSET(随机目标!$C$42,M3016-1,MATCH(K3016,随机目标!$C$41:$CH$41,0)-1)</f>
        <v>prop,317,1</v>
      </c>
      <c r="O3016" s="50" t="str">
        <f ca="1">OFFSET(随机目标!$C$42,M3016-1,MATCH(K3016,随机目标!$C$41:$CH$41,0))</f>
        <v>prop,317,1</v>
      </c>
      <c r="P3016" s="50">
        <f ca="1">OFFSET(随机目标!$C$42,M3016-1,MATCH(K3016,随机目标!$C$41:$CH$41,0)+1)</f>
        <v>0</v>
      </c>
      <c r="Q3016" s="50">
        <v>1</v>
      </c>
      <c r="R3016" s="50" t="str">
        <f t="shared" ca="1" si="1117"/>
        <v>prop_317</v>
      </c>
      <c r="S3016" s="50" t="str">
        <f t="shared" ca="1" si="1118"/>
        <v>prop</v>
      </c>
    </row>
    <row r="3017" spans="11:19">
      <c r="K3017" s="50">
        <v>36</v>
      </c>
      <c r="L3017" s="50">
        <f t="shared" si="1116"/>
        <v>361015</v>
      </c>
      <c r="M3017" s="50">
        <v>15</v>
      </c>
      <c r="N3017" s="50" t="str">
        <f ca="1">OFFSET(随机目标!$C$42,M3017-1,MATCH(K3017,随机目标!$C$41:$CH$41,0)-1)</f>
        <v>prop,317,1</v>
      </c>
      <c r="O3017" s="50" t="str">
        <f ca="1">OFFSET(随机目标!$C$42,M3017-1,MATCH(K3017,随机目标!$C$41:$CH$41,0))</f>
        <v>prop,317,1</v>
      </c>
      <c r="P3017" s="50">
        <f ca="1">OFFSET(随机目标!$C$42,M3017-1,MATCH(K3017,随机目标!$C$41:$CH$41,0)+1)</f>
        <v>0</v>
      </c>
      <c r="Q3017" s="50">
        <v>1</v>
      </c>
      <c r="R3017" s="50" t="str">
        <f t="shared" ca="1" si="1117"/>
        <v>prop_317</v>
      </c>
      <c r="S3017" s="50" t="str">
        <f t="shared" ca="1" si="1118"/>
        <v>prop</v>
      </c>
    </row>
    <row r="3018" spans="11:19">
      <c r="K3018" s="50">
        <v>36</v>
      </c>
      <c r="L3018" s="50">
        <f t="shared" si="1116"/>
        <v>361016</v>
      </c>
      <c r="M3018" s="50">
        <v>16</v>
      </c>
      <c r="N3018" s="50" t="str">
        <f ca="1">OFFSET(随机目标!$C$42,M3018-1,MATCH(K3018,随机目标!$C$41:$CH$41,0)-1)</f>
        <v>prop,317,1</v>
      </c>
      <c r="O3018" s="50" t="str">
        <f ca="1">OFFSET(随机目标!$C$42,M3018-1,MATCH(K3018,随机目标!$C$41:$CH$41,0))</f>
        <v>prop,317,1</v>
      </c>
      <c r="P3018" s="50">
        <f ca="1">OFFSET(随机目标!$C$42,M3018-1,MATCH(K3018,随机目标!$C$41:$CH$41,0)+1)</f>
        <v>0</v>
      </c>
      <c r="Q3018" s="50">
        <v>1</v>
      </c>
      <c r="R3018" s="50" t="str">
        <f t="shared" ca="1" si="1117"/>
        <v>prop_317</v>
      </c>
      <c r="S3018" s="50" t="str">
        <f t="shared" ca="1" si="1118"/>
        <v>prop</v>
      </c>
    </row>
    <row r="3019" spans="11:19">
      <c r="K3019" s="50">
        <v>36</v>
      </c>
      <c r="L3019" s="50">
        <f t="shared" si="1116"/>
        <v>361017</v>
      </c>
      <c r="M3019" s="50">
        <v>17</v>
      </c>
      <c r="N3019" s="50" t="str">
        <f ca="1">OFFSET(随机目标!$C$42,M3019-1,MATCH(K3019,随机目标!$C$41:$CH$41,0)-1)</f>
        <v>prop,317,1</v>
      </c>
      <c r="O3019" s="50" t="str">
        <f ca="1">OFFSET(随机目标!$C$42,M3019-1,MATCH(K3019,随机目标!$C$41:$CH$41,0))</f>
        <v>prop,317,1</v>
      </c>
      <c r="P3019" s="50">
        <f ca="1">OFFSET(随机目标!$C$42,M3019-1,MATCH(K3019,随机目标!$C$41:$CH$41,0)+1)</f>
        <v>0</v>
      </c>
      <c r="Q3019" s="50">
        <v>1</v>
      </c>
      <c r="R3019" s="50" t="str">
        <f t="shared" ca="1" si="1117"/>
        <v>prop_317</v>
      </c>
      <c r="S3019" s="50" t="str">
        <f t="shared" ca="1" si="1118"/>
        <v>prop</v>
      </c>
    </row>
    <row r="3020" spans="11:19">
      <c r="K3020" s="50">
        <v>36</v>
      </c>
      <c r="L3020" s="50">
        <f t="shared" si="1116"/>
        <v>361018</v>
      </c>
      <c r="M3020" s="50">
        <v>18</v>
      </c>
      <c r="N3020" s="50" t="str">
        <f ca="1">OFFSET(随机目标!$C$42,M3020-1,MATCH(K3020,随机目标!$C$41:$CH$41,0)-1)</f>
        <v>prop,317,1</v>
      </c>
      <c r="O3020" s="50" t="str">
        <f ca="1">OFFSET(随机目标!$C$42,M3020-1,MATCH(K3020,随机目标!$C$41:$CH$41,0))</f>
        <v>prop,317,1</v>
      </c>
      <c r="P3020" s="50">
        <f ca="1">OFFSET(随机目标!$C$42,M3020-1,MATCH(K3020,随机目标!$C$41:$CH$41,0)+1)</f>
        <v>0</v>
      </c>
      <c r="Q3020" s="50">
        <v>1</v>
      </c>
      <c r="R3020" s="50" t="str">
        <f t="shared" ca="1" si="1117"/>
        <v>prop_317</v>
      </c>
      <c r="S3020" s="50" t="str">
        <f t="shared" ca="1" si="1118"/>
        <v>prop</v>
      </c>
    </row>
    <row r="3021" spans="11:19">
      <c r="K3021" s="50">
        <v>36</v>
      </c>
      <c r="L3021" s="50">
        <f t="shared" si="1116"/>
        <v>361019</v>
      </c>
      <c r="M3021" s="50">
        <v>19</v>
      </c>
      <c r="N3021" s="50" t="str">
        <f ca="1">OFFSET(随机目标!$C$42,M3021-1,MATCH(K3021,随机目标!$C$41:$CH$41,0)-1)</f>
        <v>prop,317,1</v>
      </c>
      <c r="O3021" s="50" t="str">
        <f ca="1">OFFSET(随机目标!$C$42,M3021-1,MATCH(K3021,随机目标!$C$41:$CH$41,0))</f>
        <v>prop,317,1</v>
      </c>
      <c r="P3021" s="50">
        <f ca="1">OFFSET(随机目标!$C$42,M3021-1,MATCH(K3021,随机目标!$C$41:$CH$41,0)+1)</f>
        <v>0</v>
      </c>
      <c r="Q3021" s="50">
        <v>1</v>
      </c>
      <c r="R3021" s="50" t="str">
        <f t="shared" ca="1" si="1117"/>
        <v>prop_317</v>
      </c>
      <c r="S3021" s="50" t="str">
        <f t="shared" ca="1" si="1118"/>
        <v>prop</v>
      </c>
    </row>
    <row r="3022" spans="11:19">
      <c r="K3022" s="50">
        <v>36</v>
      </c>
      <c r="L3022" s="50">
        <f t="shared" si="1116"/>
        <v>361020</v>
      </c>
      <c r="M3022" s="50">
        <v>20</v>
      </c>
      <c r="N3022" s="50" t="str">
        <f ca="1">OFFSET(随机目标!$C$42,M3022-1,MATCH(K3022,随机目标!$C$41:$CH$41,0)-1)</f>
        <v>prop,317,1</v>
      </c>
      <c r="O3022" s="50" t="str">
        <f ca="1">OFFSET(随机目标!$C$42,M3022-1,MATCH(K3022,随机目标!$C$41:$CH$41,0))</f>
        <v>prop,317,1</v>
      </c>
      <c r="P3022" s="50">
        <f ca="1">OFFSET(随机目标!$C$42,M3022-1,MATCH(K3022,随机目标!$C$41:$CH$41,0)+1)</f>
        <v>0</v>
      </c>
      <c r="Q3022" s="50">
        <v>1</v>
      </c>
      <c r="R3022" s="50" t="str">
        <f t="shared" ca="1" si="1117"/>
        <v>prop_317</v>
      </c>
      <c r="S3022" s="50" t="str">
        <f t="shared" ca="1" si="1118"/>
        <v>prop</v>
      </c>
    </row>
    <row r="3023" spans="11:19">
      <c r="K3023" s="50">
        <v>36</v>
      </c>
      <c r="L3023" s="50">
        <f t="shared" si="1116"/>
        <v>361021</v>
      </c>
      <c r="M3023" s="50">
        <v>21</v>
      </c>
      <c r="N3023" s="50" t="str">
        <f ca="1">OFFSET(随机目标!$C$42,M3023-1,MATCH(K3023,随机目标!$C$41:$CH$41,0)-1)</f>
        <v>prop,317,1</v>
      </c>
      <c r="O3023" s="50" t="str">
        <f ca="1">OFFSET(随机目标!$C$42,M3023-1,MATCH(K3023,随机目标!$C$41:$CH$41,0))</f>
        <v>prop,317,1</v>
      </c>
      <c r="P3023" s="50">
        <f ca="1">OFFSET(随机目标!$C$42,M3023-1,MATCH(K3023,随机目标!$C$41:$CH$41,0)+1)</f>
        <v>0</v>
      </c>
      <c r="Q3023" s="50">
        <v>1</v>
      </c>
      <c r="R3023" s="50" t="str">
        <f t="shared" ca="1" si="1117"/>
        <v>prop_317</v>
      </c>
      <c r="S3023" s="50" t="str">
        <f t="shared" ca="1" si="1118"/>
        <v>prop</v>
      </c>
    </row>
    <row r="3024" spans="11:19">
      <c r="K3024" s="50">
        <v>36</v>
      </c>
      <c r="L3024" s="50">
        <f t="shared" si="1116"/>
        <v>361022</v>
      </c>
      <c r="M3024" s="50">
        <v>22</v>
      </c>
      <c r="N3024" s="50" t="str">
        <f ca="1">OFFSET(随机目标!$C$42,M3024-1,MATCH(K3024,随机目标!$C$41:$CH$41,0)-1)</f>
        <v>prop,317,1</v>
      </c>
      <c r="O3024" s="50" t="str">
        <f ca="1">OFFSET(随机目标!$C$42,M3024-1,MATCH(K3024,随机目标!$C$41:$CH$41,0))</f>
        <v>prop,317,1</v>
      </c>
      <c r="P3024" s="50">
        <f ca="1">OFFSET(随机目标!$C$42,M3024-1,MATCH(K3024,随机目标!$C$41:$CH$41,0)+1)</f>
        <v>0</v>
      </c>
      <c r="Q3024" s="50">
        <v>1</v>
      </c>
      <c r="R3024" s="50" t="str">
        <f t="shared" ca="1" si="1117"/>
        <v>prop_317</v>
      </c>
      <c r="S3024" s="50" t="str">
        <f t="shared" ca="1" si="1118"/>
        <v>prop</v>
      </c>
    </row>
    <row r="3025" spans="11:19">
      <c r="K3025" s="50">
        <v>36</v>
      </c>
      <c r="L3025" s="50">
        <f t="shared" si="1116"/>
        <v>361023</v>
      </c>
      <c r="M3025" s="50">
        <v>23</v>
      </c>
      <c r="N3025" s="50" t="str">
        <f ca="1">OFFSET(随机目标!$C$42,M3025-1,MATCH(K3025,随机目标!$C$41:$CH$41,0)-1)</f>
        <v>prop,317,1</v>
      </c>
      <c r="O3025" s="50" t="str">
        <f ca="1">OFFSET(随机目标!$C$42,M3025-1,MATCH(K3025,随机目标!$C$41:$CH$41,0))</f>
        <v>prop,317,1</v>
      </c>
      <c r="P3025" s="50">
        <f ca="1">OFFSET(随机目标!$C$42,M3025-1,MATCH(K3025,随机目标!$C$41:$CH$41,0)+1)</f>
        <v>0</v>
      </c>
      <c r="Q3025" s="50">
        <v>1</v>
      </c>
      <c r="R3025" s="50" t="str">
        <f t="shared" ca="1" si="1117"/>
        <v>prop_317</v>
      </c>
      <c r="S3025" s="50" t="str">
        <f t="shared" ca="1" si="1118"/>
        <v>prop</v>
      </c>
    </row>
    <row r="3026" spans="11:19">
      <c r="K3026" s="50">
        <v>36</v>
      </c>
      <c r="L3026" s="50">
        <f t="shared" si="1116"/>
        <v>361024</v>
      </c>
      <c r="M3026" s="50">
        <v>24</v>
      </c>
      <c r="N3026" s="50" t="str">
        <f ca="1">OFFSET(随机目标!$C$42,M3026-1,MATCH(K3026,随机目标!$C$41:$CH$41,0)-1)</f>
        <v>prop,317,1</v>
      </c>
      <c r="O3026" s="50" t="str">
        <f ca="1">OFFSET(随机目标!$C$42,M3026-1,MATCH(K3026,随机目标!$C$41:$CH$41,0))</f>
        <v>prop,317,1</v>
      </c>
      <c r="P3026" s="50">
        <f ca="1">OFFSET(随机目标!$C$42,M3026-1,MATCH(K3026,随机目标!$C$41:$CH$41,0)+1)</f>
        <v>0</v>
      </c>
      <c r="Q3026" s="50">
        <v>1</v>
      </c>
      <c r="R3026" s="50" t="str">
        <f t="shared" ca="1" si="1117"/>
        <v>prop_317</v>
      </c>
      <c r="S3026" s="50" t="str">
        <f t="shared" ca="1" si="1118"/>
        <v>prop</v>
      </c>
    </row>
    <row r="3027" spans="11:19">
      <c r="K3027" s="50">
        <v>36</v>
      </c>
      <c r="L3027" s="50">
        <f t="shared" si="1116"/>
        <v>361025</v>
      </c>
      <c r="M3027" s="50">
        <v>25</v>
      </c>
      <c r="N3027" s="50" t="str">
        <f ca="1">OFFSET(随机目标!$C$42,M3027-1,MATCH(K3027,随机目标!$C$41:$CH$41,0)-1)</f>
        <v>prop,317,1</v>
      </c>
      <c r="O3027" s="50" t="str">
        <f ca="1">OFFSET(随机目标!$C$42,M3027-1,MATCH(K3027,随机目标!$C$41:$CH$41,0))</f>
        <v>prop,317,1</v>
      </c>
      <c r="P3027" s="50">
        <f ca="1">OFFSET(随机目标!$C$42,M3027-1,MATCH(K3027,随机目标!$C$41:$CH$41,0)+1)</f>
        <v>0</v>
      </c>
      <c r="Q3027" s="50">
        <v>1</v>
      </c>
      <c r="R3027" s="50" t="str">
        <f t="shared" ca="1" si="1117"/>
        <v>prop_317</v>
      </c>
      <c r="S3027" s="50" t="str">
        <f t="shared" ca="1" si="1118"/>
        <v>prop</v>
      </c>
    </row>
    <row r="3028" spans="11:19">
      <c r="K3028" s="50">
        <v>36</v>
      </c>
      <c r="L3028" s="50">
        <f t="shared" si="1116"/>
        <v>361026</v>
      </c>
      <c r="M3028" s="50">
        <v>26</v>
      </c>
      <c r="N3028" s="50" t="str">
        <f ca="1">OFFSET(随机目标!$C$42,M3028-1,MATCH(K3028,随机目标!$C$41:$CH$41,0)-1)</f>
        <v>prop,317,1</v>
      </c>
      <c r="O3028" s="50" t="str">
        <f ca="1">OFFSET(随机目标!$C$42,M3028-1,MATCH(K3028,随机目标!$C$41:$CH$41,0))</f>
        <v>prop,317,1</v>
      </c>
      <c r="P3028" s="50">
        <f ca="1">OFFSET(随机目标!$C$42,M3028-1,MATCH(K3028,随机目标!$C$41:$CH$41,0)+1)</f>
        <v>0</v>
      </c>
      <c r="Q3028" s="50">
        <v>1</v>
      </c>
      <c r="R3028" s="50" t="str">
        <f t="shared" ca="1" si="1117"/>
        <v>prop_317</v>
      </c>
      <c r="S3028" s="50" t="str">
        <f t="shared" ca="1" si="1118"/>
        <v>prop</v>
      </c>
    </row>
    <row r="3029" spans="11:19">
      <c r="K3029" s="50">
        <v>36</v>
      </c>
      <c r="L3029" s="50">
        <f t="shared" si="1116"/>
        <v>361027</v>
      </c>
      <c r="M3029" s="50">
        <v>27</v>
      </c>
      <c r="N3029" s="50" t="str">
        <f ca="1">OFFSET(随机目标!$C$42,M3029-1,MATCH(K3029,随机目标!$C$41:$CH$41,0)-1)</f>
        <v>prop,317,1</v>
      </c>
      <c r="O3029" s="50" t="str">
        <f ca="1">OFFSET(随机目标!$C$42,M3029-1,MATCH(K3029,随机目标!$C$41:$CH$41,0))</f>
        <v>prop,317,1</v>
      </c>
      <c r="P3029" s="50">
        <f ca="1">OFFSET(随机目标!$C$42,M3029-1,MATCH(K3029,随机目标!$C$41:$CH$41,0)+1)</f>
        <v>0</v>
      </c>
      <c r="Q3029" s="50">
        <v>1</v>
      </c>
      <c r="R3029" s="50" t="str">
        <f t="shared" ca="1" si="1117"/>
        <v>prop_317</v>
      </c>
      <c r="S3029" s="50" t="str">
        <f t="shared" ca="1" si="1118"/>
        <v>prop</v>
      </c>
    </row>
    <row r="3030" spans="11:19">
      <c r="K3030" s="50">
        <v>36</v>
      </c>
      <c r="L3030" s="50">
        <f t="shared" si="1116"/>
        <v>361028</v>
      </c>
      <c r="M3030" s="50">
        <v>28</v>
      </c>
      <c r="N3030" s="50" t="str">
        <f ca="1">OFFSET(随机目标!$C$42,M3030-1,MATCH(K3030,随机目标!$C$41:$CH$41,0)-1)</f>
        <v>prop,317,1</v>
      </c>
      <c r="O3030" s="50" t="str">
        <f ca="1">OFFSET(随机目标!$C$42,M3030-1,MATCH(K3030,随机目标!$C$41:$CH$41,0))</f>
        <v>prop,317,1</v>
      </c>
      <c r="P3030" s="50">
        <f ca="1">OFFSET(随机目标!$C$42,M3030-1,MATCH(K3030,随机目标!$C$41:$CH$41,0)+1)</f>
        <v>0</v>
      </c>
      <c r="Q3030" s="50">
        <v>1</v>
      </c>
      <c r="R3030" s="50" t="str">
        <f t="shared" ca="1" si="1117"/>
        <v>prop_317</v>
      </c>
      <c r="S3030" s="50" t="str">
        <f t="shared" ca="1" si="1118"/>
        <v>prop</v>
      </c>
    </row>
    <row r="3031" spans="11:19">
      <c r="K3031" s="50">
        <v>36</v>
      </c>
      <c r="L3031" s="50">
        <f t="shared" si="1116"/>
        <v>361029</v>
      </c>
      <c r="M3031" s="50">
        <v>29</v>
      </c>
      <c r="N3031" s="50" t="str">
        <f ca="1">OFFSET(随机目标!$C$42,M3031-1,MATCH(K3031,随机目标!$C$41:$CH$41,0)-1)</f>
        <v>prop,317,1</v>
      </c>
      <c r="O3031" s="50" t="str">
        <f ca="1">OFFSET(随机目标!$C$42,M3031-1,MATCH(K3031,随机目标!$C$41:$CH$41,0))</f>
        <v>prop,317,1</v>
      </c>
      <c r="P3031" s="50">
        <f ca="1">OFFSET(随机目标!$C$42,M3031-1,MATCH(K3031,随机目标!$C$41:$CH$41,0)+1)</f>
        <v>0</v>
      </c>
      <c r="Q3031" s="50">
        <v>1</v>
      </c>
      <c r="R3031" s="50" t="str">
        <f t="shared" ca="1" si="1117"/>
        <v>prop_317</v>
      </c>
      <c r="S3031" s="50" t="str">
        <f t="shared" ca="1" si="1118"/>
        <v>prop</v>
      </c>
    </row>
    <row r="3032" spans="11:19">
      <c r="K3032" s="50">
        <v>36</v>
      </c>
      <c r="L3032" s="50">
        <f t="shared" si="1116"/>
        <v>361030</v>
      </c>
      <c r="M3032" s="50">
        <v>30</v>
      </c>
      <c r="N3032" s="50" t="str">
        <f ca="1">OFFSET(随机目标!$C$42,M3032-1,MATCH(K3032,随机目标!$C$41:$CH$41,0)-1)</f>
        <v>prop,317,1</v>
      </c>
      <c r="O3032" s="50" t="str">
        <f ca="1">OFFSET(随机目标!$C$42,M3032-1,MATCH(K3032,随机目标!$C$41:$CH$41,0))</f>
        <v>prop,317,1</v>
      </c>
      <c r="P3032" s="50">
        <f ca="1">OFFSET(随机目标!$C$42,M3032-1,MATCH(K3032,随机目标!$C$41:$CH$41,0)+1)</f>
        <v>0</v>
      </c>
      <c r="Q3032" s="50">
        <v>1</v>
      </c>
      <c r="R3032" s="50" t="str">
        <f t="shared" ca="1" si="1117"/>
        <v>prop_317</v>
      </c>
      <c r="S3032" s="50" t="str">
        <f t="shared" ca="1" si="1118"/>
        <v>prop</v>
      </c>
    </row>
    <row r="3033" spans="11:19">
      <c r="K3033" s="50">
        <v>36</v>
      </c>
      <c r="L3033" s="50">
        <f t="shared" si="1116"/>
        <v>361031</v>
      </c>
      <c r="M3033" s="50">
        <v>31</v>
      </c>
      <c r="N3033" s="50" t="str">
        <f ca="1">OFFSET(随机目标!$C$42,M3033-1,MATCH(K3033,随机目标!$C$41:$CH$41,0)-1)</f>
        <v>prop,317,1</v>
      </c>
      <c r="O3033" s="50" t="str">
        <f ca="1">OFFSET(随机目标!$C$42,M3033-1,MATCH(K3033,随机目标!$C$41:$CH$41,0))</f>
        <v>prop,317,1</v>
      </c>
      <c r="P3033" s="50">
        <f ca="1">OFFSET(随机目标!$C$42,M3033-1,MATCH(K3033,随机目标!$C$41:$CH$41,0)+1)</f>
        <v>0</v>
      </c>
      <c r="Q3033" s="50">
        <v>1</v>
      </c>
      <c r="R3033" s="50" t="str">
        <f t="shared" ca="1" si="1117"/>
        <v>prop_317</v>
      </c>
      <c r="S3033" s="50" t="str">
        <f t="shared" ca="1" si="1118"/>
        <v>prop</v>
      </c>
    </row>
    <row r="3034" spans="11:19">
      <c r="K3034" s="50">
        <v>36</v>
      </c>
      <c r="L3034" s="50">
        <f t="shared" si="1116"/>
        <v>361032</v>
      </c>
      <c r="M3034" s="50">
        <v>32</v>
      </c>
      <c r="N3034" s="50" t="str">
        <f ca="1">OFFSET(随机目标!$C$42,M3034-1,MATCH(K3034,随机目标!$C$41:$CH$41,0)-1)</f>
        <v>prop,317,1</v>
      </c>
      <c r="O3034" s="50" t="str">
        <f ca="1">OFFSET(随机目标!$C$42,M3034-1,MATCH(K3034,随机目标!$C$41:$CH$41,0))</f>
        <v>prop,317,1</v>
      </c>
      <c r="P3034" s="50">
        <f ca="1">OFFSET(随机目标!$C$42,M3034-1,MATCH(K3034,随机目标!$C$41:$CH$41,0)+1)</f>
        <v>0</v>
      </c>
      <c r="Q3034" s="50">
        <v>1</v>
      </c>
      <c r="R3034" s="50" t="str">
        <f t="shared" ca="1" si="1117"/>
        <v>prop_317</v>
      </c>
      <c r="S3034" s="50" t="str">
        <f t="shared" ca="1" si="1118"/>
        <v>prop</v>
      </c>
    </row>
    <row r="3035" spans="11:19">
      <c r="K3035" s="50">
        <v>36</v>
      </c>
      <c r="L3035" s="50">
        <f t="shared" si="1116"/>
        <v>361033</v>
      </c>
      <c r="M3035" s="50">
        <v>33</v>
      </c>
      <c r="N3035" s="50" t="str">
        <f ca="1">OFFSET(随机目标!$C$42,M3035-1,MATCH(K3035,随机目标!$C$41:$CH$41,0)-1)</f>
        <v>prop,317,1</v>
      </c>
      <c r="O3035" s="50" t="str">
        <f ca="1">OFFSET(随机目标!$C$42,M3035-1,MATCH(K3035,随机目标!$C$41:$CH$41,0))</f>
        <v>prop,317,1</v>
      </c>
      <c r="P3035" s="50">
        <f ca="1">OFFSET(随机目标!$C$42,M3035-1,MATCH(K3035,随机目标!$C$41:$CH$41,0)+1)</f>
        <v>0</v>
      </c>
      <c r="Q3035" s="50">
        <v>1</v>
      </c>
      <c r="R3035" s="50" t="str">
        <f t="shared" ca="1" si="1117"/>
        <v>prop_317</v>
      </c>
      <c r="S3035" s="50" t="str">
        <f t="shared" ca="1" si="1118"/>
        <v>prop</v>
      </c>
    </row>
    <row r="3036" spans="11:19">
      <c r="K3036" s="50">
        <v>36</v>
      </c>
      <c r="L3036" s="50">
        <f t="shared" si="1116"/>
        <v>361034</v>
      </c>
      <c r="M3036" s="50">
        <v>34</v>
      </c>
      <c r="N3036" s="50" t="str">
        <f ca="1">OFFSET(随机目标!$C$42,M3036-1,MATCH(K3036,随机目标!$C$41:$CH$41,0)-1)</f>
        <v>prop,317,1</v>
      </c>
      <c r="O3036" s="50" t="str">
        <f ca="1">OFFSET(随机目标!$C$42,M3036-1,MATCH(K3036,随机目标!$C$41:$CH$41,0))</f>
        <v>prop,317,1</v>
      </c>
      <c r="P3036" s="50">
        <f ca="1">OFFSET(随机目标!$C$42,M3036-1,MATCH(K3036,随机目标!$C$41:$CH$41,0)+1)</f>
        <v>0</v>
      </c>
      <c r="Q3036" s="50">
        <v>1</v>
      </c>
      <c r="R3036" s="50" t="str">
        <f t="shared" ca="1" si="1117"/>
        <v>prop_317</v>
      </c>
      <c r="S3036" s="50" t="str">
        <f t="shared" ca="1" si="1118"/>
        <v>prop</v>
      </c>
    </row>
    <row r="3037" spans="11:19">
      <c r="K3037" s="50">
        <v>36</v>
      </c>
      <c r="L3037" s="50">
        <f t="shared" si="1116"/>
        <v>361035</v>
      </c>
      <c r="M3037" s="50">
        <v>35</v>
      </c>
      <c r="N3037" s="50" t="str">
        <f ca="1">OFFSET(随机目标!$C$42,M3037-1,MATCH(K3037,随机目标!$C$41:$CH$41,0)-1)</f>
        <v>prop,317,1</v>
      </c>
      <c r="O3037" s="50" t="str">
        <f ca="1">OFFSET(随机目标!$C$42,M3037-1,MATCH(K3037,随机目标!$C$41:$CH$41,0))</f>
        <v>prop,317,1</v>
      </c>
      <c r="P3037" s="50">
        <f ca="1">OFFSET(随机目标!$C$42,M3037-1,MATCH(K3037,随机目标!$C$41:$CH$41,0)+1)</f>
        <v>0</v>
      </c>
      <c r="Q3037" s="50">
        <v>1</v>
      </c>
      <c r="R3037" s="50" t="str">
        <f t="shared" ca="1" si="1117"/>
        <v>prop_317</v>
      </c>
      <c r="S3037" s="50" t="str">
        <f t="shared" ca="1" si="1118"/>
        <v>prop</v>
      </c>
    </row>
    <row r="3038" spans="11:19">
      <c r="K3038" s="50">
        <v>36</v>
      </c>
      <c r="L3038" s="50">
        <f t="shared" si="1116"/>
        <v>361036</v>
      </c>
      <c r="M3038" s="50">
        <v>36</v>
      </c>
      <c r="N3038" s="50" t="str">
        <f ca="1">OFFSET(随机目标!$C$42,M3038-1,MATCH(K3038,随机目标!$C$41:$CH$41,0)-1)</f>
        <v>prop,317,1</v>
      </c>
      <c r="O3038" s="50" t="str">
        <f ca="1">OFFSET(随机目标!$C$42,M3038-1,MATCH(K3038,随机目标!$C$41:$CH$41,0))</f>
        <v>prop,317,1</v>
      </c>
      <c r="P3038" s="50">
        <f ca="1">OFFSET(随机目标!$C$42,M3038-1,MATCH(K3038,随机目标!$C$41:$CH$41,0)+1)</f>
        <v>0</v>
      </c>
      <c r="Q3038" s="50">
        <v>1</v>
      </c>
      <c r="R3038" s="50" t="str">
        <f t="shared" ca="1" si="1117"/>
        <v>prop_317</v>
      </c>
      <c r="S3038" s="50" t="str">
        <f t="shared" ca="1" si="1118"/>
        <v>prop</v>
      </c>
    </row>
    <row r="3039" spans="11:19">
      <c r="K3039" s="50">
        <v>36</v>
      </c>
      <c r="L3039" s="50">
        <f t="shared" si="1116"/>
        <v>361037</v>
      </c>
      <c r="M3039" s="50">
        <v>37</v>
      </c>
      <c r="N3039" s="50" t="str">
        <f ca="1">OFFSET(随机目标!$C$42,M3039-1,MATCH(K3039,随机目标!$C$41:$CH$41,0)-1)</f>
        <v>prop,317,1</v>
      </c>
      <c r="O3039" s="50" t="str">
        <f ca="1">OFFSET(随机目标!$C$42,M3039-1,MATCH(K3039,随机目标!$C$41:$CH$41,0))</f>
        <v>prop,317,1</v>
      </c>
      <c r="P3039" s="50">
        <f ca="1">OFFSET(随机目标!$C$42,M3039-1,MATCH(K3039,随机目标!$C$41:$CH$41,0)+1)</f>
        <v>0</v>
      </c>
      <c r="Q3039" s="50">
        <v>1</v>
      </c>
      <c r="R3039" s="50" t="str">
        <f t="shared" ca="1" si="1117"/>
        <v>prop_317</v>
      </c>
      <c r="S3039" s="50" t="str">
        <f t="shared" ca="1" si="1118"/>
        <v>prop</v>
      </c>
    </row>
    <row r="3040" spans="11:19">
      <c r="K3040" s="50">
        <v>36</v>
      </c>
      <c r="L3040" s="50">
        <f t="shared" si="1116"/>
        <v>361038</v>
      </c>
      <c r="M3040" s="50">
        <v>38</v>
      </c>
      <c r="N3040" s="50" t="str">
        <f ca="1">OFFSET(随机目标!$C$42,M3040-1,MATCH(K3040,随机目标!$C$41:$CH$41,0)-1)</f>
        <v>prop,317,1</v>
      </c>
      <c r="O3040" s="50" t="str">
        <f ca="1">OFFSET(随机目标!$C$42,M3040-1,MATCH(K3040,随机目标!$C$41:$CH$41,0))</f>
        <v>prop,317,1</v>
      </c>
      <c r="P3040" s="50">
        <f ca="1">OFFSET(随机目标!$C$42,M3040-1,MATCH(K3040,随机目标!$C$41:$CH$41,0)+1)</f>
        <v>0</v>
      </c>
      <c r="Q3040" s="50">
        <v>1</v>
      </c>
      <c r="R3040" s="50" t="str">
        <f t="shared" ca="1" si="1117"/>
        <v>prop_317</v>
      </c>
      <c r="S3040" s="50" t="str">
        <f t="shared" ca="1" si="1118"/>
        <v>prop</v>
      </c>
    </row>
    <row r="3041" spans="11:19">
      <c r="K3041" s="50">
        <v>36</v>
      </c>
      <c r="L3041" s="50">
        <f t="shared" si="1116"/>
        <v>361039</v>
      </c>
      <c r="M3041" s="50">
        <v>39</v>
      </c>
      <c r="N3041" s="50" t="str">
        <f ca="1">OFFSET(随机目标!$C$42,M3041-1,MATCH(K3041,随机目标!$C$41:$CH$41,0)-1)</f>
        <v>prop,317,1</v>
      </c>
      <c r="O3041" s="50" t="str">
        <f ca="1">OFFSET(随机目标!$C$42,M3041-1,MATCH(K3041,随机目标!$C$41:$CH$41,0))</f>
        <v>prop,317,1</v>
      </c>
      <c r="P3041" s="50">
        <f ca="1">OFFSET(随机目标!$C$42,M3041-1,MATCH(K3041,随机目标!$C$41:$CH$41,0)+1)</f>
        <v>0</v>
      </c>
      <c r="Q3041" s="50">
        <v>1</v>
      </c>
      <c r="R3041" s="50" t="str">
        <f t="shared" ca="1" si="1117"/>
        <v>prop_317</v>
      </c>
      <c r="S3041" s="50" t="str">
        <f t="shared" ca="1" si="1118"/>
        <v>prop</v>
      </c>
    </row>
    <row r="3042" spans="11:19">
      <c r="K3042" s="50">
        <v>36</v>
      </c>
      <c r="L3042" s="50">
        <f t="shared" si="1116"/>
        <v>361040</v>
      </c>
      <c r="M3042" s="50">
        <v>40</v>
      </c>
      <c r="N3042" s="50" t="str">
        <f ca="1">OFFSET(随机目标!$C$42,M3042-1,MATCH(K3042,随机目标!$C$41:$CH$41,0)-1)</f>
        <v>prop,317,1</v>
      </c>
      <c r="O3042" s="50" t="str">
        <f ca="1">OFFSET(随机目标!$C$42,M3042-1,MATCH(K3042,随机目标!$C$41:$CH$41,0))</f>
        <v>prop,317,1</v>
      </c>
      <c r="P3042" s="50">
        <f ca="1">OFFSET(随机目标!$C$42,M3042-1,MATCH(K3042,随机目标!$C$41:$CH$41,0)+1)</f>
        <v>0</v>
      </c>
      <c r="Q3042" s="50">
        <v>1</v>
      </c>
      <c r="R3042" s="50" t="str">
        <f t="shared" ca="1" si="1117"/>
        <v>prop_317</v>
      </c>
      <c r="S3042" s="50" t="str">
        <f t="shared" ca="1" si="1118"/>
        <v>prop</v>
      </c>
    </row>
    <row r="3043" spans="11:19">
      <c r="K3043" s="50">
        <v>36</v>
      </c>
      <c r="L3043" s="50">
        <f t="shared" si="1116"/>
        <v>361041</v>
      </c>
      <c r="M3043" s="50">
        <v>41</v>
      </c>
      <c r="N3043" s="50" t="str">
        <f ca="1">OFFSET(随机目标!$C$42,M3043-1,MATCH(K3043,随机目标!$C$41:$CH$41,0)-1)</f>
        <v>prop,317,1</v>
      </c>
      <c r="O3043" s="50" t="str">
        <f ca="1">OFFSET(随机目标!$C$42,M3043-1,MATCH(K3043,随机目标!$C$41:$CH$41,0))</f>
        <v>prop,317,1</v>
      </c>
      <c r="P3043" s="50">
        <f ca="1">OFFSET(随机目标!$C$42,M3043-1,MATCH(K3043,随机目标!$C$41:$CH$41,0)+1)</f>
        <v>5</v>
      </c>
      <c r="Q3043" s="50">
        <v>1</v>
      </c>
      <c r="R3043" s="50" t="str">
        <f t="shared" ca="1" si="1117"/>
        <v>prop_317</v>
      </c>
      <c r="S3043" s="50" t="str">
        <f t="shared" ca="1" si="1118"/>
        <v>prop</v>
      </c>
    </row>
    <row r="3044" spans="11:19">
      <c r="K3044" s="50">
        <v>36</v>
      </c>
      <c r="L3044" s="50">
        <f t="shared" si="1116"/>
        <v>361042</v>
      </c>
      <c r="M3044" s="50">
        <v>42</v>
      </c>
      <c r="N3044" s="50" t="str">
        <f ca="1">OFFSET(随机目标!$C$42,M3044-1,MATCH(K3044,随机目标!$C$41:$CH$41,0)-1)</f>
        <v>prop,317,1</v>
      </c>
      <c r="O3044" s="50" t="str">
        <f ca="1">OFFSET(随机目标!$C$42,M3044-1,MATCH(K3044,随机目标!$C$41:$CH$41,0))</f>
        <v>prop,317,1</v>
      </c>
      <c r="P3044" s="50">
        <f ca="1">OFFSET(随机目标!$C$42,M3044-1,MATCH(K3044,随机目标!$C$41:$CH$41,0)+1)</f>
        <v>5</v>
      </c>
      <c r="Q3044" s="50">
        <v>1</v>
      </c>
      <c r="R3044" s="50" t="str">
        <f t="shared" ca="1" si="1117"/>
        <v>prop_317</v>
      </c>
      <c r="S3044" s="50" t="str">
        <f t="shared" ca="1" si="1118"/>
        <v>prop</v>
      </c>
    </row>
    <row r="3045" spans="11:19">
      <c r="K3045" s="50">
        <v>36</v>
      </c>
      <c r="L3045" s="50">
        <f t="shared" si="1116"/>
        <v>361043</v>
      </c>
      <c r="M3045" s="50">
        <v>43</v>
      </c>
      <c r="N3045" s="50" t="str">
        <f ca="1">OFFSET(随机目标!$C$42,M3045-1,MATCH(K3045,随机目标!$C$41:$CH$41,0)-1)</f>
        <v>prop,317,1</v>
      </c>
      <c r="O3045" s="50" t="str">
        <f ca="1">OFFSET(随机目标!$C$42,M3045-1,MATCH(K3045,随机目标!$C$41:$CH$41,0))</f>
        <v>prop,317,1</v>
      </c>
      <c r="P3045" s="50">
        <f ca="1">OFFSET(随机目标!$C$42,M3045-1,MATCH(K3045,随机目标!$C$41:$CH$41,0)+1)</f>
        <v>5</v>
      </c>
      <c r="Q3045" s="50">
        <v>1</v>
      </c>
      <c r="R3045" s="50" t="str">
        <f t="shared" ca="1" si="1117"/>
        <v>prop_317</v>
      </c>
      <c r="S3045" s="50" t="str">
        <f t="shared" ca="1" si="1118"/>
        <v>prop</v>
      </c>
    </row>
    <row r="3046" spans="11:19">
      <c r="K3046" s="50">
        <v>36</v>
      </c>
      <c r="L3046" s="50">
        <f t="shared" si="1116"/>
        <v>361044</v>
      </c>
      <c r="M3046" s="50">
        <v>44</v>
      </c>
      <c r="N3046" s="50" t="str">
        <f ca="1">OFFSET(随机目标!$C$42,M3046-1,MATCH(K3046,随机目标!$C$41:$CH$41,0)-1)</f>
        <v>prop,317,1</v>
      </c>
      <c r="O3046" s="50" t="str">
        <f ca="1">OFFSET(随机目标!$C$42,M3046-1,MATCH(K3046,随机目标!$C$41:$CH$41,0))</f>
        <v>prop,317,1</v>
      </c>
      <c r="P3046" s="50">
        <f ca="1">OFFSET(随机目标!$C$42,M3046-1,MATCH(K3046,随机目标!$C$41:$CH$41,0)+1)</f>
        <v>5</v>
      </c>
      <c r="Q3046" s="50">
        <v>1</v>
      </c>
      <c r="R3046" s="50" t="str">
        <f t="shared" ca="1" si="1117"/>
        <v>prop_317</v>
      </c>
      <c r="S3046" s="50" t="str">
        <f t="shared" ca="1" si="1118"/>
        <v>prop</v>
      </c>
    </row>
    <row r="3047" spans="11:19">
      <c r="K3047" s="50">
        <v>36</v>
      </c>
      <c r="L3047" s="50">
        <f t="shared" si="1116"/>
        <v>361045</v>
      </c>
      <c r="M3047" s="50">
        <v>45</v>
      </c>
      <c r="N3047" s="50" t="str">
        <f ca="1">OFFSET(随机目标!$C$42,M3047-1,MATCH(K3047,随机目标!$C$41:$CH$41,0)-1)</f>
        <v>prop,317,1</v>
      </c>
      <c r="O3047" s="50" t="str">
        <f ca="1">OFFSET(随机目标!$C$42,M3047-1,MATCH(K3047,随机目标!$C$41:$CH$41,0))</f>
        <v>prop,317,1</v>
      </c>
      <c r="P3047" s="50">
        <f ca="1">OFFSET(随机目标!$C$42,M3047-1,MATCH(K3047,随机目标!$C$41:$CH$41,0)+1)</f>
        <v>10</v>
      </c>
      <c r="Q3047" s="50">
        <v>1</v>
      </c>
      <c r="R3047" s="50" t="str">
        <f t="shared" ca="1" si="1117"/>
        <v>prop_317</v>
      </c>
      <c r="S3047" s="50" t="str">
        <f t="shared" ca="1" si="1118"/>
        <v>prop</v>
      </c>
    </row>
    <row r="3048" spans="11:19">
      <c r="K3048" s="50">
        <v>36</v>
      </c>
      <c r="L3048" s="50">
        <f t="shared" si="1116"/>
        <v>361046</v>
      </c>
      <c r="M3048" s="50">
        <v>46</v>
      </c>
      <c r="N3048" s="50" t="str">
        <f ca="1">OFFSET(随机目标!$C$42,M3048-1,MATCH(K3048,随机目标!$C$41:$CH$41,0)-1)</f>
        <v>prop,317,1</v>
      </c>
      <c r="O3048" s="50" t="str">
        <f ca="1">OFFSET(随机目标!$C$42,M3048-1,MATCH(K3048,随机目标!$C$41:$CH$41,0))</f>
        <v>prop,317,1</v>
      </c>
      <c r="P3048" s="50">
        <f ca="1">OFFSET(随机目标!$C$42,M3048-1,MATCH(K3048,随机目标!$C$41:$CH$41,0)+1)</f>
        <v>10</v>
      </c>
      <c r="Q3048" s="50">
        <v>1</v>
      </c>
      <c r="R3048" s="50" t="str">
        <f t="shared" ca="1" si="1117"/>
        <v>prop_317</v>
      </c>
      <c r="S3048" s="50" t="str">
        <f t="shared" ca="1" si="1118"/>
        <v>prop</v>
      </c>
    </row>
    <row r="3049" spans="11:19">
      <c r="K3049" s="50">
        <v>36</v>
      </c>
      <c r="L3049" s="50">
        <f t="shared" si="1116"/>
        <v>361047</v>
      </c>
      <c r="M3049" s="50">
        <v>47</v>
      </c>
      <c r="N3049" s="50" t="str">
        <f ca="1">OFFSET(随机目标!$C$42,M3049-1,MATCH(K3049,随机目标!$C$41:$CH$41,0)-1)</f>
        <v>prop,317,1</v>
      </c>
      <c r="O3049" s="50" t="str">
        <f ca="1">OFFSET(随机目标!$C$42,M3049-1,MATCH(K3049,随机目标!$C$41:$CH$41,0))</f>
        <v>prop,317,1</v>
      </c>
      <c r="P3049" s="50">
        <f ca="1">OFFSET(随机目标!$C$42,M3049-1,MATCH(K3049,随机目标!$C$41:$CH$41,0)+1)</f>
        <v>10</v>
      </c>
      <c r="Q3049" s="50">
        <v>1</v>
      </c>
      <c r="R3049" s="50" t="str">
        <f t="shared" ca="1" si="1117"/>
        <v>prop_317</v>
      </c>
      <c r="S3049" s="50" t="str">
        <f t="shared" ca="1" si="1118"/>
        <v>prop</v>
      </c>
    </row>
    <row r="3050" spans="11:19">
      <c r="K3050" s="50">
        <v>36</v>
      </c>
      <c r="L3050" s="50">
        <f t="shared" si="1116"/>
        <v>361048</v>
      </c>
      <c r="M3050" s="50">
        <v>48</v>
      </c>
      <c r="N3050" s="50" t="str">
        <f ca="1">OFFSET(随机目标!$C$42,M3050-1,MATCH(K3050,随机目标!$C$41:$CH$41,0)-1)</f>
        <v>prop,317,1</v>
      </c>
      <c r="O3050" s="50" t="str">
        <f ca="1">OFFSET(随机目标!$C$42,M3050-1,MATCH(K3050,随机目标!$C$41:$CH$41,0))</f>
        <v>prop,317,1</v>
      </c>
      <c r="P3050" s="50">
        <f ca="1">OFFSET(随机目标!$C$42,M3050-1,MATCH(K3050,随机目标!$C$41:$CH$41,0)+1)</f>
        <v>10</v>
      </c>
      <c r="Q3050" s="50">
        <v>1</v>
      </c>
      <c r="R3050" s="50" t="str">
        <f t="shared" ca="1" si="1117"/>
        <v>prop_317</v>
      </c>
      <c r="S3050" s="50" t="str">
        <f t="shared" ca="1" si="1118"/>
        <v>prop</v>
      </c>
    </row>
    <row r="3051" spans="11:19">
      <c r="K3051" s="50">
        <v>36</v>
      </c>
      <c r="L3051" s="50">
        <f t="shared" si="1116"/>
        <v>361049</v>
      </c>
      <c r="M3051" s="50">
        <v>49</v>
      </c>
      <c r="N3051" s="50" t="str">
        <f ca="1">OFFSET(随机目标!$C$42,M3051-1,MATCH(K3051,随机目标!$C$41:$CH$41,0)-1)</f>
        <v>prop,317,1</v>
      </c>
      <c r="O3051" s="50" t="str">
        <f ca="1">OFFSET(随机目标!$C$42,M3051-1,MATCH(K3051,随机目标!$C$41:$CH$41,0))</f>
        <v>prop,317,1</v>
      </c>
      <c r="P3051" s="50">
        <f ca="1">OFFSET(随机目标!$C$42,M3051-1,MATCH(K3051,随机目标!$C$41:$CH$41,0)+1)</f>
        <v>10</v>
      </c>
      <c r="Q3051" s="50">
        <v>1</v>
      </c>
      <c r="R3051" s="50" t="str">
        <f t="shared" ca="1" si="1117"/>
        <v>prop_317</v>
      </c>
      <c r="S3051" s="50" t="str">
        <f t="shared" ca="1" si="1118"/>
        <v>prop</v>
      </c>
    </row>
    <row r="3052" spans="11:19">
      <c r="K3052" s="50">
        <v>36</v>
      </c>
      <c r="L3052" s="50">
        <f t="shared" si="1116"/>
        <v>361050</v>
      </c>
      <c r="M3052" s="50">
        <v>50</v>
      </c>
      <c r="N3052" s="50" t="str">
        <f ca="1">OFFSET(随机目标!$C$42,M3052-1,MATCH(K3052,随机目标!$C$41:$CH$41,0)-1)</f>
        <v>prop,317,1</v>
      </c>
      <c r="O3052" s="50" t="str">
        <f ca="1">OFFSET(随机目标!$C$42,M3052-1,MATCH(K3052,随机目标!$C$41:$CH$41,0))</f>
        <v>prop,317,1</v>
      </c>
      <c r="P3052" s="50">
        <f ca="1">OFFSET(随机目标!$C$42,M3052-1,MATCH(K3052,随机目标!$C$41:$CH$41,0)+1)</f>
        <v>15</v>
      </c>
      <c r="Q3052" s="50">
        <v>1</v>
      </c>
      <c r="R3052" s="50" t="str">
        <f t="shared" ca="1" si="1117"/>
        <v>prop_317</v>
      </c>
      <c r="S3052" s="50" t="str">
        <f t="shared" ca="1" si="1118"/>
        <v>prop</v>
      </c>
    </row>
    <row r="3053" spans="11:19">
      <c r="K3053" s="50">
        <v>36</v>
      </c>
      <c r="L3053" s="50">
        <f t="shared" si="1116"/>
        <v>361051</v>
      </c>
      <c r="M3053" s="50">
        <v>51</v>
      </c>
      <c r="N3053" s="50" t="str">
        <f ca="1">OFFSET(随机目标!$C$42,M3053-1,MATCH(K3053,随机目标!$C$41:$CH$41,0)-1)</f>
        <v>prop,317,1</v>
      </c>
      <c r="O3053" s="50" t="str">
        <f ca="1">OFFSET(随机目标!$C$42,M3053-1,MATCH(K3053,随机目标!$C$41:$CH$41,0))</f>
        <v>prop,317,1</v>
      </c>
      <c r="P3053" s="50">
        <f ca="1">OFFSET(随机目标!$C$42,M3053-1,MATCH(K3053,随机目标!$C$41:$CH$41,0)+1)</f>
        <v>15</v>
      </c>
      <c r="Q3053" s="50">
        <v>1</v>
      </c>
      <c r="R3053" s="50" t="str">
        <f t="shared" ca="1" si="1117"/>
        <v>prop_317</v>
      </c>
      <c r="S3053" s="50" t="str">
        <f t="shared" ca="1" si="1118"/>
        <v>prop</v>
      </c>
    </row>
    <row r="3054" spans="11:19">
      <c r="K3054" s="50">
        <v>36</v>
      </c>
      <c r="L3054" s="50">
        <f t="shared" si="1116"/>
        <v>361052</v>
      </c>
      <c r="M3054" s="50">
        <v>52</v>
      </c>
      <c r="N3054" s="50" t="str">
        <f ca="1">OFFSET(随机目标!$C$42,M3054-1,MATCH(K3054,随机目标!$C$41:$CH$41,0)-1)</f>
        <v>prop,317,1</v>
      </c>
      <c r="O3054" s="50" t="str">
        <f ca="1">OFFSET(随机目标!$C$42,M3054-1,MATCH(K3054,随机目标!$C$41:$CH$41,0))</f>
        <v>prop,317,1</v>
      </c>
      <c r="P3054" s="50">
        <f ca="1">OFFSET(随机目标!$C$42,M3054-1,MATCH(K3054,随机目标!$C$41:$CH$41,0)+1)</f>
        <v>15</v>
      </c>
      <c r="Q3054" s="50">
        <v>1</v>
      </c>
      <c r="R3054" s="50" t="str">
        <f t="shared" ca="1" si="1117"/>
        <v>prop_317</v>
      </c>
      <c r="S3054" s="50" t="str">
        <f t="shared" ca="1" si="1118"/>
        <v>prop</v>
      </c>
    </row>
    <row r="3055" spans="11:19">
      <c r="K3055" s="50">
        <v>36</v>
      </c>
      <c r="L3055" s="50">
        <f t="shared" si="1116"/>
        <v>361053</v>
      </c>
      <c r="M3055" s="50">
        <v>53</v>
      </c>
      <c r="N3055" s="50" t="str">
        <f ca="1">OFFSET(随机目标!$C$42,M3055-1,MATCH(K3055,随机目标!$C$41:$CH$41,0)-1)</f>
        <v>prop,317,1</v>
      </c>
      <c r="O3055" s="50" t="str">
        <f ca="1">OFFSET(随机目标!$C$42,M3055-1,MATCH(K3055,随机目标!$C$41:$CH$41,0))</f>
        <v>prop,317,1</v>
      </c>
      <c r="P3055" s="50">
        <f ca="1">OFFSET(随机目标!$C$42,M3055-1,MATCH(K3055,随机目标!$C$41:$CH$41,0)+1)</f>
        <v>15</v>
      </c>
      <c r="Q3055" s="50">
        <v>1</v>
      </c>
      <c r="R3055" s="50" t="str">
        <f t="shared" ca="1" si="1117"/>
        <v>prop_317</v>
      </c>
      <c r="S3055" s="50" t="str">
        <f t="shared" ca="1" si="1118"/>
        <v>prop</v>
      </c>
    </row>
    <row r="3056" spans="11:19">
      <c r="K3056" s="50">
        <v>36</v>
      </c>
      <c r="L3056" s="50">
        <f t="shared" ref="L3056:L3102" si="1119">K3056*10000+1000+M3056</f>
        <v>361054</v>
      </c>
      <c r="M3056" s="50">
        <v>54</v>
      </c>
      <c r="N3056" s="50" t="str">
        <f ca="1">OFFSET(随机目标!$C$42,M3056-1,MATCH(K3056,随机目标!$C$41:$CH$41,0)-1)</f>
        <v>prop,317,1</v>
      </c>
      <c r="O3056" s="50" t="str">
        <f ca="1">OFFSET(随机目标!$C$42,M3056-1,MATCH(K3056,随机目标!$C$41:$CH$41,0))</f>
        <v>prop,317,1</v>
      </c>
      <c r="P3056" s="50">
        <f ca="1">OFFSET(随机目标!$C$42,M3056-1,MATCH(K3056,随机目标!$C$41:$CH$41,0)+1)</f>
        <v>20</v>
      </c>
      <c r="Q3056" s="50">
        <v>1</v>
      </c>
      <c r="R3056" s="50" t="str">
        <f t="shared" ref="R3056:R3102" ca="1" si="1120">IF(OR(S3056="coin",S3056="stage_token"),VLOOKUP(S3056,$AE$3:$AF$6,2,0),IF(S3056="item",VLOOKUP(O3056,$AE$3:$AF$6,2,0),S3056&amp;"_"&amp;MID(O3056,6,3)))</f>
        <v>prop_317</v>
      </c>
      <c r="S3056" s="50" t="str">
        <f t="shared" ref="S3056:S3102" ca="1" si="1121">LEFT(O3056,FIND(",",O3056)-1)</f>
        <v>prop</v>
      </c>
    </row>
    <row r="3057" spans="11:19">
      <c r="K3057" s="50">
        <v>36</v>
      </c>
      <c r="L3057" s="50">
        <f t="shared" si="1119"/>
        <v>361055</v>
      </c>
      <c r="M3057" s="50">
        <v>55</v>
      </c>
      <c r="N3057" s="50" t="str">
        <f ca="1">OFFSET(随机目标!$C$42,M3057-1,MATCH(K3057,随机目标!$C$41:$CH$41,0)-1)</f>
        <v>prop,317,1</v>
      </c>
      <c r="O3057" s="50" t="str">
        <f ca="1">OFFSET(随机目标!$C$42,M3057-1,MATCH(K3057,随机目标!$C$41:$CH$41,0))</f>
        <v>prop,317,1</v>
      </c>
      <c r="P3057" s="50">
        <f ca="1">OFFSET(随机目标!$C$42,M3057-1,MATCH(K3057,随机目标!$C$41:$CH$41,0)+1)</f>
        <v>20</v>
      </c>
      <c r="Q3057" s="50">
        <v>1</v>
      </c>
      <c r="R3057" s="50" t="str">
        <f t="shared" ca="1" si="1120"/>
        <v>prop_317</v>
      </c>
      <c r="S3057" s="50" t="str">
        <f t="shared" ca="1" si="1121"/>
        <v>prop</v>
      </c>
    </row>
    <row r="3058" spans="11:19">
      <c r="K3058" s="50">
        <v>36</v>
      </c>
      <c r="L3058" s="50">
        <f t="shared" si="1119"/>
        <v>361056</v>
      </c>
      <c r="M3058" s="50">
        <v>56</v>
      </c>
      <c r="N3058" s="50" t="str">
        <f ca="1">OFFSET(随机目标!$C$42,M3058-1,MATCH(K3058,随机目标!$C$41:$CH$41,0)-1)</f>
        <v>prop,317,1</v>
      </c>
      <c r="O3058" s="50" t="str">
        <f ca="1">OFFSET(随机目标!$C$42,M3058-1,MATCH(K3058,随机目标!$C$41:$CH$41,0))</f>
        <v>prop,317,1</v>
      </c>
      <c r="P3058" s="50">
        <f ca="1">OFFSET(随机目标!$C$42,M3058-1,MATCH(K3058,随机目标!$C$41:$CH$41,0)+1)</f>
        <v>20</v>
      </c>
      <c r="Q3058" s="50">
        <v>1</v>
      </c>
      <c r="R3058" s="50" t="str">
        <f t="shared" ca="1" si="1120"/>
        <v>prop_317</v>
      </c>
      <c r="S3058" s="50" t="str">
        <f t="shared" ca="1" si="1121"/>
        <v>prop</v>
      </c>
    </row>
    <row r="3059" spans="11:19">
      <c r="K3059" s="50">
        <v>36</v>
      </c>
      <c r="L3059" s="50">
        <f t="shared" si="1119"/>
        <v>361057</v>
      </c>
      <c r="M3059" s="50">
        <v>57</v>
      </c>
      <c r="N3059" s="50" t="str">
        <f ca="1">OFFSET(随机目标!$C$42,M3059-1,MATCH(K3059,随机目标!$C$41:$CH$41,0)-1)</f>
        <v>prop,317,1</v>
      </c>
      <c r="O3059" s="50" t="str">
        <f ca="1">OFFSET(随机目标!$C$42,M3059-1,MATCH(K3059,随机目标!$C$41:$CH$41,0))</f>
        <v>prop,317,1</v>
      </c>
      <c r="P3059" s="50">
        <f ca="1">OFFSET(随机目标!$C$42,M3059-1,MATCH(K3059,随机目标!$C$41:$CH$41,0)+1)</f>
        <v>20</v>
      </c>
      <c r="Q3059" s="50">
        <v>1</v>
      </c>
      <c r="R3059" s="50" t="str">
        <f t="shared" ca="1" si="1120"/>
        <v>prop_317</v>
      </c>
      <c r="S3059" s="50" t="str">
        <f t="shared" ca="1" si="1121"/>
        <v>prop</v>
      </c>
    </row>
    <row r="3060" spans="11:19">
      <c r="K3060" s="50">
        <v>36</v>
      </c>
      <c r="L3060" s="50">
        <f t="shared" si="1119"/>
        <v>361058</v>
      </c>
      <c r="M3060" s="50">
        <v>58</v>
      </c>
      <c r="N3060" s="50" t="str">
        <f ca="1">OFFSET(随机目标!$C$42,M3060-1,MATCH(K3060,随机目标!$C$41:$CH$41,0)-1)</f>
        <v>prop,317,1</v>
      </c>
      <c r="O3060" s="50" t="str">
        <f ca="1">OFFSET(随机目标!$C$42,M3060-1,MATCH(K3060,随机目标!$C$41:$CH$41,0))</f>
        <v>prop,317,1</v>
      </c>
      <c r="P3060" s="50">
        <f ca="1">OFFSET(随机目标!$C$42,M3060-1,MATCH(K3060,随机目标!$C$41:$CH$41,0)+1)</f>
        <v>20</v>
      </c>
      <c r="Q3060" s="50">
        <v>1</v>
      </c>
      <c r="R3060" s="50" t="str">
        <f t="shared" ca="1" si="1120"/>
        <v>prop_317</v>
      </c>
      <c r="S3060" s="50" t="str">
        <f t="shared" ca="1" si="1121"/>
        <v>prop</v>
      </c>
    </row>
    <row r="3061" spans="11:19">
      <c r="K3061" s="50">
        <v>36</v>
      </c>
      <c r="L3061" s="50">
        <f t="shared" si="1119"/>
        <v>361059</v>
      </c>
      <c r="M3061" s="50">
        <v>59</v>
      </c>
      <c r="N3061" s="50" t="str">
        <f ca="1">OFFSET(随机目标!$C$42,M3061-1,MATCH(K3061,随机目标!$C$41:$CH$41,0)-1)</f>
        <v>prop,317,1</v>
      </c>
      <c r="O3061" s="50" t="str">
        <f ca="1">OFFSET(随机目标!$C$42,M3061-1,MATCH(K3061,随机目标!$C$41:$CH$41,0))</f>
        <v>prop,317,1</v>
      </c>
      <c r="P3061" s="50">
        <f ca="1">OFFSET(随机目标!$C$42,M3061-1,MATCH(K3061,随机目标!$C$41:$CH$41,0)+1)</f>
        <v>25</v>
      </c>
      <c r="Q3061" s="50">
        <v>1</v>
      </c>
      <c r="R3061" s="50" t="str">
        <f t="shared" ca="1" si="1120"/>
        <v>prop_317</v>
      </c>
      <c r="S3061" s="50" t="str">
        <f t="shared" ca="1" si="1121"/>
        <v>prop</v>
      </c>
    </row>
    <row r="3062" spans="11:19">
      <c r="K3062" s="50">
        <v>36</v>
      </c>
      <c r="L3062" s="50">
        <f t="shared" si="1119"/>
        <v>361060</v>
      </c>
      <c r="M3062" s="50">
        <v>60</v>
      </c>
      <c r="N3062" s="50" t="str">
        <f ca="1">OFFSET(随机目标!$C$42,M3062-1,MATCH(K3062,随机目标!$C$41:$CH$41,0)-1)</f>
        <v>prop,317,1</v>
      </c>
      <c r="O3062" s="50" t="str">
        <f ca="1">OFFSET(随机目标!$C$42,M3062-1,MATCH(K3062,随机目标!$C$41:$CH$41,0))</f>
        <v>prop,317,1</v>
      </c>
      <c r="P3062" s="50">
        <f ca="1">OFFSET(随机目标!$C$42,M3062-1,MATCH(K3062,随机目标!$C$41:$CH$41,0)+1)</f>
        <v>25</v>
      </c>
      <c r="Q3062" s="50">
        <v>1</v>
      </c>
      <c r="R3062" s="50" t="str">
        <f t="shared" ca="1" si="1120"/>
        <v>prop_317</v>
      </c>
      <c r="S3062" s="50" t="str">
        <f t="shared" ca="1" si="1121"/>
        <v>prop</v>
      </c>
    </row>
    <row r="3063" spans="11:19">
      <c r="K3063" s="50">
        <v>36</v>
      </c>
      <c r="L3063" s="50">
        <f t="shared" si="1119"/>
        <v>361061</v>
      </c>
      <c r="M3063" s="50">
        <v>61</v>
      </c>
      <c r="N3063" s="50" t="str">
        <f ca="1">OFFSET(随机目标!$C$42,M3063-1,MATCH(K3063,随机目标!$C$41:$CH$41,0)-1)</f>
        <v>prop,317,1</v>
      </c>
      <c r="O3063" s="50" t="str">
        <f ca="1">OFFSET(随机目标!$C$42,M3063-1,MATCH(K3063,随机目标!$C$41:$CH$41,0))</f>
        <v>prop,317,1</v>
      </c>
      <c r="P3063" s="50">
        <f ca="1">OFFSET(随机目标!$C$42,M3063-1,MATCH(K3063,随机目标!$C$41:$CH$41,0)+1)</f>
        <v>25</v>
      </c>
      <c r="Q3063" s="50">
        <v>1</v>
      </c>
      <c r="R3063" s="50" t="str">
        <f t="shared" ca="1" si="1120"/>
        <v>prop_317</v>
      </c>
      <c r="S3063" s="50" t="str">
        <f t="shared" ca="1" si="1121"/>
        <v>prop</v>
      </c>
    </row>
    <row r="3064" spans="11:19">
      <c r="K3064" s="50">
        <v>36</v>
      </c>
      <c r="L3064" s="50">
        <f t="shared" si="1119"/>
        <v>361062</v>
      </c>
      <c r="M3064" s="50">
        <v>62</v>
      </c>
      <c r="N3064" s="50" t="str">
        <f ca="1">OFFSET(随机目标!$C$42,M3064-1,MATCH(K3064,随机目标!$C$41:$CH$41,0)-1)</f>
        <v>prop,317,1</v>
      </c>
      <c r="O3064" s="50" t="str">
        <f ca="1">OFFSET(随机目标!$C$42,M3064-1,MATCH(K3064,随机目标!$C$41:$CH$41,0))</f>
        <v>prop,317,1</v>
      </c>
      <c r="P3064" s="50">
        <f ca="1">OFFSET(随机目标!$C$42,M3064-1,MATCH(K3064,随机目标!$C$41:$CH$41,0)+1)</f>
        <v>25</v>
      </c>
      <c r="Q3064" s="50">
        <v>1</v>
      </c>
      <c r="R3064" s="50" t="str">
        <f t="shared" ca="1" si="1120"/>
        <v>prop_317</v>
      </c>
      <c r="S3064" s="50" t="str">
        <f t="shared" ca="1" si="1121"/>
        <v>prop</v>
      </c>
    </row>
    <row r="3065" spans="11:19">
      <c r="K3065" s="50">
        <v>36</v>
      </c>
      <c r="L3065" s="50">
        <f t="shared" si="1119"/>
        <v>361063</v>
      </c>
      <c r="M3065" s="50">
        <v>63</v>
      </c>
      <c r="N3065" s="50" t="str">
        <f ca="1">OFFSET(随机目标!$C$42,M3065-1,MATCH(K3065,随机目标!$C$41:$CH$41,0)-1)</f>
        <v>prop,317,1</v>
      </c>
      <c r="O3065" s="50" t="str">
        <f ca="1">OFFSET(随机目标!$C$42,M3065-1,MATCH(K3065,随机目标!$C$41:$CH$41,0))</f>
        <v>prop,317,1</v>
      </c>
      <c r="P3065" s="50">
        <f ca="1">OFFSET(随机目标!$C$42,M3065-1,MATCH(K3065,随机目标!$C$41:$CH$41,0)+1)</f>
        <v>25</v>
      </c>
      <c r="Q3065" s="50">
        <v>1</v>
      </c>
      <c r="R3065" s="50" t="str">
        <f t="shared" ca="1" si="1120"/>
        <v>prop_317</v>
      </c>
      <c r="S3065" s="50" t="str">
        <f t="shared" ca="1" si="1121"/>
        <v>prop</v>
      </c>
    </row>
    <row r="3066" spans="11:19">
      <c r="K3066" s="50">
        <v>36</v>
      </c>
      <c r="L3066" s="50">
        <f t="shared" si="1119"/>
        <v>361064</v>
      </c>
      <c r="M3066" s="50">
        <v>64</v>
      </c>
      <c r="N3066" s="50" t="str">
        <f ca="1">OFFSET(随机目标!$C$42,M3066-1,MATCH(K3066,随机目标!$C$41:$CH$41,0)-1)</f>
        <v>prop,317,1</v>
      </c>
      <c r="O3066" s="50" t="str">
        <f ca="1">OFFSET(随机目标!$C$42,M3066-1,MATCH(K3066,随机目标!$C$41:$CH$41,0))</f>
        <v>prop,317,1</v>
      </c>
      <c r="P3066" s="50">
        <f ca="1">OFFSET(随机目标!$C$42,M3066-1,MATCH(K3066,随机目标!$C$41:$CH$41,0)+1)</f>
        <v>25</v>
      </c>
      <c r="Q3066" s="50">
        <v>1</v>
      </c>
      <c r="R3066" s="50" t="str">
        <f t="shared" ca="1" si="1120"/>
        <v>prop_317</v>
      </c>
      <c r="S3066" s="50" t="str">
        <f t="shared" ca="1" si="1121"/>
        <v>prop</v>
      </c>
    </row>
    <row r="3067" spans="11:19">
      <c r="K3067" s="50">
        <v>36</v>
      </c>
      <c r="L3067" s="50">
        <f t="shared" si="1119"/>
        <v>361065</v>
      </c>
      <c r="M3067" s="50">
        <v>65</v>
      </c>
      <c r="N3067" s="50" t="str">
        <f ca="1">OFFSET(随机目标!$C$42,M3067-1,MATCH(K3067,随机目标!$C$41:$CH$41,0)-1)</f>
        <v>prop,317,1</v>
      </c>
      <c r="O3067" s="50" t="str">
        <f ca="1">OFFSET(随机目标!$C$42,M3067-1,MATCH(K3067,随机目标!$C$41:$CH$41,0))</f>
        <v>prop,317,1</v>
      </c>
      <c r="P3067" s="50">
        <f ca="1">OFFSET(随机目标!$C$42,M3067-1,MATCH(K3067,随机目标!$C$41:$CH$41,0)+1)</f>
        <v>25</v>
      </c>
      <c r="Q3067" s="50">
        <v>1</v>
      </c>
      <c r="R3067" s="50" t="str">
        <f t="shared" ca="1" si="1120"/>
        <v>prop_317</v>
      </c>
      <c r="S3067" s="50" t="str">
        <f t="shared" ca="1" si="1121"/>
        <v>prop</v>
      </c>
    </row>
    <row r="3068" spans="11:19">
      <c r="K3068" s="50">
        <v>36</v>
      </c>
      <c r="L3068" s="50">
        <f t="shared" si="1119"/>
        <v>361066</v>
      </c>
      <c r="M3068" s="50">
        <v>66</v>
      </c>
      <c r="N3068" s="50" t="str">
        <f ca="1">OFFSET(随机目标!$C$42,M3068-1,MATCH(K3068,随机目标!$C$41:$CH$41,0)-1)</f>
        <v>prop,317,1</v>
      </c>
      <c r="O3068" s="50" t="str">
        <f ca="1">OFFSET(随机目标!$C$42,M3068-1,MATCH(K3068,随机目标!$C$41:$CH$41,0))</f>
        <v>prop,317,1</v>
      </c>
      <c r="P3068" s="50">
        <f ca="1">OFFSET(随机目标!$C$42,M3068-1,MATCH(K3068,随机目标!$C$41:$CH$41,0)+1)</f>
        <v>30</v>
      </c>
      <c r="Q3068" s="50">
        <v>1</v>
      </c>
      <c r="R3068" s="50" t="str">
        <f t="shared" ca="1" si="1120"/>
        <v>prop_317</v>
      </c>
      <c r="S3068" s="50" t="str">
        <f t="shared" ca="1" si="1121"/>
        <v>prop</v>
      </c>
    </row>
    <row r="3069" spans="11:19">
      <c r="K3069" s="50">
        <v>36</v>
      </c>
      <c r="L3069" s="50">
        <f t="shared" si="1119"/>
        <v>361067</v>
      </c>
      <c r="M3069" s="50">
        <v>67</v>
      </c>
      <c r="N3069" s="50" t="str">
        <f ca="1">OFFSET(随机目标!$C$42,M3069-1,MATCH(K3069,随机目标!$C$41:$CH$41,0)-1)</f>
        <v>prop,317,1</v>
      </c>
      <c r="O3069" s="50" t="str">
        <f ca="1">OFFSET(随机目标!$C$42,M3069-1,MATCH(K3069,随机目标!$C$41:$CH$41,0))</f>
        <v>prop,317,1</v>
      </c>
      <c r="P3069" s="50">
        <f ca="1">OFFSET(随机目标!$C$42,M3069-1,MATCH(K3069,随机目标!$C$41:$CH$41,0)+1)</f>
        <v>30</v>
      </c>
      <c r="Q3069" s="50">
        <v>1</v>
      </c>
      <c r="R3069" s="50" t="str">
        <f t="shared" ca="1" si="1120"/>
        <v>prop_317</v>
      </c>
      <c r="S3069" s="50" t="str">
        <f t="shared" ca="1" si="1121"/>
        <v>prop</v>
      </c>
    </row>
    <row r="3070" spans="11:19">
      <c r="K3070" s="50">
        <v>36</v>
      </c>
      <c r="L3070" s="50">
        <f t="shared" si="1119"/>
        <v>361068</v>
      </c>
      <c r="M3070" s="50">
        <v>68</v>
      </c>
      <c r="N3070" s="50" t="str">
        <f ca="1">OFFSET(随机目标!$C$42,M3070-1,MATCH(K3070,随机目标!$C$41:$CH$41,0)-1)</f>
        <v>prop,317,1</v>
      </c>
      <c r="O3070" s="50" t="str">
        <f ca="1">OFFSET(随机目标!$C$42,M3070-1,MATCH(K3070,随机目标!$C$41:$CH$41,0))</f>
        <v>prop,317,1</v>
      </c>
      <c r="P3070" s="50">
        <f ca="1">OFFSET(随机目标!$C$42,M3070-1,MATCH(K3070,随机目标!$C$41:$CH$41,0)+1)</f>
        <v>30</v>
      </c>
      <c r="Q3070" s="50">
        <v>1</v>
      </c>
      <c r="R3070" s="50" t="str">
        <f t="shared" ca="1" si="1120"/>
        <v>prop_317</v>
      </c>
      <c r="S3070" s="50" t="str">
        <f t="shared" ca="1" si="1121"/>
        <v>prop</v>
      </c>
    </row>
    <row r="3071" spans="11:19">
      <c r="K3071" s="50">
        <v>36</v>
      </c>
      <c r="L3071" s="50">
        <f t="shared" si="1119"/>
        <v>361069</v>
      </c>
      <c r="M3071" s="50">
        <v>69</v>
      </c>
      <c r="N3071" s="50" t="str">
        <f ca="1">OFFSET(随机目标!$C$42,M3071-1,MATCH(K3071,随机目标!$C$41:$CH$41,0)-1)</f>
        <v>prop,317,1</v>
      </c>
      <c r="O3071" s="50" t="str">
        <f ca="1">OFFSET(随机目标!$C$42,M3071-1,MATCH(K3071,随机目标!$C$41:$CH$41,0))</f>
        <v>prop,317,1</v>
      </c>
      <c r="P3071" s="50">
        <f ca="1">OFFSET(随机目标!$C$42,M3071-1,MATCH(K3071,随机目标!$C$41:$CH$41,0)+1)</f>
        <v>30</v>
      </c>
      <c r="Q3071" s="50">
        <v>1</v>
      </c>
      <c r="R3071" s="50" t="str">
        <f t="shared" ca="1" si="1120"/>
        <v>prop_317</v>
      </c>
      <c r="S3071" s="50" t="str">
        <f t="shared" ca="1" si="1121"/>
        <v>prop</v>
      </c>
    </row>
    <row r="3072" spans="11:19">
      <c r="K3072" s="50">
        <v>36</v>
      </c>
      <c r="L3072" s="50">
        <f t="shared" si="1119"/>
        <v>361070</v>
      </c>
      <c r="M3072" s="50">
        <v>70</v>
      </c>
      <c r="N3072" s="50" t="str">
        <f ca="1">OFFSET(随机目标!$C$42,M3072-1,MATCH(K3072,随机目标!$C$41:$CH$41,0)-1)</f>
        <v>prop,317,1</v>
      </c>
      <c r="O3072" s="50" t="str">
        <f ca="1">OFFSET(随机目标!$C$42,M3072-1,MATCH(K3072,随机目标!$C$41:$CH$41,0))</f>
        <v>prop,317,1</v>
      </c>
      <c r="P3072" s="50">
        <f ca="1">OFFSET(随机目标!$C$42,M3072-1,MATCH(K3072,随机目标!$C$41:$CH$41,0)+1)</f>
        <v>30</v>
      </c>
      <c r="Q3072" s="50">
        <v>1</v>
      </c>
      <c r="R3072" s="50" t="str">
        <f t="shared" ca="1" si="1120"/>
        <v>prop_317</v>
      </c>
      <c r="S3072" s="50" t="str">
        <f t="shared" ca="1" si="1121"/>
        <v>prop</v>
      </c>
    </row>
    <row r="3073" spans="11:19">
      <c r="K3073" s="50">
        <v>36</v>
      </c>
      <c r="L3073" s="50">
        <f t="shared" si="1119"/>
        <v>361071</v>
      </c>
      <c r="M3073" s="50">
        <v>71</v>
      </c>
      <c r="N3073" s="50" t="str">
        <f ca="1">OFFSET(随机目标!$C$42,M3073-1,MATCH(K3073,随机目标!$C$41:$CH$41,0)-1)</f>
        <v>prop,317,1</v>
      </c>
      <c r="O3073" s="50" t="str">
        <f ca="1">OFFSET(随机目标!$C$42,M3073-1,MATCH(K3073,随机目标!$C$41:$CH$41,0))</f>
        <v>prop,317,1</v>
      </c>
      <c r="P3073" s="50">
        <f ca="1">OFFSET(随机目标!$C$42,M3073-1,MATCH(K3073,随机目标!$C$41:$CH$41,0)+1)</f>
        <v>30</v>
      </c>
      <c r="Q3073" s="50">
        <v>1</v>
      </c>
      <c r="R3073" s="50" t="str">
        <f t="shared" ca="1" si="1120"/>
        <v>prop_317</v>
      </c>
      <c r="S3073" s="50" t="str">
        <f t="shared" ca="1" si="1121"/>
        <v>prop</v>
      </c>
    </row>
    <row r="3074" spans="11:19">
      <c r="K3074" s="50">
        <v>36</v>
      </c>
      <c r="L3074" s="50">
        <f t="shared" si="1119"/>
        <v>361072</v>
      </c>
      <c r="M3074" s="50">
        <v>72</v>
      </c>
      <c r="N3074" s="50" t="str">
        <f ca="1">OFFSET(随机目标!$C$42,M3074-1,MATCH(K3074,随机目标!$C$41:$CH$41,0)-1)</f>
        <v>prop,317,1</v>
      </c>
      <c r="O3074" s="50" t="str">
        <f ca="1">OFFSET(随机目标!$C$42,M3074-1,MATCH(K3074,随机目标!$C$41:$CH$41,0))</f>
        <v>prop,317,1</v>
      </c>
      <c r="P3074" s="50">
        <f ca="1">OFFSET(随机目标!$C$42,M3074-1,MATCH(K3074,随机目标!$C$41:$CH$41,0)+1)</f>
        <v>30</v>
      </c>
      <c r="Q3074" s="50">
        <v>1</v>
      </c>
      <c r="R3074" s="50" t="str">
        <f t="shared" ca="1" si="1120"/>
        <v>prop_317</v>
      </c>
      <c r="S3074" s="50" t="str">
        <f t="shared" ca="1" si="1121"/>
        <v>prop</v>
      </c>
    </row>
    <row r="3075" spans="11:19">
      <c r="K3075" s="50">
        <v>36</v>
      </c>
      <c r="L3075" s="50">
        <f t="shared" si="1119"/>
        <v>361073</v>
      </c>
      <c r="M3075" s="50">
        <v>73</v>
      </c>
      <c r="N3075" s="50" t="str">
        <f ca="1">OFFSET(随机目标!$C$42,M3075-1,MATCH(K3075,随机目标!$C$41:$CH$41,0)-1)</f>
        <v>prop,317,1</v>
      </c>
      <c r="O3075" s="50" t="str">
        <f ca="1">OFFSET(随机目标!$C$42,M3075-1,MATCH(K3075,随机目标!$C$41:$CH$41,0))</f>
        <v>prop,317,1</v>
      </c>
      <c r="P3075" s="50">
        <f ca="1">OFFSET(随机目标!$C$42,M3075-1,MATCH(K3075,随机目标!$C$41:$CH$41,0)+1)</f>
        <v>30</v>
      </c>
      <c r="Q3075" s="50">
        <v>1</v>
      </c>
      <c r="R3075" s="50" t="str">
        <f t="shared" ca="1" si="1120"/>
        <v>prop_317</v>
      </c>
      <c r="S3075" s="50" t="str">
        <f t="shared" ca="1" si="1121"/>
        <v>prop</v>
      </c>
    </row>
    <row r="3076" spans="11:19">
      <c r="K3076" s="50">
        <v>36</v>
      </c>
      <c r="L3076" s="50">
        <f t="shared" si="1119"/>
        <v>361074</v>
      </c>
      <c r="M3076" s="50">
        <v>74</v>
      </c>
      <c r="N3076" s="50" t="str">
        <f ca="1">OFFSET(随机目标!$C$42,M3076-1,MATCH(K3076,随机目标!$C$41:$CH$41,0)-1)</f>
        <v>prop,317,1</v>
      </c>
      <c r="O3076" s="50" t="str">
        <f ca="1">OFFSET(随机目标!$C$42,M3076-1,MATCH(K3076,随机目标!$C$41:$CH$41,0))</f>
        <v>prop,317,1</v>
      </c>
      <c r="P3076" s="50">
        <f ca="1">OFFSET(随机目标!$C$42,M3076-1,MATCH(K3076,随机目标!$C$41:$CH$41,0)+1)</f>
        <v>30</v>
      </c>
      <c r="Q3076" s="50">
        <v>1</v>
      </c>
      <c r="R3076" s="50" t="str">
        <f t="shared" ca="1" si="1120"/>
        <v>prop_317</v>
      </c>
      <c r="S3076" s="50" t="str">
        <f t="shared" ca="1" si="1121"/>
        <v>prop</v>
      </c>
    </row>
    <row r="3077" spans="11:19">
      <c r="K3077" s="50">
        <v>36</v>
      </c>
      <c r="L3077" s="50">
        <f t="shared" si="1119"/>
        <v>361075</v>
      </c>
      <c r="M3077" s="50">
        <v>75</v>
      </c>
      <c r="N3077" s="50" t="str">
        <f ca="1">OFFSET(随机目标!$C$42,M3077-1,MATCH(K3077,随机目标!$C$41:$CH$41,0)-1)</f>
        <v>prop,317,1</v>
      </c>
      <c r="O3077" s="50" t="str">
        <f ca="1">OFFSET(随机目标!$C$42,M3077-1,MATCH(K3077,随机目标!$C$41:$CH$41,0))</f>
        <v>prop,317,1</v>
      </c>
      <c r="P3077" s="50">
        <f ca="1">OFFSET(随机目标!$C$42,M3077-1,MATCH(K3077,随机目标!$C$41:$CH$41,0)+1)</f>
        <v>30</v>
      </c>
      <c r="Q3077" s="50">
        <v>1</v>
      </c>
      <c r="R3077" s="50" t="str">
        <f t="shared" ca="1" si="1120"/>
        <v>prop_317</v>
      </c>
      <c r="S3077" s="50" t="str">
        <f t="shared" ca="1" si="1121"/>
        <v>prop</v>
      </c>
    </row>
    <row r="3078" spans="11:19">
      <c r="K3078" s="50">
        <v>36</v>
      </c>
      <c r="L3078" s="50">
        <f t="shared" si="1119"/>
        <v>361076</v>
      </c>
      <c r="M3078" s="50">
        <v>76</v>
      </c>
      <c r="N3078" s="50" t="str">
        <f ca="1">OFFSET(随机目标!$C$42,M3078-1,MATCH(K3078,随机目标!$C$41:$CH$41,0)-1)</f>
        <v>prop,317,1</v>
      </c>
      <c r="O3078" s="50" t="str">
        <f ca="1">OFFSET(随机目标!$C$42,M3078-1,MATCH(K3078,随机目标!$C$41:$CH$41,0))</f>
        <v>prop,317,1</v>
      </c>
      <c r="P3078" s="50">
        <f ca="1">OFFSET(随机目标!$C$42,M3078-1,MATCH(K3078,随机目标!$C$41:$CH$41,0)+1)</f>
        <v>30</v>
      </c>
      <c r="Q3078" s="50">
        <v>1</v>
      </c>
      <c r="R3078" s="50" t="str">
        <f t="shared" ca="1" si="1120"/>
        <v>prop_317</v>
      </c>
      <c r="S3078" s="50" t="str">
        <f t="shared" ca="1" si="1121"/>
        <v>prop</v>
      </c>
    </row>
    <row r="3079" spans="11:19">
      <c r="K3079" s="50">
        <v>36</v>
      </c>
      <c r="L3079" s="50">
        <f t="shared" si="1119"/>
        <v>361077</v>
      </c>
      <c r="M3079" s="50">
        <v>77</v>
      </c>
      <c r="N3079" s="50" t="str">
        <f ca="1">OFFSET(随机目标!$C$42,M3079-1,MATCH(K3079,随机目标!$C$41:$CH$41,0)-1)</f>
        <v>prop,317,1</v>
      </c>
      <c r="O3079" s="50" t="str">
        <f ca="1">OFFSET(随机目标!$C$42,M3079-1,MATCH(K3079,随机目标!$C$41:$CH$41,0))</f>
        <v>prop,317,1</v>
      </c>
      <c r="P3079" s="50">
        <f ca="1">OFFSET(随机目标!$C$42,M3079-1,MATCH(K3079,随机目标!$C$41:$CH$41,0)+1)</f>
        <v>30</v>
      </c>
      <c r="Q3079" s="50">
        <v>1</v>
      </c>
      <c r="R3079" s="50" t="str">
        <f t="shared" ca="1" si="1120"/>
        <v>prop_317</v>
      </c>
      <c r="S3079" s="50" t="str">
        <f t="shared" ca="1" si="1121"/>
        <v>prop</v>
      </c>
    </row>
    <row r="3080" spans="11:19">
      <c r="K3080" s="50">
        <v>36</v>
      </c>
      <c r="L3080" s="50">
        <f t="shared" si="1119"/>
        <v>361078</v>
      </c>
      <c r="M3080" s="50">
        <v>78</v>
      </c>
      <c r="N3080" s="50" t="str">
        <f ca="1">OFFSET(随机目标!$C$42,M3080-1,MATCH(K3080,随机目标!$C$41:$CH$41,0)-1)</f>
        <v>prop,317,1</v>
      </c>
      <c r="O3080" s="50" t="str">
        <f ca="1">OFFSET(随机目标!$C$42,M3080-1,MATCH(K3080,随机目标!$C$41:$CH$41,0))</f>
        <v>prop,317,1</v>
      </c>
      <c r="P3080" s="50">
        <f ca="1">OFFSET(随机目标!$C$42,M3080-1,MATCH(K3080,随机目标!$C$41:$CH$41,0)+1)</f>
        <v>30</v>
      </c>
      <c r="Q3080" s="50">
        <v>1</v>
      </c>
      <c r="R3080" s="50" t="str">
        <f t="shared" ca="1" si="1120"/>
        <v>prop_317</v>
      </c>
      <c r="S3080" s="50" t="str">
        <f t="shared" ca="1" si="1121"/>
        <v>prop</v>
      </c>
    </row>
    <row r="3081" spans="11:19">
      <c r="K3081" s="50">
        <v>36</v>
      </c>
      <c r="L3081" s="50">
        <f t="shared" si="1119"/>
        <v>361079</v>
      </c>
      <c r="M3081" s="50">
        <v>79</v>
      </c>
      <c r="N3081" s="50" t="str">
        <f ca="1">OFFSET(随机目标!$C$42,M3081-1,MATCH(K3081,随机目标!$C$41:$CH$41,0)-1)</f>
        <v>prop,317,1</v>
      </c>
      <c r="O3081" s="50" t="str">
        <f ca="1">OFFSET(随机目标!$C$42,M3081-1,MATCH(K3081,随机目标!$C$41:$CH$41,0))</f>
        <v>prop,317,1</v>
      </c>
      <c r="P3081" s="50">
        <f ca="1">OFFSET(随机目标!$C$42,M3081-1,MATCH(K3081,随机目标!$C$41:$CH$41,0)+1)</f>
        <v>30</v>
      </c>
      <c r="Q3081" s="50">
        <v>1</v>
      </c>
      <c r="R3081" s="50" t="str">
        <f t="shared" ca="1" si="1120"/>
        <v>prop_317</v>
      </c>
      <c r="S3081" s="50" t="str">
        <f t="shared" ca="1" si="1121"/>
        <v>prop</v>
      </c>
    </row>
    <row r="3082" spans="11:19">
      <c r="K3082" s="50">
        <v>36</v>
      </c>
      <c r="L3082" s="50">
        <f t="shared" si="1119"/>
        <v>361080</v>
      </c>
      <c r="M3082" s="50">
        <v>80</v>
      </c>
      <c r="N3082" s="50" t="str">
        <f ca="1">OFFSET(随机目标!$C$42,M3082-1,MATCH(K3082,随机目标!$C$41:$CH$41,0)-1)</f>
        <v>prop,317,1</v>
      </c>
      <c r="O3082" s="50" t="str">
        <f ca="1">OFFSET(随机目标!$C$42,M3082-1,MATCH(K3082,随机目标!$C$41:$CH$41,0))</f>
        <v>prop,317,1</v>
      </c>
      <c r="P3082" s="50">
        <f ca="1">OFFSET(随机目标!$C$42,M3082-1,MATCH(K3082,随机目标!$C$41:$CH$41,0)+1)</f>
        <v>30</v>
      </c>
      <c r="Q3082" s="50">
        <v>1</v>
      </c>
      <c r="R3082" s="50" t="str">
        <f t="shared" ca="1" si="1120"/>
        <v>prop_317</v>
      </c>
      <c r="S3082" s="50" t="str">
        <f t="shared" ca="1" si="1121"/>
        <v>prop</v>
      </c>
    </row>
    <row r="3083" spans="11:19">
      <c r="K3083" s="50">
        <v>36</v>
      </c>
      <c r="L3083" s="50">
        <f t="shared" si="1119"/>
        <v>361081</v>
      </c>
      <c r="M3083" s="50">
        <v>81</v>
      </c>
      <c r="N3083" s="50" t="str">
        <f ca="1">OFFSET(随机目标!$C$42,M3083-1,MATCH(K3083,随机目标!$C$41:$CH$41,0)-1)</f>
        <v>prop,317,1</v>
      </c>
      <c r="O3083" s="50" t="str">
        <f ca="1">OFFSET(随机目标!$C$42,M3083-1,MATCH(K3083,随机目标!$C$41:$CH$41,0))</f>
        <v>prop,317,1</v>
      </c>
      <c r="P3083" s="50">
        <f ca="1">OFFSET(随机目标!$C$42,M3083-1,MATCH(K3083,随机目标!$C$41:$CH$41,0)+1)</f>
        <v>30</v>
      </c>
      <c r="Q3083" s="50">
        <v>1</v>
      </c>
      <c r="R3083" s="50" t="str">
        <f t="shared" ca="1" si="1120"/>
        <v>prop_317</v>
      </c>
      <c r="S3083" s="50" t="str">
        <f t="shared" ca="1" si="1121"/>
        <v>prop</v>
      </c>
    </row>
    <row r="3084" spans="11:19">
      <c r="K3084" s="50">
        <v>36</v>
      </c>
      <c r="L3084" s="50">
        <f t="shared" si="1119"/>
        <v>361082</v>
      </c>
      <c r="M3084" s="50">
        <v>82</v>
      </c>
      <c r="N3084" s="50" t="str">
        <f ca="1">OFFSET(随机目标!$C$42,M3084-1,MATCH(K3084,随机目标!$C$41:$CH$41,0)-1)</f>
        <v>prop,317,1</v>
      </c>
      <c r="O3084" s="50" t="str">
        <f ca="1">OFFSET(随机目标!$C$42,M3084-1,MATCH(K3084,随机目标!$C$41:$CH$41,0))</f>
        <v>prop,317,1</v>
      </c>
      <c r="P3084" s="50">
        <f ca="1">OFFSET(随机目标!$C$42,M3084-1,MATCH(K3084,随机目标!$C$41:$CH$41,0)+1)</f>
        <v>30</v>
      </c>
      <c r="Q3084" s="50">
        <v>1</v>
      </c>
      <c r="R3084" s="50" t="str">
        <f t="shared" ca="1" si="1120"/>
        <v>prop_317</v>
      </c>
      <c r="S3084" s="50" t="str">
        <f t="shared" ca="1" si="1121"/>
        <v>prop</v>
      </c>
    </row>
    <row r="3085" spans="11:19">
      <c r="K3085" s="50">
        <v>36</v>
      </c>
      <c r="L3085" s="50">
        <f t="shared" si="1119"/>
        <v>361083</v>
      </c>
      <c r="M3085" s="50">
        <v>83</v>
      </c>
      <c r="N3085" s="50" t="str">
        <f ca="1">OFFSET(随机目标!$C$42,M3085-1,MATCH(K3085,随机目标!$C$41:$CH$41,0)-1)</f>
        <v>prop,317,1</v>
      </c>
      <c r="O3085" s="50" t="str">
        <f ca="1">OFFSET(随机目标!$C$42,M3085-1,MATCH(K3085,随机目标!$C$41:$CH$41,0))</f>
        <v>prop,317,1</v>
      </c>
      <c r="P3085" s="50">
        <f ca="1">OFFSET(随机目标!$C$42,M3085-1,MATCH(K3085,随机目标!$C$41:$CH$41,0)+1)</f>
        <v>30</v>
      </c>
      <c r="Q3085" s="50">
        <v>1</v>
      </c>
      <c r="R3085" s="50" t="str">
        <f t="shared" ca="1" si="1120"/>
        <v>prop_317</v>
      </c>
      <c r="S3085" s="50" t="str">
        <f t="shared" ca="1" si="1121"/>
        <v>prop</v>
      </c>
    </row>
    <row r="3086" spans="11:19">
      <c r="K3086" s="50">
        <v>36</v>
      </c>
      <c r="L3086" s="50">
        <f t="shared" si="1119"/>
        <v>361084</v>
      </c>
      <c r="M3086" s="50">
        <v>84</v>
      </c>
      <c r="N3086" s="50" t="str">
        <f ca="1">OFFSET(随机目标!$C$42,M3086-1,MATCH(K3086,随机目标!$C$41:$CH$41,0)-1)</f>
        <v>prop,317,1</v>
      </c>
      <c r="O3086" s="50" t="str">
        <f ca="1">OFFSET(随机目标!$C$42,M3086-1,MATCH(K3086,随机目标!$C$41:$CH$41,0))</f>
        <v>prop,317,1</v>
      </c>
      <c r="P3086" s="50">
        <f ca="1">OFFSET(随机目标!$C$42,M3086-1,MATCH(K3086,随机目标!$C$41:$CH$41,0)+1)</f>
        <v>30</v>
      </c>
      <c r="Q3086" s="50">
        <v>1</v>
      </c>
      <c r="R3086" s="50" t="str">
        <f t="shared" ca="1" si="1120"/>
        <v>prop_317</v>
      </c>
      <c r="S3086" s="50" t="str">
        <f t="shared" ca="1" si="1121"/>
        <v>prop</v>
      </c>
    </row>
    <row r="3087" spans="11:19">
      <c r="K3087" s="50">
        <v>36</v>
      </c>
      <c r="L3087" s="50">
        <f t="shared" si="1119"/>
        <v>361085</v>
      </c>
      <c r="M3087" s="50">
        <v>85</v>
      </c>
      <c r="N3087" s="50" t="str">
        <f ca="1">OFFSET(随机目标!$C$42,M3087-1,MATCH(K3087,随机目标!$C$41:$CH$41,0)-1)</f>
        <v>prop,317,1</v>
      </c>
      <c r="O3087" s="50" t="str">
        <f ca="1">OFFSET(随机目标!$C$42,M3087-1,MATCH(K3087,随机目标!$C$41:$CH$41,0))</f>
        <v>prop,317,1</v>
      </c>
      <c r="P3087" s="50">
        <f ca="1">OFFSET(随机目标!$C$42,M3087-1,MATCH(K3087,随机目标!$C$41:$CH$41,0)+1)</f>
        <v>30</v>
      </c>
      <c r="Q3087" s="50">
        <v>1</v>
      </c>
      <c r="R3087" s="50" t="str">
        <f t="shared" ca="1" si="1120"/>
        <v>prop_317</v>
      </c>
      <c r="S3087" s="50" t="str">
        <f t="shared" ca="1" si="1121"/>
        <v>prop</v>
      </c>
    </row>
    <row r="3088" spans="11:19">
      <c r="K3088" s="50">
        <v>36</v>
      </c>
      <c r="L3088" s="50">
        <f t="shared" si="1119"/>
        <v>361086</v>
      </c>
      <c r="M3088" s="50">
        <v>86</v>
      </c>
      <c r="N3088" s="50" t="str">
        <f ca="1">OFFSET(随机目标!$C$42,M3088-1,MATCH(K3088,随机目标!$C$41:$CH$41,0)-1)</f>
        <v>prop,317,1</v>
      </c>
      <c r="O3088" s="50" t="str">
        <f ca="1">OFFSET(随机目标!$C$42,M3088-1,MATCH(K3088,随机目标!$C$41:$CH$41,0))</f>
        <v>prop,317,1</v>
      </c>
      <c r="P3088" s="50">
        <f ca="1">OFFSET(随机目标!$C$42,M3088-1,MATCH(K3088,随机目标!$C$41:$CH$41,0)+1)</f>
        <v>30</v>
      </c>
      <c r="Q3088" s="50">
        <v>1</v>
      </c>
      <c r="R3088" s="50" t="str">
        <f t="shared" ca="1" si="1120"/>
        <v>prop_317</v>
      </c>
      <c r="S3088" s="50" t="str">
        <f t="shared" ca="1" si="1121"/>
        <v>prop</v>
      </c>
    </row>
    <row r="3089" spans="11:19">
      <c r="K3089" s="50">
        <v>36</v>
      </c>
      <c r="L3089" s="50">
        <f t="shared" si="1119"/>
        <v>361087</v>
      </c>
      <c r="M3089" s="50">
        <v>87</v>
      </c>
      <c r="N3089" s="50" t="str">
        <f ca="1">OFFSET(随机目标!$C$42,M3089-1,MATCH(K3089,随机目标!$C$41:$CH$41,0)-1)</f>
        <v>prop,317,1</v>
      </c>
      <c r="O3089" s="50" t="str">
        <f ca="1">OFFSET(随机目标!$C$42,M3089-1,MATCH(K3089,随机目标!$C$41:$CH$41,0))</f>
        <v>prop,317,1</v>
      </c>
      <c r="P3089" s="50">
        <f ca="1">OFFSET(随机目标!$C$42,M3089-1,MATCH(K3089,随机目标!$C$41:$CH$41,0)+1)</f>
        <v>30</v>
      </c>
      <c r="Q3089" s="50">
        <v>1</v>
      </c>
      <c r="R3089" s="50" t="str">
        <f t="shared" ca="1" si="1120"/>
        <v>prop_317</v>
      </c>
      <c r="S3089" s="50" t="str">
        <f t="shared" ca="1" si="1121"/>
        <v>prop</v>
      </c>
    </row>
    <row r="3090" spans="11:19">
      <c r="K3090" s="50">
        <v>36</v>
      </c>
      <c r="L3090" s="50">
        <f t="shared" si="1119"/>
        <v>361088</v>
      </c>
      <c r="M3090" s="50">
        <v>88</v>
      </c>
      <c r="N3090" s="50" t="str">
        <f ca="1">OFFSET(随机目标!$C$42,M3090-1,MATCH(K3090,随机目标!$C$41:$CH$41,0)-1)</f>
        <v>prop,317,1</v>
      </c>
      <c r="O3090" s="50" t="str">
        <f ca="1">OFFSET(随机目标!$C$42,M3090-1,MATCH(K3090,随机目标!$C$41:$CH$41,0))</f>
        <v>prop,317,1</v>
      </c>
      <c r="P3090" s="50">
        <f ca="1">OFFSET(随机目标!$C$42,M3090-1,MATCH(K3090,随机目标!$C$41:$CH$41,0)+1)</f>
        <v>30</v>
      </c>
      <c r="Q3090" s="50">
        <v>1</v>
      </c>
      <c r="R3090" s="50" t="str">
        <f t="shared" ca="1" si="1120"/>
        <v>prop_317</v>
      </c>
      <c r="S3090" s="50" t="str">
        <f t="shared" ca="1" si="1121"/>
        <v>prop</v>
      </c>
    </row>
    <row r="3091" spans="11:19">
      <c r="K3091" s="50">
        <v>36</v>
      </c>
      <c r="L3091" s="50">
        <f t="shared" si="1119"/>
        <v>361089</v>
      </c>
      <c r="M3091" s="50">
        <v>89</v>
      </c>
      <c r="N3091" s="50" t="str">
        <f ca="1">OFFSET(随机目标!$C$42,M3091-1,MATCH(K3091,随机目标!$C$41:$CH$41,0)-1)</f>
        <v>prop,317,1</v>
      </c>
      <c r="O3091" s="50" t="str">
        <f ca="1">OFFSET(随机目标!$C$42,M3091-1,MATCH(K3091,随机目标!$C$41:$CH$41,0))</f>
        <v>prop,317,1</v>
      </c>
      <c r="P3091" s="50">
        <f ca="1">OFFSET(随机目标!$C$42,M3091-1,MATCH(K3091,随机目标!$C$41:$CH$41,0)+1)</f>
        <v>30</v>
      </c>
      <c r="Q3091" s="50">
        <v>1</v>
      </c>
      <c r="R3091" s="50" t="str">
        <f t="shared" ca="1" si="1120"/>
        <v>prop_317</v>
      </c>
      <c r="S3091" s="50" t="str">
        <f t="shared" ca="1" si="1121"/>
        <v>prop</v>
      </c>
    </row>
    <row r="3092" spans="11:19">
      <c r="K3092" s="50">
        <v>36</v>
      </c>
      <c r="L3092" s="50">
        <f t="shared" si="1119"/>
        <v>361090</v>
      </c>
      <c r="M3092" s="50">
        <v>90</v>
      </c>
      <c r="N3092" s="50" t="str">
        <f ca="1">OFFSET(随机目标!$C$42,M3092-1,MATCH(K3092,随机目标!$C$41:$CH$41,0)-1)</f>
        <v>prop,317,1</v>
      </c>
      <c r="O3092" s="50" t="str">
        <f ca="1">OFFSET(随机目标!$C$42,M3092-1,MATCH(K3092,随机目标!$C$41:$CH$41,0))</f>
        <v>prop,317,1</v>
      </c>
      <c r="P3092" s="50">
        <f ca="1">OFFSET(随机目标!$C$42,M3092-1,MATCH(K3092,随机目标!$C$41:$CH$41,0)+1)</f>
        <v>30</v>
      </c>
      <c r="Q3092" s="50">
        <v>1</v>
      </c>
      <c r="R3092" s="50" t="str">
        <f t="shared" ca="1" si="1120"/>
        <v>prop_317</v>
      </c>
      <c r="S3092" s="50" t="str">
        <f t="shared" ca="1" si="1121"/>
        <v>prop</v>
      </c>
    </row>
    <row r="3093" spans="11:19">
      <c r="K3093" s="50">
        <v>36</v>
      </c>
      <c r="L3093" s="50">
        <f t="shared" si="1119"/>
        <v>361091</v>
      </c>
      <c r="M3093" s="50">
        <v>91</v>
      </c>
      <c r="N3093" s="50" t="str">
        <f ca="1">OFFSET(随机目标!$C$42,M3093-1,MATCH(K3093,随机目标!$C$41:$CH$41,0)-1)</f>
        <v>prop,317,1</v>
      </c>
      <c r="O3093" s="50" t="str">
        <f ca="1">OFFSET(随机目标!$C$42,M3093-1,MATCH(K3093,随机目标!$C$41:$CH$41,0))</f>
        <v>prop,317,1</v>
      </c>
      <c r="P3093" s="50">
        <f ca="1">OFFSET(随机目标!$C$42,M3093-1,MATCH(K3093,随机目标!$C$41:$CH$41,0)+1)</f>
        <v>30</v>
      </c>
      <c r="Q3093" s="50">
        <v>1</v>
      </c>
      <c r="R3093" s="50" t="str">
        <f t="shared" ca="1" si="1120"/>
        <v>prop_317</v>
      </c>
      <c r="S3093" s="50" t="str">
        <f t="shared" ca="1" si="1121"/>
        <v>prop</v>
      </c>
    </row>
    <row r="3094" spans="11:19">
      <c r="K3094" s="50">
        <v>36</v>
      </c>
      <c r="L3094" s="50">
        <f t="shared" si="1119"/>
        <v>361092</v>
      </c>
      <c r="M3094" s="50">
        <v>92</v>
      </c>
      <c r="N3094" s="50" t="str">
        <f ca="1">OFFSET(随机目标!$C$42,M3094-1,MATCH(K3094,随机目标!$C$41:$CH$41,0)-1)</f>
        <v>prop,317,1</v>
      </c>
      <c r="O3094" s="50" t="str">
        <f ca="1">OFFSET(随机目标!$C$42,M3094-1,MATCH(K3094,随机目标!$C$41:$CH$41,0))</f>
        <v>prop,317,1</v>
      </c>
      <c r="P3094" s="50">
        <f ca="1">OFFSET(随机目标!$C$42,M3094-1,MATCH(K3094,随机目标!$C$41:$CH$41,0)+1)</f>
        <v>30</v>
      </c>
      <c r="Q3094" s="50">
        <v>1</v>
      </c>
      <c r="R3094" s="50" t="str">
        <f t="shared" ca="1" si="1120"/>
        <v>prop_317</v>
      </c>
      <c r="S3094" s="50" t="str">
        <f t="shared" ca="1" si="1121"/>
        <v>prop</v>
      </c>
    </row>
    <row r="3095" spans="11:19">
      <c r="K3095" s="50">
        <v>36</v>
      </c>
      <c r="L3095" s="50">
        <f t="shared" si="1119"/>
        <v>361093</v>
      </c>
      <c r="M3095" s="50">
        <v>93</v>
      </c>
      <c r="N3095" s="50" t="str">
        <f ca="1">OFFSET(随机目标!$C$42,M3095-1,MATCH(K3095,随机目标!$C$41:$CH$41,0)-1)</f>
        <v>prop,317,1</v>
      </c>
      <c r="O3095" s="50" t="str">
        <f ca="1">OFFSET(随机目标!$C$42,M3095-1,MATCH(K3095,随机目标!$C$41:$CH$41,0))</f>
        <v>prop,317,1</v>
      </c>
      <c r="P3095" s="50">
        <f ca="1">OFFSET(随机目标!$C$42,M3095-1,MATCH(K3095,随机目标!$C$41:$CH$41,0)+1)</f>
        <v>30</v>
      </c>
      <c r="Q3095" s="50">
        <v>1</v>
      </c>
      <c r="R3095" s="50" t="str">
        <f t="shared" ca="1" si="1120"/>
        <v>prop_317</v>
      </c>
      <c r="S3095" s="50" t="str">
        <f t="shared" ca="1" si="1121"/>
        <v>prop</v>
      </c>
    </row>
    <row r="3096" spans="11:19">
      <c r="K3096" s="50">
        <v>36</v>
      </c>
      <c r="L3096" s="50">
        <f t="shared" si="1119"/>
        <v>361094</v>
      </c>
      <c r="M3096" s="50">
        <v>94</v>
      </c>
      <c r="N3096" s="50" t="str">
        <f ca="1">OFFSET(随机目标!$C$42,M3096-1,MATCH(K3096,随机目标!$C$41:$CH$41,0)-1)</f>
        <v>prop,317,1</v>
      </c>
      <c r="O3096" s="50" t="str">
        <f ca="1">OFFSET(随机目标!$C$42,M3096-1,MATCH(K3096,随机目标!$C$41:$CH$41,0))</f>
        <v>prop,317,1</v>
      </c>
      <c r="P3096" s="50">
        <f ca="1">OFFSET(随机目标!$C$42,M3096-1,MATCH(K3096,随机目标!$C$41:$CH$41,0)+1)</f>
        <v>30</v>
      </c>
      <c r="Q3096" s="50">
        <v>1</v>
      </c>
      <c r="R3096" s="50" t="str">
        <f t="shared" ca="1" si="1120"/>
        <v>prop_317</v>
      </c>
      <c r="S3096" s="50" t="str">
        <f t="shared" ca="1" si="1121"/>
        <v>prop</v>
      </c>
    </row>
    <row r="3097" spans="11:19">
      <c r="K3097" s="50">
        <v>36</v>
      </c>
      <c r="L3097" s="50">
        <f t="shared" si="1119"/>
        <v>361095</v>
      </c>
      <c r="M3097" s="50">
        <v>95</v>
      </c>
      <c r="N3097" s="50" t="str">
        <f ca="1">OFFSET(随机目标!$C$42,M3097-1,MATCH(K3097,随机目标!$C$41:$CH$41,0)-1)</f>
        <v>prop,317,1</v>
      </c>
      <c r="O3097" s="50" t="str">
        <f ca="1">OFFSET(随机目标!$C$42,M3097-1,MATCH(K3097,随机目标!$C$41:$CH$41,0))</f>
        <v>prop,317,1</v>
      </c>
      <c r="P3097" s="50">
        <f ca="1">OFFSET(随机目标!$C$42,M3097-1,MATCH(K3097,随机目标!$C$41:$CH$41,0)+1)</f>
        <v>30</v>
      </c>
      <c r="Q3097" s="50">
        <v>1</v>
      </c>
      <c r="R3097" s="50" t="str">
        <f t="shared" ca="1" si="1120"/>
        <v>prop_317</v>
      </c>
      <c r="S3097" s="50" t="str">
        <f t="shared" ca="1" si="1121"/>
        <v>prop</v>
      </c>
    </row>
    <row r="3098" spans="11:19">
      <c r="K3098" s="50">
        <v>36</v>
      </c>
      <c r="L3098" s="50">
        <f t="shared" si="1119"/>
        <v>361096</v>
      </c>
      <c r="M3098" s="50">
        <v>96</v>
      </c>
      <c r="N3098" s="50" t="str">
        <f ca="1">OFFSET(随机目标!$C$42,M3098-1,MATCH(K3098,随机目标!$C$41:$CH$41,0)-1)</f>
        <v>prop,317,1</v>
      </c>
      <c r="O3098" s="50" t="str">
        <f ca="1">OFFSET(随机目标!$C$42,M3098-1,MATCH(K3098,随机目标!$C$41:$CH$41,0))</f>
        <v>prop,317,1</v>
      </c>
      <c r="P3098" s="50">
        <f ca="1">OFFSET(随机目标!$C$42,M3098-1,MATCH(K3098,随机目标!$C$41:$CH$41,0)+1)</f>
        <v>30</v>
      </c>
      <c r="Q3098" s="50">
        <v>1</v>
      </c>
      <c r="R3098" s="50" t="str">
        <f t="shared" ca="1" si="1120"/>
        <v>prop_317</v>
      </c>
      <c r="S3098" s="50" t="str">
        <f t="shared" ca="1" si="1121"/>
        <v>prop</v>
      </c>
    </row>
    <row r="3099" spans="11:19">
      <c r="K3099" s="50">
        <v>36</v>
      </c>
      <c r="L3099" s="50">
        <f t="shared" si="1119"/>
        <v>361097</v>
      </c>
      <c r="M3099" s="50">
        <v>97</v>
      </c>
      <c r="N3099" s="50" t="str">
        <f ca="1">OFFSET(随机目标!$C$42,M3099-1,MATCH(K3099,随机目标!$C$41:$CH$41,0)-1)</f>
        <v>prop,317,1</v>
      </c>
      <c r="O3099" s="50" t="str">
        <f ca="1">OFFSET(随机目标!$C$42,M3099-1,MATCH(K3099,随机目标!$C$41:$CH$41,0))</f>
        <v>prop,317,1</v>
      </c>
      <c r="P3099" s="50">
        <f ca="1">OFFSET(随机目标!$C$42,M3099-1,MATCH(K3099,随机目标!$C$41:$CH$41,0)+1)</f>
        <v>30</v>
      </c>
      <c r="Q3099" s="50">
        <v>1</v>
      </c>
      <c r="R3099" s="50" t="str">
        <f t="shared" ca="1" si="1120"/>
        <v>prop_317</v>
      </c>
      <c r="S3099" s="50" t="str">
        <f t="shared" ca="1" si="1121"/>
        <v>prop</v>
      </c>
    </row>
    <row r="3100" spans="11:19">
      <c r="K3100" s="50">
        <v>36</v>
      </c>
      <c r="L3100" s="50">
        <f t="shared" si="1119"/>
        <v>361098</v>
      </c>
      <c r="M3100" s="50">
        <v>98</v>
      </c>
      <c r="N3100" s="50" t="str">
        <f ca="1">OFFSET(随机目标!$C$42,M3100-1,MATCH(K3100,随机目标!$C$41:$CH$41,0)-1)</f>
        <v>prop,317,1</v>
      </c>
      <c r="O3100" s="50" t="str">
        <f ca="1">OFFSET(随机目标!$C$42,M3100-1,MATCH(K3100,随机目标!$C$41:$CH$41,0))</f>
        <v>prop,317,1</v>
      </c>
      <c r="P3100" s="50">
        <f ca="1">OFFSET(随机目标!$C$42,M3100-1,MATCH(K3100,随机目标!$C$41:$CH$41,0)+1)</f>
        <v>30</v>
      </c>
      <c r="Q3100" s="50">
        <v>1</v>
      </c>
      <c r="R3100" s="50" t="str">
        <f t="shared" ca="1" si="1120"/>
        <v>prop_317</v>
      </c>
      <c r="S3100" s="50" t="str">
        <f t="shared" ca="1" si="1121"/>
        <v>prop</v>
      </c>
    </row>
    <row r="3101" spans="11:19">
      <c r="K3101" s="50">
        <v>36</v>
      </c>
      <c r="L3101" s="50">
        <f t="shared" si="1119"/>
        <v>361099</v>
      </c>
      <c r="M3101" s="50">
        <v>99</v>
      </c>
      <c r="N3101" s="50" t="str">
        <f ca="1">OFFSET(随机目标!$C$42,M3101-1,MATCH(K3101,随机目标!$C$41:$CH$41,0)-1)</f>
        <v>prop,317,1</v>
      </c>
      <c r="O3101" s="50" t="str">
        <f ca="1">OFFSET(随机目标!$C$42,M3101-1,MATCH(K3101,随机目标!$C$41:$CH$41,0))</f>
        <v>prop,317,1</v>
      </c>
      <c r="P3101" s="50">
        <f ca="1">OFFSET(随机目标!$C$42,M3101-1,MATCH(K3101,随机目标!$C$41:$CH$41,0)+1)</f>
        <v>30</v>
      </c>
      <c r="Q3101" s="50">
        <v>1</v>
      </c>
      <c r="R3101" s="50" t="str">
        <f t="shared" ca="1" si="1120"/>
        <v>prop_317</v>
      </c>
      <c r="S3101" s="50" t="str">
        <f t="shared" ca="1" si="1121"/>
        <v>prop</v>
      </c>
    </row>
    <row r="3102" spans="11:19">
      <c r="K3102" s="50">
        <v>36</v>
      </c>
      <c r="L3102" s="50">
        <f t="shared" si="1119"/>
        <v>361100</v>
      </c>
      <c r="M3102" s="50">
        <v>100</v>
      </c>
      <c r="N3102" s="50" t="str">
        <f ca="1">OFFSET(随机目标!$C$42,M3102-1,MATCH(K3102,随机目标!$C$41:$CH$41,0)-1)</f>
        <v>prop,317,1</v>
      </c>
      <c r="O3102" s="50" t="str">
        <f ca="1">OFFSET(随机目标!$C$42,M3102-1,MATCH(K3102,随机目标!$C$41:$CH$41,0))</f>
        <v>prop,317,1</v>
      </c>
      <c r="P3102" s="50">
        <f ca="1">OFFSET(随机目标!$C$42,M3102-1,MATCH(K3102,随机目标!$C$41:$CH$41,0)+1)</f>
        <v>30</v>
      </c>
      <c r="Q3102" s="50">
        <v>1</v>
      </c>
      <c r="R3102" s="50" t="str">
        <f t="shared" ca="1" si="1120"/>
        <v>prop_317</v>
      </c>
      <c r="S3102" s="50" t="str">
        <f t="shared" ca="1" si="1121"/>
        <v>prop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F5F9A-F45D-4F2D-AE3A-499B038DE2C1}">
  <dimension ref="A1:AG62"/>
  <sheetViews>
    <sheetView workbookViewId="0">
      <selection activeCell="M2" sqref="M2:M16"/>
    </sheetView>
  </sheetViews>
  <sheetFormatPr defaultRowHeight="12.75"/>
  <cols>
    <col min="1" max="1" width="5.75" style="167" bestFit="1" customWidth="1"/>
    <col min="2" max="2" width="6.375" style="167" bestFit="1" customWidth="1"/>
    <col min="3" max="4" width="4.125" style="167" bestFit="1" customWidth="1"/>
    <col min="5" max="18" width="4.125" style="50" bestFit="1" customWidth="1"/>
    <col min="19" max="19" width="6.5" style="50" customWidth="1"/>
    <col min="20" max="16384" width="9" style="50"/>
  </cols>
  <sheetData>
    <row r="1" spans="1:33">
      <c r="A1" s="167" t="s">
        <v>2410</v>
      </c>
      <c r="B1" s="167" t="s">
        <v>2411</v>
      </c>
      <c r="D1" s="167">
        <v>1</v>
      </c>
      <c r="E1" s="50">
        <v>2</v>
      </c>
      <c r="F1" s="50">
        <v>3</v>
      </c>
      <c r="G1" s="167">
        <v>4</v>
      </c>
      <c r="H1" s="167">
        <v>5</v>
      </c>
      <c r="I1" s="167">
        <v>6</v>
      </c>
      <c r="J1" s="167">
        <v>7</v>
      </c>
      <c r="K1" s="167">
        <v>8</v>
      </c>
      <c r="L1" s="167">
        <v>9</v>
      </c>
      <c r="M1" s="167">
        <v>10</v>
      </c>
      <c r="N1" s="167">
        <v>11</v>
      </c>
      <c r="O1" s="167">
        <v>12</v>
      </c>
      <c r="P1" s="167">
        <v>13</v>
      </c>
      <c r="Q1" s="167">
        <v>14</v>
      </c>
      <c r="R1" s="167">
        <v>15</v>
      </c>
    </row>
    <row r="2" spans="1:33">
      <c r="A2" s="167" t="s">
        <v>2202</v>
      </c>
      <c r="B2" s="167">
        <v>201</v>
      </c>
      <c r="D2" s="168" t="s">
        <v>2412</v>
      </c>
      <c r="E2" s="168">
        <v>20</v>
      </c>
      <c r="F2" s="167" t="s">
        <v>2412</v>
      </c>
      <c r="G2" s="167" t="s">
        <v>2412</v>
      </c>
      <c r="H2" s="167" t="s">
        <v>2412</v>
      </c>
      <c r="I2" s="167">
        <v>20</v>
      </c>
      <c r="J2" s="167" t="s">
        <v>2412</v>
      </c>
      <c r="K2" s="167" t="s">
        <v>2412</v>
      </c>
      <c r="L2" s="167" t="s">
        <v>2412</v>
      </c>
      <c r="M2" s="167">
        <v>5</v>
      </c>
      <c r="N2" s="167" t="s">
        <v>2412</v>
      </c>
      <c r="O2" s="167" t="s">
        <v>2412</v>
      </c>
      <c r="P2" s="167" t="s">
        <v>2412</v>
      </c>
      <c r="Q2" s="167" t="s">
        <v>2412</v>
      </c>
      <c r="R2" s="167" t="s">
        <v>2412</v>
      </c>
      <c r="S2" s="50" t="str">
        <f>IF(AND(D2&gt;0,D2&lt;&gt;""),"pack,"&amp;$B2&amp;"|"&amp;D2,"")</f>
        <v/>
      </c>
      <c r="T2" s="50" t="str">
        <f t="shared" ref="T2:AG17" si="0">IF(AND(E2&gt;0,E2&lt;&gt;""),"pack,"&amp;$B2&amp;"|"&amp;E2,"")</f>
        <v>pack,201|20</v>
      </c>
      <c r="U2" s="50" t="str">
        <f t="shared" si="0"/>
        <v/>
      </c>
      <c r="V2" s="50" t="str">
        <f t="shared" si="0"/>
        <v/>
      </c>
      <c r="W2" s="50" t="str">
        <f t="shared" si="0"/>
        <v/>
      </c>
      <c r="X2" s="50" t="str">
        <f t="shared" si="0"/>
        <v>pack,201|20</v>
      </c>
      <c r="Y2" s="50" t="str">
        <f t="shared" si="0"/>
        <v/>
      </c>
      <c r="Z2" s="50" t="str">
        <f t="shared" si="0"/>
        <v/>
      </c>
      <c r="AA2" s="50" t="str">
        <f t="shared" si="0"/>
        <v/>
      </c>
      <c r="AB2" s="50" t="str">
        <f t="shared" si="0"/>
        <v>pack,201|5</v>
      </c>
      <c r="AC2" s="50" t="str">
        <f t="shared" si="0"/>
        <v/>
      </c>
      <c r="AD2" s="50" t="str">
        <f t="shared" si="0"/>
        <v/>
      </c>
      <c r="AE2" s="50" t="str">
        <f t="shared" si="0"/>
        <v/>
      </c>
      <c r="AF2" s="50" t="str">
        <f t="shared" si="0"/>
        <v/>
      </c>
      <c r="AG2" s="50" t="str">
        <f t="shared" si="0"/>
        <v/>
      </c>
    </row>
    <row r="3" spans="1:33">
      <c r="A3" s="167" t="s">
        <v>2204</v>
      </c>
      <c r="B3" s="167">
        <v>206</v>
      </c>
      <c r="D3" s="168">
        <v>20</v>
      </c>
      <c r="E3" s="168" t="s">
        <v>2412</v>
      </c>
      <c r="F3" s="167" t="s">
        <v>2412</v>
      </c>
      <c r="G3" s="167" t="s">
        <v>2412</v>
      </c>
      <c r="H3" s="167">
        <v>20</v>
      </c>
      <c r="I3" s="167" t="s">
        <v>2412</v>
      </c>
      <c r="J3" s="167" t="s">
        <v>2412</v>
      </c>
      <c r="K3" s="167" t="s">
        <v>2412</v>
      </c>
      <c r="L3" s="167">
        <v>5</v>
      </c>
      <c r="M3" s="167" t="s">
        <v>2412</v>
      </c>
      <c r="N3" s="167" t="s">
        <v>2412</v>
      </c>
      <c r="O3" s="167" t="s">
        <v>2412</v>
      </c>
      <c r="P3" s="167" t="s">
        <v>2412</v>
      </c>
      <c r="Q3" s="167" t="s">
        <v>2412</v>
      </c>
      <c r="R3" s="167" t="s">
        <v>2412</v>
      </c>
      <c r="S3" s="50" t="str">
        <f t="shared" ref="S3:S31" si="1">IF(AND(D3&gt;0,D3&lt;&gt;""),"pack,"&amp;$B3&amp;"|"&amp;D3,"")</f>
        <v>pack,206|20</v>
      </c>
      <c r="T3" s="50" t="str">
        <f t="shared" si="0"/>
        <v/>
      </c>
      <c r="U3" s="50" t="str">
        <f t="shared" si="0"/>
        <v/>
      </c>
      <c r="V3" s="50" t="str">
        <f t="shared" si="0"/>
        <v/>
      </c>
      <c r="W3" s="50" t="str">
        <f t="shared" si="0"/>
        <v>pack,206|20</v>
      </c>
      <c r="X3" s="50" t="str">
        <f t="shared" si="0"/>
        <v/>
      </c>
      <c r="Y3" s="50" t="str">
        <f t="shared" si="0"/>
        <v/>
      </c>
      <c r="Z3" s="50" t="str">
        <f t="shared" si="0"/>
        <v/>
      </c>
      <c r="AA3" s="50" t="str">
        <f t="shared" si="0"/>
        <v>pack,206|5</v>
      </c>
      <c r="AB3" s="50" t="str">
        <f t="shared" si="0"/>
        <v/>
      </c>
      <c r="AC3" s="50" t="str">
        <f t="shared" si="0"/>
        <v/>
      </c>
      <c r="AD3" s="50" t="str">
        <f t="shared" si="0"/>
        <v/>
      </c>
      <c r="AE3" s="50" t="str">
        <f t="shared" si="0"/>
        <v/>
      </c>
      <c r="AF3" s="50" t="str">
        <f t="shared" si="0"/>
        <v/>
      </c>
      <c r="AG3" s="50" t="str">
        <f t="shared" si="0"/>
        <v/>
      </c>
    </row>
    <row r="4" spans="1:33">
      <c r="A4" s="167" t="s">
        <v>2206</v>
      </c>
      <c r="B4" s="167">
        <v>211</v>
      </c>
      <c r="D4" s="168" t="s">
        <v>2412</v>
      </c>
      <c r="E4" s="168">
        <v>20</v>
      </c>
      <c r="F4" s="167" t="s">
        <v>2412</v>
      </c>
      <c r="G4" s="167" t="s">
        <v>2412</v>
      </c>
      <c r="H4" s="167" t="s">
        <v>2412</v>
      </c>
      <c r="I4" s="167">
        <v>20</v>
      </c>
      <c r="J4" s="167" t="s">
        <v>2412</v>
      </c>
      <c r="K4" s="167" t="s">
        <v>2412</v>
      </c>
      <c r="L4" s="167" t="s">
        <v>2412</v>
      </c>
      <c r="M4" s="167">
        <v>5</v>
      </c>
      <c r="N4" s="167" t="s">
        <v>2412</v>
      </c>
      <c r="O4" s="167" t="s">
        <v>2412</v>
      </c>
      <c r="P4" s="167" t="s">
        <v>2412</v>
      </c>
      <c r="Q4" s="167" t="s">
        <v>2412</v>
      </c>
      <c r="R4" s="167" t="s">
        <v>2412</v>
      </c>
      <c r="S4" s="50" t="str">
        <f t="shared" si="1"/>
        <v/>
      </c>
      <c r="T4" s="50" t="str">
        <f t="shared" si="0"/>
        <v>pack,211|20</v>
      </c>
      <c r="U4" s="50" t="str">
        <f t="shared" si="0"/>
        <v/>
      </c>
      <c r="V4" s="50" t="str">
        <f t="shared" si="0"/>
        <v/>
      </c>
      <c r="W4" s="50" t="str">
        <f t="shared" si="0"/>
        <v/>
      </c>
      <c r="X4" s="50" t="str">
        <f t="shared" si="0"/>
        <v>pack,211|20</v>
      </c>
      <c r="Y4" s="50" t="str">
        <f t="shared" si="0"/>
        <v/>
      </c>
      <c r="Z4" s="50" t="str">
        <f t="shared" si="0"/>
        <v/>
      </c>
      <c r="AA4" s="50" t="str">
        <f t="shared" si="0"/>
        <v/>
      </c>
      <c r="AB4" s="50" t="str">
        <f t="shared" si="0"/>
        <v>pack,211|5</v>
      </c>
      <c r="AC4" s="50" t="str">
        <f t="shared" si="0"/>
        <v/>
      </c>
      <c r="AD4" s="50" t="str">
        <f t="shared" si="0"/>
        <v/>
      </c>
      <c r="AE4" s="50" t="str">
        <f t="shared" si="0"/>
        <v/>
      </c>
      <c r="AF4" s="50" t="str">
        <f t="shared" si="0"/>
        <v/>
      </c>
      <c r="AG4" s="50" t="str">
        <f t="shared" si="0"/>
        <v/>
      </c>
    </row>
    <row r="5" spans="1:33">
      <c r="A5" s="167" t="s">
        <v>2208</v>
      </c>
      <c r="B5" s="167">
        <v>216</v>
      </c>
      <c r="D5" s="168">
        <v>20</v>
      </c>
      <c r="E5" s="168" t="s">
        <v>2412</v>
      </c>
      <c r="F5" s="167" t="s">
        <v>2412</v>
      </c>
      <c r="G5" s="167" t="s">
        <v>2412</v>
      </c>
      <c r="H5" s="167">
        <v>20</v>
      </c>
      <c r="I5" s="167" t="s">
        <v>2412</v>
      </c>
      <c r="J5" s="167" t="s">
        <v>2412</v>
      </c>
      <c r="K5" s="167" t="s">
        <v>2412</v>
      </c>
      <c r="L5" s="167">
        <v>5</v>
      </c>
      <c r="M5" s="167" t="s">
        <v>2412</v>
      </c>
      <c r="N5" s="167" t="s">
        <v>2412</v>
      </c>
      <c r="O5" s="167" t="s">
        <v>2412</v>
      </c>
      <c r="P5" s="167" t="s">
        <v>2412</v>
      </c>
      <c r="Q5" s="167" t="s">
        <v>2412</v>
      </c>
      <c r="R5" s="167" t="s">
        <v>2412</v>
      </c>
      <c r="S5" s="50" t="str">
        <f t="shared" si="1"/>
        <v>pack,216|20</v>
      </c>
      <c r="T5" s="50" t="str">
        <f t="shared" si="0"/>
        <v/>
      </c>
      <c r="U5" s="50" t="str">
        <f t="shared" si="0"/>
        <v/>
      </c>
      <c r="V5" s="50" t="str">
        <f t="shared" si="0"/>
        <v/>
      </c>
      <c r="W5" s="50" t="str">
        <f t="shared" si="0"/>
        <v>pack,216|20</v>
      </c>
      <c r="X5" s="50" t="str">
        <f t="shared" si="0"/>
        <v/>
      </c>
      <c r="Y5" s="50" t="str">
        <f t="shared" si="0"/>
        <v/>
      </c>
      <c r="Z5" s="50" t="str">
        <f t="shared" si="0"/>
        <v/>
      </c>
      <c r="AA5" s="50" t="str">
        <f t="shared" si="0"/>
        <v>pack,216|5</v>
      </c>
      <c r="AB5" s="50" t="str">
        <f t="shared" si="0"/>
        <v/>
      </c>
      <c r="AC5" s="50" t="str">
        <f t="shared" si="0"/>
        <v/>
      </c>
      <c r="AD5" s="50" t="str">
        <f t="shared" si="0"/>
        <v/>
      </c>
      <c r="AE5" s="50" t="str">
        <f t="shared" si="0"/>
        <v/>
      </c>
      <c r="AF5" s="50" t="str">
        <f t="shared" si="0"/>
        <v/>
      </c>
      <c r="AG5" s="50" t="str">
        <f t="shared" si="0"/>
        <v/>
      </c>
    </row>
    <row r="6" spans="1:33">
      <c r="A6" s="167" t="s">
        <v>2210</v>
      </c>
      <c r="B6" s="167">
        <v>221</v>
      </c>
      <c r="D6" s="168" t="s">
        <v>2412</v>
      </c>
      <c r="E6" s="168">
        <v>20</v>
      </c>
      <c r="F6" s="167" t="s">
        <v>2412</v>
      </c>
      <c r="G6" s="167" t="s">
        <v>2412</v>
      </c>
      <c r="H6" s="167" t="s">
        <v>2412</v>
      </c>
      <c r="I6" s="167">
        <v>20</v>
      </c>
      <c r="J6" s="167" t="s">
        <v>2412</v>
      </c>
      <c r="K6" s="167" t="s">
        <v>2412</v>
      </c>
      <c r="L6" s="167" t="s">
        <v>2412</v>
      </c>
      <c r="M6" s="167">
        <v>5</v>
      </c>
      <c r="N6" s="167" t="s">
        <v>2412</v>
      </c>
      <c r="O6" s="167" t="s">
        <v>2412</v>
      </c>
      <c r="P6" s="167" t="s">
        <v>2412</v>
      </c>
      <c r="Q6" s="167" t="s">
        <v>2412</v>
      </c>
      <c r="R6" s="167" t="s">
        <v>2412</v>
      </c>
      <c r="S6" s="50" t="str">
        <f t="shared" si="1"/>
        <v/>
      </c>
      <c r="T6" s="50" t="str">
        <f t="shared" si="0"/>
        <v>pack,221|20</v>
      </c>
      <c r="U6" s="50" t="str">
        <f t="shared" si="0"/>
        <v/>
      </c>
      <c r="V6" s="50" t="str">
        <f t="shared" si="0"/>
        <v/>
      </c>
      <c r="W6" s="50" t="str">
        <f t="shared" si="0"/>
        <v/>
      </c>
      <c r="X6" s="50" t="str">
        <f t="shared" si="0"/>
        <v>pack,221|20</v>
      </c>
      <c r="Y6" s="50" t="str">
        <f t="shared" si="0"/>
        <v/>
      </c>
      <c r="Z6" s="50" t="str">
        <f t="shared" si="0"/>
        <v/>
      </c>
      <c r="AA6" s="50" t="str">
        <f t="shared" si="0"/>
        <v/>
      </c>
      <c r="AB6" s="50" t="str">
        <f t="shared" si="0"/>
        <v>pack,221|5</v>
      </c>
      <c r="AC6" s="50" t="str">
        <f t="shared" si="0"/>
        <v/>
      </c>
      <c r="AD6" s="50" t="str">
        <f t="shared" si="0"/>
        <v/>
      </c>
      <c r="AE6" s="50" t="str">
        <f t="shared" si="0"/>
        <v/>
      </c>
      <c r="AF6" s="50" t="str">
        <f t="shared" si="0"/>
        <v/>
      </c>
      <c r="AG6" s="50" t="str">
        <f t="shared" si="0"/>
        <v/>
      </c>
    </row>
    <row r="7" spans="1:33">
      <c r="A7" s="167" t="s">
        <v>2212</v>
      </c>
      <c r="B7" s="167">
        <v>226</v>
      </c>
      <c r="D7" s="168" t="s">
        <v>2412</v>
      </c>
      <c r="E7" s="168" t="s">
        <v>2412</v>
      </c>
      <c r="F7" s="167">
        <v>20</v>
      </c>
      <c r="G7" s="167" t="s">
        <v>2412</v>
      </c>
      <c r="H7" s="167" t="s">
        <v>2412</v>
      </c>
      <c r="I7" s="167" t="s">
        <v>2412</v>
      </c>
      <c r="J7" s="167">
        <v>5</v>
      </c>
      <c r="K7" s="167" t="s">
        <v>2412</v>
      </c>
      <c r="L7" s="167" t="s">
        <v>2412</v>
      </c>
      <c r="M7" s="167" t="s">
        <v>2412</v>
      </c>
      <c r="N7" s="167" t="s">
        <v>2412</v>
      </c>
      <c r="O7" s="167" t="s">
        <v>2412</v>
      </c>
      <c r="P7" s="167" t="s">
        <v>2412</v>
      </c>
      <c r="Q7" s="167" t="s">
        <v>2412</v>
      </c>
      <c r="R7" s="167" t="s">
        <v>2412</v>
      </c>
      <c r="S7" s="50" t="str">
        <f t="shared" si="1"/>
        <v/>
      </c>
      <c r="T7" s="50" t="str">
        <f t="shared" si="0"/>
        <v/>
      </c>
      <c r="U7" s="50" t="str">
        <f t="shared" si="0"/>
        <v>pack,226|20</v>
      </c>
      <c r="V7" s="50" t="str">
        <f t="shared" si="0"/>
        <v/>
      </c>
      <c r="W7" s="50" t="str">
        <f t="shared" si="0"/>
        <v/>
      </c>
      <c r="X7" s="50" t="str">
        <f t="shared" si="0"/>
        <v/>
      </c>
      <c r="Y7" s="50" t="str">
        <f t="shared" si="0"/>
        <v>pack,226|5</v>
      </c>
      <c r="Z7" s="50" t="str">
        <f t="shared" si="0"/>
        <v/>
      </c>
      <c r="AA7" s="50" t="str">
        <f t="shared" si="0"/>
        <v/>
      </c>
      <c r="AB7" s="50" t="str">
        <f t="shared" si="0"/>
        <v/>
      </c>
      <c r="AC7" s="50" t="str">
        <f t="shared" si="0"/>
        <v/>
      </c>
      <c r="AD7" s="50" t="str">
        <f t="shared" si="0"/>
        <v/>
      </c>
      <c r="AE7" s="50" t="str">
        <f t="shared" si="0"/>
        <v/>
      </c>
      <c r="AF7" s="50" t="str">
        <f t="shared" si="0"/>
        <v/>
      </c>
      <c r="AG7" s="50" t="str">
        <f t="shared" si="0"/>
        <v/>
      </c>
    </row>
    <row r="8" spans="1:33">
      <c r="A8" s="167" t="s">
        <v>2214</v>
      </c>
      <c r="B8" s="167">
        <v>231</v>
      </c>
      <c r="D8" s="168">
        <v>20</v>
      </c>
      <c r="E8" s="168" t="s">
        <v>2412</v>
      </c>
      <c r="F8" s="167" t="s">
        <v>2412</v>
      </c>
      <c r="G8" s="167" t="s">
        <v>2412</v>
      </c>
      <c r="H8" s="167">
        <v>20</v>
      </c>
      <c r="I8" s="167" t="s">
        <v>2412</v>
      </c>
      <c r="J8" s="167" t="s">
        <v>2412</v>
      </c>
      <c r="K8" s="167" t="s">
        <v>2412</v>
      </c>
      <c r="L8" s="167">
        <v>5</v>
      </c>
      <c r="M8" s="167" t="s">
        <v>2412</v>
      </c>
      <c r="N8" s="167" t="s">
        <v>2412</v>
      </c>
      <c r="O8" s="167" t="s">
        <v>2412</v>
      </c>
      <c r="P8" s="167" t="s">
        <v>2412</v>
      </c>
      <c r="Q8" s="167" t="s">
        <v>2412</v>
      </c>
      <c r="R8" s="167" t="s">
        <v>2412</v>
      </c>
      <c r="S8" s="50" t="str">
        <f t="shared" si="1"/>
        <v>pack,231|20</v>
      </c>
      <c r="T8" s="50" t="str">
        <f t="shared" si="0"/>
        <v/>
      </c>
      <c r="U8" s="50" t="str">
        <f t="shared" si="0"/>
        <v/>
      </c>
      <c r="V8" s="50" t="str">
        <f t="shared" si="0"/>
        <v/>
      </c>
      <c r="W8" s="50" t="str">
        <f t="shared" si="0"/>
        <v>pack,231|20</v>
      </c>
      <c r="X8" s="50" t="str">
        <f t="shared" si="0"/>
        <v/>
      </c>
      <c r="Y8" s="50" t="str">
        <f t="shared" si="0"/>
        <v/>
      </c>
      <c r="Z8" s="50" t="str">
        <f t="shared" si="0"/>
        <v/>
      </c>
      <c r="AA8" s="50" t="str">
        <f t="shared" si="0"/>
        <v>pack,231|5</v>
      </c>
      <c r="AB8" s="50" t="str">
        <f t="shared" si="0"/>
        <v/>
      </c>
      <c r="AC8" s="50" t="str">
        <f t="shared" si="0"/>
        <v/>
      </c>
      <c r="AD8" s="50" t="str">
        <f t="shared" si="0"/>
        <v/>
      </c>
      <c r="AE8" s="50" t="str">
        <f t="shared" si="0"/>
        <v/>
      </c>
      <c r="AF8" s="50" t="str">
        <f t="shared" si="0"/>
        <v/>
      </c>
      <c r="AG8" s="50" t="str">
        <f t="shared" si="0"/>
        <v/>
      </c>
    </row>
    <row r="9" spans="1:33">
      <c r="A9" s="167" t="s">
        <v>2203</v>
      </c>
      <c r="B9" s="167">
        <v>236</v>
      </c>
      <c r="D9" s="168" t="s">
        <v>2412</v>
      </c>
      <c r="E9" s="168" t="s">
        <v>2412</v>
      </c>
      <c r="F9" s="167">
        <v>20</v>
      </c>
      <c r="G9" s="167" t="s">
        <v>2412</v>
      </c>
      <c r="H9" s="167" t="s">
        <v>2412</v>
      </c>
      <c r="I9" s="167" t="s">
        <v>2412</v>
      </c>
      <c r="J9" s="167">
        <v>5</v>
      </c>
      <c r="K9" s="167" t="s">
        <v>2412</v>
      </c>
      <c r="L9" s="167" t="s">
        <v>2412</v>
      </c>
      <c r="M9" s="167" t="s">
        <v>2412</v>
      </c>
      <c r="N9" s="167" t="s">
        <v>2412</v>
      </c>
      <c r="O9" s="167" t="s">
        <v>2412</v>
      </c>
      <c r="P9" s="167" t="s">
        <v>2412</v>
      </c>
      <c r="Q9" s="167" t="s">
        <v>2412</v>
      </c>
      <c r="R9" s="167" t="s">
        <v>2412</v>
      </c>
      <c r="S9" s="50" t="str">
        <f t="shared" si="1"/>
        <v/>
      </c>
      <c r="T9" s="50" t="str">
        <f t="shared" si="0"/>
        <v/>
      </c>
      <c r="U9" s="50" t="str">
        <f t="shared" si="0"/>
        <v>pack,236|20</v>
      </c>
      <c r="V9" s="50" t="str">
        <f t="shared" si="0"/>
        <v/>
      </c>
      <c r="W9" s="50" t="str">
        <f t="shared" si="0"/>
        <v/>
      </c>
      <c r="X9" s="50" t="str">
        <f t="shared" si="0"/>
        <v/>
      </c>
      <c r="Y9" s="50" t="str">
        <f t="shared" si="0"/>
        <v>pack,236|5</v>
      </c>
      <c r="Z9" s="50" t="str">
        <f t="shared" si="0"/>
        <v/>
      </c>
      <c r="AA9" s="50" t="str">
        <f t="shared" si="0"/>
        <v/>
      </c>
      <c r="AB9" s="50" t="str">
        <f t="shared" si="0"/>
        <v/>
      </c>
      <c r="AC9" s="50" t="str">
        <f t="shared" si="0"/>
        <v/>
      </c>
      <c r="AD9" s="50" t="str">
        <f t="shared" si="0"/>
        <v/>
      </c>
      <c r="AE9" s="50" t="str">
        <f t="shared" si="0"/>
        <v/>
      </c>
      <c r="AF9" s="50" t="str">
        <f t="shared" si="0"/>
        <v/>
      </c>
      <c r="AG9" s="50" t="str">
        <f t="shared" si="0"/>
        <v/>
      </c>
    </row>
    <row r="10" spans="1:33">
      <c r="A10" s="167" t="s">
        <v>2205</v>
      </c>
      <c r="B10" s="167">
        <v>241</v>
      </c>
      <c r="D10" s="168">
        <v>20</v>
      </c>
      <c r="E10" s="168" t="s">
        <v>2412</v>
      </c>
      <c r="F10" s="167" t="s">
        <v>2412</v>
      </c>
      <c r="G10" s="167" t="s">
        <v>2412</v>
      </c>
      <c r="H10" s="167">
        <v>20</v>
      </c>
      <c r="I10" s="167" t="s">
        <v>2412</v>
      </c>
      <c r="J10" s="167" t="s">
        <v>2412</v>
      </c>
      <c r="K10" s="167" t="s">
        <v>2412</v>
      </c>
      <c r="L10" s="167">
        <v>5</v>
      </c>
      <c r="M10" s="167" t="s">
        <v>2412</v>
      </c>
      <c r="N10" s="167" t="s">
        <v>2412</v>
      </c>
      <c r="O10" s="167" t="s">
        <v>2412</v>
      </c>
      <c r="P10" s="167" t="s">
        <v>2412</v>
      </c>
      <c r="Q10" s="167" t="s">
        <v>2412</v>
      </c>
      <c r="R10" s="167" t="s">
        <v>2412</v>
      </c>
      <c r="S10" s="50" t="str">
        <f t="shared" si="1"/>
        <v>pack,241|20</v>
      </c>
      <c r="T10" s="50" t="str">
        <f t="shared" si="0"/>
        <v/>
      </c>
      <c r="U10" s="50" t="str">
        <f t="shared" si="0"/>
        <v/>
      </c>
      <c r="V10" s="50" t="str">
        <f t="shared" si="0"/>
        <v/>
      </c>
      <c r="W10" s="50" t="str">
        <f t="shared" si="0"/>
        <v>pack,241|20</v>
      </c>
      <c r="X10" s="50" t="str">
        <f t="shared" si="0"/>
        <v/>
      </c>
      <c r="Y10" s="50" t="str">
        <f t="shared" si="0"/>
        <v/>
      </c>
      <c r="Z10" s="50" t="str">
        <f t="shared" si="0"/>
        <v/>
      </c>
      <c r="AA10" s="50" t="str">
        <f t="shared" si="0"/>
        <v>pack,241|5</v>
      </c>
      <c r="AB10" s="50" t="str">
        <f t="shared" si="0"/>
        <v/>
      </c>
      <c r="AC10" s="50" t="str">
        <f t="shared" si="0"/>
        <v/>
      </c>
      <c r="AD10" s="50" t="str">
        <f t="shared" si="0"/>
        <v/>
      </c>
      <c r="AE10" s="50" t="str">
        <f t="shared" si="0"/>
        <v/>
      </c>
      <c r="AF10" s="50" t="str">
        <f t="shared" si="0"/>
        <v/>
      </c>
      <c r="AG10" s="50" t="str">
        <f t="shared" si="0"/>
        <v/>
      </c>
    </row>
    <row r="11" spans="1:33">
      <c r="A11" s="167" t="s">
        <v>2207</v>
      </c>
      <c r="B11" s="167">
        <v>246</v>
      </c>
      <c r="D11" s="168" t="s">
        <v>2412</v>
      </c>
      <c r="E11" s="168" t="s">
        <v>2412</v>
      </c>
      <c r="F11" s="167">
        <v>20</v>
      </c>
      <c r="G11" s="167" t="s">
        <v>2412</v>
      </c>
      <c r="H11" s="167" t="s">
        <v>2412</v>
      </c>
      <c r="I11" s="167" t="s">
        <v>2412</v>
      </c>
      <c r="J11" s="167">
        <v>5</v>
      </c>
      <c r="K11" s="167" t="s">
        <v>2412</v>
      </c>
      <c r="L11" s="167" t="s">
        <v>2412</v>
      </c>
      <c r="M11" s="167" t="s">
        <v>2412</v>
      </c>
      <c r="N11" s="167" t="s">
        <v>2412</v>
      </c>
      <c r="O11" s="167" t="s">
        <v>2412</v>
      </c>
      <c r="P11" s="167" t="s">
        <v>2412</v>
      </c>
      <c r="Q11" s="167" t="s">
        <v>2412</v>
      </c>
      <c r="R11" s="167" t="s">
        <v>2412</v>
      </c>
      <c r="S11" s="50" t="str">
        <f t="shared" si="1"/>
        <v/>
      </c>
      <c r="T11" s="50" t="str">
        <f t="shared" si="0"/>
        <v/>
      </c>
      <c r="U11" s="50" t="str">
        <f t="shared" si="0"/>
        <v>pack,246|20</v>
      </c>
      <c r="V11" s="50" t="str">
        <f t="shared" si="0"/>
        <v/>
      </c>
      <c r="W11" s="50" t="str">
        <f t="shared" si="0"/>
        <v/>
      </c>
      <c r="X11" s="50" t="str">
        <f t="shared" si="0"/>
        <v/>
      </c>
      <c r="Y11" s="50" t="str">
        <f t="shared" si="0"/>
        <v>pack,246|5</v>
      </c>
      <c r="Z11" s="50" t="str">
        <f t="shared" si="0"/>
        <v/>
      </c>
      <c r="AA11" s="50" t="str">
        <f t="shared" si="0"/>
        <v/>
      </c>
      <c r="AB11" s="50" t="str">
        <f t="shared" si="0"/>
        <v/>
      </c>
      <c r="AC11" s="50" t="str">
        <f t="shared" si="0"/>
        <v/>
      </c>
      <c r="AD11" s="50" t="str">
        <f t="shared" si="0"/>
        <v/>
      </c>
      <c r="AE11" s="50" t="str">
        <f t="shared" si="0"/>
        <v/>
      </c>
      <c r="AF11" s="50" t="str">
        <f t="shared" si="0"/>
        <v/>
      </c>
      <c r="AG11" s="50" t="str">
        <f t="shared" si="0"/>
        <v/>
      </c>
    </row>
    <row r="12" spans="1:33">
      <c r="A12" s="167" t="s">
        <v>2209</v>
      </c>
      <c r="B12" s="167">
        <v>251</v>
      </c>
      <c r="D12" s="168" t="s">
        <v>2412</v>
      </c>
      <c r="E12" s="168" t="s">
        <v>2412</v>
      </c>
      <c r="F12" s="167" t="s">
        <v>2412</v>
      </c>
      <c r="G12" s="167">
        <v>20</v>
      </c>
      <c r="H12" s="167" t="s">
        <v>2412</v>
      </c>
      <c r="I12" s="167" t="s">
        <v>2412</v>
      </c>
      <c r="J12" s="167" t="s">
        <v>2412</v>
      </c>
      <c r="K12" s="167">
        <v>5</v>
      </c>
      <c r="L12" s="167" t="s">
        <v>2412</v>
      </c>
      <c r="M12" s="167" t="s">
        <v>2412</v>
      </c>
      <c r="N12" s="167" t="s">
        <v>2412</v>
      </c>
      <c r="O12" s="167" t="s">
        <v>2412</v>
      </c>
      <c r="P12" s="167" t="s">
        <v>2412</v>
      </c>
      <c r="Q12" s="167" t="s">
        <v>2412</v>
      </c>
      <c r="R12" s="167" t="s">
        <v>2412</v>
      </c>
      <c r="S12" s="50" t="str">
        <f t="shared" si="1"/>
        <v/>
      </c>
      <c r="T12" s="50" t="str">
        <f t="shared" si="0"/>
        <v/>
      </c>
      <c r="U12" s="50" t="str">
        <f t="shared" si="0"/>
        <v/>
      </c>
      <c r="V12" s="50" t="str">
        <f t="shared" si="0"/>
        <v>pack,251|20</v>
      </c>
      <c r="W12" s="50" t="str">
        <f t="shared" si="0"/>
        <v/>
      </c>
      <c r="X12" s="50" t="str">
        <f t="shared" si="0"/>
        <v/>
      </c>
      <c r="Y12" s="50" t="str">
        <f t="shared" si="0"/>
        <v/>
      </c>
      <c r="Z12" s="50" t="str">
        <f t="shared" si="0"/>
        <v>pack,251|5</v>
      </c>
      <c r="AA12" s="50" t="str">
        <f t="shared" si="0"/>
        <v/>
      </c>
      <c r="AB12" s="50" t="str">
        <f t="shared" si="0"/>
        <v/>
      </c>
      <c r="AC12" s="50" t="str">
        <f t="shared" si="0"/>
        <v/>
      </c>
      <c r="AD12" s="50" t="str">
        <f t="shared" si="0"/>
        <v/>
      </c>
      <c r="AE12" s="50" t="str">
        <f t="shared" si="0"/>
        <v/>
      </c>
      <c r="AF12" s="50" t="str">
        <f t="shared" si="0"/>
        <v/>
      </c>
      <c r="AG12" s="50" t="str">
        <f t="shared" si="0"/>
        <v/>
      </c>
    </row>
    <row r="13" spans="1:33">
      <c r="A13" s="167" t="s">
        <v>2211</v>
      </c>
      <c r="B13" s="167">
        <v>256</v>
      </c>
      <c r="D13" s="168" t="s">
        <v>2412</v>
      </c>
      <c r="E13" s="168">
        <v>20</v>
      </c>
      <c r="F13" s="167" t="s">
        <v>2412</v>
      </c>
      <c r="G13" s="167" t="s">
        <v>2412</v>
      </c>
      <c r="H13" s="167" t="s">
        <v>2412</v>
      </c>
      <c r="I13" s="167">
        <v>20</v>
      </c>
      <c r="J13" s="167" t="s">
        <v>2412</v>
      </c>
      <c r="K13" s="167" t="s">
        <v>2412</v>
      </c>
      <c r="L13" s="167" t="s">
        <v>2412</v>
      </c>
      <c r="M13" s="167">
        <v>5</v>
      </c>
      <c r="N13" s="167" t="s">
        <v>2412</v>
      </c>
      <c r="O13" s="167" t="s">
        <v>2412</v>
      </c>
      <c r="P13" s="167" t="s">
        <v>2412</v>
      </c>
      <c r="Q13" s="167" t="s">
        <v>2412</v>
      </c>
      <c r="R13" s="167" t="s">
        <v>2412</v>
      </c>
      <c r="S13" s="50" t="str">
        <f t="shared" si="1"/>
        <v/>
      </c>
      <c r="T13" s="50" t="str">
        <f t="shared" si="0"/>
        <v>pack,256|20</v>
      </c>
      <c r="U13" s="50" t="str">
        <f t="shared" si="0"/>
        <v/>
      </c>
      <c r="V13" s="50" t="str">
        <f t="shared" si="0"/>
        <v/>
      </c>
      <c r="W13" s="50" t="str">
        <f t="shared" si="0"/>
        <v/>
      </c>
      <c r="X13" s="50" t="str">
        <f t="shared" si="0"/>
        <v>pack,256|20</v>
      </c>
      <c r="Y13" s="50" t="str">
        <f t="shared" si="0"/>
        <v/>
      </c>
      <c r="Z13" s="50" t="str">
        <f t="shared" si="0"/>
        <v/>
      </c>
      <c r="AA13" s="50" t="str">
        <f t="shared" si="0"/>
        <v/>
      </c>
      <c r="AB13" s="50" t="str">
        <f t="shared" si="0"/>
        <v>pack,256|5</v>
      </c>
      <c r="AC13" s="50" t="str">
        <f t="shared" si="0"/>
        <v/>
      </c>
      <c r="AD13" s="50" t="str">
        <f t="shared" si="0"/>
        <v/>
      </c>
      <c r="AE13" s="50" t="str">
        <f t="shared" si="0"/>
        <v/>
      </c>
      <c r="AF13" s="50" t="str">
        <f t="shared" si="0"/>
        <v/>
      </c>
      <c r="AG13" s="50" t="str">
        <f t="shared" si="0"/>
        <v/>
      </c>
    </row>
    <row r="14" spans="1:33">
      <c r="A14" s="167" t="s">
        <v>2213</v>
      </c>
      <c r="B14" s="167">
        <v>261</v>
      </c>
      <c r="D14" s="168" t="s">
        <v>2412</v>
      </c>
      <c r="E14" s="168" t="s">
        <v>2412</v>
      </c>
      <c r="F14" s="167" t="s">
        <v>2412</v>
      </c>
      <c r="G14" s="167">
        <v>20</v>
      </c>
      <c r="H14" s="167" t="s">
        <v>2412</v>
      </c>
      <c r="I14" s="167" t="s">
        <v>2412</v>
      </c>
      <c r="J14" s="167" t="s">
        <v>2412</v>
      </c>
      <c r="K14" s="167">
        <v>5</v>
      </c>
      <c r="L14" s="167" t="s">
        <v>2412</v>
      </c>
      <c r="M14" s="167" t="s">
        <v>2412</v>
      </c>
      <c r="N14" s="167" t="s">
        <v>2412</v>
      </c>
      <c r="O14" s="167" t="s">
        <v>2412</v>
      </c>
      <c r="P14" s="167" t="s">
        <v>2412</v>
      </c>
      <c r="Q14" s="167" t="s">
        <v>2412</v>
      </c>
      <c r="R14" s="167" t="s">
        <v>2412</v>
      </c>
      <c r="S14" s="50" t="str">
        <f t="shared" si="1"/>
        <v/>
      </c>
      <c r="T14" s="50" t="str">
        <f t="shared" si="0"/>
        <v/>
      </c>
      <c r="U14" s="50" t="str">
        <f t="shared" si="0"/>
        <v/>
      </c>
      <c r="V14" s="50" t="str">
        <f t="shared" si="0"/>
        <v>pack,261|20</v>
      </c>
      <c r="W14" s="50" t="str">
        <f t="shared" si="0"/>
        <v/>
      </c>
      <c r="X14" s="50" t="str">
        <f t="shared" si="0"/>
        <v/>
      </c>
      <c r="Y14" s="50" t="str">
        <f t="shared" si="0"/>
        <v/>
      </c>
      <c r="Z14" s="50" t="str">
        <f t="shared" si="0"/>
        <v>pack,261|5</v>
      </c>
      <c r="AA14" s="50" t="str">
        <f t="shared" si="0"/>
        <v/>
      </c>
      <c r="AB14" s="50" t="str">
        <f t="shared" si="0"/>
        <v/>
      </c>
      <c r="AC14" s="50" t="str">
        <f t="shared" si="0"/>
        <v/>
      </c>
      <c r="AD14" s="50" t="str">
        <f t="shared" si="0"/>
        <v/>
      </c>
      <c r="AE14" s="50" t="str">
        <f t="shared" si="0"/>
        <v/>
      </c>
      <c r="AF14" s="50" t="str">
        <f t="shared" si="0"/>
        <v/>
      </c>
      <c r="AG14" s="50" t="str">
        <f t="shared" si="0"/>
        <v/>
      </c>
    </row>
    <row r="15" spans="1:33">
      <c r="A15" s="167" t="s">
        <v>2215</v>
      </c>
      <c r="B15" s="167">
        <v>266</v>
      </c>
      <c r="D15" s="168" t="s">
        <v>2412</v>
      </c>
      <c r="E15" s="168" t="s">
        <v>2412</v>
      </c>
      <c r="F15" s="167">
        <v>20</v>
      </c>
      <c r="G15" s="167" t="s">
        <v>2412</v>
      </c>
      <c r="H15" s="167" t="s">
        <v>2412</v>
      </c>
      <c r="I15" s="167" t="s">
        <v>2412</v>
      </c>
      <c r="J15" s="167">
        <v>5</v>
      </c>
      <c r="K15" s="167" t="s">
        <v>2412</v>
      </c>
      <c r="L15" s="167" t="s">
        <v>2412</v>
      </c>
      <c r="M15" s="167" t="s">
        <v>2412</v>
      </c>
      <c r="N15" s="167" t="s">
        <v>2412</v>
      </c>
      <c r="O15" s="167" t="s">
        <v>2412</v>
      </c>
      <c r="P15" s="167" t="s">
        <v>2412</v>
      </c>
      <c r="Q15" s="167" t="s">
        <v>2412</v>
      </c>
      <c r="R15" s="167" t="s">
        <v>2412</v>
      </c>
      <c r="S15" s="50" t="str">
        <f t="shared" si="1"/>
        <v/>
      </c>
      <c r="T15" s="50" t="str">
        <f t="shared" si="0"/>
        <v/>
      </c>
      <c r="U15" s="50" t="str">
        <f t="shared" si="0"/>
        <v>pack,266|20</v>
      </c>
      <c r="V15" s="50" t="str">
        <f t="shared" si="0"/>
        <v/>
      </c>
      <c r="W15" s="50" t="str">
        <f t="shared" si="0"/>
        <v/>
      </c>
      <c r="X15" s="50" t="str">
        <f t="shared" si="0"/>
        <v/>
      </c>
      <c r="Y15" s="50" t="str">
        <f t="shared" si="0"/>
        <v>pack,266|5</v>
      </c>
      <c r="Z15" s="50" t="str">
        <f t="shared" si="0"/>
        <v/>
      </c>
      <c r="AA15" s="50" t="str">
        <f t="shared" si="0"/>
        <v/>
      </c>
      <c r="AB15" s="50" t="str">
        <f t="shared" si="0"/>
        <v/>
      </c>
      <c r="AC15" s="50" t="str">
        <f t="shared" si="0"/>
        <v/>
      </c>
      <c r="AD15" s="50" t="str">
        <f t="shared" si="0"/>
        <v/>
      </c>
      <c r="AE15" s="50" t="str">
        <f t="shared" si="0"/>
        <v/>
      </c>
      <c r="AF15" s="50" t="str">
        <f t="shared" si="0"/>
        <v/>
      </c>
      <c r="AG15" s="50" t="str">
        <f t="shared" si="0"/>
        <v/>
      </c>
    </row>
    <row r="16" spans="1:33">
      <c r="A16" s="167" t="s">
        <v>2216</v>
      </c>
      <c r="B16" s="167">
        <v>271</v>
      </c>
      <c r="D16" s="168" t="s">
        <v>2412</v>
      </c>
      <c r="E16" s="168" t="s">
        <v>2412</v>
      </c>
      <c r="F16" s="167" t="s">
        <v>2412</v>
      </c>
      <c r="G16" s="167">
        <v>20</v>
      </c>
      <c r="H16" s="167" t="s">
        <v>2412</v>
      </c>
      <c r="I16" s="167" t="s">
        <v>2412</v>
      </c>
      <c r="J16" s="167" t="s">
        <v>2412</v>
      </c>
      <c r="K16" s="167">
        <v>5</v>
      </c>
      <c r="L16" s="167" t="s">
        <v>2412</v>
      </c>
      <c r="M16" s="167" t="s">
        <v>2412</v>
      </c>
      <c r="N16" s="167" t="s">
        <v>2412</v>
      </c>
      <c r="O16" s="167" t="s">
        <v>2412</v>
      </c>
      <c r="P16" s="167" t="s">
        <v>2412</v>
      </c>
      <c r="Q16" s="167" t="s">
        <v>2412</v>
      </c>
      <c r="R16" s="167" t="s">
        <v>2412</v>
      </c>
      <c r="S16" s="50" t="str">
        <f t="shared" si="1"/>
        <v/>
      </c>
      <c r="T16" s="50" t="str">
        <f t="shared" si="0"/>
        <v/>
      </c>
      <c r="U16" s="50" t="str">
        <f t="shared" si="0"/>
        <v/>
      </c>
      <c r="V16" s="50" t="str">
        <f t="shared" si="0"/>
        <v>pack,271|20</v>
      </c>
      <c r="W16" s="50" t="str">
        <f t="shared" si="0"/>
        <v/>
      </c>
      <c r="X16" s="50" t="str">
        <f t="shared" si="0"/>
        <v/>
      </c>
      <c r="Y16" s="50" t="str">
        <f t="shared" si="0"/>
        <v/>
      </c>
      <c r="Z16" s="50" t="str">
        <f t="shared" si="0"/>
        <v>pack,271|5</v>
      </c>
      <c r="AA16" s="50" t="str">
        <f t="shared" si="0"/>
        <v/>
      </c>
      <c r="AB16" s="50" t="str">
        <f t="shared" si="0"/>
        <v/>
      </c>
      <c r="AC16" s="50" t="str">
        <f t="shared" si="0"/>
        <v/>
      </c>
      <c r="AD16" s="50" t="str">
        <f t="shared" si="0"/>
        <v/>
      </c>
      <c r="AE16" s="50" t="str">
        <f t="shared" si="0"/>
        <v/>
      </c>
      <c r="AF16" s="50" t="str">
        <f t="shared" si="0"/>
        <v/>
      </c>
      <c r="AG16" s="50" t="str">
        <f t="shared" si="0"/>
        <v/>
      </c>
    </row>
    <row r="17" spans="1:33">
      <c r="A17" s="169" t="s">
        <v>2202</v>
      </c>
      <c r="B17" s="169">
        <f t="shared" ref="B17:B31" si="2">B2+1</f>
        <v>202</v>
      </c>
      <c r="D17" s="168" t="s">
        <v>2412</v>
      </c>
      <c r="E17" s="168" t="s">
        <v>2412</v>
      </c>
      <c r="F17" s="167" t="s">
        <v>2412</v>
      </c>
      <c r="G17" s="167" t="s">
        <v>2412</v>
      </c>
      <c r="H17" s="167" t="s">
        <v>2412</v>
      </c>
      <c r="I17" s="167" t="s">
        <v>2412</v>
      </c>
      <c r="J17" s="167" t="s">
        <v>2412</v>
      </c>
      <c r="K17" s="167" t="s">
        <v>2412</v>
      </c>
      <c r="L17" s="167" t="s">
        <v>2412</v>
      </c>
      <c r="M17" s="167">
        <v>6</v>
      </c>
      <c r="N17" s="167" t="s">
        <v>2412</v>
      </c>
      <c r="O17" s="167" t="s">
        <v>2412</v>
      </c>
      <c r="P17" s="167" t="s">
        <v>2412</v>
      </c>
      <c r="Q17" s="167">
        <v>8</v>
      </c>
      <c r="R17" s="167" t="s">
        <v>2412</v>
      </c>
      <c r="S17" s="50" t="str">
        <f t="shared" si="1"/>
        <v/>
      </c>
      <c r="T17" s="50" t="str">
        <f t="shared" si="0"/>
        <v/>
      </c>
      <c r="U17" s="50" t="str">
        <f t="shared" si="0"/>
        <v/>
      </c>
      <c r="V17" s="50" t="str">
        <f t="shared" si="0"/>
        <v/>
      </c>
      <c r="W17" s="50" t="str">
        <f t="shared" si="0"/>
        <v/>
      </c>
      <c r="X17" s="50" t="str">
        <f t="shared" si="0"/>
        <v/>
      </c>
      <c r="Y17" s="50" t="str">
        <f t="shared" si="0"/>
        <v/>
      </c>
      <c r="Z17" s="50" t="str">
        <f t="shared" si="0"/>
        <v/>
      </c>
      <c r="AA17" s="50" t="str">
        <f t="shared" si="0"/>
        <v/>
      </c>
      <c r="AB17" s="50" t="str">
        <f t="shared" si="0"/>
        <v>pack,202|6</v>
      </c>
      <c r="AC17" s="50" t="str">
        <f t="shared" si="0"/>
        <v/>
      </c>
      <c r="AD17" s="50" t="str">
        <f t="shared" si="0"/>
        <v/>
      </c>
      <c r="AE17" s="50" t="str">
        <f t="shared" si="0"/>
        <v/>
      </c>
      <c r="AF17" s="50" t="str">
        <f t="shared" si="0"/>
        <v>pack,202|8</v>
      </c>
      <c r="AG17" s="50" t="str">
        <f t="shared" si="0"/>
        <v/>
      </c>
    </row>
    <row r="18" spans="1:33">
      <c r="A18" s="169" t="s">
        <v>2204</v>
      </c>
      <c r="B18" s="169">
        <f t="shared" si="2"/>
        <v>207</v>
      </c>
      <c r="D18" s="168" t="s">
        <v>2412</v>
      </c>
      <c r="E18" s="168" t="s">
        <v>2412</v>
      </c>
      <c r="F18" s="167" t="s">
        <v>2412</v>
      </c>
      <c r="G18" s="167" t="s">
        <v>2412</v>
      </c>
      <c r="H18" s="167" t="s">
        <v>2412</v>
      </c>
      <c r="I18" s="167" t="s">
        <v>2412</v>
      </c>
      <c r="J18" s="167" t="s">
        <v>2412</v>
      </c>
      <c r="K18" s="167" t="s">
        <v>2412</v>
      </c>
      <c r="L18" s="167">
        <v>6</v>
      </c>
      <c r="M18" s="167" t="s">
        <v>2412</v>
      </c>
      <c r="N18" s="167" t="s">
        <v>2412</v>
      </c>
      <c r="O18" s="167" t="s">
        <v>2412</v>
      </c>
      <c r="P18" s="167">
        <v>8</v>
      </c>
      <c r="Q18" s="167" t="s">
        <v>2412</v>
      </c>
      <c r="R18" s="167" t="s">
        <v>2412</v>
      </c>
      <c r="S18" s="50" t="str">
        <f t="shared" si="1"/>
        <v/>
      </c>
      <c r="T18" s="50" t="str">
        <f t="shared" ref="T18:T31" si="3">IF(AND(E18&gt;0,E18&lt;&gt;""),"pack,"&amp;$B18&amp;"|"&amp;E18,"")</f>
        <v/>
      </c>
      <c r="U18" s="50" t="str">
        <f t="shared" ref="U18:U31" si="4">IF(AND(F18&gt;0,F18&lt;&gt;""),"pack,"&amp;$B18&amp;"|"&amp;F18,"")</f>
        <v/>
      </c>
      <c r="V18" s="50" t="str">
        <f t="shared" ref="V18:V31" si="5">IF(AND(G18&gt;0,G18&lt;&gt;""),"pack,"&amp;$B18&amp;"|"&amp;G18,"")</f>
        <v/>
      </c>
      <c r="W18" s="50" t="str">
        <f t="shared" ref="W18:W31" si="6">IF(AND(H18&gt;0,H18&lt;&gt;""),"pack,"&amp;$B18&amp;"|"&amp;H18,"")</f>
        <v/>
      </c>
      <c r="X18" s="50" t="str">
        <f t="shared" ref="X18:X31" si="7">IF(AND(I18&gt;0,I18&lt;&gt;""),"pack,"&amp;$B18&amp;"|"&amp;I18,"")</f>
        <v/>
      </c>
      <c r="Y18" s="50" t="str">
        <f t="shared" ref="Y18:Y31" si="8">IF(AND(J18&gt;0,J18&lt;&gt;""),"pack,"&amp;$B18&amp;"|"&amp;J18,"")</f>
        <v/>
      </c>
      <c r="Z18" s="50" t="str">
        <f t="shared" ref="Z18:Z31" si="9">IF(AND(K18&gt;0,K18&lt;&gt;""),"pack,"&amp;$B18&amp;"|"&amp;K18,"")</f>
        <v/>
      </c>
      <c r="AA18" s="50" t="str">
        <f t="shared" ref="AA18:AA31" si="10">IF(AND(L18&gt;0,L18&lt;&gt;""),"pack,"&amp;$B18&amp;"|"&amp;L18,"")</f>
        <v>pack,207|6</v>
      </c>
      <c r="AB18" s="50" t="str">
        <f t="shared" ref="AB18:AB31" si="11">IF(AND(M18&gt;0,M18&lt;&gt;""),"pack,"&amp;$B18&amp;"|"&amp;M18,"")</f>
        <v/>
      </c>
      <c r="AC18" s="50" t="str">
        <f t="shared" ref="AC18:AC31" si="12">IF(AND(N18&gt;0,N18&lt;&gt;""),"pack,"&amp;$B18&amp;"|"&amp;N18,"")</f>
        <v/>
      </c>
      <c r="AD18" s="50" t="str">
        <f t="shared" ref="AD18:AD31" si="13">IF(AND(O18&gt;0,O18&lt;&gt;""),"pack,"&amp;$B18&amp;"|"&amp;O18,"")</f>
        <v/>
      </c>
      <c r="AE18" s="50" t="str">
        <f t="shared" ref="AE18:AE31" si="14">IF(AND(P18&gt;0,P18&lt;&gt;""),"pack,"&amp;$B18&amp;"|"&amp;P18,"")</f>
        <v>pack,207|8</v>
      </c>
      <c r="AF18" s="50" t="str">
        <f t="shared" ref="AF18:AF31" si="15">IF(AND(Q18&gt;0,Q18&lt;&gt;""),"pack,"&amp;$B18&amp;"|"&amp;Q18,"")</f>
        <v/>
      </c>
      <c r="AG18" s="50" t="str">
        <f t="shared" ref="AG18:AG31" si="16">IF(AND(R18&gt;0,R18&lt;&gt;""),"pack,"&amp;$B18&amp;"|"&amp;R18,"")</f>
        <v/>
      </c>
    </row>
    <row r="19" spans="1:33">
      <c r="A19" s="169" t="s">
        <v>2206</v>
      </c>
      <c r="B19" s="169">
        <f t="shared" si="2"/>
        <v>212</v>
      </c>
      <c r="D19" s="168" t="s">
        <v>2412</v>
      </c>
      <c r="E19" s="168" t="s">
        <v>2412</v>
      </c>
      <c r="F19" s="167" t="s">
        <v>2412</v>
      </c>
      <c r="G19" s="167" t="s">
        <v>2412</v>
      </c>
      <c r="H19" s="167" t="s">
        <v>2412</v>
      </c>
      <c r="I19" s="167" t="s">
        <v>2412</v>
      </c>
      <c r="J19" s="167" t="s">
        <v>2412</v>
      </c>
      <c r="K19" s="167" t="s">
        <v>2412</v>
      </c>
      <c r="L19" s="167" t="s">
        <v>2412</v>
      </c>
      <c r="M19" s="167">
        <v>6</v>
      </c>
      <c r="N19" s="167" t="s">
        <v>2412</v>
      </c>
      <c r="O19" s="167" t="s">
        <v>2412</v>
      </c>
      <c r="P19" s="167" t="s">
        <v>2412</v>
      </c>
      <c r="Q19" s="167">
        <v>8</v>
      </c>
      <c r="R19" s="167" t="s">
        <v>2412</v>
      </c>
      <c r="S19" s="50" t="str">
        <f t="shared" si="1"/>
        <v/>
      </c>
      <c r="T19" s="50" t="str">
        <f t="shared" si="3"/>
        <v/>
      </c>
      <c r="U19" s="50" t="str">
        <f t="shared" si="4"/>
        <v/>
      </c>
      <c r="V19" s="50" t="str">
        <f t="shared" si="5"/>
        <v/>
      </c>
      <c r="W19" s="50" t="str">
        <f t="shared" si="6"/>
        <v/>
      </c>
      <c r="X19" s="50" t="str">
        <f t="shared" si="7"/>
        <v/>
      </c>
      <c r="Y19" s="50" t="str">
        <f t="shared" si="8"/>
        <v/>
      </c>
      <c r="Z19" s="50" t="str">
        <f t="shared" si="9"/>
        <v/>
      </c>
      <c r="AA19" s="50" t="str">
        <f t="shared" si="10"/>
        <v/>
      </c>
      <c r="AB19" s="50" t="str">
        <f t="shared" si="11"/>
        <v>pack,212|6</v>
      </c>
      <c r="AC19" s="50" t="str">
        <f t="shared" si="12"/>
        <v/>
      </c>
      <c r="AD19" s="50" t="str">
        <f t="shared" si="13"/>
        <v/>
      </c>
      <c r="AE19" s="50" t="str">
        <f t="shared" si="14"/>
        <v/>
      </c>
      <c r="AF19" s="50" t="str">
        <f t="shared" si="15"/>
        <v>pack,212|8</v>
      </c>
      <c r="AG19" s="50" t="str">
        <f t="shared" si="16"/>
        <v/>
      </c>
    </row>
    <row r="20" spans="1:33">
      <c r="A20" s="169" t="s">
        <v>2208</v>
      </c>
      <c r="B20" s="169">
        <f t="shared" si="2"/>
        <v>217</v>
      </c>
      <c r="D20" s="168" t="s">
        <v>2412</v>
      </c>
      <c r="E20" s="168" t="s">
        <v>2412</v>
      </c>
      <c r="F20" s="167" t="s">
        <v>2412</v>
      </c>
      <c r="G20" s="167" t="s">
        <v>2412</v>
      </c>
      <c r="H20" s="167" t="s">
        <v>2412</v>
      </c>
      <c r="I20" s="167" t="s">
        <v>2412</v>
      </c>
      <c r="J20" s="167" t="s">
        <v>2412</v>
      </c>
      <c r="K20" s="167" t="s">
        <v>2412</v>
      </c>
      <c r="L20" s="167">
        <v>6</v>
      </c>
      <c r="M20" s="167" t="s">
        <v>2412</v>
      </c>
      <c r="N20" s="167" t="s">
        <v>2412</v>
      </c>
      <c r="O20" s="167" t="s">
        <v>2412</v>
      </c>
      <c r="P20" s="167">
        <v>8</v>
      </c>
      <c r="Q20" s="167" t="s">
        <v>2412</v>
      </c>
      <c r="R20" s="167" t="s">
        <v>2412</v>
      </c>
      <c r="S20" s="50" t="str">
        <f t="shared" si="1"/>
        <v/>
      </c>
      <c r="T20" s="50" t="str">
        <f t="shared" si="3"/>
        <v/>
      </c>
      <c r="U20" s="50" t="str">
        <f t="shared" si="4"/>
        <v/>
      </c>
      <c r="V20" s="50" t="str">
        <f t="shared" si="5"/>
        <v/>
      </c>
      <c r="W20" s="50" t="str">
        <f t="shared" si="6"/>
        <v/>
      </c>
      <c r="X20" s="50" t="str">
        <f t="shared" si="7"/>
        <v/>
      </c>
      <c r="Y20" s="50" t="str">
        <f t="shared" si="8"/>
        <v/>
      </c>
      <c r="Z20" s="50" t="str">
        <f t="shared" si="9"/>
        <v/>
      </c>
      <c r="AA20" s="50" t="str">
        <f t="shared" si="10"/>
        <v>pack,217|6</v>
      </c>
      <c r="AB20" s="50" t="str">
        <f t="shared" si="11"/>
        <v/>
      </c>
      <c r="AC20" s="50" t="str">
        <f t="shared" si="12"/>
        <v/>
      </c>
      <c r="AD20" s="50" t="str">
        <f t="shared" si="13"/>
        <v/>
      </c>
      <c r="AE20" s="50" t="str">
        <f t="shared" si="14"/>
        <v>pack,217|8</v>
      </c>
      <c r="AF20" s="50" t="str">
        <f t="shared" si="15"/>
        <v/>
      </c>
      <c r="AG20" s="50" t="str">
        <f t="shared" si="16"/>
        <v/>
      </c>
    </row>
    <row r="21" spans="1:33">
      <c r="A21" s="169" t="s">
        <v>2210</v>
      </c>
      <c r="B21" s="169">
        <f t="shared" si="2"/>
        <v>222</v>
      </c>
      <c r="D21" s="168" t="s">
        <v>2412</v>
      </c>
      <c r="E21" s="168" t="s">
        <v>2412</v>
      </c>
      <c r="F21" s="167" t="s">
        <v>2412</v>
      </c>
      <c r="G21" s="167" t="s">
        <v>2412</v>
      </c>
      <c r="H21" s="167" t="s">
        <v>2412</v>
      </c>
      <c r="I21" s="167" t="s">
        <v>2412</v>
      </c>
      <c r="J21" s="167" t="s">
        <v>2412</v>
      </c>
      <c r="K21" s="167" t="s">
        <v>2412</v>
      </c>
      <c r="L21" s="167" t="s">
        <v>2412</v>
      </c>
      <c r="M21" s="167">
        <v>6</v>
      </c>
      <c r="N21" s="167" t="s">
        <v>2412</v>
      </c>
      <c r="O21" s="167" t="s">
        <v>2412</v>
      </c>
      <c r="P21" s="167" t="s">
        <v>2412</v>
      </c>
      <c r="Q21" s="167">
        <v>8</v>
      </c>
      <c r="R21" s="167" t="s">
        <v>2412</v>
      </c>
      <c r="S21" s="50" t="str">
        <f t="shared" si="1"/>
        <v/>
      </c>
      <c r="T21" s="50" t="str">
        <f t="shared" si="3"/>
        <v/>
      </c>
      <c r="U21" s="50" t="str">
        <f t="shared" si="4"/>
        <v/>
      </c>
      <c r="V21" s="50" t="str">
        <f t="shared" si="5"/>
        <v/>
      </c>
      <c r="W21" s="50" t="str">
        <f t="shared" si="6"/>
        <v/>
      </c>
      <c r="X21" s="50" t="str">
        <f t="shared" si="7"/>
        <v/>
      </c>
      <c r="Y21" s="50" t="str">
        <f t="shared" si="8"/>
        <v/>
      </c>
      <c r="Z21" s="50" t="str">
        <f t="shared" si="9"/>
        <v/>
      </c>
      <c r="AA21" s="50" t="str">
        <f t="shared" si="10"/>
        <v/>
      </c>
      <c r="AB21" s="50" t="str">
        <f t="shared" si="11"/>
        <v>pack,222|6</v>
      </c>
      <c r="AC21" s="50" t="str">
        <f t="shared" si="12"/>
        <v/>
      </c>
      <c r="AD21" s="50" t="str">
        <f t="shared" si="13"/>
        <v/>
      </c>
      <c r="AE21" s="50" t="str">
        <f t="shared" si="14"/>
        <v/>
      </c>
      <c r="AF21" s="50" t="str">
        <f t="shared" si="15"/>
        <v>pack,222|8</v>
      </c>
      <c r="AG21" s="50" t="str">
        <f t="shared" si="16"/>
        <v/>
      </c>
    </row>
    <row r="22" spans="1:33">
      <c r="A22" s="169" t="s">
        <v>2212</v>
      </c>
      <c r="B22" s="169">
        <f t="shared" si="2"/>
        <v>227</v>
      </c>
      <c r="D22" s="168" t="s">
        <v>2412</v>
      </c>
      <c r="E22" s="168" t="s">
        <v>2412</v>
      </c>
      <c r="F22" s="167" t="s">
        <v>2412</v>
      </c>
      <c r="G22" s="167" t="s">
        <v>2412</v>
      </c>
      <c r="H22" s="167" t="s">
        <v>2412</v>
      </c>
      <c r="I22" s="167" t="s">
        <v>2412</v>
      </c>
      <c r="J22" s="167">
        <v>6</v>
      </c>
      <c r="K22" s="167" t="s">
        <v>2412</v>
      </c>
      <c r="L22" s="167" t="s">
        <v>2412</v>
      </c>
      <c r="M22" s="167" t="s">
        <v>2412</v>
      </c>
      <c r="N22" s="167">
        <v>8</v>
      </c>
      <c r="O22" s="167" t="s">
        <v>2412</v>
      </c>
      <c r="P22" s="167" t="s">
        <v>2412</v>
      </c>
      <c r="Q22" s="167" t="s">
        <v>2412</v>
      </c>
      <c r="R22" s="167">
        <v>8</v>
      </c>
      <c r="S22" s="50" t="str">
        <f t="shared" si="1"/>
        <v/>
      </c>
      <c r="T22" s="50" t="str">
        <f t="shared" si="3"/>
        <v/>
      </c>
      <c r="U22" s="50" t="str">
        <f t="shared" si="4"/>
        <v/>
      </c>
      <c r="V22" s="50" t="str">
        <f t="shared" si="5"/>
        <v/>
      </c>
      <c r="W22" s="50" t="str">
        <f t="shared" si="6"/>
        <v/>
      </c>
      <c r="X22" s="50" t="str">
        <f t="shared" si="7"/>
        <v/>
      </c>
      <c r="Y22" s="50" t="str">
        <f t="shared" si="8"/>
        <v>pack,227|6</v>
      </c>
      <c r="Z22" s="50" t="str">
        <f t="shared" si="9"/>
        <v/>
      </c>
      <c r="AA22" s="50" t="str">
        <f t="shared" si="10"/>
        <v/>
      </c>
      <c r="AB22" s="50" t="str">
        <f t="shared" si="11"/>
        <v/>
      </c>
      <c r="AC22" s="50" t="str">
        <f t="shared" si="12"/>
        <v>pack,227|8</v>
      </c>
      <c r="AD22" s="50" t="str">
        <f t="shared" si="13"/>
        <v/>
      </c>
      <c r="AE22" s="50" t="str">
        <f t="shared" si="14"/>
        <v/>
      </c>
      <c r="AF22" s="50" t="str">
        <f t="shared" si="15"/>
        <v/>
      </c>
      <c r="AG22" s="50" t="str">
        <f t="shared" si="16"/>
        <v>pack,227|8</v>
      </c>
    </row>
    <row r="23" spans="1:33">
      <c r="A23" s="169" t="s">
        <v>2214</v>
      </c>
      <c r="B23" s="169">
        <f t="shared" si="2"/>
        <v>232</v>
      </c>
      <c r="D23" s="168" t="s">
        <v>2412</v>
      </c>
      <c r="E23" s="168" t="s">
        <v>2412</v>
      </c>
      <c r="F23" s="167" t="s">
        <v>2412</v>
      </c>
      <c r="G23" s="167" t="s">
        <v>2412</v>
      </c>
      <c r="H23" s="167" t="s">
        <v>2412</v>
      </c>
      <c r="I23" s="167" t="s">
        <v>2412</v>
      </c>
      <c r="J23" s="167" t="s">
        <v>2412</v>
      </c>
      <c r="K23" s="167" t="s">
        <v>2412</v>
      </c>
      <c r="L23" s="167">
        <v>6</v>
      </c>
      <c r="M23" s="167" t="s">
        <v>2412</v>
      </c>
      <c r="N23" s="167" t="s">
        <v>2412</v>
      </c>
      <c r="O23" s="167" t="s">
        <v>2412</v>
      </c>
      <c r="P23" s="167">
        <v>8</v>
      </c>
      <c r="Q23" s="167" t="s">
        <v>2412</v>
      </c>
      <c r="R23" s="167" t="s">
        <v>2412</v>
      </c>
      <c r="S23" s="50" t="str">
        <f t="shared" si="1"/>
        <v/>
      </c>
      <c r="T23" s="50" t="str">
        <f t="shared" si="3"/>
        <v/>
      </c>
      <c r="U23" s="50" t="str">
        <f t="shared" si="4"/>
        <v/>
      </c>
      <c r="V23" s="50" t="str">
        <f t="shared" si="5"/>
        <v/>
      </c>
      <c r="W23" s="50" t="str">
        <f t="shared" si="6"/>
        <v/>
      </c>
      <c r="X23" s="50" t="str">
        <f t="shared" si="7"/>
        <v/>
      </c>
      <c r="Y23" s="50" t="str">
        <f t="shared" si="8"/>
        <v/>
      </c>
      <c r="Z23" s="50" t="str">
        <f t="shared" si="9"/>
        <v/>
      </c>
      <c r="AA23" s="50" t="str">
        <f t="shared" si="10"/>
        <v>pack,232|6</v>
      </c>
      <c r="AB23" s="50" t="str">
        <f t="shared" si="11"/>
        <v/>
      </c>
      <c r="AC23" s="50" t="str">
        <f t="shared" si="12"/>
        <v/>
      </c>
      <c r="AD23" s="50" t="str">
        <f t="shared" si="13"/>
        <v/>
      </c>
      <c r="AE23" s="50" t="str">
        <f t="shared" si="14"/>
        <v>pack,232|8</v>
      </c>
      <c r="AF23" s="50" t="str">
        <f t="shared" si="15"/>
        <v/>
      </c>
      <c r="AG23" s="50" t="str">
        <f t="shared" si="16"/>
        <v/>
      </c>
    </row>
    <row r="24" spans="1:33">
      <c r="A24" s="169" t="s">
        <v>2203</v>
      </c>
      <c r="B24" s="169">
        <f t="shared" si="2"/>
        <v>237</v>
      </c>
      <c r="D24" s="168" t="s">
        <v>2412</v>
      </c>
      <c r="E24" s="168" t="s">
        <v>2412</v>
      </c>
      <c r="F24" s="167" t="s">
        <v>2412</v>
      </c>
      <c r="G24" s="167" t="s">
        <v>2412</v>
      </c>
      <c r="H24" s="167" t="s">
        <v>2412</v>
      </c>
      <c r="I24" s="167" t="s">
        <v>2412</v>
      </c>
      <c r="J24" s="167">
        <v>6</v>
      </c>
      <c r="K24" s="167" t="s">
        <v>2412</v>
      </c>
      <c r="L24" s="167" t="s">
        <v>2412</v>
      </c>
      <c r="M24" s="167" t="s">
        <v>2412</v>
      </c>
      <c r="N24" s="167">
        <v>8</v>
      </c>
      <c r="O24" s="167" t="s">
        <v>2412</v>
      </c>
      <c r="P24" s="167" t="s">
        <v>2412</v>
      </c>
      <c r="Q24" s="167" t="s">
        <v>2412</v>
      </c>
      <c r="R24" s="167">
        <v>8</v>
      </c>
      <c r="S24" s="50" t="str">
        <f t="shared" si="1"/>
        <v/>
      </c>
      <c r="T24" s="50" t="str">
        <f t="shared" si="3"/>
        <v/>
      </c>
      <c r="U24" s="50" t="str">
        <f t="shared" si="4"/>
        <v/>
      </c>
      <c r="V24" s="50" t="str">
        <f t="shared" si="5"/>
        <v/>
      </c>
      <c r="W24" s="50" t="str">
        <f t="shared" si="6"/>
        <v/>
      </c>
      <c r="X24" s="50" t="str">
        <f t="shared" si="7"/>
        <v/>
      </c>
      <c r="Y24" s="50" t="str">
        <f t="shared" si="8"/>
        <v>pack,237|6</v>
      </c>
      <c r="Z24" s="50" t="str">
        <f t="shared" si="9"/>
        <v/>
      </c>
      <c r="AA24" s="50" t="str">
        <f t="shared" si="10"/>
        <v/>
      </c>
      <c r="AB24" s="50" t="str">
        <f t="shared" si="11"/>
        <v/>
      </c>
      <c r="AC24" s="50" t="str">
        <f t="shared" si="12"/>
        <v>pack,237|8</v>
      </c>
      <c r="AD24" s="50" t="str">
        <f t="shared" si="13"/>
        <v/>
      </c>
      <c r="AE24" s="50" t="str">
        <f t="shared" si="14"/>
        <v/>
      </c>
      <c r="AF24" s="50" t="str">
        <f t="shared" si="15"/>
        <v/>
      </c>
      <c r="AG24" s="50" t="str">
        <f t="shared" si="16"/>
        <v>pack,237|8</v>
      </c>
    </row>
    <row r="25" spans="1:33">
      <c r="A25" s="169" t="s">
        <v>2205</v>
      </c>
      <c r="B25" s="169">
        <f t="shared" si="2"/>
        <v>242</v>
      </c>
      <c r="D25" s="168" t="s">
        <v>2412</v>
      </c>
      <c r="E25" s="168" t="s">
        <v>2412</v>
      </c>
      <c r="F25" s="167" t="s">
        <v>2412</v>
      </c>
      <c r="G25" s="167" t="s">
        <v>2412</v>
      </c>
      <c r="H25" s="167" t="s">
        <v>2412</v>
      </c>
      <c r="I25" s="167" t="s">
        <v>2412</v>
      </c>
      <c r="J25" s="167" t="s">
        <v>2412</v>
      </c>
      <c r="K25" s="167" t="s">
        <v>2412</v>
      </c>
      <c r="L25" s="167">
        <v>6</v>
      </c>
      <c r="M25" s="167" t="s">
        <v>2412</v>
      </c>
      <c r="N25" s="167" t="s">
        <v>2412</v>
      </c>
      <c r="O25" s="167" t="s">
        <v>2412</v>
      </c>
      <c r="P25" s="167">
        <v>8</v>
      </c>
      <c r="Q25" s="167" t="s">
        <v>2412</v>
      </c>
      <c r="R25" s="167" t="s">
        <v>2412</v>
      </c>
      <c r="S25" s="50" t="str">
        <f t="shared" si="1"/>
        <v/>
      </c>
      <c r="T25" s="50" t="str">
        <f t="shared" si="3"/>
        <v/>
      </c>
      <c r="U25" s="50" t="str">
        <f t="shared" si="4"/>
        <v/>
      </c>
      <c r="V25" s="50" t="str">
        <f t="shared" si="5"/>
        <v/>
      </c>
      <c r="W25" s="50" t="str">
        <f t="shared" si="6"/>
        <v/>
      </c>
      <c r="X25" s="50" t="str">
        <f t="shared" si="7"/>
        <v/>
      </c>
      <c r="Y25" s="50" t="str">
        <f t="shared" si="8"/>
        <v/>
      </c>
      <c r="Z25" s="50" t="str">
        <f t="shared" si="9"/>
        <v/>
      </c>
      <c r="AA25" s="50" t="str">
        <f t="shared" si="10"/>
        <v>pack,242|6</v>
      </c>
      <c r="AB25" s="50" t="str">
        <f t="shared" si="11"/>
        <v/>
      </c>
      <c r="AC25" s="50" t="str">
        <f t="shared" si="12"/>
        <v/>
      </c>
      <c r="AD25" s="50" t="str">
        <f t="shared" si="13"/>
        <v/>
      </c>
      <c r="AE25" s="50" t="str">
        <f t="shared" si="14"/>
        <v>pack,242|8</v>
      </c>
      <c r="AF25" s="50" t="str">
        <f t="shared" si="15"/>
        <v/>
      </c>
      <c r="AG25" s="50" t="str">
        <f t="shared" si="16"/>
        <v/>
      </c>
    </row>
    <row r="26" spans="1:33">
      <c r="A26" s="169" t="s">
        <v>2207</v>
      </c>
      <c r="B26" s="169">
        <f t="shared" si="2"/>
        <v>247</v>
      </c>
      <c r="D26" s="168" t="s">
        <v>2412</v>
      </c>
      <c r="E26" s="168" t="s">
        <v>2412</v>
      </c>
      <c r="F26" s="167" t="s">
        <v>2412</v>
      </c>
      <c r="G26" s="167" t="s">
        <v>2412</v>
      </c>
      <c r="H26" s="167" t="s">
        <v>2412</v>
      </c>
      <c r="I26" s="167" t="s">
        <v>2412</v>
      </c>
      <c r="J26" s="167">
        <v>6</v>
      </c>
      <c r="K26" s="167" t="s">
        <v>2412</v>
      </c>
      <c r="L26" s="167" t="s">
        <v>2412</v>
      </c>
      <c r="M26" s="167" t="s">
        <v>2412</v>
      </c>
      <c r="N26" s="167">
        <v>8</v>
      </c>
      <c r="O26" s="167" t="s">
        <v>2412</v>
      </c>
      <c r="P26" s="167" t="s">
        <v>2412</v>
      </c>
      <c r="Q26" s="167" t="s">
        <v>2412</v>
      </c>
      <c r="R26" s="167">
        <v>8</v>
      </c>
      <c r="S26" s="50" t="str">
        <f t="shared" si="1"/>
        <v/>
      </c>
      <c r="T26" s="50" t="str">
        <f t="shared" si="3"/>
        <v/>
      </c>
      <c r="U26" s="50" t="str">
        <f t="shared" si="4"/>
        <v/>
      </c>
      <c r="V26" s="50" t="str">
        <f t="shared" si="5"/>
        <v/>
      </c>
      <c r="W26" s="50" t="str">
        <f t="shared" si="6"/>
        <v/>
      </c>
      <c r="X26" s="50" t="str">
        <f t="shared" si="7"/>
        <v/>
      </c>
      <c r="Y26" s="50" t="str">
        <f t="shared" si="8"/>
        <v>pack,247|6</v>
      </c>
      <c r="Z26" s="50" t="str">
        <f t="shared" si="9"/>
        <v/>
      </c>
      <c r="AA26" s="50" t="str">
        <f t="shared" si="10"/>
        <v/>
      </c>
      <c r="AB26" s="50" t="str">
        <f t="shared" si="11"/>
        <v/>
      </c>
      <c r="AC26" s="50" t="str">
        <f t="shared" si="12"/>
        <v>pack,247|8</v>
      </c>
      <c r="AD26" s="50" t="str">
        <f t="shared" si="13"/>
        <v/>
      </c>
      <c r="AE26" s="50" t="str">
        <f t="shared" si="14"/>
        <v/>
      </c>
      <c r="AF26" s="50" t="str">
        <f t="shared" si="15"/>
        <v/>
      </c>
      <c r="AG26" s="50" t="str">
        <f t="shared" si="16"/>
        <v>pack,247|8</v>
      </c>
    </row>
    <row r="27" spans="1:33">
      <c r="A27" s="169" t="s">
        <v>2209</v>
      </c>
      <c r="B27" s="169">
        <f t="shared" si="2"/>
        <v>252</v>
      </c>
      <c r="D27" s="168" t="s">
        <v>2412</v>
      </c>
      <c r="E27" s="168" t="s">
        <v>2412</v>
      </c>
      <c r="F27" s="167" t="s">
        <v>2412</v>
      </c>
      <c r="G27" s="167" t="s">
        <v>2412</v>
      </c>
      <c r="H27" s="167" t="s">
        <v>2412</v>
      </c>
      <c r="I27" s="167" t="s">
        <v>2412</v>
      </c>
      <c r="J27" s="167" t="s">
        <v>2412</v>
      </c>
      <c r="K27" s="167">
        <v>6</v>
      </c>
      <c r="L27" s="167" t="s">
        <v>2412</v>
      </c>
      <c r="M27" s="167" t="s">
        <v>2412</v>
      </c>
      <c r="N27" s="167" t="s">
        <v>2412</v>
      </c>
      <c r="O27" s="167">
        <v>8</v>
      </c>
      <c r="P27" s="167" t="s">
        <v>2412</v>
      </c>
      <c r="Q27" s="167" t="s">
        <v>2412</v>
      </c>
      <c r="R27" s="167" t="s">
        <v>2412</v>
      </c>
      <c r="S27" s="50" t="str">
        <f t="shared" si="1"/>
        <v/>
      </c>
      <c r="T27" s="50" t="str">
        <f t="shared" si="3"/>
        <v/>
      </c>
      <c r="U27" s="50" t="str">
        <f t="shared" si="4"/>
        <v/>
      </c>
      <c r="V27" s="50" t="str">
        <f t="shared" si="5"/>
        <v/>
      </c>
      <c r="W27" s="50" t="str">
        <f t="shared" si="6"/>
        <v/>
      </c>
      <c r="X27" s="50" t="str">
        <f t="shared" si="7"/>
        <v/>
      </c>
      <c r="Y27" s="50" t="str">
        <f t="shared" si="8"/>
        <v/>
      </c>
      <c r="Z27" s="50" t="str">
        <f t="shared" si="9"/>
        <v>pack,252|6</v>
      </c>
      <c r="AA27" s="50" t="str">
        <f t="shared" si="10"/>
        <v/>
      </c>
      <c r="AB27" s="50" t="str">
        <f t="shared" si="11"/>
        <v/>
      </c>
      <c r="AC27" s="50" t="str">
        <f t="shared" si="12"/>
        <v/>
      </c>
      <c r="AD27" s="50" t="str">
        <f t="shared" si="13"/>
        <v>pack,252|8</v>
      </c>
      <c r="AE27" s="50" t="str">
        <f t="shared" si="14"/>
        <v/>
      </c>
      <c r="AF27" s="50" t="str">
        <f t="shared" si="15"/>
        <v/>
      </c>
      <c r="AG27" s="50" t="str">
        <f t="shared" si="16"/>
        <v/>
      </c>
    </row>
    <row r="28" spans="1:33">
      <c r="A28" s="169" t="s">
        <v>2211</v>
      </c>
      <c r="B28" s="169">
        <f t="shared" si="2"/>
        <v>257</v>
      </c>
      <c r="D28" s="168" t="s">
        <v>2412</v>
      </c>
      <c r="E28" s="168" t="s">
        <v>2412</v>
      </c>
      <c r="F28" s="167" t="s">
        <v>2412</v>
      </c>
      <c r="G28" s="167" t="s">
        <v>2412</v>
      </c>
      <c r="H28" s="167" t="s">
        <v>2412</v>
      </c>
      <c r="I28" s="167" t="s">
        <v>2412</v>
      </c>
      <c r="J28" s="167" t="s">
        <v>2412</v>
      </c>
      <c r="K28" s="167" t="s">
        <v>2412</v>
      </c>
      <c r="L28" s="167" t="s">
        <v>2412</v>
      </c>
      <c r="M28" s="167">
        <v>6</v>
      </c>
      <c r="N28" s="167" t="s">
        <v>2412</v>
      </c>
      <c r="O28" s="167" t="s">
        <v>2412</v>
      </c>
      <c r="P28" s="167" t="s">
        <v>2412</v>
      </c>
      <c r="Q28" s="167">
        <v>8</v>
      </c>
      <c r="R28" s="167" t="s">
        <v>2412</v>
      </c>
      <c r="S28" s="50" t="str">
        <f t="shared" si="1"/>
        <v/>
      </c>
      <c r="T28" s="50" t="str">
        <f t="shared" si="3"/>
        <v/>
      </c>
      <c r="U28" s="50" t="str">
        <f t="shared" si="4"/>
        <v/>
      </c>
      <c r="V28" s="50" t="str">
        <f t="shared" si="5"/>
        <v/>
      </c>
      <c r="W28" s="50" t="str">
        <f t="shared" si="6"/>
        <v/>
      </c>
      <c r="X28" s="50" t="str">
        <f t="shared" si="7"/>
        <v/>
      </c>
      <c r="Y28" s="50" t="str">
        <f t="shared" si="8"/>
        <v/>
      </c>
      <c r="Z28" s="50" t="str">
        <f t="shared" si="9"/>
        <v/>
      </c>
      <c r="AA28" s="50" t="str">
        <f t="shared" si="10"/>
        <v/>
      </c>
      <c r="AB28" s="50" t="str">
        <f t="shared" si="11"/>
        <v>pack,257|6</v>
      </c>
      <c r="AC28" s="50" t="str">
        <f t="shared" si="12"/>
        <v/>
      </c>
      <c r="AD28" s="50" t="str">
        <f t="shared" si="13"/>
        <v/>
      </c>
      <c r="AE28" s="50" t="str">
        <f t="shared" si="14"/>
        <v/>
      </c>
      <c r="AF28" s="50" t="str">
        <f t="shared" si="15"/>
        <v>pack,257|8</v>
      </c>
      <c r="AG28" s="50" t="str">
        <f t="shared" si="16"/>
        <v/>
      </c>
    </row>
    <row r="29" spans="1:33">
      <c r="A29" s="169" t="s">
        <v>2213</v>
      </c>
      <c r="B29" s="169">
        <f t="shared" si="2"/>
        <v>262</v>
      </c>
      <c r="D29" s="168" t="s">
        <v>2412</v>
      </c>
      <c r="E29" s="168" t="s">
        <v>2412</v>
      </c>
      <c r="F29" s="167" t="s">
        <v>2412</v>
      </c>
      <c r="G29" s="167" t="s">
        <v>2412</v>
      </c>
      <c r="H29" s="167" t="s">
        <v>2412</v>
      </c>
      <c r="I29" s="167" t="s">
        <v>2412</v>
      </c>
      <c r="J29" s="167" t="s">
        <v>2412</v>
      </c>
      <c r="K29" s="167">
        <v>6</v>
      </c>
      <c r="L29" s="167" t="s">
        <v>2412</v>
      </c>
      <c r="M29" s="167" t="s">
        <v>2412</v>
      </c>
      <c r="N29" s="167" t="s">
        <v>2412</v>
      </c>
      <c r="O29" s="167">
        <v>8</v>
      </c>
      <c r="P29" s="167" t="s">
        <v>2412</v>
      </c>
      <c r="Q29" s="167" t="s">
        <v>2412</v>
      </c>
      <c r="R29" s="167" t="s">
        <v>2412</v>
      </c>
      <c r="S29" s="50" t="str">
        <f t="shared" si="1"/>
        <v/>
      </c>
      <c r="T29" s="50" t="str">
        <f t="shared" si="3"/>
        <v/>
      </c>
      <c r="U29" s="50" t="str">
        <f t="shared" si="4"/>
        <v/>
      </c>
      <c r="V29" s="50" t="str">
        <f t="shared" si="5"/>
        <v/>
      </c>
      <c r="W29" s="50" t="str">
        <f t="shared" si="6"/>
        <v/>
      </c>
      <c r="X29" s="50" t="str">
        <f t="shared" si="7"/>
        <v/>
      </c>
      <c r="Y29" s="50" t="str">
        <f t="shared" si="8"/>
        <v/>
      </c>
      <c r="Z29" s="50" t="str">
        <f t="shared" si="9"/>
        <v>pack,262|6</v>
      </c>
      <c r="AA29" s="50" t="str">
        <f t="shared" si="10"/>
        <v/>
      </c>
      <c r="AB29" s="50" t="str">
        <f t="shared" si="11"/>
        <v/>
      </c>
      <c r="AC29" s="50" t="str">
        <f t="shared" si="12"/>
        <v/>
      </c>
      <c r="AD29" s="50" t="str">
        <f t="shared" si="13"/>
        <v>pack,262|8</v>
      </c>
      <c r="AE29" s="50" t="str">
        <f t="shared" si="14"/>
        <v/>
      </c>
      <c r="AF29" s="50" t="str">
        <f t="shared" si="15"/>
        <v/>
      </c>
      <c r="AG29" s="50" t="str">
        <f t="shared" si="16"/>
        <v/>
      </c>
    </row>
    <row r="30" spans="1:33">
      <c r="A30" s="169" t="s">
        <v>2215</v>
      </c>
      <c r="B30" s="169">
        <f t="shared" si="2"/>
        <v>267</v>
      </c>
      <c r="D30" s="168" t="s">
        <v>2412</v>
      </c>
      <c r="E30" s="168" t="s">
        <v>2412</v>
      </c>
      <c r="F30" s="167" t="s">
        <v>2412</v>
      </c>
      <c r="G30" s="167" t="s">
        <v>2412</v>
      </c>
      <c r="H30" s="167" t="s">
        <v>2412</v>
      </c>
      <c r="I30" s="167" t="s">
        <v>2412</v>
      </c>
      <c r="J30" s="167">
        <v>6</v>
      </c>
      <c r="K30" s="167" t="s">
        <v>2412</v>
      </c>
      <c r="L30" s="167" t="s">
        <v>2412</v>
      </c>
      <c r="M30" s="167" t="s">
        <v>2412</v>
      </c>
      <c r="N30" s="167">
        <v>8</v>
      </c>
      <c r="O30" s="167" t="s">
        <v>2412</v>
      </c>
      <c r="P30" s="167" t="s">
        <v>2412</v>
      </c>
      <c r="Q30" s="167" t="s">
        <v>2412</v>
      </c>
      <c r="R30" s="167">
        <v>8</v>
      </c>
      <c r="S30" s="50" t="str">
        <f t="shared" si="1"/>
        <v/>
      </c>
      <c r="T30" s="50" t="str">
        <f t="shared" si="3"/>
        <v/>
      </c>
      <c r="U30" s="50" t="str">
        <f t="shared" si="4"/>
        <v/>
      </c>
      <c r="V30" s="50" t="str">
        <f t="shared" si="5"/>
        <v/>
      </c>
      <c r="W30" s="50" t="str">
        <f t="shared" si="6"/>
        <v/>
      </c>
      <c r="X30" s="50" t="str">
        <f t="shared" si="7"/>
        <v/>
      </c>
      <c r="Y30" s="50" t="str">
        <f t="shared" si="8"/>
        <v>pack,267|6</v>
      </c>
      <c r="Z30" s="50" t="str">
        <f t="shared" si="9"/>
        <v/>
      </c>
      <c r="AA30" s="50" t="str">
        <f t="shared" si="10"/>
        <v/>
      </c>
      <c r="AB30" s="50" t="str">
        <f t="shared" si="11"/>
        <v/>
      </c>
      <c r="AC30" s="50" t="str">
        <f t="shared" si="12"/>
        <v>pack,267|8</v>
      </c>
      <c r="AD30" s="50" t="str">
        <f t="shared" si="13"/>
        <v/>
      </c>
      <c r="AE30" s="50" t="str">
        <f t="shared" si="14"/>
        <v/>
      </c>
      <c r="AF30" s="50" t="str">
        <f t="shared" si="15"/>
        <v/>
      </c>
      <c r="AG30" s="50" t="str">
        <f t="shared" si="16"/>
        <v>pack,267|8</v>
      </c>
    </row>
    <row r="31" spans="1:33">
      <c r="A31" s="169" t="s">
        <v>2216</v>
      </c>
      <c r="B31" s="169">
        <f t="shared" si="2"/>
        <v>272</v>
      </c>
      <c r="D31" s="168" t="s">
        <v>2412</v>
      </c>
      <c r="E31" s="168" t="s">
        <v>2412</v>
      </c>
      <c r="F31" s="167" t="s">
        <v>2412</v>
      </c>
      <c r="G31" s="167" t="s">
        <v>2412</v>
      </c>
      <c r="H31" s="167" t="s">
        <v>2412</v>
      </c>
      <c r="I31" s="167" t="s">
        <v>2412</v>
      </c>
      <c r="J31" s="167" t="s">
        <v>2412</v>
      </c>
      <c r="K31" s="167">
        <v>6</v>
      </c>
      <c r="L31" s="167" t="s">
        <v>2412</v>
      </c>
      <c r="M31" s="167" t="s">
        <v>2412</v>
      </c>
      <c r="N31" s="167" t="s">
        <v>2412</v>
      </c>
      <c r="O31" s="167">
        <v>8</v>
      </c>
      <c r="P31" s="167" t="s">
        <v>2412</v>
      </c>
      <c r="Q31" s="167" t="s">
        <v>2412</v>
      </c>
      <c r="R31" s="167" t="s">
        <v>2412</v>
      </c>
      <c r="S31" s="50" t="str">
        <f t="shared" si="1"/>
        <v/>
      </c>
      <c r="T31" s="50" t="str">
        <f t="shared" si="3"/>
        <v/>
      </c>
      <c r="U31" s="50" t="str">
        <f t="shared" si="4"/>
        <v/>
      </c>
      <c r="V31" s="50" t="str">
        <f t="shared" si="5"/>
        <v/>
      </c>
      <c r="W31" s="50" t="str">
        <f t="shared" si="6"/>
        <v/>
      </c>
      <c r="X31" s="50" t="str">
        <f t="shared" si="7"/>
        <v/>
      </c>
      <c r="Y31" s="50" t="str">
        <f t="shared" si="8"/>
        <v/>
      </c>
      <c r="Z31" s="50" t="str">
        <f t="shared" si="9"/>
        <v>pack,272|6</v>
      </c>
      <c r="AA31" s="50" t="str">
        <f t="shared" si="10"/>
        <v/>
      </c>
      <c r="AB31" s="50" t="str">
        <f t="shared" si="11"/>
        <v/>
      </c>
      <c r="AC31" s="50" t="str">
        <f t="shared" si="12"/>
        <v/>
      </c>
      <c r="AD31" s="50" t="str">
        <f t="shared" si="13"/>
        <v>pack,272|8</v>
      </c>
      <c r="AE31" s="50" t="str">
        <f t="shared" si="14"/>
        <v/>
      </c>
      <c r="AF31" s="50" t="str">
        <f t="shared" si="15"/>
        <v/>
      </c>
      <c r="AG31" s="50" t="str">
        <f t="shared" si="16"/>
        <v/>
      </c>
    </row>
    <row r="32" spans="1:33">
      <c r="D32" s="167">
        <f>(100-MAX(D2:D31))*COUNT(D2:D31)</f>
        <v>320</v>
      </c>
      <c r="E32" s="167">
        <f t="shared" ref="E32:R32" si="17">(100-MAX(E2:E31))*COUNT(E2:E31)</f>
        <v>320</v>
      </c>
      <c r="F32" s="167">
        <f t="shared" si="17"/>
        <v>320</v>
      </c>
      <c r="G32" s="167">
        <f t="shared" si="17"/>
        <v>240</v>
      </c>
      <c r="H32" s="167">
        <f t="shared" si="17"/>
        <v>320</v>
      </c>
      <c r="I32" s="167">
        <f t="shared" si="17"/>
        <v>320</v>
      </c>
      <c r="J32" s="167">
        <f t="shared" si="17"/>
        <v>752</v>
      </c>
      <c r="K32" s="167">
        <f t="shared" si="17"/>
        <v>564</v>
      </c>
      <c r="L32" s="167">
        <f t="shared" si="17"/>
        <v>752</v>
      </c>
      <c r="M32" s="167">
        <f t="shared" si="17"/>
        <v>752</v>
      </c>
      <c r="N32" s="167">
        <f t="shared" si="17"/>
        <v>368</v>
      </c>
      <c r="O32" s="167">
        <f t="shared" si="17"/>
        <v>276</v>
      </c>
      <c r="P32" s="167">
        <f t="shared" si="17"/>
        <v>368</v>
      </c>
      <c r="Q32" s="167">
        <f t="shared" si="17"/>
        <v>368</v>
      </c>
      <c r="R32" s="167">
        <f t="shared" si="17"/>
        <v>368</v>
      </c>
      <c r="S32" s="167" t="str">
        <f>0&amp;"|"&amp;D32</f>
        <v>0|320</v>
      </c>
      <c r="T32" s="167" t="str">
        <f t="shared" ref="T32:AG32" si="18">0&amp;"|"&amp;E32</f>
        <v>0|320</v>
      </c>
      <c r="U32" s="167" t="str">
        <f t="shared" si="18"/>
        <v>0|320</v>
      </c>
      <c r="V32" s="167" t="str">
        <f t="shared" si="18"/>
        <v>0|240</v>
      </c>
      <c r="W32" s="167" t="str">
        <f t="shared" si="18"/>
        <v>0|320</v>
      </c>
      <c r="X32" s="167" t="str">
        <f t="shared" si="18"/>
        <v>0|320</v>
      </c>
      <c r="Y32" s="167" t="str">
        <f t="shared" si="18"/>
        <v>0|752</v>
      </c>
      <c r="Z32" s="167" t="str">
        <f t="shared" si="18"/>
        <v>0|564</v>
      </c>
      <c r="AA32" s="167" t="str">
        <f t="shared" si="18"/>
        <v>0|752</v>
      </c>
      <c r="AB32" s="167" t="str">
        <f t="shared" si="18"/>
        <v>0|752</v>
      </c>
      <c r="AC32" s="167" t="str">
        <f t="shared" si="18"/>
        <v>0|368</v>
      </c>
      <c r="AD32" s="167" t="str">
        <f t="shared" si="18"/>
        <v>0|276</v>
      </c>
      <c r="AE32" s="167" t="str">
        <f t="shared" si="18"/>
        <v>0|368</v>
      </c>
      <c r="AF32" s="167" t="str">
        <f t="shared" si="18"/>
        <v>0|368</v>
      </c>
      <c r="AG32" s="167" t="str">
        <f t="shared" si="18"/>
        <v>0|368</v>
      </c>
    </row>
    <row r="33" spans="1:33">
      <c r="A33" s="167">
        <v>2</v>
      </c>
      <c r="B33" s="167">
        <v>0.2</v>
      </c>
      <c r="C33" s="167">
        <f>A33*B33</f>
        <v>0.4</v>
      </c>
      <c r="E33" s="167"/>
      <c r="F33" s="167"/>
      <c r="G33" s="167"/>
      <c r="H33" s="167"/>
      <c r="I33" s="167"/>
      <c r="J33" s="167"/>
      <c r="K33" s="167"/>
      <c r="L33" s="167"/>
      <c r="M33" s="167"/>
      <c r="N33" s="167"/>
      <c r="O33" s="167"/>
      <c r="P33" s="167"/>
      <c r="Q33" s="167"/>
      <c r="R33" s="167"/>
      <c r="S33" s="50" t="s">
        <v>2413</v>
      </c>
      <c r="T33" s="50" t="s">
        <v>2414</v>
      </c>
      <c r="U33" s="50" t="s">
        <v>2415</v>
      </c>
      <c r="V33" s="50" t="s">
        <v>2416</v>
      </c>
      <c r="W33" s="50" t="s">
        <v>2413</v>
      </c>
      <c r="X33" s="50" t="s">
        <v>2414</v>
      </c>
      <c r="Y33" s="50" t="s">
        <v>2417</v>
      </c>
      <c r="Z33" s="50" t="s">
        <v>2418</v>
      </c>
      <c r="AA33" s="50" t="s">
        <v>2419</v>
      </c>
      <c r="AB33" s="50" t="s">
        <v>2420</v>
      </c>
      <c r="AC33" s="50" t="s">
        <v>2421</v>
      </c>
      <c r="AD33" s="50" t="s">
        <v>2422</v>
      </c>
      <c r="AE33" s="50" t="s">
        <v>2423</v>
      </c>
      <c r="AF33" s="50" t="s">
        <v>2424</v>
      </c>
      <c r="AG33" s="50" t="s">
        <v>2421</v>
      </c>
    </row>
    <row r="34" spans="1:33">
      <c r="E34" s="167"/>
      <c r="F34" s="167"/>
      <c r="G34" s="167"/>
      <c r="H34" s="167"/>
      <c r="I34" s="167"/>
      <c r="J34" s="167"/>
      <c r="K34" s="167"/>
      <c r="L34" s="167"/>
      <c r="M34" s="167"/>
      <c r="N34" s="167"/>
      <c r="O34" s="167"/>
      <c r="P34" s="167"/>
      <c r="Q34" s="167"/>
      <c r="R34" s="167"/>
    </row>
    <row r="35" spans="1:33">
      <c r="A35" s="167">
        <v>2</v>
      </c>
      <c r="B35" s="167">
        <v>0.05</v>
      </c>
      <c r="C35" s="167">
        <f>A35*B35</f>
        <v>0.1</v>
      </c>
      <c r="E35" s="167"/>
      <c r="F35" s="167"/>
      <c r="G35" s="167"/>
      <c r="H35" s="167"/>
      <c r="I35" s="167"/>
      <c r="J35" s="167"/>
      <c r="K35" s="167"/>
      <c r="L35" s="167"/>
      <c r="M35" s="167"/>
      <c r="N35" s="167"/>
      <c r="O35" s="167"/>
      <c r="P35" s="167"/>
      <c r="Q35" s="167"/>
      <c r="R35" s="167"/>
    </row>
    <row r="36" spans="1:33">
      <c r="A36" s="167">
        <v>5</v>
      </c>
      <c r="B36" s="167">
        <v>0.06</v>
      </c>
      <c r="C36" s="167">
        <f>A36*B36</f>
        <v>0.3</v>
      </c>
      <c r="E36" s="167"/>
      <c r="F36" s="167"/>
      <c r="G36" s="167"/>
      <c r="H36" s="167"/>
      <c r="I36" s="167"/>
      <c r="J36" s="167"/>
      <c r="K36" s="167"/>
      <c r="L36" s="167"/>
      <c r="M36" s="167"/>
      <c r="N36" s="167"/>
      <c r="O36" s="167"/>
      <c r="P36" s="167"/>
      <c r="Q36" s="167"/>
      <c r="R36" s="167"/>
    </row>
    <row r="37" spans="1:33">
      <c r="E37" s="167"/>
      <c r="F37" s="167"/>
      <c r="G37" s="167"/>
      <c r="H37" s="167"/>
      <c r="I37" s="167"/>
      <c r="J37" s="167"/>
      <c r="K37" s="167"/>
      <c r="L37" s="167"/>
      <c r="M37" s="167"/>
      <c r="N37" s="167"/>
      <c r="O37" s="167"/>
      <c r="P37" s="167"/>
      <c r="Q37" s="167"/>
      <c r="R37" s="167"/>
    </row>
    <row r="38" spans="1:33">
      <c r="A38" s="167">
        <v>5</v>
      </c>
      <c r="B38" s="167">
        <v>0.08</v>
      </c>
      <c r="C38" s="167">
        <f>A38*B38</f>
        <v>0.4</v>
      </c>
      <c r="E38" s="167"/>
      <c r="F38" s="167"/>
      <c r="G38" s="167"/>
      <c r="H38" s="167"/>
      <c r="I38" s="167"/>
      <c r="J38" s="167"/>
      <c r="K38" s="167"/>
      <c r="L38" s="167"/>
      <c r="M38" s="167"/>
      <c r="N38" s="167"/>
      <c r="O38" s="167"/>
      <c r="P38" s="167"/>
      <c r="Q38" s="167"/>
      <c r="R38" s="167"/>
    </row>
    <row r="39" spans="1:33">
      <c r="E39" s="167"/>
      <c r="F39" s="167"/>
      <c r="G39" s="167"/>
      <c r="H39" s="167"/>
      <c r="I39" s="167"/>
      <c r="J39" s="167"/>
      <c r="K39" s="167"/>
      <c r="L39" s="167"/>
      <c r="M39" s="167"/>
      <c r="N39" s="167"/>
      <c r="O39" s="167"/>
      <c r="P39" s="167"/>
      <c r="Q39" s="167"/>
      <c r="R39" s="167"/>
    </row>
    <row r="40" spans="1:33">
      <c r="A40" s="167">
        <v>1</v>
      </c>
      <c r="B40" s="122" t="s">
        <v>2413</v>
      </c>
      <c r="E40" s="167"/>
      <c r="F40" s="167"/>
      <c r="G40" s="167"/>
      <c r="H40" s="167"/>
      <c r="I40" s="167"/>
      <c r="J40" s="167"/>
      <c r="K40" s="167"/>
      <c r="L40" s="167"/>
      <c r="M40" s="167"/>
      <c r="N40" s="167"/>
      <c r="O40" s="167"/>
      <c r="P40" s="167"/>
      <c r="Q40" s="167"/>
      <c r="R40" s="167"/>
    </row>
    <row r="41" spans="1:33">
      <c r="A41" s="167">
        <v>2</v>
      </c>
      <c r="B41" s="122" t="s">
        <v>2414</v>
      </c>
      <c r="E41" s="167"/>
      <c r="F41" s="167"/>
      <c r="G41" s="167"/>
      <c r="H41" s="167"/>
      <c r="I41" s="167"/>
      <c r="J41" s="167"/>
      <c r="K41" s="167"/>
      <c r="L41" s="167"/>
      <c r="M41" s="167"/>
      <c r="N41" s="167"/>
      <c r="O41" s="167"/>
      <c r="P41" s="167"/>
      <c r="Q41" s="167"/>
      <c r="R41" s="167"/>
    </row>
    <row r="42" spans="1:33">
      <c r="A42" s="167">
        <v>3</v>
      </c>
      <c r="B42" s="122" t="s">
        <v>2415</v>
      </c>
      <c r="E42" s="167"/>
      <c r="F42" s="167"/>
      <c r="G42" s="167"/>
      <c r="H42" s="167"/>
      <c r="I42" s="167"/>
      <c r="J42" s="167"/>
      <c r="K42" s="167"/>
      <c r="L42" s="167"/>
      <c r="M42" s="167"/>
      <c r="N42" s="167"/>
      <c r="O42" s="167"/>
      <c r="P42" s="167"/>
      <c r="Q42" s="167"/>
      <c r="R42" s="167"/>
    </row>
    <row r="43" spans="1:33">
      <c r="A43" s="167">
        <v>4</v>
      </c>
      <c r="B43" s="122" t="s">
        <v>2416</v>
      </c>
      <c r="E43" s="167"/>
      <c r="F43" s="167"/>
      <c r="G43" s="167"/>
      <c r="H43" s="167"/>
      <c r="I43" s="167"/>
      <c r="J43" s="167"/>
      <c r="K43" s="167"/>
      <c r="L43" s="167"/>
      <c r="M43" s="167"/>
      <c r="N43" s="167"/>
      <c r="O43" s="167"/>
      <c r="P43" s="167"/>
      <c r="Q43" s="167"/>
      <c r="R43" s="167"/>
    </row>
    <row r="44" spans="1:33">
      <c r="A44" s="167">
        <v>5</v>
      </c>
      <c r="B44" s="122" t="s">
        <v>2413</v>
      </c>
      <c r="E44" s="167"/>
      <c r="F44" s="167"/>
      <c r="G44" s="167"/>
      <c r="H44" s="167"/>
      <c r="I44" s="167"/>
      <c r="J44" s="167"/>
      <c r="K44" s="167"/>
      <c r="L44" s="167"/>
      <c r="M44" s="167"/>
      <c r="N44" s="167"/>
      <c r="O44" s="167"/>
      <c r="P44" s="167"/>
      <c r="Q44" s="167"/>
      <c r="R44" s="167"/>
    </row>
    <row r="45" spans="1:33">
      <c r="A45" s="167">
        <v>6</v>
      </c>
      <c r="B45" s="122" t="s">
        <v>2414</v>
      </c>
      <c r="E45" s="167"/>
      <c r="F45" s="167"/>
      <c r="G45" s="167"/>
      <c r="H45" s="167"/>
      <c r="I45" s="167"/>
      <c r="J45" s="167"/>
      <c r="K45" s="167"/>
      <c r="L45" s="167"/>
      <c r="M45" s="167"/>
      <c r="N45" s="167"/>
      <c r="O45" s="167"/>
      <c r="P45" s="167"/>
      <c r="Q45" s="167"/>
      <c r="R45" s="167"/>
    </row>
    <row r="46" spans="1:33">
      <c r="A46" s="167">
        <v>7</v>
      </c>
      <c r="B46" s="122" t="s">
        <v>2417</v>
      </c>
      <c r="E46" s="167"/>
      <c r="F46" s="167"/>
      <c r="G46" s="167"/>
      <c r="H46" s="167"/>
      <c r="I46" s="167"/>
      <c r="J46" s="167"/>
      <c r="K46" s="167"/>
      <c r="L46" s="167"/>
      <c r="M46" s="167"/>
      <c r="N46" s="167"/>
      <c r="O46" s="167"/>
      <c r="P46" s="167"/>
      <c r="Q46" s="167"/>
      <c r="R46" s="167"/>
    </row>
    <row r="47" spans="1:33">
      <c r="A47" s="167">
        <v>8</v>
      </c>
      <c r="B47" s="122" t="s">
        <v>2418</v>
      </c>
      <c r="E47" s="167"/>
      <c r="F47" s="167"/>
      <c r="G47" s="167"/>
      <c r="H47" s="167"/>
      <c r="I47" s="167"/>
      <c r="J47" s="167"/>
      <c r="K47" s="167"/>
      <c r="L47" s="167"/>
      <c r="M47" s="167"/>
      <c r="N47" s="167"/>
      <c r="O47" s="167"/>
      <c r="P47" s="167"/>
      <c r="Q47" s="167"/>
      <c r="R47" s="167"/>
    </row>
    <row r="48" spans="1:33">
      <c r="A48" s="167">
        <v>9</v>
      </c>
      <c r="B48" s="122" t="s">
        <v>2419</v>
      </c>
      <c r="E48" s="167"/>
      <c r="F48" s="167"/>
      <c r="G48" s="167"/>
      <c r="H48" s="167"/>
      <c r="I48" s="167"/>
      <c r="J48" s="167"/>
      <c r="K48" s="167"/>
      <c r="L48" s="167"/>
      <c r="M48" s="167"/>
      <c r="N48" s="167"/>
      <c r="O48" s="167"/>
      <c r="P48" s="167"/>
      <c r="Q48" s="167"/>
      <c r="R48" s="167"/>
    </row>
    <row r="49" spans="1:18">
      <c r="A49" s="167">
        <v>10</v>
      </c>
      <c r="B49" s="122" t="s">
        <v>2420</v>
      </c>
      <c r="E49" s="167"/>
      <c r="F49" s="167"/>
      <c r="G49" s="167"/>
      <c r="H49" s="167"/>
      <c r="I49" s="167"/>
      <c r="J49" s="167"/>
      <c r="K49" s="167"/>
      <c r="L49" s="167"/>
      <c r="M49" s="167"/>
      <c r="N49" s="167"/>
      <c r="O49" s="167"/>
      <c r="P49" s="167"/>
      <c r="Q49" s="167"/>
      <c r="R49" s="167"/>
    </row>
    <row r="50" spans="1:18">
      <c r="A50" s="167">
        <v>11</v>
      </c>
      <c r="B50" s="122" t="s">
        <v>2421</v>
      </c>
      <c r="E50" s="167"/>
      <c r="F50" s="167"/>
      <c r="G50" s="167"/>
      <c r="H50" s="167"/>
      <c r="I50" s="167"/>
      <c r="J50" s="167"/>
      <c r="K50" s="167"/>
      <c r="L50" s="167"/>
      <c r="M50" s="167"/>
      <c r="N50" s="167"/>
      <c r="O50" s="167"/>
      <c r="P50" s="167"/>
      <c r="Q50" s="167"/>
      <c r="R50" s="167"/>
    </row>
    <row r="51" spans="1:18">
      <c r="A51" s="167">
        <v>12</v>
      </c>
      <c r="B51" s="122" t="s">
        <v>2422</v>
      </c>
      <c r="E51" s="167"/>
      <c r="F51" s="167"/>
      <c r="G51" s="167"/>
      <c r="H51" s="167"/>
      <c r="I51" s="167"/>
      <c r="J51" s="167"/>
      <c r="K51" s="167"/>
      <c r="L51" s="167"/>
      <c r="M51" s="167"/>
      <c r="N51" s="167"/>
      <c r="O51" s="167"/>
      <c r="P51" s="167"/>
      <c r="Q51" s="167"/>
      <c r="R51" s="167"/>
    </row>
    <row r="52" spans="1:18">
      <c r="A52" s="167">
        <v>13</v>
      </c>
      <c r="B52" s="122" t="s">
        <v>2423</v>
      </c>
      <c r="E52" s="167"/>
      <c r="F52" s="167"/>
      <c r="G52" s="167"/>
      <c r="H52" s="167"/>
      <c r="I52" s="167"/>
      <c r="J52" s="167"/>
      <c r="K52" s="167"/>
      <c r="L52" s="167"/>
      <c r="M52" s="167"/>
      <c r="N52" s="167"/>
      <c r="O52" s="167"/>
      <c r="P52" s="167"/>
      <c r="Q52" s="167"/>
      <c r="R52" s="167"/>
    </row>
    <row r="53" spans="1:18">
      <c r="A53" s="167">
        <v>14</v>
      </c>
      <c r="B53" s="122" t="s">
        <v>2424</v>
      </c>
      <c r="E53" s="167"/>
      <c r="F53" s="167"/>
      <c r="G53" s="167"/>
      <c r="H53" s="167"/>
      <c r="I53" s="167"/>
      <c r="J53" s="167"/>
      <c r="K53" s="167"/>
      <c r="L53" s="167"/>
      <c r="M53" s="167"/>
      <c r="N53" s="167"/>
      <c r="O53" s="167"/>
      <c r="P53" s="167"/>
      <c r="Q53" s="167"/>
      <c r="R53" s="167"/>
    </row>
    <row r="54" spans="1:18">
      <c r="A54" s="167">
        <v>15</v>
      </c>
      <c r="B54" s="122" t="s">
        <v>2421</v>
      </c>
      <c r="E54" s="167"/>
      <c r="F54" s="167"/>
      <c r="G54" s="167"/>
      <c r="H54" s="167"/>
      <c r="I54" s="167"/>
      <c r="J54" s="167"/>
      <c r="K54" s="167"/>
      <c r="L54" s="167"/>
      <c r="M54" s="167"/>
      <c r="N54" s="167"/>
      <c r="O54" s="167"/>
      <c r="P54" s="167"/>
      <c r="Q54" s="167"/>
      <c r="R54" s="167"/>
    </row>
    <row r="55" spans="1:18">
      <c r="E55" s="167"/>
      <c r="F55" s="167"/>
      <c r="G55" s="167"/>
      <c r="H55" s="167"/>
      <c r="I55" s="167"/>
      <c r="J55" s="167"/>
      <c r="K55" s="167"/>
      <c r="L55" s="167"/>
      <c r="M55" s="167"/>
      <c r="N55" s="167"/>
      <c r="O55" s="167"/>
      <c r="P55" s="167"/>
      <c r="Q55" s="167"/>
      <c r="R55" s="167"/>
    </row>
    <row r="56" spans="1:18">
      <c r="E56" s="167"/>
      <c r="F56" s="167"/>
      <c r="G56" s="167"/>
      <c r="H56" s="167"/>
      <c r="I56" s="167"/>
      <c r="J56" s="167"/>
      <c r="K56" s="167"/>
      <c r="L56" s="167"/>
      <c r="M56" s="167"/>
      <c r="N56" s="167"/>
      <c r="O56" s="167"/>
      <c r="P56" s="167"/>
      <c r="Q56" s="167"/>
      <c r="R56" s="167"/>
    </row>
    <row r="57" spans="1:18">
      <c r="E57" s="167"/>
      <c r="F57" s="167"/>
      <c r="G57" s="167"/>
      <c r="H57" s="167"/>
      <c r="I57" s="167"/>
      <c r="J57" s="167"/>
      <c r="K57" s="167"/>
      <c r="L57" s="167"/>
      <c r="M57" s="167"/>
      <c r="N57" s="167"/>
      <c r="O57" s="167"/>
      <c r="P57" s="167"/>
      <c r="Q57" s="167"/>
      <c r="R57" s="167"/>
    </row>
    <row r="58" spans="1:18">
      <c r="E58" s="167"/>
      <c r="F58" s="167"/>
      <c r="G58" s="167"/>
      <c r="H58" s="167"/>
      <c r="I58" s="167"/>
      <c r="J58" s="167"/>
      <c r="K58" s="167"/>
      <c r="L58" s="167"/>
      <c r="M58" s="167"/>
      <c r="N58" s="167"/>
      <c r="O58" s="167"/>
      <c r="P58" s="167"/>
      <c r="Q58" s="167"/>
      <c r="R58" s="167"/>
    </row>
    <row r="59" spans="1:18">
      <c r="E59" s="167"/>
      <c r="F59" s="167"/>
      <c r="G59" s="167"/>
      <c r="H59" s="167"/>
      <c r="I59" s="167"/>
      <c r="J59" s="167"/>
      <c r="K59" s="167"/>
      <c r="L59" s="167"/>
      <c r="M59" s="167"/>
      <c r="N59" s="167"/>
      <c r="O59" s="167"/>
      <c r="P59" s="167"/>
      <c r="Q59" s="167"/>
      <c r="R59" s="167"/>
    </row>
    <row r="60" spans="1:18">
      <c r="E60" s="167"/>
      <c r="F60" s="167"/>
      <c r="G60" s="167"/>
      <c r="H60" s="167"/>
      <c r="I60" s="167"/>
      <c r="J60" s="167"/>
      <c r="K60" s="167"/>
      <c r="L60" s="167"/>
      <c r="M60" s="167"/>
      <c r="N60" s="167"/>
      <c r="O60" s="167"/>
      <c r="P60" s="167"/>
      <c r="Q60" s="167"/>
      <c r="R60" s="167"/>
    </row>
    <row r="61" spans="1:18">
      <c r="E61" s="167"/>
      <c r="F61" s="167"/>
      <c r="G61" s="167"/>
      <c r="H61" s="167"/>
      <c r="I61" s="167"/>
      <c r="J61" s="167"/>
      <c r="K61" s="167"/>
      <c r="L61" s="167"/>
      <c r="M61" s="167"/>
      <c r="N61" s="167"/>
      <c r="O61" s="167"/>
      <c r="P61" s="167"/>
      <c r="Q61" s="167"/>
      <c r="R61" s="167"/>
    </row>
    <row r="62" spans="1:18">
      <c r="E62" s="167"/>
      <c r="F62" s="167"/>
      <c r="G62" s="167"/>
      <c r="H62" s="167"/>
      <c r="I62" s="167"/>
      <c r="J62" s="167"/>
      <c r="K62" s="167"/>
      <c r="L62" s="167"/>
      <c r="M62" s="167"/>
      <c r="N62" s="167"/>
      <c r="O62" s="167"/>
      <c r="P62" s="167"/>
      <c r="Q62" s="167"/>
      <c r="R62" s="167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FB9B1-3DA2-40C5-BAC7-0CD35F36C751}">
  <sheetPr codeName="Sheet5"/>
  <dimension ref="A1:D31"/>
  <sheetViews>
    <sheetView workbookViewId="0">
      <selection activeCell="G21" sqref="G21"/>
    </sheetView>
  </sheetViews>
  <sheetFormatPr defaultRowHeight="12.75"/>
  <cols>
    <col min="1" max="1" width="9" style="26"/>
    <col min="2" max="2" width="21.625" style="26" bestFit="1" customWidth="1"/>
    <col min="3" max="4" width="9" style="164"/>
    <col min="5" max="16384" width="9" style="26"/>
  </cols>
  <sheetData>
    <row r="1" spans="1:4">
      <c r="A1" s="26" t="s">
        <v>2048</v>
      </c>
      <c r="B1" s="26" t="s">
        <v>2036</v>
      </c>
    </row>
    <row r="2" spans="1:4">
      <c r="B2" s="54" t="s">
        <v>193</v>
      </c>
      <c r="C2" s="29"/>
    </row>
    <row r="3" spans="1:4">
      <c r="B3" s="30" t="s">
        <v>192</v>
      </c>
      <c r="C3" s="29">
        <v>1</v>
      </c>
    </row>
    <row r="4" spans="1:4">
      <c r="B4" s="30" t="s">
        <v>12</v>
      </c>
      <c r="C4" s="29">
        <v>1.5</v>
      </c>
    </row>
    <row r="5" spans="1:4">
      <c r="B5" s="30" t="s">
        <v>13</v>
      </c>
      <c r="C5" s="29">
        <v>2</v>
      </c>
    </row>
    <row r="6" spans="1:4">
      <c r="B6" s="30" t="s">
        <v>200</v>
      </c>
      <c r="C6" s="29">
        <v>5</v>
      </c>
    </row>
    <row r="7" spans="1:4">
      <c r="B7" s="30" t="s">
        <v>202</v>
      </c>
      <c r="C7" s="166">
        <v>0.5</v>
      </c>
    </row>
    <row r="9" spans="1:4">
      <c r="B9" s="54" t="s">
        <v>2092</v>
      </c>
      <c r="C9" s="165" t="s">
        <v>2058</v>
      </c>
      <c r="D9" s="165" t="s">
        <v>2059</v>
      </c>
    </row>
    <row r="10" spans="1:4">
      <c r="B10" s="26" t="s">
        <v>2056</v>
      </c>
      <c r="C10" s="164">
        <v>7.5</v>
      </c>
      <c r="D10" s="164">
        <f>C10/价值设定!$E$17</f>
        <v>180</v>
      </c>
    </row>
    <row r="11" spans="1:4">
      <c r="B11" s="26" t="s">
        <v>2057</v>
      </c>
      <c r="C11" s="164">
        <v>10</v>
      </c>
      <c r="D11" s="164">
        <f>C11/价值设定!$E$17</f>
        <v>240</v>
      </c>
    </row>
    <row r="12" spans="1:4">
      <c r="B12" s="26" t="s">
        <v>2071</v>
      </c>
      <c r="C12" s="164">
        <f>ROUND(价值设定!M102/价值设定!M3,1)</f>
        <v>1.7</v>
      </c>
    </row>
    <row r="14" spans="1:4">
      <c r="B14" s="26" t="s">
        <v>2052</v>
      </c>
      <c r="C14" s="164">
        <v>0.2</v>
      </c>
    </row>
    <row r="15" spans="1:4">
      <c r="B15" s="26" t="s">
        <v>2053</v>
      </c>
      <c r="C15" s="164" t="s">
        <v>2049</v>
      </c>
      <c r="D15" s="164" t="s">
        <v>2050</v>
      </c>
    </row>
    <row r="16" spans="1:4">
      <c r="B16" s="26" t="s">
        <v>2054</v>
      </c>
      <c r="C16" s="164" t="s">
        <v>2051</v>
      </c>
      <c r="D16" s="164" t="s">
        <v>2050</v>
      </c>
    </row>
    <row r="19" spans="2:4">
      <c r="B19" s="54" t="s">
        <v>1516</v>
      </c>
      <c r="C19" s="29"/>
    </row>
    <row r="20" spans="2:4">
      <c r="B20" s="55" t="s">
        <v>192</v>
      </c>
      <c r="C20" s="33">
        <v>50</v>
      </c>
    </row>
    <row r="21" spans="2:4">
      <c r="B21" s="55" t="s">
        <v>12</v>
      </c>
      <c r="C21" s="33">
        <v>75</v>
      </c>
    </row>
    <row r="22" spans="2:4">
      <c r="B22" s="55" t="s">
        <v>13</v>
      </c>
      <c r="C22" s="33">
        <v>100</v>
      </c>
    </row>
    <row r="23" spans="2:4">
      <c r="B23" s="29"/>
      <c r="C23" s="29"/>
    </row>
    <row r="24" spans="2:4">
      <c r="B24" s="31" t="s">
        <v>2091</v>
      </c>
      <c r="C24" s="29"/>
    </row>
    <row r="25" spans="2:4">
      <c r="B25" s="30" t="s">
        <v>1917</v>
      </c>
      <c r="C25" s="29">
        <v>56</v>
      </c>
      <c r="D25" s="29"/>
    </row>
    <row r="26" spans="2:4">
      <c r="B26" s="30" t="s">
        <v>1918</v>
      </c>
      <c r="C26" s="29">
        <v>8</v>
      </c>
      <c r="D26" s="29"/>
    </row>
    <row r="27" spans="2:4">
      <c r="B27" s="30" t="s">
        <v>1919</v>
      </c>
      <c r="C27" s="29">
        <v>8</v>
      </c>
      <c r="D27" s="29"/>
    </row>
    <row r="28" spans="2:4">
      <c r="B28" s="30" t="s">
        <v>1920</v>
      </c>
      <c r="C28" s="166">
        <v>0.25</v>
      </c>
      <c r="D28" s="29" t="s">
        <v>14</v>
      </c>
    </row>
    <row r="29" spans="2:4">
      <c r="B29" s="30" t="s">
        <v>1921</v>
      </c>
      <c r="C29" s="166">
        <v>1</v>
      </c>
      <c r="D29" s="29" t="s">
        <v>1924</v>
      </c>
    </row>
    <row r="30" spans="2:4">
      <c r="B30" s="30" t="s">
        <v>1922</v>
      </c>
      <c r="C30" s="166">
        <v>1</v>
      </c>
      <c r="D30" s="29" t="s">
        <v>1924</v>
      </c>
    </row>
    <row r="31" spans="2:4">
      <c r="B31" s="30" t="s">
        <v>1923</v>
      </c>
      <c r="C31" s="29">
        <f>SUMPRODUCT(C25:C27,C28:C30)</f>
        <v>30</v>
      </c>
      <c r="D31" s="29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653EA-EE5F-449F-9F2C-42F6F4E77FC9}">
  <sheetPr codeName="Sheet6"/>
  <dimension ref="A1:AE233"/>
  <sheetViews>
    <sheetView topLeftCell="A64" workbookViewId="0">
      <selection activeCell="O14" sqref="O14"/>
    </sheetView>
  </sheetViews>
  <sheetFormatPr defaultRowHeight="12.75"/>
  <cols>
    <col min="1" max="1" width="8" style="26" bestFit="1" customWidth="1"/>
    <col min="2" max="2" width="9.625" style="26" bestFit="1" customWidth="1"/>
    <col min="3" max="3" width="5.875" style="26" bestFit="1" customWidth="1"/>
    <col min="4" max="4" width="9.875" style="26" customWidth="1"/>
    <col min="5" max="5" width="9.375" style="26" bestFit="1" customWidth="1"/>
    <col min="6" max="8" width="9" style="26"/>
    <col min="9" max="9" width="6.375" style="28" bestFit="1" customWidth="1"/>
    <col min="10" max="10" width="4.75" style="28" bestFit="1" customWidth="1"/>
    <col min="11" max="12" width="8" style="28" bestFit="1" customWidth="1"/>
    <col min="13" max="13" width="11.375" style="28" bestFit="1" customWidth="1"/>
    <col min="14" max="16" width="9.75" style="26" bestFit="1" customWidth="1"/>
    <col min="17" max="17" width="5" style="28" bestFit="1" customWidth="1"/>
    <col min="18" max="18" width="4.75" style="28" bestFit="1" customWidth="1"/>
    <col min="19" max="19" width="22.375" style="28" bestFit="1" customWidth="1"/>
    <col min="20" max="20" width="5.875" style="28" bestFit="1" customWidth="1"/>
    <col min="21" max="21" width="5.25" style="28" bestFit="1" customWidth="1"/>
    <col min="22" max="22" width="22.375" style="26" bestFit="1" customWidth="1"/>
    <col min="23" max="23" width="4.125" style="26" bestFit="1" customWidth="1"/>
    <col min="24" max="24" width="4.75" style="26" bestFit="1" customWidth="1"/>
    <col min="25" max="25" width="21.5" style="26" bestFit="1" customWidth="1"/>
    <col min="26" max="26" width="4.125" style="26" bestFit="1" customWidth="1"/>
    <col min="27" max="27" width="4.75" style="26" bestFit="1" customWidth="1"/>
    <col min="28" max="28" width="21.5" style="26" bestFit="1" customWidth="1"/>
    <col min="29" max="29" width="5" style="26" bestFit="1" customWidth="1"/>
    <col min="30" max="30" width="4.75" style="26" bestFit="1" customWidth="1"/>
    <col min="31" max="31" width="22.375" style="26" bestFit="1" customWidth="1"/>
    <col min="32" max="16384" width="9" style="26"/>
  </cols>
  <sheetData>
    <row r="1" spans="1:31">
      <c r="A1" s="25" t="s">
        <v>2065</v>
      </c>
      <c r="I1" s="27" t="s">
        <v>2064</v>
      </c>
      <c r="J1" s="27" t="s">
        <v>2066</v>
      </c>
      <c r="K1" s="27" t="s">
        <v>2064</v>
      </c>
      <c r="L1" s="27" t="s">
        <v>2064</v>
      </c>
      <c r="M1" s="27" t="s">
        <v>2064</v>
      </c>
      <c r="Q1" s="170" t="s">
        <v>2069</v>
      </c>
      <c r="R1" s="170"/>
      <c r="S1" s="170"/>
      <c r="T1" s="170" t="s">
        <v>2070</v>
      </c>
      <c r="U1" s="170"/>
      <c r="V1" s="170"/>
      <c r="W1" s="170" t="s">
        <v>2073</v>
      </c>
      <c r="X1" s="170"/>
      <c r="Y1" s="170"/>
      <c r="Z1" s="170" t="s">
        <v>2074</v>
      </c>
      <c r="AA1" s="170"/>
      <c r="AB1" s="170"/>
      <c r="AC1" s="170" t="s">
        <v>2075</v>
      </c>
      <c r="AD1" s="170"/>
      <c r="AE1" s="170"/>
    </row>
    <row r="2" spans="1:31">
      <c r="A2" s="25" t="s">
        <v>2055</v>
      </c>
      <c r="I2" s="28" t="s">
        <v>1973</v>
      </c>
      <c r="J2" s="28" t="s">
        <v>1970</v>
      </c>
      <c r="K2" s="28" t="s">
        <v>2061</v>
      </c>
      <c r="L2" s="28" t="s">
        <v>2062</v>
      </c>
      <c r="M2" s="28" t="s">
        <v>2072</v>
      </c>
      <c r="N2" s="28" t="s">
        <v>2063</v>
      </c>
      <c r="O2" s="28" t="s">
        <v>2067</v>
      </c>
      <c r="P2" s="28" t="s">
        <v>2068</v>
      </c>
      <c r="Q2" s="28" t="s">
        <v>2076</v>
      </c>
      <c r="R2" s="29" t="s">
        <v>2077</v>
      </c>
      <c r="S2" s="29" t="s">
        <v>1964</v>
      </c>
      <c r="T2" s="28" t="s">
        <v>2076</v>
      </c>
      <c r="U2" s="29" t="s">
        <v>2077</v>
      </c>
      <c r="V2" s="29" t="s">
        <v>1964</v>
      </c>
      <c r="W2" s="28" t="s">
        <v>2076</v>
      </c>
      <c r="X2" s="29" t="s">
        <v>2077</v>
      </c>
      <c r="Y2" s="29" t="s">
        <v>1964</v>
      </c>
      <c r="Z2" s="28" t="s">
        <v>2076</v>
      </c>
      <c r="AA2" s="29" t="s">
        <v>2077</v>
      </c>
      <c r="AB2" s="29" t="s">
        <v>1964</v>
      </c>
      <c r="AC2" s="28" t="s">
        <v>2076</v>
      </c>
      <c r="AD2" s="29" t="s">
        <v>2077</v>
      </c>
      <c r="AE2" s="29" t="s">
        <v>1964</v>
      </c>
    </row>
    <row r="3" spans="1:31">
      <c r="A3" s="28" t="str">
        <f>[2]物品定价!A32</f>
        <v>ID</v>
      </c>
      <c r="B3" s="28" t="str">
        <f>[2]物品定价!B32</f>
        <v>名称</v>
      </c>
      <c r="C3" s="28" t="str">
        <f>[2]物品定价!C32</f>
        <v>描述</v>
      </c>
      <c r="D3" s="28" t="str">
        <f>[2]物品定价!D32</f>
        <v>代号</v>
      </c>
      <c r="E3" s="28" t="str">
        <f>[2]物品定价!E32</f>
        <v>定价</v>
      </c>
      <c r="F3" s="26" t="s">
        <v>2096</v>
      </c>
      <c r="I3" s="28">
        <v>1</v>
      </c>
      <c r="J3" s="28">
        <f>IFERROR(INDEX(关卡设定!B:B,MATCH(价值设定!I3,关卡设定!J:J,0)),J2)</f>
        <v>1</v>
      </c>
      <c r="K3" s="28">
        <v>51</v>
      </c>
      <c r="L3" s="28">
        <f>INT(K3/$K$102*$L$102)</f>
        <v>170</v>
      </c>
      <c r="M3" s="28">
        <v>14.1</v>
      </c>
      <c r="N3" s="26" t="str">
        <f>"coin,"&amp;K3*10</f>
        <v>coin,510</v>
      </c>
      <c r="O3" s="26" t="str">
        <f>"coin,"&amp;K3*20</f>
        <v>coin,1020</v>
      </c>
      <c r="P3" s="26" t="str">
        <f>"coin,"&amp;K3*50</f>
        <v>coin,2550</v>
      </c>
      <c r="Q3" s="28">
        <f>L3*10</f>
        <v>1700</v>
      </c>
      <c r="R3" s="29">
        <f>INT(IF(Q3&lt;500,($C$4-Q3)/($C$4-$C$5)*10000,IF(Q3&lt;1000,($C$5-Q3)/($C$5-$C$6)*10000,IF(Q3&lt;3000,($C$6-Q3)/($C$6-$C$7)*10000,($C$7-Q3)/($C$7-$C$8)*10000))))</f>
        <v>3500</v>
      </c>
      <c r="S3" s="30" t="str">
        <f>IF(Q3&lt;500,"prop,"&amp;$A$4&amp;"|"&amp;(10000-R3)&amp;";"&amp;"prop,"&amp;$A$5&amp;"|"&amp;R3,IF(Q3&lt;1000,"prop,"&amp;$A$5&amp;"|"&amp;(10000-R3)&amp;";"&amp;"prop,"&amp;$A$6&amp;"|"&amp;R3,IF(Q3&lt;3000,"prop,"&amp;$A$6&amp;"|"&amp;(10000-R3)&amp;";"&amp;"prop,"&amp;$A$7&amp;"|"&amp;R3,"prop,"&amp;$A$7&amp;"|"&amp;(10000-R3)&amp;";"&amp;"prop,"&amp;$A$8&amp;"|"&amp;R3)))</f>
        <v>prop,103|6500;prop,104|3500</v>
      </c>
      <c r="T3" s="28">
        <f>L3*20</f>
        <v>3400</v>
      </c>
      <c r="U3" s="29">
        <f>INT(IF(T3&lt;500,($C$4-T3)/($C$4-$C$5)*10000,IF(T3&lt;1000,($C$5-T3)/($C$5-$C$6)*10000,IF(T3&lt;3000,($C$6-T3)/($C$6-$C$7)*10000,($C$7-T3)/($C$7-$C$8)*10000))))</f>
        <v>571</v>
      </c>
      <c r="V3" s="30" t="str">
        <f>IF(T3&lt;500,"prop,"&amp;$A$4&amp;"|"&amp;(10000-U3)&amp;";"&amp;"prop,"&amp;$A$5&amp;"|"&amp;U3,IF(T3&lt;1000,"prop,"&amp;$A$5&amp;"|"&amp;(10000-U3)&amp;";"&amp;"prop,"&amp;$A$6&amp;"|"&amp;U3,IF(T3&lt;3000,"prop,"&amp;$A$6&amp;"|"&amp;(10000-U3)&amp;";"&amp;"prop,"&amp;$A$7&amp;"|"&amp;U3,"prop,"&amp;$A$7&amp;"|"&amp;(10000-U3)&amp;";"&amp;"prop,"&amp;$A$8&amp;"|"&amp;U3)))</f>
        <v>prop,104|9429;prop,105|571</v>
      </c>
      <c r="W3" s="26">
        <f>怪物产出!N4</f>
        <v>200</v>
      </c>
      <c r="X3" s="29">
        <f>INT(IF(W3&lt;500,($C$4-W3)/($C$4-$C$5)*10000,IF(W3&lt;1000,($C$5-W3)/($C$5-$C$6)*10000,IF(W3&lt;3000,($C$6-W3)/($C$6-$C$7)*10000,($C$7-W3)/($C$7-$C$8)*10000))))</f>
        <v>0</v>
      </c>
      <c r="Y3" s="30" t="str">
        <f>IF(W3&lt;500,"prop,"&amp;$A$4&amp;"|"&amp;(10000-X3)&amp;";"&amp;"prop,"&amp;$A$5&amp;"|"&amp;X3,IF(W3&lt;1000,"prop,"&amp;$A$5&amp;"|"&amp;(10000-X3)&amp;";"&amp;"prop,"&amp;$A$6&amp;"|"&amp;X3,IF(W3&lt;3000,"prop,"&amp;$A$6&amp;"|"&amp;(10000-X3)&amp;";"&amp;"prop,"&amp;$A$7&amp;"|"&amp;X3,"prop,"&amp;$A$7&amp;"|"&amp;(10000-X3)&amp;";"&amp;"prop,"&amp;$A$8&amp;"|"&amp;X3)))</f>
        <v>prop,101|10000;prop,102|0</v>
      </c>
      <c r="Z3" s="26">
        <f>怪物产出!O4</f>
        <v>225</v>
      </c>
      <c r="AA3" s="29">
        <f>INT(IF(Z3&lt;500,($C$4-Z3)/($C$4-$C$5)*10000,IF(Z3&lt;1000,($C$5-Z3)/($C$5-$C$6)*10000,IF(Z3&lt;3000,($C$6-Z3)/($C$6-$C$7)*10000,($C$7-Z3)/($C$7-$C$8)*10000))))</f>
        <v>833</v>
      </c>
      <c r="AB3" s="30" t="str">
        <f>IF(Z3&lt;500,"prop,"&amp;$A$4&amp;"|"&amp;(10000-AA3)&amp;";"&amp;"prop,"&amp;$A$5&amp;"|"&amp;AA3,IF(Z3&lt;1000,"prop,"&amp;$A$5&amp;"|"&amp;(10000-AA3)&amp;";"&amp;"prop,"&amp;$A$6&amp;"|"&amp;AA3,IF(Z3&lt;3000,"prop,"&amp;$A$6&amp;"|"&amp;(10000-AA3)&amp;";"&amp;"prop,"&amp;$A$7&amp;"|"&amp;AA3,"prop,"&amp;$A$7&amp;"|"&amp;(10000-AA3)&amp;";"&amp;"prop,"&amp;$A$8&amp;"|"&amp;AA3)))</f>
        <v>prop,101|9167;prop,102|833</v>
      </c>
      <c r="AC3" s="26">
        <f>怪物产出!P4</f>
        <v>300</v>
      </c>
      <c r="AD3" s="29">
        <f>INT(IF(AC3&lt;500,($C$4-AC3)/($C$4-$C$5)*10000,IF(AC3&lt;1000,($C$5-AC3)/($C$5-$C$6)*10000,IF(AC3&lt;3000,($C$6-AC3)/($C$6-$C$7)*10000,($C$7-AC3)/($C$7-$C$8)*10000))))</f>
        <v>3333</v>
      </c>
      <c r="AE3" s="30" t="str">
        <f>IF(AC3&lt;500,"prop,"&amp;$A$4&amp;"|"&amp;(10000-AD3)&amp;";"&amp;"prop,"&amp;$A$5&amp;"|"&amp;AD3,IF(AC3&lt;1000,"prop,"&amp;$A$5&amp;"|"&amp;(10000-AD3)&amp;";"&amp;"prop,"&amp;$A$6&amp;"|"&amp;AD3,IF(AC3&lt;3000,"prop,"&amp;$A$6&amp;"|"&amp;(10000-AD3)&amp;";"&amp;"prop,"&amp;$A$7&amp;"|"&amp;AD3,"prop,"&amp;$A$7&amp;"|"&amp;(10000-AD3)&amp;";"&amp;"prop,"&amp;$A$8&amp;"|"&amp;AD3)))</f>
        <v>prop,101|6667;prop,102|3333</v>
      </c>
    </row>
    <row r="4" spans="1:31">
      <c r="A4" s="28">
        <f>[2]物品定价!A33</f>
        <v>101</v>
      </c>
      <c r="B4" s="28" t="str">
        <f>[2]物品定价!B33</f>
        <v>经验团子</v>
      </c>
      <c r="C4" s="28">
        <f>[2]物品定价!C33</f>
        <v>200</v>
      </c>
      <c r="D4" s="28" t="str">
        <f>[2]物品定价!D33</f>
        <v>prop,101</v>
      </c>
      <c r="E4" s="28">
        <f>[2]物品定价!E33</f>
        <v>0.4</v>
      </c>
      <c r="F4" s="28" t="str">
        <f>D4</f>
        <v>prop,101</v>
      </c>
      <c r="I4" s="28">
        <v>2</v>
      </c>
      <c r="J4" s="28">
        <f>IFERROR(INDEX(关卡设定!B:B,MATCH(价值设定!I4,关卡设定!J:J,0)),J3)</f>
        <v>2</v>
      </c>
      <c r="K4" s="28">
        <v>52</v>
      </c>
      <c r="L4" s="28">
        <f t="shared" ref="L4:L67" si="0">INT(K4/$K$102*$L$102)</f>
        <v>173</v>
      </c>
      <c r="M4" s="28">
        <f>M3+0.1</f>
        <v>14.2</v>
      </c>
      <c r="N4" s="26" t="str">
        <f t="shared" ref="N4:N67" si="1">"coin,"&amp;K4*10</f>
        <v>coin,520</v>
      </c>
      <c r="O4" s="26" t="str">
        <f t="shared" ref="O4:O67" si="2">"coin,"&amp;K4*20</f>
        <v>coin,1040</v>
      </c>
      <c r="P4" s="26" t="str">
        <f t="shared" ref="P4:P67" si="3">"coin,"&amp;K4*50</f>
        <v>coin,2600</v>
      </c>
      <c r="Q4" s="28">
        <f t="shared" ref="Q4:Q67" si="4">L4*10</f>
        <v>1730</v>
      </c>
      <c r="R4" s="29">
        <f t="shared" ref="R4:R67" si="5">INT(IF(Q4&lt;500,($C$4-Q4)/($C$4-$C$5)*10000,IF(Q4&lt;1000,($C$5-Q4)/($C$5-$C$6)*10000,IF(Q4&lt;3000,($C$6-Q4)/($C$6-$C$7)*10000,($C$7-Q4)/($C$7-$C$8)*10000))))</f>
        <v>3650</v>
      </c>
      <c r="S4" s="30" t="str">
        <f t="shared" ref="S4:S67" si="6">IF(Q4&lt;500,"prop,"&amp;$A$4&amp;"|"&amp;(10000-R4)&amp;";"&amp;"prop,"&amp;$A$5&amp;"|"&amp;R4,IF(Q4&lt;1000,"prop,"&amp;$A$5&amp;"|"&amp;(10000-R4)&amp;";"&amp;"prop,"&amp;$A$6&amp;"|"&amp;R4,IF(Q4&lt;3000,"prop,"&amp;$A$6&amp;"|"&amp;(10000-R4)&amp;";"&amp;"prop,"&amp;$A$7&amp;"|"&amp;R4,"prop,"&amp;$A$7&amp;"|"&amp;(10000-R4)&amp;";"&amp;"prop,"&amp;$A$8&amp;"|"&amp;R4)))</f>
        <v>prop,103|6350;prop,104|3650</v>
      </c>
      <c r="T4" s="28">
        <f t="shared" ref="T4:T67" si="7">L4*20</f>
        <v>3460</v>
      </c>
      <c r="U4" s="29">
        <f t="shared" ref="U4:U67" si="8">INT(IF(T4&lt;500,($C$4-T4)/($C$4-$C$5)*10000,IF(T4&lt;1000,($C$5-T4)/($C$5-$C$6)*10000,IF(T4&lt;3000,($C$6-T4)/($C$6-$C$7)*10000,($C$7-T4)/($C$7-$C$8)*10000))))</f>
        <v>657</v>
      </c>
      <c r="V4" s="30" t="str">
        <f t="shared" ref="V4:V67" si="9">IF(T4&lt;500,"prop,"&amp;$A$4&amp;"|"&amp;(10000-U4)&amp;";"&amp;"prop,"&amp;$A$5&amp;"|"&amp;U4,IF(T4&lt;1000,"prop,"&amp;$A$5&amp;"|"&amp;(10000-U4)&amp;";"&amp;"prop,"&amp;$A$6&amp;"|"&amp;U4,IF(T4&lt;3000,"prop,"&amp;$A$6&amp;"|"&amp;(10000-U4)&amp;";"&amp;"prop,"&amp;$A$7&amp;"|"&amp;U4,"prop,"&amp;$A$7&amp;"|"&amp;(10000-U4)&amp;";"&amp;"prop,"&amp;$A$8&amp;"|"&amp;U4)))</f>
        <v>prop,104|9343;prop,105|657</v>
      </c>
      <c r="W4" s="26">
        <f>怪物产出!N5</f>
        <v>200</v>
      </c>
      <c r="X4" s="29">
        <f t="shared" ref="X4:X67" si="10">INT(IF(W4&lt;500,($C$4-W4)/($C$4-$C$5)*10000,IF(W4&lt;1000,($C$5-W4)/($C$5-$C$6)*10000,IF(W4&lt;3000,($C$6-W4)/($C$6-$C$7)*10000,($C$7-W4)/($C$7-$C$8)*10000))))</f>
        <v>0</v>
      </c>
      <c r="Y4" s="30" t="str">
        <f t="shared" ref="Y4:Y67" si="11">IF(W4&lt;500,"prop,"&amp;$A$4&amp;"|"&amp;(10000-X4)&amp;";"&amp;"prop,"&amp;$A$5&amp;"|"&amp;X4,IF(W4&lt;1000,"prop,"&amp;$A$5&amp;"|"&amp;(10000-X4)&amp;";"&amp;"prop,"&amp;$A$6&amp;"|"&amp;X4,IF(W4&lt;3000,"prop,"&amp;$A$6&amp;"|"&amp;(10000-X4)&amp;";"&amp;"prop,"&amp;$A$7&amp;"|"&amp;X4,"prop,"&amp;$A$7&amp;"|"&amp;(10000-X4)&amp;";"&amp;"prop,"&amp;$A$8&amp;"|"&amp;X4)))</f>
        <v>prop,101|10000;prop,102|0</v>
      </c>
      <c r="Z4" s="26">
        <f>怪物产出!O5</f>
        <v>240</v>
      </c>
      <c r="AA4" s="29">
        <f t="shared" ref="AA4:AA67" si="12">INT(IF(Z4&lt;500,($C$4-Z4)/($C$4-$C$5)*10000,IF(Z4&lt;1000,($C$5-Z4)/($C$5-$C$6)*10000,IF(Z4&lt;3000,($C$6-Z4)/($C$6-$C$7)*10000,($C$7-Z4)/($C$7-$C$8)*10000))))</f>
        <v>1333</v>
      </c>
      <c r="AB4" s="30" t="str">
        <f t="shared" ref="AB4:AB67" si="13">IF(Z4&lt;500,"prop,"&amp;$A$4&amp;"|"&amp;(10000-AA4)&amp;";"&amp;"prop,"&amp;$A$5&amp;"|"&amp;AA4,IF(Z4&lt;1000,"prop,"&amp;$A$5&amp;"|"&amp;(10000-AA4)&amp;";"&amp;"prop,"&amp;$A$6&amp;"|"&amp;AA4,IF(Z4&lt;3000,"prop,"&amp;$A$6&amp;"|"&amp;(10000-AA4)&amp;";"&amp;"prop,"&amp;$A$7&amp;"|"&amp;AA4,"prop,"&amp;$A$7&amp;"|"&amp;(10000-AA4)&amp;";"&amp;"prop,"&amp;$A$8&amp;"|"&amp;AA4)))</f>
        <v>prop,101|8667;prop,102|1333</v>
      </c>
      <c r="AC4" s="26">
        <f>怪物产出!P5</f>
        <v>320</v>
      </c>
      <c r="AD4" s="29">
        <f t="shared" ref="AD4:AD67" si="14">INT(IF(AC4&lt;500,($C$4-AC4)/($C$4-$C$5)*10000,IF(AC4&lt;1000,($C$5-AC4)/($C$5-$C$6)*10000,IF(AC4&lt;3000,($C$6-AC4)/($C$6-$C$7)*10000,($C$7-AC4)/($C$7-$C$8)*10000))))</f>
        <v>4000</v>
      </c>
      <c r="AE4" s="30" t="str">
        <f t="shared" ref="AE4:AE67" si="15">IF(AC4&lt;500,"prop,"&amp;$A$4&amp;"|"&amp;(10000-AD4)&amp;";"&amp;"prop,"&amp;$A$5&amp;"|"&amp;AD4,IF(AC4&lt;1000,"prop,"&amp;$A$5&amp;"|"&amp;(10000-AD4)&amp;";"&amp;"prop,"&amp;$A$6&amp;"|"&amp;AD4,IF(AC4&lt;3000,"prop,"&amp;$A$6&amp;"|"&amp;(10000-AD4)&amp;";"&amp;"prop,"&amp;$A$7&amp;"|"&amp;AD4,"prop,"&amp;$A$7&amp;"|"&amp;(10000-AD4)&amp;";"&amp;"prop,"&amp;$A$8&amp;"|"&amp;AD4)))</f>
        <v>prop,101|6000;prop,102|4000</v>
      </c>
    </row>
    <row r="5" spans="1:31">
      <c r="A5" s="28">
        <f>[2]物品定价!A34</f>
        <v>102</v>
      </c>
      <c r="B5" s="28" t="str">
        <f>[2]物品定价!B34</f>
        <v>经验蛋糕</v>
      </c>
      <c r="C5" s="28">
        <f>[2]物品定价!C34</f>
        <v>500</v>
      </c>
      <c r="D5" s="28" t="str">
        <f>[2]物品定价!D34</f>
        <v>prop,102</v>
      </c>
      <c r="E5" s="28">
        <f>[2]物品定价!E34</f>
        <v>1</v>
      </c>
      <c r="F5" s="28" t="str">
        <f t="shared" ref="F5:F9" si="16">D5</f>
        <v>prop,102</v>
      </c>
      <c r="I5" s="28">
        <v>3</v>
      </c>
      <c r="J5" s="28">
        <f>IFERROR(INDEX(关卡设定!B:B,MATCH(价值设定!I5,关卡设定!J:J,0)),J4)</f>
        <v>2</v>
      </c>
      <c r="K5" s="28">
        <v>53</v>
      </c>
      <c r="L5" s="28">
        <f t="shared" si="0"/>
        <v>176</v>
      </c>
      <c r="M5" s="28">
        <f t="shared" ref="M5:M68" si="17">M4+0.1</f>
        <v>14.299999999999999</v>
      </c>
      <c r="N5" s="26" t="str">
        <f t="shared" si="1"/>
        <v>coin,530</v>
      </c>
      <c r="O5" s="26" t="str">
        <f t="shared" si="2"/>
        <v>coin,1060</v>
      </c>
      <c r="P5" s="26" t="str">
        <f t="shared" si="3"/>
        <v>coin,2650</v>
      </c>
      <c r="Q5" s="28">
        <f t="shared" si="4"/>
        <v>1760</v>
      </c>
      <c r="R5" s="29">
        <f t="shared" si="5"/>
        <v>3800</v>
      </c>
      <c r="S5" s="30" t="str">
        <f t="shared" si="6"/>
        <v>prop,103|6200;prop,104|3800</v>
      </c>
      <c r="T5" s="28">
        <f t="shared" si="7"/>
        <v>3520</v>
      </c>
      <c r="U5" s="29">
        <f t="shared" si="8"/>
        <v>742</v>
      </c>
      <c r="V5" s="30" t="str">
        <f t="shared" si="9"/>
        <v>prop,104|9258;prop,105|742</v>
      </c>
      <c r="W5" s="26">
        <f>怪物产出!N6</f>
        <v>200</v>
      </c>
      <c r="X5" s="29">
        <f t="shared" si="10"/>
        <v>0</v>
      </c>
      <c r="Y5" s="30" t="str">
        <f t="shared" si="11"/>
        <v>prop,101|10000;prop,102|0</v>
      </c>
      <c r="Z5" s="26">
        <f>怪物产出!O6</f>
        <v>255</v>
      </c>
      <c r="AA5" s="29">
        <f t="shared" si="12"/>
        <v>1833</v>
      </c>
      <c r="AB5" s="30" t="str">
        <f t="shared" si="13"/>
        <v>prop,101|8167;prop,102|1833</v>
      </c>
      <c r="AC5" s="26">
        <f>怪物产出!P6</f>
        <v>340</v>
      </c>
      <c r="AD5" s="29">
        <f t="shared" si="14"/>
        <v>4666</v>
      </c>
      <c r="AE5" s="30" t="str">
        <f t="shared" si="15"/>
        <v>prop,101|5334;prop,102|4666</v>
      </c>
    </row>
    <row r="6" spans="1:31">
      <c r="A6" s="28">
        <f>[2]物品定价!A35</f>
        <v>103</v>
      </c>
      <c r="B6" s="28" t="str">
        <f>[2]物品定价!B35</f>
        <v>经验奶昔</v>
      </c>
      <c r="C6" s="28">
        <f>[2]物品定价!C35</f>
        <v>1000</v>
      </c>
      <c r="D6" s="28" t="str">
        <f>[2]物品定价!D35</f>
        <v>prop,103</v>
      </c>
      <c r="E6" s="28">
        <f>[2]物品定价!E35</f>
        <v>2</v>
      </c>
      <c r="F6" s="28" t="str">
        <f t="shared" si="16"/>
        <v>prop,103</v>
      </c>
      <c r="I6" s="28">
        <v>4</v>
      </c>
      <c r="J6" s="28">
        <f>IFERROR(INDEX(关卡设定!B:B,MATCH(价值设定!I6,关卡设定!J:J,0)),J5)</f>
        <v>2</v>
      </c>
      <c r="K6" s="28">
        <v>54</v>
      </c>
      <c r="L6" s="28">
        <f t="shared" si="0"/>
        <v>180</v>
      </c>
      <c r="M6" s="28">
        <f t="shared" si="17"/>
        <v>14.399999999999999</v>
      </c>
      <c r="N6" s="26" t="str">
        <f t="shared" si="1"/>
        <v>coin,540</v>
      </c>
      <c r="O6" s="26" t="str">
        <f t="shared" si="2"/>
        <v>coin,1080</v>
      </c>
      <c r="P6" s="26" t="str">
        <f t="shared" si="3"/>
        <v>coin,2700</v>
      </c>
      <c r="Q6" s="28">
        <f t="shared" si="4"/>
        <v>1800</v>
      </c>
      <c r="R6" s="29">
        <f t="shared" si="5"/>
        <v>4000</v>
      </c>
      <c r="S6" s="30" t="str">
        <f t="shared" si="6"/>
        <v>prop,103|6000;prop,104|4000</v>
      </c>
      <c r="T6" s="28">
        <f t="shared" si="7"/>
        <v>3600</v>
      </c>
      <c r="U6" s="29">
        <f t="shared" si="8"/>
        <v>857</v>
      </c>
      <c r="V6" s="30" t="str">
        <f t="shared" si="9"/>
        <v>prop,104|9143;prop,105|857</v>
      </c>
      <c r="W6" s="26">
        <f>怪物产出!N7</f>
        <v>200</v>
      </c>
      <c r="X6" s="29">
        <f t="shared" si="10"/>
        <v>0</v>
      </c>
      <c r="Y6" s="30" t="str">
        <f t="shared" si="11"/>
        <v>prop,101|10000;prop,102|0</v>
      </c>
      <c r="Z6" s="26">
        <f>怪物产出!O7</f>
        <v>270</v>
      </c>
      <c r="AA6" s="29">
        <f t="shared" si="12"/>
        <v>2333</v>
      </c>
      <c r="AB6" s="30" t="str">
        <f t="shared" si="13"/>
        <v>prop,101|7667;prop,102|2333</v>
      </c>
      <c r="AC6" s="26">
        <f>怪物产出!P7</f>
        <v>360</v>
      </c>
      <c r="AD6" s="29">
        <f t="shared" si="14"/>
        <v>5333</v>
      </c>
      <c r="AE6" s="30" t="str">
        <f t="shared" si="15"/>
        <v>prop,101|4667;prop,102|5333</v>
      </c>
    </row>
    <row r="7" spans="1:31">
      <c r="A7" s="28">
        <f>[2]物品定价!A36</f>
        <v>104</v>
      </c>
      <c r="B7" s="28" t="str">
        <f>[2]物品定价!B36</f>
        <v>经验鸡块</v>
      </c>
      <c r="C7" s="28">
        <f>[2]物品定价!C36</f>
        <v>3000</v>
      </c>
      <c r="D7" s="28" t="str">
        <f>[2]物品定价!D36</f>
        <v>prop,104</v>
      </c>
      <c r="E7" s="28">
        <f>[2]物品定价!E36</f>
        <v>6</v>
      </c>
      <c r="F7" s="28" t="str">
        <f t="shared" si="16"/>
        <v>prop,104</v>
      </c>
      <c r="I7" s="28">
        <v>5</v>
      </c>
      <c r="J7" s="28">
        <f>IFERROR(INDEX(关卡设定!B:B,MATCH(价值设定!I7,关卡设定!J:J,0)),J6)</f>
        <v>3</v>
      </c>
      <c r="K7" s="28">
        <v>55</v>
      </c>
      <c r="L7" s="28">
        <f t="shared" si="0"/>
        <v>183</v>
      </c>
      <c r="M7" s="28">
        <f t="shared" si="17"/>
        <v>14.499999999999998</v>
      </c>
      <c r="N7" s="26" t="str">
        <f t="shared" si="1"/>
        <v>coin,550</v>
      </c>
      <c r="O7" s="26" t="str">
        <f t="shared" si="2"/>
        <v>coin,1100</v>
      </c>
      <c r="P7" s="26" t="str">
        <f t="shared" si="3"/>
        <v>coin,2750</v>
      </c>
      <c r="Q7" s="28">
        <f t="shared" si="4"/>
        <v>1830</v>
      </c>
      <c r="R7" s="29">
        <f t="shared" si="5"/>
        <v>4150</v>
      </c>
      <c r="S7" s="30" t="str">
        <f t="shared" si="6"/>
        <v>prop,103|5850;prop,104|4150</v>
      </c>
      <c r="T7" s="28">
        <f t="shared" si="7"/>
        <v>3660</v>
      </c>
      <c r="U7" s="29">
        <f t="shared" si="8"/>
        <v>942</v>
      </c>
      <c r="V7" s="30" t="str">
        <f t="shared" si="9"/>
        <v>prop,104|9058;prop,105|942</v>
      </c>
      <c r="W7" s="26">
        <f>怪物产出!N8</f>
        <v>200</v>
      </c>
      <c r="X7" s="29">
        <f t="shared" si="10"/>
        <v>0</v>
      </c>
      <c r="Y7" s="30" t="str">
        <f t="shared" si="11"/>
        <v>prop,101|10000;prop,102|0</v>
      </c>
      <c r="Z7" s="26">
        <f>怪物产出!O8</f>
        <v>285</v>
      </c>
      <c r="AA7" s="29">
        <f t="shared" si="12"/>
        <v>2833</v>
      </c>
      <c r="AB7" s="30" t="str">
        <f t="shared" si="13"/>
        <v>prop,101|7167;prop,102|2833</v>
      </c>
      <c r="AC7" s="26">
        <f>怪物产出!P8</f>
        <v>380</v>
      </c>
      <c r="AD7" s="29">
        <f t="shared" si="14"/>
        <v>6000</v>
      </c>
      <c r="AE7" s="30" t="str">
        <f t="shared" si="15"/>
        <v>prop,101|4000;prop,102|6000</v>
      </c>
    </row>
    <row r="8" spans="1:31">
      <c r="A8" s="28">
        <f>[2]物品定价!A37</f>
        <v>105</v>
      </c>
      <c r="B8" s="28" t="str">
        <f>[2]物品定价!B37</f>
        <v>经验鱼籽丼</v>
      </c>
      <c r="C8" s="28">
        <f>[2]物品定价!C37</f>
        <v>10000</v>
      </c>
      <c r="D8" s="28" t="str">
        <f>[2]物品定价!D37</f>
        <v>prop,105</v>
      </c>
      <c r="E8" s="28">
        <f>[2]物品定价!E37</f>
        <v>20</v>
      </c>
      <c r="F8" s="28" t="str">
        <f t="shared" si="16"/>
        <v>prop,105</v>
      </c>
      <c r="I8" s="28">
        <v>6</v>
      </c>
      <c r="J8" s="28">
        <f>IFERROR(INDEX(关卡设定!B:B,MATCH(价值设定!I8,关卡设定!J:J,0)),J7)</f>
        <v>3</v>
      </c>
      <c r="K8" s="28">
        <v>56</v>
      </c>
      <c r="L8" s="28">
        <f t="shared" si="0"/>
        <v>186</v>
      </c>
      <c r="M8" s="28">
        <f t="shared" si="17"/>
        <v>14.599999999999998</v>
      </c>
      <c r="N8" s="26" t="str">
        <f t="shared" si="1"/>
        <v>coin,560</v>
      </c>
      <c r="O8" s="26" t="str">
        <f t="shared" si="2"/>
        <v>coin,1120</v>
      </c>
      <c r="P8" s="26" t="str">
        <f t="shared" si="3"/>
        <v>coin,2800</v>
      </c>
      <c r="Q8" s="28">
        <f t="shared" si="4"/>
        <v>1860</v>
      </c>
      <c r="R8" s="29">
        <f t="shared" si="5"/>
        <v>4300</v>
      </c>
      <c r="S8" s="30" t="str">
        <f t="shared" si="6"/>
        <v>prop,103|5700;prop,104|4300</v>
      </c>
      <c r="T8" s="28">
        <f t="shared" si="7"/>
        <v>3720</v>
      </c>
      <c r="U8" s="29">
        <f t="shared" si="8"/>
        <v>1028</v>
      </c>
      <c r="V8" s="30" t="str">
        <f t="shared" si="9"/>
        <v>prop,104|8972;prop,105|1028</v>
      </c>
      <c r="W8" s="26">
        <f>怪物产出!N9</f>
        <v>200</v>
      </c>
      <c r="X8" s="29">
        <f t="shared" si="10"/>
        <v>0</v>
      </c>
      <c r="Y8" s="30" t="str">
        <f t="shared" si="11"/>
        <v>prop,101|10000;prop,102|0</v>
      </c>
      <c r="Z8" s="26">
        <f>怪物产出!O9</f>
        <v>285</v>
      </c>
      <c r="AA8" s="29">
        <f t="shared" si="12"/>
        <v>2833</v>
      </c>
      <c r="AB8" s="30" t="str">
        <f t="shared" si="13"/>
        <v>prop,101|7167;prop,102|2833</v>
      </c>
      <c r="AC8" s="26">
        <f>怪物产出!P9</f>
        <v>380</v>
      </c>
      <c r="AD8" s="29">
        <f t="shared" si="14"/>
        <v>6000</v>
      </c>
      <c r="AE8" s="30" t="str">
        <f t="shared" si="15"/>
        <v>prop,101|4000;prop,102|6000</v>
      </c>
    </row>
    <row r="9" spans="1:31">
      <c r="A9" s="28">
        <f>[2]物品定价!A38</f>
        <v>106</v>
      </c>
      <c r="B9" s="28" t="str">
        <f>[2]物品定价!B38</f>
        <v>经验寿喜锅</v>
      </c>
      <c r="C9" s="28">
        <f>[2]物品定价!C38</f>
        <v>30000</v>
      </c>
      <c r="D9" s="28" t="str">
        <f>[2]物品定价!D38</f>
        <v>prop,106</v>
      </c>
      <c r="E9" s="28">
        <f>[2]物品定价!E38</f>
        <v>60</v>
      </c>
      <c r="F9" s="28" t="str">
        <f t="shared" si="16"/>
        <v>prop,106</v>
      </c>
      <c r="I9" s="28">
        <v>7</v>
      </c>
      <c r="J9" s="28">
        <f>IFERROR(INDEX(关卡设定!B:B,MATCH(价值设定!I9,关卡设定!J:J,0)),J8)</f>
        <v>3</v>
      </c>
      <c r="K9" s="28">
        <v>57</v>
      </c>
      <c r="L9" s="28">
        <f t="shared" si="0"/>
        <v>190</v>
      </c>
      <c r="M9" s="28">
        <f t="shared" si="17"/>
        <v>14.699999999999998</v>
      </c>
      <c r="N9" s="26" t="str">
        <f t="shared" si="1"/>
        <v>coin,570</v>
      </c>
      <c r="O9" s="26" t="str">
        <f t="shared" si="2"/>
        <v>coin,1140</v>
      </c>
      <c r="P9" s="26" t="str">
        <f t="shared" si="3"/>
        <v>coin,2850</v>
      </c>
      <c r="Q9" s="28">
        <f t="shared" si="4"/>
        <v>1900</v>
      </c>
      <c r="R9" s="29">
        <f t="shared" si="5"/>
        <v>4500</v>
      </c>
      <c r="S9" s="30" t="str">
        <f t="shared" si="6"/>
        <v>prop,103|5500;prop,104|4500</v>
      </c>
      <c r="T9" s="28">
        <f t="shared" si="7"/>
        <v>3800</v>
      </c>
      <c r="U9" s="29">
        <f t="shared" si="8"/>
        <v>1142</v>
      </c>
      <c r="V9" s="30" t="str">
        <f t="shared" si="9"/>
        <v>prop,104|8858;prop,105|1142</v>
      </c>
      <c r="W9" s="26">
        <f>怪物产出!N10</f>
        <v>200</v>
      </c>
      <c r="X9" s="29">
        <f t="shared" si="10"/>
        <v>0</v>
      </c>
      <c r="Y9" s="30" t="str">
        <f t="shared" si="11"/>
        <v>prop,101|10000;prop,102|0</v>
      </c>
      <c r="Z9" s="26">
        <f>怪物产出!O10</f>
        <v>300</v>
      </c>
      <c r="AA9" s="29">
        <f t="shared" si="12"/>
        <v>3333</v>
      </c>
      <c r="AB9" s="30" t="str">
        <f t="shared" si="13"/>
        <v>prop,101|6667;prop,102|3333</v>
      </c>
      <c r="AC9" s="26">
        <f>怪物产出!P10</f>
        <v>400</v>
      </c>
      <c r="AD9" s="29">
        <f t="shared" si="14"/>
        <v>6666</v>
      </c>
      <c r="AE9" s="30" t="str">
        <f t="shared" si="15"/>
        <v>prop,101|3334;prop,102|6666</v>
      </c>
    </row>
    <row r="10" spans="1:31">
      <c r="I10" s="28">
        <v>8</v>
      </c>
      <c r="J10" s="28">
        <f>IFERROR(INDEX(关卡设定!B:B,MATCH(价值设定!I10,关卡设定!J:J,0)),J9)</f>
        <v>3</v>
      </c>
      <c r="K10" s="28">
        <v>58</v>
      </c>
      <c r="L10" s="28">
        <f t="shared" si="0"/>
        <v>193</v>
      </c>
      <c r="M10" s="28">
        <f t="shared" si="17"/>
        <v>14.799999999999997</v>
      </c>
      <c r="N10" s="26" t="str">
        <f t="shared" si="1"/>
        <v>coin,580</v>
      </c>
      <c r="O10" s="26" t="str">
        <f t="shared" si="2"/>
        <v>coin,1160</v>
      </c>
      <c r="P10" s="26" t="str">
        <f t="shared" si="3"/>
        <v>coin,2900</v>
      </c>
      <c r="Q10" s="28">
        <f t="shared" si="4"/>
        <v>1930</v>
      </c>
      <c r="R10" s="29">
        <f t="shared" si="5"/>
        <v>4650</v>
      </c>
      <c r="S10" s="30" t="str">
        <f t="shared" si="6"/>
        <v>prop,103|5350;prop,104|4650</v>
      </c>
      <c r="T10" s="28">
        <f t="shared" si="7"/>
        <v>3860</v>
      </c>
      <c r="U10" s="29">
        <f t="shared" si="8"/>
        <v>1228</v>
      </c>
      <c r="V10" s="30" t="str">
        <f t="shared" si="9"/>
        <v>prop,104|8772;prop,105|1228</v>
      </c>
      <c r="W10" s="26">
        <f>怪物产出!N11</f>
        <v>200</v>
      </c>
      <c r="X10" s="29">
        <f t="shared" si="10"/>
        <v>0</v>
      </c>
      <c r="Y10" s="30" t="str">
        <f t="shared" si="11"/>
        <v>prop,101|10000;prop,102|0</v>
      </c>
      <c r="Z10" s="26">
        <f>怪物产出!O11</f>
        <v>300</v>
      </c>
      <c r="AA10" s="29">
        <f t="shared" si="12"/>
        <v>3333</v>
      </c>
      <c r="AB10" s="30" t="str">
        <f t="shared" si="13"/>
        <v>prop,101|6667;prop,102|3333</v>
      </c>
      <c r="AC10" s="26">
        <f>怪物产出!P11</f>
        <v>400</v>
      </c>
      <c r="AD10" s="29">
        <f t="shared" si="14"/>
        <v>6666</v>
      </c>
      <c r="AE10" s="30" t="str">
        <f t="shared" si="15"/>
        <v>prop,101|3334;prop,102|6666</v>
      </c>
    </row>
    <row r="11" spans="1:31">
      <c r="A11" s="25" t="s">
        <v>2060</v>
      </c>
      <c r="I11" s="28">
        <v>9</v>
      </c>
      <c r="J11" s="28">
        <f>IFERROR(INDEX(关卡设定!B:B,MATCH(价值设定!I11,关卡设定!J:J,0)),J10)</f>
        <v>3</v>
      </c>
      <c r="K11" s="28">
        <v>59</v>
      </c>
      <c r="L11" s="28">
        <f t="shared" si="0"/>
        <v>196</v>
      </c>
      <c r="M11" s="28">
        <f t="shared" si="17"/>
        <v>14.899999999999997</v>
      </c>
      <c r="N11" s="26" t="str">
        <f t="shared" si="1"/>
        <v>coin,590</v>
      </c>
      <c r="O11" s="26" t="str">
        <f t="shared" si="2"/>
        <v>coin,1180</v>
      </c>
      <c r="P11" s="26" t="str">
        <f t="shared" si="3"/>
        <v>coin,2950</v>
      </c>
      <c r="Q11" s="28">
        <f t="shared" si="4"/>
        <v>1960</v>
      </c>
      <c r="R11" s="29">
        <f t="shared" si="5"/>
        <v>4800</v>
      </c>
      <c r="S11" s="30" t="str">
        <f t="shared" si="6"/>
        <v>prop,103|5200;prop,104|4800</v>
      </c>
      <c r="T11" s="28">
        <f t="shared" si="7"/>
        <v>3920</v>
      </c>
      <c r="U11" s="29">
        <f t="shared" si="8"/>
        <v>1314</v>
      </c>
      <c r="V11" s="30" t="str">
        <f t="shared" si="9"/>
        <v>prop,104|8686;prop,105|1314</v>
      </c>
      <c r="W11" s="26">
        <f>怪物产出!N12</f>
        <v>210</v>
      </c>
      <c r="X11" s="29">
        <f t="shared" si="10"/>
        <v>333</v>
      </c>
      <c r="Y11" s="30" t="str">
        <f t="shared" si="11"/>
        <v>prop,101|9667;prop,102|333</v>
      </c>
      <c r="Z11" s="26">
        <f>怪物产出!O12</f>
        <v>315</v>
      </c>
      <c r="AA11" s="29">
        <f t="shared" si="12"/>
        <v>3833</v>
      </c>
      <c r="AB11" s="30" t="str">
        <f t="shared" si="13"/>
        <v>prop,101|6167;prop,102|3833</v>
      </c>
      <c r="AC11" s="26">
        <f>怪物产出!P12</f>
        <v>420</v>
      </c>
      <c r="AD11" s="29">
        <f t="shared" si="14"/>
        <v>7333</v>
      </c>
      <c r="AE11" s="30" t="str">
        <f t="shared" si="15"/>
        <v>prop,101|2667;prop,102|7333</v>
      </c>
    </row>
    <row r="12" spans="1:31">
      <c r="B12" s="26" t="str">
        <f>[2]物品定价!B2</f>
        <v>经验</v>
      </c>
      <c r="C12" s="26">
        <f>[2]物品定价!C2</f>
        <v>0</v>
      </c>
      <c r="D12" s="26" t="str">
        <f>[2]物品定价!D2</f>
        <v>hero_exp</v>
      </c>
      <c r="E12" s="26">
        <f>[2]物品定价!E2</f>
        <v>2E-3</v>
      </c>
      <c r="F12" s="26" t="str">
        <f>D12</f>
        <v>hero_exp</v>
      </c>
      <c r="G12" s="26">
        <f t="shared" ref="G12:G17" si="18">1/E12</f>
        <v>500</v>
      </c>
      <c r="I12" s="28">
        <v>10</v>
      </c>
      <c r="J12" s="28">
        <f>IFERROR(INDEX(关卡设定!B:B,MATCH(价值设定!I12,关卡设定!J:J,0)),J11)</f>
        <v>4</v>
      </c>
      <c r="K12" s="28">
        <v>60</v>
      </c>
      <c r="L12" s="28">
        <f t="shared" si="0"/>
        <v>200</v>
      </c>
      <c r="M12" s="28">
        <f t="shared" si="17"/>
        <v>14.999999999999996</v>
      </c>
      <c r="N12" s="26" t="str">
        <f t="shared" si="1"/>
        <v>coin,600</v>
      </c>
      <c r="O12" s="26" t="str">
        <f t="shared" si="2"/>
        <v>coin,1200</v>
      </c>
      <c r="P12" s="26" t="str">
        <f t="shared" si="3"/>
        <v>coin,3000</v>
      </c>
      <c r="Q12" s="28">
        <f t="shared" si="4"/>
        <v>2000</v>
      </c>
      <c r="R12" s="29">
        <f t="shared" si="5"/>
        <v>5000</v>
      </c>
      <c r="S12" s="30" t="str">
        <f t="shared" si="6"/>
        <v>prop,103|5000;prop,104|5000</v>
      </c>
      <c r="T12" s="28">
        <f t="shared" si="7"/>
        <v>4000</v>
      </c>
      <c r="U12" s="29">
        <f t="shared" si="8"/>
        <v>1428</v>
      </c>
      <c r="V12" s="30" t="str">
        <f t="shared" si="9"/>
        <v>prop,104|8572;prop,105|1428</v>
      </c>
      <c r="W12" s="26">
        <f>怪物产出!N13</f>
        <v>217</v>
      </c>
      <c r="X12" s="29">
        <f t="shared" si="10"/>
        <v>566</v>
      </c>
      <c r="Y12" s="30" t="str">
        <f t="shared" si="11"/>
        <v>prop,101|9434;prop,102|566</v>
      </c>
      <c r="Z12" s="26">
        <f>怪物产出!O13</f>
        <v>325</v>
      </c>
      <c r="AA12" s="29">
        <f t="shared" si="12"/>
        <v>4166</v>
      </c>
      <c r="AB12" s="30" t="str">
        <f t="shared" si="13"/>
        <v>prop,101|5834;prop,102|4166</v>
      </c>
      <c r="AC12" s="26">
        <f>怪物产出!P13</f>
        <v>435</v>
      </c>
      <c r="AD12" s="29">
        <f t="shared" si="14"/>
        <v>7833</v>
      </c>
      <c r="AE12" s="30" t="str">
        <f t="shared" si="15"/>
        <v>prop,101|2167;prop,102|7833</v>
      </c>
    </row>
    <row r="13" spans="1:31">
      <c r="B13" s="26" t="str">
        <f>[2]物品定价!B3</f>
        <v>现金</v>
      </c>
      <c r="C13" s="26">
        <f>[2]物品定价!C3</f>
        <v>0</v>
      </c>
      <c r="D13" s="26" t="str">
        <f>[2]物品定价!D3</f>
        <v>coin</v>
      </c>
      <c r="E13" s="26">
        <f>[2]物品定价!E3</f>
        <v>6.6667000000000002E-3</v>
      </c>
      <c r="F13" s="26" t="str">
        <f t="shared" ref="F13:F20" si="19">D13</f>
        <v>coin</v>
      </c>
      <c r="G13" s="26">
        <f t="shared" si="18"/>
        <v>149.99925000374998</v>
      </c>
      <c r="I13" s="28">
        <v>11</v>
      </c>
      <c r="J13" s="28">
        <f>IFERROR(INDEX(关卡设定!B:B,MATCH(价值设定!I13,关卡设定!J:J,0)),J12)</f>
        <v>4</v>
      </c>
      <c r="K13" s="28">
        <v>61</v>
      </c>
      <c r="L13" s="28">
        <f t="shared" si="0"/>
        <v>203</v>
      </c>
      <c r="M13" s="28">
        <f t="shared" si="17"/>
        <v>15.099999999999996</v>
      </c>
      <c r="N13" s="26" t="str">
        <f t="shared" si="1"/>
        <v>coin,610</v>
      </c>
      <c r="O13" s="26" t="str">
        <f t="shared" si="2"/>
        <v>coin,1220</v>
      </c>
      <c r="P13" s="26" t="str">
        <f t="shared" si="3"/>
        <v>coin,3050</v>
      </c>
      <c r="Q13" s="28">
        <f t="shared" si="4"/>
        <v>2030</v>
      </c>
      <c r="R13" s="29">
        <f t="shared" si="5"/>
        <v>5150</v>
      </c>
      <c r="S13" s="30" t="str">
        <f t="shared" si="6"/>
        <v>prop,103|4850;prop,104|5150</v>
      </c>
      <c r="T13" s="28">
        <f t="shared" si="7"/>
        <v>4060</v>
      </c>
      <c r="U13" s="29">
        <f t="shared" si="8"/>
        <v>1514</v>
      </c>
      <c r="V13" s="30" t="str">
        <f t="shared" si="9"/>
        <v>prop,104|8486;prop,105|1514</v>
      </c>
      <c r="W13" s="26">
        <f>怪物产出!N14</f>
        <v>217</v>
      </c>
      <c r="X13" s="29">
        <f t="shared" si="10"/>
        <v>566</v>
      </c>
      <c r="Y13" s="30" t="str">
        <f t="shared" si="11"/>
        <v>prop,101|9434;prop,102|566</v>
      </c>
      <c r="Z13" s="26">
        <f>怪物产出!O14</f>
        <v>325</v>
      </c>
      <c r="AA13" s="29">
        <f t="shared" si="12"/>
        <v>4166</v>
      </c>
      <c r="AB13" s="30" t="str">
        <f t="shared" si="13"/>
        <v>prop,101|5834;prop,102|4166</v>
      </c>
      <c r="AC13" s="26">
        <f>怪物产出!P14</f>
        <v>435</v>
      </c>
      <c r="AD13" s="29">
        <f t="shared" si="14"/>
        <v>7833</v>
      </c>
      <c r="AE13" s="30" t="str">
        <f t="shared" si="15"/>
        <v>prop,101|2167;prop,102|7833</v>
      </c>
    </row>
    <row r="14" spans="1:31">
      <c r="B14" s="26" t="str">
        <f>[2]物品定价!B4</f>
        <v>体力</v>
      </c>
      <c r="C14" s="26">
        <f>[2]物品定价!C4</f>
        <v>0</v>
      </c>
      <c r="D14" s="26" t="str">
        <f>[2]物品定价!D4</f>
        <v>stam</v>
      </c>
      <c r="E14" s="26">
        <f>[2]物品定价!E4</f>
        <v>3.125</v>
      </c>
      <c r="F14" s="26" t="str">
        <f t="shared" si="19"/>
        <v>stam</v>
      </c>
      <c r="G14" s="26">
        <f t="shared" si="18"/>
        <v>0.32</v>
      </c>
      <c r="I14" s="28">
        <v>12</v>
      </c>
      <c r="J14" s="28">
        <f>IFERROR(INDEX(关卡设定!B:B,MATCH(价值设定!I14,关卡设定!J:J,0)),J13)</f>
        <v>4</v>
      </c>
      <c r="K14" s="28">
        <v>62</v>
      </c>
      <c r="L14" s="28">
        <f t="shared" si="0"/>
        <v>206</v>
      </c>
      <c r="M14" s="28">
        <f t="shared" si="17"/>
        <v>15.199999999999996</v>
      </c>
      <c r="N14" s="26" t="str">
        <f t="shared" si="1"/>
        <v>coin,620</v>
      </c>
      <c r="O14" s="26" t="str">
        <f t="shared" si="2"/>
        <v>coin,1240</v>
      </c>
      <c r="P14" s="26" t="str">
        <f t="shared" si="3"/>
        <v>coin,3100</v>
      </c>
      <c r="Q14" s="28">
        <f t="shared" si="4"/>
        <v>2060</v>
      </c>
      <c r="R14" s="29">
        <f t="shared" si="5"/>
        <v>5300</v>
      </c>
      <c r="S14" s="30" t="str">
        <f t="shared" si="6"/>
        <v>prop,103|4700;prop,104|5300</v>
      </c>
      <c r="T14" s="28">
        <f t="shared" si="7"/>
        <v>4120</v>
      </c>
      <c r="U14" s="29">
        <f t="shared" si="8"/>
        <v>1600</v>
      </c>
      <c r="V14" s="30" t="str">
        <f t="shared" si="9"/>
        <v>prop,104|8400;prop,105|1600</v>
      </c>
      <c r="W14" s="26">
        <f>怪物产出!N15</f>
        <v>217</v>
      </c>
      <c r="X14" s="29">
        <f t="shared" si="10"/>
        <v>566</v>
      </c>
      <c r="Y14" s="30" t="str">
        <f t="shared" si="11"/>
        <v>prop,101|9434;prop,102|566</v>
      </c>
      <c r="Z14" s="26">
        <f>怪物产出!O15</f>
        <v>325</v>
      </c>
      <c r="AA14" s="29">
        <f t="shared" si="12"/>
        <v>4166</v>
      </c>
      <c r="AB14" s="30" t="str">
        <f t="shared" si="13"/>
        <v>prop,101|5834;prop,102|4166</v>
      </c>
      <c r="AC14" s="26">
        <f>怪物产出!P15</f>
        <v>435</v>
      </c>
      <c r="AD14" s="29">
        <f t="shared" si="14"/>
        <v>7833</v>
      </c>
      <c r="AE14" s="30" t="str">
        <f t="shared" si="15"/>
        <v>prop,101|2167;prop,102|7833</v>
      </c>
    </row>
    <row r="15" spans="1:31">
      <c r="B15" s="26" t="str">
        <f>[2]物品定价!B5</f>
        <v>泽尼尔币</v>
      </c>
      <c r="C15" s="26">
        <f>[2]物品定价!C5</f>
        <v>0</v>
      </c>
      <c r="D15" s="26" t="str">
        <f>[2]物品定价!D5</f>
        <v>honor</v>
      </c>
      <c r="E15" s="26">
        <f>[2]物品定价!E5</f>
        <v>3.2000000000000001E-2</v>
      </c>
      <c r="F15" s="26" t="str">
        <f t="shared" si="19"/>
        <v>honor</v>
      </c>
      <c r="G15" s="26">
        <f t="shared" si="18"/>
        <v>31.25</v>
      </c>
      <c r="I15" s="28">
        <v>13</v>
      </c>
      <c r="J15" s="28">
        <f>IFERROR(INDEX(关卡设定!B:B,MATCH(价值设定!I15,关卡设定!J:J,0)),J14)</f>
        <v>4</v>
      </c>
      <c r="K15" s="28">
        <v>63</v>
      </c>
      <c r="L15" s="28">
        <f t="shared" si="0"/>
        <v>210</v>
      </c>
      <c r="M15" s="28">
        <f t="shared" si="17"/>
        <v>15.299999999999995</v>
      </c>
      <c r="N15" s="26" t="str">
        <f t="shared" si="1"/>
        <v>coin,630</v>
      </c>
      <c r="O15" s="26" t="str">
        <f t="shared" si="2"/>
        <v>coin,1260</v>
      </c>
      <c r="P15" s="26" t="str">
        <f t="shared" si="3"/>
        <v>coin,3150</v>
      </c>
      <c r="Q15" s="28">
        <f t="shared" si="4"/>
        <v>2100</v>
      </c>
      <c r="R15" s="29">
        <f t="shared" si="5"/>
        <v>5500</v>
      </c>
      <c r="S15" s="30" t="str">
        <f t="shared" si="6"/>
        <v>prop,103|4500;prop,104|5500</v>
      </c>
      <c r="T15" s="28">
        <f t="shared" si="7"/>
        <v>4200</v>
      </c>
      <c r="U15" s="29">
        <f t="shared" si="8"/>
        <v>1714</v>
      </c>
      <c r="V15" s="30" t="str">
        <f t="shared" si="9"/>
        <v>prop,104|8286;prop,105|1714</v>
      </c>
      <c r="W15" s="26">
        <f>怪物产出!N16</f>
        <v>225</v>
      </c>
      <c r="X15" s="29">
        <f t="shared" si="10"/>
        <v>833</v>
      </c>
      <c r="Y15" s="30" t="str">
        <f t="shared" si="11"/>
        <v>prop,101|9167;prop,102|833</v>
      </c>
      <c r="Z15" s="26">
        <f>怪物产出!O16</f>
        <v>337</v>
      </c>
      <c r="AA15" s="29">
        <f t="shared" si="12"/>
        <v>4566</v>
      </c>
      <c r="AB15" s="30" t="str">
        <f t="shared" si="13"/>
        <v>prop,101|5434;prop,102|4566</v>
      </c>
      <c r="AC15" s="26">
        <f>怪物产出!P16</f>
        <v>450</v>
      </c>
      <c r="AD15" s="29">
        <f t="shared" si="14"/>
        <v>8333</v>
      </c>
      <c r="AE15" s="30" t="str">
        <f t="shared" si="15"/>
        <v>prop,101|1667;prop,102|8333</v>
      </c>
    </row>
    <row r="16" spans="1:31">
      <c r="B16" s="26" t="str">
        <f>[2]物品定价!B6</f>
        <v>公会贡献</v>
      </c>
      <c r="C16" s="26">
        <f>[2]物品定价!C6</f>
        <v>0</v>
      </c>
      <c r="D16" s="26" t="str">
        <f>[2]物品定价!D6</f>
        <v>guild_contribution</v>
      </c>
      <c r="E16" s="26">
        <f>[2]物品定价!E6</f>
        <v>0.32</v>
      </c>
      <c r="F16" s="26" t="str">
        <f t="shared" si="19"/>
        <v>guild_contribution</v>
      </c>
      <c r="G16" s="26">
        <f t="shared" si="18"/>
        <v>3.125</v>
      </c>
      <c r="I16" s="28">
        <v>14</v>
      </c>
      <c r="J16" s="28">
        <f>IFERROR(INDEX(关卡设定!B:B,MATCH(价值设定!I16,关卡设定!J:J,0)),J15)</f>
        <v>4</v>
      </c>
      <c r="K16" s="28">
        <v>64</v>
      </c>
      <c r="L16" s="28">
        <f t="shared" si="0"/>
        <v>213</v>
      </c>
      <c r="M16" s="28">
        <f t="shared" si="17"/>
        <v>15.399999999999995</v>
      </c>
      <c r="N16" s="26" t="str">
        <f t="shared" si="1"/>
        <v>coin,640</v>
      </c>
      <c r="O16" s="26" t="str">
        <f t="shared" si="2"/>
        <v>coin,1280</v>
      </c>
      <c r="P16" s="26" t="str">
        <f t="shared" si="3"/>
        <v>coin,3200</v>
      </c>
      <c r="Q16" s="28">
        <f t="shared" si="4"/>
        <v>2130</v>
      </c>
      <c r="R16" s="29">
        <f t="shared" si="5"/>
        <v>5650</v>
      </c>
      <c r="S16" s="30" t="str">
        <f t="shared" si="6"/>
        <v>prop,103|4350;prop,104|5650</v>
      </c>
      <c r="T16" s="28">
        <f t="shared" si="7"/>
        <v>4260</v>
      </c>
      <c r="U16" s="29">
        <f t="shared" si="8"/>
        <v>1800</v>
      </c>
      <c r="V16" s="30" t="str">
        <f t="shared" si="9"/>
        <v>prop,104|8200;prop,105|1800</v>
      </c>
      <c r="W16" s="26">
        <f>怪物产出!N17</f>
        <v>225</v>
      </c>
      <c r="X16" s="29">
        <f t="shared" si="10"/>
        <v>833</v>
      </c>
      <c r="Y16" s="30" t="str">
        <f t="shared" si="11"/>
        <v>prop,101|9167;prop,102|833</v>
      </c>
      <c r="Z16" s="26">
        <f>怪物产出!O17</f>
        <v>337</v>
      </c>
      <c r="AA16" s="29">
        <f t="shared" si="12"/>
        <v>4566</v>
      </c>
      <c r="AB16" s="30" t="str">
        <f t="shared" si="13"/>
        <v>prop,101|5434;prop,102|4566</v>
      </c>
      <c r="AC16" s="26">
        <f>怪物产出!P17</f>
        <v>450</v>
      </c>
      <c r="AD16" s="29">
        <f t="shared" si="14"/>
        <v>8333</v>
      </c>
      <c r="AE16" s="30" t="str">
        <f t="shared" si="15"/>
        <v>prop,101|1667;prop,102|8333</v>
      </c>
    </row>
    <row r="17" spans="1:31">
      <c r="B17" s="26" t="str">
        <f>[2]物品定价!B7</f>
        <v>副本代币</v>
      </c>
      <c r="C17" s="26">
        <f>[2]物品定价!C7</f>
        <v>0</v>
      </c>
      <c r="D17" s="26" t="str">
        <f>[2]物品定价!D7</f>
        <v>stage_token</v>
      </c>
      <c r="E17" s="26">
        <f>[2]物品定价!E7</f>
        <v>4.1666666666666664E-2</v>
      </c>
      <c r="F17" s="26" t="str">
        <f t="shared" si="19"/>
        <v>stage_token</v>
      </c>
      <c r="G17" s="26">
        <f t="shared" si="18"/>
        <v>24</v>
      </c>
      <c r="I17" s="28">
        <v>15</v>
      </c>
      <c r="J17" s="28">
        <f>IFERROR(INDEX(关卡设定!B:B,MATCH(价值设定!I17,关卡设定!J:J,0)),J16)</f>
        <v>4</v>
      </c>
      <c r="K17" s="28">
        <v>65</v>
      </c>
      <c r="L17" s="28">
        <f t="shared" si="0"/>
        <v>216</v>
      </c>
      <c r="M17" s="28">
        <f t="shared" si="17"/>
        <v>15.499999999999995</v>
      </c>
      <c r="N17" s="26" t="str">
        <f t="shared" si="1"/>
        <v>coin,650</v>
      </c>
      <c r="O17" s="26" t="str">
        <f t="shared" si="2"/>
        <v>coin,1300</v>
      </c>
      <c r="P17" s="26" t="str">
        <f t="shared" si="3"/>
        <v>coin,3250</v>
      </c>
      <c r="Q17" s="28">
        <f t="shared" si="4"/>
        <v>2160</v>
      </c>
      <c r="R17" s="29">
        <f t="shared" si="5"/>
        <v>5800</v>
      </c>
      <c r="S17" s="30" t="str">
        <f t="shared" si="6"/>
        <v>prop,103|4200;prop,104|5800</v>
      </c>
      <c r="T17" s="28">
        <f t="shared" si="7"/>
        <v>4320</v>
      </c>
      <c r="U17" s="29">
        <f t="shared" si="8"/>
        <v>1885</v>
      </c>
      <c r="V17" s="30" t="str">
        <f t="shared" si="9"/>
        <v>prop,104|8115;prop,105|1885</v>
      </c>
      <c r="W17" s="26">
        <f>怪物产出!N18</f>
        <v>225</v>
      </c>
      <c r="X17" s="29">
        <f t="shared" si="10"/>
        <v>833</v>
      </c>
      <c r="Y17" s="30" t="str">
        <f t="shared" si="11"/>
        <v>prop,101|9167;prop,102|833</v>
      </c>
      <c r="Z17" s="26">
        <f>怪物产出!O18</f>
        <v>337</v>
      </c>
      <c r="AA17" s="29">
        <f t="shared" si="12"/>
        <v>4566</v>
      </c>
      <c r="AB17" s="30" t="str">
        <f t="shared" si="13"/>
        <v>prop,101|5434;prop,102|4566</v>
      </c>
      <c r="AC17" s="26">
        <f>怪物产出!P18</f>
        <v>450</v>
      </c>
      <c r="AD17" s="29">
        <f t="shared" si="14"/>
        <v>8333</v>
      </c>
      <c r="AE17" s="30" t="str">
        <f t="shared" si="15"/>
        <v>prop,101|1667;prop,102|8333</v>
      </c>
    </row>
    <row r="18" spans="1:31">
      <c r="B18" s="26" t="str">
        <f>[2]物品定价!B8</f>
        <v>强者之路货币</v>
      </c>
      <c r="C18" s="26">
        <f>[2]物品定价!C8</f>
        <v>0</v>
      </c>
      <c r="D18" s="26" t="str">
        <f>[2]物品定价!D8</f>
        <v>lb_coin</v>
      </c>
      <c r="E18" s="26">
        <f>[2]物品定价!E8</f>
        <v>0.05</v>
      </c>
      <c r="F18" s="26" t="str">
        <f t="shared" si="19"/>
        <v>lb_coin</v>
      </c>
      <c r="G18" s="26">
        <f t="shared" ref="G18:G19" si="20">1/E18</f>
        <v>20</v>
      </c>
      <c r="I18" s="28">
        <v>16</v>
      </c>
      <c r="J18" s="28">
        <f>IFERROR(INDEX(关卡设定!B:B,MATCH(价值设定!I18,关卡设定!J:J,0)),J17)</f>
        <v>4</v>
      </c>
      <c r="K18" s="28">
        <v>66</v>
      </c>
      <c r="L18" s="28">
        <f t="shared" si="0"/>
        <v>220</v>
      </c>
      <c r="M18" s="28">
        <f t="shared" si="17"/>
        <v>15.599999999999994</v>
      </c>
      <c r="N18" s="26" t="str">
        <f t="shared" si="1"/>
        <v>coin,660</v>
      </c>
      <c r="O18" s="26" t="str">
        <f t="shared" si="2"/>
        <v>coin,1320</v>
      </c>
      <c r="P18" s="26" t="str">
        <f t="shared" si="3"/>
        <v>coin,3300</v>
      </c>
      <c r="Q18" s="28">
        <f t="shared" si="4"/>
        <v>2200</v>
      </c>
      <c r="R18" s="29">
        <f t="shared" si="5"/>
        <v>6000</v>
      </c>
      <c r="S18" s="30" t="str">
        <f t="shared" si="6"/>
        <v>prop,103|4000;prop,104|6000</v>
      </c>
      <c r="T18" s="28">
        <f t="shared" si="7"/>
        <v>4400</v>
      </c>
      <c r="U18" s="29">
        <f t="shared" si="8"/>
        <v>2000</v>
      </c>
      <c r="V18" s="30" t="str">
        <f t="shared" si="9"/>
        <v>prop,104|8000;prop,105|2000</v>
      </c>
      <c r="W18" s="26">
        <f>怪物产出!N19</f>
        <v>232</v>
      </c>
      <c r="X18" s="29">
        <f t="shared" si="10"/>
        <v>1066</v>
      </c>
      <c r="Y18" s="30" t="str">
        <f t="shared" si="11"/>
        <v>prop,101|8934;prop,102|1066</v>
      </c>
      <c r="Z18" s="26">
        <f>怪物产出!O19</f>
        <v>347</v>
      </c>
      <c r="AA18" s="29">
        <f t="shared" si="12"/>
        <v>4900</v>
      </c>
      <c r="AB18" s="30" t="str">
        <f t="shared" si="13"/>
        <v>prop,101|5100;prop,102|4900</v>
      </c>
      <c r="AC18" s="26">
        <f>怪物产出!P19</f>
        <v>465</v>
      </c>
      <c r="AD18" s="29">
        <f t="shared" si="14"/>
        <v>8833</v>
      </c>
      <c r="AE18" s="30" t="str">
        <f t="shared" si="15"/>
        <v>prop,101|1167;prop,102|8833</v>
      </c>
    </row>
    <row r="19" spans="1:31">
      <c r="B19" s="26" t="str">
        <f>[2]物品定价!B9</f>
        <v>钻石</v>
      </c>
      <c r="C19" s="26">
        <f>[2]物品定价!C9</f>
        <v>0</v>
      </c>
      <c r="D19" s="26" t="str">
        <f>[2]物品定价!D9</f>
        <v>cash</v>
      </c>
      <c r="E19" s="26">
        <f>[2]物品定价!E9</f>
        <v>1</v>
      </c>
      <c r="F19" s="26" t="str">
        <f t="shared" si="19"/>
        <v>cash</v>
      </c>
      <c r="G19" s="26">
        <f t="shared" si="20"/>
        <v>1</v>
      </c>
      <c r="I19" s="28">
        <v>17</v>
      </c>
      <c r="J19" s="28">
        <f>IFERROR(INDEX(关卡设定!B:B,MATCH(价值设定!I19,关卡设定!J:J,0)),J18)</f>
        <v>4</v>
      </c>
      <c r="K19" s="28">
        <v>67</v>
      </c>
      <c r="L19" s="28">
        <f t="shared" si="0"/>
        <v>223</v>
      </c>
      <c r="M19" s="28">
        <f t="shared" si="17"/>
        <v>15.699999999999994</v>
      </c>
      <c r="N19" s="26" t="str">
        <f t="shared" si="1"/>
        <v>coin,670</v>
      </c>
      <c r="O19" s="26" t="str">
        <f t="shared" si="2"/>
        <v>coin,1340</v>
      </c>
      <c r="P19" s="26" t="str">
        <f t="shared" si="3"/>
        <v>coin,3350</v>
      </c>
      <c r="Q19" s="28">
        <f t="shared" si="4"/>
        <v>2230</v>
      </c>
      <c r="R19" s="29">
        <f t="shared" si="5"/>
        <v>6150</v>
      </c>
      <c r="S19" s="30" t="str">
        <f t="shared" si="6"/>
        <v>prop,103|3850;prop,104|6150</v>
      </c>
      <c r="T19" s="28">
        <f t="shared" si="7"/>
        <v>4460</v>
      </c>
      <c r="U19" s="29">
        <f t="shared" si="8"/>
        <v>2085</v>
      </c>
      <c r="V19" s="30" t="str">
        <f t="shared" si="9"/>
        <v>prop,104|7915;prop,105|2085</v>
      </c>
      <c r="W19" s="26">
        <f>怪物产出!N20</f>
        <v>240</v>
      </c>
      <c r="X19" s="29">
        <f t="shared" si="10"/>
        <v>1333</v>
      </c>
      <c r="Y19" s="30" t="str">
        <f t="shared" si="11"/>
        <v>prop,101|8667;prop,102|1333</v>
      </c>
      <c r="Z19" s="26">
        <f>怪物产出!O20</f>
        <v>360</v>
      </c>
      <c r="AA19" s="29">
        <f t="shared" si="12"/>
        <v>5333</v>
      </c>
      <c r="AB19" s="30" t="str">
        <f t="shared" si="13"/>
        <v>prop,101|4667;prop,102|5333</v>
      </c>
      <c r="AC19" s="26">
        <f>怪物产出!P20</f>
        <v>480</v>
      </c>
      <c r="AD19" s="29">
        <f t="shared" si="14"/>
        <v>9333</v>
      </c>
      <c r="AE19" s="30" t="str">
        <f t="shared" si="15"/>
        <v>prop,101|667;prop,102|9333</v>
      </c>
    </row>
    <row r="20" spans="1:31">
      <c r="B20" s="26" t="str">
        <f>[2]物品定价!B10</f>
        <v>色子</v>
      </c>
      <c r="C20" s="26">
        <f>[2]物品定价!C10</f>
        <v>0</v>
      </c>
      <c r="D20" s="26" t="str">
        <f>[2]物品定价!D10</f>
        <v>dice</v>
      </c>
      <c r="E20" s="26">
        <f>[2]物品定价!E10</f>
        <v>2</v>
      </c>
      <c r="F20" s="26" t="str">
        <f t="shared" si="19"/>
        <v>dice</v>
      </c>
      <c r="I20" s="28">
        <v>18</v>
      </c>
      <c r="J20" s="28">
        <f>IFERROR(INDEX(关卡设定!B:B,MATCH(价值设定!I20,关卡设定!J:J,0)),J19)</f>
        <v>4</v>
      </c>
      <c r="K20" s="28">
        <v>68</v>
      </c>
      <c r="L20" s="28">
        <f t="shared" si="0"/>
        <v>226</v>
      </c>
      <c r="M20" s="28">
        <f t="shared" si="17"/>
        <v>15.799999999999994</v>
      </c>
      <c r="N20" s="26" t="str">
        <f t="shared" si="1"/>
        <v>coin,680</v>
      </c>
      <c r="O20" s="26" t="str">
        <f t="shared" si="2"/>
        <v>coin,1360</v>
      </c>
      <c r="P20" s="26" t="str">
        <f t="shared" si="3"/>
        <v>coin,3400</v>
      </c>
      <c r="Q20" s="28">
        <f t="shared" si="4"/>
        <v>2260</v>
      </c>
      <c r="R20" s="29">
        <f t="shared" si="5"/>
        <v>6300</v>
      </c>
      <c r="S20" s="30" t="str">
        <f t="shared" si="6"/>
        <v>prop,103|3700;prop,104|6300</v>
      </c>
      <c r="T20" s="28">
        <f t="shared" si="7"/>
        <v>4520</v>
      </c>
      <c r="U20" s="29">
        <f t="shared" si="8"/>
        <v>2171</v>
      </c>
      <c r="V20" s="30" t="str">
        <f t="shared" si="9"/>
        <v>prop,104|7829;prop,105|2171</v>
      </c>
      <c r="W20" s="26">
        <f>怪物产出!N21</f>
        <v>240</v>
      </c>
      <c r="X20" s="29">
        <f t="shared" si="10"/>
        <v>1333</v>
      </c>
      <c r="Y20" s="30" t="str">
        <f t="shared" si="11"/>
        <v>prop,101|8667;prop,102|1333</v>
      </c>
      <c r="Z20" s="26">
        <f>怪物产出!O21</f>
        <v>360</v>
      </c>
      <c r="AA20" s="29">
        <f t="shared" si="12"/>
        <v>5333</v>
      </c>
      <c r="AB20" s="30" t="str">
        <f t="shared" si="13"/>
        <v>prop,101|4667;prop,102|5333</v>
      </c>
      <c r="AC20" s="26">
        <f>怪物产出!P21</f>
        <v>480</v>
      </c>
      <c r="AD20" s="29">
        <f t="shared" si="14"/>
        <v>9333</v>
      </c>
      <c r="AE20" s="30" t="str">
        <f t="shared" si="15"/>
        <v>prop,101|667;prop,102|9333</v>
      </c>
    </row>
    <row r="21" spans="1:31">
      <c r="I21" s="28">
        <v>19</v>
      </c>
      <c r="J21" s="28">
        <f>IFERROR(INDEX(关卡设定!B:B,MATCH(价值设定!I21,关卡设定!J:J,0)),J20)</f>
        <v>4</v>
      </c>
      <c r="K21" s="28">
        <v>69</v>
      </c>
      <c r="L21" s="28">
        <f t="shared" si="0"/>
        <v>230</v>
      </c>
      <c r="M21" s="28">
        <f t="shared" si="17"/>
        <v>15.899999999999993</v>
      </c>
      <c r="N21" s="26" t="str">
        <f t="shared" si="1"/>
        <v>coin,690</v>
      </c>
      <c r="O21" s="26" t="str">
        <f t="shared" si="2"/>
        <v>coin,1380</v>
      </c>
      <c r="P21" s="26" t="str">
        <f t="shared" si="3"/>
        <v>coin,3450</v>
      </c>
      <c r="Q21" s="28">
        <f t="shared" si="4"/>
        <v>2300</v>
      </c>
      <c r="R21" s="29">
        <f t="shared" si="5"/>
        <v>6500</v>
      </c>
      <c r="S21" s="30" t="str">
        <f t="shared" si="6"/>
        <v>prop,103|3500;prop,104|6500</v>
      </c>
      <c r="T21" s="28">
        <f t="shared" si="7"/>
        <v>4600</v>
      </c>
      <c r="U21" s="29">
        <f t="shared" si="8"/>
        <v>2285</v>
      </c>
      <c r="V21" s="30" t="str">
        <f t="shared" si="9"/>
        <v>prop,104|7715;prop,105|2285</v>
      </c>
      <c r="W21" s="26">
        <f>怪物产出!N22</f>
        <v>240</v>
      </c>
      <c r="X21" s="29">
        <f t="shared" si="10"/>
        <v>1333</v>
      </c>
      <c r="Y21" s="30" t="str">
        <f t="shared" si="11"/>
        <v>prop,101|8667;prop,102|1333</v>
      </c>
      <c r="Z21" s="26">
        <f>怪物产出!O22</f>
        <v>360</v>
      </c>
      <c r="AA21" s="29">
        <f t="shared" si="12"/>
        <v>5333</v>
      </c>
      <c r="AB21" s="30" t="str">
        <f t="shared" si="13"/>
        <v>prop,101|4667;prop,102|5333</v>
      </c>
      <c r="AC21" s="26">
        <f>怪物产出!P22</f>
        <v>480</v>
      </c>
      <c r="AD21" s="29">
        <f t="shared" si="14"/>
        <v>9333</v>
      </c>
      <c r="AE21" s="30" t="str">
        <f t="shared" si="15"/>
        <v>prop,101|667;prop,102|9333</v>
      </c>
    </row>
    <row r="22" spans="1:31">
      <c r="A22" s="26" t="str">
        <f>[2]物品定价!A32</f>
        <v>ID</v>
      </c>
      <c r="I22" s="28">
        <v>20</v>
      </c>
      <c r="J22" s="28">
        <f>IFERROR(INDEX(关卡设定!B:B,MATCH(价值设定!I22,关卡设定!J:J,0)),J21)</f>
        <v>4</v>
      </c>
      <c r="K22" s="28">
        <v>70</v>
      </c>
      <c r="L22" s="28">
        <f t="shared" si="0"/>
        <v>233</v>
      </c>
      <c r="M22" s="28">
        <f t="shared" si="17"/>
        <v>15.999999999999993</v>
      </c>
      <c r="N22" s="26" t="str">
        <f t="shared" si="1"/>
        <v>coin,700</v>
      </c>
      <c r="O22" s="26" t="str">
        <f t="shared" si="2"/>
        <v>coin,1400</v>
      </c>
      <c r="P22" s="26" t="str">
        <f t="shared" si="3"/>
        <v>coin,3500</v>
      </c>
      <c r="Q22" s="28">
        <f t="shared" si="4"/>
        <v>2330</v>
      </c>
      <c r="R22" s="29">
        <f t="shared" si="5"/>
        <v>6650</v>
      </c>
      <c r="S22" s="30" t="str">
        <f t="shared" si="6"/>
        <v>prop,103|3350;prop,104|6650</v>
      </c>
      <c r="T22" s="28">
        <f t="shared" si="7"/>
        <v>4660</v>
      </c>
      <c r="U22" s="29">
        <f t="shared" si="8"/>
        <v>2371</v>
      </c>
      <c r="V22" s="30" t="str">
        <f t="shared" si="9"/>
        <v>prop,104|7629;prop,105|2371</v>
      </c>
      <c r="W22" s="26">
        <f>怪物产出!N23</f>
        <v>240</v>
      </c>
      <c r="X22" s="29">
        <f t="shared" si="10"/>
        <v>1333</v>
      </c>
      <c r="Y22" s="30" t="str">
        <f t="shared" si="11"/>
        <v>prop,101|8667;prop,102|1333</v>
      </c>
      <c r="Z22" s="26">
        <f>怪物产出!O23</f>
        <v>360</v>
      </c>
      <c r="AA22" s="29">
        <f t="shared" si="12"/>
        <v>5333</v>
      </c>
      <c r="AB22" s="30" t="str">
        <f t="shared" si="13"/>
        <v>prop,101|4667;prop,102|5333</v>
      </c>
      <c r="AC22" s="26">
        <f>怪物产出!P23</f>
        <v>480</v>
      </c>
      <c r="AD22" s="29">
        <f t="shared" si="14"/>
        <v>9333</v>
      </c>
      <c r="AE22" s="30" t="str">
        <f t="shared" si="15"/>
        <v>prop,101|667;prop,102|9333</v>
      </c>
    </row>
    <row r="23" spans="1:31">
      <c r="A23" s="26">
        <f>[2]物品定价!A33</f>
        <v>101</v>
      </c>
      <c r="B23" s="26" t="str">
        <f>[2]物品定价!B33</f>
        <v>经验团子</v>
      </c>
      <c r="C23" s="26">
        <f>[2]物品定价!C33</f>
        <v>200</v>
      </c>
      <c r="D23" s="26" t="str">
        <f>[2]物品定价!D33</f>
        <v>prop,101</v>
      </c>
      <c r="E23" s="26">
        <f>[2]物品定价!E33</f>
        <v>0.4</v>
      </c>
      <c r="F23" s="26" t="str">
        <f>D23</f>
        <v>prop,101</v>
      </c>
      <c r="I23" s="28">
        <v>21</v>
      </c>
      <c r="J23" s="28">
        <f>IFERROR(INDEX(关卡设定!B:B,MATCH(价值设定!I23,关卡设定!J:J,0)),J22)</f>
        <v>4</v>
      </c>
      <c r="K23" s="28">
        <v>71</v>
      </c>
      <c r="L23" s="28">
        <f t="shared" si="0"/>
        <v>236</v>
      </c>
      <c r="M23" s="28">
        <f t="shared" si="17"/>
        <v>16.099999999999994</v>
      </c>
      <c r="N23" s="26" t="str">
        <f t="shared" si="1"/>
        <v>coin,710</v>
      </c>
      <c r="O23" s="26" t="str">
        <f t="shared" si="2"/>
        <v>coin,1420</v>
      </c>
      <c r="P23" s="26" t="str">
        <f t="shared" si="3"/>
        <v>coin,3550</v>
      </c>
      <c r="Q23" s="28">
        <f t="shared" si="4"/>
        <v>2360</v>
      </c>
      <c r="R23" s="29">
        <f t="shared" si="5"/>
        <v>6800</v>
      </c>
      <c r="S23" s="30" t="str">
        <f t="shared" si="6"/>
        <v>prop,103|3200;prop,104|6800</v>
      </c>
      <c r="T23" s="28">
        <f t="shared" si="7"/>
        <v>4720</v>
      </c>
      <c r="U23" s="29">
        <f t="shared" si="8"/>
        <v>2457</v>
      </c>
      <c r="V23" s="30" t="str">
        <f t="shared" si="9"/>
        <v>prop,104|7543;prop,105|2457</v>
      </c>
      <c r="W23" s="26">
        <f>怪物产出!N24</f>
        <v>240</v>
      </c>
      <c r="X23" s="29">
        <f t="shared" si="10"/>
        <v>1333</v>
      </c>
      <c r="Y23" s="30" t="str">
        <f t="shared" si="11"/>
        <v>prop,101|8667;prop,102|1333</v>
      </c>
      <c r="Z23" s="26">
        <f>怪物产出!O24</f>
        <v>360</v>
      </c>
      <c r="AA23" s="29">
        <f t="shared" si="12"/>
        <v>5333</v>
      </c>
      <c r="AB23" s="30" t="str">
        <f t="shared" si="13"/>
        <v>prop,101|4667;prop,102|5333</v>
      </c>
      <c r="AC23" s="26">
        <f>怪物产出!P24</f>
        <v>480</v>
      </c>
      <c r="AD23" s="29">
        <f t="shared" si="14"/>
        <v>9333</v>
      </c>
      <c r="AE23" s="30" t="str">
        <f t="shared" si="15"/>
        <v>prop,101|667;prop,102|9333</v>
      </c>
    </row>
    <row r="24" spans="1:31">
      <c r="A24" s="26">
        <f>[2]物品定价!A34</f>
        <v>102</v>
      </c>
      <c r="B24" s="26" t="str">
        <f>[2]物品定价!B34</f>
        <v>经验蛋糕</v>
      </c>
      <c r="C24" s="26">
        <f>[2]物品定价!C34</f>
        <v>500</v>
      </c>
      <c r="D24" s="26" t="str">
        <f>[2]物品定价!D34</f>
        <v>prop,102</v>
      </c>
      <c r="E24" s="26">
        <f>[2]物品定价!E34</f>
        <v>1</v>
      </c>
      <c r="F24" s="26" t="str">
        <f t="shared" ref="F24:F87" si="21">D24</f>
        <v>prop,102</v>
      </c>
      <c r="I24" s="28">
        <v>22</v>
      </c>
      <c r="J24" s="28">
        <f>IFERROR(INDEX(关卡设定!B:B,MATCH(价值设定!I24,关卡设定!J:J,0)),J23)</f>
        <v>5</v>
      </c>
      <c r="K24" s="28">
        <v>72</v>
      </c>
      <c r="L24" s="28">
        <f t="shared" si="0"/>
        <v>240</v>
      </c>
      <c r="M24" s="28">
        <f t="shared" si="17"/>
        <v>16.199999999999996</v>
      </c>
      <c r="N24" s="26" t="str">
        <f t="shared" si="1"/>
        <v>coin,720</v>
      </c>
      <c r="O24" s="26" t="str">
        <f t="shared" si="2"/>
        <v>coin,1440</v>
      </c>
      <c r="P24" s="26" t="str">
        <f t="shared" si="3"/>
        <v>coin,3600</v>
      </c>
      <c r="Q24" s="28">
        <f t="shared" si="4"/>
        <v>2400</v>
      </c>
      <c r="R24" s="29">
        <f t="shared" si="5"/>
        <v>7000</v>
      </c>
      <c r="S24" s="30" t="str">
        <f t="shared" si="6"/>
        <v>prop,103|3000;prop,104|7000</v>
      </c>
      <c r="T24" s="28">
        <f t="shared" si="7"/>
        <v>4800</v>
      </c>
      <c r="U24" s="29">
        <f t="shared" si="8"/>
        <v>2571</v>
      </c>
      <c r="V24" s="30" t="str">
        <f t="shared" si="9"/>
        <v>prop,104|7429;prop,105|2571</v>
      </c>
      <c r="W24" s="26">
        <f>怪物产出!N25</f>
        <v>247</v>
      </c>
      <c r="X24" s="29">
        <f t="shared" si="10"/>
        <v>1566</v>
      </c>
      <c r="Y24" s="30" t="str">
        <f t="shared" si="11"/>
        <v>prop,101|8434;prop,102|1566</v>
      </c>
      <c r="Z24" s="26">
        <f>怪物产出!O25</f>
        <v>370</v>
      </c>
      <c r="AA24" s="29">
        <f t="shared" si="12"/>
        <v>5666</v>
      </c>
      <c r="AB24" s="30" t="str">
        <f t="shared" si="13"/>
        <v>prop,101|4334;prop,102|5666</v>
      </c>
      <c r="AC24" s="26">
        <f>怪物产出!P25</f>
        <v>495</v>
      </c>
      <c r="AD24" s="29">
        <f t="shared" si="14"/>
        <v>9833</v>
      </c>
      <c r="AE24" s="30" t="str">
        <f t="shared" si="15"/>
        <v>prop,101|167;prop,102|9833</v>
      </c>
    </row>
    <row r="25" spans="1:31">
      <c r="A25" s="26">
        <f>[2]物品定价!A35</f>
        <v>103</v>
      </c>
      <c r="B25" s="26" t="str">
        <f>[2]物品定价!B35</f>
        <v>经验奶昔</v>
      </c>
      <c r="C25" s="26">
        <f>[2]物品定价!C35</f>
        <v>1000</v>
      </c>
      <c r="D25" s="26" t="str">
        <f>[2]物品定价!D35</f>
        <v>prop,103</v>
      </c>
      <c r="E25" s="26">
        <f>[2]物品定价!E35</f>
        <v>2</v>
      </c>
      <c r="F25" s="26" t="str">
        <f t="shared" si="21"/>
        <v>prop,103</v>
      </c>
      <c r="I25" s="28">
        <v>23</v>
      </c>
      <c r="J25" s="28">
        <f>IFERROR(INDEX(关卡设定!B:B,MATCH(价值设定!I25,关卡设定!J:J,0)),J24)</f>
        <v>5</v>
      </c>
      <c r="K25" s="28">
        <v>73</v>
      </c>
      <c r="L25" s="28">
        <f t="shared" si="0"/>
        <v>243</v>
      </c>
      <c r="M25" s="28">
        <f t="shared" si="17"/>
        <v>16.299999999999997</v>
      </c>
      <c r="N25" s="26" t="str">
        <f t="shared" si="1"/>
        <v>coin,730</v>
      </c>
      <c r="O25" s="26" t="str">
        <f t="shared" si="2"/>
        <v>coin,1460</v>
      </c>
      <c r="P25" s="26" t="str">
        <f t="shared" si="3"/>
        <v>coin,3650</v>
      </c>
      <c r="Q25" s="28">
        <f t="shared" si="4"/>
        <v>2430</v>
      </c>
      <c r="R25" s="29">
        <f t="shared" si="5"/>
        <v>7150</v>
      </c>
      <c r="S25" s="30" t="str">
        <f t="shared" si="6"/>
        <v>prop,103|2850;prop,104|7150</v>
      </c>
      <c r="T25" s="28">
        <f t="shared" si="7"/>
        <v>4860</v>
      </c>
      <c r="U25" s="29">
        <f t="shared" si="8"/>
        <v>2657</v>
      </c>
      <c r="V25" s="30" t="str">
        <f t="shared" si="9"/>
        <v>prop,104|7343;prop,105|2657</v>
      </c>
      <c r="W25" s="26">
        <f>怪物产出!N26</f>
        <v>247</v>
      </c>
      <c r="X25" s="29">
        <f t="shared" si="10"/>
        <v>1566</v>
      </c>
      <c r="Y25" s="30" t="str">
        <f t="shared" si="11"/>
        <v>prop,101|8434;prop,102|1566</v>
      </c>
      <c r="Z25" s="26">
        <f>怪物产出!O26</f>
        <v>370</v>
      </c>
      <c r="AA25" s="29">
        <f t="shared" si="12"/>
        <v>5666</v>
      </c>
      <c r="AB25" s="30" t="str">
        <f t="shared" si="13"/>
        <v>prop,101|4334;prop,102|5666</v>
      </c>
      <c r="AC25" s="26">
        <f>怪物产出!P26</f>
        <v>495</v>
      </c>
      <c r="AD25" s="29">
        <f t="shared" si="14"/>
        <v>9833</v>
      </c>
      <c r="AE25" s="30" t="str">
        <f t="shared" si="15"/>
        <v>prop,101|167;prop,102|9833</v>
      </c>
    </row>
    <row r="26" spans="1:31">
      <c r="A26" s="26">
        <f>[2]物品定价!A36</f>
        <v>104</v>
      </c>
      <c r="B26" s="26" t="str">
        <f>[2]物品定价!B36</f>
        <v>经验鸡块</v>
      </c>
      <c r="C26" s="26">
        <f>[2]物品定价!C36</f>
        <v>3000</v>
      </c>
      <c r="D26" s="26" t="str">
        <f>[2]物品定价!D36</f>
        <v>prop,104</v>
      </c>
      <c r="E26" s="26">
        <f>[2]物品定价!E36</f>
        <v>6</v>
      </c>
      <c r="F26" s="26" t="str">
        <f t="shared" si="21"/>
        <v>prop,104</v>
      </c>
      <c r="I26" s="28">
        <v>24</v>
      </c>
      <c r="J26" s="28">
        <f>IFERROR(INDEX(关卡设定!B:B,MATCH(价值设定!I26,关卡设定!J:J,0)),J25)</f>
        <v>5</v>
      </c>
      <c r="K26" s="28">
        <v>74</v>
      </c>
      <c r="L26" s="28">
        <f t="shared" si="0"/>
        <v>246</v>
      </c>
      <c r="M26" s="28">
        <f t="shared" si="17"/>
        <v>16.399999999999999</v>
      </c>
      <c r="N26" s="26" t="str">
        <f t="shared" si="1"/>
        <v>coin,740</v>
      </c>
      <c r="O26" s="26" t="str">
        <f t="shared" si="2"/>
        <v>coin,1480</v>
      </c>
      <c r="P26" s="26" t="str">
        <f t="shared" si="3"/>
        <v>coin,3700</v>
      </c>
      <c r="Q26" s="28">
        <f t="shared" si="4"/>
        <v>2460</v>
      </c>
      <c r="R26" s="29">
        <f t="shared" si="5"/>
        <v>7300</v>
      </c>
      <c r="S26" s="30" t="str">
        <f t="shared" si="6"/>
        <v>prop,103|2700;prop,104|7300</v>
      </c>
      <c r="T26" s="28">
        <f t="shared" si="7"/>
        <v>4920</v>
      </c>
      <c r="U26" s="29">
        <f t="shared" si="8"/>
        <v>2742</v>
      </c>
      <c r="V26" s="30" t="str">
        <f t="shared" si="9"/>
        <v>prop,104|7258;prop,105|2742</v>
      </c>
      <c r="W26" s="26">
        <f>怪物产出!N27</f>
        <v>255</v>
      </c>
      <c r="X26" s="29">
        <f t="shared" si="10"/>
        <v>1833</v>
      </c>
      <c r="Y26" s="30" t="str">
        <f t="shared" si="11"/>
        <v>prop,101|8167;prop,102|1833</v>
      </c>
      <c r="Z26" s="26">
        <f>怪物产出!O27</f>
        <v>382</v>
      </c>
      <c r="AA26" s="29">
        <f t="shared" si="12"/>
        <v>6066</v>
      </c>
      <c r="AB26" s="30" t="str">
        <f t="shared" si="13"/>
        <v>prop,101|3934;prop,102|6066</v>
      </c>
      <c r="AC26" s="26">
        <f>怪物产出!P27</f>
        <v>510</v>
      </c>
      <c r="AD26" s="29">
        <f t="shared" si="14"/>
        <v>200</v>
      </c>
      <c r="AE26" s="30" t="str">
        <f t="shared" si="15"/>
        <v>prop,102|9800;prop,103|200</v>
      </c>
    </row>
    <row r="27" spans="1:31">
      <c r="A27" s="26">
        <f>[2]物品定价!A37</f>
        <v>105</v>
      </c>
      <c r="B27" s="26" t="str">
        <f>[2]物品定价!B37</f>
        <v>经验鱼籽丼</v>
      </c>
      <c r="C27" s="26">
        <f>[2]物品定价!C37</f>
        <v>10000</v>
      </c>
      <c r="D27" s="26" t="str">
        <f>[2]物品定价!D37</f>
        <v>prop,105</v>
      </c>
      <c r="E27" s="26">
        <f>[2]物品定价!E37</f>
        <v>20</v>
      </c>
      <c r="F27" s="26" t="str">
        <f t="shared" si="21"/>
        <v>prop,105</v>
      </c>
      <c r="I27" s="28">
        <v>25</v>
      </c>
      <c r="J27" s="28">
        <f>IFERROR(INDEX(关卡设定!B:B,MATCH(价值设定!I27,关卡设定!J:J,0)),J26)</f>
        <v>5</v>
      </c>
      <c r="K27" s="28">
        <v>75</v>
      </c>
      <c r="L27" s="28">
        <f t="shared" si="0"/>
        <v>250</v>
      </c>
      <c r="M27" s="28">
        <f t="shared" si="17"/>
        <v>16.5</v>
      </c>
      <c r="N27" s="26" t="str">
        <f t="shared" si="1"/>
        <v>coin,750</v>
      </c>
      <c r="O27" s="26" t="str">
        <f t="shared" si="2"/>
        <v>coin,1500</v>
      </c>
      <c r="P27" s="26" t="str">
        <f t="shared" si="3"/>
        <v>coin,3750</v>
      </c>
      <c r="Q27" s="28">
        <f t="shared" si="4"/>
        <v>2500</v>
      </c>
      <c r="R27" s="29">
        <f t="shared" si="5"/>
        <v>7500</v>
      </c>
      <c r="S27" s="30" t="str">
        <f t="shared" si="6"/>
        <v>prop,103|2500;prop,104|7500</v>
      </c>
      <c r="T27" s="28">
        <f t="shared" si="7"/>
        <v>5000</v>
      </c>
      <c r="U27" s="29">
        <f t="shared" si="8"/>
        <v>2857</v>
      </c>
      <c r="V27" s="30" t="str">
        <f t="shared" si="9"/>
        <v>prop,104|7143;prop,105|2857</v>
      </c>
      <c r="W27" s="26">
        <f>怪物产出!N28</f>
        <v>255</v>
      </c>
      <c r="X27" s="29">
        <f t="shared" si="10"/>
        <v>1833</v>
      </c>
      <c r="Y27" s="30" t="str">
        <f t="shared" si="11"/>
        <v>prop,101|8167;prop,102|1833</v>
      </c>
      <c r="Z27" s="26">
        <f>怪物产出!O28</f>
        <v>382</v>
      </c>
      <c r="AA27" s="29">
        <f t="shared" si="12"/>
        <v>6066</v>
      </c>
      <c r="AB27" s="30" t="str">
        <f t="shared" si="13"/>
        <v>prop,101|3934;prop,102|6066</v>
      </c>
      <c r="AC27" s="26">
        <f>怪物产出!P28</f>
        <v>510</v>
      </c>
      <c r="AD27" s="29">
        <f t="shared" si="14"/>
        <v>200</v>
      </c>
      <c r="AE27" s="30" t="str">
        <f t="shared" si="15"/>
        <v>prop,102|9800;prop,103|200</v>
      </c>
    </row>
    <row r="28" spans="1:31">
      <c r="A28" s="26">
        <f>[2]物品定价!A38</f>
        <v>106</v>
      </c>
      <c r="B28" s="26" t="str">
        <f>[2]物品定价!B38</f>
        <v>经验寿喜锅</v>
      </c>
      <c r="C28" s="26">
        <f>[2]物品定价!C38</f>
        <v>30000</v>
      </c>
      <c r="D28" s="26" t="str">
        <f>[2]物品定价!D38</f>
        <v>prop,106</v>
      </c>
      <c r="E28" s="26">
        <f>[2]物品定价!E38</f>
        <v>60</v>
      </c>
      <c r="F28" s="26" t="str">
        <f t="shared" si="21"/>
        <v>prop,106</v>
      </c>
      <c r="I28" s="28">
        <v>26</v>
      </c>
      <c r="J28" s="28">
        <f>IFERROR(INDEX(关卡设定!B:B,MATCH(价值设定!I28,关卡设定!J:J,0)),J27)</f>
        <v>5</v>
      </c>
      <c r="K28" s="28">
        <v>76</v>
      </c>
      <c r="L28" s="28">
        <f t="shared" si="0"/>
        <v>253</v>
      </c>
      <c r="M28" s="28">
        <f t="shared" si="17"/>
        <v>16.600000000000001</v>
      </c>
      <c r="N28" s="26" t="str">
        <f t="shared" si="1"/>
        <v>coin,760</v>
      </c>
      <c r="O28" s="26" t="str">
        <f t="shared" si="2"/>
        <v>coin,1520</v>
      </c>
      <c r="P28" s="26" t="str">
        <f t="shared" si="3"/>
        <v>coin,3800</v>
      </c>
      <c r="Q28" s="28">
        <f t="shared" si="4"/>
        <v>2530</v>
      </c>
      <c r="R28" s="29">
        <f t="shared" si="5"/>
        <v>7650</v>
      </c>
      <c r="S28" s="30" t="str">
        <f t="shared" si="6"/>
        <v>prop,103|2350;prop,104|7650</v>
      </c>
      <c r="T28" s="28">
        <f t="shared" si="7"/>
        <v>5060</v>
      </c>
      <c r="U28" s="29">
        <f t="shared" si="8"/>
        <v>2942</v>
      </c>
      <c r="V28" s="30" t="str">
        <f t="shared" si="9"/>
        <v>prop,104|7058;prop,105|2942</v>
      </c>
      <c r="W28" s="26">
        <f>怪物产出!N29</f>
        <v>255</v>
      </c>
      <c r="X28" s="29">
        <f t="shared" si="10"/>
        <v>1833</v>
      </c>
      <c r="Y28" s="30" t="str">
        <f t="shared" si="11"/>
        <v>prop,101|8167;prop,102|1833</v>
      </c>
      <c r="Z28" s="26">
        <f>怪物产出!O29</f>
        <v>382</v>
      </c>
      <c r="AA28" s="29">
        <f t="shared" si="12"/>
        <v>6066</v>
      </c>
      <c r="AB28" s="30" t="str">
        <f t="shared" si="13"/>
        <v>prop,101|3934;prop,102|6066</v>
      </c>
      <c r="AC28" s="26">
        <f>怪物产出!P29</f>
        <v>510</v>
      </c>
      <c r="AD28" s="29">
        <f t="shared" si="14"/>
        <v>200</v>
      </c>
      <c r="AE28" s="30" t="str">
        <f t="shared" si="15"/>
        <v>prop,102|9800;prop,103|200</v>
      </c>
    </row>
    <row r="29" spans="1:31">
      <c r="A29" s="26">
        <f>[2]物品定价!A39</f>
        <v>201</v>
      </c>
      <c r="B29" s="26" t="str">
        <f>[2]物品定价!B39</f>
        <v>入门实力徽章</v>
      </c>
      <c r="C29" s="26" t="str">
        <f>[2]物品定价!C39</f>
        <v>实力的凭证，用于将角色提升到2星。</v>
      </c>
      <c r="D29" s="26" t="str">
        <f>[2]物品定价!D39</f>
        <v>prop,201</v>
      </c>
      <c r="E29" s="26">
        <f>[2]物品定价!E39</f>
        <v>0</v>
      </c>
      <c r="F29" s="26" t="str">
        <f t="shared" si="21"/>
        <v>prop,201</v>
      </c>
      <c r="I29" s="28">
        <v>27</v>
      </c>
      <c r="J29" s="28">
        <f>IFERROR(INDEX(关卡设定!B:B,MATCH(价值设定!I29,关卡设定!J:J,0)),J28)</f>
        <v>5</v>
      </c>
      <c r="K29" s="28">
        <v>77</v>
      </c>
      <c r="L29" s="28">
        <f t="shared" si="0"/>
        <v>256</v>
      </c>
      <c r="M29" s="28">
        <f t="shared" si="17"/>
        <v>16.700000000000003</v>
      </c>
      <c r="N29" s="26" t="str">
        <f t="shared" si="1"/>
        <v>coin,770</v>
      </c>
      <c r="O29" s="26" t="str">
        <f t="shared" si="2"/>
        <v>coin,1540</v>
      </c>
      <c r="P29" s="26" t="str">
        <f t="shared" si="3"/>
        <v>coin,3850</v>
      </c>
      <c r="Q29" s="28">
        <f t="shared" si="4"/>
        <v>2560</v>
      </c>
      <c r="R29" s="29">
        <f t="shared" si="5"/>
        <v>7800</v>
      </c>
      <c r="S29" s="30" t="str">
        <f t="shared" si="6"/>
        <v>prop,103|2200;prop,104|7800</v>
      </c>
      <c r="T29" s="28">
        <f t="shared" si="7"/>
        <v>5120</v>
      </c>
      <c r="U29" s="29">
        <f t="shared" si="8"/>
        <v>3028</v>
      </c>
      <c r="V29" s="30" t="str">
        <f t="shared" si="9"/>
        <v>prop,104|6972;prop,105|3028</v>
      </c>
      <c r="W29" s="26">
        <f>怪物产出!N30</f>
        <v>262</v>
      </c>
      <c r="X29" s="29">
        <f t="shared" si="10"/>
        <v>2066</v>
      </c>
      <c r="Y29" s="30" t="str">
        <f t="shared" si="11"/>
        <v>prop,101|7934;prop,102|2066</v>
      </c>
      <c r="Z29" s="26">
        <f>怪物产出!O30</f>
        <v>392</v>
      </c>
      <c r="AA29" s="29">
        <f t="shared" si="12"/>
        <v>6400</v>
      </c>
      <c r="AB29" s="30" t="str">
        <f t="shared" si="13"/>
        <v>prop,101|3600;prop,102|6400</v>
      </c>
      <c r="AC29" s="26">
        <f>怪物产出!P30</f>
        <v>525</v>
      </c>
      <c r="AD29" s="29">
        <f t="shared" si="14"/>
        <v>500</v>
      </c>
      <c r="AE29" s="30" t="str">
        <f t="shared" si="15"/>
        <v>prop,102|9500;prop,103|500</v>
      </c>
    </row>
    <row r="30" spans="1:31">
      <c r="A30" s="26">
        <f>[2]物品定价!A40</f>
        <v>202</v>
      </c>
      <c r="B30" s="26" t="str">
        <f>[2]物品定价!B40</f>
        <v>初级实力徽章</v>
      </c>
      <c r="C30" s="26" t="str">
        <f>[2]物品定价!C40</f>
        <v>实力的凭证，用于将角色提升到2星和3星。</v>
      </c>
      <c r="D30" s="26" t="str">
        <f>[2]物品定价!D40</f>
        <v>prop,202</v>
      </c>
      <c r="E30" s="26">
        <f>[2]物品定价!E40</f>
        <v>2</v>
      </c>
      <c r="F30" s="26" t="str">
        <f t="shared" si="21"/>
        <v>prop,202</v>
      </c>
      <c r="I30" s="28">
        <v>28</v>
      </c>
      <c r="J30" s="28">
        <f>IFERROR(INDEX(关卡设定!B:B,MATCH(价值设定!I30,关卡设定!J:J,0)),J29)</f>
        <v>5</v>
      </c>
      <c r="K30" s="28">
        <v>78</v>
      </c>
      <c r="L30" s="28">
        <f t="shared" si="0"/>
        <v>260</v>
      </c>
      <c r="M30" s="28">
        <f t="shared" si="17"/>
        <v>16.800000000000004</v>
      </c>
      <c r="N30" s="26" t="str">
        <f t="shared" si="1"/>
        <v>coin,780</v>
      </c>
      <c r="O30" s="26" t="str">
        <f t="shared" si="2"/>
        <v>coin,1560</v>
      </c>
      <c r="P30" s="26" t="str">
        <f t="shared" si="3"/>
        <v>coin,3900</v>
      </c>
      <c r="Q30" s="28">
        <f t="shared" si="4"/>
        <v>2600</v>
      </c>
      <c r="R30" s="29">
        <f t="shared" si="5"/>
        <v>8000</v>
      </c>
      <c r="S30" s="30" t="str">
        <f t="shared" si="6"/>
        <v>prop,103|2000;prop,104|8000</v>
      </c>
      <c r="T30" s="28">
        <f t="shared" si="7"/>
        <v>5200</v>
      </c>
      <c r="U30" s="29">
        <f t="shared" si="8"/>
        <v>3142</v>
      </c>
      <c r="V30" s="30" t="str">
        <f t="shared" si="9"/>
        <v>prop,104|6858;prop,105|3142</v>
      </c>
      <c r="W30" s="26">
        <f>怪物产出!N31</f>
        <v>262</v>
      </c>
      <c r="X30" s="29">
        <f t="shared" si="10"/>
        <v>2066</v>
      </c>
      <c r="Y30" s="30" t="str">
        <f t="shared" si="11"/>
        <v>prop,101|7934;prop,102|2066</v>
      </c>
      <c r="Z30" s="26">
        <f>怪物产出!O31</f>
        <v>392</v>
      </c>
      <c r="AA30" s="29">
        <f t="shared" si="12"/>
        <v>6400</v>
      </c>
      <c r="AB30" s="30" t="str">
        <f t="shared" si="13"/>
        <v>prop,101|3600;prop,102|6400</v>
      </c>
      <c r="AC30" s="26">
        <f>怪物产出!P31</f>
        <v>525</v>
      </c>
      <c r="AD30" s="29">
        <f t="shared" si="14"/>
        <v>500</v>
      </c>
      <c r="AE30" s="30" t="str">
        <f t="shared" si="15"/>
        <v>prop,102|9500;prop,103|500</v>
      </c>
    </row>
    <row r="31" spans="1:31">
      <c r="A31" s="26">
        <f>[2]物品定价!A41</f>
        <v>203</v>
      </c>
      <c r="B31" s="26" t="str">
        <f>[2]物品定价!B41</f>
        <v>中级实力徽章</v>
      </c>
      <c r="C31" s="26" t="str">
        <f>[2]物品定价!C41</f>
        <v>实力的凭证，用于将角色提升到3星和4星。</v>
      </c>
      <c r="D31" s="26" t="str">
        <f>[2]物品定价!D41</f>
        <v>prop,203</v>
      </c>
      <c r="E31" s="26">
        <f>[2]物品定价!E41</f>
        <v>3</v>
      </c>
      <c r="F31" s="26" t="str">
        <f t="shared" si="21"/>
        <v>prop,203</v>
      </c>
      <c r="I31" s="28">
        <v>29</v>
      </c>
      <c r="J31" s="28">
        <f>IFERROR(INDEX(关卡设定!B:B,MATCH(价值设定!I31,关卡设定!J:J,0)),J30)</f>
        <v>5</v>
      </c>
      <c r="K31" s="28">
        <v>79</v>
      </c>
      <c r="L31" s="28">
        <f t="shared" si="0"/>
        <v>263</v>
      </c>
      <c r="M31" s="28">
        <f t="shared" si="17"/>
        <v>16.900000000000006</v>
      </c>
      <c r="N31" s="26" t="str">
        <f t="shared" si="1"/>
        <v>coin,790</v>
      </c>
      <c r="O31" s="26" t="str">
        <f t="shared" si="2"/>
        <v>coin,1580</v>
      </c>
      <c r="P31" s="26" t="str">
        <f t="shared" si="3"/>
        <v>coin,3950</v>
      </c>
      <c r="Q31" s="28">
        <f t="shared" si="4"/>
        <v>2630</v>
      </c>
      <c r="R31" s="29">
        <f t="shared" si="5"/>
        <v>8150</v>
      </c>
      <c r="S31" s="30" t="str">
        <f t="shared" si="6"/>
        <v>prop,103|1850;prop,104|8150</v>
      </c>
      <c r="T31" s="28">
        <f t="shared" si="7"/>
        <v>5260</v>
      </c>
      <c r="U31" s="29">
        <f t="shared" si="8"/>
        <v>3228</v>
      </c>
      <c r="V31" s="30" t="str">
        <f t="shared" si="9"/>
        <v>prop,104|6772;prop,105|3228</v>
      </c>
      <c r="W31" s="26">
        <f>怪物产出!N32</f>
        <v>262</v>
      </c>
      <c r="X31" s="29">
        <f t="shared" si="10"/>
        <v>2066</v>
      </c>
      <c r="Y31" s="30" t="str">
        <f t="shared" si="11"/>
        <v>prop,101|7934;prop,102|2066</v>
      </c>
      <c r="Z31" s="26">
        <f>怪物产出!O32</f>
        <v>392</v>
      </c>
      <c r="AA31" s="29">
        <f t="shared" si="12"/>
        <v>6400</v>
      </c>
      <c r="AB31" s="30" t="str">
        <f t="shared" si="13"/>
        <v>prop,101|3600;prop,102|6400</v>
      </c>
      <c r="AC31" s="26">
        <f>怪物产出!P32</f>
        <v>525</v>
      </c>
      <c r="AD31" s="29">
        <f t="shared" si="14"/>
        <v>500</v>
      </c>
      <c r="AE31" s="30" t="str">
        <f t="shared" si="15"/>
        <v>prop,102|9500;prop,103|500</v>
      </c>
    </row>
    <row r="32" spans="1:31">
      <c r="A32" s="26">
        <f>[2]物品定价!A42</f>
        <v>204</v>
      </c>
      <c r="B32" s="26" t="str">
        <f>[2]物品定价!B42</f>
        <v>高级实力徽章</v>
      </c>
      <c r="C32" s="26" t="str">
        <f>[2]物品定价!C42</f>
        <v>实力的凭证，用于将角色提升到4星和5星。</v>
      </c>
      <c r="D32" s="26" t="str">
        <f>[2]物品定价!D42</f>
        <v>prop,204</v>
      </c>
      <c r="E32" s="26">
        <f>[2]物品定价!E42</f>
        <v>5</v>
      </c>
      <c r="F32" s="26" t="str">
        <f t="shared" si="21"/>
        <v>prop,204</v>
      </c>
      <c r="I32" s="28">
        <v>30</v>
      </c>
      <c r="J32" s="28">
        <f>IFERROR(INDEX(关卡设定!B:B,MATCH(价值设定!I32,关卡设定!J:J,0)),J31)</f>
        <v>5</v>
      </c>
      <c r="K32" s="28">
        <v>80</v>
      </c>
      <c r="L32" s="28">
        <f t="shared" si="0"/>
        <v>266</v>
      </c>
      <c r="M32" s="28">
        <f t="shared" si="17"/>
        <v>17.000000000000007</v>
      </c>
      <c r="N32" s="26" t="str">
        <f t="shared" si="1"/>
        <v>coin,800</v>
      </c>
      <c r="O32" s="26" t="str">
        <f t="shared" si="2"/>
        <v>coin,1600</v>
      </c>
      <c r="P32" s="26" t="str">
        <f t="shared" si="3"/>
        <v>coin,4000</v>
      </c>
      <c r="Q32" s="28">
        <f t="shared" si="4"/>
        <v>2660</v>
      </c>
      <c r="R32" s="29">
        <f t="shared" si="5"/>
        <v>8300</v>
      </c>
      <c r="S32" s="30" t="str">
        <f t="shared" si="6"/>
        <v>prop,103|1700;prop,104|8300</v>
      </c>
      <c r="T32" s="28">
        <f t="shared" si="7"/>
        <v>5320</v>
      </c>
      <c r="U32" s="29">
        <f t="shared" si="8"/>
        <v>3314</v>
      </c>
      <c r="V32" s="30" t="str">
        <f t="shared" si="9"/>
        <v>prop,104|6686;prop,105|3314</v>
      </c>
      <c r="W32" s="26">
        <f>怪物产出!N33</f>
        <v>262</v>
      </c>
      <c r="X32" s="29">
        <f t="shared" si="10"/>
        <v>2066</v>
      </c>
      <c r="Y32" s="30" t="str">
        <f t="shared" si="11"/>
        <v>prop,101|7934;prop,102|2066</v>
      </c>
      <c r="Z32" s="26">
        <f>怪物产出!O33</f>
        <v>392</v>
      </c>
      <c r="AA32" s="29">
        <f t="shared" si="12"/>
        <v>6400</v>
      </c>
      <c r="AB32" s="30" t="str">
        <f t="shared" si="13"/>
        <v>prop,101|3600;prop,102|6400</v>
      </c>
      <c r="AC32" s="26">
        <f>怪物产出!P33</f>
        <v>525</v>
      </c>
      <c r="AD32" s="29">
        <f t="shared" si="14"/>
        <v>500</v>
      </c>
      <c r="AE32" s="30" t="str">
        <f t="shared" si="15"/>
        <v>prop,102|9500;prop,103|500</v>
      </c>
    </row>
    <row r="33" spans="1:31">
      <c r="A33" s="26">
        <f>[2]物品定价!A43</f>
        <v>205</v>
      </c>
      <c r="B33" s="26" t="str">
        <f>[2]物品定价!B43</f>
        <v>特级实力徽章</v>
      </c>
      <c r="C33" s="26" t="str">
        <f>[2]物品定价!C43</f>
        <v>实力的凭证，用于将角色提升到5星和6星。</v>
      </c>
      <c r="D33" s="26" t="str">
        <f>[2]物品定价!D43</f>
        <v>prop,205</v>
      </c>
      <c r="E33" s="26">
        <f>[2]物品定价!E43</f>
        <v>10</v>
      </c>
      <c r="F33" s="26" t="str">
        <f t="shared" si="21"/>
        <v>prop,205</v>
      </c>
      <c r="I33" s="28">
        <v>31</v>
      </c>
      <c r="J33" s="28">
        <f>IFERROR(INDEX(关卡设定!B:B,MATCH(价值设定!I33,关卡设定!J:J,0)),J32)</f>
        <v>5</v>
      </c>
      <c r="K33" s="28">
        <v>81</v>
      </c>
      <c r="L33" s="28">
        <f t="shared" si="0"/>
        <v>270</v>
      </c>
      <c r="M33" s="28">
        <f t="shared" si="17"/>
        <v>17.100000000000009</v>
      </c>
      <c r="N33" s="26" t="str">
        <f t="shared" si="1"/>
        <v>coin,810</v>
      </c>
      <c r="O33" s="26" t="str">
        <f t="shared" si="2"/>
        <v>coin,1620</v>
      </c>
      <c r="P33" s="26" t="str">
        <f t="shared" si="3"/>
        <v>coin,4050</v>
      </c>
      <c r="Q33" s="28">
        <f t="shared" si="4"/>
        <v>2700</v>
      </c>
      <c r="R33" s="29">
        <f t="shared" si="5"/>
        <v>8500</v>
      </c>
      <c r="S33" s="30" t="str">
        <f t="shared" si="6"/>
        <v>prop,103|1500;prop,104|8500</v>
      </c>
      <c r="T33" s="28">
        <f t="shared" si="7"/>
        <v>5400</v>
      </c>
      <c r="U33" s="29">
        <f t="shared" si="8"/>
        <v>3428</v>
      </c>
      <c r="V33" s="30" t="str">
        <f t="shared" si="9"/>
        <v>prop,104|6572;prop,105|3428</v>
      </c>
      <c r="W33" s="26">
        <f>怪物产出!N34</f>
        <v>270</v>
      </c>
      <c r="X33" s="29">
        <f t="shared" si="10"/>
        <v>2333</v>
      </c>
      <c r="Y33" s="30" t="str">
        <f t="shared" si="11"/>
        <v>prop,101|7667;prop,102|2333</v>
      </c>
      <c r="Z33" s="26">
        <f>怪物产出!O34</f>
        <v>405</v>
      </c>
      <c r="AA33" s="29">
        <f t="shared" si="12"/>
        <v>6833</v>
      </c>
      <c r="AB33" s="30" t="str">
        <f t="shared" si="13"/>
        <v>prop,101|3167;prop,102|6833</v>
      </c>
      <c r="AC33" s="26">
        <f>怪物产出!P34</f>
        <v>540</v>
      </c>
      <c r="AD33" s="29">
        <f t="shared" si="14"/>
        <v>800</v>
      </c>
      <c r="AE33" s="30" t="str">
        <f t="shared" si="15"/>
        <v>prop,102|9200;prop,103|800</v>
      </c>
    </row>
    <row r="34" spans="1:31">
      <c r="A34" s="26">
        <f>[2]物品定价!A44</f>
        <v>206</v>
      </c>
      <c r="B34" s="26" t="str">
        <f>[2]物品定价!B44</f>
        <v>超级实力徽章</v>
      </c>
      <c r="C34" s="26" t="str">
        <f>[2]物品定价!C44</f>
        <v>实力的凭证，用于将角色提升到6星。</v>
      </c>
      <c r="D34" s="26" t="str">
        <f>[2]物品定价!D44</f>
        <v>prop,206</v>
      </c>
      <c r="E34" s="26">
        <f>[2]物品定价!E44</f>
        <v>20</v>
      </c>
      <c r="F34" s="26" t="str">
        <f t="shared" si="21"/>
        <v>prop,206</v>
      </c>
      <c r="I34" s="28">
        <v>32</v>
      </c>
      <c r="J34" s="28">
        <f>IFERROR(INDEX(关卡设定!B:B,MATCH(价值设定!I34,关卡设定!J:J,0)),J33)</f>
        <v>5</v>
      </c>
      <c r="K34" s="28">
        <v>82</v>
      </c>
      <c r="L34" s="28">
        <f t="shared" si="0"/>
        <v>273</v>
      </c>
      <c r="M34" s="28">
        <f t="shared" si="17"/>
        <v>17.20000000000001</v>
      </c>
      <c r="N34" s="26" t="str">
        <f t="shared" si="1"/>
        <v>coin,820</v>
      </c>
      <c r="O34" s="26" t="str">
        <f t="shared" si="2"/>
        <v>coin,1640</v>
      </c>
      <c r="P34" s="26" t="str">
        <f t="shared" si="3"/>
        <v>coin,4100</v>
      </c>
      <c r="Q34" s="28">
        <f t="shared" si="4"/>
        <v>2730</v>
      </c>
      <c r="R34" s="29">
        <f t="shared" si="5"/>
        <v>8650</v>
      </c>
      <c r="S34" s="30" t="str">
        <f t="shared" si="6"/>
        <v>prop,103|1350;prop,104|8650</v>
      </c>
      <c r="T34" s="28">
        <f t="shared" si="7"/>
        <v>5460</v>
      </c>
      <c r="U34" s="29">
        <f t="shared" si="8"/>
        <v>3514</v>
      </c>
      <c r="V34" s="30" t="str">
        <f t="shared" si="9"/>
        <v>prop,104|6486;prop,105|3514</v>
      </c>
      <c r="W34" s="26">
        <f>怪物产出!N35</f>
        <v>270</v>
      </c>
      <c r="X34" s="29">
        <f t="shared" si="10"/>
        <v>2333</v>
      </c>
      <c r="Y34" s="30" t="str">
        <f t="shared" si="11"/>
        <v>prop,101|7667;prop,102|2333</v>
      </c>
      <c r="Z34" s="26">
        <f>怪物产出!O35</f>
        <v>405</v>
      </c>
      <c r="AA34" s="29">
        <f t="shared" si="12"/>
        <v>6833</v>
      </c>
      <c r="AB34" s="30" t="str">
        <f t="shared" si="13"/>
        <v>prop,101|3167;prop,102|6833</v>
      </c>
      <c r="AC34" s="26">
        <f>怪物产出!P35</f>
        <v>540</v>
      </c>
      <c r="AD34" s="29">
        <f t="shared" si="14"/>
        <v>800</v>
      </c>
      <c r="AE34" s="30" t="str">
        <f t="shared" si="15"/>
        <v>prop,102|9200;prop,103|800</v>
      </c>
    </row>
    <row r="35" spans="1:31">
      <c r="A35" s="26">
        <f>[2]物品定价!A45</f>
        <v>207</v>
      </c>
      <c r="B35" s="26" t="str">
        <f>[2]物品定价!B45</f>
        <v>格斗力认证</v>
      </c>
      <c r="C35" s="26" t="str">
        <f>[2]物品定价!C45</f>
        <v>实力的凭证，用于将格斗类角色提升至2-4星。</v>
      </c>
      <c r="D35" s="26" t="str">
        <f>[2]物品定价!D45</f>
        <v>prop,207</v>
      </c>
      <c r="E35" s="26">
        <f>[2]物品定价!E45</f>
        <v>10</v>
      </c>
      <c r="F35" s="26" t="str">
        <f t="shared" si="21"/>
        <v>prop,207</v>
      </c>
      <c r="I35" s="28">
        <v>33</v>
      </c>
      <c r="J35" s="28">
        <f>IFERROR(INDEX(关卡设定!B:B,MATCH(价值设定!I35,关卡设定!J:J,0)),J34)</f>
        <v>5</v>
      </c>
      <c r="K35" s="28">
        <v>83</v>
      </c>
      <c r="L35" s="28">
        <f t="shared" si="0"/>
        <v>276</v>
      </c>
      <c r="M35" s="28">
        <f t="shared" si="17"/>
        <v>17.300000000000011</v>
      </c>
      <c r="N35" s="26" t="str">
        <f t="shared" si="1"/>
        <v>coin,830</v>
      </c>
      <c r="O35" s="26" t="str">
        <f t="shared" si="2"/>
        <v>coin,1660</v>
      </c>
      <c r="P35" s="26" t="str">
        <f t="shared" si="3"/>
        <v>coin,4150</v>
      </c>
      <c r="Q35" s="28">
        <f t="shared" si="4"/>
        <v>2760</v>
      </c>
      <c r="R35" s="29">
        <f t="shared" si="5"/>
        <v>8800</v>
      </c>
      <c r="S35" s="30" t="str">
        <f t="shared" si="6"/>
        <v>prop,103|1200;prop,104|8800</v>
      </c>
      <c r="T35" s="28">
        <f t="shared" si="7"/>
        <v>5520</v>
      </c>
      <c r="U35" s="29">
        <f t="shared" si="8"/>
        <v>3600</v>
      </c>
      <c r="V35" s="30" t="str">
        <f t="shared" si="9"/>
        <v>prop,104|6400;prop,105|3600</v>
      </c>
      <c r="W35" s="26">
        <f>怪物产出!N36</f>
        <v>270</v>
      </c>
      <c r="X35" s="29">
        <f t="shared" si="10"/>
        <v>2333</v>
      </c>
      <c r="Y35" s="30" t="str">
        <f t="shared" si="11"/>
        <v>prop,101|7667;prop,102|2333</v>
      </c>
      <c r="Z35" s="26">
        <f>怪物产出!O36</f>
        <v>405</v>
      </c>
      <c r="AA35" s="29">
        <f t="shared" si="12"/>
        <v>6833</v>
      </c>
      <c r="AB35" s="30" t="str">
        <f t="shared" si="13"/>
        <v>prop,101|3167;prop,102|6833</v>
      </c>
      <c r="AC35" s="26">
        <f>怪物产出!P36</f>
        <v>540</v>
      </c>
      <c r="AD35" s="29">
        <f t="shared" si="14"/>
        <v>800</v>
      </c>
      <c r="AE35" s="30" t="str">
        <f t="shared" si="15"/>
        <v>prop,102|9200;prop,103|800</v>
      </c>
    </row>
    <row r="36" spans="1:31">
      <c r="A36" s="26">
        <f>[2]物品定价!A46</f>
        <v>208</v>
      </c>
      <c r="B36" s="26" t="str">
        <f>[2]物品定价!B46</f>
        <v>武装力认证</v>
      </c>
      <c r="C36" s="26" t="str">
        <f>[2]物品定价!C46</f>
        <v>实力的凭证，用于将持械类角色提升至2-4星。</v>
      </c>
      <c r="D36" s="26" t="str">
        <f>[2]物品定价!D46</f>
        <v>prop,208</v>
      </c>
      <c r="E36" s="26">
        <f>[2]物品定价!E46</f>
        <v>10</v>
      </c>
      <c r="F36" s="26" t="str">
        <f t="shared" si="21"/>
        <v>prop,208</v>
      </c>
      <c r="I36" s="28">
        <v>34</v>
      </c>
      <c r="J36" s="28">
        <f>IFERROR(INDEX(关卡设定!B:B,MATCH(价值设定!I36,关卡设定!J:J,0)),J35)</f>
        <v>6</v>
      </c>
      <c r="K36" s="28">
        <v>84</v>
      </c>
      <c r="L36" s="28">
        <f t="shared" si="0"/>
        <v>280</v>
      </c>
      <c r="M36" s="28">
        <f t="shared" si="17"/>
        <v>17.400000000000013</v>
      </c>
      <c r="N36" s="26" t="str">
        <f t="shared" si="1"/>
        <v>coin,840</v>
      </c>
      <c r="O36" s="26" t="str">
        <f t="shared" si="2"/>
        <v>coin,1680</v>
      </c>
      <c r="P36" s="26" t="str">
        <f t="shared" si="3"/>
        <v>coin,4200</v>
      </c>
      <c r="Q36" s="28">
        <f t="shared" si="4"/>
        <v>2800</v>
      </c>
      <c r="R36" s="29">
        <f t="shared" si="5"/>
        <v>9000</v>
      </c>
      <c r="S36" s="30" t="str">
        <f t="shared" si="6"/>
        <v>prop,103|1000;prop,104|9000</v>
      </c>
      <c r="T36" s="28">
        <f t="shared" si="7"/>
        <v>5600</v>
      </c>
      <c r="U36" s="29">
        <f t="shared" si="8"/>
        <v>3714</v>
      </c>
      <c r="V36" s="30" t="str">
        <f t="shared" si="9"/>
        <v>prop,104|6286;prop,105|3714</v>
      </c>
      <c r="W36" s="26">
        <f>怪物产出!N37</f>
        <v>277</v>
      </c>
      <c r="X36" s="29">
        <f t="shared" si="10"/>
        <v>2566</v>
      </c>
      <c r="Y36" s="30" t="str">
        <f t="shared" si="11"/>
        <v>prop,101|7434;prop,102|2566</v>
      </c>
      <c r="Z36" s="26">
        <f>怪物产出!O37</f>
        <v>415</v>
      </c>
      <c r="AA36" s="29">
        <f t="shared" si="12"/>
        <v>7166</v>
      </c>
      <c r="AB36" s="30" t="str">
        <f t="shared" si="13"/>
        <v>prop,101|2834;prop,102|7166</v>
      </c>
      <c r="AC36" s="26">
        <f>怪物产出!P37</f>
        <v>555</v>
      </c>
      <c r="AD36" s="29">
        <f t="shared" si="14"/>
        <v>1100</v>
      </c>
      <c r="AE36" s="30" t="str">
        <f t="shared" si="15"/>
        <v>prop,102|8900;prop,103|1100</v>
      </c>
    </row>
    <row r="37" spans="1:31">
      <c r="A37" s="26">
        <f>[2]物品定价!A47</f>
        <v>209</v>
      </c>
      <c r="B37" s="26" t="str">
        <f>[2]物品定价!B47</f>
        <v>超能力认证</v>
      </c>
      <c r="C37" s="26" t="str">
        <f>[2]物品定价!C47</f>
        <v>实力的凭证，用于将超能类角色提升至2-4星。</v>
      </c>
      <c r="D37" s="26" t="str">
        <f>[2]物品定价!D47</f>
        <v>prop,209</v>
      </c>
      <c r="E37" s="26">
        <f>[2]物品定价!E47</f>
        <v>10</v>
      </c>
      <c r="F37" s="26" t="str">
        <f t="shared" si="21"/>
        <v>prop,209</v>
      </c>
      <c r="I37" s="28">
        <v>35</v>
      </c>
      <c r="J37" s="28">
        <f>IFERROR(INDEX(关卡设定!B:B,MATCH(价值设定!I37,关卡设定!J:J,0)),J36)</f>
        <v>6</v>
      </c>
      <c r="K37" s="28">
        <v>85</v>
      </c>
      <c r="L37" s="28">
        <f t="shared" si="0"/>
        <v>283</v>
      </c>
      <c r="M37" s="28">
        <f t="shared" si="17"/>
        <v>17.500000000000014</v>
      </c>
      <c r="N37" s="26" t="str">
        <f t="shared" si="1"/>
        <v>coin,850</v>
      </c>
      <c r="O37" s="26" t="str">
        <f t="shared" si="2"/>
        <v>coin,1700</v>
      </c>
      <c r="P37" s="26" t="str">
        <f t="shared" si="3"/>
        <v>coin,4250</v>
      </c>
      <c r="Q37" s="28">
        <f t="shared" si="4"/>
        <v>2830</v>
      </c>
      <c r="R37" s="29">
        <f t="shared" si="5"/>
        <v>9150</v>
      </c>
      <c r="S37" s="30" t="str">
        <f t="shared" si="6"/>
        <v>prop,103|850;prop,104|9150</v>
      </c>
      <c r="T37" s="28">
        <f t="shared" si="7"/>
        <v>5660</v>
      </c>
      <c r="U37" s="29">
        <f t="shared" si="8"/>
        <v>3800</v>
      </c>
      <c r="V37" s="30" t="str">
        <f t="shared" si="9"/>
        <v>prop,104|6200;prop,105|3800</v>
      </c>
      <c r="W37" s="26">
        <f>怪物产出!N38</f>
        <v>277</v>
      </c>
      <c r="X37" s="29">
        <f t="shared" si="10"/>
        <v>2566</v>
      </c>
      <c r="Y37" s="30" t="str">
        <f t="shared" si="11"/>
        <v>prop,101|7434;prop,102|2566</v>
      </c>
      <c r="Z37" s="26">
        <f>怪物产出!O38</f>
        <v>415</v>
      </c>
      <c r="AA37" s="29">
        <f t="shared" si="12"/>
        <v>7166</v>
      </c>
      <c r="AB37" s="30" t="str">
        <f t="shared" si="13"/>
        <v>prop,101|2834;prop,102|7166</v>
      </c>
      <c r="AC37" s="26">
        <f>怪物产出!P38</f>
        <v>555</v>
      </c>
      <c r="AD37" s="29">
        <f t="shared" si="14"/>
        <v>1100</v>
      </c>
      <c r="AE37" s="30" t="str">
        <f t="shared" si="15"/>
        <v>prop,102|8900;prop,103|1100</v>
      </c>
    </row>
    <row r="38" spans="1:31">
      <c r="A38" s="26">
        <f>[2]物品定价!A48</f>
        <v>210</v>
      </c>
      <c r="B38" s="26" t="str">
        <f>[2]物品定价!B48</f>
        <v>机械力认证</v>
      </c>
      <c r="C38" s="26" t="str">
        <f>[2]物品定价!C48</f>
        <v>实力的凭证，用于将机械类角色提升至2-4星。</v>
      </c>
      <c r="D38" s="26" t="str">
        <f>[2]物品定价!D48</f>
        <v>prop,210</v>
      </c>
      <c r="E38" s="26">
        <f>[2]物品定价!E48</f>
        <v>10</v>
      </c>
      <c r="F38" s="26" t="str">
        <f t="shared" si="21"/>
        <v>prop,210</v>
      </c>
      <c r="I38" s="28">
        <v>36</v>
      </c>
      <c r="J38" s="28">
        <f>IFERROR(INDEX(关卡设定!B:B,MATCH(价值设定!I38,关卡设定!J:J,0)),J37)</f>
        <v>6</v>
      </c>
      <c r="K38" s="28">
        <v>86</v>
      </c>
      <c r="L38" s="28">
        <f t="shared" si="0"/>
        <v>286</v>
      </c>
      <c r="M38" s="28">
        <f t="shared" si="17"/>
        <v>17.600000000000016</v>
      </c>
      <c r="N38" s="26" t="str">
        <f t="shared" si="1"/>
        <v>coin,860</v>
      </c>
      <c r="O38" s="26" t="str">
        <f t="shared" si="2"/>
        <v>coin,1720</v>
      </c>
      <c r="P38" s="26" t="str">
        <f t="shared" si="3"/>
        <v>coin,4300</v>
      </c>
      <c r="Q38" s="28">
        <f t="shared" si="4"/>
        <v>2860</v>
      </c>
      <c r="R38" s="29">
        <f t="shared" si="5"/>
        <v>9300</v>
      </c>
      <c r="S38" s="30" t="str">
        <f t="shared" si="6"/>
        <v>prop,103|700;prop,104|9300</v>
      </c>
      <c r="T38" s="28">
        <f t="shared" si="7"/>
        <v>5720</v>
      </c>
      <c r="U38" s="29">
        <f t="shared" si="8"/>
        <v>3885</v>
      </c>
      <c r="V38" s="30" t="str">
        <f t="shared" si="9"/>
        <v>prop,104|6115;prop,105|3885</v>
      </c>
      <c r="W38" s="26">
        <f>怪物产出!N39</f>
        <v>277</v>
      </c>
      <c r="X38" s="29">
        <f t="shared" si="10"/>
        <v>2566</v>
      </c>
      <c r="Y38" s="30" t="str">
        <f t="shared" si="11"/>
        <v>prop,101|7434;prop,102|2566</v>
      </c>
      <c r="Z38" s="26">
        <f>怪物产出!O39</f>
        <v>415</v>
      </c>
      <c r="AA38" s="29">
        <f t="shared" si="12"/>
        <v>7166</v>
      </c>
      <c r="AB38" s="30" t="str">
        <f t="shared" si="13"/>
        <v>prop,101|2834;prop,102|7166</v>
      </c>
      <c r="AC38" s="26">
        <f>怪物产出!P39</f>
        <v>555</v>
      </c>
      <c r="AD38" s="29">
        <f t="shared" si="14"/>
        <v>1100</v>
      </c>
      <c r="AE38" s="30" t="str">
        <f t="shared" si="15"/>
        <v>prop,102|8900;prop,103|1100</v>
      </c>
    </row>
    <row r="39" spans="1:31">
      <c r="A39" s="26">
        <f>[2]物品定价!A49</f>
        <v>211</v>
      </c>
      <c r="B39" s="26" t="str">
        <f>[2]物品定价!B49</f>
        <v>高等格斗力认证</v>
      </c>
      <c r="C39" s="26" t="str">
        <f>[2]物品定价!C49</f>
        <v>实力的凭证，用于将格斗类角色提升至5-6星。</v>
      </c>
      <c r="D39" s="26" t="str">
        <f>[2]物品定价!D49</f>
        <v>prop,211</v>
      </c>
      <c r="E39" s="26">
        <f>[2]物品定价!E49</f>
        <v>20</v>
      </c>
      <c r="F39" s="26" t="str">
        <f t="shared" si="21"/>
        <v>prop,211</v>
      </c>
      <c r="I39" s="28">
        <v>37</v>
      </c>
      <c r="J39" s="28">
        <f>IFERROR(INDEX(关卡设定!B:B,MATCH(价值设定!I39,关卡设定!J:J,0)),J38)</f>
        <v>6</v>
      </c>
      <c r="K39" s="28">
        <v>87</v>
      </c>
      <c r="L39" s="28">
        <f t="shared" si="0"/>
        <v>290</v>
      </c>
      <c r="M39" s="28">
        <f t="shared" si="17"/>
        <v>17.700000000000017</v>
      </c>
      <c r="N39" s="26" t="str">
        <f t="shared" si="1"/>
        <v>coin,870</v>
      </c>
      <c r="O39" s="26" t="str">
        <f t="shared" si="2"/>
        <v>coin,1740</v>
      </c>
      <c r="P39" s="26" t="str">
        <f t="shared" si="3"/>
        <v>coin,4350</v>
      </c>
      <c r="Q39" s="28">
        <f t="shared" si="4"/>
        <v>2900</v>
      </c>
      <c r="R39" s="29">
        <f t="shared" si="5"/>
        <v>9500</v>
      </c>
      <c r="S39" s="30" t="str">
        <f t="shared" si="6"/>
        <v>prop,103|500;prop,104|9500</v>
      </c>
      <c r="T39" s="28">
        <f t="shared" si="7"/>
        <v>5800</v>
      </c>
      <c r="U39" s="29">
        <f t="shared" si="8"/>
        <v>4000</v>
      </c>
      <c r="V39" s="30" t="str">
        <f t="shared" si="9"/>
        <v>prop,104|6000;prop,105|4000</v>
      </c>
      <c r="W39" s="26">
        <f>怪物产出!N40</f>
        <v>285</v>
      </c>
      <c r="X39" s="29">
        <f t="shared" si="10"/>
        <v>2833</v>
      </c>
      <c r="Y39" s="30" t="str">
        <f t="shared" si="11"/>
        <v>prop,101|7167;prop,102|2833</v>
      </c>
      <c r="Z39" s="26">
        <f>怪物产出!O40</f>
        <v>427</v>
      </c>
      <c r="AA39" s="29">
        <f t="shared" si="12"/>
        <v>7566</v>
      </c>
      <c r="AB39" s="30" t="str">
        <f t="shared" si="13"/>
        <v>prop,101|2434;prop,102|7566</v>
      </c>
      <c r="AC39" s="26">
        <f>怪物产出!P40</f>
        <v>570</v>
      </c>
      <c r="AD39" s="29">
        <f t="shared" si="14"/>
        <v>1400</v>
      </c>
      <c r="AE39" s="30" t="str">
        <f t="shared" si="15"/>
        <v>prop,102|8600;prop,103|1400</v>
      </c>
    </row>
    <row r="40" spans="1:31">
      <c r="A40" s="26">
        <f>[2]物品定价!A50</f>
        <v>212</v>
      </c>
      <c r="B40" s="26" t="str">
        <f>[2]物品定价!B50</f>
        <v>高等武装力认证</v>
      </c>
      <c r="C40" s="26" t="str">
        <f>[2]物品定价!C50</f>
        <v>实力的凭证，用于将持械类角色提升至5-6星。</v>
      </c>
      <c r="D40" s="26" t="str">
        <f>[2]物品定价!D50</f>
        <v>prop,212</v>
      </c>
      <c r="E40" s="26">
        <f>[2]物品定价!E50</f>
        <v>20</v>
      </c>
      <c r="F40" s="26" t="str">
        <f t="shared" si="21"/>
        <v>prop,212</v>
      </c>
      <c r="I40" s="28">
        <v>38</v>
      </c>
      <c r="J40" s="28">
        <f>IFERROR(INDEX(关卡设定!B:B,MATCH(价值设定!I40,关卡设定!J:J,0)),J39)</f>
        <v>6</v>
      </c>
      <c r="K40" s="28">
        <v>88</v>
      </c>
      <c r="L40" s="28">
        <f t="shared" si="0"/>
        <v>293</v>
      </c>
      <c r="M40" s="28">
        <f t="shared" si="17"/>
        <v>17.800000000000018</v>
      </c>
      <c r="N40" s="26" t="str">
        <f t="shared" si="1"/>
        <v>coin,880</v>
      </c>
      <c r="O40" s="26" t="str">
        <f t="shared" si="2"/>
        <v>coin,1760</v>
      </c>
      <c r="P40" s="26" t="str">
        <f t="shared" si="3"/>
        <v>coin,4400</v>
      </c>
      <c r="Q40" s="28">
        <f t="shared" si="4"/>
        <v>2930</v>
      </c>
      <c r="R40" s="29">
        <f t="shared" si="5"/>
        <v>9650</v>
      </c>
      <c r="S40" s="30" t="str">
        <f t="shared" si="6"/>
        <v>prop,103|350;prop,104|9650</v>
      </c>
      <c r="T40" s="28">
        <f t="shared" si="7"/>
        <v>5860</v>
      </c>
      <c r="U40" s="29">
        <f t="shared" si="8"/>
        <v>4085</v>
      </c>
      <c r="V40" s="30" t="str">
        <f t="shared" si="9"/>
        <v>prop,104|5915;prop,105|4085</v>
      </c>
      <c r="W40" s="26">
        <f>怪物产出!N41</f>
        <v>292</v>
      </c>
      <c r="X40" s="29">
        <f t="shared" si="10"/>
        <v>3066</v>
      </c>
      <c r="Y40" s="30" t="str">
        <f t="shared" si="11"/>
        <v>prop,101|6934;prop,102|3066</v>
      </c>
      <c r="Z40" s="26">
        <f>怪物产出!O41</f>
        <v>437</v>
      </c>
      <c r="AA40" s="29">
        <f t="shared" si="12"/>
        <v>7900</v>
      </c>
      <c r="AB40" s="30" t="str">
        <f t="shared" si="13"/>
        <v>prop,101|2100;prop,102|7900</v>
      </c>
      <c r="AC40" s="26">
        <f>怪物产出!P41</f>
        <v>585</v>
      </c>
      <c r="AD40" s="29">
        <f t="shared" si="14"/>
        <v>1700</v>
      </c>
      <c r="AE40" s="30" t="str">
        <f t="shared" si="15"/>
        <v>prop,102|8300;prop,103|1700</v>
      </c>
    </row>
    <row r="41" spans="1:31">
      <c r="A41" s="26">
        <f>[2]物品定价!A51</f>
        <v>213</v>
      </c>
      <c r="B41" s="26" t="str">
        <f>[2]物品定价!B51</f>
        <v>高等超能力认证</v>
      </c>
      <c r="C41" s="26" t="str">
        <f>[2]物品定价!C51</f>
        <v>实力的凭证，用于将超能类角色提升至5-6星。</v>
      </c>
      <c r="D41" s="26" t="str">
        <f>[2]物品定价!D51</f>
        <v>prop,213</v>
      </c>
      <c r="E41" s="26">
        <f>[2]物品定价!E51</f>
        <v>20</v>
      </c>
      <c r="F41" s="26" t="str">
        <f t="shared" si="21"/>
        <v>prop,213</v>
      </c>
      <c r="I41" s="28">
        <v>39</v>
      </c>
      <c r="J41" s="28">
        <f>IFERROR(INDEX(关卡设定!B:B,MATCH(价值设定!I41,关卡设定!J:J,0)),J40)</f>
        <v>6</v>
      </c>
      <c r="K41" s="28">
        <v>89</v>
      </c>
      <c r="L41" s="28">
        <f t="shared" si="0"/>
        <v>296</v>
      </c>
      <c r="M41" s="28">
        <f t="shared" si="17"/>
        <v>17.90000000000002</v>
      </c>
      <c r="N41" s="26" t="str">
        <f t="shared" si="1"/>
        <v>coin,890</v>
      </c>
      <c r="O41" s="26" t="str">
        <f t="shared" si="2"/>
        <v>coin,1780</v>
      </c>
      <c r="P41" s="26" t="str">
        <f t="shared" si="3"/>
        <v>coin,4450</v>
      </c>
      <c r="Q41" s="28">
        <f t="shared" si="4"/>
        <v>2960</v>
      </c>
      <c r="R41" s="29">
        <f t="shared" si="5"/>
        <v>9800</v>
      </c>
      <c r="S41" s="30" t="str">
        <f t="shared" si="6"/>
        <v>prop,103|200;prop,104|9800</v>
      </c>
      <c r="T41" s="28">
        <f t="shared" si="7"/>
        <v>5920</v>
      </c>
      <c r="U41" s="29">
        <f t="shared" si="8"/>
        <v>4171</v>
      </c>
      <c r="V41" s="30" t="str">
        <f t="shared" si="9"/>
        <v>prop,104|5829;prop,105|4171</v>
      </c>
      <c r="W41" s="26">
        <f>怪物产出!N42</f>
        <v>300</v>
      </c>
      <c r="X41" s="29">
        <f t="shared" si="10"/>
        <v>3333</v>
      </c>
      <c r="Y41" s="30" t="str">
        <f t="shared" si="11"/>
        <v>prop,101|6667;prop,102|3333</v>
      </c>
      <c r="Z41" s="26">
        <f>怪物产出!O42</f>
        <v>450</v>
      </c>
      <c r="AA41" s="29">
        <f t="shared" si="12"/>
        <v>8333</v>
      </c>
      <c r="AB41" s="30" t="str">
        <f t="shared" si="13"/>
        <v>prop,101|1667;prop,102|8333</v>
      </c>
      <c r="AC41" s="26">
        <f>怪物产出!P42</f>
        <v>600</v>
      </c>
      <c r="AD41" s="29">
        <f t="shared" si="14"/>
        <v>2000</v>
      </c>
      <c r="AE41" s="30" t="str">
        <f t="shared" si="15"/>
        <v>prop,102|8000;prop,103|2000</v>
      </c>
    </row>
    <row r="42" spans="1:31">
      <c r="A42" s="26">
        <f>[2]物品定价!A52</f>
        <v>214</v>
      </c>
      <c r="B42" s="26" t="str">
        <f>[2]物品定价!B52</f>
        <v>高等机械力认证</v>
      </c>
      <c r="C42" s="26" t="str">
        <f>[2]物品定价!C52</f>
        <v>实力的凭证，用于将机械类角色提升至5-6星。</v>
      </c>
      <c r="D42" s="26" t="str">
        <f>[2]物品定价!D52</f>
        <v>prop,214</v>
      </c>
      <c r="E42" s="26">
        <f>[2]物品定价!E52</f>
        <v>20</v>
      </c>
      <c r="F42" s="26" t="str">
        <f t="shared" si="21"/>
        <v>prop,214</v>
      </c>
      <c r="I42" s="28">
        <v>40</v>
      </c>
      <c r="J42" s="28">
        <f>IFERROR(INDEX(关卡设定!B:B,MATCH(价值设定!I42,关卡设定!J:J,0)),J41)</f>
        <v>6</v>
      </c>
      <c r="K42" s="28">
        <v>90</v>
      </c>
      <c r="L42" s="28">
        <f t="shared" si="0"/>
        <v>300</v>
      </c>
      <c r="M42" s="28">
        <f t="shared" si="17"/>
        <v>18.000000000000021</v>
      </c>
      <c r="N42" s="26" t="str">
        <f t="shared" si="1"/>
        <v>coin,900</v>
      </c>
      <c r="O42" s="26" t="str">
        <f t="shared" si="2"/>
        <v>coin,1800</v>
      </c>
      <c r="P42" s="26" t="str">
        <f t="shared" si="3"/>
        <v>coin,4500</v>
      </c>
      <c r="Q42" s="28">
        <f t="shared" si="4"/>
        <v>3000</v>
      </c>
      <c r="R42" s="29">
        <f t="shared" si="5"/>
        <v>0</v>
      </c>
      <c r="S42" s="30" t="str">
        <f t="shared" si="6"/>
        <v>prop,104|10000;prop,105|0</v>
      </c>
      <c r="T42" s="28">
        <f t="shared" si="7"/>
        <v>6000</v>
      </c>
      <c r="U42" s="29">
        <f t="shared" si="8"/>
        <v>4285</v>
      </c>
      <c r="V42" s="30" t="str">
        <f t="shared" si="9"/>
        <v>prop,104|5715;prop,105|4285</v>
      </c>
      <c r="W42" s="26">
        <f>怪物产出!N43</f>
        <v>300</v>
      </c>
      <c r="X42" s="29">
        <f t="shared" si="10"/>
        <v>3333</v>
      </c>
      <c r="Y42" s="30" t="str">
        <f t="shared" si="11"/>
        <v>prop,101|6667;prop,102|3333</v>
      </c>
      <c r="Z42" s="26">
        <f>怪物产出!O43</f>
        <v>450</v>
      </c>
      <c r="AA42" s="29">
        <f t="shared" si="12"/>
        <v>8333</v>
      </c>
      <c r="AB42" s="30" t="str">
        <f t="shared" si="13"/>
        <v>prop,101|1667;prop,102|8333</v>
      </c>
      <c r="AC42" s="26">
        <f>怪物产出!P43</f>
        <v>600</v>
      </c>
      <c r="AD42" s="29">
        <f t="shared" si="14"/>
        <v>2000</v>
      </c>
      <c r="AE42" s="30" t="str">
        <f t="shared" si="15"/>
        <v>prop,102|8000;prop,103|2000</v>
      </c>
    </row>
    <row r="43" spans="1:31">
      <c r="A43" s="26">
        <f>[2]物品定价!A53</f>
        <v>301</v>
      </c>
      <c r="B43" s="26" t="str">
        <f>[2]物品定价!B53</f>
        <v>元气牛肉</v>
      </c>
      <c r="C43" s="26" t="str">
        <f>[2]物品定价!C53</f>
        <v>用于点亮格斗类角色的天赋。</v>
      </c>
      <c r="D43" s="26" t="str">
        <f>[2]物品定价!D53</f>
        <v>prop,301</v>
      </c>
      <c r="E43" s="26">
        <f>[2]物品定价!E53</f>
        <v>20</v>
      </c>
      <c r="F43" s="26" t="str">
        <f t="shared" si="21"/>
        <v>prop,301</v>
      </c>
      <c r="I43" s="28">
        <v>41</v>
      </c>
      <c r="J43" s="28">
        <f>IFERROR(INDEX(关卡设定!B:B,MATCH(价值设定!I43,关卡设定!J:J,0)),J42)</f>
        <v>7</v>
      </c>
      <c r="K43" s="28">
        <v>91</v>
      </c>
      <c r="L43" s="28">
        <f t="shared" si="0"/>
        <v>303</v>
      </c>
      <c r="M43" s="28">
        <f t="shared" si="17"/>
        <v>18.100000000000023</v>
      </c>
      <c r="N43" s="26" t="str">
        <f t="shared" si="1"/>
        <v>coin,910</v>
      </c>
      <c r="O43" s="26" t="str">
        <f t="shared" si="2"/>
        <v>coin,1820</v>
      </c>
      <c r="P43" s="26" t="str">
        <f t="shared" si="3"/>
        <v>coin,4550</v>
      </c>
      <c r="Q43" s="28">
        <f t="shared" si="4"/>
        <v>3030</v>
      </c>
      <c r="R43" s="29">
        <f t="shared" si="5"/>
        <v>42</v>
      </c>
      <c r="S43" s="30" t="str">
        <f t="shared" si="6"/>
        <v>prop,104|9958;prop,105|42</v>
      </c>
      <c r="T43" s="28">
        <f t="shared" si="7"/>
        <v>6060</v>
      </c>
      <c r="U43" s="29">
        <f t="shared" si="8"/>
        <v>4371</v>
      </c>
      <c r="V43" s="30" t="str">
        <f t="shared" si="9"/>
        <v>prop,104|5629;prop,105|4371</v>
      </c>
      <c r="W43" s="26">
        <f>怪物产出!N44</f>
        <v>307</v>
      </c>
      <c r="X43" s="29">
        <f t="shared" si="10"/>
        <v>3566</v>
      </c>
      <c r="Y43" s="30" t="str">
        <f t="shared" si="11"/>
        <v>prop,101|6434;prop,102|3566</v>
      </c>
      <c r="Z43" s="26">
        <f>怪物产出!O44</f>
        <v>460</v>
      </c>
      <c r="AA43" s="29">
        <f t="shared" si="12"/>
        <v>8666</v>
      </c>
      <c r="AB43" s="30" t="str">
        <f t="shared" si="13"/>
        <v>prop,101|1334;prop,102|8666</v>
      </c>
      <c r="AC43" s="26">
        <f>怪物产出!P44</f>
        <v>615</v>
      </c>
      <c r="AD43" s="29">
        <f t="shared" si="14"/>
        <v>2300</v>
      </c>
      <c r="AE43" s="30" t="str">
        <f t="shared" si="15"/>
        <v>prop,102|7700;prop,103|2300</v>
      </c>
    </row>
    <row r="44" spans="1:31">
      <c r="A44" s="26">
        <f>[2]物品定价!A54</f>
        <v>302</v>
      </c>
      <c r="B44" s="26" t="str">
        <f>[2]物品定价!B54</f>
        <v>“Super-X”</v>
      </c>
      <c r="C44" s="26" t="str">
        <f>[2]物品定价!C54</f>
        <v>用于点亮格斗类角色的天赋。</v>
      </c>
      <c r="D44" s="26" t="str">
        <f>[2]物品定价!D54</f>
        <v>prop,302</v>
      </c>
      <c r="E44" s="26">
        <f>[2]物品定价!E54</f>
        <v>50</v>
      </c>
      <c r="F44" s="26" t="str">
        <f t="shared" si="21"/>
        <v>prop,302</v>
      </c>
      <c r="I44" s="28">
        <v>42</v>
      </c>
      <c r="J44" s="28">
        <f>IFERROR(INDEX(关卡设定!B:B,MATCH(价值设定!I44,关卡设定!J:J,0)),J43)</f>
        <v>7</v>
      </c>
      <c r="K44" s="28">
        <v>92</v>
      </c>
      <c r="L44" s="28">
        <f t="shared" si="0"/>
        <v>306</v>
      </c>
      <c r="M44" s="28">
        <f t="shared" si="17"/>
        <v>18.200000000000024</v>
      </c>
      <c r="N44" s="26" t="str">
        <f t="shared" si="1"/>
        <v>coin,920</v>
      </c>
      <c r="O44" s="26" t="str">
        <f t="shared" si="2"/>
        <v>coin,1840</v>
      </c>
      <c r="P44" s="26" t="str">
        <f t="shared" si="3"/>
        <v>coin,4600</v>
      </c>
      <c r="Q44" s="28">
        <f t="shared" si="4"/>
        <v>3060</v>
      </c>
      <c r="R44" s="29">
        <f t="shared" si="5"/>
        <v>85</v>
      </c>
      <c r="S44" s="30" t="str">
        <f t="shared" si="6"/>
        <v>prop,104|9915;prop,105|85</v>
      </c>
      <c r="T44" s="28">
        <f t="shared" si="7"/>
        <v>6120</v>
      </c>
      <c r="U44" s="29">
        <f t="shared" si="8"/>
        <v>4457</v>
      </c>
      <c r="V44" s="30" t="str">
        <f t="shared" si="9"/>
        <v>prop,104|5543;prop,105|4457</v>
      </c>
      <c r="W44" s="26">
        <f>怪物产出!N45</f>
        <v>315</v>
      </c>
      <c r="X44" s="29">
        <f t="shared" si="10"/>
        <v>3833</v>
      </c>
      <c r="Y44" s="30" t="str">
        <f t="shared" si="11"/>
        <v>prop,101|6167;prop,102|3833</v>
      </c>
      <c r="Z44" s="26">
        <f>怪物产出!O45</f>
        <v>472</v>
      </c>
      <c r="AA44" s="29">
        <f t="shared" si="12"/>
        <v>9066</v>
      </c>
      <c r="AB44" s="30" t="str">
        <f t="shared" si="13"/>
        <v>prop,101|934;prop,102|9066</v>
      </c>
      <c r="AC44" s="26">
        <f>怪物产出!P45</f>
        <v>630</v>
      </c>
      <c r="AD44" s="29">
        <f t="shared" si="14"/>
        <v>2600</v>
      </c>
      <c r="AE44" s="30" t="str">
        <f t="shared" si="15"/>
        <v>prop,102|7400;prop,103|2600</v>
      </c>
    </row>
    <row r="45" spans="1:31">
      <c r="A45" s="26">
        <f>[2]物品定价!A55</f>
        <v>303</v>
      </c>
      <c r="B45" s="26" t="str">
        <f>[2]物品定价!B55</f>
        <v>肌力药剂</v>
      </c>
      <c r="C45" s="26" t="str">
        <f>[2]物品定价!C55</f>
        <v>用于点亮格斗类角色的天赋。</v>
      </c>
      <c r="D45" s="26" t="str">
        <f>[2]物品定价!D55</f>
        <v>prop,303</v>
      </c>
      <c r="E45" s="26">
        <f>[2]物品定价!E55</f>
        <v>100</v>
      </c>
      <c r="F45" s="26" t="str">
        <f t="shared" si="21"/>
        <v>prop,303</v>
      </c>
      <c r="I45" s="28">
        <v>43</v>
      </c>
      <c r="J45" s="28">
        <f>IFERROR(INDEX(关卡设定!B:B,MATCH(价值设定!I45,关卡设定!J:J,0)),J44)</f>
        <v>7</v>
      </c>
      <c r="K45" s="28">
        <v>93</v>
      </c>
      <c r="L45" s="28">
        <f t="shared" si="0"/>
        <v>310</v>
      </c>
      <c r="M45" s="28">
        <f t="shared" si="17"/>
        <v>18.300000000000026</v>
      </c>
      <c r="N45" s="26" t="str">
        <f t="shared" si="1"/>
        <v>coin,930</v>
      </c>
      <c r="O45" s="26" t="str">
        <f t="shared" si="2"/>
        <v>coin,1860</v>
      </c>
      <c r="P45" s="26" t="str">
        <f t="shared" si="3"/>
        <v>coin,4650</v>
      </c>
      <c r="Q45" s="28">
        <f t="shared" si="4"/>
        <v>3100</v>
      </c>
      <c r="R45" s="29">
        <f t="shared" si="5"/>
        <v>142</v>
      </c>
      <c r="S45" s="30" t="str">
        <f t="shared" si="6"/>
        <v>prop,104|9858;prop,105|142</v>
      </c>
      <c r="T45" s="28">
        <f t="shared" si="7"/>
        <v>6200</v>
      </c>
      <c r="U45" s="29">
        <f t="shared" si="8"/>
        <v>4571</v>
      </c>
      <c r="V45" s="30" t="str">
        <f t="shared" si="9"/>
        <v>prop,104|5429;prop,105|4571</v>
      </c>
      <c r="W45" s="26">
        <f>怪物产出!N46</f>
        <v>322</v>
      </c>
      <c r="X45" s="29">
        <f t="shared" si="10"/>
        <v>4066</v>
      </c>
      <c r="Y45" s="30" t="str">
        <f t="shared" si="11"/>
        <v>prop,101|5934;prop,102|4066</v>
      </c>
      <c r="Z45" s="26">
        <f>怪物产出!O46</f>
        <v>482</v>
      </c>
      <c r="AA45" s="29">
        <f t="shared" si="12"/>
        <v>9400</v>
      </c>
      <c r="AB45" s="30" t="str">
        <f t="shared" si="13"/>
        <v>prop,101|600;prop,102|9400</v>
      </c>
      <c r="AC45" s="26">
        <f>怪物产出!P46</f>
        <v>645</v>
      </c>
      <c r="AD45" s="29">
        <f t="shared" si="14"/>
        <v>2900</v>
      </c>
      <c r="AE45" s="30" t="str">
        <f t="shared" si="15"/>
        <v>prop,102|7100;prop,103|2900</v>
      </c>
    </row>
    <row r="46" spans="1:31">
      <c r="A46" s="26">
        <f>[2]物品定价!A56</f>
        <v>304</v>
      </c>
      <c r="B46" s="26" t="str">
        <f>[2]物品定价!B56</f>
        <v>训练拳套</v>
      </c>
      <c r="C46" s="26" t="str">
        <f>[2]物品定价!C56</f>
        <v>用于点亮持械类角色的天赋。</v>
      </c>
      <c r="D46" s="26" t="str">
        <f>[2]物品定价!D56</f>
        <v>prop,304</v>
      </c>
      <c r="E46" s="26">
        <f>[2]物品定价!E56</f>
        <v>20</v>
      </c>
      <c r="F46" s="26" t="str">
        <f t="shared" si="21"/>
        <v>prop,304</v>
      </c>
      <c r="I46" s="28">
        <v>44</v>
      </c>
      <c r="J46" s="28">
        <f>IFERROR(INDEX(关卡设定!B:B,MATCH(价值设定!I46,关卡设定!J:J,0)),J45)</f>
        <v>7</v>
      </c>
      <c r="K46" s="28">
        <v>94</v>
      </c>
      <c r="L46" s="28">
        <f t="shared" si="0"/>
        <v>313</v>
      </c>
      <c r="M46" s="28">
        <f t="shared" si="17"/>
        <v>18.400000000000027</v>
      </c>
      <c r="N46" s="26" t="str">
        <f t="shared" si="1"/>
        <v>coin,940</v>
      </c>
      <c r="O46" s="26" t="str">
        <f t="shared" si="2"/>
        <v>coin,1880</v>
      </c>
      <c r="P46" s="26" t="str">
        <f t="shared" si="3"/>
        <v>coin,4700</v>
      </c>
      <c r="Q46" s="28">
        <f t="shared" si="4"/>
        <v>3130</v>
      </c>
      <c r="R46" s="29">
        <f t="shared" si="5"/>
        <v>185</v>
      </c>
      <c r="S46" s="30" t="str">
        <f t="shared" si="6"/>
        <v>prop,104|9815;prop,105|185</v>
      </c>
      <c r="T46" s="28">
        <f t="shared" si="7"/>
        <v>6260</v>
      </c>
      <c r="U46" s="29">
        <f t="shared" si="8"/>
        <v>4657</v>
      </c>
      <c r="V46" s="30" t="str">
        <f t="shared" si="9"/>
        <v>prop,104|5343;prop,105|4657</v>
      </c>
      <c r="W46" s="26">
        <f>怪物产出!N47</f>
        <v>330</v>
      </c>
      <c r="X46" s="29">
        <f t="shared" si="10"/>
        <v>4333</v>
      </c>
      <c r="Y46" s="30" t="str">
        <f t="shared" si="11"/>
        <v>prop,101|5667;prop,102|4333</v>
      </c>
      <c r="Z46" s="26">
        <f>怪物产出!O47</f>
        <v>495</v>
      </c>
      <c r="AA46" s="29">
        <f t="shared" si="12"/>
        <v>9833</v>
      </c>
      <c r="AB46" s="30" t="str">
        <f t="shared" si="13"/>
        <v>prop,101|167;prop,102|9833</v>
      </c>
      <c r="AC46" s="26">
        <f>怪物产出!P47</f>
        <v>660</v>
      </c>
      <c r="AD46" s="29">
        <f t="shared" si="14"/>
        <v>3200</v>
      </c>
      <c r="AE46" s="30" t="str">
        <f t="shared" si="15"/>
        <v>prop,102|6800;prop,103|3200</v>
      </c>
    </row>
    <row r="47" spans="1:31">
      <c r="A47" s="26">
        <f>[2]物品定价!A57</f>
        <v>305</v>
      </c>
      <c r="B47" s="26" t="str">
        <f>[2]物品定价!B57</f>
        <v>训练刀具</v>
      </c>
      <c r="C47" s="26" t="str">
        <f>[2]物品定价!C57</f>
        <v>用于点亮持械类角色的天赋。</v>
      </c>
      <c r="D47" s="26" t="str">
        <f>[2]物品定价!D57</f>
        <v>prop,305</v>
      </c>
      <c r="E47" s="26">
        <f>[2]物品定价!E57</f>
        <v>50</v>
      </c>
      <c r="F47" s="26" t="str">
        <f t="shared" si="21"/>
        <v>prop,305</v>
      </c>
      <c r="I47" s="28">
        <v>45</v>
      </c>
      <c r="J47" s="28">
        <f>IFERROR(INDEX(关卡设定!B:B,MATCH(价值设定!I47,关卡设定!J:J,0)),J46)</f>
        <v>8</v>
      </c>
      <c r="K47" s="28">
        <v>95</v>
      </c>
      <c r="L47" s="28">
        <f t="shared" si="0"/>
        <v>316</v>
      </c>
      <c r="M47" s="28">
        <f t="shared" si="17"/>
        <v>18.500000000000028</v>
      </c>
      <c r="N47" s="26" t="str">
        <f t="shared" si="1"/>
        <v>coin,950</v>
      </c>
      <c r="O47" s="26" t="str">
        <f t="shared" si="2"/>
        <v>coin,1900</v>
      </c>
      <c r="P47" s="26" t="str">
        <f t="shared" si="3"/>
        <v>coin,4750</v>
      </c>
      <c r="Q47" s="28">
        <f t="shared" si="4"/>
        <v>3160</v>
      </c>
      <c r="R47" s="29">
        <f t="shared" si="5"/>
        <v>228</v>
      </c>
      <c r="S47" s="30" t="str">
        <f t="shared" si="6"/>
        <v>prop,104|9772;prop,105|228</v>
      </c>
      <c r="T47" s="28">
        <f t="shared" si="7"/>
        <v>6320</v>
      </c>
      <c r="U47" s="29">
        <f t="shared" si="8"/>
        <v>4742</v>
      </c>
      <c r="V47" s="30" t="str">
        <f t="shared" si="9"/>
        <v>prop,104|5258;prop,105|4742</v>
      </c>
      <c r="W47" s="26">
        <f>怪物产出!N48</f>
        <v>340</v>
      </c>
      <c r="X47" s="29">
        <f t="shared" si="10"/>
        <v>4666</v>
      </c>
      <c r="Y47" s="30" t="str">
        <f t="shared" si="11"/>
        <v>prop,101|5334;prop,102|4666</v>
      </c>
      <c r="Z47" s="26">
        <f>怪物产出!O48</f>
        <v>510</v>
      </c>
      <c r="AA47" s="29">
        <f t="shared" si="12"/>
        <v>200</v>
      </c>
      <c r="AB47" s="30" t="str">
        <f t="shared" si="13"/>
        <v>prop,102|9800;prop,103|200</v>
      </c>
      <c r="AC47" s="26">
        <f>怪物产出!P48</f>
        <v>680</v>
      </c>
      <c r="AD47" s="29">
        <f t="shared" si="14"/>
        <v>3600</v>
      </c>
      <c r="AE47" s="30" t="str">
        <f t="shared" si="15"/>
        <v>prop,102|6400;prop,103|3600</v>
      </c>
    </row>
    <row r="48" spans="1:31">
      <c r="A48" s="26">
        <f>[2]物品定价!A58</f>
        <v>306</v>
      </c>
      <c r="B48" s="26" t="str">
        <f>[2]物品定价!B58</f>
        <v>训练枪械</v>
      </c>
      <c r="C48" s="26" t="str">
        <f>[2]物品定价!C58</f>
        <v>用于点亮持械类角色的天赋。</v>
      </c>
      <c r="D48" s="26" t="str">
        <f>[2]物品定价!D58</f>
        <v>prop,306</v>
      </c>
      <c r="E48" s="26">
        <f>[2]物品定价!E58</f>
        <v>100</v>
      </c>
      <c r="F48" s="26" t="str">
        <f t="shared" si="21"/>
        <v>prop,306</v>
      </c>
      <c r="I48" s="28">
        <v>46</v>
      </c>
      <c r="J48" s="28">
        <f>IFERROR(INDEX(关卡设定!B:B,MATCH(价值设定!I48,关卡设定!J:J,0)),J47)</f>
        <v>8</v>
      </c>
      <c r="K48" s="28">
        <v>96</v>
      </c>
      <c r="L48" s="28">
        <f t="shared" si="0"/>
        <v>320</v>
      </c>
      <c r="M48" s="28">
        <f t="shared" si="17"/>
        <v>18.60000000000003</v>
      </c>
      <c r="N48" s="26" t="str">
        <f t="shared" si="1"/>
        <v>coin,960</v>
      </c>
      <c r="O48" s="26" t="str">
        <f t="shared" si="2"/>
        <v>coin,1920</v>
      </c>
      <c r="P48" s="26" t="str">
        <f t="shared" si="3"/>
        <v>coin,4800</v>
      </c>
      <c r="Q48" s="28">
        <f t="shared" si="4"/>
        <v>3200</v>
      </c>
      <c r="R48" s="29">
        <f t="shared" si="5"/>
        <v>285</v>
      </c>
      <c r="S48" s="30" t="str">
        <f t="shared" si="6"/>
        <v>prop,104|9715;prop,105|285</v>
      </c>
      <c r="T48" s="28">
        <f t="shared" si="7"/>
        <v>6400</v>
      </c>
      <c r="U48" s="29">
        <f t="shared" si="8"/>
        <v>4857</v>
      </c>
      <c r="V48" s="30" t="str">
        <f t="shared" si="9"/>
        <v>prop,104|5143;prop,105|4857</v>
      </c>
      <c r="W48" s="26">
        <f>怪物产出!N49</f>
        <v>350</v>
      </c>
      <c r="X48" s="29">
        <f t="shared" si="10"/>
        <v>5000</v>
      </c>
      <c r="Y48" s="30" t="str">
        <f t="shared" si="11"/>
        <v>prop,101|5000;prop,102|5000</v>
      </c>
      <c r="Z48" s="26">
        <f>怪物产出!O49</f>
        <v>525</v>
      </c>
      <c r="AA48" s="29">
        <f t="shared" si="12"/>
        <v>500</v>
      </c>
      <c r="AB48" s="30" t="str">
        <f t="shared" si="13"/>
        <v>prop,102|9500;prop,103|500</v>
      </c>
      <c r="AC48" s="26">
        <f>怪物产出!P49</f>
        <v>700</v>
      </c>
      <c r="AD48" s="29">
        <f t="shared" si="14"/>
        <v>4000</v>
      </c>
      <c r="AE48" s="30" t="str">
        <f t="shared" si="15"/>
        <v>prop,102|6000;prop,103|4000</v>
      </c>
    </row>
    <row r="49" spans="1:31">
      <c r="A49" s="26">
        <f>[2]物品定价!A59</f>
        <v>307</v>
      </c>
      <c r="B49" s="26" t="str">
        <f>[2]物品定价!B59</f>
        <v>超能勺子</v>
      </c>
      <c r="C49" s="26" t="str">
        <f>[2]物品定价!C59</f>
        <v>用于点亮超能类角色的天赋。</v>
      </c>
      <c r="D49" s="26" t="str">
        <f>[2]物品定价!D59</f>
        <v>prop,307</v>
      </c>
      <c r="E49" s="26">
        <f>[2]物品定价!E59</f>
        <v>20</v>
      </c>
      <c r="F49" s="26" t="str">
        <f t="shared" si="21"/>
        <v>prop,307</v>
      </c>
      <c r="I49" s="28">
        <v>47</v>
      </c>
      <c r="J49" s="28">
        <f>IFERROR(INDEX(关卡设定!B:B,MATCH(价值设定!I49,关卡设定!J:J,0)),J48)</f>
        <v>8</v>
      </c>
      <c r="K49" s="28">
        <v>97</v>
      </c>
      <c r="L49" s="28">
        <f t="shared" si="0"/>
        <v>323</v>
      </c>
      <c r="M49" s="28">
        <f t="shared" si="17"/>
        <v>18.700000000000031</v>
      </c>
      <c r="N49" s="26" t="str">
        <f t="shared" si="1"/>
        <v>coin,970</v>
      </c>
      <c r="O49" s="26" t="str">
        <f t="shared" si="2"/>
        <v>coin,1940</v>
      </c>
      <c r="P49" s="26" t="str">
        <f t="shared" si="3"/>
        <v>coin,4850</v>
      </c>
      <c r="Q49" s="28">
        <f t="shared" si="4"/>
        <v>3230</v>
      </c>
      <c r="R49" s="29">
        <f t="shared" si="5"/>
        <v>328</v>
      </c>
      <c r="S49" s="30" t="str">
        <f t="shared" si="6"/>
        <v>prop,104|9672;prop,105|328</v>
      </c>
      <c r="T49" s="28">
        <f t="shared" si="7"/>
        <v>6460</v>
      </c>
      <c r="U49" s="29">
        <f t="shared" si="8"/>
        <v>4942</v>
      </c>
      <c r="V49" s="30" t="str">
        <f t="shared" si="9"/>
        <v>prop,104|5058;prop,105|4942</v>
      </c>
      <c r="W49" s="26">
        <f>怪物产出!N50</f>
        <v>350</v>
      </c>
      <c r="X49" s="29">
        <f t="shared" si="10"/>
        <v>5000</v>
      </c>
      <c r="Y49" s="30" t="str">
        <f t="shared" si="11"/>
        <v>prop,101|5000;prop,102|5000</v>
      </c>
      <c r="Z49" s="26">
        <f>怪物产出!O50</f>
        <v>525</v>
      </c>
      <c r="AA49" s="29">
        <f t="shared" si="12"/>
        <v>500</v>
      </c>
      <c r="AB49" s="30" t="str">
        <f t="shared" si="13"/>
        <v>prop,102|9500;prop,103|500</v>
      </c>
      <c r="AC49" s="26">
        <f>怪物产出!P50</f>
        <v>700</v>
      </c>
      <c r="AD49" s="29">
        <f t="shared" si="14"/>
        <v>4000</v>
      </c>
      <c r="AE49" s="30" t="str">
        <f t="shared" si="15"/>
        <v>prop,102|6000;prop,103|4000</v>
      </c>
    </row>
    <row r="50" spans="1:31">
      <c r="A50" s="26">
        <f>[2]物品定价!A60</f>
        <v>308</v>
      </c>
      <c r="B50" s="26" t="str">
        <f>[2]物品定价!B60</f>
        <v>超能飞石</v>
      </c>
      <c r="C50" s="26" t="str">
        <f>[2]物品定价!C60</f>
        <v>用于点亮超能类角色的天赋。</v>
      </c>
      <c r="D50" s="26" t="str">
        <f>[2]物品定价!D60</f>
        <v>prop,308</v>
      </c>
      <c r="E50" s="26">
        <f>[2]物品定价!E60</f>
        <v>50</v>
      </c>
      <c r="F50" s="26" t="str">
        <f t="shared" si="21"/>
        <v>prop,308</v>
      </c>
      <c r="I50" s="28">
        <v>48</v>
      </c>
      <c r="J50" s="28">
        <f>IFERROR(INDEX(关卡设定!B:B,MATCH(价值设定!I50,关卡设定!J:J,0)),J49)</f>
        <v>8</v>
      </c>
      <c r="K50" s="28">
        <v>98</v>
      </c>
      <c r="L50" s="28">
        <f t="shared" si="0"/>
        <v>326</v>
      </c>
      <c r="M50" s="28">
        <f t="shared" si="17"/>
        <v>18.800000000000033</v>
      </c>
      <c r="N50" s="26" t="str">
        <f t="shared" si="1"/>
        <v>coin,980</v>
      </c>
      <c r="O50" s="26" t="str">
        <f t="shared" si="2"/>
        <v>coin,1960</v>
      </c>
      <c r="P50" s="26" t="str">
        <f t="shared" si="3"/>
        <v>coin,4900</v>
      </c>
      <c r="Q50" s="28">
        <f t="shared" si="4"/>
        <v>3260</v>
      </c>
      <c r="R50" s="29">
        <f t="shared" si="5"/>
        <v>371</v>
      </c>
      <c r="S50" s="30" t="str">
        <f t="shared" si="6"/>
        <v>prop,104|9629;prop,105|371</v>
      </c>
      <c r="T50" s="28">
        <f t="shared" si="7"/>
        <v>6520</v>
      </c>
      <c r="U50" s="29">
        <f t="shared" si="8"/>
        <v>5028</v>
      </c>
      <c r="V50" s="30" t="str">
        <f t="shared" si="9"/>
        <v>prop,104|4972;prop,105|5028</v>
      </c>
      <c r="W50" s="26">
        <f>怪物产出!N51</f>
        <v>360</v>
      </c>
      <c r="X50" s="29">
        <f t="shared" si="10"/>
        <v>5333</v>
      </c>
      <c r="Y50" s="30" t="str">
        <f t="shared" si="11"/>
        <v>prop,101|4667;prop,102|5333</v>
      </c>
      <c r="Z50" s="26">
        <f>怪物产出!O51</f>
        <v>540</v>
      </c>
      <c r="AA50" s="29">
        <f t="shared" si="12"/>
        <v>800</v>
      </c>
      <c r="AB50" s="30" t="str">
        <f t="shared" si="13"/>
        <v>prop,102|9200;prop,103|800</v>
      </c>
      <c r="AC50" s="26">
        <f>怪物产出!P51</f>
        <v>720</v>
      </c>
      <c r="AD50" s="29">
        <f t="shared" si="14"/>
        <v>4400</v>
      </c>
      <c r="AE50" s="30" t="str">
        <f t="shared" si="15"/>
        <v>prop,102|5600;prop,103|4400</v>
      </c>
    </row>
    <row r="51" spans="1:31">
      <c r="A51" s="26">
        <f>[2]物品定价!A61</f>
        <v>309</v>
      </c>
      <c r="B51" s="26" t="str">
        <f>[2]物品定价!B61</f>
        <v>超能量球</v>
      </c>
      <c r="C51" s="26" t="str">
        <f>[2]物品定价!C61</f>
        <v>用于点亮超能类角色的天赋。</v>
      </c>
      <c r="D51" s="26" t="str">
        <f>[2]物品定价!D61</f>
        <v>prop,309</v>
      </c>
      <c r="E51" s="26">
        <f>[2]物品定价!E61</f>
        <v>100</v>
      </c>
      <c r="F51" s="26" t="str">
        <f t="shared" si="21"/>
        <v>prop,309</v>
      </c>
      <c r="I51" s="28">
        <v>49</v>
      </c>
      <c r="J51" s="28">
        <f>IFERROR(INDEX(关卡设定!B:B,MATCH(价值设定!I51,关卡设定!J:J,0)),J50)</f>
        <v>8</v>
      </c>
      <c r="K51" s="28">
        <v>99</v>
      </c>
      <c r="L51" s="28">
        <f t="shared" si="0"/>
        <v>330</v>
      </c>
      <c r="M51" s="28">
        <f t="shared" si="17"/>
        <v>18.900000000000034</v>
      </c>
      <c r="N51" s="26" t="str">
        <f t="shared" si="1"/>
        <v>coin,990</v>
      </c>
      <c r="O51" s="26" t="str">
        <f t="shared" si="2"/>
        <v>coin,1980</v>
      </c>
      <c r="P51" s="26" t="str">
        <f t="shared" si="3"/>
        <v>coin,4950</v>
      </c>
      <c r="Q51" s="28">
        <f t="shared" si="4"/>
        <v>3300</v>
      </c>
      <c r="R51" s="29">
        <f t="shared" si="5"/>
        <v>428</v>
      </c>
      <c r="S51" s="30" t="str">
        <f t="shared" si="6"/>
        <v>prop,104|9572;prop,105|428</v>
      </c>
      <c r="T51" s="28">
        <f t="shared" si="7"/>
        <v>6600</v>
      </c>
      <c r="U51" s="29">
        <f t="shared" si="8"/>
        <v>5142</v>
      </c>
      <c r="V51" s="30" t="str">
        <f t="shared" si="9"/>
        <v>prop,104|4858;prop,105|5142</v>
      </c>
      <c r="W51" s="26">
        <f>怪物产出!N52</f>
        <v>360</v>
      </c>
      <c r="X51" s="29">
        <f t="shared" si="10"/>
        <v>5333</v>
      </c>
      <c r="Y51" s="30" t="str">
        <f t="shared" si="11"/>
        <v>prop,101|4667;prop,102|5333</v>
      </c>
      <c r="Z51" s="26">
        <f>怪物产出!O52</f>
        <v>540</v>
      </c>
      <c r="AA51" s="29">
        <f t="shared" si="12"/>
        <v>800</v>
      </c>
      <c r="AB51" s="30" t="str">
        <f t="shared" si="13"/>
        <v>prop,102|9200;prop,103|800</v>
      </c>
      <c r="AC51" s="26">
        <f>怪物产出!P52</f>
        <v>720</v>
      </c>
      <c r="AD51" s="29">
        <f t="shared" si="14"/>
        <v>4400</v>
      </c>
      <c r="AE51" s="30" t="str">
        <f t="shared" si="15"/>
        <v>prop,102|5600;prop,103|4400</v>
      </c>
    </row>
    <row r="52" spans="1:31">
      <c r="A52" s="26">
        <f>[2]物品定价!A62</f>
        <v>310</v>
      </c>
      <c r="B52" s="26" t="str">
        <f>[2]物品定价!B62</f>
        <v>机械配件</v>
      </c>
      <c r="C52" s="26" t="str">
        <f>[2]物品定价!C62</f>
        <v>用于点亮机械类角色的天赋。</v>
      </c>
      <c r="D52" s="26" t="str">
        <f>[2]物品定价!D62</f>
        <v>prop,310</v>
      </c>
      <c r="E52" s="26">
        <f>[2]物品定价!E62</f>
        <v>20</v>
      </c>
      <c r="F52" s="26" t="str">
        <f t="shared" si="21"/>
        <v>prop,310</v>
      </c>
      <c r="I52" s="28">
        <v>50</v>
      </c>
      <c r="J52" s="28">
        <f>IFERROR(INDEX(关卡设定!B:B,MATCH(价值设定!I52,关卡设定!J:J,0)),J51)</f>
        <v>9</v>
      </c>
      <c r="K52" s="28">
        <v>100</v>
      </c>
      <c r="L52" s="28">
        <f t="shared" si="0"/>
        <v>333</v>
      </c>
      <c r="M52" s="28">
        <f t="shared" si="17"/>
        <v>19.000000000000036</v>
      </c>
      <c r="N52" s="26" t="str">
        <f t="shared" si="1"/>
        <v>coin,1000</v>
      </c>
      <c r="O52" s="26" t="str">
        <f t="shared" si="2"/>
        <v>coin,2000</v>
      </c>
      <c r="P52" s="26" t="str">
        <f t="shared" si="3"/>
        <v>coin,5000</v>
      </c>
      <c r="Q52" s="28">
        <f t="shared" si="4"/>
        <v>3330</v>
      </c>
      <c r="R52" s="29">
        <f t="shared" si="5"/>
        <v>471</v>
      </c>
      <c r="S52" s="30" t="str">
        <f t="shared" si="6"/>
        <v>prop,104|9529;prop,105|471</v>
      </c>
      <c r="T52" s="28">
        <f t="shared" si="7"/>
        <v>6660</v>
      </c>
      <c r="U52" s="29">
        <f t="shared" si="8"/>
        <v>5228</v>
      </c>
      <c r="V52" s="30" t="str">
        <f t="shared" si="9"/>
        <v>prop,104|4772;prop,105|5228</v>
      </c>
      <c r="W52" s="26">
        <f>怪物产出!N53</f>
        <v>370</v>
      </c>
      <c r="X52" s="29">
        <f t="shared" si="10"/>
        <v>5666</v>
      </c>
      <c r="Y52" s="30" t="str">
        <f t="shared" si="11"/>
        <v>prop,101|4334;prop,102|5666</v>
      </c>
      <c r="Z52" s="26">
        <f>怪物产出!O53</f>
        <v>555</v>
      </c>
      <c r="AA52" s="29">
        <f t="shared" si="12"/>
        <v>1100</v>
      </c>
      <c r="AB52" s="30" t="str">
        <f t="shared" si="13"/>
        <v>prop,102|8900;prop,103|1100</v>
      </c>
      <c r="AC52" s="26">
        <f>怪物产出!P53</f>
        <v>740</v>
      </c>
      <c r="AD52" s="29">
        <f t="shared" si="14"/>
        <v>4800</v>
      </c>
      <c r="AE52" s="30" t="str">
        <f t="shared" si="15"/>
        <v>prop,102|5200;prop,103|4800</v>
      </c>
    </row>
    <row r="53" spans="1:31">
      <c r="A53" s="26">
        <f>[2]物品定价!A63</f>
        <v>311</v>
      </c>
      <c r="B53" s="26" t="str">
        <f>[2]物品定价!B63</f>
        <v>机械引擎</v>
      </c>
      <c r="C53" s="26" t="str">
        <f>[2]物品定价!C63</f>
        <v>用于点亮机械类角色的天赋。</v>
      </c>
      <c r="D53" s="26" t="str">
        <f>[2]物品定价!D63</f>
        <v>prop,311</v>
      </c>
      <c r="E53" s="26">
        <f>[2]物品定价!E63</f>
        <v>50</v>
      </c>
      <c r="F53" s="26" t="str">
        <f t="shared" si="21"/>
        <v>prop,311</v>
      </c>
      <c r="I53" s="28">
        <v>51</v>
      </c>
      <c r="J53" s="28">
        <f>IFERROR(INDEX(关卡设定!B:B,MATCH(价值设定!I53,关卡设定!J:J,0)),J52)</f>
        <v>9</v>
      </c>
      <c r="K53" s="28">
        <v>101</v>
      </c>
      <c r="L53" s="28">
        <f t="shared" si="0"/>
        <v>336</v>
      </c>
      <c r="M53" s="28">
        <f t="shared" si="17"/>
        <v>19.100000000000037</v>
      </c>
      <c r="N53" s="26" t="str">
        <f t="shared" si="1"/>
        <v>coin,1010</v>
      </c>
      <c r="O53" s="26" t="str">
        <f t="shared" si="2"/>
        <v>coin,2020</v>
      </c>
      <c r="P53" s="26" t="str">
        <f t="shared" si="3"/>
        <v>coin,5050</v>
      </c>
      <c r="Q53" s="28">
        <f t="shared" si="4"/>
        <v>3360</v>
      </c>
      <c r="R53" s="29">
        <f t="shared" si="5"/>
        <v>514</v>
      </c>
      <c r="S53" s="30" t="str">
        <f t="shared" si="6"/>
        <v>prop,104|9486;prop,105|514</v>
      </c>
      <c r="T53" s="28">
        <f t="shared" si="7"/>
        <v>6720</v>
      </c>
      <c r="U53" s="29">
        <f t="shared" si="8"/>
        <v>5314</v>
      </c>
      <c r="V53" s="30" t="str">
        <f t="shared" si="9"/>
        <v>prop,104|4686;prop,105|5314</v>
      </c>
      <c r="W53" s="26">
        <f>怪物产出!N54</f>
        <v>380</v>
      </c>
      <c r="X53" s="29">
        <f t="shared" si="10"/>
        <v>6000</v>
      </c>
      <c r="Y53" s="30" t="str">
        <f t="shared" si="11"/>
        <v>prop,101|4000;prop,102|6000</v>
      </c>
      <c r="Z53" s="26">
        <f>怪物产出!O54</f>
        <v>570</v>
      </c>
      <c r="AA53" s="29">
        <f t="shared" si="12"/>
        <v>1400</v>
      </c>
      <c r="AB53" s="30" t="str">
        <f t="shared" si="13"/>
        <v>prop,102|8600;prop,103|1400</v>
      </c>
      <c r="AC53" s="26">
        <f>怪物产出!P54</f>
        <v>760</v>
      </c>
      <c r="AD53" s="29">
        <f t="shared" si="14"/>
        <v>5200</v>
      </c>
      <c r="AE53" s="30" t="str">
        <f t="shared" si="15"/>
        <v>prop,102|4800;prop,103|5200</v>
      </c>
    </row>
    <row r="54" spans="1:31">
      <c r="A54" s="26">
        <f>[2]物品定价!A64</f>
        <v>312</v>
      </c>
      <c r="B54" s="26" t="str">
        <f>[2]物品定价!B64</f>
        <v>能量核心</v>
      </c>
      <c r="C54" s="26" t="str">
        <f>[2]物品定价!C64</f>
        <v>用于点亮机械类角色的天赋。</v>
      </c>
      <c r="D54" s="26" t="str">
        <f>[2]物品定价!D64</f>
        <v>prop,312</v>
      </c>
      <c r="E54" s="26">
        <f>[2]物品定价!E64</f>
        <v>100</v>
      </c>
      <c r="F54" s="26" t="str">
        <f t="shared" si="21"/>
        <v>prop,312</v>
      </c>
      <c r="I54" s="28">
        <v>52</v>
      </c>
      <c r="J54" s="28">
        <f>IFERROR(INDEX(关卡设定!B:B,MATCH(价值设定!I54,关卡设定!J:J,0)),J53)</f>
        <v>9</v>
      </c>
      <c r="K54" s="28">
        <v>102</v>
      </c>
      <c r="L54" s="28">
        <f t="shared" si="0"/>
        <v>340</v>
      </c>
      <c r="M54" s="28">
        <f t="shared" si="17"/>
        <v>19.200000000000038</v>
      </c>
      <c r="N54" s="26" t="str">
        <f t="shared" si="1"/>
        <v>coin,1020</v>
      </c>
      <c r="O54" s="26" t="str">
        <f t="shared" si="2"/>
        <v>coin,2040</v>
      </c>
      <c r="P54" s="26" t="str">
        <f t="shared" si="3"/>
        <v>coin,5100</v>
      </c>
      <c r="Q54" s="28">
        <f t="shared" si="4"/>
        <v>3400</v>
      </c>
      <c r="R54" s="29">
        <f t="shared" si="5"/>
        <v>571</v>
      </c>
      <c r="S54" s="30" t="str">
        <f t="shared" si="6"/>
        <v>prop,104|9429;prop,105|571</v>
      </c>
      <c r="T54" s="28">
        <f t="shared" si="7"/>
        <v>6800</v>
      </c>
      <c r="U54" s="29">
        <f t="shared" si="8"/>
        <v>5428</v>
      </c>
      <c r="V54" s="30" t="str">
        <f t="shared" si="9"/>
        <v>prop,104|4572;prop,105|5428</v>
      </c>
      <c r="W54" s="26">
        <f>怪物产出!N55</f>
        <v>380</v>
      </c>
      <c r="X54" s="29">
        <f t="shared" si="10"/>
        <v>6000</v>
      </c>
      <c r="Y54" s="30" t="str">
        <f t="shared" si="11"/>
        <v>prop,101|4000;prop,102|6000</v>
      </c>
      <c r="Z54" s="26">
        <f>怪物产出!O55</f>
        <v>570</v>
      </c>
      <c r="AA54" s="29">
        <f t="shared" si="12"/>
        <v>1400</v>
      </c>
      <c r="AB54" s="30" t="str">
        <f t="shared" si="13"/>
        <v>prop,102|8600;prop,103|1400</v>
      </c>
      <c r="AC54" s="26">
        <f>怪物产出!P55</f>
        <v>760</v>
      </c>
      <c r="AD54" s="29">
        <f t="shared" si="14"/>
        <v>5200</v>
      </c>
      <c r="AE54" s="30" t="str">
        <f t="shared" si="15"/>
        <v>prop,102|4800;prop,103|5200</v>
      </c>
    </row>
    <row r="55" spans="1:31">
      <c r="A55" s="26">
        <f>[2]物品定价!A65</f>
        <v>313</v>
      </c>
      <c r="B55" s="26" t="str">
        <f>[2]物品定价!B65</f>
        <v>低等攻击天赋书</v>
      </c>
      <c r="C55" s="26" t="str">
        <f>[2]物品定价!C65</f>
        <v>用于点亮角色的攻击类天赋。</v>
      </c>
      <c r="D55" s="26" t="str">
        <f>[2]物品定价!D65</f>
        <v>prop,313</v>
      </c>
      <c r="E55" s="26">
        <f>[2]物品定价!E65</f>
        <v>10</v>
      </c>
      <c r="F55" s="26" t="str">
        <f t="shared" si="21"/>
        <v>prop,313</v>
      </c>
      <c r="I55" s="28">
        <v>53</v>
      </c>
      <c r="J55" s="28">
        <f>IFERROR(INDEX(关卡设定!B:B,MATCH(价值设定!I55,关卡设定!J:J,0)),J54)</f>
        <v>9</v>
      </c>
      <c r="K55" s="28">
        <v>103</v>
      </c>
      <c r="L55" s="28">
        <f t="shared" si="0"/>
        <v>343</v>
      </c>
      <c r="M55" s="28">
        <f t="shared" si="17"/>
        <v>19.30000000000004</v>
      </c>
      <c r="N55" s="26" t="str">
        <f t="shared" si="1"/>
        <v>coin,1030</v>
      </c>
      <c r="O55" s="26" t="str">
        <f t="shared" si="2"/>
        <v>coin,2060</v>
      </c>
      <c r="P55" s="26" t="str">
        <f t="shared" si="3"/>
        <v>coin,5150</v>
      </c>
      <c r="Q55" s="28">
        <f t="shared" si="4"/>
        <v>3430</v>
      </c>
      <c r="R55" s="29">
        <f t="shared" si="5"/>
        <v>614</v>
      </c>
      <c r="S55" s="30" t="str">
        <f t="shared" si="6"/>
        <v>prop,104|9386;prop,105|614</v>
      </c>
      <c r="T55" s="28">
        <f t="shared" si="7"/>
        <v>6860</v>
      </c>
      <c r="U55" s="29">
        <f t="shared" si="8"/>
        <v>5514</v>
      </c>
      <c r="V55" s="30" t="str">
        <f t="shared" si="9"/>
        <v>prop,104|4486;prop,105|5514</v>
      </c>
      <c r="W55" s="26">
        <f>怪物产出!N56</f>
        <v>390</v>
      </c>
      <c r="X55" s="29">
        <f t="shared" si="10"/>
        <v>6333</v>
      </c>
      <c r="Y55" s="30" t="str">
        <f t="shared" si="11"/>
        <v>prop,101|3667;prop,102|6333</v>
      </c>
      <c r="Z55" s="26">
        <f>怪物产出!O56</f>
        <v>585</v>
      </c>
      <c r="AA55" s="29">
        <f t="shared" si="12"/>
        <v>1700</v>
      </c>
      <c r="AB55" s="30" t="str">
        <f t="shared" si="13"/>
        <v>prop,102|8300;prop,103|1700</v>
      </c>
      <c r="AC55" s="26">
        <f>怪物产出!P56</f>
        <v>780</v>
      </c>
      <c r="AD55" s="29">
        <f t="shared" si="14"/>
        <v>5600</v>
      </c>
      <c r="AE55" s="30" t="str">
        <f t="shared" si="15"/>
        <v>prop,102|4400;prop,103|5600</v>
      </c>
    </row>
    <row r="56" spans="1:31">
      <c r="A56" s="26">
        <f>[2]物品定价!A66</f>
        <v>314</v>
      </c>
      <c r="B56" s="26" t="str">
        <f>[2]物品定价!B66</f>
        <v>中等攻击天赋书</v>
      </c>
      <c r="C56" s="26" t="str">
        <f>[2]物品定价!C66</f>
        <v>用于点亮角色的攻击类天赋。</v>
      </c>
      <c r="D56" s="26" t="str">
        <f>[2]物品定价!D66</f>
        <v>prop,314</v>
      </c>
      <c r="E56" s="26">
        <f>[2]物品定价!E66</f>
        <v>30</v>
      </c>
      <c r="F56" s="26" t="str">
        <f t="shared" si="21"/>
        <v>prop,314</v>
      </c>
      <c r="I56" s="28">
        <v>54</v>
      </c>
      <c r="J56" s="28">
        <f>IFERROR(INDEX(关卡设定!B:B,MATCH(价值设定!I56,关卡设定!J:J,0)),J55)</f>
        <v>10</v>
      </c>
      <c r="K56" s="28">
        <v>104</v>
      </c>
      <c r="L56" s="28">
        <f t="shared" si="0"/>
        <v>346</v>
      </c>
      <c r="M56" s="28">
        <f t="shared" si="17"/>
        <v>19.400000000000041</v>
      </c>
      <c r="N56" s="26" t="str">
        <f t="shared" si="1"/>
        <v>coin,1040</v>
      </c>
      <c r="O56" s="26" t="str">
        <f t="shared" si="2"/>
        <v>coin,2080</v>
      </c>
      <c r="P56" s="26" t="str">
        <f t="shared" si="3"/>
        <v>coin,5200</v>
      </c>
      <c r="Q56" s="28">
        <f t="shared" si="4"/>
        <v>3460</v>
      </c>
      <c r="R56" s="29">
        <f t="shared" si="5"/>
        <v>657</v>
      </c>
      <c r="S56" s="30" t="str">
        <f t="shared" si="6"/>
        <v>prop,104|9343;prop,105|657</v>
      </c>
      <c r="T56" s="28">
        <f t="shared" si="7"/>
        <v>6920</v>
      </c>
      <c r="U56" s="29">
        <f t="shared" si="8"/>
        <v>5600</v>
      </c>
      <c r="V56" s="30" t="str">
        <f t="shared" si="9"/>
        <v>prop,104|4400;prop,105|5600</v>
      </c>
      <c r="W56" s="26">
        <f>怪物产出!N57</f>
        <v>400</v>
      </c>
      <c r="X56" s="29">
        <f t="shared" si="10"/>
        <v>6666</v>
      </c>
      <c r="Y56" s="30" t="str">
        <f t="shared" si="11"/>
        <v>prop,101|3334;prop,102|6666</v>
      </c>
      <c r="Z56" s="26">
        <f>怪物产出!O57</f>
        <v>600</v>
      </c>
      <c r="AA56" s="29">
        <f t="shared" si="12"/>
        <v>2000</v>
      </c>
      <c r="AB56" s="30" t="str">
        <f t="shared" si="13"/>
        <v>prop,102|8000;prop,103|2000</v>
      </c>
      <c r="AC56" s="26">
        <f>怪物产出!P57</f>
        <v>800</v>
      </c>
      <c r="AD56" s="29">
        <f t="shared" si="14"/>
        <v>6000</v>
      </c>
      <c r="AE56" s="30" t="str">
        <f t="shared" si="15"/>
        <v>prop,102|4000;prop,103|6000</v>
      </c>
    </row>
    <row r="57" spans="1:31">
      <c r="A57" s="26">
        <f>[2]物品定价!A67</f>
        <v>315</v>
      </c>
      <c r="B57" s="26" t="str">
        <f>[2]物品定价!B67</f>
        <v>高等攻击天赋书</v>
      </c>
      <c r="C57" s="26" t="str">
        <f>[2]物品定价!C67</f>
        <v>用于点亮角色的攻击类天赋。</v>
      </c>
      <c r="D57" s="26" t="str">
        <f>[2]物品定价!D67</f>
        <v>prop,315</v>
      </c>
      <c r="E57" s="26">
        <f>[2]物品定价!E67</f>
        <v>120</v>
      </c>
      <c r="F57" s="26" t="str">
        <f t="shared" si="21"/>
        <v>prop,315</v>
      </c>
      <c r="I57" s="28">
        <v>55</v>
      </c>
      <c r="J57" s="28">
        <f>IFERROR(INDEX(关卡设定!B:B,MATCH(价值设定!I57,关卡设定!J:J,0)),J56)</f>
        <v>10</v>
      </c>
      <c r="K57" s="28">
        <v>105</v>
      </c>
      <c r="L57" s="28">
        <f t="shared" si="0"/>
        <v>350</v>
      </c>
      <c r="M57" s="28">
        <f t="shared" si="17"/>
        <v>19.500000000000043</v>
      </c>
      <c r="N57" s="26" t="str">
        <f t="shared" si="1"/>
        <v>coin,1050</v>
      </c>
      <c r="O57" s="26" t="str">
        <f t="shared" si="2"/>
        <v>coin,2100</v>
      </c>
      <c r="P57" s="26" t="str">
        <f t="shared" si="3"/>
        <v>coin,5250</v>
      </c>
      <c r="Q57" s="28">
        <f t="shared" si="4"/>
        <v>3500</v>
      </c>
      <c r="R57" s="29">
        <f t="shared" si="5"/>
        <v>714</v>
      </c>
      <c r="S57" s="30" t="str">
        <f t="shared" si="6"/>
        <v>prop,104|9286;prop,105|714</v>
      </c>
      <c r="T57" s="28">
        <f t="shared" si="7"/>
        <v>7000</v>
      </c>
      <c r="U57" s="29">
        <f t="shared" si="8"/>
        <v>5714</v>
      </c>
      <c r="V57" s="30" t="str">
        <f t="shared" si="9"/>
        <v>prop,104|4286;prop,105|5714</v>
      </c>
      <c r="W57" s="26">
        <f>怪物产出!N58</f>
        <v>410</v>
      </c>
      <c r="X57" s="29">
        <f t="shared" si="10"/>
        <v>7000</v>
      </c>
      <c r="Y57" s="30" t="str">
        <f t="shared" si="11"/>
        <v>prop,101|3000;prop,102|7000</v>
      </c>
      <c r="Z57" s="26">
        <f>怪物产出!O58</f>
        <v>615</v>
      </c>
      <c r="AA57" s="29">
        <f t="shared" si="12"/>
        <v>2300</v>
      </c>
      <c r="AB57" s="30" t="str">
        <f t="shared" si="13"/>
        <v>prop,102|7700;prop,103|2300</v>
      </c>
      <c r="AC57" s="26">
        <f>怪物产出!P58</f>
        <v>820</v>
      </c>
      <c r="AD57" s="29">
        <f t="shared" si="14"/>
        <v>6400</v>
      </c>
      <c r="AE57" s="30" t="str">
        <f t="shared" si="15"/>
        <v>prop,102|3600;prop,103|6400</v>
      </c>
    </row>
    <row r="58" spans="1:31">
      <c r="A58" s="26">
        <f>[2]物品定价!A68</f>
        <v>316</v>
      </c>
      <c r="B58" s="26" t="str">
        <f>[2]物品定价!B68</f>
        <v>低等生存天赋书</v>
      </c>
      <c r="C58" s="26" t="str">
        <f>[2]物品定价!C68</f>
        <v>用于点亮角色的防御类天赋。</v>
      </c>
      <c r="D58" s="26" t="str">
        <f>[2]物品定价!D68</f>
        <v>prop,316</v>
      </c>
      <c r="E58" s="26">
        <f>[2]物品定价!E68</f>
        <v>10</v>
      </c>
      <c r="F58" s="26" t="str">
        <f t="shared" si="21"/>
        <v>prop,316</v>
      </c>
      <c r="I58" s="28">
        <v>56</v>
      </c>
      <c r="J58" s="28">
        <f>IFERROR(INDEX(关卡设定!B:B,MATCH(价值设定!I58,关卡设定!J:J,0)),J57)</f>
        <v>10</v>
      </c>
      <c r="K58" s="28">
        <v>106</v>
      </c>
      <c r="L58" s="28">
        <f t="shared" si="0"/>
        <v>353</v>
      </c>
      <c r="M58" s="28">
        <f t="shared" si="17"/>
        <v>19.600000000000044</v>
      </c>
      <c r="N58" s="26" t="str">
        <f t="shared" si="1"/>
        <v>coin,1060</v>
      </c>
      <c r="O58" s="26" t="str">
        <f t="shared" si="2"/>
        <v>coin,2120</v>
      </c>
      <c r="P58" s="26" t="str">
        <f t="shared" si="3"/>
        <v>coin,5300</v>
      </c>
      <c r="Q58" s="28">
        <f t="shared" si="4"/>
        <v>3530</v>
      </c>
      <c r="R58" s="29">
        <f t="shared" si="5"/>
        <v>757</v>
      </c>
      <c r="S58" s="30" t="str">
        <f t="shared" si="6"/>
        <v>prop,104|9243;prop,105|757</v>
      </c>
      <c r="T58" s="28">
        <f t="shared" si="7"/>
        <v>7060</v>
      </c>
      <c r="U58" s="29">
        <f t="shared" si="8"/>
        <v>5800</v>
      </c>
      <c r="V58" s="30" t="str">
        <f t="shared" si="9"/>
        <v>prop,104|4200;prop,105|5800</v>
      </c>
      <c r="W58" s="26">
        <f>怪物产出!N59</f>
        <v>410</v>
      </c>
      <c r="X58" s="29">
        <f t="shared" si="10"/>
        <v>7000</v>
      </c>
      <c r="Y58" s="30" t="str">
        <f t="shared" si="11"/>
        <v>prop,101|3000;prop,102|7000</v>
      </c>
      <c r="Z58" s="26">
        <f>怪物产出!O59</f>
        <v>615</v>
      </c>
      <c r="AA58" s="29">
        <f t="shared" si="12"/>
        <v>2300</v>
      </c>
      <c r="AB58" s="30" t="str">
        <f t="shared" si="13"/>
        <v>prop,102|7700;prop,103|2300</v>
      </c>
      <c r="AC58" s="26">
        <f>怪物产出!P59</f>
        <v>820</v>
      </c>
      <c r="AD58" s="29">
        <f t="shared" si="14"/>
        <v>6400</v>
      </c>
      <c r="AE58" s="30" t="str">
        <f t="shared" si="15"/>
        <v>prop,102|3600;prop,103|6400</v>
      </c>
    </row>
    <row r="59" spans="1:31">
      <c r="A59" s="26">
        <f>[2]物品定价!A69</f>
        <v>317</v>
      </c>
      <c r="B59" s="26" t="str">
        <f>[2]物品定价!B69</f>
        <v>中等生存天赋书</v>
      </c>
      <c r="C59" s="26" t="str">
        <f>[2]物品定价!C69</f>
        <v>用于点亮角色的防御类天赋。</v>
      </c>
      <c r="D59" s="26" t="str">
        <f>[2]物品定价!D69</f>
        <v>prop,317</v>
      </c>
      <c r="E59" s="26">
        <f>[2]物品定价!E69</f>
        <v>30</v>
      </c>
      <c r="F59" s="26" t="str">
        <f t="shared" si="21"/>
        <v>prop,317</v>
      </c>
      <c r="I59" s="28">
        <v>57</v>
      </c>
      <c r="J59" s="28">
        <f>IFERROR(INDEX(关卡设定!B:B,MATCH(价值设定!I59,关卡设定!J:J,0)),J58)</f>
        <v>10</v>
      </c>
      <c r="K59" s="28">
        <v>107</v>
      </c>
      <c r="L59" s="28">
        <f t="shared" si="0"/>
        <v>356</v>
      </c>
      <c r="M59" s="28">
        <f t="shared" si="17"/>
        <v>19.700000000000045</v>
      </c>
      <c r="N59" s="26" t="str">
        <f t="shared" si="1"/>
        <v>coin,1070</v>
      </c>
      <c r="O59" s="26" t="str">
        <f t="shared" si="2"/>
        <v>coin,2140</v>
      </c>
      <c r="P59" s="26" t="str">
        <f t="shared" si="3"/>
        <v>coin,5350</v>
      </c>
      <c r="Q59" s="28">
        <f t="shared" si="4"/>
        <v>3560</v>
      </c>
      <c r="R59" s="29">
        <f t="shared" si="5"/>
        <v>800</v>
      </c>
      <c r="S59" s="30" t="str">
        <f t="shared" si="6"/>
        <v>prop,104|9200;prop,105|800</v>
      </c>
      <c r="T59" s="28">
        <f t="shared" si="7"/>
        <v>7120</v>
      </c>
      <c r="U59" s="29">
        <f t="shared" si="8"/>
        <v>5885</v>
      </c>
      <c r="V59" s="30" t="str">
        <f t="shared" si="9"/>
        <v>prop,104|4115;prop,105|5885</v>
      </c>
      <c r="W59" s="26">
        <f>怪物产出!N60</f>
        <v>420</v>
      </c>
      <c r="X59" s="29">
        <f t="shared" si="10"/>
        <v>7333</v>
      </c>
      <c r="Y59" s="30" t="str">
        <f t="shared" si="11"/>
        <v>prop,101|2667;prop,102|7333</v>
      </c>
      <c r="Z59" s="26">
        <f>怪物产出!O60</f>
        <v>630</v>
      </c>
      <c r="AA59" s="29">
        <f t="shared" si="12"/>
        <v>2600</v>
      </c>
      <c r="AB59" s="30" t="str">
        <f t="shared" si="13"/>
        <v>prop,102|7400;prop,103|2600</v>
      </c>
      <c r="AC59" s="26">
        <f>怪物产出!P60</f>
        <v>840</v>
      </c>
      <c r="AD59" s="29">
        <f t="shared" si="14"/>
        <v>6800</v>
      </c>
      <c r="AE59" s="30" t="str">
        <f t="shared" si="15"/>
        <v>prop,102|3200;prop,103|6800</v>
      </c>
    </row>
    <row r="60" spans="1:31">
      <c r="A60" s="26">
        <f>[2]物品定价!A70</f>
        <v>318</v>
      </c>
      <c r="B60" s="26" t="str">
        <f>[2]物品定价!B70</f>
        <v>高等生存天赋书</v>
      </c>
      <c r="C60" s="26" t="str">
        <f>[2]物品定价!C70</f>
        <v>用于点亮角色的防御类天赋。</v>
      </c>
      <c r="D60" s="26" t="str">
        <f>[2]物品定价!D70</f>
        <v>prop,318</v>
      </c>
      <c r="E60" s="26">
        <f>[2]物品定价!E70</f>
        <v>120</v>
      </c>
      <c r="F60" s="26" t="str">
        <f t="shared" si="21"/>
        <v>prop,318</v>
      </c>
      <c r="I60" s="28">
        <v>58</v>
      </c>
      <c r="J60" s="28">
        <f>IFERROR(INDEX(关卡设定!B:B,MATCH(价值设定!I60,关卡设定!J:J,0)),J59)</f>
        <v>10</v>
      </c>
      <c r="K60" s="28">
        <v>108</v>
      </c>
      <c r="L60" s="28">
        <f t="shared" si="0"/>
        <v>360</v>
      </c>
      <c r="M60" s="28">
        <f t="shared" si="17"/>
        <v>19.800000000000047</v>
      </c>
      <c r="N60" s="26" t="str">
        <f t="shared" si="1"/>
        <v>coin,1080</v>
      </c>
      <c r="O60" s="26" t="str">
        <f t="shared" si="2"/>
        <v>coin,2160</v>
      </c>
      <c r="P60" s="26" t="str">
        <f t="shared" si="3"/>
        <v>coin,5400</v>
      </c>
      <c r="Q60" s="28">
        <f t="shared" si="4"/>
        <v>3600</v>
      </c>
      <c r="R60" s="29">
        <f t="shared" si="5"/>
        <v>857</v>
      </c>
      <c r="S60" s="30" t="str">
        <f t="shared" si="6"/>
        <v>prop,104|9143;prop,105|857</v>
      </c>
      <c r="T60" s="28">
        <f t="shared" si="7"/>
        <v>7200</v>
      </c>
      <c r="U60" s="29">
        <f t="shared" si="8"/>
        <v>6000</v>
      </c>
      <c r="V60" s="30" t="str">
        <f t="shared" si="9"/>
        <v>prop,104|4000;prop,105|6000</v>
      </c>
      <c r="W60" s="26">
        <f>怪物产出!N61</f>
        <v>420</v>
      </c>
      <c r="X60" s="29">
        <f t="shared" si="10"/>
        <v>7333</v>
      </c>
      <c r="Y60" s="30" t="str">
        <f t="shared" si="11"/>
        <v>prop,101|2667;prop,102|7333</v>
      </c>
      <c r="Z60" s="26">
        <f>怪物产出!O61</f>
        <v>630</v>
      </c>
      <c r="AA60" s="29">
        <f t="shared" si="12"/>
        <v>2600</v>
      </c>
      <c r="AB60" s="30" t="str">
        <f t="shared" si="13"/>
        <v>prop,102|7400;prop,103|2600</v>
      </c>
      <c r="AC60" s="26">
        <f>怪物产出!P61</f>
        <v>840</v>
      </c>
      <c r="AD60" s="29">
        <f t="shared" si="14"/>
        <v>6800</v>
      </c>
      <c r="AE60" s="30" t="str">
        <f t="shared" si="15"/>
        <v>prop,102|3200;prop,103|6800</v>
      </c>
    </row>
    <row r="61" spans="1:31">
      <c r="A61" s="26">
        <f>[2]物品定价!A71</f>
        <v>319</v>
      </c>
      <c r="B61" s="26" t="str">
        <f>[2]物品定价!B71</f>
        <v>低等其他天赋书</v>
      </c>
      <c r="C61" s="26" t="str">
        <f>[2]物品定价!C71</f>
        <v>用于点亮角色的功能类天赋。</v>
      </c>
      <c r="D61" s="26" t="str">
        <f>[2]物品定价!D71</f>
        <v>prop,319</v>
      </c>
      <c r="E61" s="26">
        <f>[2]物品定价!E71</f>
        <v>10</v>
      </c>
      <c r="F61" s="26" t="str">
        <f t="shared" si="21"/>
        <v>prop,319</v>
      </c>
      <c r="I61" s="28">
        <v>59</v>
      </c>
      <c r="J61" s="28">
        <f>IFERROR(INDEX(关卡设定!B:B,MATCH(价值设定!I61,关卡设定!J:J,0)),J60)</f>
        <v>11</v>
      </c>
      <c r="K61" s="28">
        <v>109</v>
      </c>
      <c r="L61" s="28">
        <f t="shared" si="0"/>
        <v>363</v>
      </c>
      <c r="M61" s="28">
        <f t="shared" si="17"/>
        <v>19.900000000000048</v>
      </c>
      <c r="N61" s="26" t="str">
        <f t="shared" si="1"/>
        <v>coin,1090</v>
      </c>
      <c r="O61" s="26" t="str">
        <f t="shared" si="2"/>
        <v>coin,2180</v>
      </c>
      <c r="P61" s="26" t="str">
        <f t="shared" si="3"/>
        <v>coin,5450</v>
      </c>
      <c r="Q61" s="28">
        <f t="shared" si="4"/>
        <v>3630</v>
      </c>
      <c r="R61" s="29">
        <f t="shared" si="5"/>
        <v>900</v>
      </c>
      <c r="S61" s="30" t="str">
        <f t="shared" si="6"/>
        <v>prop,104|9100;prop,105|900</v>
      </c>
      <c r="T61" s="28">
        <f t="shared" si="7"/>
        <v>7260</v>
      </c>
      <c r="U61" s="29">
        <f t="shared" si="8"/>
        <v>6085</v>
      </c>
      <c r="V61" s="30" t="str">
        <f t="shared" si="9"/>
        <v>prop,104|3915;prop,105|6085</v>
      </c>
      <c r="W61" s="26">
        <f>怪物产出!N62</f>
        <v>430</v>
      </c>
      <c r="X61" s="29">
        <f t="shared" si="10"/>
        <v>7666</v>
      </c>
      <c r="Y61" s="30" t="str">
        <f t="shared" si="11"/>
        <v>prop,101|2334;prop,102|7666</v>
      </c>
      <c r="Z61" s="26">
        <f>怪物产出!O62</f>
        <v>645</v>
      </c>
      <c r="AA61" s="29">
        <f t="shared" si="12"/>
        <v>2900</v>
      </c>
      <c r="AB61" s="30" t="str">
        <f t="shared" si="13"/>
        <v>prop,102|7100;prop,103|2900</v>
      </c>
      <c r="AC61" s="26">
        <f>怪物产出!P62</f>
        <v>860</v>
      </c>
      <c r="AD61" s="29">
        <f t="shared" si="14"/>
        <v>7200</v>
      </c>
      <c r="AE61" s="30" t="str">
        <f t="shared" si="15"/>
        <v>prop,102|2800;prop,103|7200</v>
      </c>
    </row>
    <row r="62" spans="1:31">
      <c r="A62" s="26">
        <f>[2]物品定价!A72</f>
        <v>320</v>
      </c>
      <c r="B62" s="26" t="str">
        <f>[2]物品定价!B72</f>
        <v>中等其他天赋书</v>
      </c>
      <c r="C62" s="26" t="str">
        <f>[2]物品定价!C72</f>
        <v>用于点亮角色的功能类天赋。</v>
      </c>
      <c r="D62" s="26" t="str">
        <f>[2]物品定价!D72</f>
        <v>prop,320</v>
      </c>
      <c r="E62" s="26">
        <f>[2]物品定价!E72</f>
        <v>30</v>
      </c>
      <c r="F62" s="26" t="str">
        <f t="shared" si="21"/>
        <v>prop,320</v>
      </c>
      <c r="I62" s="28">
        <v>60</v>
      </c>
      <c r="J62" s="28">
        <f>IFERROR(INDEX(关卡设定!B:B,MATCH(价值设定!I62,关卡设定!J:J,0)),J61)</f>
        <v>11</v>
      </c>
      <c r="K62" s="28">
        <v>110</v>
      </c>
      <c r="L62" s="28">
        <f t="shared" si="0"/>
        <v>366</v>
      </c>
      <c r="M62" s="28">
        <f t="shared" si="17"/>
        <v>20.00000000000005</v>
      </c>
      <c r="N62" s="26" t="str">
        <f t="shared" si="1"/>
        <v>coin,1100</v>
      </c>
      <c r="O62" s="26" t="str">
        <f t="shared" si="2"/>
        <v>coin,2200</v>
      </c>
      <c r="P62" s="26" t="str">
        <f t="shared" si="3"/>
        <v>coin,5500</v>
      </c>
      <c r="Q62" s="28">
        <f t="shared" si="4"/>
        <v>3660</v>
      </c>
      <c r="R62" s="29">
        <f t="shared" si="5"/>
        <v>942</v>
      </c>
      <c r="S62" s="30" t="str">
        <f t="shared" si="6"/>
        <v>prop,104|9058;prop,105|942</v>
      </c>
      <c r="T62" s="28">
        <f t="shared" si="7"/>
        <v>7320</v>
      </c>
      <c r="U62" s="29">
        <f t="shared" si="8"/>
        <v>6171</v>
      </c>
      <c r="V62" s="30" t="str">
        <f t="shared" si="9"/>
        <v>prop,104|3829;prop,105|6171</v>
      </c>
      <c r="W62" s="26">
        <f>怪物产出!N63</f>
        <v>430</v>
      </c>
      <c r="X62" s="29">
        <f t="shared" si="10"/>
        <v>7666</v>
      </c>
      <c r="Y62" s="30" t="str">
        <f t="shared" si="11"/>
        <v>prop,101|2334;prop,102|7666</v>
      </c>
      <c r="Z62" s="26">
        <f>怪物产出!O63</f>
        <v>645</v>
      </c>
      <c r="AA62" s="29">
        <f t="shared" si="12"/>
        <v>2900</v>
      </c>
      <c r="AB62" s="30" t="str">
        <f t="shared" si="13"/>
        <v>prop,102|7100;prop,103|2900</v>
      </c>
      <c r="AC62" s="26">
        <f>怪物产出!P63</f>
        <v>860</v>
      </c>
      <c r="AD62" s="29">
        <f t="shared" si="14"/>
        <v>7200</v>
      </c>
      <c r="AE62" s="30" t="str">
        <f t="shared" si="15"/>
        <v>prop,102|2800;prop,103|7200</v>
      </c>
    </row>
    <row r="63" spans="1:31">
      <c r="A63" s="26">
        <f>[2]物品定价!A73</f>
        <v>321</v>
      </c>
      <c r="B63" s="26" t="str">
        <f>[2]物品定价!B73</f>
        <v>高等其他天赋书</v>
      </c>
      <c r="C63" s="26" t="str">
        <f>[2]物品定价!C73</f>
        <v>用于点亮角色的功能类天赋。</v>
      </c>
      <c r="D63" s="26" t="str">
        <f>[2]物品定价!D73</f>
        <v>prop,321</v>
      </c>
      <c r="E63" s="26">
        <f>[2]物品定价!E73</f>
        <v>120</v>
      </c>
      <c r="F63" s="26" t="str">
        <f t="shared" si="21"/>
        <v>prop,321</v>
      </c>
      <c r="I63" s="28">
        <v>61</v>
      </c>
      <c r="J63" s="28">
        <f>IFERROR(INDEX(关卡设定!B:B,MATCH(价值设定!I63,关卡设定!J:J,0)),J62)</f>
        <v>11</v>
      </c>
      <c r="K63" s="28">
        <v>111</v>
      </c>
      <c r="L63" s="28">
        <f t="shared" si="0"/>
        <v>370</v>
      </c>
      <c r="M63" s="28">
        <f t="shared" si="17"/>
        <v>20.100000000000051</v>
      </c>
      <c r="N63" s="26" t="str">
        <f t="shared" si="1"/>
        <v>coin,1110</v>
      </c>
      <c r="O63" s="26" t="str">
        <f t="shared" si="2"/>
        <v>coin,2220</v>
      </c>
      <c r="P63" s="26" t="str">
        <f t="shared" si="3"/>
        <v>coin,5550</v>
      </c>
      <c r="Q63" s="28">
        <f t="shared" si="4"/>
        <v>3700</v>
      </c>
      <c r="R63" s="29">
        <f t="shared" si="5"/>
        <v>1000</v>
      </c>
      <c r="S63" s="30" t="str">
        <f t="shared" si="6"/>
        <v>prop,104|9000;prop,105|1000</v>
      </c>
      <c r="T63" s="28">
        <f t="shared" si="7"/>
        <v>7400</v>
      </c>
      <c r="U63" s="29">
        <f t="shared" si="8"/>
        <v>6285</v>
      </c>
      <c r="V63" s="30" t="str">
        <f t="shared" si="9"/>
        <v>prop,104|3715;prop,105|6285</v>
      </c>
      <c r="W63" s="26">
        <f>怪物产出!N64</f>
        <v>440</v>
      </c>
      <c r="X63" s="29">
        <f t="shared" si="10"/>
        <v>8000</v>
      </c>
      <c r="Y63" s="30" t="str">
        <f t="shared" si="11"/>
        <v>prop,101|2000;prop,102|8000</v>
      </c>
      <c r="Z63" s="26">
        <f>怪物产出!O64</f>
        <v>660</v>
      </c>
      <c r="AA63" s="29">
        <f t="shared" si="12"/>
        <v>3200</v>
      </c>
      <c r="AB63" s="30" t="str">
        <f t="shared" si="13"/>
        <v>prop,102|6800;prop,103|3200</v>
      </c>
      <c r="AC63" s="26">
        <f>怪物产出!P64</f>
        <v>880</v>
      </c>
      <c r="AD63" s="29">
        <f t="shared" si="14"/>
        <v>7600</v>
      </c>
      <c r="AE63" s="30" t="str">
        <f t="shared" si="15"/>
        <v>prop,102|2400;prop,103|7600</v>
      </c>
    </row>
    <row r="64" spans="1:31">
      <c r="A64" s="26">
        <f>[2]物品定价!A74</f>
        <v>322</v>
      </c>
      <c r="B64" s="26" t="str">
        <f>[2]物品定价!B74</f>
        <v>觉醒胶囊</v>
      </c>
      <c r="C64" s="26" t="str">
        <f>[2]物品定价!C74</f>
        <v>用于激活角色的天赋技能。</v>
      </c>
      <c r="D64" s="26" t="str">
        <f>[2]物品定价!D74</f>
        <v>prop,322</v>
      </c>
      <c r="E64" s="26">
        <f>[2]物品定价!E74</f>
        <v>50</v>
      </c>
      <c r="F64" s="26" t="str">
        <f t="shared" si="21"/>
        <v>prop,322</v>
      </c>
      <c r="I64" s="28">
        <v>62</v>
      </c>
      <c r="J64" s="28">
        <f>IFERROR(INDEX(关卡设定!B:B,MATCH(价值设定!I64,关卡设定!J:J,0)),J63)</f>
        <v>11</v>
      </c>
      <c r="K64" s="28">
        <v>112</v>
      </c>
      <c r="L64" s="28">
        <f t="shared" si="0"/>
        <v>373</v>
      </c>
      <c r="M64" s="28">
        <f t="shared" si="17"/>
        <v>20.200000000000053</v>
      </c>
      <c r="N64" s="26" t="str">
        <f t="shared" si="1"/>
        <v>coin,1120</v>
      </c>
      <c r="O64" s="26" t="str">
        <f t="shared" si="2"/>
        <v>coin,2240</v>
      </c>
      <c r="P64" s="26" t="str">
        <f t="shared" si="3"/>
        <v>coin,5600</v>
      </c>
      <c r="Q64" s="28">
        <f t="shared" si="4"/>
        <v>3730</v>
      </c>
      <c r="R64" s="29">
        <f t="shared" si="5"/>
        <v>1042</v>
      </c>
      <c r="S64" s="30" t="str">
        <f t="shared" si="6"/>
        <v>prop,104|8958;prop,105|1042</v>
      </c>
      <c r="T64" s="28">
        <f t="shared" si="7"/>
        <v>7460</v>
      </c>
      <c r="U64" s="29">
        <f t="shared" si="8"/>
        <v>6371</v>
      </c>
      <c r="V64" s="30" t="str">
        <f t="shared" si="9"/>
        <v>prop,104|3629;prop,105|6371</v>
      </c>
      <c r="W64" s="26">
        <f>怪物产出!N65</f>
        <v>440</v>
      </c>
      <c r="X64" s="29">
        <f t="shared" si="10"/>
        <v>8000</v>
      </c>
      <c r="Y64" s="30" t="str">
        <f t="shared" si="11"/>
        <v>prop,101|2000;prop,102|8000</v>
      </c>
      <c r="Z64" s="26">
        <f>怪物产出!O65</f>
        <v>660</v>
      </c>
      <c r="AA64" s="29">
        <f t="shared" si="12"/>
        <v>3200</v>
      </c>
      <c r="AB64" s="30" t="str">
        <f t="shared" si="13"/>
        <v>prop,102|6800;prop,103|3200</v>
      </c>
      <c r="AC64" s="26">
        <f>怪物产出!P65</f>
        <v>880</v>
      </c>
      <c r="AD64" s="29">
        <f t="shared" si="14"/>
        <v>7600</v>
      </c>
      <c r="AE64" s="30" t="str">
        <f t="shared" si="15"/>
        <v>prop,102|2400;prop,103|7600</v>
      </c>
    </row>
    <row r="65" spans="1:31">
      <c r="A65" s="26">
        <f>[2]物品定价!A75</f>
        <v>323</v>
      </c>
      <c r="B65" s="26" t="str">
        <f>[2]物品定价!B75</f>
        <v>高级觉醒胶囊</v>
      </c>
      <c r="C65" s="26" t="str">
        <f>[2]物品定价!C75</f>
        <v>用于激活角色的天赋技能。</v>
      </c>
      <c r="D65" s="26" t="str">
        <f>[2]物品定价!D75</f>
        <v>prop,323</v>
      </c>
      <c r="E65" s="26">
        <f>[2]物品定价!E75</f>
        <v>100</v>
      </c>
      <c r="F65" s="26" t="str">
        <f t="shared" si="21"/>
        <v>prop,323</v>
      </c>
      <c r="I65" s="28">
        <v>63</v>
      </c>
      <c r="J65" s="28">
        <f>IFERROR(INDEX(关卡设定!B:B,MATCH(价值设定!I65,关卡设定!J:J,0)),J64)</f>
        <v>11</v>
      </c>
      <c r="K65" s="28">
        <v>113</v>
      </c>
      <c r="L65" s="28">
        <f t="shared" si="0"/>
        <v>376</v>
      </c>
      <c r="M65" s="28">
        <f t="shared" si="17"/>
        <v>20.300000000000054</v>
      </c>
      <c r="N65" s="26" t="str">
        <f t="shared" si="1"/>
        <v>coin,1130</v>
      </c>
      <c r="O65" s="26" t="str">
        <f t="shared" si="2"/>
        <v>coin,2260</v>
      </c>
      <c r="P65" s="26" t="str">
        <f t="shared" si="3"/>
        <v>coin,5650</v>
      </c>
      <c r="Q65" s="28">
        <f t="shared" si="4"/>
        <v>3760</v>
      </c>
      <c r="R65" s="29">
        <f t="shared" si="5"/>
        <v>1085</v>
      </c>
      <c r="S65" s="30" t="str">
        <f t="shared" si="6"/>
        <v>prop,104|8915;prop,105|1085</v>
      </c>
      <c r="T65" s="28">
        <f t="shared" si="7"/>
        <v>7520</v>
      </c>
      <c r="U65" s="29">
        <f t="shared" si="8"/>
        <v>6457</v>
      </c>
      <c r="V65" s="30" t="str">
        <f t="shared" si="9"/>
        <v>prop,104|3543;prop,105|6457</v>
      </c>
      <c r="W65" s="26">
        <f>怪物产出!N66</f>
        <v>440</v>
      </c>
      <c r="X65" s="29">
        <f t="shared" si="10"/>
        <v>8000</v>
      </c>
      <c r="Y65" s="30" t="str">
        <f t="shared" si="11"/>
        <v>prop,101|2000;prop,102|8000</v>
      </c>
      <c r="Z65" s="26">
        <f>怪物产出!O66</f>
        <v>660</v>
      </c>
      <c r="AA65" s="29">
        <f t="shared" si="12"/>
        <v>3200</v>
      </c>
      <c r="AB65" s="30" t="str">
        <f t="shared" si="13"/>
        <v>prop,102|6800;prop,103|3200</v>
      </c>
      <c r="AC65" s="26">
        <f>怪物产出!P66</f>
        <v>880</v>
      </c>
      <c r="AD65" s="29">
        <f t="shared" si="14"/>
        <v>7600</v>
      </c>
      <c r="AE65" s="30" t="str">
        <f t="shared" si="15"/>
        <v>prop,102|2400;prop,103|7600</v>
      </c>
    </row>
    <row r="66" spans="1:31">
      <c r="A66" s="26">
        <f>[2]物品定价!A76</f>
        <v>401</v>
      </c>
      <c r="B66" s="26" t="str">
        <f>[2]物品定价!B76</f>
        <v>1星万能碎片</v>
      </c>
      <c r="C66" s="26" t="str">
        <f>[2]物品定价!C76</f>
        <v>用于突破初始星级为1星的角色，可以替代角色碎片。</v>
      </c>
      <c r="D66" s="26" t="str">
        <f>[2]物品定价!D76</f>
        <v>prop,401</v>
      </c>
      <c r="E66" s="26">
        <f>[2]物品定价!E76</f>
        <v>10</v>
      </c>
      <c r="F66" s="26" t="str">
        <f t="shared" si="21"/>
        <v>prop,401</v>
      </c>
      <c r="I66" s="28">
        <v>64</v>
      </c>
      <c r="J66" s="28">
        <f>IFERROR(INDEX(关卡设定!B:B,MATCH(价值设定!I66,关卡设定!J:J,0)),J65)</f>
        <v>11</v>
      </c>
      <c r="K66" s="28">
        <v>114</v>
      </c>
      <c r="L66" s="28">
        <f t="shared" si="0"/>
        <v>380</v>
      </c>
      <c r="M66" s="28">
        <f t="shared" si="17"/>
        <v>20.400000000000055</v>
      </c>
      <c r="N66" s="26" t="str">
        <f t="shared" si="1"/>
        <v>coin,1140</v>
      </c>
      <c r="O66" s="26" t="str">
        <f t="shared" si="2"/>
        <v>coin,2280</v>
      </c>
      <c r="P66" s="26" t="str">
        <f t="shared" si="3"/>
        <v>coin,5700</v>
      </c>
      <c r="Q66" s="28">
        <f t="shared" si="4"/>
        <v>3800</v>
      </c>
      <c r="R66" s="29">
        <f t="shared" si="5"/>
        <v>1142</v>
      </c>
      <c r="S66" s="30" t="str">
        <f t="shared" si="6"/>
        <v>prop,104|8858;prop,105|1142</v>
      </c>
      <c r="T66" s="28">
        <f t="shared" si="7"/>
        <v>7600</v>
      </c>
      <c r="U66" s="29">
        <f t="shared" si="8"/>
        <v>6571</v>
      </c>
      <c r="V66" s="30" t="str">
        <f t="shared" si="9"/>
        <v>prop,104|3429;prop,105|6571</v>
      </c>
      <c r="W66" s="26">
        <f>怪物产出!N67</f>
        <v>450</v>
      </c>
      <c r="X66" s="29">
        <f t="shared" si="10"/>
        <v>8333</v>
      </c>
      <c r="Y66" s="30" t="str">
        <f t="shared" si="11"/>
        <v>prop,101|1667;prop,102|8333</v>
      </c>
      <c r="Z66" s="26">
        <f>怪物产出!O67</f>
        <v>675</v>
      </c>
      <c r="AA66" s="29">
        <f t="shared" si="12"/>
        <v>3500</v>
      </c>
      <c r="AB66" s="30" t="str">
        <f t="shared" si="13"/>
        <v>prop,102|6500;prop,103|3500</v>
      </c>
      <c r="AC66" s="26">
        <f>怪物产出!P67</f>
        <v>900</v>
      </c>
      <c r="AD66" s="29">
        <f t="shared" si="14"/>
        <v>8000</v>
      </c>
      <c r="AE66" s="30" t="str">
        <f t="shared" si="15"/>
        <v>prop,102|2000;prop,103|8000</v>
      </c>
    </row>
    <row r="67" spans="1:31">
      <c r="A67" s="26">
        <f>[2]物品定价!A77</f>
        <v>402</v>
      </c>
      <c r="B67" s="26" t="str">
        <f>[2]物品定价!B77</f>
        <v>2星万能碎片</v>
      </c>
      <c r="C67" s="26" t="str">
        <f>[2]物品定价!C77</f>
        <v>用于突破初始星级为2星的角色，可以替代角色碎片。</v>
      </c>
      <c r="D67" s="26" t="str">
        <f>[2]物品定价!D77</f>
        <v>prop,402</v>
      </c>
      <c r="E67" s="26">
        <f>[2]物品定价!E77</f>
        <v>20</v>
      </c>
      <c r="F67" s="26" t="str">
        <f t="shared" si="21"/>
        <v>prop,402</v>
      </c>
      <c r="I67" s="28">
        <v>65</v>
      </c>
      <c r="J67" s="28">
        <f>IFERROR(INDEX(关卡设定!B:B,MATCH(价值设定!I67,关卡设定!J:J,0)),J66)</f>
        <v>11</v>
      </c>
      <c r="K67" s="28">
        <v>115</v>
      </c>
      <c r="L67" s="28">
        <f t="shared" si="0"/>
        <v>383</v>
      </c>
      <c r="M67" s="28">
        <f t="shared" si="17"/>
        <v>20.500000000000057</v>
      </c>
      <c r="N67" s="26" t="str">
        <f t="shared" si="1"/>
        <v>coin,1150</v>
      </c>
      <c r="O67" s="26" t="str">
        <f t="shared" si="2"/>
        <v>coin,2300</v>
      </c>
      <c r="P67" s="26" t="str">
        <f t="shared" si="3"/>
        <v>coin,5750</v>
      </c>
      <c r="Q67" s="28">
        <f t="shared" si="4"/>
        <v>3830</v>
      </c>
      <c r="R67" s="29">
        <f t="shared" si="5"/>
        <v>1185</v>
      </c>
      <c r="S67" s="30" t="str">
        <f t="shared" si="6"/>
        <v>prop,104|8815;prop,105|1185</v>
      </c>
      <c r="T67" s="28">
        <f t="shared" si="7"/>
        <v>7660</v>
      </c>
      <c r="U67" s="29">
        <f t="shared" si="8"/>
        <v>6657</v>
      </c>
      <c r="V67" s="30" t="str">
        <f t="shared" si="9"/>
        <v>prop,104|3343;prop,105|6657</v>
      </c>
      <c r="W67" s="26">
        <f>怪物产出!N68</f>
        <v>450</v>
      </c>
      <c r="X67" s="29">
        <f t="shared" si="10"/>
        <v>8333</v>
      </c>
      <c r="Y67" s="30" t="str">
        <f t="shared" si="11"/>
        <v>prop,101|1667;prop,102|8333</v>
      </c>
      <c r="Z67" s="26">
        <f>怪物产出!O68</f>
        <v>675</v>
      </c>
      <c r="AA67" s="29">
        <f t="shared" si="12"/>
        <v>3500</v>
      </c>
      <c r="AB67" s="30" t="str">
        <f t="shared" si="13"/>
        <v>prop,102|6500;prop,103|3500</v>
      </c>
      <c r="AC67" s="26">
        <f>怪物产出!P68</f>
        <v>900</v>
      </c>
      <c r="AD67" s="29">
        <f t="shared" si="14"/>
        <v>8000</v>
      </c>
      <c r="AE67" s="30" t="str">
        <f t="shared" si="15"/>
        <v>prop,102|2000;prop,103|8000</v>
      </c>
    </row>
    <row r="68" spans="1:31">
      <c r="A68" s="26">
        <f>[2]物品定价!A78</f>
        <v>403</v>
      </c>
      <c r="B68" s="26" t="str">
        <f>[2]物品定价!B78</f>
        <v>技能碎片</v>
      </c>
      <c r="C68" s="26" t="str">
        <f>[2]物品定价!C78</f>
        <v>可替代任意角色碎片，用于角色技能升级。</v>
      </c>
      <c r="D68" s="26" t="str">
        <f>[2]物品定价!D78</f>
        <v>prop,403</v>
      </c>
      <c r="E68" s="26">
        <f>[2]物品定价!E78</f>
        <v>100</v>
      </c>
      <c r="F68" s="26" t="str">
        <f t="shared" si="21"/>
        <v>prop,403</v>
      </c>
      <c r="I68" s="28">
        <v>66</v>
      </c>
      <c r="J68" s="28">
        <f>IFERROR(INDEX(关卡设定!B:B,MATCH(价值设定!I68,关卡设定!J:J,0)),J67)</f>
        <v>12</v>
      </c>
      <c r="K68" s="28">
        <v>116</v>
      </c>
      <c r="L68" s="28">
        <f t="shared" ref="L68:L100" si="22">INT(K68/$K$102*$L$102)</f>
        <v>386</v>
      </c>
      <c r="M68" s="28">
        <f t="shared" si="17"/>
        <v>20.600000000000058</v>
      </c>
      <c r="N68" s="26" t="str">
        <f t="shared" ref="N68:N102" si="23">"coin,"&amp;K68*10</f>
        <v>coin,1160</v>
      </c>
      <c r="O68" s="26" t="str">
        <f t="shared" ref="O68:O102" si="24">"coin,"&amp;K68*20</f>
        <v>coin,2320</v>
      </c>
      <c r="P68" s="26" t="str">
        <f t="shared" ref="P68:P102" si="25">"coin,"&amp;K68*50</f>
        <v>coin,5800</v>
      </c>
      <c r="Q68" s="28">
        <f t="shared" ref="Q68:Q102" si="26">L68*10</f>
        <v>3860</v>
      </c>
      <c r="R68" s="29">
        <f t="shared" ref="R68:R102" si="27">INT(IF(Q68&lt;500,($C$4-Q68)/($C$4-$C$5)*10000,IF(Q68&lt;1000,($C$5-Q68)/($C$5-$C$6)*10000,IF(Q68&lt;3000,($C$6-Q68)/($C$6-$C$7)*10000,($C$7-Q68)/($C$7-$C$8)*10000))))</f>
        <v>1228</v>
      </c>
      <c r="S68" s="30" t="str">
        <f t="shared" ref="S68:S102" si="28">IF(Q68&lt;500,"prop,"&amp;$A$4&amp;"|"&amp;(10000-R68)&amp;";"&amp;"prop,"&amp;$A$5&amp;"|"&amp;R68,IF(Q68&lt;1000,"prop,"&amp;$A$5&amp;"|"&amp;(10000-R68)&amp;";"&amp;"prop,"&amp;$A$6&amp;"|"&amp;R68,IF(Q68&lt;3000,"prop,"&amp;$A$6&amp;"|"&amp;(10000-R68)&amp;";"&amp;"prop,"&amp;$A$7&amp;"|"&amp;R68,"prop,"&amp;$A$7&amp;"|"&amp;(10000-R68)&amp;";"&amp;"prop,"&amp;$A$8&amp;"|"&amp;R68)))</f>
        <v>prop,104|8772;prop,105|1228</v>
      </c>
      <c r="T68" s="28">
        <f t="shared" ref="T68:T102" si="29">L68*20</f>
        <v>7720</v>
      </c>
      <c r="U68" s="29">
        <f t="shared" ref="U68:U102" si="30">INT(IF(T68&lt;500,($C$4-T68)/($C$4-$C$5)*10000,IF(T68&lt;1000,($C$5-T68)/($C$5-$C$6)*10000,IF(T68&lt;3000,($C$6-T68)/($C$6-$C$7)*10000,($C$7-T68)/($C$7-$C$8)*10000))))</f>
        <v>6742</v>
      </c>
      <c r="V68" s="30" t="str">
        <f t="shared" ref="V68:V102" si="31">IF(T68&lt;500,"prop,"&amp;$A$4&amp;"|"&amp;(10000-U68)&amp;";"&amp;"prop,"&amp;$A$5&amp;"|"&amp;U68,IF(T68&lt;1000,"prop,"&amp;$A$5&amp;"|"&amp;(10000-U68)&amp;";"&amp;"prop,"&amp;$A$6&amp;"|"&amp;U68,IF(T68&lt;3000,"prop,"&amp;$A$6&amp;"|"&amp;(10000-U68)&amp;";"&amp;"prop,"&amp;$A$7&amp;"|"&amp;U68,"prop,"&amp;$A$7&amp;"|"&amp;(10000-U68)&amp;";"&amp;"prop,"&amp;$A$8&amp;"|"&amp;U68)))</f>
        <v>prop,104|3258;prop,105|6742</v>
      </c>
      <c r="W68" s="26">
        <f>怪物产出!N69</f>
        <v>465</v>
      </c>
      <c r="X68" s="29">
        <f t="shared" ref="X68:X102" si="32">INT(IF(W68&lt;500,($C$4-W68)/($C$4-$C$5)*10000,IF(W68&lt;1000,($C$5-W68)/($C$5-$C$6)*10000,IF(W68&lt;3000,($C$6-W68)/($C$6-$C$7)*10000,($C$7-W68)/($C$7-$C$8)*10000))))</f>
        <v>8833</v>
      </c>
      <c r="Y68" s="30" t="str">
        <f t="shared" ref="Y68:Y102" si="33">IF(W68&lt;500,"prop,"&amp;$A$4&amp;"|"&amp;(10000-X68)&amp;";"&amp;"prop,"&amp;$A$5&amp;"|"&amp;X68,IF(W68&lt;1000,"prop,"&amp;$A$5&amp;"|"&amp;(10000-X68)&amp;";"&amp;"prop,"&amp;$A$6&amp;"|"&amp;X68,IF(W68&lt;3000,"prop,"&amp;$A$6&amp;"|"&amp;(10000-X68)&amp;";"&amp;"prop,"&amp;$A$7&amp;"|"&amp;X68,"prop,"&amp;$A$7&amp;"|"&amp;(10000-X68)&amp;";"&amp;"prop,"&amp;$A$8&amp;"|"&amp;X68)))</f>
        <v>prop,101|1167;prop,102|8833</v>
      </c>
      <c r="Z68" s="26">
        <f>怪物产出!O69</f>
        <v>697</v>
      </c>
      <c r="AA68" s="29">
        <f t="shared" ref="AA68:AA102" si="34">INT(IF(Z68&lt;500,($C$4-Z68)/($C$4-$C$5)*10000,IF(Z68&lt;1000,($C$5-Z68)/($C$5-$C$6)*10000,IF(Z68&lt;3000,($C$6-Z68)/($C$6-$C$7)*10000,($C$7-Z68)/($C$7-$C$8)*10000))))</f>
        <v>3940</v>
      </c>
      <c r="AB68" s="30" t="str">
        <f t="shared" ref="AB68:AB102" si="35">IF(Z68&lt;500,"prop,"&amp;$A$4&amp;"|"&amp;(10000-AA68)&amp;";"&amp;"prop,"&amp;$A$5&amp;"|"&amp;AA68,IF(Z68&lt;1000,"prop,"&amp;$A$5&amp;"|"&amp;(10000-AA68)&amp;";"&amp;"prop,"&amp;$A$6&amp;"|"&amp;AA68,IF(Z68&lt;3000,"prop,"&amp;$A$6&amp;"|"&amp;(10000-AA68)&amp;";"&amp;"prop,"&amp;$A$7&amp;"|"&amp;AA68,"prop,"&amp;$A$7&amp;"|"&amp;(10000-AA68)&amp;";"&amp;"prop,"&amp;$A$8&amp;"|"&amp;AA68)))</f>
        <v>prop,102|6060;prop,103|3940</v>
      </c>
      <c r="AC68" s="26">
        <f>怪物产出!P69</f>
        <v>930</v>
      </c>
      <c r="AD68" s="29">
        <f t="shared" ref="AD68:AD102" si="36">INT(IF(AC68&lt;500,($C$4-AC68)/($C$4-$C$5)*10000,IF(AC68&lt;1000,($C$5-AC68)/($C$5-$C$6)*10000,IF(AC68&lt;3000,($C$6-AC68)/($C$6-$C$7)*10000,($C$7-AC68)/($C$7-$C$8)*10000))))</f>
        <v>8600</v>
      </c>
      <c r="AE68" s="30" t="str">
        <f t="shared" ref="AE68:AE102" si="37">IF(AC68&lt;500,"prop,"&amp;$A$4&amp;"|"&amp;(10000-AD68)&amp;";"&amp;"prop,"&amp;$A$5&amp;"|"&amp;AD68,IF(AC68&lt;1000,"prop,"&amp;$A$5&amp;"|"&amp;(10000-AD68)&amp;";"&amp;"prop,"&amp;$A$6&amp;"|"&amp;AD68,IF(AC68&lt;3000,"prop,"&amp;$A$6&amp;"|"&amp;(10000-AD68)&amp;";"&amp;"prop,"&amp;$A$7&amp;"|"&amp;AD68,"prop,"&amp;$A$7&amp;"|"&amp;(10000-AD68)&amp;";"&amp;"prop,"&amp;$A$8&amp;"|"&amp;AD68)))</f>
        <v>prop,102|1400;prop,103|8600</v>
      </c>
    </row>
    <row r="69" spans="1:31">
      <c r="A69" s="26">
        <f>[2]物品定价!A79</f>
        <v>502</v>
      </c>
      <c r="B69" s="26" t="str">
        <f>[2]物品定价!B79</f>
        <v>背心尊者的碎片</v>
      </c>
      <c r="C69" s="26" t="str">
        <f>[2]物品定价!C79</f>
        <v>收集40个碎片可以招募角色：背心尊者。同时也是其突破的必备材料。</v>
      </c>
      <c r="D69" s="26" t="str">
        <f>[2]物品定价!D79</f>
        <v>prop,502</v>
      </c>
      <c r="E69" s="26">
        <f>[2]物品定价!E79</f>
        <v>20</v>
      </c>
      <c r="F69" s="26" t="str">
        <f t="shared" si="21"/>
        <v>prop,502</v>
      </c>
      <c r="I69" s="28">
        <v>67</v>
      </c>
      <c r="J69" s="28">
        <f>IFERROR(INDEX(关卡设定!B:B,MATCH(价值设定!I69,关卡设定!J:J,0)),J68)</f>
        <v>12</v>
      </c>
      <c r="K69" s="28">
        <v>117</v>
      </c>
      <c r="L69" s="28">
        <f t="shared" si="22"/>
        <v>390</v>
      </c>
      <c r="M69" s="28">
        <f t="shared" ref="M69:M102" si="38">M68+0.1</f>
        <v>20.70000000000006</v>
      </c>
      <c r="N69" s="26" t="str">
        <f t="shared" si="23"/>
        <v>coin,1170</v>
      </c>
      <c r="O69" s="26" t="str">
        <f t="shared" si="24"/>
        <v>coin,2340</v>
      </c>
      <c r="P69" s="26" t="str">
        <f t="shared" si="25"/>
        <v>coin,5850</v>
      </c>
      <c r="Q69" s="28">
        <f t="shared" si="26"/>
        <v>3900</v>
      </c>
      <c r="R69" s="29">
        <f t="shared" si="27"/>
        <v>1285</v>
      </c>
      <c r="S69" s="30" t="str">
        <f t="shared" si="28"/>
        <v>prop,104|8715;prop,105|1285</v>
      </c>
      <c r="T69" s="28">
        <f t="shared" si="29"/>
        <v>7800</v>
      </c>
      <c r="U69" s="29">
        <f t="shared" si="30"/>
        <v>6857</v>
      </c>
      <c r="V69" s="30" t="str">
        <f t="shared" si="31"/>
        <v>prop,104|3143;prop,105|6857</v>
      </c>
      <c r="W69" s="26">
        <f>怪物产出!N70</f>
        <v>465</v>
      </c>
      <c r="X69" s="29">
        <f t="shared" si="32"/>
        <v>8833</v>
      </c>
      <c r="Y69" s="30" t="str">
        <f t="shared" si="33"/>
        <v>prop,101|1167;prop,102|8833</v>
      </c>
      <c r="Z69" s="26">
        <f>怪物产出!O70</f>
        <v>697</v>
      </c>
      <c r="AA69" s="29">
        <f t="shared" si="34"/>
        <v>3940</v>
      </c>
      <c r="AB69" s="30" t="str">
        <f t="shared" si="35"/>
        <v>prop,102|6060;prop,103|3940</v>
      </c>
      <c r="AC69" s="26">
        <f>怪物产出!P70</f>
        <v>930</v>
      </c>
      <c r="AD69" s="29">
        <f t="shared" si="36"/>
        <v>8600</v>
      </c>
      <c r="AE69" s="30" t="str">
        <f t="shared" si="37"/>
        <v>prop,102|1400;prop,103|8600</v>
      </c>
    </row>
    <row r="70" spans="1:31">
      <c r="A70" s="26">
        <f>[2]物品定价!A80</f>
        <v>503</v>
      </c>
      <c r="B70" s="26" t="str">
        <f>[2]物品定价!B80</f>
        <v>背心黑洞的碎片</v>
      </c>
      <c r="C70" s="26" t="str">
        <f>[2]物品定价!C80</f>
        <v>收集30个碎片可以招募角色：背心黑洞。同时也是其突破的必备材料。</v>
      </c>
      <c r="D70" s="26" t="str">
        <f>[2]物品定价!D80</f>
        <v>prop,503</v>
      </c>
      <c r="E70" s="26">
        <f>[2]物品定价!E80</f>
        <v>10</v>
      </c>
      <c r="F70" s="26" t="str">
        <f t="shared" si="21"/>
        <v>prop,503</v>
      </c>
      <c r="I70" s="28">
        <v>68</v>
      </c>
      <c r="J70" s="28">
        <f>IFERROR(INDEX(关卡设定!B:B,MATCH(价值设定!I70,关卡设定!J:J,0)),J69)</f>
        <v>12</v>
      </c>
      <c r="K70" s="28">
        <v>118</v>
      </c>
      <c r="L70" s="28">
        <f t="shared" si="22"/>
        <v>393</v>
      </c>
      <c r="M70" s="28">
        <f t="shared" si="38"/>
        <v>20.800000000000061</v>
      </c>
      <c r="N70" s="26" t="str">
        <f t="shared" si="23"/>
        <v>coin,1180</v>
      </c>
      <c r="O70" s="26" t="str">
        <f t="shared" si="24"/>
        <v>coin,2360</v>
      </c>
      <c r="P70" s="26" t="str">
        <f t="shared" si="25"/>
        <v>coin,5900</v>
      </c>
      <c r="Q70" s="28">
        <f t="shared" si="26"/>
        <v>3930</v>
      </c>
      <c r="R70" s="29">
        <f t="shared" si="27"/>
        <v>1328</v>
      </c>
      <c r="S70" s="30" t="str">
        <f t="shared" si="28"/>
        <v>prop,104|8672;prop,105|1328</v>
      </c>
      <c r="T70" s="28">
        <f t="shared" si="29"/>
        <v>7860</v>
      </c>
      <c r="U70" s="29">
        <f t="shared" si="30"/>
        <v>6942</v>
      </c>
      <c r="V70" s="30" t="str">
        <f t="shared" si="31"/>
        <v>prop,104|3058;prop,105|6942</v>
      </c>
      <c r="W70" s="26">
        <f>怪物产出!N71</f>
        <v>480</v>
      </c>
      <c r="X70" s="29">
        <f t="shared" si="32"/>
        <v>9333</v>
      </c>
      <c r="Y70" s="30" t="str">
        <f t="shared" si="33"/>
        <v>prop,101|667;prop,102|9333</v>
      </c>
      <c r="Z70" s="26">
        <f>怪物产出!O71</f>
        <v>720</v>
      </c>
      <c r="AA70" s="29">
        <f t="shared" si="34"/>
        <v>4400</v>
      </c>
      <c r="AB70" s="30" t="str">
        <f t="shared" si="35"/>
        <v>prop,102|5600;prop,103|4400</v>
      </c>
      <c r="AC70" s="26">
        <f>怪物产出!P71</f>
        <v>960</v>
      </c>
      <c r="AD70" s="29">
        <f t="shared" si="36"/>
        <v>9200</v>
      </c>
      <c r="AE70" s="30" t="str">
        <f t="shared" si="37"/>
        <v>prop,102|800;prop,103|9200</v>
      </c>
    </row>
    <row r="71" spans="1:31">
      <c r="A71" s="26">
        <f>[2]物品定价!A81</f>
        <v>504</v>
      </c>
      <c r="B71" s="26" t="str">
        <f>[2]物品定价!B81</f>
        <v>背心猛虎的碎片</v>
      </c>
      <c r="C71" s="26" t="str">
        <f>[2]物品定价!C81</f>
        <v>收集30个碎片可以招募角色：背心猛虎。同时也是其突破的必备材料。</v>
      </c>
      <c r="D71" s="26" t="str">
        <f>[2]物品定价!D81</f>
        <v>prop,504</v>
      </c>
      <c r="E71" s="26">
        <f>[2]物品定价!E81</f>
        <v>10</v>
      </c>
      <c r="F71" s="26" t="str">
        <f t="shared" si="21"/>
        <v>prop,504</v>
      </c>
      <c r="I71" s="28">
        <v>69</v>
      </c>
      <c r="J71" s="28">
        <f>IFERROR(INDEX(关卡设定!B:B,MATCH(价值设定!I71,关卡设定!J:J,0)),J70)</f>
        <v>12</v>
      </c>
      <c r="K71" s="28">
        <v>119</v>
      </c>
      <c r="L71" s="28">
        <f t="shared" si="22"/>
        <v>396</v>
      </c>
      <c r="M71" s="28">
        <f t="shared" si="38"/>
        <v>20.900000000000063</v>
      </c>
      <c r="N71" s="26" t="str">
        <f t="shared" si="23"/>
        <v>coin,1190</v>
      </c>
      <c r="O71" s="26" t="str">
        <f t="shared" si="24"/>
        <v>coin,2380</v>
      </c>
      <c r="P71" s="26" t="str">
        <f t="shared" si="25"/>
        <v>coin,5950</v>
      </c>
      <c r="Q71" s="28">
        <f t="shared" si="26"/>
        <v>3960</v>
      </c>
      <c r="R71" s="29">
        <f t="shared" si="27"/>
        <v>1371</v>
      </c>
      <c r="S71" s="30" t="str">
        <f t="shared" si="28"/>
        <v>prop,104|8629;prop,105|1371</v>
      </c>
      <c r="T71" s="28">
        <f t="shared" si="29"/>
        <v>7920</v>
      </c>
      <c r="U71" s="29">
        <f t="shared" si="30"/>
        <v>7028</v>
      </c>
      <c r="V71" s="30" t="str">
        <f t="shared" si="31"/>
        <v>prop,104|2972;prop,105|7028</v>
      </c>
      <c r="W71" s="26">
        <f>怪物产出!N72</f>
        <v>480</v>
      </c>
      <c r="X71" s="29">
        <f t="shared" si="32"/>
        <v>9333</v>
      </c>
      <c r="Y71" s="30" t="str">
        <f t="shared" si="33"/>
        <v>prop,101|667;prop,102|9333</v>
      </c>
      <c r="Z71" s="26">
        <f>怪物产出!O72</f>
        <v>720</v>
      </c>
      <c r="AA71" s="29">
        <f t="shared" si="34"/>
        <v>4400</v>
      </c>
      <c r="AB71" s="30" t="str">
        <f t="shared" si="35"/>
        <v>prop,102|5600;prop,103|4400</v>
      </c>
      <c r="AC71" s="26">
        <f>怪物产出!P72</f>
        <v>960</v>
      </c>
      <c r="AD71" s="29">
        <f t="shared" si="36"/>
        <v>9200</v>
      </c>
      <c r="AE71" s="30" t="str">
        <f t="shared" si="37"/>
        <v>prop,102|800;prop,103|9200</v>
      </c>
    </row>
    <row r="72" spans="1:31">
      <c r="A72" s="26">
        <f>[2]物品定价!A82</f>
        <v>505</v>
      </c>
      <c r="B72" s="26" t="str">
        <f>[2]物品定价!B82</f>
        <v>钉锤头的碎片</v>
      </c>
      <c r="C72" s="26" t="str">
        <f>[2]物品定价!C82</f>
        <v>收集30个碎片可以招募角色：钉锤头。同时也是其突破的必备材料。</v>
      </c>
      <c r="D72" s="26" t="str">
        <f>[2]物品定价!D82</f>
        <v>prop,505</v>
      </c>
      <c r="E72" s="26">
        <f>[2]物品定价!E82</f>
        <v>10</v>
      </c>
      <c r="F72" s="26" t="str">
        <f t="shared" si="21"/>
        <v>prop,505</v>
      </c>
      <c r="I72" s="28">
        <v>70</v>
      </c>
      <c r="J72" s="28">
        <f>IFERROR(INDEX(关卡设定!B:B,MATCH(价值设定!I72,关卡设定!J:J,0)),J71)</f>
        <v>13</v>
      </c>
      <c r="K72" s="28">
        <v>120</v>
      </c>
      <c r="L72" s="28">
        <f t="shared" si="22"/>
        <v>400</v>
      </c>
      <c r="M72" s="28">
        <f t="shared" si="38"/>
        <v>21.000000000000064</v>
      </c>
      <c r="N72" s="26" t="str">
        <f t="shared" si="23"/>
        <v>coin,1200</v>
      </c>
      <c r="O72" s="26" t="str">
        <f t="shared" si="24"/>
        <v>coin,2400</v>
      </c>
      <c r="P72" s="26" t="str">
        <f t="shared" si="25"/>
        <v>coin,6000</v>
      </c>
      <c r="Q72" s="28">
        <f t="shared" si="26"/>
        <v>4000</v>
      </c>
      <c r="R72" s="29">
        <f t="shared" si="27"/>
        <v>1428</v>
      </c>
      <c r="S72" s="30" t="str">
        <f t="shared" si="28"/>
        <v>prop,104|8572;prop,105|1428</v>
      </c>
      <c r="T72" s="28">
        <f t="shared" si="29"/>
        <v>8000</v>
      </c>
      <c r="U72" s="29">
        <f t="shared" si="30"/>
        <v>7142</v>
      </c>
      <c r="V72" s="30" t="str">
        <f t="shared" si="31"/>
        <v>prop,104|2858;prop,105|7142</v>
      </c>
      <c r="W72" s="26">
        <f>怪物产出!N73</f>
        <v>487</v>
      </c>
      <c r="X72" s="29">
        <f t="shared" si="32"/>
        <v>9566</v>
      </c>
      <c r="Y72" s="30" t="str">
        <f t="shared" si="33"/>
        <v>prop,101|434;prop,102|9566</v>
      </c>
      <c r="Z72" s="26">
        <f>怪物产出!O73</f>
        <v>730</v>
      </c>
      <c r="AA72" s="29">
        <f t="shared" si="34"/>
        <v>4600</v>
      </c>
      <c r="AB72" s="30" t="str">
        <f t="shared" si="35"/>
        <v>prop,102|5400;prop,103|4600</v>
      </c>
      <c r="AC72" s="26">
        <f>怪物产出!P73</f>
        <v>975</v>
      </c>
      <c r="AD72" s="29">
        <f t="shared" si="36"/>
        <v>9500</v>
      </c>
      <c r="AE72" s="30" t="str">
        <f t="shared" si="37"/>
        <v>prop,102|500;prop,103|9500</v>
      </c>
    </row>
    <row r="73" spans="1:31">
      <c r="A73" s="26">
        <f>[2]物品定价!A83</f>
        <v>508</v>
      </c>
      <c r="B73" s="26" t="str">
        <f>[2]物品定价!B83</f>
        <v>基诺斯博士的碎片</v>
      </c>
      <c r="C73" s="26" t="str">
        <f>[2]物品定价!C83</f>
        <v>收集40个碎片可以招募角色：基诺斯博士。同时也是其突破的必备材料。</v>
      </c>
      <c r="D73" s="26" t="str">
        <f>[2]物品定价!D83</f>
        <v>prop,508</v>
      </c>
      <c r="E73" s="26">
        <f>[2]物品定价!E83</f>
        <v>20</v>
      </c>
      <c r="F73" s="26" t="str">
        <f t="shared" si="21"/>
        <v>prop,508</v>
      </c>
      <c r="I73" s="28">
        <v>71</v>
      </c>
      <c r="J73" s="28">
        <f>IFERROR(INDEX(关卡设定!B:B,MATCH(价值设定!I73,关卡设定!J:J,0)),J72)</f>
        <v>13</v>
      </c>
      <c r="K73" s="28">
        <v>121</v>
      </c>
      <c r="L73" s="28">
        <f t="shared" si="22"/>
        <v>403</v>
      </c>
      <c r="M73" s="28">
        <f t="shared" si="38"/>
        <v>21.100000000000065</v>
      </c>
      <c r="N73" s="26" t="str">
        <f t="shared" si="23"/>
        <v>coin,1210</v>
      </c>
      <c r="O73" s="26" t="str">
        <f t="shared" si="24"/>
        <v>coin,2420</v>
      </c>
      <c r="P73" s="26" t="str">
        <f t="shared" si="25"/>
        <v>coin,6050</v>
      </c>
      <c r="Q73" s="28">
        <f t="shared" si="26"/>
        <v>4030</v>
      </c>
      <c r="R73" s="29">
        <f t="shared" si="27"/>
        <v>1471</v>
      </c>
      <c r="S73" s="30" t="str">
        <f t="shared" si="28"/>
        <v>prop,104|8529;prop,105|1471</v>
      </c>
      <c r="T73" s="28">
        <f t="shared" si="29"/>
        <v>8060</v>
      </c>
      <c r="U73" s="29">
        <f t="shared" si="30"/>
        <v>7228</v>
      </c>
      <c r="V73" s="30" t="str">
        <f t="shared" si="31"/>
        <v>prop,104|2772;prop,105|7228</v>
      </c>
      <c r="W73" s="26">
        <f>怪物产出!N74</f>
        <v>487</v>
      </c>
      <c r="X73" s="29">
        <f t="shared" si="32"/>
        <v>9566</v>
      </c>
      <c r="Y73" s="30" t="str">
        <f t="shared" si="33"/>
        <v>prop,101|434;prop,102|9566</v>
      </c>
      <c r="Z73" s="26">
        <f>怪物产出!O74</f>
        <v>730</v>
      </c>
      <c r="AA73" s="29">
        <f t="shared" si="34"/>
        <v>4600</v>
      </c>
      <c r="AB73" s="30" t="str">
        <f t="shared" si="35"/>
        <v>prop,102|5400;prop,103|4600</v>
      </c>
      <c r="AC73" s="26">
        <f>怪物产出!P74</f>
        <v>975</v>
      </c>
      <c r="AD73" s="29">
        <f t="shared" si="36"/>
        <v>9500</v>
      </c>
      <c r="AE73" s="30" t="str">
        <f t="shared" si="37"/>
        <v>prop,102|500;prop,103|9500</v>
      </c>
    </row>
    <row r="74" spans="1:31">
      <c r="A74" s="26">
        <f>[2]物品定价!A84</f>
        <v>509</v>
      </c>
      <c r="B74" s="26" t="str">
        <f>[2]物品定价!B84</f>
        <v>土龙的碎片</v>
      </c>
      <c r="C74" s="26" t="str">
        <f>[2]物品定价!C84</f>
        <v>收集30个碎片可以招募角色：土龙。同时也是其突破的必备材料。</v>
      </c>
      <c r="D74" s="26" t="str">
        <f>[2]物品定价!D84</f>
        <v>prop,509</v>
      </c>
      <c r="E74" s="26">
        <f>[2]物品定价!E84</f>
        <v>10</v>
      </c>
      <c r="F74" s="26" t="str">
        <f t="shared" si="21"/>
        <v>prop,509</v>
      </c>
      <c r="I74" s="28">
        <v>72</v>
      </c>
      <c r="J74" s="28">
        <f>IFERROR(INDEX(关卡设定!B:B,MATCH(价值设定!I74,关卡设定!J:J,0)),J73)</f>
        <v>13</v>
      </c>
      <c r="K74" s="28">
        <v>122</v>
      </c>
      <c r="L74" s="28">
        <f t="shared" si="22"/>
        <v>406</v>
      </c>
      <c r="M74" s="28">
        <f t="shared" si="38"/>
        <v>21.200000000000067</v>
      </c>
      <c r="N74" s="26" t="str">
        <f t="shared" si="23"/>
        <v>coin,1220</v>
      </c>
      <c r="O74" s="26" t="str">
        <f t="shared" si="24"/>
        <v>coin,2440</v>
      </c>
      <c r="P74" s="26" t="str">
        <f t="shared" si="25"/>
        <v>coin,6100</v>
      </c>
      <c r="Q74" s="28">
        <f t="shared" si="26"/>
        <v>4060</v>
      </c>
      <c r="R74" s="29">
        <f t="shared" si="27"/>
        <v>1514</v>
      </c>
      <c r="S74" s="30" t="str">
        <f t="shared" si="28"/>
        <v>prop,104|8486;prop,105|1514</v>
      </c>
      <c r="T74" s="28">
        <f t="shared" si="29"/>
        <v>8120</v>
      </c>
      <c r="U74" s="29">
        <f t="shared" si="30"/>
        <v>7314</v>
      </c>
      <c r="V74" s="30" t="str">
        <f t="shared" si="31"/>
        <v>prop,104|2686;prop,105|7314</v>
      </c>
      <c r="W74" s="26">
        <f>怪物产出!N75</f>
        <v>495</v>
      </c>
      <c r="X74" s="29">
        <f t="shared" si="32"/>
        <v>9833</v>
      </c>
      <c r="Y74" s="30" t="str">
        <f t="shared" si="33"/>
        <v>prop,101|167;prop,102|9833</v>
      </c>
      <c r="Z74" s="26">
        <f>怪物产出!O75</f>
        <v>742</v>
      </c>
      <c r="AA74" s="29">
        <f t="shared" si="34"/>
        <v>4840</v>
      </c>
      <c r="AB74" s="30" t="str">
        <f t="shared" si="35"/>
        <v>prop,102|5160;prop,103|4840</v>
      </c>
      <c r="AC74" s="26">
        <f>怪物产出!P75</f>
        <v>990</v>
      </c>
      <c r="AD74" s="29">
        <f t="shared" si="36"/>
        <v>9800</v>
      </c>
      <c r="AE74" s="30" t="str">
        <f t="shared" si="37"/>
        <v>prop,102|200;prop,103|9800</v>
      </c>
    </row>
    <row r="75" spans="1:31">
      <c r="A75" s="26">
        <f>[2]物品定价!A85</f>
        <v>510</v>
      </c>
      <c r="B75" s="26" t="str">
        <f>[2]物品定价!B85</f>
        <v>蚊女的碎片</v>
      </c>
      <c r="C75" s="26" t="str">
        <f>[2]物品定价!C85</f>
        <v>收集40个碎片可以招募角色：蚊女。同时也是其突破的必备材料。</v>
      </c>
      <c r="D75" s="26" t="str">
        <f>[2]物品定价!D85</f>
        <v>prop,510</v>
      </c>
      <c r="E75" s="26">
        <f>[2]物品定价!E85</f>
        <v>20</v>
      </c>
      <c r="F75" s="26" t="str">
        <f t="shared" si="21"/>
        <v>prop,510</v>
      </c>
      <c r="I75" s="28">
        <v>73</v>
      </c>
      <c r="J75" s="28">
        <f>IFERROR(INDEX(关卡设定!B:B,MATCH(价值设定!I75,关卡设定!J:J,0)),J74)</f>
        <v>13</v>
      </c>
      <c r="K75" s="28">
        <v>123</v>
      </c>
      <c r="L75" s="28">
        <f t="shared" si="22"/>
        <v>410</v>
      </c>
      <c r="M75" s="28">
        <f t="shared" si="38"/>
        <v>21.300000000000068</v>
      </c>
      <c r="N75" s="26" t="str">
        <f t="shared" si="23"/>
        <v>coin,1230</v>
      </c>
      <c r="O75" s="26" t="str">
        <f t="shared" si="24"/>
        <v>coin,2460</v>
      </c>
      <c r="P75" s="26" t="str">
        <f t="shared" si="25"/>
        <v>coin,6150</v>
      </c>
      <c r="Q75" s="28">
        <f t="shared" si="26"/>
        <v>4100</v>
      </c>
      <c r="R75" s="29">
        <f t="shared" si="27"/>
        <v>1571</v>
      </c>
      <c r="S75" s="30" t="str">
        <f t="shared" si="28"/>
        <v>prop,104|8429;prop,105|1571</v>
      </c>
      <c r="T75" s="28">
        <f t="shared" si="29"/>
        <v>8200</v>
      </c>
      <c r="U75" s="29">
        <f t="shared" si="30"/>
        <v>7428</v>
      </c>
      <c r="V75" s="30" t="str">
        <f t="shared" si="31"/>
        <v>prop,104|2572;prop,105|7428</v>
      </c>
      <c r="W75" s="26">
        <f>怪物产出!N76</f>
        <v>495</v>
      </c>
      <c r="X75" s="29">
        <f t="shared" si="32"/>
        <v>9833</v>
      </c>
      <c r="Y75" s="30" t="str">
        <f t="shared" si="33"/>
        <v>prop,101|167;prop,102|9833</v>
      </c>
      <c r="Z75" s="26">
        <f>怪物产出!O76</f>
        <v>742</v>
      </c>
      <c r="AA75" s="29">
        <f t="shared" si="34"/>
        <v>4840</v>
      </c>
      <c r="AB75" s="30" t="str">
        <f t="shared" si="35"/>
        <v>prop,102|5160;prop,103|4840</v>
      </c>
      <c r="AC75" s="26">
        <f>怪物产出!P76</f>
        <v>990</v>
      </c>
      <c r="AD75" s="29">
        <f t="shared" si="36"/>
        <v>9800</v>
      </c>
      <c r="AE75" s="30" t="str">
        <f t="shared" si="37"/>
        <v>prop,102|200;prop,103|9800</v>
      </c>
    </row>
    <row r="76" spans="1:31">
      <c r="A76" s="26">
        <f>[2]物品定价!A86</f>
        <v>511</v>
      </c>
      <c r="B76" s="26" t="str">
        <f>[2]物品定价!B86</f>
        <v>兽王的碎片</v>
      </c>
      <c r="C76" s="26" t="str">
        <f>[2]物品定价!C86</f>
        <v>收集40个碎片可以招募角色：兽王。同时也是其突破的必备材料。</v>
      </c>
      <c r="D76" s="26" t="str">
        <f>[2]物品定价!D86</f>
        <v>prop,511</v>
      </c>
      <c r="E76" s="26">
        <f>[2]物品定价!E86</f>
        <v>20</v>
      </c>
      <c r="F76" s="26" t="str">
        <f t="shared" si="21"/>
        <v>prop,511</v>
      </c>
      <c r="I76" s="28">
        <v>74</v>
      </c>
      <c r="J76" s="28">
        <f>IFERROR(INDEX(关卡设定!B:B,MATCH(价值设定!I76,关卡设定!J:J,0)),J75)</f>
        <v>13</v>
      </c>
      <c r="K76" s="28">
        <v>124</v>
      </c>
      <c r="L76" s="28">
        <f t="shared" si="22"/>
        <v>413</v>
      </c>
      <c r="M76" s="28">
        <f t="shared" si="38"/>
        <v>21.40000000000007</v>
      </c>
      <c r="N76" s="26" t="str">
        <f t="shared" si="23"/>
        <v>coin,1240</v>
      </c>
      <c r="O76" s="26" t="str">
        <f t="shared" si="24"/>
        <v>coin,2480</v>
      </c>
      <c r="P76" s="26" t="str">
        <f t="shared" si="25"/>
        <v>coin,6200</v>
      </c>
      <c r="Q76" s="28">
        <f t="shared" si="26"/>
        <v>4130</v>
      </c>
      <c r="R76" s="29">
        <f t="shared" si="27"/>
        <v>1614</v>
      </c>
      <c r="S76" s="30" t="str">
        <f t="shared" si="28"/>
        <v>prop,104|8386;prop,105|1614</v>
      </c>
      <c r="T76" s="28">
        <f t="shared" si="29"/>
        <v>8260</v>
      </c>
      <c r="U76" s="29">
        <f t="shared" si="30"/>
        <v>7514</v>
      </c>
      <c r="V76" s="30" t="str">
        <f t="shared" si="31"/>
        <v>prop,104|2486;prop,105|7514</v>
      </c>
      <c r="W76" s="26">
        <f>怪物产出!N77</f>
        <v>502</v>
      </c>
      <c r="X76" s="29">
        <f t="shared" si="32"/>
        <v>40</v>
      </c>
      <c r="Y76" s="30" t="str">
        <f t="shared" si="33"/>
        <v>prop,102|9960;prop,103|40</v>
      </c>
      <c r="Z76" s="26">
        <f>怪物产出!O77</f>
        <v>752</v>
      </c>
      <c r="AA76" s="29">
        <f t="shared" si="34"/>
        <v>5040</v>
      </c>
      <c r="AB76" s="30" t="str">
        <f t="shared" si="35"/>
        <v>prop,102|4960;prop,103|5040</v>
      </c>
      <c r="AC76" s="26">
        <f>怪物产出!P77</f>
        <v>1005</v>
      </c>
      <c r="AD76" s="29">
        <f t="shared" si="36"/>
        <v>25</v>
      </c>
      <c r="AE76" s="30" t="str">
        <f t="shared" si="37"/>
        <v>prop,103|9975;prop,104|25</v>
      </c>
    </row>
    <row r="77" spans="1:31">
      <c r="A77" s="26">
        <f>[2]物品定价!A87</f>
        <v>512</v>
      </c>
      <c r="B77" s="26" t="str">
        <f>[2]物品定价!B87</f>
        <v>装甲猩猩的碎片</v>
      </c>
      <c r="C77" s="26" t="str">
        <f>[2]物品定价!C87</f>
        <v>收集40个碎片可以招募角色：装甲猩猩。同时也是其突破的必备材料。</v>
      </c>
      <c r="D77" s="26" t="str">
        <f>[2]物品定价!D87</f>
        <v>prop,512</v>
      </c>
      <c r="E77" s="26">
        <f>[2]物品定价!E87</f>
        <v>20</v>
      </c>
      <c r="F77" s="26" t="str">
        <f t="shared" si="21"/>
        <v>prop,512</v>
      </c>
      <c r="I77" s="28">
        <v>75</v>
      </c>
      <c r="J77" s="28">
        <f>IFERROR(INDEX(关卡设定!B:B,MATCH(价值设定!I77,关卡设定!J:J,0)),J76)</f>
        <v>13</v>
      </c>
      <c r="K77" s="28">
        <v>125</v>
      </c>
      <c r="L77" s="28">
        <f t="shared" si="22"/>
        <v>416</v>
      </c>
      <c r="M77" s="28">
        <f t="shared" si="38"/>
        <v>21.500000000000071</v>
      </c>
      <c r="N77" s="26" t="str">
        <f t="shared" si="23"/>
        <v>coin,1250</v>
      </c>
      <c r="O77" s="26" t="str">
        <f t="shared" si="24"/>
        <v>coin,2500</v>
      </c>
      <c r="P77" s="26" t="str">
        <f t="shared" si="25"/>
        <v>coin,6250</v>
      </c>
      <c r="Q77" s="28">
        <f t="shared" si="26"/>
        <v>4160</v>
      </c>
      <c r="R77" s="29">
        <f t="shared" si="27"/>
        <v>1657</v>
      </c>
      <c r="S77" s="30" t="str">
        <f t="shared" si="28"/>
        <v>prop,104|8343;prop,105|1657</v>
      </c>
      <c r="T77" s="28">
        <f t="shared" si="29"/>
        <v>8320</v>
      </c>
      <c r="U77" s="29">
        <f t="shared" si="30"/>
        <v>7600</v>
      </c>
      <c r="V77" s="30" t="str">
        <f t="shared" si="31"/>
        <v>prop,104|2400;prop,105|7600</v>
      </c>
      <c r="W77" s="26">
        <f>怪物产出!N78</f>
        <v>502</v>
      </c>
      <c r="X77" s="29">
        <f t="shared" si="32"/>
        <v>40</v>
      </c>
      <c r="Y77" s="30" t="str">
        <f t="shared" si="33"/>
        <v>prop,102|9960;prop,103|40</v>
      </c>
      <c r="Z77" s="26">
        <f>怪物产出!O78</f>
        <v>752</v>
      </c>
      <c r="AA77" s="29">
        <f t="shared" si="34"/>
        <v>5040</v>
      </c>
      <c r="AB77" s="30" t="str">
        <f t="shared" si="35"/>
        <v>prop,102|4960;prop,103|5040</v>
      </c>
      <c r="AC77" s="26">
        <f>怪物产出!P78</f>
        <v>1005</v>
      </c>
      <c r="AD77" s="29">
        <f t="shared" si="36"/>
        <v>25</v>
      </c>
      <c r="AE77" s="30" t="str">
        <f t="shared" si="37"/>
        <v>prop,103|9975;prop,104|25</v>
      </c>
    </row>
    <row r="78" spans="1:31">
      <c r="A78" s="26">
        <f>[2]物品定价!A88</f>
        <v>513</v>
      </c>
      <c r="B78" s="26" t="str">
        <f>[2]物品定价!B88</f>
        <v>阿修罗独角仙的碎片</v>
      </c>
      <c r="C78" s="26" t="str">
        <f>[2]物品定价!C88</f>
        <v>收集50个碎片可以招募角色：阿修罗独角仙。同时也是其突破的必备材料。</v>
      </c>
      <c r="D78" s="26" t="str">
        <f>[2]物品定价!D88</f>
        <v>prop,513</v>
      </c>
      <c r="E78" s="26">
        <f>[2]物品定价!E88</f>
        <v>100</v>
      </c>
      <c r="F78" s="26" t="str">
        <f t="shared" si="21"/>
        <v>prop,513</v>
      </c>
      <c r="I78" s="28">
        <v>76</v>
      </c>
      <c r="J78" s="28">
        <f>IFERROR(INDEX(关卡设定!B:B,MATCH(价值设定!I78,关卡设定!J:J,0)),J77)</f>
        <v>13</v>
      </c>
      <c r="K78" s="28">
        <v>126</v>
      </c>
      <c r="L78" s="28">
        <f t="shared" si="22"/>
        <v>420</v>
      </c>
      <c r="M78" s="28">
        <f t="shared" si="38"/>
        <v>21.600000000000072</v>
      </c>
      <c r="N78" s="26" t="str">
        <f t="shared" si="23"/>
        <v>coin,1260</v>
      </c>
      <c r="O78" s="26" t="str">
        <f t="shared" si="24"/>
        <v>coin,2520</v>
      </c>
      <c r="P78" s="26" t="str">
        <f t="shared" si="25"/>
        <v>coin,6300</v>
      </c>
      <c r="Q78" s="28">
        <f t="shared" si="26"/>
        <v>4200</v>
      </c>
      <c r="R78" s="29">
        <f t="shared" si="27"/>
        <v>1714</v>
      </c>
      <c r="S78" s="30" t="str">
        <f t="shared" si="28"/>
        <v>prop,104|8286;prop,105|1714</v>
      </c>
      <c r="T78" s="28">
        <f t="shared" si="29"/>
        <v>8400</v>
      </c>
      <c r="U78" s="29">
        <f t="shared" si="30"/>
        <v>7714</v>
      </c>
      <c r="V78" s="30" t="str">
        <f t="shared" si="31"/>
        <v>prop,104|2286;prop,105|7714</v>
      </c>
      <c r="W78" s="26">
        <f>怪物产出!N79</f>
        <v>510</v>
      </c>
      <c r="X78" s="29">
        <f t="shared" si="32"/>
        <v>200</v>
      </c>
      <c r="Y78" s="30" t="str">
        <f t="shared" si="33"/>
        <v>prop,102|9800;prop,103|200</v>
      </c>
      <c r="Z78" s="26">
        <f>怪物产出!O79</f>
        <v>765</v>
      </c>
      <c r="AA78" s="29">
        <f t="shared" si="34"/>
        <v>5300</v>
      </c>
      <c r="AB78" s="30" t="str">
        <f t="shared" si="35"/>
        <v>prop,102|4700;prop,103|5300</v>
      </c>
      <c r="AC78" s="26">
        <f>怪物产出!P79</f>
        <v>1020</v>
      </c>
      <c r="AD78" s="29">
        <f t="shared" si="36"/>
        <v>100</v>
      </c>
      <c r="AE78" s="30" t="str">
        <f t="shared" si="37"/>
        <v>prop,103|9900;prop,104|100</v>
      </c>
    </row>
    <row r="79" spans="1:31">
      <c r="A79" s="26">
        <f>[2]物品定价!A89</f>
        <v>514</v>
      </c>
      <c r="B79" s="26" t="str">
        <f>[2]物品定价!B89</f>
        <v>冲天好小子的碎片</v>
      </c>
      <c r="C79" s="26" t="str">
        <f>[2]物品定价!C89</f>
        <v>收集30个碎片可以招募角色：冲天好小子。同时也是其突破的必备材料。</v>
      </c>
      <c r="D79" s="26" t="str">
        <f>[2]物品定价!D89</f>
        <v>prop,514</v>
      </c>
      <c r="E79" s="26">
        <f>[2]物品定价!E89</f>
        <v>10</v>
      </c>
      <c r="F79" s="26" t="str">
        <f t="shared" si="21"/>
        <v>prop,514</v>
      </c>
      <c r="I79" s="28">
        <v>77</v>
      </c>
      <c r="J79" s="28">
        <f>IFERROR(INDEX(关卡设定!B:B,MATCH(价值设定!I79,关卡设定!J:J,0)),J78)</f>
        <v>13</v>
      </c>
      <c r="K79" s="28">
        <v>127</v>
      </c>
      <c r="L79" s="28">
        <f t="shared" si="22"/>
        <v>423</v>
      </c>
      <c r="M79" s="28">
        <f t="shared" si="38"/>
        <v>21.700000000000074</v>
      </c>
      <c r="N79" s="26" t="str">
        <f t="shared" si="23"/>
        <v>coin,1270</v>
      </c>
      <c r="O79" s="26" t="str">
        <f t="shared" si="24"/>
        <v>coin,2540</v>
      </c>
      <c r="P79" s="26" t="str">
        <f t="shared" si="25"/>
        <v>coin,6350</v>
      </c>
      <c r="Q79" s="28">
        <f t="shared" si="26"/>
        <v>4230</v>
      </c>
      <c r="R79" s="29">
        <f t="shared" si="27"/>
        <v>1757</v>
      </c>
      <c r="S79" s="30" t="str">
        <f t="shared" si="28"/>
        <v>prop,104|8243;prop,105|1757</v>
      </c>
      <c r="T79" s="28">
        <f t="shared" si="29"/>
        <v>8460</v>
      </c>
      <c r="U79" s="29">
        <f t="shared" si="30"/>
        <v>7800</v>
      </c>
      <c r="V79" s="30" t="str">
        <f t="shared" si="31"/>
        <v>prop,104|2200;prop,105|7800</v>
      </c>
      <c r="W79" s="26">
        <f>怪物产出!N80</f>
        <v>510</v>
      </c>
      <c r="X79" s="29">
        <f t="shared" si="32"/>
        <v>200</v>
      </c>
      <c r="Y79" s="30" t="str">
        <f t="shared" si="33"/>
        <v>prop,102|9800;prop,103|200</v>
      </c>
      <c r="Z79" s="26">
        <f>怪物产出!O80</f>
        <v>765</v>
      </c>
      <c r="AA79" s="29">
        <f t="shared" si="34"/>
        <v>5300</v>
      </c>
      <c r="AB79" s="30" t="str">
        <f t="shared" si="35"/>
        <v>prop,102|4700;prop,103|5300</v>
      </c>
      <c r="AC79" s="26">
        <f>怪物产出!P80</f>
        <v>1020</v>
      </c>
      <c r="AD79" s="29">
        <f t="shared" si="36"/>
        <v>100</v>
      </c>
      <c r="AE79" s="30" t="str">
        <f t="shared" si="37"/>
        <v>prop,103|9900;prop,104|100</v>
      </c>
    </row>
    <row r="80" spans="1:31">
      <c r="A80" s="26">
        <f>[2]物品定价!A90</f>
        <v>515</v>
      </c>
      <c r="B80" s="26" t="str">
        <f>[2]物品定价!B90</f>
        <v>快拳侠的碎片</v>
      </c>
      <c r="C80" s="26" t="str">
        <f>[2]物品定价!C90</f>
        <v>收集30个碎片可以招募角色：快拳侠。同时也是其突破的必备材料。</v>
      </c>
      <c r="D80" s="26" t="str">
        <f>[2]物品定价!D90</f>
        <v>prop,515</v>
      </c>
      <c r="E80" s="26">
        <f>[2]物品定价!E90</f>
        <v>10</v>
      </c>
      <c r="F80" s="26" t="str">
        <f t="shared" si="21"/>
        <v>prop,515</v>
      </c>
      <c r="I80" s="28">
        <v>78</v>
      </c>
      <c r="J80" s="28">
        <f>IFERROR(INDEX(关卡设定!B:B,MATCH(价值设定!I80,关卡设定!J:J,0)),J79)</f>
        <v>14</v>
      </c>
      <c r="K80" s="28">
        <v>128</v>
      </c>
      <c r="L80" s="28">
        <f t="shared" si="22"/>
        <v>426</v>
      </c>
      <c r="M80" s="28">
        <f t="shared" si="38"/>
        <v>21.800000000000075</v>
      </c>
      <c r="N80" s="26" t="str">
        <f t="shared" si="23"/>
        <v>coin,1280</v>
      </c>
      <c r="O80" s="26" t="str">
        <f t="shared" si="24"/>
        <v>coin,2560</v>
      </c>
      <c r="P80" s="26" t="str">
        <f t="shared" si="25"/>
        <v>coin,6400</v>
      </c>
      <c r="Q80" s="28">
        <f t="shared" si="26"/>
        <v>4260</v>
      </c>
      <c r="R80" s="29">
        <f t="shared" si="27"/>
        <v>1800</v>
      </c>
      <c r="S80" s="30" t="str">
        <f t="shared" si="28"/>
        <v>prop,104|8200;prop,105|1800</v>
      </c>
      <c r="T80" s="28">
        <f t="shared" si="29"/>
        <v>8520</v>
      </c>
      <c r="U80" s="29">
        <f t="shared" si="30"/>
        <v>7885</v>
      </c>
      <c r="V80" s="30" t="str">
        <f t="shared" si="31"/>
        <v>prop,104|2115;prop,105|7885</v>
      </c>
      <c r="W80" s="26">
        <f>怪物产出!N81</f>
        <v>517</v>
      </c>
      <c r="X80" s="29">
        <f t="shared" si="32"/>
        <v>340</v>
      </c>
      <c r="Y80" s="30" t="str">
        <f t="shared" si="33"/>
        <v>prop,102|9660;prop,103|340</v>
      </c>
      <c r="Z80" s="26">
        <f>怪物产出!O81</f>
        <v>775</v>
      </c>
      <c r="AA80" s="29">
        <f t="shared" si="34"/>
        <v>5500</v>
      </c>
      <c r="AB80" s="30" t="str">
        <f t="shared" si="35"/>
        <v>prop,102|4500;prop,103|5500</v>
      </c>
      <c r="AC80" s="26">
        <f>怪物产出!P81</f>
        <v>1035</v>
      </c>
      <c r="AD80" s="29">
        <f t="shared" si="36"/>
        <v>175</v>
      </c>
      <c r="AE80" s="30" t="str">
        <f t="shared" si="37"/>
        <v>prop,103|9825;prop,104|175</v>
      </c>
    </row>
    <row r="81" spans="1:31">
      <c r="A81" s="26">
        <f>[2]物品定价!A91</f>
        <v>516</v>
      </c>
      <c r="B81" s="26" t="str">
        <f>[2]物品定价!B91</f>
        <v>丧服吊带裤的碎片</v>
      </c>
      <c r="C81" s="26" t="str">
        <f>[2]物品定价!C91</f>
        <v>收集30个碎片可以招募角色：丧服吊带裤。同时也是其突破的必备材料。</v>
      </c>
      <c r="D81" s="26" t="str">
        <f>[2]物品定价!D91</f>
        <v>prop,516</v>
      </c>
      <c r="E81" s="26">
        <f>[2]物品定价!E91</f>
        <v>10</v>
      </c>
      <c r="F81" s="26" t="str">
        <f t="shared" si="21"/>
        <v>prop,516</v>
      </c>
      <c r="I81" s="28">
        <v>79</v>
      </c>
      <c r="J81" s="28">
        <f>IFERROR(INDEX(关卡设定!B:B,MATCH(价值设定!I81,关卡设定!J:J,0)),J80)</f>
        <v>14</v>
      </c>
      <c r="K81" s="28">
        <v>129</v>
      </c>
      <c r="L81" s="28">
        <f t="shared" si="22"/>
        <v>430</v>
      </c>
      <c r="M81" s="28">
        <f t="shared" si="38"/>
        <v>21.900000000000077</v>
      </c>
      <c r="N81" s="26" t="str">
        <f t="shared" si="23"/>
        <v>coin,1290</v>
      </c>
      <c r="O81" s="26" t="str">
        <f t="shared" si="24"/>
        <v>coin,2580</v>
      </c>
      <c r="P81" s="26" t="str">
        <f t="shared" si="25"/>
        <v>coin,6450</v>
      </c>
      <c r="Q81" s="28">
        <f t="shared" si="26"/>
        <v>4300</v>
      </c>
      <c r="R81" s="29">
        <f t="shared" si="27"/>
        <v>1857</v>
      </c>
      <c r="S81" s="30" t="str">
        <f t="shared" si="28"/>
        <v>prop,104|8143;prop,105|1857</v>
      </c>
      <c r="T81" s="28">
        <f t="shared" si="29"/>
        <v>8600</v>
      </c>
      <c r="U81" s="29">
        <f t="shared" si="30"/>
        <v>8000</v>
      </c>
      <c r="V81" s="30" t="str">
        <f t="shared" si="31"/>
        <v>prop,104|2000;prop,105|8000</v>
      </c>
      <c r="W81" s="26">
        <f>怪物产出!N82</f>
        <v>517</v>
      </c>
      <c r="X81" s="29">
        <f t="shared" si="32"/>
        <v>340</v>
      </c>
      <c r="Y81" s="30" t="str">
        <f t="shared" si="33"/>
        <v>prop,102|9660;prop,103|340</v>
      </c>
      <c r="Z81" s="26">
        <f>怪物产出!O82</f>
        <v>775</v>
      </c>
      <c r="AA81" s="29">
        <f t="shared" si="34"/>
        <v>5500</v>
      </c>
      <c r="AB81" s="30" t="str">
        <f t="shared" si="35"/>
        <v>prop,102|4500;prop,103|5500</v>
      </c>
      <c r="AC81" s="26">
        <f>怪物产出!P82</f>
        <v>1035</v>
      </c>
      <c r="AD81" s="29">
        <f t="shared" si="36"/>
        <v>175</v>
      </c>
      <c r="AE81" s="30" t="str">
        <f t="shared" si="37"/>
        <v>prop,103|9825;prop,104|175</v>
      </c>
    </row>
    <row r="82" spans="1:31">
      <c r="A82" s="26">
        <f>[2]物品定价!A92</f>
        <v>517</v>
      </c>
      <c r="B82" s="26" t="str">
        <f>[2]物品定价!B92</f>
        <v>十字键的碎片</v>
      </c>
      <c r="C82" s="26" t="str">
        <f>[2]物品定价!C92</f>
        <v>收集30个碎片可以招募角色：十字键。同时也是其突破的必备材料。</v>
      </c>
      <c r="D82" s="26" t="str">
        <f>[2]物品定价!D92</f>
        <v>prop,517</v>
      </c>
      <c r="E82" s="26">
        <f>[2]物品定价!E92</f>
        <v>10</v>
      </c>
      <c r="F82" s="26" t="str">
        <f t="shared" si="21"/>
        <v>prop,517</v>
      </c>
      <c r="I82" s="28">
        <v>80</v>
      </c>
      <c r="J82" s="28">
        <f>IFERROR(INDEX(关卡设定!B:B,MATCH(价值设定!I82,关卡设定!J:J,0)),J81)</f>
        <v>14</v>
      </c>
      <c r="K82" s="28">
        <v>130</v>
      </c>
      <c r="L82" s="28">
        <f t="shared" si="22"/>
        <v>433</v>
      </c>
      <c r="M82" s="28">
        <f t="shared" si="38"/>
        <v>22.000000000000078</v>
      </c>
      <c r="N82" s="26" t="str">
        <f t="shared" si="23"/>
        <v>coin,1300</v>
      </c>
      <c r="O82" s="26" t="str">
        <f t="shared" si="24"/>
        <v>coin,2600</v>
      </c>
      <c r="P82" s="26" t="str">
        <f t="shared" si="25"/>
        <v>coin,6500</v>
      </c>
      <c r="Q82" s="28">
        <f t="shared" si="26"/>
        <v>4330</v>
      </c>
      <c r="R82" s="29">
        <f t="shared" si="27"/>
        <v>1900</v>
      </c>
      <c r="S82" s="30" t="str">
        <f t="shared" si="28"/>
        <v>prop,104|8100;prop,105|1900</v>
      </c>
      <c r="T82" s="28">
        <f t="shared" si="29"/>
        <v>8660</v>
      </c>
      <c r="U82" s="29">
        <f t="shared" si="30"/>
        <v>8085</v>
      </c>
      <c r="V82" s="30" t="str">
        <f t="shared" si="31"/>
        <v>prop,104|1915;prop,105|8085</v>
      </c>
      <c r="W82" s="26">
        <f>怪物产出!N83</f>
        <v>525</v>
      </c>
      <c r="X82" s="29">
        <f t="shared" si="32"/>
        <v>500</v>
      </c>
      <c r="Y82" s="30" t="str">
        <f t="shared" si="33"/>
        <v>prop,102|9500;prop,103|500</v>
      </c>
      <c r="Z82" s="26">
        <f>怪物产出!O83</f>
        <v>787</v>
      </c>
      <c r="AA82" s="29">
        <f t="shared" si="34"/>
        <v>5740</v>
      </c>
      <c r="AB82" s="30" t="str">
        <f t="shared" si="35"/>
        <v>prop,102|4260;prop,103|5740</v>
      </c>
      <c r="AC82" s="26">
        <f>怪物产出!P83</f>
        <v>1050</v>
      </c>
      <c r="AD82" s="29">
        <f t="shared" si="36"/>
        <v>250</v>
      </c>
      <c r="AE82" s="30" t="str">
        <f t="shared" si="37"/>
        <v>prop,103|9750;prop,104|250</v>
      </c>
    </row>
    <row r="83" spans="1:31">
      <c r="A83" s="26">
        <f>[2]物品定价!A93</f>
        <v>518</v>
      </c>
      <c r="B83" s="26" t="str">
        <f>[2]物品定价!B93</f>
        <v>微笑超人的碎片</v>
      </c>
      <c r="C83" s="26" t="str">
        <f>[2]物品定价!C93</f>
        <v>收集40个碎片可以招募角色：微笑超人。同时也是其突破的必备材料。</v>
      </c>
      <c r="D83" s="26" t="str">
        <f>[2]物品定价!D93</f>
        <v>prop,518</v>
      </c>
      <c r="E83" s="26">
        <f>[2]物品定价!E93</f>
        <v>20</v>
      </c>
      <c r="F83" s="26" t="str">
        <f t="shared" si="21"/>
        <v>prop,518</v>
      </c>
      <c r="I83" s="28">
        <v>81</v>
      </c>
      <c r="J83" s="28">
        <f>IFERROR(INDEX(关卡设定!B:B,MATCH(价值设定!I83,关卡设定!J:J,0)),J82)</f>
        <v>14</v>
      </c>
      <c r="K83" s="28">
        <v>131</v>
      </c>
      <c r="L83" s="28">
        <f t="shared" si="22"/>
        <v>436</v>
      </c>
      <c r="M83" s="28">
        <f t="shared" si="38"/>
        <v>22.10000000000008</v>
      </c>
      <c r="N83" s="26" t="str">
        <f t="shared" si="23"/>
        <v>coin,1310</v>
      </c>
      <c r="O83" s="26" t="str">
        <f t="shared" si="24"/>
        <v>coin,2620</v>
      </c>
      <c r="P83" s="26" t="str">
        <f t="shared" si="25"/>
        <v>coin,6550</v>
      </c>
      <c r="Q83" s="28">
        <f t="shared" si="26"/>
        <v>4360</v>
      </c>
      <c r="R83" s="29">
        <f t="shared" si="27"/>
        <v>1942</v>
      </c>
      <c r="S83" s="30" t="str">
        <f t="shared" si="28"/>
        <v>prop,104|8058;prop,105|1942</v>
      </c>
      <c r="T83" s="28">
        <f t="shared" si="29"/>
        <v>8720</v>
      </c>
      <c r="U83" s="29">
        <f t="shared" si="30"/>
        <v>8171</v>
      </c>
      <c r="V83" s="30" t="str">
        <f t="shared" si="31"/>
        <v>prop,104|1829;prop,105|8171</v>
      </c>
      <c r="W83" s="26">
        <f>怪物产出!N84</f>
        <v>525</v>
      </c>
      <c r="X83" s="29">
        <f t="shared" si="32"/>
        <v>500</v>
      </c>
      <c r="Y83" s="30" t="str">
        <f t="shared" si="33"/>
        <v>prop,102|9500;prop,103|500</v>
      </c>
      <c r="Z83" s="26">
        <f>怪物产出!O84</f>
        <v>787</v>
      </c>
      <c r="AA83" s="29">
        <f t="shared" si="34"/>
        <v>5740</v>
      </c>
      <c r="AB83" s="30" t="str">
        <f t="shared" si="35"/>
        <v>prop,102|4260;prop,103|5740</v>
      </c>
      <c r="AC83" s="26">
        <f>怪物产出!P84</f>
        <v>1050</v>
      </c>
      <c r="AD83" s="29">
        <f t="shared" si="36"/>
        <v>250</v>
      </c>
      <c r="AE83" s="30" t="str">
        <f t="shared" si="37"/>
        <v>prop,103|9750;prop,104|250</v>
      </c>
    </row>
    <row r="84" spans="1:31">
      <c r="A84" s="26">
        <f>[2]物品定价!A94</f>
        <v>519</v>
      </c>
      <c r="B84" s="26" t="str">
        <f>[2]物品定价!B94</f>
        <v>闪电Max的碎片</v>
      </c>
      <c r="C84" s="26" t="str">
        <f>[2]物品定价!C94</f>
        <v>收集40个碎片可以招募角色：闪电Max。同时也是其突破的必备材料。</v>
      </c>
      <c r="D84" s="26" t="str">
        <f>[2]物品定价!D94</f>
        <v>prop,519</v>
      </c>
      <c r="E84" s="26">
        <f>[2]物品定价!E94</f>
        <v>20</v>
      </c>
      <c r="F84" s="26" t="str">
        <f t="shared" si="21"/>
        <v>prop,519</v>
      </c>
      <c r="I84" s="28">
        <v>82</v>
      </c>
      <c r="J84" s="28">
        <f>IFERROR(INDEX(关卡设定!B:B,MATCH(价值设定!I84,关卡设定!J:J,0)),J83)</f>
        <v>14</v>
      </c>
      <c r="K84" s="28">
        <v>132</v>
      </c>
      <c r="L84" s="28">
        <f t="shared" si="22"/>
        <v>440</v>
      </c>
      <c r="M84" s="28">
        <f t="shared" si="38"/>
        <v>22.200000000000081</v>
      </c>
      <c r="N84" s="26" t="str">
        <f t="shared" si="23"/>
        <v>coin,1320</v>
      </c>
      <c r="O84" s="26" t="str">
        <f t="shared" si="24"/>
        <v>coin,2640</v>
      </c>
      <c r="P84" s="26" t="str">
        <f t="shared" si="25"/>
        <v>coin,6600</v>
      </c>
      <c r="Q84" s="28">
        <f t="shared" si="26"/>
        <v>4400</v>
      </c>
      <c r="R84" s="29">
        <f t="shared" si="27"/>
        <v>2000</v>
      </c>
      <c r="S84" s="30" t="str">
        <f t="shared" si="28"/>
        <v>prop,104|8000;prop,105|2000</v>
      </c>
      <c r="T84" s="28">
        <f t="shared" si="29"/>
        <v>8800</v>
      </c>
      <c r="U84" s="29">
        <f t="shared" si="30"/>
        <v>8285</v>
      </c>
      <c r="V84" s="30" t="str">
        <f t="shared" si="31"/>
        <v>prop,104|1715;prop,105|8285</v>
      </c>
      <c r="W84" s="26">
        <f>怪物产出!N85</f>
        <v>532</v>
      </c>
      <c r="X84" s="29">
        <f t="shared" si="32"/>
        <v>640</v>
      </c>
      <c r="Y84" s="30" t="str">
        <f t="shared" si="33"/>
        <v>prop,102|9360;prop,103|640</v>
      </c>
      <c r="Z84" s="26">
        <f>怪物产出!O85</f>
        <v>797</v>
      </c>
      <c r="AA84" s="29">
        <f t="shared" si="34"/>
        <v>5940</v>
      </c>
      <c r="AB84" s="30" t="str">
        <f t="shared" si="35"/>
        <v>prop,102|4060;prop,103|5940</v>
      </c>
      <c r="AC84" s="26">
        <f>怪物产出!P85</f>
        <v>1065</v>
      </c>
      <c r="AD84" s="29">
        <f t="shared" si="36"/>
        <v>325</v>
      </c>
      <c r="AE84" s="30" t="str">
        <f t="shared" si="37"/>
        <v>prop,103|9675;prop,104|325</v>
      </c>
    </row>
    <row r="85" spans="1:31">
      <c r="A85" s="26">
        <f>[2]物品定价!A95</f>
        <v>520</v>
      </c>
      <c r="B85" s="26" t="str">
        <f>[2]物品定价!B95</f>
        <v>弹簧胡子的碎片</v>
      </c>
      <c r="C85" s="26" t="str">
        <f>[2]物品定价!C95</f>
        <v>收集40个碎片可以招募角色：弹簧胡子。同时也是其突破的必备材料。</v>
      </c>
      <c r="D85" s="26" t="str">
        <f>[2]物品定价!D95</f>
        <v>prop,520</v>
      </c>
      <c r="E85" s="26">
        <f>[2]物品定价!E95</f>
        <v>20</v>
      </c>
      <c r="F85" s="26" t="str">
        <f t="shared" si="21"/>
        <v>prop,520</v>
      </c>
      <c r="I85" s="28">
        <v>83</v>
      </c>
      <c r="J85" s="28">
        <f>IFERROR(INDEX(关卡设定!B:B,MATCH(价值设定!I85,关卡设定!J:J,0)),J84)</f>
        <v>14</v>
      </c>
      <c r="K85" s="28">
        <v>133</v>
      </c>
      <c r="L85" s="28">
        <f t="shared" si="22"/>
        <v>443</v>
      </c>
      <c r="M85" s="28">
        <f t="shared" si="38"/>
        <v>22.300000000000082</v>
      </c>
      <c r="N85" s="26" t="str">
        <f t="shared" si="23"/>
        <v>coin,1330</v>
      </c>
      <c r="O85" s="26" t="str">
        <f t="shared" si="24"/>
        <v>coin,2660</v>
      </c>
      <c r="P85" s="26" t="str">
        <f t="shared" si="25"/>
        <v>coin,6650</v>
      </c>
      <c r="Q85" s="28">
        <f t="shared" si="26"/>
        <v>4430</v>
      </c>
      <c r="R85" s="29">
        <f t="shared" si="27"/>
        <v>2042</v>
      </c>
      <c r="S85" s="30" t="str">
        <f t="shared" si="28"/>
        <v>prop,104|7958;prop,105|2042</v>
      </c>
      <c r="T85" s="28">
        <f t="shared" si="29"/>
        <v>8860</v>
      </c>
      <c r="U85" s="29">
        <f t="shared" si="30"/>
        <v>8371</v>
      </c>
      <c r="V85" s="30" t="str">
        <f t="shared" si="31"/>
        <v>prop,104|1629;prop,105|8371</v>
      </c>
      <c r="W85" s="26">
        <f>怪物产出!N86</f>
        <v>532</v>
      </c>
      <c r="X85" s="29">
        <f t="shared" si="32"/>
        <v>640</v>
      </c>
      <c r="Y85" s="30" t="str">
        <f t="shared" si="33"/>
        <v>prop,102|9360;prop,103|640</v>
      </c>
      <c r="Z85" s="26">
        <f>怪物产出!O86</f>
        <v>797</v>
      </c>
      <c r="AA85" s="29">
        <f t="shared" si="34"/>
        <v>5940</v>
      </c>
      <c r="AB85" s="30" t="str">
        <f t="shared" si="35"/>
        <v>prop,102|4060;prop,103|5940</v>
      </c>
      <c r="AC85" s="26">
        <f>怪物产出!P86</f>
        <v>1065</v>
      </c>
      <c r="AD85" s="29">
        <f t="shared" si="36"/>
        <v>325</v>
      </c>
      <c r="AE85" s="30" t="str">
        <f t="shared" si="37"/>
        <v>prop,103|9675;prop,104|325</v>
      </c>
    </row>
    <row r="86" spans="1:31">
      <c r="A86" s="26">
        <f>[2]物品定价!A96</f>
        <v>521</v>
      </c>
      <c r="B86" s="26" t="str">
        <f>[2]物品定价!B96</f>
        <v>黄金球的碎片</v>
      </c>
      <c r="C86" s="26" t="str">
        <f>[2]物品定价!C96</f>
        <v>收集40个碎片可以招募角色：黄金球。同时也是其突破的必备材料。</v>
      </c>
      <c r="D86" s="26" t="str">
        <f>[2]物品定价!D96</f>
        <v>prop,521</v>
      </c>
      <c r="E86" s="26">
        <f>[2]物品定价!E96</f>
        <v>20</v>
      </c>
      <c r="F86" s="26" t="str">
        <f t="shared" si="21"/>
        <v>prop,521</v>
      </c>
      <c r="I86" s="28">
        <v>84</v>
      </c>
      <c r="J86" s="28">
        <f>IFERROR(INDEX(关卡设定!B:B,MATCH(价值设定!I86,关卡设定!J:J,0)),J85)</f>
        <v>14</v>
      </c>
      <c r="K86" s="28">
        <v>134</v>
      </c>
      <c r="L86" s="28">
        <f t="shared" si="22"/>
        <v>446</v>
      </c>
      <c r="M86" s="28">
        <f t="shared" si="38"/>
        <v>22.400000000000084</v>
      </c>
      <c r="N86" s="26" t="str">
        <f t="shared" si="23"/>
        <v>coin,1340</v>
      </c>
      <c r="O86" s="26" t="str">
        <f t="shared" si="24"/>
        <v>coin,2680</v>
      </c>
      <c r="P86" s="26" t="str">
        <f t="shared" si="25"/>
        <v>coin,6700</v>
      </c>
      <c r="Q86" s="28">
        <f t="shared" si="26"/>
        <v>4460</v>
      </c>
      <c r="R86" s="29">
        <f t="shared" si="27"/>
        <v>2085</v>
      </c>
      <c r="S86" s="30" t="str">
        <f t="shared" si="28"/>
        <v>prop,104|7915;prop,105|2085</v>
      </c>
      <c r="T86" s="28">
        <f t="shared" si="29"/>
        <v>8920</v>
      </c>
      <c r="U86" s="29">
        <f t="shared" si="30"/>
        <v>8457</v>
      </c>
      <c r="V86" s="30" t="str">
        <f t="shared" si="31"/>
        <v>prop,104|1543;prop,105|8457</v>
      </c>
      <c r="W86" s="26">
        <f>怪物产出!N87</f>
        <v>540</v>
      </c>
      <c r="X86" s="29">
        <f t="shared" si="32"/>
        <v>800</v>
      </c>
      <c r="Y86" s="30" t="str">
        <f t="shared" si="33"/>
        <v>prop,102|9200;prop,103|800</v>
      </c>
      <c r="Z86" s="26">
        <f>怪物产出!O87</f>
        <v>810</v>
      </c>
      <c r="AA86" s="29">
        <f t="shared" si="34"/>
        <v>6200</v>
      </c>
      <c r="AB86" s="30" t="str">
        <f t="shared" si="35"/>
        <v>prop,102|3800;prop,103|6200</v>
      </c>
      <c r="AC86" s="26">
        <f>怪物产出!P87</f>
        <v>1080</v>
      </c>
      <c r="AD86" s="29">
        <f t="shared" si="36"/>
        <v>400</v>
      </c>
      <c r="AE86" s="30" t="str">
        <f t="shared" si="37"/>
        <v>prop,103|9600;prop,104|400</v>
      </c>
    </row>
    <row r="87" spans="1:31">
      <c r="A87" s="26">
        <f>[2]物品定价!A97</f>
        <v>522</v>
      </c>
      <c r="B87" s="26" t="str">
        <f>[2]物品定价!B97</f>
        <v>斯奈克的碎片</v>
      </c>
      <c r="C87" s="26" t="str">
        <f>[2]物品定价!C97</f>
        <v>收集40个碎片可以招募角色：斯奈克。同时也是其突破的必备材料。</v>
      </c>
      <c r="D87" s="26" t="str">
        <f>[2]物品定价!D97</f>
        <v>prop,522</v>
      </c>
      <c r="E87" s="26">
        <f>[2]物品定价!E97</f>
        <v>20</v>
      </c>
      <c r="F87" s="26" t="str">
        <f t="shared" si="21"/>
        <v>prop,522</v>
      </c>
      <c r="I87" s="28">
        <v>85</v>
      </c>
      <c r="J87" s="28">
        <f>IFERROR(INDEX(关卡设定!B:B,MATCH(价值设定!I87,关卡设定!J:J,0)),J86)</f>
        <v>14</v>
      </c>
      <c r="K87" s="28">
        <v>135</v>
      </c>
      <c r="L87" s="28">
        <f t="shared" si="22"/>
        <v>450</v>
      </c>
      <c r="M87" s="28">
        <f t="shared" si="38"/>
        <v>22.500000000000085</v>
      </c>
      <c r="N87" s="26" t="str">
        <f t="shared" si="23"/>
        <v>coin,1350</v>
      </c>
      <c r="O87" s="26" t="str">
        <f t="shared" si="24"/>
        <v>coin,2700</v>
      </c>
      <c r="P87" s="26" t="str">
        <f t="shared" si="25"/>
        <v>coin,6750</v>
      </c>
      <c r="Q87" s="28">
        <f t="shared" si="26"/>
        <v>4500</v>
      </c>
      <c r="R87" s="29">
        <f t="shared" si="27"/>
        <v>2142</v>
      </c>
      <c r="S87" s="30" t="str">
        <f t="shared" si="28"/>
        <v>prop,104|7858;prop,105|2142</v>
      </c>
      <c r="T87" s="28">
        <f t="shared" si="29"/>
        <v>9000</v>
      </c>
      <c r="U87" s="29">
        <f t="shared" si="30"/>
        <v>8571</v>
      </c>
      <c r="V87" s="30" t="str">
        <f t="shared" si="31"/>
        <v>prop,104|1429;prop,105|8571</v>
      </c>
      <c r="W87" s="26">
        <f>怪物产出!N88</f>
        <v>540</v>
      </c>
      <c r="X87" s="29">
        <f t="shared" si="32"/>
        <v>800</v>
      </c>
      <c r="Y87" s="30" t="str">
        <f t="shared" si="33"/>
        <v>prop,102|9200;prop,103|800</v>
      </c>
      <c r="Z87" s="26">
        <f>怪物产出!O88</f>
        <v>810</v>
      </c>
      <c r="AA87" s="29">
        <f t="shared" si="34"/>
        <v>6200</v>
      </c>
      <c r="AB87" s="30" t="str">
        <f t="shared" si="35"/>
        <v>prop,102|3800;prop,103|6200</v>
      </c>
      <c r="AC87" s="26">
        <f>怪物产出!P88</f>
        <v>1080</v>
      </c>
      <c r="AD87" s="29">
        <f t="shared" si="36"/>
        <v>400</v>
      </c>
      <c r="AE87" s="30" t="str">
        <f t="shared" si="37"/>
        <v>prop,103|9600;prop,104|400</v>
      </c>
    </row>
    <row r="88" spans="1:31">
      <c r="A88" s="26">
        <f>[2]物品定价!A98</f>
        <v>523</v>
      </c>
      <c r="B88" s="26" t="str">
        <f>[2]物品定价!B98</f>
        <v>毒刺的碎片</v>
      </c>
      <c r="C88" s="26" t="str">
        <f>[2]物品定价!C98</f>
        <v>收集40个碎片可以招募角色：毒刺。同时也是其突破的必备材料。</v>
      </c>
      <c r="D88" s="26" t="str">
        <f>[2]物品定价!D98</f>
        <v>prop,523</v>
      </c>
      <c r="E88" s="26">
        <f>[2]物品定价!E98</f>
        <v>20</v>
      </c>
      <c r="F88" s="26" t="str">
        <f t="shared" ref="F88:F98" si="39">D88</f>
        <v>prop,523</v>
      </c>
      <c r="I88" s="28">
        <v>86</v>
      </c>
      <c r="J88" s="28">
        <f>IFERROR(INDEX(关卡设定!B:B,MATCH(价值设定!I88,关卡设定!J:J,0)),J87)</f>
        <v>15</v>
      </c>
      <c r="K88" s="28">
        <v>136</v>
      </c>
      <c r="L88" s="28">
        <f t="shared" si="22"/>
        <v>453</v>
      </c>
      <c r="M88" s="28">
        <f t="shared" si="38"/>
        <v>22.600000000000087</v>
      </c>
      <c r="N88" s="26" t="str">
        <f t="shared" si="23"/>
        <v>coin,1360</v>
      </c>
      <c r="O88" s="26" t="str">
        <f t="shared" si="24"/>
        <v>coin,2720</v>
      </c>
      <c r="P88" s="26" t="str">
        <f t="shared" si="25"/>
        <v>coin,6800</v>
      </c>
      <c r="Q88" s="28">
        <f t="shared" si="26"/>
        <v>4530</v>
      </c>
      <c r="R88" s="29">
        <f t="shared" si="27"/>
        <v>2185</v>
      </c>
      <c r="S88" s="30" t="str">
        <f t="shared" si="28"/>
        <v>prop,104|7815;prop,105|2185</v>
      </c>
      <c r="T88" s="28">
        <f t="shared" si="29"/>
        <v>9060</v>
      </c>
      <c r="U88" s="29">
        <f t="shared" si="30"/>
        <v>8657</v>
      </c>
      <c r="V88" s="30" t="str">
        <f t="shared" si="31"/>
        <v>prop,104|1343;prop,105|8657</v>
      </c>
      <c r="W88" s="26">
        <f>怪物产出!N89</f>
        <v>550</v>
      </c>
      <c r="X88" s="29">
        <f t="shared" si="32"/>
        <v>1000</v>
      </c>
      <c r="Y88" s="30" t="str">
        <f t="shared" si="33"/>
        <v>prop,102|9000;prop,103|1000</v>
      </c>
      <c r="Z88" s="26">
        <f>怪物产出!O89</f>
        <v>825</v>
      </c>
      <c r="AA88" s="29">
        <f t="shared" si="34"/>
        <v>6500</v>
      </c>
      <c r="AB88" s="30" t="str">
        <f t="shared" si="35"/>
        <v>prop,102|3500;prop,103|6500</v>
      </c>
      <c r="AC88" s="26">
        <f>怪物产出!P89</f>
        <v>1100</v>
      </c>
      <c r="AD88" s="29">
        <f t="shared" si="36"/>
        <v>500</v>
      </c>
      <c r="AE88" s="30" t="str">
        <f t="shared" si="37"/>
        <v>prop,103|9500;prop,104|500</v>
      </c>
    </row>
    <row r="89" spans="1:31">
      <c r="A89" s="26">
        <f>[2]物品定价!A99</f>
        <v>524</v>
      </c>
      <c r="B89" s="26" t="str">
        <f>[2]物品定价!B99</f>
        <v>青焰的碎片</v>
      </c>
      <c r="C89" s="26" t="str">
        <f>[2]物品定价!C99</f>
        <v>收集40个碎片可以招募角色：青焰。同时也是其突破的必备材料。</v>
      </c>
      <c r="D89" s="26" t="str">
        <f>[2]物品定价!D99</f>
        <v>prop,524</v>
      </c>
      <c r="E89" s="26">
        <f>[2]物品定价!E99</f>
        <v>20</v>
      </c>
      <c r="F89" s="26" t="str">
        <f t="shared" si="39"/>
        <v>prop,524</v>
      </c>
      <c r="I89" s="28">
        <v>87</v>
      </c>
      <c r="J89" s="28">
        <f>IFERROR(INDEX(关卡设定!B:B,MATCH(价值设定!I89,关卡设定!J:J,0)),J88)</f>
        <v>15</v>
      </c>
      <c r="K89" s="28">
        <v>137</v>
      </c>
      <c r="L89" s="28">
        <f t="shared" si="22"/>
        <v>456</v>
      </c>
      <c r="M89" s="28">
        <f t="shared" si="38"/>
        <v>22.700000000000088</v>
      </c>
      <c r="N89" s="26" t="str">
        <f t="shared" si="23"/>
        <v>coin,1370</v>
      </c>
      <c r="O89" s="26" t="str">
        <f t="shared" si="24"/>
        <v>coin,2740</v>
      </c>
      <c r="P89" s="26" t="str">
        <f t="shared" si="25"/>
        <v>coin,6850</v>
      </c>
      <c r="Q89" s="28">
        <f t="shared" si="26"/>
        <v>4560</v>
      </c>
      <c r="R89" s="29">
        <f t="shared" si="27"/>
        <v>2228</v>
      </c>
      <c r="S89" s="30" t="str">
        <f t="shared" si="28"/>
        <v>prop,104|7772;prop,105|2228</v>
      </c>
      <c r="T89" s="28">
        <f t="shared" si="29"/>
        <v>9120</v>
      </c>
      <c r="U89" s="29">
        <f t="shared" si="30"/>
        <v>8742</v>
      </c>
      <c r="V89" s="30" t="str">
        <f t="shared" si="31"/>
        <v>prop,104|1258;prop,105|8742</v>
      </c>
      <c r="W89" s="26">
        <f>怪物产出!N90</f>
        <v>550</v>
      </c>
      <c r="X89" s="29">
        <f t="shared" si="32"/>
        <v>1000</v>
      </c>
      <c r="Y89" s="30" t="str">
        <f t="shared" si="33"/>
        <v>prop,102|9000;prop,103|1000</v>
      </c>
      <c r="Z89" s="26">
        <f>怪物产出!O90</f>
        <v>825</v>
      </c>
      <c r="AA89" s="29">
        <f t="shared" si="34"/>
        <v>6500</v>
      </c>
      <c r="AB89" s="30" t="str">
        <f t="shared" si="35"/>
        <v>prop,102|3500;prop,103|6500</v>
      </c>
      <c r="AC89" s="26">
        <f>怪物产出!P90</f>
        <v>1100</v>
      </c>
      <c r="AD89" s="29">
        <f t="shared" si="36"/>
        <v>500</v>
      </c>
      <c r="AE89" s="30" t="str">
        <f t="shared" si="37"/>
        <v>prop,103|9500;prop,104|500</v>
      </c>
    </row>
    <row r="90" spans="1:31">
      <c r="A90" s="26">
        <f>[2]物品定价!A100</f>
        <v>525</v>
      </c>
      <c r="B90" s="26" t="str">
        <f>[2]物品定价!B100</f>
        <v>甜心假面的碎片</v>
      </c>
      <c r="C90" s="26" t="str">
        <f>[2]物品定价!C100</f>
        <v>收集40个碎片可以招募角色：甜心假面。同时也是其突破的必备材料。</v>
      </c>
      <c r="D90" s="26" t="str">
        <f>[2]物品定价!D100</f>
        <v>prop,525</v>
      </c>
      <c r="E90" s="26">
        <f>[2]物品定价!E100</f>
        <v>20</v>
      </c>
      <c r="F90" s="26" t="str">
        <f t="shared" si="39"/>
        <v>prop,525</v>
      </c>
      <c r="I90" s="28">
        <v>88</v>
      </c>
      <c r="J90" s="28">
        <f>IFERROR(INDEX(关卡设定!B:B,MATCH(价值设定!I90,关卡设定!J:J,0)),J89)</f>
        <v>15</v>
      </c>
      <c r="K90" s="28">
        <v>138</v>
      </c>
      <c r="L90" s="28">
        <f t="shared" si="22"/>
        <v>460</v>
      </c>
      <c r="M90" s="28">
        <f t="shared" si="38"/>
        <v>22.80000000000009</v>
      </c>
      <c r="N90" s="26" t="str">
        <f t="shared" si="23"/>
        <v>coin,1380</v>
      </c>
      <c r="O90" s="26" t="str">
        <f t="shared" si="24"/>
        <v>coin,2760</v>
      </c>
      <c r="P90" s="26" t="str">
        <f t="shared" si="25"/>
        <v>coin,6900</v>
      </c>
      <c r="Q90" s="28">
        <f t="shared" si="26"/>
        <v>4600</v>
      </c>
      <c r="R90" s="29">
        <f t="shared" si="27"/>
        <v>2285</v>
      </c>
      <c r="S90" s="30" t="str">
        <f t="shared" si="28"/>
        <v>prop,104|7715;prop,105|2285</v>
      </c>
      <c r="T90" s="28">
        <f t="shared" si="29"/>
        <v>9200</v>
      </c>
      <c r="U90" s="29">
        <f t="shared" si="30"/>
        <v>8857</v>
      </c>
      <c r="V90" s="30" t="str">
        <f t="shared" si="31"/>
        <v>prop,104|1143;prop,105|8857</v>
      </c>
      <c r="W90" s="26">
        <f>怪物产出!N91</f>
        <v>560</v>
      </c>
      <c r="X90" s="29">
        <f t="shared" si="32"/>
        <v>1200</v>
      </c>
      <c r="Y90" s="30" t="str">
        <f t="shared" si="33"/>
        <v>prop,102|8800;prop,103|1200</v>
      </c>
      <c r="Z90" s="26">
        <f>怪物产出!O91</f>
        <v>840</v>
      </c>
      <c r="AA90" s="29">
        <f t="shared" si="34"/>
        <v>6800</v>
      </c>
      <c r="AB90" s="30" t="str">
        <f t="shared" si="35"/>
        <v>prop,102|3200;prop,103|6800</v>
      </c>
      <c r="AC90" s="26">
        <f>怪物产出!P91</f>
        <v>1120</v>
      </c>
      <c r="AD90" s="29">
        <f t="shared" si="36"/>
        <v>600</v>
      </c>
      <c r="AE90" s="30" t="str">
        <f t="shared" si="37"/>
        <v>prop,103|9400;prop,104|600</v>
      </c>
    </row>
    <row r="91" spans="1:31">
      <c r="A91" s="26">
        <f>[2]物品定价!A101</f>
        <v>526</v>
      </c>
      <c r="B91" s="26" t="str">
        <f>[2]物品定价!B101</f>
        <v>性感囚犯的碎片</v>
      </c>
      <c r="C91" s="26" t="str">
        <f>[2]物品定价!C101</f>
        <v>收集40个碎片可以招募角色：性感囚犯。同时也是其突破的必备材料。</v>
      </c>
      <c r="D91" s="26" t="str">
        <f>[2]物品定价!D101</f>
        <v>prop,526</v>
      </c>
      <c r="E91" s="26">
        <f>[2]物品定价!E101</f>
        <v>20</v>
      </c>
      <c r="F91" s="26" t="str">
        <f t="shared" si="39"/>
        <v>prop,526</v>
      </c>
      <c r="I91" s="28">
        <v>89</v>
      </c>
      <c r="J91" s="28">
        <f>IFERROR(INDEX(关卡设定!B:B,MATCH(价值设定!I91,关卡设定!J:J,0)),J90)</f>
        <v>15</v>
      </c>
      <c r="K91" s="28">
        <v>139</v>
      </c>
      <c r="L91" s="28">
        <f t="shared" si="22"/>
        <v>463</v>
      </c>
      <c r="M91" s="28">
        <f t="shared" si="38"/>
        <v>22.900000000000091</v>
      </c>
      <c r="N91" s="26" t="str">
        <f t="shared" si="23"/>
        <v>coin,1390</v>
      </c>
      <c r="O91" s="26" t="str">
        <f t="shared" si="24"/>
        <v>coin,2780</v>
      </c>
      <c r="P91" s="26" t="str">
        <f t="shared" si="25"/>
        <v>coin,6950</v>
      </c>
      <c r="Q91" s="28">
        <f t="shared" si="26"/>
        <v>4630</v>
      </c>
      <c r="R91" s="29">
        <f t="shared" si="27"/>
        <v>2328</v>
      </c>
      <c r="S91" s="30" t="str">
        <f t="shared" si="28"/>
        <v>prop,104|7672;prop,105|2328</v>
      </c>
      <c r="T91" s="28">
        <f t="shared" si="29"/>
        <v>9260</v>
      </c>
      <c r="U91" s="29">
        <f t="shared" si="30"/>
        <v>8942</v>
      </c>
      <c r="V91" s="30" t="str">
        <f t="shared" si="31"/>
        <v>prop,104|1058;prop,105|8942</v>
      </c>
      <c r="W91" s="26">
        <f>怪物产出!N92</f>
        <v>560</v>
      </c>
      <c r="X91" s="29">
        <f t="shared" si="32"/>
        <v>1200</v>
      </c>
      <c r="Y91" s="30" t="str">
        <f t="shared" si="33"/>
        <v>prop,102|8800;prop,103|1200</v>
      </c>
      <c r="Z91" s="26">
        <f>怪物产出!O92</f>
        <v>840</v>
      </c>
      <c r="AA91" s="29">
        <f t="shared" si="34"/>
        <v>6800</v>
      </c>
      <c r="AB91" s="30" t="str">
        <f t="shared" si="35"/>
        <v>prop,102|3200;prop,103|6800</v>
      </c>
      <c r="AC91" s="26">
        <f>怪物产出!P92</f>
        <v>1120</v>
      </c>
      <c r="AD91" s="29">
        <f t="shared" si="36"/>
        <v>600</v>
      </c>
      <c r="AE91" s="30" t="str">
        <f t="shared" si="37"/>
        <v>prop,103|9400;prop,104|600</v>
      </c>
    </row>
    <row r="92" spans="1:31">
      <c r="A92" s="26">
        <f>[2]物品定价!A102</f>
        <v>527</v>
      </c>
      <c r="B92" s="26" t="str">
        <f>[2]物品定价!B102</f>
        <v>银色獠牙邦古的碎片</v>
      </c>
      <c r="C92" s="26" t="str">
        <f>[2]物品定价!C102</f>
        <v>收集50个碎片可以招募角色：银色獠牙邦古。同时也是其突破的必备材料。</v>
      </c>
      <c r="D92" s="26" t="str">
        <f>[2]物品定价!D102</f>
        <v>prop,527</v>
      </c>
      <c r="E92" s="26">
        <f>[2]物品定价!E102</f>
        <v>100</v>
      </c>
      <c r="F92" s="26" t="str">
        <f t="shared" si="39"/>
        <v>prop,527</v>
      </c>
      <c r="I92" s="28">
        <v>90</v>
      </c>
      <c r="J92" s="28">
        <f>IFERROR(INDEX(关卡设定!B:B,MATCH(价值设定!I92,关卡设定!J:J,0)),J91)</f>
        <v>15</v>
      </c>
      <c r="K92" s="28">
        <v>140</v>
      </c>
      <c r="L92" s="28">
        <f t="shared" si="22"/>
        <v>466</v>
      </c>
      <c r="M92" s="28">
        <f t="shared" si="38"/>
        <v>23.000000000000092</v>
      </c>
      <c r="N92" s="26" t="str">
        <f t="shared" si="23"/>
        <v>coin,1400</v>
      </c>
      <c r="O92" s="26" t="str">
        <f t="shared" si="24"/>
        <v>coin,2800</v>
      </c>
      <c r="P92" s="26" t="str">
        <f t="shared" si="25"/>
        <v>coin,7000</v>
      </c>
      <c r="Q92" s="28">
        <f t="shared" si="26"/>
        <v>4660</v>
      </c>
      <c r="R92" s="29">
        <f t="shared" si="27"/>
        <v>2371</v>
      </c>
      <c r="S92" s="30" t="str">
        <f t="shared" si="28"/>
        <v>prop,104|7629;prop,105|2371</v>
      </c>
      <c r="T92" s="28">
        <f t="shared" si="29"/>
        <v>9320</v>
      </c>
      <c r="U92" s="29">
        <f t="shared" si="30"/>
        <v>9028</v>
      </c>
      <c r="V92" s="30" t="str">
        <f t="shared" si="31"/>
        <v>prop,104|972;prop,105|9028</v>
      </c>
      <c r="W92" s="26">
        <f>怪物产出!N93</f>
        <v>570</v>
      </c>
      <c r="X92" s="29">
        <f t="shared" si="32"/>
        <v>1400</v>
      </c>
      <c r="Y92" s="30" t="str">
        <f t="shared" si="33"/>
        <v>prop,102|8600;prop,103|1400</v>
      </c>
      <c r="Z92" s="26">
        <f>怪物产出!O93</f>
        <v>855</v>
      </c>
      <c r="AA92" s="29">
        <f t="shared" si="34"/>
        <v>7100</v>
      </c>
      <c r="AB92" s="30" t="str">
        <f t="shared" si="35"/>
        <v>prop,102|2900;prop,103|7100</v>
      </c>
      <c r="AC92" s="26">
        <f>怪物产出!P93</f>
        <v>1140</v>
      </c>
      <c r="AD92" s="29">
        <f t="shared" si="36"/>
        <v>700</v>
      </c>
      <c r="AE92" s="30" t="str">
        <f t="shared" si="37"/>
        <v>prop,103|9300;prop,104|700</v>
      </c>
    </row>
    <row r="93" spans="1:31">
      <c r="A93" s="26">
        <f>[2]物品定价!A103</f>
        <v>529</v>
      </c>
      <c r="B93" s="26" t="str">
        <f>[2]物品定价!B103</f>
        <v>螃蟹怪的碎片</v>
      </c>
      <c r="C93" s="26" t="str">
        <f>[2]物品定价!C103</f>
        <v>收集30个碎片可以招募角色：螃蟹怪。同时也是其突破的必备材料。</v>
      </c>
      <c r="D93" s="26" t="str">
        <f>[2]物品定价!D103</f>
        <v>prop,529</v>
      </c>
      <c r="E93" s="26">
        <f>[2]物品定价!E103</f>
        <v>10</v>
      </c>
      <c r="F93" s="26" t="str">
        <f t="shared" si="39"/>
        <v>prop,529</v>
      </c>
      <c r="I93" s="28">
        <v>91</v>
      </c>
      <c r="J93" s="28">
        <f>IFERROR(INDEX(关卡设定!B:B,MATCH(价值设定!I93,关卡设定!J:J,0)),J92)</f>
        <v>15</v>
      </c>
      <c r="K93" s="28">
        <v>141</v>
      </c>
      <c r="L93" s="28">
        <f t="shared" si="22"/>
        <v>470</v>
      </c>
      <c r="M93" s="28">
        <f t="shared" si="38"/>
        <v>23.100000000000094</v>
      </c>
      <c r="N93" s="26" t="str">
        <f t="shared" si="23"/>
        <v>coin,1410</v>
      </c>
      <c r="O93" s="26" t="str">
        <f t="shared" si="24"/>
        <v>coin,2820</v>
      </c>
      <c r="P93" s="26" t="str">
        <f t="shared" si="25"/>
        <v>coin,7050</v>
      </c>
      <c r="Q93" s="28">
        <f t="shared" si="26"/>
        <v>4700</v>
      </c>
      <c r="R93" s="29">
        <f t="shared" si="27"/>
        <v>2428</v>
      </c>
      <c r="S93" s="30" t="str">
        <f t="shared" si="28"/>
        <v>prop,104|7572;prop,105|2428</v>
      </c>
      <c r="T93" s="28">
        <f t="shared" si="29"/>
        <v>9400</v>
      </c>
      <c r="U93" s="29">
        <f t="shared" si="30"/>
        <v>9142</v>
      </c>
      <c r="V93" s="30" t="str">
        <f t="shared" si="31"/>
        <v>prop,104|858;prop,105|9142</v>
      </c>
      <c r="W93" s="26">
        <f>怪物产出!N94</f>
        <v>570</v>
      </c>
      <c r="X93" s="29">
        <f t="shared" si="32"/>
        <v>1400</v>
      </c>
      <c r="Y93" s="30" t="str">
        <f t="shared" si="33"/>
        <v>prop,102|8600;prop,103|1400</v>
      </c>
      <c r="Z93" s="26">
        <f>怪物产出!O94</f>
        <v>855</v>
      </c>
      <c r="AA93" s="29">
        <f t="shared" si="34"/>
        <v>7100</v>
      </c>
      <c r="AB93" s="30" t="str">
        <f t="shared" si="35"/>
        <v>prop,102|2900;prop,103|7100</v>
      </c>
      <c r="AC93" s="26">
        <f>怪物产出!P94</f>
        <v>1140</v>
      </c>
      <c r="AD93" s="29">
        <f t="shared" si="36"/>
        <v>700</v>
      </c>
      <c r="AE93" s="30" t="str">
        <f t="shared" si="37"/>
        <v>prop,103|9300;prop,104|700</v>
      </c>
    </row>
    <row r="94" spans="1:31">
      <c r="A94" s="26">
        <f>[2]物品定价!A104</f>
        <v>530</v>
      </c>
      <c r="B94" s="26" t="str">
        <f>[2]物品定价!B104</f>
        <v>汽车人的碎片</v>
      </c>
      <c r="C94" s="26" t="str">
        <f>[2]物品定价!C104</f>
        <v>收集30个碎片可以招募角色：汽车人。同时也是其突破的必备材料。</v>
      </c>
      <c r="D94" s="26" t="str">
        <f>[2]物品定价!D104</f>
        <v>prop,530</v>
      </c>
      <c r="E94" s="26">
        <f>[2]物品定价!E104</f>
        <v>10</v>
      </c>
      <c r="F94" s="26" t="str">
        <f t="shared" si="39"/>
        <v>prop,530</v>
      </c>
      <c r="I94" s="28">
        <v>92</v>
      </c>
      <c r="J94" s="28">
        <f>IFERROR(INDEX(关卡设定!B:B,MATCH(价值设定!I94,关卡设定!J:J,0)),J93)</f>
        <v>15</v>
      </c>
      <c r="K94" s="28">
        <v>142</v>
      </c>
      <c r="L94" s="28">
        <f t="shared" si="22"/>
        <v>473</v>
      </c>
      <c r="M94" s="28">
        <f t="shared" si="38"/>
        <v>23.200000000000095</v>
      </c>
      <c r="N94" s="26" t="str">
        <f t="shared" si="23"/>
        <v>coin,1420</v>
      </c>
      <c r="O94" s="26" t="str">
        <f t="shared" si="24"/>
        <v>coin,2840</v>
      </c>
      <c r="P94" s="26" t="str">
        <f t="shared" si="25"/>
        <v>coin,7100</v>
      </c>
      <c r="Q94" s="28">
        <f t="shared" si="26"/>
        <v>4730</v>
      </c>
      <c r="R94" s="29">
        <f t="shared" si="27"/>
        <v>2471</v>
      </c>
      <c r="S94" s="30" t="str">
        <f t="shared" si="28"/>
        <v>prop,104|7529;prop,105|2471</v>
      </c>
      <c r="T94" s="28">
        <f t="shared" si="29"/>
        <v>9460</v>
      </c>
      <c r="U94" s="29">
        <f t="shared" si="30"/>
        <v>9228</v>
      </c>
      <c r="V94" s="30" t="str">
        <f t="shared" si="31"/>
        <v>prop,104|772;prop,105|9228</v>
      </c>
      <c r="W94" s="26">
        <f>怪物产出!N95</f>
        <v>570</v>
      </c>
      <c r="X94" s="29">
        <f t="shared" si="32"/>
        <v>1400</v>
      </c>
      <c r="Y94" s="30" t="str">
        <f t="shared" si="33"/>
        <v>prop,102|8600;prop,103|1400</v>
      </c>
      <c r="Z94" s="26">
        <f>怪物产出!O95</f>
        <v>855</v>
      </c>
      <c r="AA94" s="29">
        <f t="shared" si="34"/>
        <v>7100</v>
      </c>
      <c r="AB94" s="30" t="str">
        <f t="shared" si="35"/>
        <v>prop,102|2900;prop,103|7100</v>
      </c>
      <c r="AC94" s="26">
        <f>怪物产出!P95</f>
        <v>1140</v>
      </c>
      <c r="AD94" s="29">
        <f t="shared" si="36"/>
        <v>700</v>
      </c>
      <c r="AE94" s="30" t="str">
        <f t="shared" si="37"/>
        <v>prop,103|9300;prop,104|700</v>
      </c>
    </row>
    <row r="95" spans="1:31">
      <c r="A95" s="26">
        <f>[2]物品定价!A105</f>
        <v>531</v>
      </c>
      <c r="B95" s="26" t="str">
        <f>[2]物品定价!B105</f>
        <v>无限海带的碎片</v>
      </c>
      <c r="C95" s="26" t="str">
        <f>[2]物品定价!C105</f>
        <v>收集40个碎片可以招募角色：无限海带。同时也是其突破的必备材料。</v>
      </c>
      <c r="D95" s="26" t="str">
        <f>[2]物品定价!D105</f>
        <v>prop,531</v>
      </c>
      <c r="E95" s="26">
        <f>[2]物品定价!E105</f>
        <v>20</v>
      </c>
      <c r="F95" s="26" t="str">
        <f t="shared" si="39"/>
        <v>prop,531</v>
      </c>
      <c r="I95" s="28">
        <v>93</v>
      </c>
      <c r="J95" s="28">
        <f>IFERROR(INDEX(关卡设定!B:B,MATCH(价值设定!I95,关卡设定!J:J,0)),J94)</f>
        <v>15</v>
      </c>
      <c r="K95" s="28">
        <v>143</v>
      </c>
      <c r="L95" s="28">
        <f t="shared" si="22"/>
        <v>476</v>
      </c>
      <c r="M95" s="28">
        <f t="shared" si="38"/>
        <v>23.300000000000097</v>
      </c>
      <c r="N95" s="26" t="str">
        <f t="shared" si="23"/>
        <v>coin,1430</v>
      </c>
      <c r="O95" s="26" t="str">
        <f t="shared" si="24"/>
        <v>coin,2860</v>
      </c>
      <c r="P95" s="26" t="str">
        <f t="shared" si="25"/>
        <v>coin,7150</v>
      </c>
      <c r="Q95" s="28">
        <f t="shared" si="26"/>
        <v>4760</v>
      </c>
      <c r="R95" s="29">
        <f t="shared" si="27"/>
        <v>2514</v>
      </c>
      <c r="S95" s="30" t="str">
        <f t="shared" si="28"/>
        <v>prop,104|7486;prop,105|2514</v>
      </c>
      <c r="T95" s="28">
        <f t="shared" si="29"/>
        <v>9520</v>
      </c>
      <c r="U95" s="29">
        <f t="shared" si="30"/>
        <v>9314</v>
      </c>
      <c r="V95" s="30" t="str">
        <f t="shared" si="31"/>
        <v>prop,104|686;prop,105|9314</v>
      </c>
      <c r="W95" s="26">
        <f>怪物产出!N96</f>
        <v>570</v>
      </c>
      <c r="X95" s="29">
        <f t="shared" si="32"/>
        <v>1400</v>
      </c>
      <c r="Y95" s="30" t="str">
        <f t="shared" si="33"/>
        <v>prop,102|8600;prop,103|1400</v>
      </c>
      <c r="Z95" s="26">
        <f>怪物产出!O96</f>
        <v>855</v>
      </c>
      <c r="AA95" s="29">
        <f t="shared" si="34"/>
        <v>7100</v>
      </c>
      <c r="AB95" s="30" t="str">
        <f t="shared" si="35"/>
        <v>prop,102|2900;prop,103|7100</v>
      </c>
      <c r="AC95" s="26">
        <f>怪物产出!P96</f>
        <v>1140</v>
      </c>
      <c r="AD95" s="29">
        <f t="shared" si="36"/>
        <v>700</v>
      </c>
      <c r="AE95" s="30" t="str">
        <f t="shared" si="37"/>
        <v>prop,103|9300;prop,104|700</v>
      </c>
    </row>
    <row r="96" spans="1:31">
      <c r="A96" s="26">
        <f>[2]物品定价!A106</f>
        <v>532</v>
      </c>
      <c r="B96" s="26" t="str">
        <f>[2]物品定价!B106</f>
        <v>地底王的碎片</v>
      </c>
      <c r="C96" s="26" t="str">
        <f>[2]物品定价!C106</f>
        <v>收集40个碎片可以招募角色：地底王。同时也是其突破的必备材料。</v>
      </c>
      <c r="D96" s="26" t="str">
        <f>[2]物品定价!D106</f>
        <v>prop,532</v>
      </c>
      <c r="E96" s="26">
        <f>[2]物品定价!E106</f>
        <v>20</v>
      </c>
      <c r="F96" s="26" t="str">
        <f t="shared" si="39"/>
        <v>prop,532</v>
      </c>
      <c r="I96" s="28">
        <v>94</v>
      </c>
      <c r="J96" s="28">
        <f>IFERROR(INDEX(关卡设定!B:B,MATCH(价值设定!I96,关卡设定!J:J,0)),J95)</f>
        <v>15</v>
      </c>
      <c r="K96" s="28">
        <v>144</v>
      </c>
      <c r="L96" s="28">
        <f t="shared" si="22"/>
        <v>480</v>
      </c>
      <c r="M96" s="28">
        <f t="shared" si="38"/>
        <v>23.400000000000098</v>
      </c>
      <c r="N96" s="26" t="str">
        <f t="shared" si="23"/>
        <v>coin,1440</v>
      </c>
      <c r="O96" s="26" t="str">
        <f t="shared" si="24"/>
        <v>coin,2880</v>
      </c>
      <c r="P96" s="26" t="str">
        <f t="shared" si="25"/>
        <v>coin,7200</v>
      </c>
      <c r="Q96" s="28">
        <f t="shared" si="26"/>
        <v>4800</v>
      </c>
      <c r="R96" s="29">
        <f t="shared" si="27"/>
        <v>2571</v>
      </c>
      <c r="S96" s="30" t="str">
        <f t="shared" si="28"/>
        <v>prop,104|7429;prop,105|2571</v>
      </c>
      <c r="T96" s="28">
        <f t="shared" si="29"/>
        <v>9600</v>
      </c>
      <c r="U96" s="29">
        <f t="shared" si="30"/>
        <v>9428</v>
      </c>
      <c r="V96" s="30" t="str">
        <f t="shared" si="31"/>
        <v>prop,104|572;prop,105|9428</v>
      </c>
      <c r="W96" s="26">
        <f>怪物产出!N97</f>
        <v>570</v>
      </c>
      <c r="X96" s="29">
        <f t="shared" si="32"/>
        <v>1400</v>
      </c>
      <c r="Y96" s="30" t="str">
        <f t="shared" si="33"/>
        <v>prop,102|8600;prop,103|1400</v>
      </c>
      <c r="Z96" s="26">
        <f>怪物产出!O97</f>
        <v>855</v>
      </c>
      <c r="AA96" s="29">
        <f t="shared" si="34"/>
        <v>7100</v>
      </c>
      <c r="AB96" s="30" t="str">
        <f t="shared" si="35"/>
        <v>prop,102|2900;prop,103|7100</v>
      </c>
      <c r="AC96" s="26">
        <f>怪物产出!P97</f>
        <v>1140</v>
      </c>
      <c r="AD96" s="29">
        <f t="shared" si="36"/>
        <v>700</v>
      </c>
      <c r="AE96" s="30" t="str">
        <f t="shared" si="37"/>
        <v>prop,103|9300;prop,104|700</v>
      </c>
    </row>
    <row r="97" spans="1:31">
      <c r="A97" s="26">
        <f>[2]物品定价!A107</f>
        <v>533</v>
      </c>
      <c r="B97" s="26" t="str">
        <f>[2]物品定价!B107</f>
        <v>深海王的碎片</v>
      </c>
      <c r="C97" s="26" t="str">
        <f>[2]物品定价!C107</f>
        <v>收集40个碎片可以招募角色：深海王。同时也是其突破的必备材料。</v>
      </c>
      <c r="D97" s="26" t="str">
        <f>[2]物品定价!D107</f>
        <v>prop,533</v>
      </c>
      <c r="E97" s="26">
        <f>[2]物品定价!E107</f>
        <v>20</v>
      </c>
      <c r="F97" s="26" t="str">
        <f t="shared" si="39"/>
        <v>prop,533</v>
      </c>
      <c r="I97" s="28">
        <v>95</v>
      </c>
      <c r="J97" s="28">
        <f>IFERROR(INDEX(关卡设定!B:B,MATCH(价值设定!I97,关卡设定!J:J,0)),J96)</f>
        <v>15</v>
      </c>
      <c r="K97" s="28">
        <v>145</v>
      </c>
      <c r="L97" s="28">
        <f t="shared" si="22"/>
        <v>483</v>
      </c>
      <c r="M97" s="28">
        <f t="shared" si="38"/>
        <v>23.500000000000099</v>
      </c>
      <c r="N97" s="26" t="str">
        <f t="shared" si="23"/>
        <v>coin,1450</v>
      </c>
      <c r="O97" s="26" t="str">
        <f t="shared" si="24"/>
        <v>coin,2900</v>
      </c>
      <c r="P97" s="26" t="str">
        <f t="shared" si="25"/>
        <v>coin,7250</v>
      </c>
      <c r="Q97" s="28">
        <f t="shared" si="26"/>
        <v>4830</v>
      </c>
      <c r="R97" s="29">
        <f t="shared" si="27"/>
        <v>2614</v>
      </c>
      <c r="S97" s="30" t="str">
        <f t="shared" si="28"/>
        <v>prop,104|7386;prop,105|2614</v>
      </c>
      <c r="T97" s="28">
        <f t="shared" si="29"/>
        <v>9660</v>
      </c>
      <c r="U97" s="29">
        <f t="shared" si="30"/>
        <v>9514</v>
      </c>
      <c r="V97" s="30" t="str">
        <f t="shared" si="31"/>
        <v>prop,104|486;prop,105|9514</v>
      </c>
      <c r="W97" s="26">
        <f>怪物产出!N98</f>
        <v>570</v>
      </c>
      <c r="X97" s="29">
        <f t="shared" si="32"/>
        <v>1400</v>
      </c>
      <c r="Y97" s="30" t="str">
        <f t="shared" si="33"/>
        <v>prop,102|8600;prop,103|1400</v>
      </c>
      <c r="Z97" s="26">
        <f>怪物产出!O98</f>
        <v>855</v>
      </c>
      <c r="AA97" s="29">
        <f t="shared" si="34"/>
        <v>7100</v>
      </c>
      <c r="AB97" s="30" t="str">
        <f t="shared" si="35"/>
        <v>prop,102|2900;prop,103|7100</v>
      </c>
      <c r="AC97" s="26">
        <f>怪物产出!P98</f>
        <v>1140</v>
      </c>
      <c r="AD97" s="29">
        <f t="shared" si="36"/>
        <v>700</v>
      </c>
      <c r="AE97" s="30" t="str">
        <f t="shared" si="37"/>
        <v>prop,103|9300;prop,104|700</v>
      </c>
    </row>
    <row r="98" spans="1:31">
      <c r="A98" s="26">
        <f>[2]物品定价!A108</f>
        <v>534</v>
      </c>
      <c r="B98" s="26" t="str">
        <f>[2]物品定价!B108</f>
        <v>天空王的碎片</v>
      </c>
      <c r="C98" s="26" t="str">
        <f>[2]物品定价!C108</f>
        <v>收集40个碎片可以招募角色：天空王。同时也是其突破的必备材料。</v>
      </c>
      <c r="D98" s="26" t="str">
        <f>[2]物品定价!D108</f>
        <v>prop,534</v>
      </c>
      <c r="E98" s="26">
        <f>[2]物品定价!E108</f>
        <v>20</v>
      </c>
      <c r="F98" s="26" t="str">
        <f t="shared" si="39"/>
        <v>prop,534</v>
      </c>
      <c r="I98" s="28">
        <v>96</v>
      </c>
      <c r="J98" s="28">
        <f>IFERROR(INDEX(关卡设定!B:B,MATCH(价值设定!I98,关卡设定!J:J,0)),J97)</f>
        <v>15</v>
      </c>
      <c r="K98" s="28">
        <v>146</v>
      </c>
      <c r="L98" s="28">
        <f t="shared" si="22"/>
        <v>486</v>
      </c>
      <c r="M98" s="28">
        <f t="shared" si="38"/>
        <v>23.600000000000101</v>
      </c>
      <c r="N98" s="26" t="str">
        <f t="shared" si="23"/>
        <v>coin,1460</v>
      </c>
      <c r="O98" s="26" t="str">
        <f t="shared" si="24"/>
        <v>coin,2920</v>
      </c>
      <c r="P98" s="26" t="str">
        <f t="shared" si="25"/>
        <v>coin,7300</v>
      </c>
      <c r="Q98" s="28">
        <f t="shared" si="26"/>
        <v>4860</v>
      </c>
      <c r="R98" s="29">
        <f t="shared" si="27"/>
        <v>2657</v>
      </c>
      <c r="S98" s="30" t="str">
        <f t="shared" si="28"/>
        <v>prop,104|7343;prop,105|2657</v>
      </c>
      <c r="T98" s="28">
        <f t="shared" si="29"/>
        <v>9720</v>
      </c>
      <c r="U98" s="29">
        <f t="shared" si="30"/>
        <v>9600</v>
      </c>
      <c r="V98" s="30" t="str">
        <f t="shared" si="31"/>
        <v>prop,104|400;prop,105|9600</v>
      </c>
      <c r="W98" s="26">
        <f>怪物产出!N99</f>
        <v>570</v>
      </c>
      <c r="X98" s="29">
        <f t="shared" si="32"/>
        <v>1400</v>
      </c>
      <c r="Y98" s="30" t="str">
        <f t="shared" si="33"/>
        <v>prop,102|8600;prop,103|1400</v>
      </c>
      <c r="Z98" s="26">
        <f>怪物产出!O99</f>
        <v>855</v>
      </c>
      <c r="AA98" s="29">
        <f t="shared" si="34"/>
        <v>7100</v>
      </c>
      <c r="AB98" s="30" t="str">
        <f t="shared" si="35"/>
        <v>prop,102|2900;prop,103|7100</v>
      </c>
      <c r="AC98" s="26">
        <f>怪物产出!P99</f>
        <v>1140</v>
      </c>
      <c r="AD98" s="29">
        <f t="shared" si="36"/>
        <v>700</v>
      </c>
      <c r="AE98" s="30" t="str">
        <f t="shared" si="37"/>
        <v>prop,103|9300;prop,104|700</v>
      </c>
    </row>
    <row r="99" spans="1:31">
      <c r="A99" s="26">
        <f>[2]物品定价!A109</f>
        <v>535</v>
      </c>
      <c r="B99" s="26" t="str">
        <f>[2]物品定价!B109</f>
        <v>疫苗人的碎片</v>
      </c>
      <c r="C99" s="26" t="str">
        <f>[2]物品定价!C109</f>
        <v>收集40个碎片可以招募角色：疫苗人。同时也是其突破的必备材料。</v>
      </c>
      <c r="D99" s="26" t="str">
        <f>[2]物品定价!D109</f>
        <v>prop,535</v>
      </c>
      <c r="E99" s="26">
        <f>[2]物品定价!E109</f>
        <v>20</v>
      </c>
      <c r="F99" s="26" t="str">
        <f>D99</f>
        <v>prop,535</v>
      </c>
      <c r="I99" s="28">
        <v>97</v>
      </c>
      <c r="J99" s="28">
        <f>IFERROR(INDEX(关卡设定!B:B,MATCH(价值设定!I99,关卡设定!J:J,0)),J98)</f>
        <v>15</v>
      </c>
      <c r="K99" s="28">
        <v>147</v>
      </c>
      <c r="L99" s="28">
        <f t="shared" si="22"/>
        <v>490</v>
      </c>
      <c r="M99" s="28">
        <f t="shared" si="38"/>
        <v>23.700000000000102</v>
      </c>
      <c r="N99" s="26" t="str">
        <f t="shared" si="23"/>
        <v>coin,1470</v>
      </c>
      <c r="O99" s="26" t="str">
        <f t="shared" si="24"/>
        <v>coin,2940</v>
      </c>
      <c r="P99" s="26" t="str">
        <f t="shared" si="25"/>
        <v>coin,7350</v>
      </c>
      <c r="Q99" s="28">
        <f t="shared" si="26"/>
        <v>4900</v>
      </c>
      <c r="R99" s="29">
        <f t="shared" si="27"/>
        <v>2714</v>
      </c>
      <c r="S99" s="30" t="str">
        <f t="shared" si="28"/>
        <v>prop,104|7286;prop,105|2714</v>
      </c>
      <c r="T99" s="28">
        <f t="shared" si="29"/>
        <v>9800</v>
      </c>
      <c r="U99" s="29">
        <f t="shared" si="30"/>
        <v>9714</v>
      </c>
      <c r="V99" s="30" t="str">
        <f t="shared" si="31"/>
        <v>prop,104|286;prop,105|9714</v>
      </c>
      <c r="W99" s="26">
        <f>怪物产出!N100</f>
        <v>570</v>
      </c>
      <c r="X99" s="29">
        <f t="shared" si="32"/>
        <v>1400</v>
      </c>
      <c r="Y99" s="30" t="str">
        <f t="shared" si="33"/>
        <v>prop,102|8600;prop,103|1400</v>
      </c>
      <c r="Z99" s="26">
        <f>怪物产出!O100</f>
        <v>855</v>
      </c>
      <c r="AA99" s="29">
        <f t="shared" si="34"/>
        <v>7100</v>
      </c>
      <c r="AB99" s="30" t="str">
        <f t="shared" si="35"/>
        <v>prop,102|2900;prop,103|7100</v>
      </c>
      <c r="AC99" s="26">
        <f>怪物产出!P100</f>
        <v>1140</v>
      </c>
      <c r="AD99" s="29">
        <f t="shared" si="36"/>
        <v>700</v>
      </c>
      <c r="AE99" s="30" t="str">
        <f t="shared" si="37"/>
        <v>prop,103|9300;prop,104|700</v>
      </c>
    </row>
    <row r="100" spans="1:31">
      <c r="A100" s="26">
        <f>[2]物品定价!A110</f>
        <v>536</v>
      </c>
      <c r="B100" s="26" t="str">
        <f>[2]物品定价!B110</f>
        <v>戈留干修普的碎片</v>
      </c>
      <c r="C100" s="26" t="str">
        <f>[2]物品定价!C110</f>
        <v>收集40个碎片可以招募角色：戈留干修普。同时也是其突破的必备材料。</v>
      </c>
      <c r="D100" s="26" t="str">
        <f>[2]物品定价!D110</f>
        <v>prop,536</v>
      </c>
      <c r="E100" s="26">
        <f>[2]物品定价!E110</f>
        <v>20</v>
      </c>
      <c r="F100" s="26" t="str">
        <f t="shared" ref="F100:F162" si="40">D100</f>
        <v>prop,536</v>
      </c>
      <c r="I100" s="28">
        <v>98</v>
      </c>
      <c r="J100" s="28">
        <f>IFERROR(INDEX(关卡设定!B:B,MATCH(价值设定!I100,关卡设定!J:J,0)),J99)</f>
        <v>15</v>
      </c>
      <c r="K100" s="28">
        <v>148</v>
      </c>
      <c r="L100" s="28">
        <f t="shared" si="22"/>
        <v>493</v>
      </c>
      <c r="M100" s="28">
        <f t="shared" si="38"/>
        <v>23.800000000000104</v>
      </c>
      <c r="N100" s="26" t="str">
        <f t="shared" si="23"/>
        <v>coin,1480</v>
      </c>
      <c r="O100" s="26" t="str">
        <f t="shared" si="24"/>
        <v>coin,2960</v>
      </c>
      <c r="P100" s="26" t="str">
        <f t="shared" si="25"/>
        <v>coin,7400</v>
      </c>
      <c r="Q100" s="28">
        <f t="shared" si="26"/>
        <v>4930</v>
      </c>
      <c r="R100" s="29">
        <f t="shared" si="27"/>
        <v>2757</v>
      </c>
      <c r="S100" s="30" t="str">
        <f t="shared" si="28"/>
        <v>prop,104|7243;prop,105|2757</v>
      </c>
      <c r="T100" s="28">
        <f t="shared" si="29"/>
        <v>9860</v>
      </c>
      <c r="U100" s="29">
        <f t="shared" si="30"/>
        <v>9800</v>
      </c>
      <c r="V100" s="30" t="str">
        <f t="shared" si="31"/>
        <v>prop,104|200;prop,105|9800</v>
      </c>
      <c r="W100" s="26">
        <f>怪物产出!N101</f>
        <v>570</v>
      </c>
      <c r="X100" s="29">
        <f t="shared" si="32"/>
        <v>1400</v>
      </c>
      <c r="Y100" s="30" t="str">
        <f t="shared" si="33"/>
        <v>prop,102|8600;prop,103|1400</v>
      </c>
      <c r="Z100" s="26">
        <f>怪物产出!O101</f>
        <v>855</v>
      </c>
      <c r="AA100" s="29">
        <f t="shared" si="34"/>
        <v>7100</v>
      </c>
      <c r="AB100" s="30" t="str">
        <f t="shared" si="35"/>
        <v>prop,102|2900;prop,103|7100</v>
      </c>
      <c r="AC100" s="26">
        <f>怪物产出!P101</f>
        <v>1140</v>
      </c>
      <c r="AD100" s="29">
        <f t="shared" si="36"/>
        <v>700</v>
      </c>
      <c r="AE100" s="30" t="str">
        <f t="shared" si="37"/>
        <v>prop,103|9300;prop,104|700</v>
      </c>
    </row>
    <row r="101" spans="1:31">
      <c r="A101" s="26">
        <f>[2]物品定价!A111</f>
        <v>537</v>
      </c>
      <c r="B101" s="26" t="str">
        <f>[2]物品定价!B111</f>
        <v>格洛里巴斯的碎片</v>
      </c>
      <c r="C101" s="26" t="str">
        <f>[2]物品定价!C111</f>
        <v>收集40个碎片可以招募角色：格洛里巴斯。同时也是其突破的必备材料。</v>
      </c>
      <c r="D101" s="26" t="str">
        <f>[2]物品定价!D111</f>
        <v>prop,537</v>
      </c>
      <c r="E101" s="26">
        <f>[2]物品定价!E111</f>
        <v>20</v>
      </c>
      <c r="F101" s="26" t="str">
        <f t="shared" si="40"/>
        <v>prop,537</v>
      </c>
      <c r="I101" s="28">
        <v>99</v>
      </c>
      <c r="J101" s="28">
        <f>IFERROR(INDEX(关卡设定!B:B,MATCH(价值设定!I101,关卡设定!J:J,0)),J100)</f>
        <v>15</v>
      </c>
      <c r="K101" s="28">
        <v>149</v>
      </c>
      <c r="L101" s="28">
        <f>INT(K101/$K$102*$L$102)</f>
        <v>496</v>
      </c>
      <c r="M101" s="28">
        <f t="shared" si="38"/>
        <v>23.900000000000105</v>
      </c>
      <c r="N101" s="26" t="str">
        <f t="shared" si="23"/>
        <v>coin,1490</v>
      </c>
      <c r="O101" s="26" t="str">
        <f t="shared" si="24"/>
        <v>coin,2980</v>
      </c>
      <c r="P101" s="26" t="str">
        <f t="shared" si="25"/>
        <v>coin,7450</v>
      </c>
      <c r="Q101" s="28">
        <f t="shared" si="26"/>
        <v>4960</v>
      </c>
      <c r="R101" s="29">
        <f t="shared" si="27"/>
        <v>2800</v>
      </c>
      <c r="S101" s="30" t="str">
        <f t="shared" si="28"/>
        <v>prop,104|7200;prop,105|2800</v>
      </c>
      <c r="T101" s="28">
        <f t="shared" si="29"/>
        <v>9920</v>
      </c>
      <c r="U101" s="29">
        <f t="shared" si="30"/>
        <v>9885</v>
      </c>
      <c r="V101" s="30" t="str">
        <f t="shared" si="31"/>
        <v>prop,104|115;prop,105|9885</v>
      </c>
      <c r="W101" s="26">
        <f>怪物产出!N102</f>
        <v>570</v>
      </c>
      <c r="X101" s="29">
        <f t="shared" si="32"/>
        <v>1400</v>
      </c>
      <c r="Y101" s="30" t="str">
        <f t="shared" si="33"/>
        <v>prop,102|8600;prop,103|1400</v>
      </c>
      <c r="Z101" s="26">
        <f>怪物产出!O102</f>
        <v>855</v>
      </c>
      <c r="AA101" s="29">
        <f t="shared" si="34"/>
        <v>7100</v>
      </c>
      <c r="AB101" s="30" t="str">
        <f t="shared" si="35"/>
        <v>prop,102|2900;prop,103|7100</v>
      </c>
      <c r="AC101" s="26">
        <f>怪物产出!P102</f>
        <v>1140</v>
      </c>
      <c r="AD101" s="29">
        <f t="shared" si="36"/>
        <v>700</v>
      </c>
      <c r="AE101" s="30" t="str">
        <f t="shared" si="37"/>
        <v>prop,103|9300;prop,104|700</v>
      </c>
    </row>
    <row r="102" spans="1:31">
      <c r="A102" s="26">
        <f>[2]物品定价!A112</f>
        <v>538</v>
      </c>
      <c r="B102" s="26" t="str">
        <f>[2]物品定价!B112</f>
        <v>战栗的龙卷的碎片</v>
      </c>
      <c r="C102" s="26" t="str">
        <f>[2]物品定价!C112</f>
        <v>收集50个碎片可以招募角色：战栗的龙卷。同时也是其突破的必备材料。</v>
      </c>
      <c r="D102" s="26" t="str">
        <f>[2]物品定价!D112</f>
        <v>prop,538</v>
      </c>
      <c r="E102" s="26">
        <f>[2]物品定价!E112</f>
        <v>100</v>
      </c>
      <c r="F102" s="26" t="str">
        <f t="shared" si="40"/>
        <v>prop,538</v>
      </c>
      <c r="I102" s="28">
        <v>100</v>
      </c>
      <c r="J102" s="28">
        <f>IFERROR(INDEX(关卡设定!B:B,MATCH(价值设定!I102,关卡设定!J:J,0)),J101)</f>
        <v>15</v>
      </c>
      <c r="K102" s="28">
        <v>150</v>
      </c>
      <c r="L102" s="28">
        <v>500</v>
      </c>
      <c r="M102" s="28">
        <f t="shared" si="38"/>
        <v>24.000000000000107</v>
      </c>
      <c r="N102" s="26" t="str">
        <f t="shared" si="23"/>
        <v>coin,1500</v>
      </c>
      <c r="O102" s="26" t="str">
        <f t="shared" si="24"/>
        <v>coin,3000</v>
      </c>
      <c r="P102" s="26" t="str">
        <f t="shared" si="25"/>
        <v>coin,7500</v>
      </c>
      <c r="Q102" s="28">
        <f t="shared" si="26"/>
        <v>5000</v>
      </c>
      <c r="R102" s="29">
        <f t="shared" si="27"/>
        <v>2857</v>
      </c>
      <c r="S102" s="30" t="str">
        <f t="shared" si="28"/>
        <v>prop,104|7143;prop,105|2857</v>
      </c>
      <c r="T102" s="28">
        <f t="shared" si="29"/>
        <v>10000</v>
      </c>
      <c r="U102" s="29">
        <f t="shared" si="30"/>
        <v>10000</v>
      </c>
      <c r="V102" s="30" t="str">
        <f t="shared" si="31"/>
        <v>prop,104|0;prop,105|10000</v>
      </c>
      <c r="W102" s="26">
        <f>怪物产出!N103</f>
        <v>570</v>
      </c>
      <c r="X102" s="29">
        <f t="shared" si="32"/>
        <v>1400</v>
      </c>
      <c r="Y102" s="30" t="str">
        <f t="shared" si="33"/>
        <v>prop,102|8600;prop,103|1400</v>
      </c>
      <c r="Z102" s="26">
        <f>怪物产出!O103</f>
        <v>855</v>
      </c>
      <c r="AA102" s="29">
        <f t="shared" si="34"/>
        <v>7100</v>
      </c>
      <c r="AB102" s="30" t="str">
        <f t="shared" si="35"/>
        <v>prop,102|2900;prop,103|7100</v>
      </c>
      <c r="AC102" s="26">
        <f>怪物产出!P103</f>
        <v>1140</v>
      </c>
      <c r="AD102" s="29">
        <f t="shared" si="36"/>
        <v>700</v>
      </c>
      <c r="AE102" s="30" t="str">
        <f t="shared" si="37"/>
        <v>prop,103|9300;prop,104|700</v>
      </c>
    </row>
    <row r="103" spans="1:31">
      <c r="A103" s="26">
        <f>[2]物品定价!A113</f>
        <v>539</v>
      </c>
      <c r="B103" s="26" t="str">
        <f>[2]物品定价!B113</f>
        <v>梅鲁扎嘎鲁多的碎片</v>
      </c>
      <c r="C103" s="26" t="str">
        <f>[2]物品定价!C113</f>
        <v>收集50个碎片可以招募角色：梅鲁扎嘎鲁多。同时也是其突破的必备材料。</v>
      </c>
      <c r="D103" s="26" t="str">
        <f>[2]物品定价!D113</f>
        <v>prop,539</v>
      </c>
      <c r="E103" s="26">
        <f>[2]物品定价!E113</f>
        <v>100</v>
      </c>
      <c r="F103" s="26" t="str">
        <f t="shared" si="40"/>
        <v>prop,539</v>
      </c>
    </row>
    <row r="104" spans="1:31">
      <c r="A104" s="26">
        <f>[2]物品定价!A114</f>
        <v>540</v>
      </c>
      <c r="B104" s="26" t="str">
        <f>[2]物品定价!B114</f>
        <v>原子武士的碎片</v>
      </c>
      <c r="C104" s="26" t="str">
        <f>[2]物品定价!C114</f>
        <v>收集50个碎片可以招募角色：原子武士。同时也是其突破的必备材料。</v>
      </c>
      <c r="D104" s="26" t="str">
        <f>[2]物品定价!D114</f>
        <v>prop,540</v>
      </c>
      <c r="E104" s="26">
        <f>[2]物品定价!E114</f>
        <v>100</v>
      </c>
      <c r="F104" s="26" t="str">
        <f t="shared" si="40"/>
        <v>prop,540</v>
      </c>
    </row>
    <row r="105" spans="1:31">
      <c r="A105" s="26">
        <f>[2]物品定价!A115</f>
        <v>541</v>
      </c>
      <c r="B105" s="26" t="str">
        <f>[2]物品定价!B115</f>
        <v>居合庵的碎片</v>
      </c>
      <c r="C105" s="26" t="str">
        <f>[2]物品定价!C115</f>
        <v>收集40个碎片可以招募角色：居合庵。同时也是其突破的必备材料。</v>
      </c>
      <c r="D105" s="26" t="str">
        <f>[2]物品定价!D115</f>
        <v>prop,541</v>
      </c>
      <c r="E105" s="26">
        <f>[2]物品定价!E115</f>
        <v>20</v>
      </c>
      <c r="F105" s="26" t="str">
        <f t="shared" si="40"/>
        <v>prop,541</v>
      </c>
    </row>
    <row r="106" spans="1:31">
      <c r="A106" s="26">
        <f>[2]物品定价!A116</f>
        <v>542</v>
      </c>
      <c r="B106" s="26" t="str">
        <f>[2]物品定价!B116</f>
        <v>僵尸男的碎片</v>
      </c>
      <c r="C106" s="26" t="str">
        <f>[2]物品定价!C116</f>
        <v>收集50个碎片可以招募角色：僵尸男。同时也是其突破的必备材料。</v>
      </c>
      <c r="D106" s="26" t="str">
        <f>[2]物品定价!D116</f>
        <v>prop,542</v>
      </c>
      <c r="E106" s="26">
        <f>[2]物品定价!E116</f>
        <v>100</v>
      </c>
      <c r="F106" s="26" t="str">
        <f t="shared" si="40"/>
        <v>prop,542</v>
      </c>
    </row>
    <row r="107" spans="1:31">
      <c r="A107" s="26">
        <f>[2]物品定价!A117</f>
        <v>543</v>
      </c>
      <c r="B107" s="26" t="str">
        <f>[2]物品定价!B117</f>
        <v>金属球棒的碎片</v>
      </c>
      <c r="C107" s="26" t="str">
        <f>[2]物品定价!C117</f>
        <v>收集50个碎片可以招募角色：金属球棒。同时也是其突破的必备材料。</v>
      </c>
      <c r="D107" s="26" t="str">
        <f>[2]物品定价!D117</f>
        <v>prop,543</v>
      </c>
      <c r="E107" s="26">
        <f>[2]物品定价!E117</f>
        <v>100</v>
      </c>
      <c r="F107" s="26" t="str">
        <f t="shared" si="40"/>
        <v>prop,543</v>
      </c>
    </row>
    <row r="108" spans="1:31">
      <c r="A108" s="26">
        <f>[2]物品定价!A118</f>
        <v>544</v>
      </c>
      <c r="B108" s="26" t="str">
        <f>[2]物品定价!B118</f>
        <v>童帝的碎片</v>
      </c>
      <c r="C108" s="26" t="str">
        <f>[2]物品定价!C118</f>
        <v>收集50个碎片可以招募角色：童帝。同时也是其突破的必备材料。</v>
      </c>
      <c r="D108" s="26" t="str">
        <f>[2]物品定价!D118</f>
        <v>prop,544</v>
      </c>
      <c r="E108" s="26">
        <f>[2]物品定价!E118</f>
        <v>100</v>
      </c>
      <c r="F108" s="26" t="str">
        <f t="shared" si="40"/>
        <v>prop,544</v>
      </c>
    </row>
    <row r="109" spans="1:31">
      <c r="A109" s="26">
        <f>[2]物品定价!A119</f>
        <v>545</v>
      </c>
      <c r="B109" s="26" t="str">
        <f>[2]物品定价!B119</f>
        <v>金属骑士的碎片</v>
      </c>
      <c r="C109" s="26" t="str">
        <f>[2]物品定价!C119</f>
        <v>收集50个碎片可以招募角色：金属骑士。同时也是其突破的必备材料。</v>
      </c>
      <c r="D109" s="26" t="str">
        <f>[2]物品定价!D119</f>
        <v>prop,545</v>
      </c>
      <c r="E109" s="26">
        <f>[2]物品定价!E119</f>
        <v>100</v>
      </c>
      <c r="F109" s="26" t="str">
        <f t="shared" si="40"/>
        <v>prop,545</v>
      </c>
    </row>
    <row r="110" spans="1:31">
      <c r="A110" s="26">
        <f>[2]物品定价!A120</f>
        <v>546</v>
      </c>
      <c r="B110" s="26" t="str">
        <f>[2]物品定价!B120</f>
        <v>音速索尼克的碎片</v>
      </c>
      <c r="C110" s="26" t="str">
        <f>[2]物品定价!C120</f>
        <v>收集40个碎片可以招募角色：音速索尼克。同时也是其突破的必备材料。</v>
      </c>
      <c r="D110" s="26" t="str">
        <f>[2]物品定价!D120</f>
        <v>prop,546</v>
      </c>
      <c r="E110" s="26">
        <f>[2]物品定价!E120</f>
        <v>20</v>
      </c>
      <c r="F110" s="26" t="str">
        <f t="shared" si="40"/>
        <v>prop,546</v>
      </c>
    </row>
    <row r="111" spans="1:31">
      <c r="A111" s="26">
        <f>[2]物品定价!A121</f>
        <v>547</v>
      </c>
      <c r="B111" s="26" t="str">
        <f>[2]物品定价!B121</f>
        <v>无证骑士的碎片</v>
      </c>
      <c r="C111" s="26" t="str">
        <f>[2]物品定价!C121</f>
        <v>收集30个碎片可以招募角色：无证骑士。同时也是其突破的必备材料。</v>
      </c>
      <c r="D111" s="26" t="str">
        <f>[2]物品定价!D121</f>
        <v>prop,547</v>
      </c>
      <c r="E111" s="26">
        <f>[2]物品定价!E121</f>
        <v>10</v>
      </c>
      <c r="F111" s="26" t="str">
        <f t="shared" si="40"/>
        <v>prop,547</v>
      </c>
    </row>
    <row r="112" spans="1:31">
      <c r="A112" s="26">
        <f>[2]物品定价!A122</f>
        <v>548</v>
      </c>
      <c r="B112" s="26" t="str">
        <f>[2]物品定价!B122</f>
        <v>大背头侠的碎片</v>
      </c>
      <c r="C112" s="26" t="str">
        <f>[2]物品定价!C122</f>
        <v>收集30个碎片可以招募角色：大背头侠。同时也是其突破的必备材料。</v>
      </c>
      <c r="D112" s="26" t="str">
        <f>[2]物品定价!D122</f>
        <v>prop,548</v>
      </c>
      <c r="E112" s="26">
        <f>[2]物品定价!E122</f>
        <v>10</v>
      </c>
      <c r="F112" s="26" t="str">
        <f t="shared" si="40"/>
        <v>prop,548</v>
      </c>
    </row>
    <row r="113" spans="1:6">
      <c r="A113" s="26">
        <f>[2]物品定价!A123</f>
        <v>549</v>
      </c>
      <c r="B113" s="26" t="str">
        <f>[2]物品定价!B123</f>
        <v>杰诺斯的碎片</v>
      </c>
      <c r="C113" s="26" t="str">
        <f>[2]物品定价!C123</f>
        <v>收集40个碎片可以招募角色：杰诺斯。同时也是其突破的必备材料。</v>
      </c>
      <c r="D113" s="26" t="str">
        <f>[2]物品定价!D123</f>
        <v>prop,549</v>
      </c>
      <c r="E113" s="26">
        <f>[2]物品定价!E123</f>
        <v>20</v>
      </c>
      <c r="F113" s="26" t="str">
        <f t="shared" si="40"/>
        <v>prop,549</v>
      </c>
    </row>
    <row r="114" spans="1:6">
      <c r="A114" s="26">
        <f>[2]物品定价!A124</f>
        <v>551</v>
      </c>
      <c r="B114" s="26" t="str">
        <f>[2]物品定价!B124</f>
        <v>地狱的吹雪的碎片</v>
      </c>
      <c r="C114" s="26" t="str">
        <f>[2]物品定价!C124</f>
        <v>收集40个碎片可以招募角色：地狱的吹雪。同时也是其突破的必备材料。</v>
      </c>
      <c r="D114" s="26" t="str">
        <f>[2]物品定价!D124</f>
        <v>prop,551</v>
      </c>
      <c r="E114" s="26">
        <f>[2]物品定价!E124</f>
        <v>20</v>
      </c>
      <c r="F114" s="26" t="str">
        <f t="shared" si="40"/>
        <v>prop,551</v>
      </c>
    </row>
    <row r="115" spans="1:6">
      <c r="A115" s="26">
        <f>[2]物品定价!A125</f>
        <v>552</v>
      </c>
      <c r="B115" s="26" t="str">
        <f>[2]物品定价!B125</f>
        <v>三节棍莉莉的碎片</v>
      </c>
      <c r="C115" s="26" t="str">
        <f>[2]物品定价!C125</f>
        <v>收集30个碎片可以招募角色：三节棍莉莉。同时也是其突破的必备材料。</v>
      </c>
      <c r="D115" s="26" t="str">
        <f>[2]物品定价!D125</f>
        <v>prop,552</v>
      </c>
      <c r="E115" s="26">
        <f>[2]物品定价!E125</f>
        <v>10</v>
      </c>
      <c r="F115" s="26" t="str">
        <f t="shared" si="40"/>
        <v>prop,552</v>
      </c>
    </row>
    <row r="116" spans="1:6">
      <c r="A116" s="26">
        <f>[2]物品定价!A126</f>
        <v>553</v>
      </c>
      <c r="B116" s="26" t="str">
        <f>[2]物品定价!B126</f>
        <v>睫毛的碎片</v>
      </c>
      <c r="C116" s="26" t="str">
        <f>[2]物品定价!C126</f>
        <v>收集30个碎片可以招募角色：睫毛。同时也是其突破的必备材料。</v>
      </c>
      <c r="D116" s="26" t="str">
        <f>[2]物品定价!D126</f>
        <v>prop,553</v>
      </c>
      <c r="E116" s="26">
        <f>[2]物品定价!E126</f>
        <v>10</v>
      </c>
      <c r="F116" s="26" t="str">
        <f t="shared" si="40"/>
        <v>prop,553</v>
      </c>
    </row>
    <row r="117" spans="1:6">
      <c r="A117" s="26">
        <f>[2]物品定价!A127</f>
        <v>554</v>
      </c>
      <c r="B117" s="26" t="str">
        <f>[2]物品定价!B127</f>
        <v>山猿的碎片</v>
      </c>
      <c r="C117" s="26" t="str">
        <f>[2]物品定价!C127</f>
        <v>收集30个碎片可以招募角色：山猿。同时也是其突破的必备材料。</v>
      </c>
      <c r="D117" s="26" t="str">
        <f>[2]物品定价!D127</f>
        <v>prop,554</v>
      </c>
      <c r="E117" s="26">
        <f>[2]物品定价!E127</f>
        <v>10</v>
      </c>
      <c r="F117" s="26" t="str">
        <f t="shared" si="40"/>
        <v>prop,554</v>
      </c>
    </row>
    <row r="118" spans="1:6">
      <c r="A118" s="26">
        <f>[2]物品定价!A128</f>
        <v>555</v>
      </c>
      <c r="B118" s="26" t="str">
        <f>[2]物品定价!B128</f>
        <v>螳螂男的碎片</v>
      </c>
      <c r="C118" s="26" t="str">
        <f>[2]物品定价!C128</f>
        <v>收集30个碎片可以招募角色：螳螂男。同时也是其突破的必备材料。</v>
      </c>
      <c r="D118" s="26" t="str">
        <f>[2]物品定价!D128</f>
        <v>prop,555</v>
      </c>
      <c r="E118" s="26">
        <f>[2]物品定价!E128</f>
        <v>10</v>
      </c>
      <c r="F118" s="26" t="str">
        <f t="shared" si="40"/>
        <v>prop,555</v>
      </c>
    </row>
    <row r="119" spans="1:6">
      <c r="A119" s="26">
        <f>[2]物品定价!A129</f>
        <v>556</v>
      </c>
      <c r="B119" s="26" t="str">
        <f>[2]物品定价!B129</f>
        <v>青蛙男的碎片</v>
      </c>
      <c r="C119" s="26" t="str">
        <f>[2]物品定价!C129</f>
        <v>收集30个碎片可以招募角色：青蛙男。同时也是其突破的必备材料。</v>
      </c>
      <c r="D119" s="26" t="str">
        <f>[2]物品定价!D129</f>
        <v>prop,556</v>
      </c>
      <c r="E119" s="26">
        <f>[2]物品定价!E129</f>
        <v>10</v>
      </c>
      <c r="F119" s="26" t="str">
        <f t="shared" si="40"/>
        <v>prop,556</v>
      </c>
    </row>
    <row r="120" spans="1:6">
      <c r="A120" s="26">
        <f>[2]物品定价!A130</f>
        <v>557</v>
      </c>
      <c r="B120" s="26" t="str">
        <f>[2]物品定价!B130</f>
        <v>蛞蝓男的碎片</v>
      </c>
      <c r="C120" s="26" t="str">
        <f>[2]物品定价!C130</f>
        <v>收集30个碎片可以招募角色：蛞蝓男。同时也是其突破的必备材料。</v>
      </c>
      <c r="D120" s="26" t="str">
        <f>[2]物品定价!D130</f>
        <v>prop,557</v>
      </c>
      <c r="E120" s="26">
        <f>[2]物品定价!E130</f>
        <v>10</v>
      </c>
      <c r="F120" s="26" t="str">
        <f t="shared" si="40"/>
        <v>prop,557</v>
      </c>
    </row>
    <row r="121" spans="1:6">
      <c r="A121" s="26">
        <f>[2]物品定价!A131</f>
        <v>558</v>
      </c>
      <c r="B121" s="26" t="str">
        <f>[2]物品定价!B131</f>
        <v>深海族的碎片</v>
      </c>
      <c r="C121" s="26" t="str">
        <f>[2]物品定价!C131</f>
        <v>收集30个碎片可以招募角色：深海族。同时也是其突破的必备材料。</v>
      </c>
      <c r="D121" s="26" t="str">
        <f>[2]物品定价!D131</f>
        <v>prop,558</v>
      </c>
      <c r="E121" s="26">
        <f>[2]物品定价!E131</f>
        <v>10</v>
      </c>
      <c r="F121" s="26" t="str">
        <f t="shared" si="40"/>
        <v>prop,558</v>
      </c>
    </row>
    <row r="122" spans="1:6">
      <c r="A122" s="26">
        <f>[2]物品定价!A132</f>
        <v>559</v>
      </c>
      <c r="B122" s="26" t="str">
        <f>[2]物品定价!B132</f>
        <v>暗黑海盗团炮击手的碎片</v>
      </c>
      <c r="C122" s="26" t="str">
        <f>[2]物品定价!C132</f>
        <v>收集30个碎片可以招募角色：暗黑海盗团炮击手。同时也是其突破的必备材料。</v>
      </c>
      <c r="D122" s="26" t="str">
        <f>[2]物品定价!D132</f>
        <v>prop,559</v>
      </c>
      <c r="E122" s="26">
        <f>[2]物品定价!E132</f>
        <v>10</v>
      </c>
      <c r="F122" s="26" t="str">
        <f t="shared" si="40"/>
        <v>prop,559</v>
      </c>
    </row>
    <row r="123" spans="1:6">
      <c r="A123" s="26">
        <f>[2]物品定价!A133</f>
        <v>609</v>
      </c>
      <c r="B123" s="26" t="str">
        <f>[2]物品定价!B133</f>
        <v>英雄宝箱</v>
      </c>
      <c r="C123" s="26" t="str">
        <f>[2]物品定价!C133</f>
        <v>3选1英雄</v>
      </c>
      <c r="D123" s="26" t="str">
        <f>[2]物品定价!D133</f>
        <v>prop,609</v>
      </c>
      <c r="E123" s="26">
        <f>[2]物品定价!E133</f>
        <v>800</v>
      </c>
      <c r="F123" s="26" t="str">
        <f t="shared" si="40"/>
        <v>prop,609</v>
      </c>
    </row>
    <row r="124" spans="1:6">
      <c r="A124" s="26">
        <f>[2]物品定价!A134</f>
        <v>610</v>
      </c>
      <c r="B124" s="26" t="str">
        <f>[2]物品定价!B134</f>
        <v>英雄碎片宝箱</v>
      </c>
      <c r="C124" s="26" t="str">
        <f>[2]物品定价!C134</f>
        <v>3选1碎片</v>
      </c>
      <c r="D124" s="26" t="str">
        <f>[2]物品定价!D134</f>
        <v>prop,610</v>
      </c>
      <c r="E124" s="26">
        <f>[2]物品定价!E134</f>
        <v>0</v>
      </c>
      <c r="F124" s="26" t="str">
        <f t="shared" si="40"/>
        <v>prop,610</v>
      </c>
    </row>
    <row r="125" spans="1:6">
      <c r="A125" s="26">
        <f>[2]物品定价!A135</f>
        <v>611</v>
      </c>
      <c r="B125" s="26" t="str">
        <f>[2]物品定价!B135</f>
        <v>英雄碎片宝箱</v>
      </c>
      <c r="C125" s="26" t="str">
        <f>[2]物品定价!C135</f>
        <v>3选1碎片</v>
      </c>
      <c r="D125" s="26" t="str">
        <f>[2]物品定价!D135</f>
        <v>prop,611</v>
      </c>
      <c r="E125" s="26">
        <f>[2]物品定价!E135</f>
        <v>0</v>
      </c>
      <c r="F125" s="26" t="str">
        <f t="shared" si="40"/>
        <v>prop,611</v>
      </c>
    </row>
    <row r="126" spans="1:6">
      <c r="A126" s="26">
        <f>[2]物品定价!A136</f>
        <v>612</v>
      </c>
      <c r="B126" s="26">
        <f>[2]物品定价!B136</f>
        <v>0</v>
      </c>
      <c r="C126" s="26">
        <f>[2]物品定价!C136</f>
        <v>0</v>
      </c>
      <c r="D126" s="26" t="str">
        <f>[2]物品定价!D136</f>
        <v>prop,612</v>
      </c>
      <c r="E126" s="26">
        <f>[2]物品定价!E136</f>
        <v>0</v>
      </c>
      <c r="F126" s="26" t="str">
        <f t="shared" si="40"/>
        <v>prop,612</v>
      </c>
    </row>
    <row r="127" spans="1:6">
      <c r="A127" s="26">
        <f>[2]物品定价!A137</f>
        <v>613</v>
      </c>
      <c r="B127" s="26">
        <f>[2]物品定价!B137</f>
        <v>0</v>
      </c>
      <c r="C127" s="26">
        <f>[2]物品定价!C137</f>
        <v>0</v>
      </c>
      <c r="D127" s="26" t="str">
        <f>[2]物品定价!D137</f>
        <v>prop,613</v>
      </c>
      <c r="E127" s="26">
        <f>[2]物品定价!E137</f>
        <v>0</v>
      </c>
      <c r="F127" s="26" t="str">
        <f t="shared" si="40"/>
        <v>prop,613</v>
      </c>
    </row>
    <row r="128" spans="1:6">
      <c r="A128" s="26">
        <f>[2]物品定价!A138</f>
        <v>614</v>
      </c>
      <c r="B128" s="26">
        <f>[2]物品定价!B138</f>
        <v>0</v>
      </c>
      <c r="C128" s="26">
        <f>[2]物品定价!C138</f>
        <v>0</v>
      </c>
      <c r="D128" s="26" t="str">
        <f>[2]物品定价!D138</f>
        <v>prop,614</v>
      </c>
      <c r="E128" s="26">
        <f>[2]物品定价!E138</f>
        <v>0</v>
      </c>
      <c r="F128" s="26" t="str">
        <f t="shared" si="40"/>
        <v>prop,614</v>
      </c>
    </row>
    <row r="129" spans="1:6">
      <c r="A129" s="26">
        <f>[2]物品定价!A139</f>
        <v>615</v>
      </c>
      <c r="B129" s="26">
        <f>[2]物品定价!B139</f>
        <v>0</v>
      </c>
      <c r="C129" s="26">
        <f>[2]物品定价!C139</f>
        <v>0</v>
      </c>
      <c r="D129" s="26" t="str">
        <f>[2]物品定价!D139</f>
        <v>prop,615</v>
      </c>
      <c r="E129" s="26">
        <f>[2]物品定价!E139</f>
        <v>0</v>
      </c>
      <c r="F129" s="26" t="str">
        <f t="shared" si="40"/>
        <v>prop,615</v>
      </c>
    </row>
    <row r="130" spans="1:6">
      <c r="A130" s="26">
        <f>[2]物品定价!A140</f>
        <v>616</v>
      </c>
      <c r="B130" s="26" t="str">
        <f>[2]物品定价!B140</f>
        <v>公会礼包</v>
      </c>
      <c r="C130" s="26">
        <f>[2]物品定价!C140</f>
        <v>0</v>
      </c>
      <c r="D130" s="26" t="str">
        <f>[2]物品定价!D140</f>
        <v>prop,616</v>
      </c>
      <c r="E130" s="26">
        <f>[2]物品定价!E140</f>
        <v>0</v>
      </c>
      <c r="F130" s="26" t="str">
        <f t="shared" si="40"/>
        <v>prop,616</v>
      </c>
    </row>
    <row r="131" spans="1:6">
      <c r="A131" s="26">
        <f>[2]物品定价!A141</f>
        <v>617</v>
      </c>
      <c r="B131" s="26" t="str">
        <f>[2]物品定价!B141</f>
        <v>低级认证包</v>
      </c>
      <c r="C131" s="26" t="str">
        <f>[2]物品定价!C141</f>
        <v>包含4种类型的低级认证材料*10。</v>
      </c>
      <c r="D131" s="26" t="str">
        <f>[2]物品定价!D141</f>
        <v>prop,617</v>
      </c>
      <c r="E131" s="26">
        <f>[2]物品定价!E141</f>
        <v>0</v>
      </c>
      <c r="F131" s="26" t="str">
        <f t="shared" si="40"/>
        <v>prop,617</v>
      </c>
    </row>
    <row r="132" spans="1:6">
      <c r="A132" s="26">
        <f>[2]物品定价!A142</f>
        <v>618</v>
      </c>
      <c r="B132" s="26" t="str">
        <f>[2]物品定价!B142</f>
        <v>高级认证包</v>
      </c>
      <c r="C132" s="26" t="str">
        <f>[2]物品定价!C142</f>
        <v>包含4种类型的高等认证材料*10。</v>
      </c>
      <c r="D132" s="26" t="str">
        <f>[2]物品定价!D142</f>
        <v>prop,618</v>
      </c>
      <c r="E132" s="26">
        <f>[2]物品定价!E142</f>
        <v>0</v>
      </c>
      <c r="F132" s="26" t="str">
        <f t="shared" si="40"/>
        <v>prop,618</v>
      </c>
    </row>
    <row r="133" spans="1:6">
      <c r="A133" s="26">
        <f>[2]物品定价!A143</f>
        <v>619</v>
      </c>
      <c r="B133" s="26" t="str">
        <f>[2]物品定价!B143</f>
        <v>初级天赋材料包</v>
      </c>
      <c r="C133" s="26" t="str">
        <f>[2]物品定价!C143</f>
        <v>包含4种类型的初级天赋材料*10。</v>
      </c>
      <c r="D133" s="26" t="str">
        <f>[2]物品定价!D143</f>
        <v>prop,619</v>
      </c>
      <c r="E133" s="26">
        <f>[2]物品定价!E143</f>
        <v>0</v>
      </c>
      <c r="F133" s="26" t="str">
        <f t="shared" si="40"/>
        <v>prop,619</v>
      </c>
    </row>
    <row r="134" spans="1:6">
      <c r="A134" s="26">
        <f>[2]物品定价!A144</f>
        <v>620</v>
      </c>
      <c r="B134" s="26" t="str">
        <f>[2]物品定价!B144</f>
        <v>中级天赋材料包</v>
      </c>
      <c r="C134" s="26" t="str">
        <f>[2]物品定价!C144</f>
        <v>包含4种类型的中级天赋材料*10。</v>
      </c>
      <c r="D134" s="26" t="str">
        <f>[2]物品定价!D144</f>
        <v>prop,620</v>
      </c>
      <c r="E134" s="26">
        <f>[2]物品定价!E144</f>
        <v>0</v>
      </c>
      <c r="F134" s="26" t="str">
        <f t="shared" si="40"/>
        <v>prop,620</v>
      </c>
    </row>
    <row r="135" spans="1:6">
      <c r="A135" s="26">
        <f>[2]物品定价!A145</f>
        <v>621</v>
      </c>
      <c r="B135" s="26" t="str">
        <f>[2]物品定价!B145</f>
        <v>高级天赋材料包</v>
      </c>
      <c r="C135" s="26" t="str">
        <f>[2]物品定价!C145</f>
        <v>包含4种类型的高级天赋材料*10。</v>
      </c>
      <c r="D135" s="26" t="str">
        <f>[2]物品定价!D145</f>
        <v>prop,621</v>
      </c>
      <c r="E135" s="26">
        <f>[2]物品定价!E145</f>
        <v>0</v>
      </c>
      <c r="F135" s="26" t="str">
        <f t="shared" si="40"/>
        <v>prop,621</v>
      </c>
    </row>
    <row r="136" spans="1:6">
      <c r="A136" s="26">
        <f>[2]物品定价!A146</f>
        <v>622</v>
      </c>
      <c r="B136" s="26" t="str">
        <f>[2]物品定价!B146</f>
        <v>二星角色自选</v>
      </c>
      <c r="C136" s="26" t="str">
        <f>[2]物品定价!C146</f>
        <v>任选1个2星角色。</v>
      </c>
      <c r="D136" s="26" t="str">
        <f>[2]物品定价!D146</f>
        <v>prop,622</v>
      </c>
      <c r="E136" s="26">
        <f>[2]物品定价!E146</f>
        <v>0</v>
      </c>
      <c r="F136" s="26" t="str">
        <f t="shared" si="40"/>
        <v>prop,622</v>
      </c>
    </row>
    <row r="137" spans="1:6">
      <c r="A137" s="26">
        <f>[2]物品定价!A147</f>
        <v>623</v>
      </c>
      <c r="B137" s="26" t="str">
        <f>[2]物品定价!B147</f>
        <v>三星角色自选</v>
      </c>
      <c r="C137" s="26" t="str">
        <f>[2]物品定价!C147</f>
        <v>任选1个3星角色</v>
      </c>
      <c r="D137" s="26" t="str">
        <f>[2]物品定价!D147</f>
        <v>prop,623</v>
      </c>
      <c r="E137" s="26">
        <f>[2]物品定价!E147</f>
        <v>0</v>
      </c>
      <c r="F137" s="26" t="str">
        <f t="shared" si="40"/>
        <v>prop,623</v>
      </c>
    </row>
    <row r="138" spans="1:6">
      <c r="A138" s="26">
        <f>[2]物品定价!A148</f>
        <v>624</v>
      </c>
      <c r="B138" s="26" t="str">
        <f>[2]物品定价!B148</f>
        <v>S级英雄自选</v>
      </c>
      <c r="C138" s="26" t="str">
        <f>[2]物品定价!C148</f>
        <v>任选1个S级英雄</v>
      </c>
      <c r="D138" s="26" t="str">
        <f>[2]物品定价!D148</f>
        <v>prop,624</v>
      </c>
      <c r="E138" s="26">
        <f>[2]物品定价!E148</f>
        <v>0</v>
      </c>
      <c r="F138" s="26" t="str">
        <f t="shared" si="40"/>
        <v>prop,624</v>
      </c>
    </row>
    <row r="139" spans="1:6">
      <c r="A139" s="26">
        <f>[2]物品定价!A149</f>
        <v>601</v>
      </c>
      <c r="B139" s="26" t="str">
        <f>[2]物品定价!B149</f>
        <v>or礼包</v>
      </c>
      <c r="C139" s="26" t="str">
        <f>[2]物品定价!C149</f>
        <v>or礼包的描述</v>
      </c>
      <c r="D139" s="26" t="str">
        <f>[2]物品定价!D149</f>
        <v>prop,601</v>
      </c>
      <c r="E139" s="26">
        <f>[2]物品定价!E149</f>
        <v>0</v>
      </c>
      <c r="F139" s="26" t="str">
        <f t="shared" si="40"/>
        <v>prop,601</v>
      </c>
    </row>
    <row r="140" spans="1:6">
      <c r="A140" s="26">
        <f>[2]物品定价!A150</f>
        <v>602</v>
      </c>
      <c r="B140" s="26" t="str">
        <f>[2]物品定价!B150</f>
        <v>and礼包</v>
      </c>
      <c r="C140" s="26" t="str">
        <f>[2]物品定价!C150</f>
        <v>and礼包的描述</v>
      </c>
      <c r="D140" s="26" t="str">
        <f>[2]物品定价!D150</f>
        <v>prop,602</v>
      </c>
      <c r="E140" s="26">
        <f>[2]物品定价!E150</f>
        <v>0</v>
      </c>
      <c r="F140" s="26" t="str">
        <f t="shared" si="40"/>
        <v>prop,602</v>
      </c>
    </row>
    <row r="141" spans="1:6">
      <c r="A141" s="26">
        <f>[2]物品定价!A151</f>
        <v>603</v>
      </c>
      <c r="B141" s="26" t="str">
        <f>[2]物品定价!B151</f>
        <v>30体力包</v>
      </c>
      <c r="C141" s="26" t="str">
        <f>[2]物品定价!C151</f>
        <v>30体力包</v>
      </c>
      <c r="D141" s="26" t="str">
        <f>[2]物品定价!D151</f>
        <v>prop,603</v>
      </c>
      <c r="E141" s="26">
        <f>[2]物品定价!E151</f>
        <v>0</v>
      </c>
      <c r="F141" s="26" t="str">
        <f t="shared" si="40"/>
        <v>prop,603</v>
      </c>
    </row>
    <row r="142" spans="1:6">
      <c r="A142" s="26">
        <f>[2]物品定价!A152</f>
        <v>604</v>
      </c>
      <c r="B142" s="26" t="str">
        <f>[2]物品定价!B152</f>
        <v>60体力包</v>
      </c>
      <c r="C142" s="26" t="str">
        <f>[2]物品定价!C152</f>
        <v>60体力包</v>
      </c>
      <c r="D142" s="26" t="str">
        <f>[2]物品定价!D152</f>
        <v>prop,604</v>
      </c>
      <c r="E142" s="26">
        <f>[2]物品定价!E152</f>
        <v>0</v>
      </c>
      <c r="F142" s="26" t="str">
        <f t="shared" si="40"/>
        <v>prop,604</v>
      </c>
    </row>
    <row r="143" spans="1:6">
      <c r="A143" s="26">
        <f>[2]物品定价!A153</f>
        <v>605</v>
      </c>
      <c r="B143" s="26" t="str">
        <f>[2]物品定价!B153</f>
        <v>120体力包</v>
      </c>
      <c r="C143" s="26" t="str">
        <f>[2]物品定价!C153</f>
        <v>120体力包</v>
      </c>
      <c r="D143" s="26" t="str">
        <f>[2]物品定价!D153</f>
        <v>prop,605</v>
      </c>
      <c r="E143" s="26">
        <f>[2]物品定价!E153</f>
        <v>0</v>
      </c>
      <c r="F143" s="26" t="str">
        <f t="shared" si="40"/>
        <v>prop,605</v>
      </c>
    </row>
    <row r="144" spans="1:6">
      <c r="A144" s="26">
        <f>[2]物品定价!A154</f>
        <v>606</v>
      </c>
      <c r="B144" s="26" t="str">
        <f>[2]物品定价!B154</f>
        <v>1W现金包</v>
      </c>
      <c r="C144" s="26" t="str">
        <f>[2]物品定价!C154</f>
        <v>1W现金包</v>
      </c>
      <c r="D144" s="26" t="str">
        <f>[2]物品定价!D154</f>
        <v>prop,606</v>
      </c>
      <c r="E144" s="26">
        <f>[2]物品定价!E154</f>
        <v>0</v>
      </c>
      <c r="F144" s="26" t="str">
        <f t="shared" si="40"/>
        <v>prop,606</v>
      </c>
    </row>
    <row r="145" spans="1:6">
      <c r="A145" s="26">
        <f>[2]物品定价!A155</f>
        <v>607</v>
      </c>
      <c r="B145" s="26" t="str">
        <f>[2]物品定价!B155</f>
        <v>5W现金包</v>
      </c>
      <c r="C145" s="26" t="str">
        <f>[2]物品定价!C155</f>
        <v>5W现金包</v>
      </c>
      <c r="D145" s="26" t="str">
        <f>[2]物品定价!D155</f>
        <v>prop,607</v>
      </c>
      <c r="E145" s="26">
        <f>[2]物品定价!E155</f>
        <v>0</v>
      </c>
      <c r="F145" s="26" t="str">
        <f t="shared" si="40"/>
        <v>prop,607</v>
      </c>
    </row>
    <row r="146" spans="1:6">
      <c r="A146" s="26">
        <f>[2]物品定价!A156</f>
        <v>608</v>
      </c>
      <c r="B146" s="26" t="str">
        <f>[2]物品定价!B156</f>
        <v>10W现金包</v>
      </c>
      <c r="C146" s="26" t="str">
        <f>[2]物品定价!C156</f>
        <v>10W现金包</v>
      </c>
      <c r="D146" s="26" t="str">
        <f>[2]物品定价!D156</f>
        <v>prop,608</v>
      </c>
      <c r="E146" s="26">
        <f>[2]物品定价!E156</f>
        <v>0</v>
      </c>
      <c r="F146" s="26" t="str">
        <f t="shared" si="40"/>
        <v>prop,608</v>
      </c>
    </row>
    <row r="147" spans="1:6">
      <c r="A147" s="26">
        <f>[2]物品定价!A157</f>
        <v>701</v>
      </c>
      <c r="B147" s="26" t="str">
        <f>[2]物品定价!B157</f>
        <v>普通招募令</v>
      </c>
      <c r="C147" s="26" t="str">
        <f>[2]物品定价!C157</f>
        <v>可以进行一次普通招募。普通招募有概率获得1-2星角色。</v>
      </c>
      <c r="D147" s="26" t="str">
        <f>[2]物品定价!D157</f>
        <v>prop,701</v>
      </c>
      <c r="E147" s="26">
        <f>[2]物品定价!E157</f>
        <v>50</v>
      </c>
      <c r="F147" s="26" t="str">
        <f t="shared" si="40"/>
        <v>prop,701</v>
      </c>
    </row>
    <row r="148" spans="1:6">
      <c r="A148" s="26">
        <f>[2]物品定价!A158</f>
        <v>702</v>
      </c>
      <c r="B148" s="26" t="str">
        <f>[2]物品定价!B158</f>
        <v>高级招募令</v>
      </c>
      <c r="C148" s="26" t="str">
        <f>[2]物品定价!C158</f>
        <v>可以进行一次高级招募。高级招募有概率获得1-3星角色。</v>
      </c>
      <c r="D148" s="26" t="str">
        <f>[2]物品定价!D158</f>
        <v>prop,702</v>
      </c>
      <c r="E148" s="26">
        <f>[2]物品定价!E158</f>
        <v>250</v>
      </c>
      <c r="F148" s="26" t="str">
        <f t="shared" si="40"/>
        <v>prop,702</v>
      </c>
    </row>
    <row r="149" spans="1:6">
      <c r="A149" s="26">
        <f>[2]物品定价!A159</f>
        <v>703</v>
      </c>
      <c r="B149" s="26" t="str">
        <f>[2]物品定价!B159</f>
        <v>私藏招募令</v>
      </c>
      <c r="C149" s="26" t="str">
        <f>[2]物品定价!C159</f>
        <v>可以进行一次私藏招募。私藏招募必出2-3星角色。</v>
      </c>
      <c r="D149" s="26" t="str">
        <f>[2]物品定价!D159</f>
        <v>prop,703</v>
      </c>
      <c r="E149" s="26">
        <f>[2]物品定价!E159</f>
        <v>1650</v>
      </c>
      <c r="F149" s="26" t="str">
        <f t="shared" si="40"/>
        <v>prop,703</v>
      </c>
    </row>
    <row r="150" spans="1:6">
      <c r="A150" s="26">
        <f>[2]物品定价!A160</f>
        <v>704</v>
      </c>
      <c r="B150" s="26" t="str">
        <f>[2]物品定价!B160</f>
        <v>高级招募令的碎片</v>
      </c>
      <c r="C150" s="26" t="str">
        <f>[2]物品定价!C160</f>
        <v>20个碎片可以合成1个高级招募令。</v>
      </c>
      <c r="D150" s="26" t="str">
        <f>[2]物品定价!D160</f>
        <v>prop,704</v>
      </c>
      <c r="E150" s="26">
        <f>[2]物品定价!E160</f>
        <v>12.5</v>
      </c>
      <c r="F150" s="26" t="str">
        <f t="shared" si="40"/>
        <v>prop,704</v>
      </c>
    </row>
    <row r="151" spans="1:6">
      <c r="A151" s="26">
        <f>[2]物品定价!A161</f>
        <v>705</v>
      </c>
      <c r="B151" s="26" t="str">
        <f>[2]物品定价!B161</f>
        <v>英雄招募令</v>
      </c>
      <c r="C151" s="26" t="str">
        <f>[2]物品定价!C161</f>
        <v>可以进行一次英雄招募。英雄招募必出1-3星英雄。</v>
      </c>
      <c r="D151" s="26" t="str">
        <f>[2]物品定价!D161</f>
        <v>prop,705</v>
      </c>
      <c r="E151" s="26">
        <f>[2]物品定价!E161</f>
        <v>1000</v>
      </c>
      <c r="F151" s="26" t="str">
        <f t="shared" si="40"/>
        <v>prop,705</v>
      </c>
    </row>
    <row r="152" spans="1:6">
      <c r="A152" s="26">
        <f>[2]物品定价!A162</f>
        <v>706</v>
      </c>
      <c r="B152" s="26" t="str">
        <f>[2]物品定价!B162</f>
        <v>怪人招募令</v>
      </c>
      <c r="C152" s="26" t="str">
        <f>[2]物品定价!C162</f>
        <v>可以进行一次怪人招募。英雄招募必出1-3星怪人。</v>
      </c>
      <c r="D152" s="26" t="str">
        <f>[2]物品定价!D162</f>
        <v>prop,706</v>
      </c>
      <c r="E152" s="26">
        <f>[2]物品定价!E162</f>
        <v>1000</v>
      </c>
      <c r="F152" s="26" t="str">
        <f t="shared" si="40"/>
        <v>prop,706</v>
      </c>
    </row>
    <row r="153" spans="1:6">
      <c r="A153" s="26">
        <f>[2]物品定价!A163</f>
        <v>801</v>
      </c>
      <c r="B153" s="26" t="str">
        <f>[2]物品定价!B163</f>
        <v>琦玉一拳</v>
      </c>
      <c r="C153" s="26" t="str">
        <f>[2]物品定价!C163</f>
        <v>可以请求琦玉进行帮助，秒杀一只怪物</v>
      </c>
      <c r="D153" s="26" t="str">
        <f>[2]物品定价!D163</f>
        <v>prop,801</v>
      </c>
      <c r="E153" s="26">
        <f>[2]物品定价!E163</f>
        <v>10</v>
      </c>
      <c r="F153" s="26" t="str">
        <f t="shared" si="40"/>
        <v>prop,801</v>
      </c>
    </row>
    <row r="154" spans="1:6">
      <c r="A154" s="26">
        <f>[2]物品定价!A164</f>
        <v>802</v>
      </c>
      <c r="B154" s="26" t="str">
        <f>[2]物品定价!B164</f>
        <v>琦玉连续拳</v>
      </c>
      <c r="C154" s="26" t="str">
        <f>[2]物品定价!C164</f>
        <v>可以请求琦玉进行帮助，秒杀全图怪物</v>
      </c>
      <c r="D154" s="26" t="str">
        <f>[2]物品定价!D164</f>
        <v>prop,802</v>
      </c>
      <c r="E154" s="26">
        <f>[2]物品定价!E164</f>
        <v>20</v>
      </c>
      <c r="F154" s="26" t="str">
        <f t="shared" si="40"/>
        <v>prop,802</v>
      </c>
    </row>
    <row r="155" spans="1:6">
      <c r="A155" s="26">
        <f>[2]物品定价!A165</f>
        <v>803</v>
      </c>
      <c r="B155" s="26" t="str">
        <f>[2]物品定价!B165</f>
        <v>意念骰子</v>
      </c>
      <c r="C155" s="26" t="str">
        <f>[2]物品定价!C165</f>
        <v>可以控制点数</v>
      </c>
      <c r="D155" s="26" t="str">
        <f>[2]物品定价!D165</f>
        <v>prop,803</v>
      </c>
      <c r="E155" s="26">
        <f>[2]物品定价!E165</f>
        <v>15</v>
      </c>
      <c r="F155" s="26" t="str">
        <f t="shared" si="40"/>
        <v>prop,803</v>
      </c>
    </row>
    <row r="156" spans="1:6">
      <c r="A156" s="26">
        <f>[2]物品定价!A166</f>
        <v>804</v>
      </c>
      <c r="B156" s="26" t="str">
        <f>[2]物品定价!B166</f>
        <v>逆行骰子</v>
      </c>
      <c r="C156" s="26" t="str">
        <f>[2]物品定价!C166</f>
        <v>可以向反方向行走一次</v>
      </c>
      <c r="D156" s="26" t="str">
        <f>[2]物品定价!D166</f>
        <v>prop,804</v>
      </c>
      <c r="E156" s="26">
        <f>[2]物品定价!E166</f>
        <v>15</v>
      </c>
      <c r="F156" s="26" t="str">
        <f t="shared" si="40"/>
        <v>prop,804</v>
      </c>
    </row>
    <row r="157" spans="1:6">
      <c r="A157" s="26">
        <f>[2]物品定价!A167</f>
        <v>805</v>
      </c>
      <c r="B157" s="26" t="str">
        <f>[2]物品定价!B167</f>
        <v>复活药剂</v>
      </c>
      <c r="C157" s="26" t="str">
        <f>[2]物品定价!C167</f>
        <v>可以用于复活角色的道具</v>
      </c>
      <c r="D157" s="26" t="str">
        <f>[2]物品定价!D167</f>
        <v>prop,805</v>
      </c>
      <c r="E157" s="26">
        <f>[2]物品定价!E167</f>
        <v>50</v>
      </c>
      <c r="F157" s="26" t="str">
        <f t="shared" si="40"/>
        <v>prop,805</v>
      </c>
    </row>
    <row r="158" spans="1:6">
      <c r="A158" s="26">
        <f>[2]物品定价!A168</f>
        <v>806</v>
      </c>
      <c r="B158" s="26" t="str">
        <f>[2]物品定价!B168</f>
        <v>活动积分1</v>
      </c>
      <c r="C158" s="26" t="str">
        <f>[2]物品定价!C168</f>
        <v>第一期活动积分1</v>
      </c>
      <c r="D158" s="26" t="str">
        <f>[2]物品定价!D168</f>
        <v>prop,806</v>
      </c>
      <c r="E158" s="26">
        <f>[2]物品定价!E168</f>
        <v>0</v>
      </c>
      <c r="F158" s="26" t="str">
        <f t="shared" si="40"/>
        <v>prop,806</v>
      </c>
    </row>
    <row r="159" spans="1:6">
      <c r="A159" s="26">
        <f>[2]物品定价!A169</f>
        <v>807</v>
      </c>
      <c r="B159" s="26" t="str">
        <f>[2]物品定价!B169</f>
        <v>活动积分2</v>
      </c>
      <c r="C159" s="26" t="str">
        <f>[2]物品定价!C169</f>
        <v>第一期活动积分2</v>
      </c>
      <c r="D159" s="26" t="str">
        <f>[2]物品定价!D169</f>
        <v>prop,807</v>
      </c>
      <c r="E159" s="26">
        <f>[2]物品定价!E169</f>
        <v>0</v>
      </c>
      <c r="F159" s="26" t="str">
        <f t="shared" si="40"/>
        <v>prop,807</v>
      </c>
    </row>
    <row r="160" spans="1:6">
      <c r="A160" s="26">
        <f>[2]物品定价!A170</f>
        <v>808</v>
      </c>
      <c r="B160" s="26" t="str">
        <f>[2]物品定价!B170</f>
        <v>世界Boss积分</v>
      </c>
      <c r="C160" s="26" t="str">
        <f>[2]物品定价!C170</f>
        <v>世界Boss积分</v>
      </c>
      <c r="D160" s="26" t="str">
        <f>[2]物品定价!D170</f>
        <v>prop,808</v>
      </c>
      <c r="E160" s="26">
        <f>[2]物品定价!E170</f>
        <v>0</v>
      </c>
      <c r="F160" s="26" t="str">
        <f t="shared" si="40"/>
        <v>prop,808</v>
      </c>
    </row>
    <row r="161" spans="1:6">
      <c r="A161" s="26">
        <f>[2]物品定价!A171</f>
        <v>809</v>
      </c>
      <c r="B161" s="26" t="str">
        <f>[2]物品定价!B171</f>
        <v>迷宫复活道具</v>
      </c>
      <c r="C161" s="26">
        <f>[2]物品定价!C171</f>
        <v>0</v>
      </c>
      <c r="D161" s="26" t="str">
        <f>[2]物品定价!D171</f>
        <v>prop,809</v>
      </c>
      <c r="E161" s="26">
        <f>[2]物品定价!E171</f>
        <v>100</v>
      </c>
      <c r="F161" s="26" t="str">
        <f t="shared" si="40"/>
        <v>prop,809</v>
      </c>
    </row>
    <row r="162" spans="1:6">
      <c r="A162" s="26">
        <f>[2]物品定价!A172</f>
        <v>901</v>
      </c>
      <c r="B162" s="26" t="str">
        <f>[2]物品定价!B172</f>
        <v>图A-1</v>
      </c>
      <c r="C162" s="26" t="str">
        <f>[2]物品定价!C172</f>
        <v>凑齐全部4个碎片，可以合成藏宝图A。</v>
      </c>
      <c r="D162" s="26" t="str">
        <f>[2]物品定价!D172</f>
        <v>prop,901</v>
      </c>
      <c r="E162" s="26">
        <f>[2]物品定价!E172</f>
        <v>15</v>
      </c>
      <c r="F162" s="26" t="str">
        <f t="shared" si="40"/>
        <v>prop,901</v>
      </c>
    </row>
    <row r="163" spans="1:6">
      <c r="A163" s="26">
        <f>[2]物品定价!A173</f>
        <v>902</v>
      </c>
      <c r="B163" s="26" t="str">
        <f>[2]物品定价!B173</f>
        <v>图A-2</v>
      </c>
      <c r="C163" s="26" t="str">
        <f>[2]物品定价!C173</f>
        <v>凑齐全部4个碎片，可以合成藏宝图A。</v>
      </c>
      <c r="D163" s="26" t="str">
        <f>[2]物品定价!D173</f>
        <v>prop,902</v>
      </c>
      <c r="E163" s="26">
        <f>[2]物品定价!E173</f>
        <v>15</v>
      </c>
      <c r="F163" s="26" t="str">
        <f>D163</f>
        <v>prop,902</v>
      </c>
    </row>
    <row r="164" spans="1:6">
      <c r="A164" s="26">
        <f>[2]物品定价!A174</f>
        <v>903</v>
      </c>
      <c r="B164" s="26" t="str">
        <f>[2]物品定价!B174</f>
        <v>图A-3</v>
      </c>
      <c r="C164" s="26" t="str">
        <f>[2]物品定价!C174</f>
        <v>凑齐全部4个碎片，可以合成藏宝图A。</v>
      </c>
      <c r="D164" s="26" t="str">
        <f>[2]物品定价!D174</f>
        <v>prop,903</v>
      </c>
      <c r="E164" s="26">
        <f>[2]物品定价!E174</f>
        <v>15</v>
      </c>
      <c r="F164" s="26" t="str">
        <f t="shared" ref="F164:F227" si="41">D164</f>
        <v>prop,903</v>
      </c>
    </row>
    <row r="165" spans="1:6">
      <c r="A165" s="26">
        <f>[2]物品定价!A175</f>
        <v>904</v>
      </c>
      <c r="B165" s="26" t="str">
        <f>[2]物品定价!B175</f>
        <v>图A-4</v>
      </c>
      <c r="C165" s="26" t="str">
        <f>[2]物品定价!C175</f>
        <v>凑齐全部4个碎片，可以合成藏宝图A。</v>
      </c>
      <c r="D165" s="26" t="str">
        <f>[2]物品定价!D175</f>
        <v>prop,904</v>
      </c>
      <c r="E165" s="26">
        <f>[2]物品定价!E175</f>
        <v>15</v>
      </c>
      <c r="F165" s="26" t="str">
        <f t="shared" si="41"/>
        <v>prop,904</v>
      </c>
    </row>
    <row r="166" spans="1:6">
      <c r="A166" s="26">
        <f>[2]物品定价!A176</f>
        <v>905</v>
      </c>
      <c r="B166" s="26" t="str">
        <f>[2]物品定价!B176</f>
        <v>图B-1</v>
      </c>
      <c r="C166" s="26" t="str">
        <f>[2]物品定价!C176</f>
        <v>凑齐全部6个碎片，可以合成藏宝图B。</v>
      </c>
      <c r="D166" s="26" t="str">
        <f>[2]物品定价!D176</f>
        <v>prop,905</v>
      </c>
      <c r="E166" s="26">
        <f>[2]物品定价!E176</f>
        <v>40</v>
      </c>
      <c r="F166" s="26" t="str">
        <f t="shared" si="41"/>
        <v>prop,905</v>
      </c>
    </row>
    <row r="167" spans="1:6">
      <c r="A167" s="26">
        <f>[2]物品定价!A177</f>
        <v>906</v>
      </c>
      <c r="B167" s="26" t="str">
        <f>[2]物品定价!B177</f>
        <v>图B-2</v>
      </c>
      <c r="C167" s="26" t="str">
        <f>[2]物品定价!C177</f>
        <v>凑齐全部6个碎片，可以合成藏宝图B。</v>
      </c>
      <c r="D167" s="26" t="str">
        <f>[2]物品定价!D177</f>
        <v>prop,906</v>
      </c>
      <c r="E167" s="26">
        <f>[2]物品定价!E177</f>
        <v>40</v>
      </c>
      <c r="F167" s="26" t="str">
        <f t="shared" si="41"/>
        <v>prop,906</v>
      </c>
    </row>
    <row r="168" spans="1:6">
      <c r="A168" s="26">
        <f>[2]物品定价!A178</f>
        <v>907</v>
      </c>
      <c r="B168" s="26" t="str">
        <f>[2]物品定价!B178</f>
        <v>图B-3</v>
      </c>
      <c r="C168" s="26" t="str">
        <f>[2]物品定价!C178</f>
        <v>凑齐全部6个碎片，可以合成藏宝图B。</v>
      </c>
      <c r="D168" s="26" t="str">
        <f>[2]物品定价!D178</f>
        <v>prop,907</v>
      </c>
      <c r="E168" s="26">
        <f>[2]物品定价!E178</f>
        <v>40</v>
      </c>
      <c r="F168" s="26" t="str">
        <f t="shared" si="41"/>
        <v>prop,907</v>
      </c>
    </row>
    <row r="169" spans="1:6">
      <c r="A169" s="26">
        <f>[2]物品定价!A179</f>
        <v>908</v>
      </c>
      <c r="B169" s="26" t="str">
        <f>[2]物品定价!B179</f>
        <v>图B-4</v>
      </c>
      <c r="C169" s="26" t="str">
        <f>[2]物品定价!C179</f>
        <v>凑齐全部6个碎片，可以合成藏宝图B。</v>
      </c>
      <c r="D169" s="26" t="str">
        <f>[2]物品定价!D179</f>
        <v>prop,908</v>
      </c>
      <c r="E169" s="26">
        <f>[2]物品定价!E179</f>
        <v>40</v>
      </c>
      <c r="F169" s="26" t="str">
        <f t="shared" si="41"/>
        <v>prop,908</v>
      </c>
    </row>
    <row r="170" spans="1:6">
      <c r="A170" s="26">
        <f>[2]物品定价!A180</f>
        <v>909</v>
      </c>
      <c r="B170" s="26" t="str">
        <f>[2]物品定价!B180</f>
        <v>图B-5</v>
      </c>
      <c r="C170" s="26" t="str">
        <f>[2]物品定价!C180</f>
        <v>凑齐全部6个碎片，可以合成藏宝图B。</v>
      </c>
      <c r="D170" s="26" t="str">
        <f>[2]物品定价!D180</f>
        <v>prop,909</v>
      </c>
      <c r="E170" s="26">
        <f>[2]物品定价!E180</f>
        <v>40</v>
      </c>
      <c r="F170" s="26" t="str">
        <f t="shared" si="41"/>
        <v>prop,909</v>
      </c>
    </row>
    <row r="171" spans="1:6">
      <c r="A171" s="26">
        <f>[2]物品定价!A181</f>
        <v>910</v>
      </c>
      <c r="B171" s="26" t="str">
        <f>[2]物品定价!B181</f>
        <v>图B-6</v>
      </c>
      <c r="C171" s="26" t="str">
        <f>[2]物品定价!C181</f>
        <v>凑齐全部6个碎片，可以合成藏宝图B。</v>
      </c>
      <c r="D171" s="26" t="str">
        <f>[2]物品定价!D181</f>
        <v>prop,910</v>
      </c>
      <c r="E171" s="26">
        <f>[2]物品定价!E181</f>
        <v>40</v>
      </c>
      <c r="F171" s="26" t="str">
        <f t="shared" si="41"/>
        <v>prop,910</v>
      </c>
    </row>
    <row r="172" spans="1:6">
      <c r="A172" s="26">
        <f>[2]物品定价!A182</f>
        <v>911</v>
      </c>
      <c r="B172" s="26" t="str">
        <f>[2]物品定价!B182</f>
        <v>图C-1</v>
      </c>
      <c r="C172" s="26" t="str">
        <f>[2]物品定价!C182</f>
        <v>凑齐全部6个碎片，可以合成藏宝图C。</v>
      </c>
      <c r="D172" s="26" t="str">
        <f>[2]物品定价!D182</f>
        <v>prop,911</v>
      </c>
      <c r="E172" s="26">
        <f>[2]物品定价!E182</f>
        <v>200</v>
      </c>
      <c r="F172" s="26" t="str">
        <f t="shared" si="41"/>
        <v>prop,911</v>
      </c>
    </row>
    <row r="173" spans="1:6">
      <c r="A173" s="26">
        <f>[2]物品定价!A183</f>
        <v>912</v>
      </c>
      <c r="B173" s="26" t="str">
        <f>[2]物品定价!B183</f>
        <v>图C-2</v>
      </c>
      <c r="C173" s="26" t="str">
        <f>[2]物品定价!C183</f>
        <v>凑齐全部6个碎片，可以合成藏宝图C。</v>
      </c>
      <c r="D173" s="26" t="str">
        <f>[2]物品定价!D183</f>
        <v>prop,912</v>
      </c>
      <c r="E173" s="26">
        <f>[2]物品定价!E183</f>
        <v>200</v>
      </c>
      <c r="F173" s="26" t="str">
        <f t="shared" si="41"/>
        <v>prop,912</v>
      </c>
    </row>
    <row r="174" spans="1:6">
      <c r="A174" s="26">
        <f>[2]物品定价!A184</f>
        <v>913</v>
      </c>
      <c r="B174" s="26" t="str">
        <f>[2]物品定价!B184</f>
        <v>图C-3</v>
      </c>
      <c r="C174" s="26" t="str">
        <f>[2]物品定价!C184</f>
        <v>凑齐全部6个碎片，可以合成藏宝图C。</v>
      </c>
      <c r="D174" s="26" t="str">
        <f>[2]物品定价!D184</f>
        <v>prop,913</v>
      </c>
      <c r="E174" s="26">
        <f>[2]物品定价!E184</f>
        <v>200</v>
      </c>
      <c r="F174" s="26" t="str">
        <f t="shared" si="41"/>
        <v>prop,913</v>
      </c>
    </row>
    <row r="175" spans="1:6">
      <c r="A175" s="26">
        <f>[2]物品定价!A185</f>
        <v>914</v>
      </c>
      <c r="B175" s="26" t="str">
        <f>[2]物品定价!B185</f>
        <v>图C-4</v>
      </c>
      <c r="C175" s="26" t="str">
        <f>[2]物品定价!C185</f>
        <v>凑齐全部6个碎片，可以合成藏宝图C。</v>
      </c>
      <c r="D175" s="26" t="str">
        <f>[2]物品定价!D185</f>
        <v>prop,914</v>
      </c>
      <c r="E175" s="26">
        <f>[2]物品定价!E185</f>
        <v>200</v>
      </c>
      <c r="F175" s="26" t="str">
        <f t="shared" si="41"/>
        <v>prop,914</v>
      </c>
    </row>
    <row r="176" spans="1:6">
      <c r="A176" s="26">
        <f>[2]物品定价!A186</f>
        <v>915</v>
      </c>
      <c r="B176" s="26" t="str">
        <f>[2]物品定价!B186</f>
        <v>图C-5</v>
      </c>
      <c r="C176" s="26" t="str">
        <f>[2]物品定价!C186</f>
        <v>凑齐全部6个碎片，可以合成藏宝图C。</v>
      </c>
      <c r="D176" s="26" t="str">
        <f>[2]物品定价!D186</f>
        <v>prop,915</v>
      </c>
      <c r="E176" s="26">
        <f>[2]物品定价!E186</f>
        <v>200</v>
      </c>
      <c r="F176" s="26" t="str">
        <f t="shared" si="41"/>
        <v>prop,915</v>
      </c>
    </row>
    <row r="177" spans="1:6">
      <c r="A177" s="26">
        <f>[2]物品定价!A187</f>
        <v>916</v>
      </c>
      <c r="B177" s="26" t="str">
        <f>[2]物品定价!B187</f>
        <v>图C-6</v>
      </c>
      <c r="C177" s="26" t="str">
        <f>[2]物品定价!C187</f>
        <v>凑齐全部6个碎片，可以合成藏宝图C。</v>
      </c>
      <c r="D177" s="26" t="str">
        <f>[2]物品定价!D187</f>
        <v>prop,916</v>
      </c>
      <c r="E177" s="26">
        <f>[2]物品定价!E187</f>
        <v>200</v>
      </c>
      <c r="F177" s="26" t="str">
        <f t="shared" si="41"/>
        <v>prop,916</v>
      </c>
    </row>
    <row r="178" spans="1:6">
      <c r="A178" s="26">
        <f>[2]物品定价!A188</f>
        <v>0</v>
      </c>
      <c r="B178" s="26">
        <f>[2]物品定价!B188</f>
        <v>0</v>
      </c>
      <c r="C178" s="26">
        <f>[2]物品定价!C188</f>
        <v>0</v>
      </c>
      <c r="D178" s="26">
        <f>[2]物品定价!D188</f>
        <v>0</v>
      </c>
      <c r="E178" s="26">
        <f>[2]物品定价!E188</f>
        <v>0</v>
      </c>
      <c r="F178" s="26">
        <f t="shared" si="41"/>
        <v>0</v>
      </c>
    </row>
    <row r="179" spans="1:6">
      <c r="A179" s="26" t="str">
        <f>[2]物品定价!A189</f>
        <v>英雄</v>
      </c>
      <c r="B179" s="26">
        <f>[2]物品定价!B189</f>
        <v>0</v>
      </c>
      <c r="C179" s="26">
        <f>[2]物品定价!C189</f>
        <v>0</v>
      </c>
      <c r="D179" s="26">
        <f>[2]物品定价!D189</f>
        <v>0</v>
      </c>
      <c r="E179" s="26">
        <f>[2]物品定价!E189</f>
        <v>0</v>
      </c>
      <c r="F179" s="26">
        <f t="shared" si="41"/>
        <v>0</v>
      </c>
    </row>
    <row r="180" spans="1:6">
      <c r="A180" s="26">
        <f>[2]物品定价!A190</f>
        <v>2</v>
      </c>
      <c r="B180" s="26" t="str">
        <f>[2]物品定价!B190</f>
        <v>背心尊者</v>
      </c>
      <c r="C180" s="26" t="str">
        <f>[2]物品定价!C190</f>
        <v>tanktopmaster</v>
      </c>
      <c r="D180" s="26" t="str">
        <f>[2]物品定价!D190</f>
        <v>hero,2</v>
      </c>
      <c r="E180" s="26">
        <f>[2]物品定价!E190</f>
        <v>800</v>
      </c>
      <c r="F180" s="26" t="str">
        <f t="shared" si="41"/>
        <v>hero,2</v>
      </c>
    </row>
    <row r="181" spans="1:6">
      <c r="A181" s="26">
        <f>[2]物品定价!A191</f>
        <v>3</v>
      </c>
      <c r="B181" s="26" t="str">
        <f>[2]物品定价!B191</f>
        <v>背心黑洞</v>
      </c>
      <c r="C181" s="26" t="str">
        <f>[2]物品定价!C191</f>
        <v>tanktopblackhole</v>
      </c>
      <c r="D181" s="26" t="str">
        <f>[2]物品定价!D191</f>
        <v>hero,3</v>
      </c>
      <c r="E181" s="26">
        <f>[2]物品定价!E191</f>
        <v>300</v>
      </c>
      <c r="F181" s="26" t="str">
        <f t="shared" si="41"/>
        <v>hero,3</v>
      </c>
    </row>
    <row r="182" spans="1:6">
      <c r="A182" s="26">
        <f>[2]物品定价!A192</f>
        <v>4</v>
      </c>
      <c r="B182" s="26" t="str">
        <f>[2]物品定价!B192</f>
        <v>背心猛虎</v>
      </c>
      <c r="C182" s="26" t="str">
        <f>[2]物品定价!C192</f>
        <v>tanktoptiger</v>
      </c>
      <c r="D182" s="26" t="str">
        <f>[2]物品定价!D192</f>
        <v>hero,4</v>
      </c>
      <c r="E182" s="26">
        <f>[2]物品定价!E192</f>
        <v>300</v>
      </c>
      <c r="F182" s="26" t="str">
        <f t="shared" si="41"/>
        <v>hero,4</v>
      </c>
    </row>
    <row r="183" spans="1:6">
      <c r="A183" s="26">
        <f>[2]物品定价!A193</f>
        <v>5</v>
      </c>
      <c r="B183" s="26" t="str">
        <f>[2]物品定价!B193</f>
        <v>钉锤头</v>
      </c>
      <c r="C183" s="26" t="str">
        <f>[2]物品定价!C193</f>
        <v>hammerhead</v>
      </c>
      <c r="D183" s="26" t="str">
        <f>[2]物品定价!D193</f>
        <v>hero,5</v>
      </c>
      <c r="E183" s="26">
        <f>[2]物品定价!E193</f>
        <v>300</v>
      </c>
      <c r="F183" s="26" t="str">
        <f t="shared" si="41"/>
        <v>hero,5</v>
      </c>
    </row>
    <row r="184" spans="1:6">
      <c r="A184" s="26">
        <f>[2]物品定价!A194</f>
        <v>8</v>
      </c>
      <c r="B184" s="26" t="str">
        <f>[2]物品定价!B194</f>
        <v>基诺斯博士</v>
      </c>
      <c r="C184" s="26" t="str">
        <f>[2]物品定价!C194</f>
        <v>doctorgenus</v>
      </c>
      <c r="D184" s="26" t="str">
        <f>[2]物品定价!D194</f>
        <v>hero,8</v>
      </c>
      <c r="E184" s="26">
        <f>[2]物品定价!E194</f>
        <v>800</v>
      </c>
      <c r="F184" s="26" t="str">
        <f t="shared" si="41"/>
        <v>hero,8</v>
      </c>
    </row>
    <row r="185" spans="1:6">
      <c r="A185" s="26">
        <f>[2]物品定价!A195</f>
        <v>9</v>
      </c>
      <c r="B185" s="26" t="str">
        <f>[2]物品定价!B195</f>
        <v>土龙</v>
      </c>
      <c r="C185" s="26" t="str">
        <f>[2]物品定价!C195</f>
        <v>grounddragon</v>
      </c>
      <c r="D185" s="26" t="str">
        <f>[2]物品定价!D195</f>
        <v>hero,9</v>
      </c>
      <c r="E185" s="26">
        <f>[2]物品定价!E195</f>
        <v>300</v>
      </c>
      <c r="F185" s="26" t="str">
        <f t="shared" si="41"/>
        <v>hero,9</v>
      </c>
    </row>
    <row r="186" spans="1:6">
      <c r="A186" s="26">
        <f>[2]物品定价!A196</f>
        <v>10</v>
      </c>
      <c r="B186" s="26" t="str">
        <f>[2]物品定价!B196</f>
        <v>蚊女</v>
      </c>
      <c r="C186" s="26" t="str">
        <f>[2]物品定价!C196</f>
        <v>mosquitogirl</v>
      </c>
      <c r="D186" s="26" t="str">
        <f>[2]物品定价!D196</f>
        <v>hero,10</v>
      </c>
      <c r="E186" s="26">
        <f>[2]物品定价!E196</f>
        <v>800</v>
      </c>
      <c r="F186" s="26" t="str">
        <f t="shared" si="41"/>
        <v>hero,10</v>
      </c>
    </row>
    <row r="187" spans="1:6">
      <c r="A187" s="26">
        <f>[2]物品定价!A197</f>
        <v>11</v>
      </c>
      <c r="B187" s="26" t="str">
        <f>[2]物品定价!B197</f>
        <v>兽王</v>
      </c>
      <c r="C187" s="26" t="str">
        <f>[2]物品定价!C197</f>
        <v>beastking</v>
      </c>
      <c r="D187" s="26" t="str">
        <f>[2]物品定价!D197</f>
        <v>hero,11</v>
      </c>
      <c r="E187" s="26">
        <f>[2]物品定价!E197</f>
        <v>800</v>
      </c>
      <c r="F187" s="26" t="str">
        <f t="shared" si="41"/>
        <v>hero,11</v>
      </c>
    </row>
    <row r="188" spans="1:6">
      <c r="A188" s="26">
        <f>[2]物品定价!A198</f>
        <v>12</v>
      </c>
      <c r="B188" s="26" t="str">
        <f>[2]物品定价!B198</f>
        <v>装甲猩猩</v>
      </c>
      <c r="C188" s="26" t="str">
        <f>[2]物品定价!C198</f>
        <v>armoredgorilla</v>
      </c>
      <c r="D188" s="26" t="str">
        <f>[2]物品定价!D198</f>
        <v>hero,12</v>
      </c>
      <c r="E188" s="26">
        <f>[2]物品定价!E198</f>
        <v>800</v>
      </c>
      <c r="F188" s="26" t="str">
        <f t="shared" si="41"/>
        <v>hero,12</v>
      </c>
    </row>
    <row r="189" spans="1:6">
      <c r="A189" s="26">
        <f>[2]物品定价!A199</f>
        <v>13</v>
      </c>
      <c r="B189" s="26" t="str">
        <f>[2]物品定价!B199</f>
        <v>阿修罗独角仙</v>
      </c>
      <c r="C189" s="26" t="str">
        <f>[2]物品定价!C199</f>
        <v>carnagekabuto</v>
      </c>
      <c r="D189" s="26" t="str">
        <f>[2]物品定价!D199</f>
        <v>hero,13</v>
      </c>
      <c r="E189" s="26">
        <f>[2]物品定价!E199</f>
        <v>5000</v>
      </c>
      <c r="F189" s="26" t="str">
        <f t="shared" si="41"/>
        <v>hero,13</v>
      </c>
    </row>
    <row r="190" spans="1:6">
      <c r="A190" s="26">
        <f>[2]物品定价!A200</f>
        <v>14</v>
      </c>
      <c r="B190" s="26" t="str">
        <f>[2]物品定价!B200</f>
        <v>冲天好小子</v>
      </c>
      <c r="C190" s="26" t="str">
        <f>[2]物品定价!C200</f>
        <v>jetniceguy</v>
      </c>
      <c r="D190" s="26" t="str">
        <f>[2]物品定价!D200</f>
        <v>hero,14</v>
      </c>
      <c r="E190" s="26">
        <f>[2]物品定价!E200</f>
        <v>300</v>
      </c>
      <c r="F190" s="26" t="str">
        <f t="shared" si="41"/>
        <v>hero,14</v>
      </c>
    </row>
    <row r="191" spans="1:6">
      <c r="A191" s="26">
        <f>[2]物品定价!A201</f>
        <v>15</v>
      </c>
      <c r="B191" s="26" t="str">
        <f>[2]物品定价!B201</f>
        <v>快拳侠</v>
      </c>
      <c r="C191" s="26" t="str">
        <f>[2]物品定价!C201</f>
        <v>bunbunman</v>
      </c>
      <c r="D191" s="26" t="str">
        <f>[2]物品定价!D201</f>
        <v>hero,15</v>
      </c>
      <c r="E191" s="26">
        <f>[2]物品定价!E201</f>
        <v>300</v>
      </c>
      <c r="F191" s="26" t="str">
        <f t="shared" si="41"/>
        <v>hero,15</v>
      </c>
    </row>
    <row r="192" spans="1:6">
      <c r="A192" s="26">
        <f>[2]物品定价!A202</f>
        <v>16</v>
      </c>
      <c r="B192" s="26" t="str">
        <f>[2]物品定价!B202</f>
        <v>丧服吊带裤</v>
      </c>
      <c r="C192" s="26" t="str">
        <f>[2]物品定价!C202</f>
        <v>funeralsuspenders</v>
      </c>
      <c r="D192" s="26" t="str">
        <f>[2]物品定价!D202</f>
        <v>hero,16</v>
      </c>
      <c r="E192" s="26">
        <f>[2]物品定价!E202</f>
        <v>300</v>
      </c>
      <c r="F192" s="26" t="str">
        <f t="shared" si="41"/>
        <v>hero,16</v>
      </c>
    </row>
    <row r="193" spans="1:6">
      <c r="A193" s="26">
        <f>[2]物品定价!A203</f>
        <v>17</v>
      </c>
      <c r="B193" s="26" t="str">
        <f>[2]物品定价!B203</f>
        <v>十字键</v>
      </c>
      <c r="C193" s="26" t="str">
        <f>[2]物品定价!C203</f>
        <v>dpad</v>
      </c>
      <c r="D193" s="26" t="str">
        <f>[2]物品定价!D203</f>
        <v>hero,17</v>
      </c>
      <c r="E193" s="26">
        <f>[2]物品定价!E203</f>
        <v>300</v>
      </c>
      <c r="F193" s="26" t="str">
        <f t="shared" si="41"/>
        <v>hero,17</v>
      </c>
    </row>
    <row r="194" spans="1:6">
      <c r="A194" s="26">
        <f>[2]物品定价!A204</f>
        <v>18</v>
      </c>
      <c r="B194" s="26" t="str">
        <f>[2]物品定价!B204</f>
        <v>微笑超人</v>
      </c>
      <c r="C194" s="26" t="str">
        <f>[2]物品定价!C204</f>
        <v>smileman</v>
      </c>
      <c r="D194" s="26" t="str">
        <f>[2]物品定价!D204</f>
        <v>hero,18</v>
      </c>
      <c r="E194" s="26">
        <f>[2]物品定价!E204</f>
        <v>800</v>
      </c>
      <c r="F194" s="26" t="str">
        <f t="shared" si="41"/>
        <v>hero,18</v>
      </c>
    </row>
    <row r="195" spans="1:6">
      <c r="A195" s="26">
        <f>[2]物品定价!A205</f>
        <v>19</v>
      </c>
      <c r="B195" s="26" t="str">
        <f>[2]物品定价!B205</f>
        <v>闪电Max</v>
      </c>
      <c r="C195" s="26" t="str">
        <f>[2]物品定价!C205</f>
        <v>lightningmax</v>
      </c>
      <c r="D195" s="26" t="str">
        <f>[2]物品定价!D205</f>
        <v>hero,19</v>
      </c>
      <c r="E195" s="26">
        <f>[2]物品定价!E205</f>
        <v>800</v>
      </c>
      <c r="F195" s="26" t="str">
        <f t="shared" si="41"/>
        <v>hero,19</v>
      </c>
    </row>
    <row r="196" spans="1:6">
      <c r="A196" s="26">
        <f>[2]物品定价!A206</f>
        <v>20</v>
      </c>
      <c r="B196" s="26" t="str">
        <f>[2]物品定价!B206</f>
        <v>弹簧胡子</v>
      </c>
      <c r="C196" s="26" t="str">
        <f>[2]物品定价!C206</f>
        <v>springmustachio</v>
      </c>
      <c r="D196" s="26" t="str">
        <f>[2]物品定价!D206</f>
        <v>hero,20</v>
      </c>
      <c r="E196" s="26">
        <f>[2]物品定价!E206</f>
        <v>800</v>
      </c>
      <c r="F196" s="26" t="str">
        <f t="shared" si="41"/>
        <v>hero,20</v>
      </c>
    </row>
    <row r="197" spans="1:6">
      <c r="A197" s="26">
        <f>[2]物品定价!A207</f>
        <v>21</v>
      </c>
      <c r="B197" s="26" t="str">
        <f>[2]物品定价!B207</f>
        <v>黄金球</v>
      </c>
      <c r="C197" s="26" t="str">
        <f>[2]物品定价!C207</f>
        <v>goldenball</v>
      </c>
      <c r="D197" s="26" t="str">
        <f>[2]物品定价!D207</f>
        <v>hero,21</v>
      </c>
      <c r="E197" s="26">
        <f>[2]物品定价!E207</f>
        <v>800</v>
      </c>
      <c r="F197" s="26" t="str">
        <f t="shared" si="41"/>
        <v>hero,21</v>
      </c>
    </row>
    <row r="198" spans="1:6">
      <c r="A198" s="26">
        <f>[2]物品定价!A208</f>
        <v>22</v>
      </c>
      <c r="B198" s="26" t="str">
        <f>[2]物品定价!B208</f>
        <v>斯奈克</v>
      </c>
      <c r="C198" s="26" t="str">
        <f>[2]物品定价!C208</f>
        <v>snek</v>
      </c>
      <c r="D198" s="26" t="str">
        <f>[2]物品定价!D208</f>
        <v>hero,22</v>
      </c>
      <c r="E198" s="26">
        <f>[2]物品定价!E208</f>
        <v>800</v>
      </c>
      <c r="F198" s="26" t="str">
        <f t="shared" si="41"/>
        <v>hero,22</v>
      </c>
    </row>
    <row r="199" spans="1:6">
      <c r="A199" s="26">
        <f>[2]物品定价!A209</f>
        <v>23</v>
      </c>
      <c r="B199" s="26" t="str">
        <f>[2]物品定价!B209</f>
        <v>毒刺</v>
      </c>
      <c r="C199" s="26" t="str">
        <f>[2]物品定价!C209</f>
        <v>stinger</v>
      </c>
      <c r="D199" s="26" t="str">
        <f>[2]物品定价!D209</f>
        <v>hero,23</v>
      </c>
      <c r="E199" s="26">
        <f>[2]物品定价!E209</f>
        <v>800</v>
      </c>
      <c r="F199" s="26" t="str">
        <f t="shared" si="41"/>
        <v>hero,23</v>
      </c>
    </row>
    <row r="200" spans="1:6">
      <c r="A200" s="26">
        <f>[2]物品定价!A210</f>
        <v>24</v>
      </c>
      <c r="B200" s="26" t="str">
        <f>[2]物品定价!B210</f>
        <v>青焰</v>
      </c>
      <c r="C200" s="26" t="str">
        <f>[2]物品定价!C210</f>
        <v>bluefire</v>
      </c>
      <c r="D200" s="26" t="str">
        <f>[2]物品定价!D210</f>
        <v>hero,24</v>
      </c>
      <c r="E200" s="26">
        <f>[2]物品定价!E210</f>
        <v>800</v>
      </c>
      <c r="F200" s="26" t="str">
        <f t="shared" si="41"/>
        <v>hero,24</v>
      </c>
    </row>
    <row r="201" spans="1:6">
      <c r="A201" s="26">
        <f>[2]物品定价!A211</f>
        <v>25</v>
      </c>
      <c r="B201" s="26" t="str">
        <f>[2]物品定价!B211</f>
        <v>甜心假面</v>
      </c>
      <c r="C201" s="26" t="str">
        <f>[2]物品定价!C211</f>
        <v>sweetmask</v>
      </c>
      <c r="D201" s="26" t="str">
        <f>[2]物品定价!D211</f>
        <v>hero,25</v>
      </c>
      <c r="E201" s="26">
        <f>[2]物品定价!E211</f>
        <v>800</v>
      </c>
      <c r="F201" s="26" t="str">
        <f t="shared" si="41"/>
        <v>hero,25</v>
      </c>
    </row>
    <row r="202" spans="1:6">
      <c r="A202" s="26">
        <f>[2]物品定价!A212</f>
        <v>26</v>
      </c>
      <c r="B202" s="26" t="str">
        <f>[2]物品定价!B212</f>
        <v>性感囚犯</v>
      </c>
      <c r="C202" s="26" t="str">
        <f>[2]物品定价!C212</f>
        <v>puripuriprisoner</v>
      </c>
      <c r="D202" s="26" t="str">
        <f>[2]物品定价!D212</f>
        <v>hero,26</v>
      </c>
      <c r="E202" s="26">
        <f>[2]物品定价!E212</f>
        <v>800</v>
      </c>
      <c r="F202" s="26" t="str">
        <f t="shared" si="41"/>
        <v>hero,26</v>
      </c>
    </row>
    <row r="203" spans="1:6">
      <c r="A203" s="26">
        <f>[2]物品定价!A213</f>
        <v>27</v>
      </c>
      <c r="B203" s="26" t="str">
        <f>[2]物品定价!B213</f>
        <v>银色獠牙邦古</v>
      </c>
      <c r="C203" s="26" t="str">
        <f>[2]物品定价!C213</f>
        <v>silverfangbang</v>
      </c>
      <c r="D203" s="26" t="str">
        <f>[2]物品定价!D213</f>
        <v>hero,27</v>
      </c>
      <c r="E203" s="26">
        <f>[2]物品定价!E213</f>
        <v>5000</v>
      </c>
      <c r="F203" s="26" t="str">
        <f t="shared" si="41"/>
        <v>hero,27</v>
      </c>
    </row>
    <row r="204" spans="1:6">
      <c r="A204" s="26">
        <f>[2]物品定价!A214</f>
        <v>29</v>
      </c>
      <c r="B204" s="26" t="str">
        <f>[2]物品定价!B214</f>
        <v>螃蟹怪</v>
      </c>
      <c r="C204" s="26" t="str">
        <f>[2]物品定价!C214</f>
        <v>crablante</v>
      </c>
      <c r="D204" s="26" t="str">
        <f>[2]物品定价!D214</f>
        <v>hero,29</v>
      </c>
      <c r="E204" s="26">
        <f>[2]物品定价!E214</f>
        <v>300</v>
      </c>
      <c r="F204" s="26" t="str">
        <f t="shared" si="41"/>
        <v>hero,29</v>
      </c>
    </row>
    <row r="205" spans="1:6">
      <c r="A205" s="26">
        <f>[2]物品定价!A215</f>
        <v>30</v>
      </c>
      <c r="B205" s="26" t="str">
        <f>[2]物品定价!B215</f>
        <v>汽车人</v>
      </c>
      <c r="C205" s="26" t="str">
        <f>[2]物品定价!C215</f>
        <v>supercustom</v>
      </c>
      <c r="D205" s="26" t="str">
        <f>[2]物品定价!D215</f>
        <v>hero,30</v>
      </c>
      <c r="E205" s="26">
        <f>[2]物品定价!E215</f>
        <v>300</v>
      </c>
      <c r="F205" s="26" t="str">
        <f t="shared" si="41"/>
        <v>hero,30</v>
      </c>
    </row>
    <row r="206" spans="1:6">
      <c r="A206" s="26">
        <f>[2]物品定价!A216</f>
        <v>31</v>
      </c>
      <c r="B206" s="26" t="str">
        <f>[2]物品定价!B216</f>
        <v>无限海带</v>
      </c>
      <c r="C206" s="26" t="str">
        <f>[2]物品定价!C216</f>
        <v>konbuinfinity</v>
      </c>
      <c r="D206" s="26" t="str">
        <f>[2]物品定价!D216</f>
        <v>hero,31</v>
      </c>
      <c r="E206" s="26">
        <f>[2]物品定价!E216</f>
        <v>800</v>
      </c>
      <c r="F206" s="26" t="str">
        <f t="shared" si="41"/>
        <v>hero,31</v>
      </c>
    </row>
    <row r="207" spans="1:6">
      <c r="A207" s="26">
        <f>[2]物品定价!A217</f>
        <v>32</v>
      </c>
      <c r="B207" s="26" t="str">
        <f>[2]物品定价!B217</f>
        <v>地底王</v>
      </c>
      <c r="C207" s="26" t="str">
        <f>[2]物品定价!C217</f>
        <v>subterraneanking</v>
      </c>
      <c r="D207" s="26" t="str">
        <f>[2]物品定价!D217</f>
        <v>hero,32</v>
      </c>
      <c r="E207" s="26">
        <f>[2]物品定价!E217</f>
        <v>800</v>
      </c>
      <c r="F207" s="26" t="str">
        <f t="shared" si="41"/>
        <v>hero,32</v>
      </c>
    </row>
    <row r="208" spans="1:6">
      <c r="A208" s="26">
        <f>[2]物品定价!A218</f>
        <v>33</v>
      </c>
      <c r="B208" s="26" t="str">
        <f>[2]物品定价!B218</f>
        <v>深海王</v>
      </c>
      <c r="C208" s="26" t="str">
        <f>[2]物品定价!C218</f>
        <v>deepseaking</v>
      </c>
      <c r="D208" s="26" t="str">
        <f>[2]物品定价!D218</f>
        <v>hero,33</v>
      </c>
      <c r="E208" s="26">
        <f>[2]物品定价!E218</f>
        <v>800</v>
      </c>
      <c r="F208" s="26" t="str">
        <f t="shared" si="41"/>
        <v>hero,33</v>
      </c>
    </row>
    <row r="209" spans="1:6">
      <c r="A209" s="26">
        <f>[2]物品定价!A219</f>
        <v>34</v>
      </c>
      <c r="B209" s="26" t="str">
        <f>[2]物品定价!B219</f>
        <v>天空王</v>
      </c>
      <c r="C209" s="26" t="str">
        <f>[2]物品定价!C219</f>
        <v>skyking</v>
      </c>
      <c r="D209" s="26" t="str">
        <f>[2]物品定价!D219</f>
        <v>hero,34</v>
      </c>
      <c r="E209" s="26">
        <f>[2]物品定价!E219</f>
        <v>800</v>
      </c>
      <c r="F209" s="26" t="str">
        <f t="shared" si="41"/>
        <v>hero,34</v>
      </c>
    </row>
    <row r="210" spans="1:6">
      <c r="A210" s="26">
        <f>[2]物品定价!A220</f>
        <v>35</v>
      </c>
      <c r="B210" s="26" t="str">
        <f>[2]物品定价!B220</f>
        <v>疫苗人</v>
      </c>
      <c r="C210" s="26" t="str">
        <f>[2]物品定价!C220</f>
        <v>vaccineman</v>
      </c>
      <c r="D210" s="26" t="str">
        <f>[2]物品定价!D220</f>
        <v>hero,35</v>
      </c>
      <c r="E210" s="26">
        <f>[2]物品定价!E220</f>
        <v>800</v>
      </c>
      <c r="F210" s="26" t="str">
        <f t="shared" si="41"/>
        <v>hero,35</v>
      </c>
    </row>
    <row r="211" spans="1:6">
      <c r="A211" s="26">
        <f>[2]物品定价!A221</f>
        <v>36</v>
      </c>
      <c r="B211" s="26" t="str">
        <f>[2]物品定价!B221</f>
        <v>戈留干修普</v>
      </c>
      <c r="C211" s="26" t="str">
        <f>[2]物品定价!C221</f>
        <v>geryuganshoop</v>
      </c>
      <c r="D211" s="26" t="str">
        <f>[2]物品定价!D221</f>
        <v>hero,36</v>
      </c>
      <c r="E211" s="26">
        <f>[2]物品定价!E221</f>
        <v>800</v>
      </c>
      <c r="F211" s="26" t="str">
        <f t="shared" si="41"/>
        <v>hero,36</v>
      </c>
    </row>
    <row r="212" spans="1:6">
      <c r="A212" s="26">
        <f>[2]物品定价!A222</f>
        <v>37</v>
      </c>
      <c r="B212" s="26" t="str">
        <f>[2]物品定价!B222</f>
        <v>格洛里巴斯</v>
      </c>
      <c r="C212" s="26" t="str">
        <f>[2]物品定价!C222</f>
        <v>groribas</v>
      </c>
      <c r="D212" s="26" t="str">
        <f>[2]物品定价!D222</f>
        <v>hero,37</v>
      </c>
      <c r="E212" s="26">
        <f>[2]物品定价!E222</f>
        <v>800</v>
      </c>
      <c r="F212" s="26" t="str">
        <f t="shared" si="41"/>
        <v>hero,37</v>
      </c>
    </row>
    <row r="213" spans="1:6">
      <c r="A213" s="26">
        <f>[2]物品定价!A223</f>
        <v>38</v>
      </c>
      <c r="B213" s="26" t="str">
        <f>[2]物品定价!B223</f>
        <v>战栗的龙卷</v>
      </c>
      <c r="C213" s="26" t="str">
        <f>[2]物品定价!C223</f>
        <v>terribletornado</v>
      </c>
      <c r="D213" s="26" t="str">
        <f>[2]物品定价!D223</f>
        <v>hero,38</v>
      </c>
      <c r="E213" s="26">
        <f>[2]物品定价!E223</f>
        <v>5000</v>
      </c>
      <c r="F213" s="26" t="str">
        <f t="shared" si="41"/>
        <v>hero,38</v>
      </c>
    </row>
    <row r="214" spans="1:6">
      <c r="A214" s="26">
        <f>[2]物品定价!A224</f>
        <v>39</v>
      </c>
      <c r="B214" s="26" t="str">
        <f>[2]物品定价!B224</f>
        <v>梅鲁扎嘎鲁多</v>
      </c>
      <c r="C214" s="26" t="str">
        <f>[2]物品定价!C224</f>
        <v>melzargard</v>
      </c>
      <c r="D214" s="26" t="str">
        <f>[2]物品定价!D224</f>
        <v>hero,39</v>
      </c>
      <c r="E214" s="26">
        <f>[2]物品定价!E224</f>
        <v>5000</v>
      </c>
      <c r="F214" s="26" t="str">
        <f t="shared" si="41"/>
        <v>hero,39</v>
      </c>
    </row>
    <row r="215" spans="1:6">
      <c r="A215" s="26">
        <f>[2]物品定价!A225</f>
        <v>40</v>
      </c>
      <c r="B215" s="26" t="str">
        <f>[2]物品定价!B225</f>
        <v>原子武士</v>
      </c>
      <c r="C215" s="26" t="str">
        <f>[2]物品定价!C225</f>
        <v>atomicsamurai</v>
      </c>
      <c r="D215" s="26" t="str">
        <f>[2]物品定价!D225</f>
        <v>hero,40</v>
      </c>
      <c r="E215" s="26">
        <f>[2]物品定价!E225</f>
        <v>5000</v>
      </c>
      <c r="F215" s="26" t="str">
        <f t="shared" si="41"/>
        <v>hero,40</v>
      </c>
    </row>
    <row r="216" spans="1:6">
      <c r="A216" s="26">
        <f>[2]物品定价!A226</f>
        <v>41</v>
      </c>
      <c r="B216" s="26" t="str">
        <f>[2]物品定价!B226</f>
        <v>居合庵</v>
      </c>
      <c r="C216" s="26" t="str">
        <f>[2]物品定价!C226</f>
        <v>iairon</v>
      </c>
      <c r="D216" s="26" t="str">
        <f>[2]物品定价!D226</f>
        <v>hero,41</v>
      </c>
      <c r="E216" s="26">
        <f>[2]物品定价!E226</f>
        <v>800</v>
      </c>
      <c r="F216" s="26" t="str">
        <f t="shared" si="41"/>
        <v>hero,41</v>
      </c>
    </row>
    <row r="217" spans="1:6">
      <c r="A217" s="26">
        <f>[2]物品定价!A227</f>
        <v>42</v>
      </c>
      <c r="B217" s="26" t="str">
        <f>[2]物品定价!B227</f>
        <v>僵尸男</v>
      </c>
      <c r="C217" s="26" t="str">
        <f>[2]物品定价!C227</f>
        <v>zombieman</v>
      </c>
      <c r="D217" s="26" t="str">
        <f>[2]物品定价!D227</f>
        <v>hero,42</v>
      </c>
      <c r="E217" s="26">
        <f>[2]物品定价!E227</f>
        <v>5000</v>
      </c>
      <c r="F217" s="26" t="str">
        <f t="shared" si="41"/>
        <v>hero,42</v>
      </c>
    </row>
    <row r="218" spans="1:6">
      <c r="A218" s="26">
        <f>[2]物品定价!A228</f>
        <v>43</v>
      </c>
      <c r="B218" s="26" t="str">
        <f>[2]物品定价!B228</f>
        <v>金属球棒</v>
      </c>
      <c r="C218" s="26" t="str">
        <f>[2]物品定价!C228</f>
        <v>metalbat</v>
      </c>
      <c r="D218" s="26" t="str">
        <f>[2]物品定价!D228</f>
        <v>hero,43</v>
      </c>
      <c r="E218" s="26">
        <f>[2]物品定价!E228</f>
        <v>5000</v>
      </c>
      <c r="F218" s="26" t="str">
        <f t="shared" si="41"/>
        <v>hero,43</v>
      </c>
    </row>
    <row r="219" spans="1:6">
      <c r="A219" s="26">
        <f>[2]物品定价!A229</f>
        <v>44</v>
      </c>
      <c r="B219" s="26" t="str">
        <f>[2]物品定价!B229</f>
        <v>童帝</v>
      </c>
      <c r="C219" s="26" t="str">
        <f>[2]物品定价!C229</f>
        <v>childemperor</v>
      </c>
      <c r="D219" s="26" t="str">
        <f>[2]物品定价!D229</f>
        <v>hero,44</v>
      </c>
      <c r="E219" s="26">
        <f>[2]物品定价!E229</f>
        <v>5000</v>
      </c>
      <c r="F219" s="26" t="str">
        <f t="shared" si="41"/>
        <v>hero,44</v>
      </c>
    </row>
    <row r="220" spans="1:6">
      <c r="A220" s="26">
        <f>[2]物品定价!A230</f>
        <v>45</v>
      </c>
      <c r="B220" s="26" t="str">
        <f>[2]物品定价!B230</f>
        <v>金属骑士</v>
      </c>
      <c r="C220" s="26" t="str">
        <f>[2]物品定价!C230</f>
        <v>metalknight</v>
      </c>
      <c r="D220" s="26" t="str">
        <f>[2]物品定价!D230</f>
        <v>hero,45</v>
      </c>
      <c r="E220" s="26">
        <f>[2]物品定价!E230</f>
        <v>5000</v>
      </c>
      <c r="F220" s="26" t="str">
        <f t="shared" si="41"/>
        <v>hero,45</v>
      </c>
    </row>
    <row r="221" spans="1:6">
      <c r="A221" s="26">
        <f>[2]物品定价!A231</f>
        <v>46</v>
      </c>
      <c r="B221" s="26" t="str">
        <f>[2]物品定价!B231</f>
        <v>音速索尼克</v>
      </c>
      <c r="C221" s="26" t="str">
        <f>[2]物品定价!C231</f>
        <v>sonic</v>
      </c>
      <c r="D221" s="26" t="str">
        <f>[2]物品定价!D231</f>
        <v>hero,46</v>
      </c>
      <c r="E221" s="26">
        <f>[2]物品定价!E231</f>
        <v>800</v>
      </c>
      <c r="F221" s="26" t="str">
        <f t="shared" si="41"/>
        <v>hero,46</v>
      </c>
    </row>
    <row r="222" spans="1:6">
      <c r="A222" s="26">
        <f>[2]物品定价!A232</f>
        <v>47</v>
      </c>
      <c r="B222" s="26" t="str">
        <f>[2]物品定价!B232</f>
        <v>无证骑士</v>
      </c>
      <c r="C222" s="26" t="str">
        <f>[2]物品定价!C232</f>
        <v>mumenrider</v>
      </c>
      <c r="D222" s="26" t="str">
        <f>[2]物品定价!D232</f>
        <v>hero,47</v>
      </c>
      <c r="E222" s="26">
        <f>[2]物品定价!E232</f>
        <v>300</v>
      </c>
      <c r="F222" s="26" t="str">
        <f t="shared" si="41"/>
        <v>hero,47</v>
      </c>
    </row>
    <row r="223" spans="1:6">
      <c r="A223" s="26">
        <f>[2]物品定价!A233</f>
        <v>48</v>
      </c>
      <c r="B223" s="26" t="str">
        <f>[2]物品定价!B233</f>
        <v>大背头侠</v>
      </c>
      <c r="C223" s="26" t="str">
        <f>[2]物品定价!C233</f>
        <v>allbackman</v>
      </c>
      <c r="D223" s="26" t="str">
        <f>[2]物品定价!D233</f>
        <v>hero,48</v>
      </c>
      <c r="E223" s="26">
        <f>[2]物品定价!E233</f>
        <v>300</v>
      </c>
      <c r="F223" s="26" t="str">
        <f t="shared" si="41"/>
        <v>hero,48</v>
      </c>
    </row>
    <row r="224" spans="1:6">
      <c r="A224" s="26">
        <f>[2]物品定价!A234</f>
        <v>49</v>
      </c>
      <c r="B224" s="26" t="str">
        <f>[2]物品定价!B234</f>
        <v>杰诺斯</v>
      </c>
      <c r="C224" s="26" t="str">
        <f>[2]物品定价!C234</f>
        <v>genos</v>
      </c>
      <c r="D224" s="26" t="str">
        <f>[2]物品定价!D234</f>
        <v>hero,49</v>
      </c>
      <c r="E224" s="26">
        <f>[2]物品定价!E234</f>
        <v>800</v>
      </c>
      <c r="F224" s="26" t="str">
        <f t="shared" si="41"/>
        <v>hero,49</v>
      </c>
    </row>
    <row r="225" spans="1:6">
      <c r="A225" s="26">
        <f>[2]物品定价!A235</f>
        <v>51</v>
      </c>
      <c r="B225" s="26" t="str">
        <f>[2]物品定价!B235</f>
        <v>地狱的吹雪</v>
      </c>
      <c r="C225" s="26" t="str">
        <f>[2]物品定价!C235</f>
        <v>hellishblizzard</v>
      </c>
      <c r="D225" s="26" t="str">
        <f>[2]物品定价!D235</f>
        <v>hero,51</v>
      </c>
      <c r="E225" s="26">
        <f>[2]物品定价!E235</f>
        <v>800</v>
      </c>
      <c r="F225" s="26" t="str">
        <f t="shared" si="41"/>
        <v>hero,51</v>
      </c>
    </row>
    <row r="226" spans="1:6">
      <c r="A226" s="26">
        <f>[2]物品定价!A236</f>
        <v>52</v>
      </c>
      <c r="B226" s="26" t="str">
        <f>[2]物品定价!B236</f>
        <v>三节棍莉莉</v>
      </c>
      <c r="C226" s="26" t="str">
        <f>[2]物品定价!C236</f>
        <v>triplestafflilly</v>
      </c>
      <c r="D226" s="26" t="str">
        <f>[2]物品定价!D236</f>
        <v>hero,52</v>
      </c>
      <c r="E226" s="26">
        <f>[2]物品定价!E236</f>
        <v>300</v>
      </c>
      <c r="F226" s="26" t="str">
        <f t="shared" si="41"/>
        <v>hero,52</v>
      </c>
    </row>
    <row r="227" spans="1:6">
      <c r="A227" s="26">
        <f>[2]物品定价!A237</f>
        <v>53</v>
      </c>
      <c r="B227" s="26" t="str">
        <f>[2]物品定价!B237</f>
        <v>睫毛</v>
      </c>
      <c r="C227" s="26" t="str">
        <f>[2]物品定价!C237</f>
        <v>eyelashes</v>
      </c>
      <c r="D227" s="26" t="str">
        <f>[2]物品定价!D237</f>
        <v>hero,53</v>
      </c>
      <c r="E227" s="26">
        <f>[2]物品定价!E237</f>
        <v>300</v>
      </c>
      <c r="F227" s="26" t="str">
        <f t="shared" si="41"/>
        <v>hero,53</v>
      </c>
    </row>
    <row r="228" spans="1:6">
      <c r="A228" s="26">
        <f>[2]物品定价!A238</f>
        <v>54</v>
      </c>
      <c r="B228" s="26" t="str">
        <f>[2]物品定价!B238</f>
        <v>山猿</v>
      </c>
      <c r="C228" s="26" t="str">
        <f>[2]物品定价!C238</f>
        <v>wildmonkey</v>
      </c>
      <c r="D228" s="26" t="str">
        <f>[2]物品定价!D238</f>
        <v>hero,54</v>
      </c>
      <c r="E228" s="26">
        <f>[2]物品定价!E238</f>
        <v>300</v>
      </c>
      <c r="F228" s="26" t="str">
        <f t="shared" ref="F228:F233" si="42">D228</f>
        <v>hero,54</v>
      </c>
    </row>
    <row r="229" spans="1:6">
      <c r="A229" s="26">
        <f>[2]物品定价!A239</f>
        <v>55</v>
      </c>
      <c r="B229" s="26" t="str">
        <f>[2]物品定价!B239</f>
        <v>螳螂男</v>
      </c>
      <c r="C229" s="26" t="str">
        <f>[2]物品定价!C239</f>
        <v>kamakyuri</v>
      </c>
      <c r="D229" s="26" t="str">
        <f>[2]物品定价!D239</f>
        <v>hero,55</v>
      </c>
      <c r="E229" s="26">
        <f>[2]物品定价!E239</f>
        <v>300</v>
      </c>
      <c r="F229" s="26" t="str">
        <f t="shared" si="42"/>
        <v>hero,55</v>
      </c>
    </row>
    <row r="230" spans="1:6">
      <c r="A230" s="26">
        <f>[2]物品定价!A240</f>
        <v>56</v>
      </c>
      <c r="B230" s="26" t="str">
        <f>[2]物品定价!B240</f>
        <v>青蛙男</v>
      </c>
      <c r="C230" s="26" t="str">
        <f>[2]物品定价!C240</f>
        <v>frogman</v>
      </c>
      <c r="D230" s="26" t="str">
        <f>[2]物品定价!D240</f>
        <v>hero,56</v>
      </c>
      <c r="E230" s="26">
        <f>[2]物品定价!E240</f>
        <v>300</v>
      </c>
      <c r="F230" s="26" t="str">
        <f t="shared" si="42"/>
        <v>hero,56</v>
      </c>
    </row>
    <row r="231" spans="1:6">
      <c r="A231" s="26">
        <f>[2]物品定价!A241</f>
        <v>57</v>
      </c>
      <c r="B231" s="26" t="str">
        <f>[2]物品定价!B241</f>
        <v>蛞蝓男</v>
      </c>
      <c r="C231" s="26" t="str">
        <f>[2]物品定价!C241</f>
        <v>slugerous</v>
      </c>
      <c r="D231" s="26" t="str">
        <f>[2]物品定价!D241</f>
        <v>hero,57</v>
      </c>
      <c r="E231" s="26">
        <f>[2]物品定价!E241</f>
        <v>300</v>
      </c>
      <c r="F231" s="26" t="str">
        <f t="shared" si="42"/>
        <v>hero,57</v>
      </c>
    </row>
    <row r="232" spans="1:6">
      <c r="A232" s="26">
        <f>[2]物品定价!A242</f>
        <v>58</v>
      </c>
      <c r="B232" s="26" t="str">
        <f>[2]物品定价!B242</f>
        <v>深海族</v>
      </c>
      <c r="C232" s="26" t="str">
        <f>[2]物品定价!C242</f>
        <v>seamessenger</v>
      </c>
      <c r="D232" s="26" t="str">
        <f>[2]物品定价!D242</f>
        <v>hero,58</v>
      </c>
      <c r="E232" s="26">
        <f>[2]物品定价!E242</f>
        <v>300</v>
      </c>
      <c r="F232" s="26" t="str">
        <f t="shared" si="42"/>
        <v>hero,58</v>
      </c>
    </row>
    <row r="233" spans="1:6">
      <c r="A233" s="26">
        <f>[2]物品定价!A243</f>
        <v>59</v>
      </c>
      <c r="B233" s="26" t="str">
        <f>[2]物品定价!B243</f>
        <v>暗黑海盗团炮击手</v>
      </c>
      <c r="C233" s="26" t="str">
        <f>[2]物品定价!C243</f>
        <v>cannoneer</v>
      </c>
      <c r="D233" s="26" t="str">
        <f>[2]物品定价!D243</f>
        <v>hero,59</v>
      </c>
      <c r="E233" s="26">
        <f>[2]物品定价!E243</f>
        <v>300</v>
      </c>
      <c r="F233" s="26" t="str">
        <f t="shared" si="42"/>
        <v>hero,59</v>
      </c>
    </row>
  </sheetData>
  <mergeCells count="5">
    <mergeCell ref="Q1:S1"/>
    <mergeCell ref="T1:V1"/>
    <mergeCell ref="W1:Y1"/>
    <mergeCell ref="Z1:AB1"/>
    <mergeCell ref="AC1:AE1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工作表1"/>
  <dimension ref="A1:BD103"/>
  <sheetViews>
    <sheetView topLeftCell="A37" workbookViewId="0">
      <selection activeCell="W45" sqref="W45"/>
    </sheetView>
  </sheetViews>
  <sheetFormatPr defaultColWidth="10.875" defaultRowHeight="12.75"/>
  <cols>
    <col min="1" max="1" width="5" style="29" bestFit="1" customWidth="1"/>
    <col min="2" max="2" width="3.25" style="29" bestFit="1" customWidth="1"/>
    <col min="3" max="6" width="5" style="29" bestFit="1" customWidth="1"/>
    <col min="7" max="7" width="7.75" style="29" bestFit="1" customWidth="1"/>
    <col min="8" max="15" width="5" style="29" bestFit="1" customWidth="1"/>
    <col min="16" max="16" width="5.125" style="29" bestFit="1" customWidth="1"/>
    <col min="17" max="17" width="5.25" style="29" bestFit="1" customWidth="1"/>
    <col min="18" max="18" width="6" style="29" bestFit="1" customWidth="1"/>
    <col min="19" max="19" width="6.25" style="29" bestFit="1" customWidth="1"/>
    <col min="20" max="20" width="22.25" style="30" bestFit="1" customWidth="1"/>
    <col min="21" max="22" width="24.5" style="30" bestFit="1" customWidth="1"/>
    <col min="23" max="23" width="12.875" style="30" bestFit="1" customWidth="1"/>
    <col min="24" max="25" width="16.625" style="30" bestFit="1" customWidth="1"/>
    <col min="26" max="27" width="8.5" style="29" bestFit="1" customWidth="1"/>
    <col min="28" max="28" width="8.625" style="29" bestFit="1" customWidth="1"/>
    <col min="29" max="30" width="10.875" style="30"/>
    <col min="31" max="31" width="5.125" style="30" bestFit="1" customWidth="1"/>
    <col min="32" max="33" width="8.875" style="30" bestFit="1" customWidth="1"/>
    <col min="34" max="34" width="9.375" style="30" bestFit="1" customWidth="1"/>
    <col min="35" max="35" width="6.5" style="30" bestFit="1" customWidth="1"/>
    <col min="36" max="36" width="8.875" style="30" bestFit="1" customWidth="1"/>
    <col min="37" max="37" width="16.125" style="30" bestFit="1" customWidth="1"/>
    <col min="38" max="40" width="5.125" style="30" bestFit="1" customWidth="1"/>
    <col min="41" max="41" width="8.125" style="30" customWidth="1"/>
    <col min="42" max="44" width="8.875" style="30" bestFit="1" customWidth="1"/>
    <col min="45" max="45" width="8.5" style="30" bestFit="1" customWidth="1"/>
    <col min="46" max="46" width="10.875" style="30"/>
    <col min="47" max="47" width="5.125" style="30" bestFit="1" customWidth="1"/>
    <col min="48" max="49" width="8.875" style="30" bestFit="1" customWidth="1"/>
    <col min="50" max="50" width="9.375" style="30" bestFit="1" customWidth="1"/>
    <col min="51" max="51" width="6.5" style="30" bestFit="1" customWidth="1"/>
    <col min="52" max="52" width="5.125" style="30" bestFit="1" customWidth="1"/>
    <col min="53" max="53" width="8.875" style="30" bestFit="1" customWidth="1"/>
    <col min="54" max="54" width="25.375" style="30" bestFit="1" customWidth="1"/>
    <col min="55" max="16384" width="10.875" style="30"/>
  </cols>
  <sheetData>
    <row r="1" spans="1:56">
      <c r="A1" s="31"/>
      <c r="B1" s="31"/>
    </row>
    <row r="2" spans="1:56" ht="15.95" customHeight="1">
      <c r="A2" s="171" t="s">
        <v>203</v>
      </c>
      <c r="B2" s="171"/>
      <c r="C2" s="171"/>
      <c r="D2" s="171"/>
      <c r="E2" s="171" t="s">
        <v>192</v>
      </c>
      <c r="F2" s="171"/>
      <c r="G2" s="171"/>
      <c r="H2" s="171" t="s">
        <v>12</v>
      </c>
      <c r="I2" s="171"/>
      <c r="J2" s="171"/>
      <c r="K2" s="171" t="s">
        <v>13</v>
      </c>
      <c r="L2" s="171"/>
      <c r="M2" s="171"/>
      <c r="N2" s="171" t="s">
        <v>201</v>
      </c>
      <c r="O2" s="171"/>
      <c r="P2" s="171"/>
      <c r="Q2" s="171"/>
      <c r="R2" s="171"/>
      <c r="S2" s="171"/>
      <c r="T2" s="171" t="s">
        <v>2093</v>
      </c>
      <c r="U2" s="171"/>
      <c r="V2" s="171"/>
      <c r="W2" s="171" t="s">
        <v>1965</v>
      </c>
      <c r="X2" s="171"/>
      <c r="Y2" s="171"/>
      <c r="Z2" s="171" t="s">
        <v>2094</v>
      </c>
      <c r="AA2" s="171"/>
      <c r="AB2" s="171"/>
      <c r="AE2" s="172" t="s">
        <v>197</v>
      </c>
      <c r="AF2" s="172"/>
      <c r="AG2" s="172"/>
      <c r="AH2" s="172"/>
      <c r="AI2" s="172"/>
      <c r="AJ2" s="172"/>
      <c r="AK2" s="172"/>
      <c r="AL2" s="172" t="s">
        <v>196</v>
      </c>
      <c r="AM2" s="172"/>
      <c r="AN2" s="172"/>
      <c r="AO2" s="33"/>
      <c r="AP2" s="33"/>
      <c r="AQ2" s="33"/>
      <c r="AR2" s="33"/>
      <c r="AS2" s="33"/>
      <c r="AU2" s="172" t="s">
        <v>197</v>
      </c>
      <c r="AV2" s="172"/>
      <c r="AW2" s="172"/>
      <c r="AX2" s="172"/>
      <c r="AY2" s="172"/>
      <c r="AZ2" s="172"/>
      <c r="BA2" s="172"/>
      <c r="BB2" s="172"/>
    </row>
    <row r="3" spans="1:56">
      <c r="A3" s="32" t="s">
        <v>11</v>
      </c>
      <c r="B3" s="32" t="s">
        <v>199</v>
      </c>
      <c r="C3" s="32" t="s">
        <v>191</v>
      </c>
      <c r="D3" s="32" t="s">
        <v>136</v>
      </c>
      <c r="E3" s="32" t="s">
        <v>191</v>
      </c>
      <c r="F3" s="32" t="s">
        <v>136</v>
      </c>
      <c r="G3" s="32" t="s">
        <v>194</v>
      </c>
      <c r="H3" s="32" t="s">
        <v>191</v>
      </c>
      <c r="I3" s="32" t="s">
        <v>136</v>
      </c>
      <c r="J3" s="32" t="s">
        <v>195</v>
      </c>
      <c r="K3" s="32" t="s">
        <v>191</v>
      </c>
      <c r="L3" s="32" t="s">
        <v>136</v>
      </c>
      <c r="M3" s="32" t="s">
        <v>195</v>
      </c>
      <c r="N3" s="32" t="s">
        <v>192</v>
      </c>
      <c r="O3" s="32" t="s">
        <v>12</v>
      </c>
      <c r="P3" s="32" t="s">
        <v>13</v>
      </c>
      <c r="Q3" s="29" t="s">
        <v>2086</v>
      </c>
      <c r="R3" s="29" t="s">
        <v>2087</v>
      </c>
      <c r="S3" s="29" t="s">
        <v>2088</v>
      </c>
      <c r="T3" s="30" t="s">
        <v>192</v>
      </c>
      <c r="U3" s="30" t="s">
        <v>12</v>
      </c>
      <c r="V3" s="30" t="s">
        <v>310</v>
      </c>
      <c r="W3" s="30" t="s">
        <v>192</v>
      </c>
      <c r="X3" s="30" t="s">
        <v>12</v>
      </c>
      <c r="Y3" s="30" t="s">
        <v>13</v>
      </c>
      <c r="Z3" s="32" t="s">
        <v>2030</v>
      </c>
      <c r="AA3" s="32" t="s">
        <v>2031</v>
      </c>
      <c r="AB3" s="32" t="s">
        <v>2032</v>
      </c>
      <c r="AD3" s="29" t="s">
        <v>198</v>
      </c>
      <c r="AE3" s="34" t="s">
        <v>15</v>
      </c>
      <c r="AF3" s="34" t="s">
        <v>16</v>
      </c>
      <c r="AG3" s="34" t="s">
        <v>17</v>
      </c>
      <c r="AH3" s="35" t="s">
        <v>18</v>
      </c>
      <c r="AI3" s="35" t="s">
        <v>19</v>
      </c>
      <c r="AJ3" s="35" t="s">
        <v>20</v>
      </c>
      <c r="AK3" s="35" t="s">
        <v>21</v>
      </c>
      <c r="AL3" s="36" t="s">
        <v>11</v>
      </c>
      <c r="AM3" s="37" t="s">
        <v>191</v>
      </c>
      <c r="AN3" s="37" t="s">
        <v>136</v>
      </c>
      <c r="AO3" s="38" t="s">
        <v>2339</v>
      </c>
      <c r="AP3" s="38" t="s">
        <v>2340</v>
      </c>
      <c r="AQ3" s="38"/>
      <c r="AR3" s="38"/>
      <c r="AS3" s="38"/>
      <c r="AU3" s="34" t="s">
        <v>2039</v>
      </c>
      <c r="AV3" s="34" t="s">
        <v>2040</v>
      </c>
      <c r="AW3" s="34" t="s">
        <v>2041</v>
      </c>
      <c r="AX3" s="34" t="s">
        <v>2042</v>
      </c>
      <c r="AY3" s="34" t="s">
        <v>2043</v>
      </c>
      <c r="AZ3" s="34" t="s">
        <v>2044</v>
      </c>
      <c r="BA3" s="34" t="s">
        <v>2045</v>
      </c>
      <c r="BB3" s="34" t="s">
        <v>2046</v>
      </c>
    </row>
    <row r="4" spans="1:56">
      <c r="A4" s="29">
        <v>1</v>
      </c>
      <c r="B4" s="29">
        <f t="shared" ref="B4:B35" si="0">IFERROR(INDEX($AD$4:$AD$51,MATCH(A4,$AL$4:$AL$51,0)),B3)</f>
        <v>1</v>
      </c>
      <c r="C4" s="29">
        <f t="shared" ref="C4:C35" si="1">IFERROR(VLOOKUP(A4,$AL$3:$AN$51,2,0),C3)</f>
        <v>60</v>
      </c>
      <c r="D4" s="29">
        <f t="shared" ref="D4:D35" si="2">IFERROR(VLOOKUP(A4,$AL$3:$AN$51,3,0),D3)</f>
        <v>100</v>
      </c>
      <c r="E4" s="29">
        <f t="shared" ref="E4:E35" si="3">C4</f>
        <v>60</v>
      </c>
      <c r="F4" s="29">
        <f t="shared" ref="F4:F35" si="4">D4</f>
        <v>100</v>
      </c>
      <c r="G4" s="29" t="str">
        <f>IF(B4&lt;3,"",VLOOKUP(B4,随机目标!$BC$2:$BG$17,5,0))</f>
        <v/>
      </c>
      <c r="H4" s="29">
        <f>INT(C4*产出设定!$C$4)</f>
        <v>90</v>
      </c>
      <c r="I4" s="29">
        <f>INT(D4*产出设定!$C$4)</f>
        <v>150</v>
      </c>
      <c r="J4" s="29">
        <f>FLOOR(产出设定!$C$10*价值设定!M3,5)</f>
        <v>105</v>
      </c>
      <c r="K4" s="29">
        <f>INT(C4*产出设定!$C$5)</f>
        <v>120</v>
      </c>
      <c r="L4" s="29">
        <f>INT(D4*产出设定!$C$5)</f>
        <v>200</v>
      </c>
      <c r="M4" s="29">
        <f>FLOOR(产出设定!$C$11*价值设定!M3,5)</f>
        <v>140</v>
      </c>
      <c r="N4" s="29">
        <f>MAX(INT(E4*产出设定!$C$6*产出设定!$C$7),200)</f>
        <v>200</v>
      </c>
      <c r="O4" s="29">
        <f>INT(H4*产出设定!$C$6*产出设定!$C$7)</f>
        <v>225</v>
      </c>
      <c r="P4" s="29">
        <f>INT(K4*产出设定!$C$6*产出设定!$C$7)</f>
        <v>300</v>
      </c>
      <c r="Q4" s="29">
        <v>10001</v>
      </c>
      <c r="R4" s="29">
        <v>10101</v>
      </c>
      <c r="S4" s="29">
        <v>10201</v>
      </c>
      <c r="T4" s="30" t="str">
        <f>IF(G4="","pack,"&amp;Q4,"pack,"&amp;Q4&amp;";"&amp;G4)&amp;";"&amp;产出设定!$D$28</f>
        <v>pack,10001;pack,401</v>
      </c>
      <c r="U4" s="30" t="str">
        <f>"pack,"&amp;R4&amp;";stage_token,"&amp;J4&amp;";"&amp;产出设定!$D$29</f>
        <v>pack,10101;stage_token,105;dice,1</v>
      </c>
      <c r="V4" s="30" t="str">
        <f>"pack,"&amp;S4&amp;";stage_token,"&amp;M4&amp;";"&amp;产出设定!$D$30</f>
        <v>pack,10201;stage_token,140;dice,1</v>
      </c>
      <c r="W4" s="30" t="str">
        <f>IF(G4="","item,200",IF(B4&lt;7,"item,101;item,200",IF(B4&lt;11,"item,101;item,102;item,200","item,102;item,200")))</f>
        <v>item,200</v>
      </c>
      <c r="X4" s="30" t="s">
        <v>2090</v>
      </c>
      <c r="Y4" s="30" t="s">
        <v>2090</v>
      </c>
      <c r="Z4" s="29">
        <f>CEILING((E4*5+N4)/价值设定!L3+F4/价值设定!K3+0.2,0.1)</f>
        <v>5.2</v>
      </c>
      <c r="AA4" s="29">
        <f>CEILING((H4*5+O4)/价值设定!L3+I4/价值设定!K3+J4/价值设定!M3,0.1)</f>
        <v>14.4</v>
      </c>
      <c r="AB4" s="29">
        <f>CEILING((K4*5+P4)/价值设定!L3+L4/价值设定!K3+M4/价值设定!M3,0.1)</f>
        <v>19.200000000000003</v>
      </c>
      <c r="AD4" s="29">
        <f>VALUE(LEFT(AE4,FIND("-",AE4)-1))</f>
        <v>1</v>
      </c>
      <c r="AE4" s="39" t="s">
        <v>189</v>
      </c>
      <c r="AF4" s="40">
        <v>2</v>
      </c>
      <c r="AG4" s="40">
        <v>0</v>
      </c>
      <c r="AH4" s="40">
        <v>1</v>
      </c>
      <c r="AI4" s="40">
        <v>0</v>
      </c>
      <c r="AJ4" s="40">
        <v>1</v>
      </c>
      <c r="AK4" s="40" t="s">
        <v>190</v>
      </c>
      <c r="AL4" s="41">
        <v>1</v>
      </c>
      <c r="AM4" s="42">
        <v>60</v>
      </c>
      <c r="AN4" s="42">
        <v>100</v>
      </c>
      <c r="AO4" s="43">
        <f>INT(AM4*AF4+AG4*AM4*1.5+AH4*AM4*2)*1.5</f>
        <v>360</v>
      </c>
      <c r="AP4" s="43">
        <f>INT(AN4*AF4+AG4*AN4*1.5+AH4*AN4*2)</f>
        <v>400</v>
      </c>
      <c r="AQ4" s="44"/>
      <c r="AR4" s="44"/>
      <c r="AS4" s="44"/>
      <c r="AU4" s="45" t="s">
        <v>139</v>
      </c>
      <c r="AV4" s="45">
        <v>2</v>
      </c>
      <c r="AW4" s="45">
        <v>0</v>
      </c>
      <c r="AX4" s="45">
        <v>1</v>
      </c>
      <c r="AY4" s="45" t="s">
        <v>140</v>
      </c>
      <c r="AZ4" s="45" t="s">
        <v>141</v>
      </c>
      <c r="BA4" s="45">
        <v>3</v>
      </c>
      <c r="BB4" s="45" t="s">
        <v>142</v>
      </c>
      <c r="BD4" s="38"/>
    </row>
    <row r="5" spans="1:56">
      <c r="A5" s="29">
        <v>2</v>
      </c>
      <c r="B5" s="29">
        <f t="shared" si="0"/>
        <v>2</v>
      </c>
      <c r="C5" s="29">
        <f t="shared" si="1"/>
        <v>64</v>
      </c>
      <c r="D5" s="29">
        <f t="shared" si="2"/>
        <v>107</v>
      </c>
      <c r="E5" s="29">
        <f t="shared" si="3"/>
        <v>64</v>
      </c>
      <c r="F5" s="29">
        <f t="shared" si="4"/>
        <v>107</v>
      </c>
      <c r="G5" s="29" t="str">
        <f>IF(B5&lt;3,"",VLOOKUP(B5,随机目标!$BC$2:$BG$17,5,0))</f>
        <v/>
      </c>
      <c r="H5" s="29">
        <f>INT(C5*产出设定!$C$4)</f>
        <v>96</v>
      </c>
      <c r="I5" s="29">
        <f>INT(D5*产出设定!$C$4)</f>
        <v>160</v>
      </c>
      <c r="J5" s="29">
        <f>FLOOR(产出设定!$C$10*价值设定!M4,5)</f>
        <v>105</v>
      </c>
      <c r="K5" s="29">
        <f>INT(C5*产出设定!$C$5)</f>
        <v>128</v>
      </c>
      <c r="L5" s="29">
        <f>INT(D5*产出设定!$C$5)</f>
        <v>214</v>
      </c>
      <c r="M5" s="29">
        <f>FLOOR(产出设定!$C$11*价值设定!M4,5)</f>
        <v>140</v>
      </c>
      <c r="N5" s="29">
        <f>MAX(INT(E5*产出设定!$C$6*产出设定!$C$7),200)</f>
        <v>200</v>
      </c>
      <c r="O5" s="29">
        <f>INT(H5*产出设定!$C$6*产出设定!$C$7)</f>
        <v>240</v>
      </c>
      <c r="P5" s="29">
        <f>INT(K5*产出设定!$C$6*产出设定!$C$7)</f>
        <v>320</v>
      </c>
      <c r="Q5" s="29">
        <v>10002</v>
      </c>
      <c r="R5" s="29">
        <v>10102</v>
      </c>
      <c r="S5" s="29">
        <v>10202</v>
      </c>
      <c r="T5" s="30" t="str">
        <f>IF(G5="","pack,"&amp;Q5,"pack,"&amp;Q5&amp;";"&amp;G5)&amp;";"&amp;产出设定!$D$28</f>
        <v>pack,10002;pack,401</v>
      </c>
      <c r="U5" s="30" t="str">
        <f>"pack,"&amp;R5&amp;";stage_token,"&amp;J5&amp;";"&amp;产出设定!$D$29</f>
        <v>pack,10102;stage_token,105;dice,1</v>
      </c>
      <c r="V5" s="30" t="str">
        <f>"pack,"&amp;S5&amp;";stage_token,"&amp;M5&amp;";"&amp;产出设定!$D$30</f>
        <v>pack,10202;stage_token,140;dice,1</v>
      </c>
      <c r="W5" s="30" t="str">
        <f t="shared" ref="W5:W68" si="5">IF(G5="","item,200",IF(B5&lt;7,"item,101;item,200",IF(B5&lt;11,"item,101;item,102;item,200","item,102;item,200")))</f>
        <v>item,200</v>
      </c>
      <c r="X5" s="30" t="s">
        <v>2090</v>
      </c>
      <c r="Y5" s="30" t="s">
        <v>2090</v>
      </c>
      <c r="Z5" s="29">
        <f>CEILING((E5*5+N5)/价值设定!L4+F5/价值设定!K4+0.2,0.1)</f>
        <v>5.3000000000000007</v>
      </c>
      <c r="AA5" s="29">
        <f>CEILING((H5*5+O5)/价值设定!L4+I5/价值设定!K4+J5/价值设定!M4,0.1)</f>
        <v>14.700000000000001</v>
      </c>
      <c r="AB5" s="29">
        <f>CEILING((K5*5+P5)/价值设定!L4+L5/价值设定!K4+M5/价值设定!M4,0.1)</f>
        <v>19.600000000000001</v>
      </c>
      <c r="AD5" s="29">
        <f t="shared" ref="AD5:AD51" si="6">VALUE(LEFT(AE5,FIND("-",AE5)-1))</f>
        <v>2</v>
      </c>
      <c r="AE5" s="46" t="s">
        <v>22</v>
      </c>
      <c r="AF5" s="45">
        <v>3</v>
      </c>
      <c r="AG5" s="45">
        <v>0</v>
      </c>
      <c r="AH5" s="45">
        <v>0</v>
      </c>
      <c r="AI5" s="45" t="s">
        <v>23</v>
      </c>
      <c r="AJ5" s="45">
        <v>2</v>
      </c>
      <c r="AK5" s="45" t="s">
        <v>24</v>
      </c>
      <c r="AL5" s="41">
        <v>2</v>
      </c>
      <c r="AM5" s="42">
        <v>64</v>
      </c>
      <c r="AN5" s="42">
        <v>107</v>
      </c>
      <c r="AO5" s="43">
        <f t="shared" ref="AO5:AO51" si="7">INT(AM5*AF5+AG5*AM5*1.5+AH5*AM5*2)*1.5</f>
        <v>288</v>
      </c>
      <c r="AP5" s="43">
        <f t="shared" ref="AP5:AP51" si="8">INT(AN5*AF5+AG5*AN5*1.5+AH5*AN5*2)</f>
        <v>321</v>
      </c>
      <c r="AQ5" s="47"/>
      <c r="AR5" s="44"/>
      <c r="AS5" s="44"/>
      <c r="AU5" s="45" t="s">
        <v>143</v>
      </c>
      <c r="AV5" s="45">
        <v>3</v>
      </c>
      <c r="AW5" s="45">
        <v>0</v>
      </c>
      <c r="AX5" s="45">
        <v>1</v>
      </c>
      <c r="AY5" s="45" t="s">
        <v>140</v>
      </c>
      <c r="AZ5" s="45" t="s">
        <v>141</v>
      </c>
      <c r="BA5" s="45">
        <v>3</v>
      </c>
      <c r="BB5" s="45" t="s">
        <v>142</v>
      </c>
    </row>
    <row r="6" spans="1:56">
      <c r="A6" s="29">
        <v>3</v>
      </c>
      <c r="B6" s="29">
        <f t="shared" si="0"/>
        <v>2</v>
      </c>
      <c r="C6" s="29">
        <f t="shared" si="1"/>
        <v>68</v>
      </c>
      <c r="D6" s="29">
        <f t="shared" si="2"/>
        <v>113</v>
      </c>
      <c r="E6" s="29">
        <f t="shared" si="3"/>
        <v>68</v>
      </c>
      <c r="F6" s="29">
        <f t="shared" si="4"/>
        <v>113</v>
      </c>
      <c r="G6" s="29" t="str">
        <f>IF(B6&lt;3,"",VLOOKUP(B6,随机目标!$BC$2:$BG$17,5,0))</f>
        <v/>
      </c>
      <c r="H6" s="29">
        <f>INT(C6*产出设定!$C$4)</f>
        <v>102</v>
      </c>
      <c r="I6" s="29">
        <f>INT(D6*产出设定!$C$4)</f>
        <v>169</v>
      </c>
      <c r="J6" s="29">
        <f>FLOOR(产出设定!$C$10*价值设定!M5,5)</f>
        <v>105</v>
      </c>
      <c r="K6" s="29">
        <f>INT(C6*产出设定!$C$5)</f>
        <v>136</v>
      </c>
      <c r="L6" s="29">
        <f>INT(D6*产出设定!$C$5)</f>
        <v>226</v>
      </c>
      <c r="M6" s="29">
        <f>FLOOR(产出设定!$C$11*价值设定!M5,5)</f>
        <v>140</v>
      </c>
      <c r="N6" s="29">
        <f>MAX(INT(E6*产出设定!$C$6*产出设定!$C$7),200)</f>
        <v>200</v>
      </c>
      <c r="O6" s="29">
        <f>INT(H6*产出设定!$C$6*产出设定!$C$7)</f>
        <v>255</v>
      </c>
      <c r="P6" s="29">
        <f>INT(K6*产出设定!$C$6*产出设定!$C$7)</f>
        <v>340</v>
      </c>
      <c r="Q6" s="29">
        <v>10003</v>
      </c>
      <c r="R6" s="29">
        <v>10103</v>
      </c>
      <c r="S6" s="29">
        <v>10203</v>
      </c>
      <c r="T6" s="30" t="str">
        <f>IF(G6="","pack,"&amp;Q6,"pack,"&amp;Q6&amp;";"&amp;G6)&amp;";"&amp;产出设定!$D$28</f>
        <v>pack,10003;pack,401</v>
      </c>
      <c r="U6" s="30" t="str">
        <f>"pack,"&amp;R6&amp;";stage_token,"&amp;J6&amp;";"&amp;产出设定!$D$29</f>
        <v>pack,10103;stage_token,105;dice,1</v>
      </c>
      <c r="V6" s="30" t="str">
        <f>"pack,"&amp;S6&amp;";stage_token,"&amp;M6&amp;";"&amp;产出设定!$D$30</f>
        <v>pack,10203;stage_token,140;dice,1</v>
      </c>
      <c r="W6" s="30" t="str">
        <f t="shared" si="5"/>
        <v>item,200</v>
      </c>
      <c r="X6" s="30" t="s">
        <v>2089</v>
      </c>
      <c r="Y6" s="30" t="s">
        <v>2089</v>
      </c>
      <c r="Z6" s="29">
        <f>CEILING((E6*5+N6)/价值设定!L5+F6/价值设定!K5+0.2,0.1)</f>
        <v>5.5</v>
      </c>
      <c r="AA6" s="29">
        <f>CEILING((H6*5+O6)/价值设定!L5+I6/价值设定!K5+J6/价值设定!M5,0.1)</f>
        <v>14.9</v>
      </c>
      <c r="AB6" s="29">
        <f>CEILING((K6*5+P6)/价值设定!L5+L6/价值设定!K5+M6/价值设定!M5,0.1)</f>
        <v>19.900000000000002</v>
      </c>
      <c r="AD6" s="29">
        <f t="shared" si="6"/>
        <v>2</v>
      </c>
      <c r="AE6" s="46" t="s">
        <v>25</v>
      </c>
      <c r="AF6" s="45">
        <v>3</v>
      </c>
      <c r="AG6" s="45">
        <v>0</v>
      </c>
      <c r="AH6" s="45">
        <v>1</v>
      </c>
      <c r="AI6" s="45" t="s">
        <v>23</v>
      </c>
      <c r="AJ6" s="45" t="s">
        <v>26</v>
      </c>
      <c r="AK6" s="45" t="s">
        <v>27</v>
      </c>
      <c r="AL6" s="41">
        <v>3</v>
      </c>
      <c r="AM6" s="42">
        <v>68</v>
      </c>
      <c r="AN6" s="42">
        <v>113</v>
      </c>
      <c r="AO6" s="43">
        <f t="shared" si="7"/>
        <v>510</v>
      </c>
      <c r="AP6" s="43">
        <f t="shared" si="8"/>
        <v>565</v>
      </c>
      <c r="AQ6" s="47"/>
      <c r="AR6" s="44"/>
      <c r="AS6" s="44"/>
      <c r="AU6" s="45" t="s">
        <v>144</v>
      </c>
      <c r="AV6" s="45">
        <v>3</v>
      </c>
      <c r="AW6" s="45">
        <v>0</v>
      </c>
      <c r="AX6" s="45">
        <v>1</v>
      </c>
      <c r="AY6" s="45">
        <v>0</v>
      </c>
      <c r="AZ6" s="45" t="s">
        <v>141</v>
      </c>
      <c r="BA6" s="45">
        <v>3</v>
      </c>
      <c r="BB6" s="45" t="s">
        <v>145</v>
      </c>
    </row>
    <row r="7" spans="1:56">
      <c r="A7" s="29">
        <v>4</v>
      </c>
      <c r="B7" s="29">
        <f t="shared" si="0"/>
        <v>2</v>
      </c>
      <c r="C7" s="29">
        <f t="shared" si="1"/>
        <v>72</v>
      </c>
      <c r="D7" s="29">
        <f t="shared" si="2"/>
        <v>120</v>
      </c>
      <c r="E7" s="29">
        <f t="shared" si="3"/>
        <v>72</v>
      </c>
      <c r="F7" s="29">
        <f t="shared" si="4"/>
        <v>120</v>
      </c>
      <c r="G7" s="29" t="str">
        <f>IF(B7&lt;3,"",VLOOKUP(B7,随机目标!$BC$2:$BG$17,5,0))</f>
        <v/>
      </c>
      <c r="H7" s="29">
        <f>INT(C7*产出设定!$C$4)</f>
        <v>108</v>
      </c>
      <c r="I7" s="29">
        <f>INT(D7*产出设定!$C$4)</f>
        <v>180</v>
      </c>
      <c r="J7" s="29">
        <f>FLOOR(产出设定!$C$10*价值设定!M6,5)</f>
        <v>105</v>
      </c>
      <c r="K7" s="29">
        <f>INT(C7*产出设定!$C$5)</f>
        <v>144</v>
      </c>
      <c r="L7" s="29">
        <f>INT(D7*产出设定!$C$5)</f>
        <v>240</v>
      </c>
      <c r="M7" s="29">
        <f>FLOOR(产出设定!$C$11*价值设定!M6,5)</f>
        <v>140</v>
      </c>
      <c r="N7" s="29">
        <f>MAX(INT(E7*产出设定!$C$6*产出设定!$C$7),200)</f>
        <v>200</v>
      </c>
      <c r="O7" s="29">
        <f>INT(H7*产出设定!$C$6*产出设定!$C$7)</f>
        <v>270</v>
      </c>
      <c r="P7" s="29">
        <f>INT(K7*产出设定!$C$6*产出设定!$C$7)</f>
        <v>360</v>
      </c>
      <c r="Q7" s="29">
        <v>10004</v>
      </c>
      <c r="R7" s="29">
        <v>10104</v>
      </c>
      <c r="S7" s="29">
        <v>10204</v>
      </c>
      <c r="T7" s="30" t="str">
        <f>IF(G7="","pack,"&amp;Q7,"pack,"&amp;Q7&amp;";"&amp;G7)&amp;";"&amp;产出设定!$D$28</f>
        <v>pack,10004;pack,401</v>
      </c>
      <c r="U7" s="30" t="str">
        <f>"pack,"&amp;R7&amp;";stage_token,"&amp;J7&amp;";"&amp;产出设定!$D$29</f>
        <v>pack,10104;stage_token,105;dice,1</v>
      </c>
      <c r="V7" s="30" t="str">
        <f>"pack,"&amp;S7&amp;";stage_token,"&amp;M7&amp;";"&amp;产出设定!$D$30</f>
        <v>pack,10204;stage_token,140;dice,1</v>
      </c>
      <c r="W7" s="30" t="str">
        <f t="shared" si="5"/>
        <v>item,200</v>
      </c>
      <c r="X7" s="30" t="s">
        <v>2089</v>
      </c>
      <c r="Y7" s="30" t="s">
        <v>2089</v>
      </c>
      <c r="Z7" s="29">
        <f>CEILING((E7*5+N7)/价值设定!L6+F7/价值设定!K6+0.2,0.1)</f>
        <v>5.6000000000000005</v>
      </c>
      <c r="AA7" s="29">
        <f>CEILING((H7*5+O7)/价值设定!L6+I7/价值设定!K6+J7/价值设定!M6,0.1)</f>
        <v>15.200000000000001</v>
      </c>
      <c r="AB7" s="29">
        <f>CEILING((K7*5+P7)/价值设定!L6+L7/价值设定!K6+M7/价值设定!M6,0.1)</f>
        <v>20.200000000000003</v>
      </c>
      <c r="AD7" s="29">
        <f t="shared" si="6"/>
        <v>2</v>
      </c>
      <c r="AE7" s="46" t="s">
        <v>28</v>
      </c>
      <c r="AF7" s="45">
        <v>2</v>
      </c>
      <c r="AG7" s="45">
        <v>0</v>
      </c>
      <c r="AH7" s="45">
        <v>1</v>
      </c>
      <c r="AI7" s="45">
        <v>0</v>
      </c>
      <c r="AJ7" s="45" t="s">
        <v>26</v>
      </c>
      <c r="AK7" s="45" t="s">
        <v>27</v>
      </c>
      <c r="AL7" s="41">
        <v>4</v>
      </c>
      <c r="AM7" s="42">
        <v>72</v>
      </c>
      <c r="AN7" s="42">
        <v>120</v>
      </c>
      <c r="AO7" s="43">
        <f t="shared" si="7"/>
        <v>432</v>
      </c>
      <c r="AP7" s="43">
        <f t="shared" si="8"/>
        <v>480</v>
      </c>
      <c r="AQ7" s="47"/>
      <c r="AR7" s="44"/>
      <c r="AS7" s="44"/>
      <c r="AU7" s="46" t="s">
        <v>146</v>
      </c>
      <c r="AV7" s="45">
        <v>4</v>
      </c>
      <c r="AW7" s="45">
        <v>0</v>
      </c>
      <c r="AX7" s="45">
        <v>1</v>
      </c>
      <c r="AY7" s="45">
        <v>0</v>
      </c>
      <c r="AZ7" s="48" t="s">
        <v>141</v>
      </c>
      <c r="BA7" s="45">
        <v>3</v>
      </c>
      <c r="BB7" s="45" t="s">
        <v>142</v>
      </c>
    </row>
    <row r="8" spans="1:56">
      <c r="A8" s="29">
        <v>5</v>
      </c>
      <c r="B8" s="29">
        <f t="shared" si="0"/>
        <v>3</v>
      </c>
      <c r="C8" s="29">
        <f t="shared" si="1"/>
        <v>76</v>
      </c>
      <c r="D8" s="29">
        <f t="shared" si="2"/>
        <v>127</v>
      </c>
      <c r="E8" s="29">
        <f t="shared" si="3"/>
        <v>76</v>
      </c>
      <c r="F8" s="29">
        <f t="shared" si="4"/>
        <v>127</v>
      </c>
      <c r="G8" s="29" t="str">
        <f>IF(B8&lt;3,"",VLOOKUP(B8,随机目标!$BC$2:$BG$17,5,0))</f>
        <v>pack,1222</v>
      </c>
      <c r="H8" s="29">
        <f>INT(C8*产出设定!$C$4)</f>
        <v>114</v>
      </c>
      <c r="I8" s="29">
        <f>INT(D8*产出设定!$C$4)</f>
        <v>190</v>
      </c>
      <c r="J8" s="29">
        <f>FLOOR(产出设定!$C$10*价值设定!M7,5)</f>
        <v>105</v>
      </c>
      <c r="K8" s="29">
        <f>INT(C8*产出设定!$C$5)</f>
        <v>152</v>
      </c>
      <c r="L8" s="29">
        <f>INT(D8*产出设定!$C$5)</f>
        <v>254</v>
      </c>
      <c r="M8" s="29">
        <f>FLOOR(产出设定!$C$11*价值设定!M7,5)</f>
        <v>145</v>
      </c>
      <c r="N8" s="29">
        <f>MAX(INT(E8*产出设定!$C$6*产出设定!$C$7),200)</f>
        <v>200</v>
      </c>
      <c r="O8" s="29">
        <f>INT(H8*产出设定!$C$6*产出设定!$C$7)</f>
        <v>285</v>
      </c>
      <c r="P8" s="29">
        <f>INT(K8*产出设定!$C$6*产出设定!$C$7)</f>
        <v>380</v>
      </c>
      <c r="Q8" s="29">
        <v>10005</v>
      </c>
      <c r="R8" s="29">
        <v>10105</v>
      </c>
      <c r="S8" s="29">
        <v>10205</v>
      </c>
      <c r="T8" s="30" t="str">
        <f>IF(G8="","pack,"&amp;Q8,"pack,"&amp;Q8&amp;";"&amp;G8)&amp;";"&amp;产出设定!$D$28</f>
        <v>pack,10005;pack,1222;pack,401</v>
      </c>
      <c r="U8" s="30" t="str">
        <f>"pack,"&amp;R8&amp;";stage_token,"&amp;J8&amp;";"&amp;产出设定!$D$29</f>
        <v>pack,10105;stage_token,105;dice,1</v>
      </c>
      <c r="V8" s="30" t="str">
        <f>"pack,"&amp;S8&amp;";stage_token,"&amp;M8&amp;";"&amp;产出设定!$D$30</f>
        <v>pack,10205;stage_token,145;dice,1</v>
      </c>
      <c r="W8" s="30" t="str">
        <f t="shared" si="5"/>
        <v>item,101;item,200</v>
      </c>
      <c r="X8" s="30" t="s">
        <v>2089</v>
      </c>
      <c r="Y8" s="30" t="s">
        <v>2089</v>
      </c>
      <c r="Z8" s="29">
        <f>CEILING((E8*5+N8)/价值设定!L7+F8/价值设定!K7+0.2,0.1)</f>
        <v>5.7</v>
      </c>
      <c r="AA8" s="29">
        <f>CEILING((H8*5+O8)/价值设定!L7+I8/价值设定!K7+J8/价值设定!M7,0.1)</f>
        <v>15.4</v>
      </c>
      <c r="AB8" s="29">
        <f>CEILING((K8*5+P8)/价值设定!L7+L8/价值设定!K7+M8/价值设定!M7,0.1)</f>
        <v>20.900000000000002</v>
      </c>
      <c r="AD8" s="29">
        <f t="shared" si="6"/>
        <v>3</v>
      </c>
      <c r="AE8" s="46" t="s">
        <v>29</v>
      </c>
      <c r="AF8" s="45">
        <v>3</v>
      </c>
      <c r="AG8" s="45">
        <v>0</v>
      </c>
      <c r="AH8" s="45">
        <v>0</v>
      </c>
      <c r="AI8" s="45">
        <v>0</v>
      </c>
      <c r="AJ8" s="45" t="s">
        <v>26</v>
      </c>
      <c r="AK8" s="45" t="s">
        <v>30</v>
      </c>
      <c r="AL8" s="41">
        <v>5</v>
      </c>
      <c r="AM8" s="42">
        <v>76</v>
      </c>
      <c r="AN8" s="42">
        <v>127</v>
      </c>
      <c r="AO8" s="43">
        <f t="shared" si="7"/>
        <v>342</v>
      </c>
      <c r="AP8" s="43">
        <f t="shared" si="8"/>
        <v>381</v>
      </c>
      <c r="AQ8" s="47"/>
      <c r="AR8" s="44"/>
      <c r="AS8" s="44"/>
      <c r="AU8" s="46" t="s">
        <v>147</v>
      </c>
      <c r="AV8" s="45">
        <v>4</v>
      </c>
      <c r="AW8" s="45">
        <v>0</v>
      </c>
      <c r="AX8" s="45">
        <v>1</v>
      </c>
      <c r="AY8" s="45" t="s">
        <v>140</v>
      </c>
      <c r="AZ8" s="48" t="s">
        <v>141</v>
      </c>
      <c r="BA8" s="45">
        <v>3</v>
      </c>
      <c r="BB8" s="45" t="s">
        <v>142</v>
      </c>
    </row>
    <row r="9" spans="1:56">
      <c r="A9" s="29">
        <v>6</v>
      </c>
      <c r="B9" s="29">
        <f t="shared" si="0"/>
        <v>3</v>
      </c>
      <c r="C9" s="29">
        <f t="shared" si="1"/>
        <v>76</v>
      </c>
      <c r="D9" s="29">
        <f t="shared" si="2"/>
        <v>127</v>
      </c>
      <c r="E9" s="29">
        <f t="shared" si="3"/>
        <v>76</v>
      </c>
      <c r="F9" s="29">
        <f t="shared" si="4"/>
        <v>127</v>
      </c>
      <c r="G9" s="29" t="str">
        <f>IF(B9&lt;3,"",VLOOKUP(B9,随机目标!$BC$2:$BG$17,5,0))</f>
        <v>pack,1222</v>
      </c>
      <c r="H9" s="29">
        <f>INT(C9*产出设定!$C$4)</f>
        <v>114</v>
      </c>
      <c r="I9" s="29">
        <f>INT(D9*产出设定!$C$4)</f>
        <v>190</v>
      </c>
      <c r="J9" s="29">
        <f>FLOOR(产出设定!$C$10*价值设定!M8,5)</f>
        <v>105</v>
      </c>
      <c r="K9" s="29">
        <f>INT(C9*产出设定!$C$5)</f>
        <v>152</v>
      </c>
      <c r="L9" s="29">
        <f>INT(D9*产出设定!$C$5)</f>
        <v>254</v>
      </c>
      <c r="M9" s="29">
        <f>FLOOR(产出设定!$C$11*价值设定!M8,5)</f>
        <v>145</v>
      </c>
      <c r="N9" s="29">
        <f>MAX(INT(E9*产出设定!$C$6*产出设定!$C$7),200)</f>
        <v>200</v>
      </c>
      <c r="O9" s="29">
        <f>INT(H9*产出设定!$C$6*产出设定!$C$7)</f>
        <v>285</v>
      </c>
      <c r="P9" s="29">
        <f>INT(K9*产出设定!$C$6*产出设定!$C$7)</f>
        <v>380</v>
      </c>
      <c r="Q9" s="29">
        <v>10006</v>
      </c>
      <c r="R9" s="29">
        <v>10106</v>
      </c>
      <c r="S9" s="29">
        <v>10206</v>
      </c>
      <c r="T9" s="30" t="str">
        <f>IF(G9="","pack,"&amp;Q9,"pack,"&amp;Q9&amp;";"&amp;G9)&amp;";"&amp;产出设定!$D$28</f>
        <v>pack,10006;pack,1222;pack,401</v>
      </c>
      <c r="U9" s="30" t="str">
        <f>"pack,"&amp;R9&amp;";stage_token,"&amp;J9&amp;";"&amp;产出设定!$D$29</f>
        <v>pack,10106;stage_token,105;dice,1</v>
      </c>
      <c r="V9" s="30" t="str">
        <f>"pack,"&amp;S9&amp;";stage_token,"&amp;M9&amp;";"&amp;产出设定!$D$30</f>
        <v>pack,10206;stage_token,145;dice,1</v>
      </c>
      <c r="W9" s="30" t="str">
        <f t="shared" si="5"/>
        <v>item,101;item,200</v>
      </c>
      <c r="X9" s="30" t="s">
        <v>2089</v>
      </c>
      <c r="Y9" s="30" t="s">
        <v>2089</v>
      </c>
      <c r="Z9" s="29">
        <f>CEILING((E9*5+N9)/价值设定!L8+F9/价值设定!K8+0.2,0.1)</f>
        <v>5.6000000000000005</v>
      </c>
      <c r="AA9" s="29">
        <f>CEILING((H9*5+O9)/价值设定!L8+I9/价值设定!K8+J9/价值设定!M8,0.1)</f>
        <v>15.200000000000001</v>
      </c>
      <c r="AB9" s="29">
        <f>CEILING((K9*5+P9)/价值设定!L8+L9/价值设定!K8+M9/价值设定!M8,0.1)</f>
        <v>20.6</v>
      </c>
      <c r="AD9" s="29">
        <f t="shared" si="6"/>
        <v>3</v>
      </c>
      <c r="AE9" s="46" t="s">
        <v>31</v>
      </c>
      <c r="AF9" s="45">
        <v>3</v>
      </c>
      <c r="AG9" s="45">
        <v>0</v>
      </c>
      <c r="AH9" s="45">
        <v>1</v>
      </c>
      <c r="AI9" s="45" t="s">
        <v>23</v>
      </c>
      <c r="AJ9" s="45" t="s">
        <v>26</v>
      </c>
      <c r="AK9" s="45" t="s">
        <v>32</v>
      </c>
      <c r="AL9" s="41">
        <v>7</v>
      </c>
      <c r="AM9" s="42">
        <v>80</v>
      </c>
      <c r="AN9" s="42">
        <v>133</v>
      </c>
      <c r="AO9" s="43">
        <f t="shared" si="7"/>
        <v>600</v>
      </c>
      <c r="AP9" s="43">
        <f t="shared" si="8"/>
        <v>665</v>
      </c>
      <c r="AQ9" s="47"/>
      <c r="AR9" s="44"/>
      <c r="AS9" s="44"/>
      <c r="AU9" s="46" t="s">
        <v>148</v>
      </c>
      <c r="AV9" s="45">
        <v>4</v>
      </c>
      <c r="AW9" s="45">
        <v>0</v>
      </c>
      <c r="AX9" s="45">
        <v>1</v>
      </c>
      <c r="AY9" s="45">
        <v>0</v>
      </c>
      <c r="AZ9" s="48" t="s">
        <v>141</v>
      </c>
      <c r="BA9" s="45">
        <v>4</v>
      </c>
      <c r="BB9" s="45" t="s">
        <v>149</v>
      </c>
    </row>
    <row r="10" spans="1:56">
      <c r="A10" s="29">
        <v>7</v>
      </c>
      <c r="B10" s="29">
        <f t="shared" si="0"/>
        <v>3</v>
      </c>
      <c r="C10" s="29">
        <f t="shared" si="1"/>
        <v>80</v>
      </c>
      <c r="D10" s="29">
        <f t="shared" si="2"/>
        <v>133</v>
      </c>
      <c r="E10" s="29">
        <f t="shared" si="3"/>
        <v>80</v>
      </c>
      <c r="F10" s="29">
        <f t="shared" si="4"/>
        <v>133</v>
      </c>
      <c r="G10" s="29" t="str">
        <f>IF(B10&lt;3,"",VLOOKUP(B10,随机目标!$BC$2:$BG$17,5,0))</f>
        <v>pack,1222</v>
      </c>
      <c r="H10" s="29">
        <f>INT(C10*产出设定!$C$4)</f>
        <v>120</v>
      </c>
      <c r="I10" s="29">
        <f>INT(D10*产出设定!$C$4)</f>
        <v>199</v>
      </c>
      <c r="J10" s="29">
        <f>FLOOR(产出设定!$C$10*价值设定!M9,5)</f>
        <v>110</v>
      </c>
      <c r="K10" s="29">
        <f>INT(C10*产出设定!$C$5)</f>
        <v>160</v>
      </c>
      <c r="L10" s="29">
        <f>INT(D10*产出设定!$C$5)</f>
        <v>266</v>
      </c>
      <c r="M10" s="29">
        <f>FLOOR(产出设定!$C$11*价值设定!M9,5)</f>
        <v>145</v>
      </c>
      <c r="N10" s="29">
        <f>MAX(INT(E10*产出设定!$C$6*产出设定!$C$7),200)</f>
        <v>200</v>
      </c>
      <c r="O10" s="29">
        <f>INT(H10*产出设定!$C$6*产出设定!$C$7)</f>
        <v>300</v>
      </c>
      <c r="P10" s="29">
        <f>INT(K10*产出设定!$C$6*产出设定!$C$7)</f>
        <v>400</v>
      </c>
      <c r="Q10" s="29">
        <v>10007</v>
      </c>
      <c r="R10" s="29">
        <v>10107</v>
      </c>
      <c r="S10" s="29">
        <v>10207</v>
      </c>
      <c r="T10" s="30" t="str">
        <f>IF(G10="","pack,"&amp;Q10,"pack,"&amp;Q10&amp;";"&amp;G10)&amp;";"&amp;产出设定!$D$28</f>
        <v>pack,10007;pack,1222;pack,401</v>
      </c>
      <c r="U10" s="30" t="str">
        <f>"pack,"&amp;R10&amp;";stage_token,"&amp;J10&amp;";"&amp;产出设定!$D$29</f>
        <v>pack,10107;stage_token,110;dice,1</v>
      </c>
      <c r="V10" s="30" t="str">
        <f>"pack,"&amp;S10&amp;";stage_token,"&amp;M10&amp;";"&amp;产出设定!$D$30</f>
        <v>pack,10207;stage_token,145;dice,1</v>
      </c>
      <c r="W10" s="30" t="str">
        <f t="shared" si="5"/>
        <v>item,101;item,200</v>
      </c>
      <c r="X10" s="30" t="s">
        <v>2089</v>
      </c>
      <c r="Y10" s="30" t="s">
        <v>2089</v>
      </c>
      <c r="Z10" s="29">
        <f>CEILING((E10*5+N10)/价值设定!L9+F10/价值设定!K9+0.2,0.1)</f>
        <v>5.7</v>
      </c>
      <c r="AA10" s="29">
        <f>CEILING((H10*5+O10)/价值设定!L9+I10/价值设定!K9+J10/价值设定!M9,0.1)</f>
        <v>15.8</v>
      </c>
      <c r="AB10" s="29">
        <f>CEILING((K10*5+P10)/价值设定!L9+L10/价值设定!K9+M10/价值设定!M9,0.1)</f>
        <v>20.900000000000002</v>
      </c>
      <c r="AD10" s="29">
        <f t="shared" si="6"/>
        <v>3</v>
      </c>
      <c r="AE10" s="46" t="s">
        <v>33</v>
      </c>
      <c r="AF10" s="45">
        <v>3</v>
      </c>
      <c r="AG10" s="45">
        <v>0</v>
      </c>
      <c r="AH10" s="45">
        <v>1</v>
      </c>
      <c r="AI10" s="45" t="s">
        <v>34</v>
      </c>
      <c r="AJ10" s="45" t="s">
        <v>26</v>
      </c>
      <c r="AK10" s="45" t="s">
        <v>27</v>
      </c>
      <c r="AL10" s="41">
        <v>9</v>
      </c>
      <c r="AM10" s="42">
        <v>84</v>
      </c>
      <c r="AN10" s="42">
        <v>140</v>
      </c>
      <c r="AO10" s="43">
        <f t="shared" si="7"/>
        <v>630</v>
      </c>
      <c r="AP10" s="43">
        <f t="shared" si="8"/>
        <v>700</v>
      </c>
      <c r="AQ10" s="47"/>
      <c r="AR10" s="44"/>
      <c r="AS10" s="44"/>
      <c r="AU10" s="46" t="s">
        <v>150</v>
      </c>
      <c r="AV10" s="45">
        <v>5</v>
      </c>
      <c r="AW10" s="45">
        <v>1</v>
      </c>
      <c r="AX10" s="45">
        <v>1</v>
      </c>
      <c r="AY10" s="45" t="s">
        <v>151</v>
      </c>
      <c r="AZ10" s="48" t="s">
        <v>141</v>
      </c>
      <c r="BA10" s="45">
        <v>4</v>
      </c>
      <c r="BB10" s="45" t="s">
        <v>152</v>
      </c>
    </row>
    <row r="11" spans="1:56">
      <c r="A11" s="29">
        <v>8</v>
      </c>
      <c r="B11" s="29">
        <f t="shared" si="0"/>
        <v>3</v>
      </c>
      <c r="C11" s="29">
        <f t="shared" si="1"/>
        <v>80</v>
      </c>
      <c r="D11" s="29">
        <f t="shared" si="2"/>
        <v>133</v>
      </c>
      <c r="E11" s="29">
        <f t="shared" si="3"/>
        <v>80</v>
      </c>
      <c r="F11" s="29">
        <f t="shared" si="4"/>
        <v>133</v>
      </c>
      <c r="G11" s="29" t="str">
        <f>IF(B11&lt;3,"",VLOOKUP(B11,随机目标!$BC$2:$BG$17,5,0))</f>
        <v>pack,1222</v>
      </c>
      <c r="H11" s="29">
        <f>INT(C11*产出设定!$C$4)</f>
        <v>120</v>
      </c>
      <c r="I11" s="29">
        <f>INT(D11*产出设定!$C$4)</f>
        <v>199</v>
      </c>
      <c r="J11" s="29">
        <f>FLOOR(产出设定!$C$10*价值设定!M10,5)</f>
        <v>110</v>
      </c>
      <c r="K11" s="29">
        <f>INT(C11*产出设定!$C$5)</f>
        <v>160</v>
      </c>
      <c r="L11" s="29">
        <f>INT(D11*产出设定!$C$5)</f>
        <v>266</v>
      </c>
      <c r="M11" s="29">
        <f>FLOOR(产出设定!$C$11*价值设定!M10,5)</f>
        <v>145</v>
      </c>
      <c r="N11" s="29">
        <f>MAX(INT(E11*产出设定!$C$6*产出设定!$C$7),200)</f>
        <v>200</v>
      </c>
      <c r="O11" s="29">
        <f>INT(H11*产出设定!$C$6*产出设定!$C$7)</f>
        <v>300</v>
      </c>
      <c r="P11" s="29">
        <f>INT(K11*产出设定!$C$6*产出设定!$C$7)</f>
        <v>400</v>
      </c>
      <c r="Q11" s="29">
        <v>10008</v>
      </c>
      <c r="R11" s="29">
        <v>10108</v>
      </c>
      <c r="S11" s="29">
        <v>10208</v>
      </c>
      <c r="T11" s="30" t="str">
        <f>IF(G11="","pack,"&amp;Q11,"pack,"&amp;Q11&amp;";"&amp;G11)&amp;";"&amp;产出设定!$D$28</f>
        <v>pack,10008;pack,1222;pack,401</v>
      </c>
      <c r="U11" s="30" t="str">
        <f>"pack,"&amp;R11&amp;";stage_token,"&amp;J11&amp;";"&amp;产出设定!$D$29</f>
        <v>pack,10108;stage_token,110;dice,1</v>
      </c>
      <c r="V11" s="30" t="str">
        <f>"pack,"&amp;S11&amp;";stage_token,"&amp;M11&amp;";"&amp;产出设定!$D$30</f>
        <v>pack,10208;stage_token,145;dice,1</v>
      </c>
      <c r="W11" s="30" t="str">
        <f t="shared" si="5"/>
        <v>item,101;item,200</v>
      </c>
      <c r="X11" s="30" t="s">
        <v>2089</v>
      </c>
      <c r="Y11" s="30" t="s">
        <v>2089</v>
      </c>
      <c r="Z11" s="29">
        <f>CEILING((E11*5+N11)/价值设定!L10+F11/价值设定!K10+0.2,0.1)</f>
        <v>5.7</v>
      </c>
      <c r="AA11" s="29">
        <f>CEILING((H11*5+O11)/价值设定!L10+I11/价值设定!K10+J11/价值设定!M10,0.1)</f>
        <v>15.600000000000001</v>
      </c>
      <c r="AB11" s="29">
        <f>CEILING((K11*5+P11)/价值设定!L10+L11/价值设定!K10+M11/价值设定!M10,0.1)</f>
        <v>20.700000000000003</v>
      </c>
      <c r="AD11" s="29">
        <f t="shared" si="6"/>
        <v>4</v>
      </c>
      <c r="AE11" s="46" t="s">
        <v>35</v>
      </c>
      <c r="AF11" s="45">
        <v>3</v>
      </c>
      <c r="AG11" s="45" t="s">
        <v>23</v>
      </c>
      <c r="AH11" s="45">
        <v>1</v>
      </c>
      <c r="AI11" s="45">
        <v>0</v>
      </c>
      <c r="AJ11" s="45" t="s">
        <v>26</v>
      </c>
      <c r="AK11" s="45" t="s">
        <v>27</v>
      </c>
      <c r="AL11" s="41">
        <v>10</v>
      </c>
      <c r="AM11" s="42">
        <v>87</v>
      </c>
      <c r="AN11" s="42">
        <v>145</v>
      </c>
      <c r="AO11" s="43">
        <f t="shared" si="7"/>
        <v>652.5</v>
      </c>
      <c r="AP11" s="43">
        <f t="shared" si="8"/>
        <v>725</v>
      </c>
      <c r="AQ11" s="47"/>
      <c r="AR11" s="44"/>
      <c r="AS11" s="44"/>
      <c r="AU11" s="46" t="s">
        <v>153</v>
      </c>
      <c r="AV11" s="45">
        <v>5</v>
      </c>
      <c r="AW11" s="45">
        <v>1</v>
      </c>
      <c r="AX11" s="45">
        <v>1</v>
      </c>
      <c r="AY11" s="45">
        <v>0</v>
      </c>
      <c r="AZ11" s="48" t="s">
        <v>141</v>
      </c>
      <c r="BA11" s="45">
        <v>4</v>
      </c>
      <c r="BB11" s="45" t="s">
        <v>142</v>
      </c>
    </row>
    <row r="12" spans="1:56">
      <c r="A12" s="29">
        <v>9</v>
      </c>
      <c r="B12" s="29">
        <f t="shared" si="0"/>
        <v>3</v>
      </c>
      <c r="C12" s="29">
        <f t="shared" si="1"/>
        <v>84</v>
      </c>
      <c r="D12" s="29">
        <f t="shared" si="2"/>
        <v>140</v>
      </c>
      <c r="E12" s="29">
        <f t="shared" si="3"/>
        <v>84</v>
      </c>
      <c r="F12" s="29">
        <f t="shared" si="4"/>
        <v>140</v>
      </c>
      <c r="G12" s="29" t="str">
        <f>IF(B12&lt;3,"",VLOOKUP(B12,随机目标!$BC$2:$BG$17,5,0))</f>
        <v>pack,1222</v>
      </c>
      <c r="H12" s="29">
        <f>INT(C12*产出设定!$C$4)</f>
        <v>126</v>
      </c>
      <c r="I12" s="29">
        <f>INT(D12*产出设定!$C$4)</f>
        <v>210</v>
      </c>
      <c r="J12" s="29">
        <f>FLOOR(产出设定!$C$10*价值设定!M11,5)</f>
        <v>110</v>
      </c>
      <c r="K12" s="29">
        <f>INT(C12*产出设定!$C$5)</f>
        <v>168</v>
      </c>
      <c r="L12" s="29">
        <f>INT(D12*产出设定!$C$5)</f>
        <v>280</v>
      </c>
      <c r="M12" s="29">
        <f>FLOOR(产出设定!$C$11*价值设定!M11,5)</f>
        <v>145</v>
      </c>
      <c r="N12" s="29">
        <f>MAX(INT(E12*产出设定!$C$6*产出设定!$C$7),200)</f>
        <v>210</v>
      </c>
      <c r="O12" s="29">
        <f>INT(H12*产出设定!$C$6*产出设定!$C$7)</f>
        <v>315</v>
      </c>
      <c r="P12" s="29">
        <f>INT(K12*产出设定!$C$6*产出设定!$C$7)</f>
        <v>420</v>
      </c>
      <c r="Q12" s="29">
        <v>10009</v>
      </c>
      <c r="R12" s="29">
        <v>10109</v>
      </c>
      <c r="S12" s="29">
        <v>10209</v>
      </c>
      <c r="T12" s="30" t="str">
        <f>IF(G12="","pack,"&amp;Q12,"pack,"&amp;Q12&amp;";"&amp;G12)&amp;";"&amp;产出设定!$D$28</f>
        <v>pack,10009;pack,1222;pack,401</v>
      </c>
      <c r="U12" s="30" t="str">
        <f>"pack,"&amp;R12&amp;";stage_token,"&amp;J12&amp;";"&amp;产出设定!$D$29</f>
        <v>pack,10109;stage_token,110;dice,1</v>
      </c>
      <c r="V12" s="30" t="str">
        <f>"pack,"&amp;S12&amp;";stage_token,"&amp;M12&amp;";"&amp;产出设定!$D$30</f>
        <v>pack,10209;stage_token,145;dice,1</v>
      </c>
      <c r="W12" s="30" t="str">
        <f t="shared" si="5"/>
        <v>item,101;item,200</v>
      </c>
      <c r="X12" s="30" t="s">
        <v>2089</v>
      </c>
      <c r="Y12" s="30" t="s">
        <v>2089</v>
      </c>
      <c r="Z12" s="29">
        <f>CEILING((E12*5+N12)/价值设定!L11+F12/价值设定!K11+0.2,0.1)</f>
        <v>5.8000000000000007</v>
      </c>
      <c r="AA12" s="29">
        <f>CEILING((H12*5+O12)/价值设定!L11+I12/价值设定!K11+J12/价值设定!M11,0.1)</f>
        <v>15.8</v>
      </c>
      <c r="AB12" s="29">
        <f>CEILING((K12*5+P12)/价值设定!L11+L12/价值设定!K11+M12/价值设定!M11,0.1)</f>
        <v>21</v>
      </c>
      <c r="AD12" s="29">
        <f t="shared" si="6"/>
        <v>4</v>
      </c>
      <c r="AE12" s="46" t="s">
        <v>36</v>
      </c>
      <c r="AF12" s="45">
        <v>3</v>
      </c>
      <c r="AG12" s="45">
        <v>1</v>
      </c>
      <c r="AH12" s="45">
        <v>1</v>
      </c>
      <c r="AI12" s="45" t="s">
        <v>23</v>
      </c>
      <c r="AJ12" s="45">
        <v>2</v>
      </c>
      <c r="AK12" s="45" t="s">
        <v>27</v>
      </c>
      <c r="AL12" s="41">
        <v>13</v>
      </c>
      <c r="AM12" s="42">
        <v>90</v>
      </c>
      <c r="AN12" s="42">
        <v>150</v>
      </c>
      <c r="AO12" s="43">
        <f t="shared" si="7"/>
        <v>877.5</v>
      </c>
      <c r="AP12" s="43">
        <f t="shared" si="8"/>
        <v>975</v>
      </c>
      <c r="AQ12" s="47"/>
      <c r="AR12" s="44"/>
      <c r="AS12" s="44"/>
      <c r="AU12" s="46" t="s">
        <v>154</v>
      </c>
      <c r="AV12" s="45">
        <v>5</v>
      </c>
      <c r="AW12" s="45">
        <v>1</v>
      </c>
      <c r="AX12" s="45">
        <v>1</v>
      </c>
      <c r="AY12" s="45">
        <v>0</v>
      </c>
      <c r="AZ12" s="48" t="s">
        <v>141</v>
      </c>
      <c r="BA12" s="45">
        <v>4</v>
      </c>
      <c r="BB12" s="45" t="s">
        <v>142</v>
      </c>
    </row>
    <row r="13" spans="1:56">
      <c r="A13" s="29">
        <v>10</v>
      </c>
      <c r="B13" s="29">
        <f t="shared" si="0"/>
        <v>4</v>
      </c>
      <c r="C13" s="29">
        <f t="shared" si="1"/>
        <v>87</v>
      </c>
      <c r="D13" s="29">
        <f t="shared" si="2"/>
        <v>145</v>
      </c>
      <c r="E13" s="29">
        <f t="shared" si="3"/>
        <v>87</v>
      </c>
      <c r="F13" s="29">
        <f t="shared" si="4"/>
        <v>145</v>
      </c>
      <c r="G13" s="29" t="str">
        <f>IF(B13&lt;3,"",VLOOKUP(B13,随机目标!$BC$2:$BG$17,5,0))</f>
        <v>pack,1223</v>
      </c>
      <c r="H13" s="29">
        <f>INT(C13*产出设定!$C$4)</f>
        <v>130</v>
      </c>
      <c r="I13" s="29">
        <f>INT(D13*产出设定!$C$4)</f>
        <v>217</v>
      </c>
      <c r="J13" s="29">
        <f>FLOOR(产出设定!$C$10*价值设定!M12,5)</f>
        <v>110</v>
      </c>
      <c r="K13" s="29">
        <f>INT(C13*产出设定!$C$5)</f>
        <v>174</v>
      </c>
      <c r="L13" s="29">
        <f>INT(D13*产出设定!$C$5)</f>
        <v>290</v>
      </c>
      <c r="M13" s="29">
        <f>FLOOR(产出设定!$C$11*价值设定!M12,5)</f>
        <v>150</v>
      </c>
      <c r="N13" s="29">
        <f>MAX(INT(E13*产出设定!$C$6*产出设定!$C$7),200)</f>
        <v>217</v>
      </c>
      <c r="O13" s="29">
        <f>INT(H13*产出设定!$C$6*产出设定!$C$7)</f>
        <v>325</v>
      </c>
      <c r="P13" s="29">
        <f>INT(K13*产出设定!$C$6*产出设定!$C$7)</f>
        <v>435</v>
      </c>
      <c r="Q13" s="29">
        <v>10010</v>
      </c>
      <c r="R13" s="29">
        <v>10110</v>
      </c>
      <c r="S13" s="29">
        <v>10210</v>
      </c>
      <c r="T13" s="30" t="str">
        <f>IF(G13="","pack,"&amp;Q13,"pack,"&amp;Q13&amp;";"&amp;G13)&amp;";"&amp;产出设定!$D$28</f>
        <v>pack,10010;pack,1223;pack,401</v>
      </c>
      <c r="U13" s="30" t="str">
        <f>"pack,"&amp;R13&amp;";stage_token,"&amp;J13&amp;";"&amp;产出设定!$D$29</f>
        <v>pack,10110;stage_token,110;dice,1</v>
      </c>
      <c r="V13" s="30" t="str">
        <f>"pack,"&amp;S13&amp;";stage_token,"&amp;M13&amp;";"&amp;产出设定!$D$30</f>
        <v>pack,10210;stage_token,150;dice,1</v>
      </c>
      <c r="W13" s="30" t="str">
        <f t="shared" si="5"/>
        <v>item,101;item,200</v>
      </c>
      <c r="X13" s="30" t="s">
        <v>2089</v>
      </c>
      <c r="Y13" s="30" t="s">
        <v>2089</v>
      </c>
      <c r="Z13" s="29">
        <f>CEILING((E13*5+N13)/价值设定!L12+F13/价值设定!K12+0.2,0.1)</f>
        <v>5.9</v>
      </c>
      <c r="AA13" s="29">
        <f>CEILING((H13*5+O13)/价值设定!L12+I13/价值设定!K12+J13/价值设定!M12,0.1)</f>
        <v>15.9</v>
      </c>
      <c r="AB13" s="29">
        <f>CEILING((K13*5+P13)/价值设定!L12+L13/价值设定!K12+M13/价值设定!M12,0.1)</f>
        <v>21.400000000000002</v>
      </c>
      <c r="AD13" s="29">
        <f t="shared" si="6"/>
        <v>4</v>
      </c>
      <c r="AE13" s="46" t="s">
        <v>37</v>
      </c>
      <c r="AF13" s="45">
        <v>3</v>
      </c>
      <c r="AG13" s="45">
        <v>1</v>
      </c>
      <c r="AH13" s="45">
        <v>1</v>
      </c>
      <c r="AI13" s="45">
        <v>0</v>
      </c>
      <c r="AJ13" s="45">
        <v>2</v>
      </c>
      <c r="AK13" s="45" t="s">
        <v>27</v>
      </c>
      <c r="AL13" s="41">
        <v>16</v>
      </c>
      <c r="AM13" s="42">
        <v>93</v>
      </c>
      <c r="AN13" s="42">
        <v>155</v>
      </c>
      <c r="AO13" s="43">
        <f t="shared" si="7"/>
        <v>906</v>
      </c>
      <c r="AP13" s="43">
        <f t="shared" si="8"/>
        <v>1007</v>
      </c>
      <c r="AQ13" s="47"/>
      <c r="AR13" s="44"/>
      <c r="AS13" s="44"/>
      <c r="AU13" s="46" t="s">
        <v>155</v>
      </c>
      <c r="AV13" s="45">
        <v>5</v>
      </c>
      <c r="AW13" s="45">
        <v>1</v>
      </c>
      <c r="AX13" s="45">
        <v>1</v>
      </c>
      <c r="AY13" s="45" t="s">
        <v>151</v>
      </c>
      <c r="AZ13" s="48" t="s">
        <v>141</v>
      </c>
      <c r="BA13" s="45">
        <v>4</v>
      </c>
      <c r="BB13" s="45" t="s">
        <v>142</v>
      </c>
    </row>
    <row r="14" spans="1:56">
      <c r="A14" s="29">
        <v>11</v>
      </c>
      <c r="B14" s="29">
        <f t="shared" si="0"/>
        <v>4</v>
      </c>
      <c r="C14" s="29">
        <f t="shared" si="1"/>
        <v>87</v>
      </c>
      <c r="D14" s="29">
        <f t="shared" si="2"/>
        <v>145</v>
      </c>
      <c r="E14" s="29">
        <f t="shared" si="3"/>
        <v>87</v>
      </c>
      <c r="F14" s="29">
        <f t="shared" si="4"/>
        <v>145</v>
      </c>
      <c r="G14" s="29" t="str">
        <f>IF(B14&lt;3,"",VLOOKUP(B14,随机目标!$BC$2:$BG$17,5,0))</f>
        <v>pack,1223</v>
      </c>
      <c r="H14" s="29">
        <f>INT(C14*产出设定!$C$4)</f>
        <v>130</v>
      </c>
      <c r="I14" s="29">
        <f>INT(D14*产出设定!$C$4)</f>
        <v>217</v>
      </c>
      <c r="J14" s="29">
        <f>FLOOR(产出设定!$C$10*价值设定!M13,5)</f>
        <v>110</v>
      </c>
      <c r="K14" s="29">
        <f>INT(C14*产出设定!$C$5)</f>
        <v>174</v>
      </c>
      <c r="L14" s="29">
        <f>INT(D14*产出设定!$C$5)</f>
        <v>290</v>
      </c>
      <c r="M14" s="29">
        <f>FLOOR(产出设定!$C$11*价值设定!M13,5)</f>
        <v>150</v>
      </c>
      <c r="N14" s="29">
        <f>MAX(INT(E14*产出设定!$C$6*产出设定!$C$7),200)</f>
        <v>217</v>
      </c>
      <c r="O14" s="29">
        <f>INT(H14*产出设定!$C$6*产出设定!$C$7)</f>
        <v>325</v>
      </c>
      <c r="P14" s="29">
        <f>INT(K14*产出设定!$C$6*产出设定!$C$7)</f>
        <v>435</v>
      </c>
      <c r="Q14" s="29">
        <v>10011</v>
      </c>
      <c r="R14" s="29">
        <v>10111</v>
      </c>
      <c r="S14" s="29">
        <v>10211</v>
      </c>
      <c r="T14" s="30" t="str">
        <f>IF(G14="","pack,"&amp;Q14,"pack,"&amp;Q14&amp;";"&amp;G14)&amp;";"&amp;产出设定!$D$28</f>
        <v>pack,10011;pack,1223;pack,401</v>
      </c>
      <c r="U14" s="30" t="str">
        <f>"pack,"&amp;R14&amp;";stage_token,"&amp;J14&amp;";"&amp;产出设定!$D$29</f>
        <v>pack,10111;stage_token,110;dice,1</v>
      </c>
      <c r="V14" s="30" t="str">
        <f>"pack,"&amp;S14&amp;";stage_token,"&amp;M14&amp;";"&amp;产出设定!$D$30</f>
        <v>pack,10211;stage_token,150;dice,1</v>
      </c>
      <c r="W14" s="30" t="str">
        <f t="shared" si="5"/>
        <v>item,101;item,200</v>
      </c>
      <c r="X14" s="30" t="s">
        <v>2089</v>
      </c>
      <c r="Y14" s="30" t="s">
        <v>2089</v>
      </c>
      <c r="Z14" s="29">
        <f>CEILING((E14*5+N14)/价值设定!L13+F14/价值设定!K13+0.2,0.1)</f>
        <v>5.8000000000000007</v>
      </c>
      <c r="AA14" s="29">
        <f>CEILING((H14*5+O14)/价值设定!L13+I14/价值设定!K13+J14/价值设定!M13,0.1)</f>
        <v>15.700000000000001</v>
      </c>
      <c r="AB14" s="29">
        <f>CEILING((K14*5+P14)/价值设定!L13+L14/价值设定!K13+M14/价值设定!M13,0.1)</f>
        <v>21.200000000000003</v>
      </c>
      <c r="AD14" s="29">
        <f t="shared" si="6"/>
        <v>4</v>
      </c>
      <c r="AE14" s="46" t="s">
        <v>38</v>
      </c>
      <c r="AF14" s="45">
        <v>3</v>
      </c>
      <c r="AG14" s="45">
        <v>1</v>
      </c>
      <c r="AH14" s="45">
        <v>1</v>
      </c>
      <c r="AI14" s="45" t="s">
        <v>34</v>
      </c>
      <c r="AJ14" s="45">
        <v>2</v>
      </c>
      <c r="AK14" s="45" t="s">
        <v>27</v>
      </c>
      <c r="AL14" s="41">
        <v>17</v>
      </c>
      <c r="AM14" s="42">
        <v>96</v>
      </c>
      <c r="AN14" s="42">
        <v>160</v>
      </c>
      <c r="AO14" s="43">
        <f t="shared" si="7"/>
        <v>936</v>
      </c>
      <c r="AP14" s="43">
        <f t="shared" si="8"/>
        <v>1040</v>
      </c>
      <c r="AQ14" s="47"/>
      <c r="AR14" s="44"/>
      <c r="AS14" s="44"/>
      <c r="AU14" s="46" t="s">
        <v>156</v>
      </c>
      <c r="AV14" s="45">
        <v>5</v>
      </c>
      <c r="AW14" s="45">
        <v>1</v>
      </c>
      <c r="AX14" s="45">
        <v>1</v>
      </c>
      <c r="AY14" s="45">
        <v>0</v>
      </c>
      <c r="AZ14" s="48" t="s">
        <v>141</v>
      </c>
      <c r="BA14" s="45">
        <v>4</v>
      </c>
      <c r="BB14" s="45" t="s">
        <v>142</v>
      </c>
    </row>
    <row r="15" spans="1:56">
      <c r="A15" s="29">
        <v>12</v>
      </c>
      <c r="B15" s="29">
        <f t="shared" si="0"/>
        <v>4</v>
      </c>
      <c r="C15" s="29">
        <f t="shared" si="1"/>
        <v>87</v>
      </c>
      <c r="D15" s="29">
        <f t="shared" si="2"/>
        <v>145</v>
      </c>
      <c r="E15" s="29">
        <f t="shared" si="3"/>
        <v>87</v>
      </c>
      <c r="F15" s="29">
        <f t="shared" si="4"/>
        <v>145</v>
      </c>
      <c r="G15" s="29" t="str">
        <f>IF(B15&lt;3,"",VLOOKUP(B15,随机目标!$BC$2:$BG$17,5,0))</f>
        <v>pack,1223</v>
      </c>
      <c r="H15" s="29">
        <f>INT(C15*产出设定!$C$4)</f>
        <v>130</v>
      </c>
      <c r="I15" s="29">
        <f>INT(D15*产出设定!$C$4)</f>
        <v>217</v>
      </c>
      <c r="J15" s="29">
        <f>FLOOR(产出设定!$C$10*价值设定!M14,5)</f>
        <v>110</v>
      </c>
      <c r="K15" s="29">
        <f>INT(C15*产出设定!$C$5)</f>
        <v>174</v>
      </c>
      <c r="L15" s="29">
        <f>INT(D15*产出设定!$C$5)</f>
        <v>290</v>
      </c>
      <c r="M15" s="29">
        <f>FLOOR(产出设定!$C$11*价值设定!M14,5)</f>
        <v>150</v>
      </c>
      <c r="N15" s="29">
        <f>MAX(INT(E15*产出设定!$C$6*产出设定!$C$7),200)</f>
        <v>217</v>
      </c>
      <c r="O15" s="29">
        <f>INT(H15*产出设定!$C$6*产出设定!$C$7)</f>
        <v>325</v>
      </c>
      <c r="P15" s="29">
        <f>INT(K15*产出设定!$C$6*产出设定!$C$7)</f>
        <v>435</v>
      </c>
      <c r="Q15" s="29">
        <v>10012</v>
      </c>
      <c r="R15" s="29">
        <v>10112</v>
      </c>
      <c r="S15" s="29">
        <v>10212</v>
      </c>
      <c r="T15" s="30" t="str">
        <f>IF(G15="","pack,"&amp;Q15,"pack,"&amp;Q15&amp;";"&amp;G15)&amp;";"&amp;产出设定!$D$28</f>
        <v>pack,10012;pack,1223;pack,401</v>
      </c>
      <c r="U15" s="30" t="str">
        <f>"pack,"&amp;R15&amp;";stage_token,"&amp;J15&amp;";"&amp;产出设定!$D$29</f>
        <v>pack,10112;stage_token,110;dice,1</v>
      </c>
      <c r="V15" s="30" t="str">
        <f>"pack,"&amp;S15&amp;";stage_token,"&amp;M15&amp;";"&amp;产出设定!$D$30</f>
        <v>pack,10212;stage_token,150;dice,1</v>
      </c>
      <c r="W15" s="30" t="str">
        <f t="shared" si="5"/>
        <v>item,101;item,200</v>
      </c>
      <c r="X15" s="30" t="s">
        <v>2089</v>
      </c>
      <c r="Y15" s="30" t="s">
        <v>2089</v>
      </c>
      <c r="Z15" s="29">
        <f>CEILING((E15*5+N15)/价值设定!L14+F15/价值设定!K14+0.2,0.1)</f>
        <v>5.8000000000000007</v>
      </c>
      <c r="AA15" s="29">
        <f>CEILING((H15*5+O15)/价值设定!L14+I15/价值设定!K14+J15/价值设定!M14,0.1)</f>
        <v>15.5</v>
      </c>
      <c r="AB15" s="29">
        <f>CEILING((K15*5+P15)/价值设定!L14+L15/价值设定!K14+M15/价值设定!M14,0.1)</f>
        <v>20.900000000000002</v>
      </c>
      <c r="AD15" s="29">
        <f t="shared" si="6"/>
        <v>5</v>
      </c>
      <c r="AE15" s="46" t="s">
        <v>39</v>
      </c>
      <c r="AF15" s="45">
        <v>4</v>
      </c>
      <c r="AG15" s="45">
        <v>1</v>
      </c>
      <c r="AH15" s="45">
        <v>0</v>
      </c>
      <c r="AI15" s="45">
        <v>0</v>
      </c>
      <c r="AJ15" s="45">
        <v>2</v>
      </c>
      <c r="AK15" s="45" t="s">
        <v>40</v>
      </c>
      <c r="AL15" s="41">
        <v>22</v>
      </c>
      <c r="AM15" s="42">
        <v>99</v>
      </c>
      <c r="AN15" s="42">
        <v>165</v>
      </c>
      <c r="AO15" s="43">
        <f t="shared" si="7"/>
        <v>816</v>
      </c>
      <c r="AP15" s="43">
        <f t="shared" si="8"/>
        <v>907</v>
      </c>
      <c r="AQ15" s="47"/>
      <c r="AR15" s="44"/>
      <c r="AS15" s="44"/>
      <c r="AU15" s="46" t="s">
        <v>157</v>
      </c>
      <c r="AV15" s="45">
        <v>5</v>
      </c>
      <c r="AW15" s="45">
        <v>1</v>
      </c>
      <c r="AX15" s="45">
        <v>1</v>
      </c>
      <c r="AY15" s="45" t="s">
        <v>151</v>
      </c>
      <c r="AZ15" s="48" t="s">
        <v>141</v>
      </c>
      <c r="BA15" s="45">
        <v>3</v>
      </c>
      <c r="BB15" s="45" t="s">
        <v>142</v>
      </c>
    </row>
    <row r="16" spans="1:56">
      <c r="A16" s="29">
        <v>13</v>
      </c>
      <c r="B16" s="29">
        <f t="shared" si="0"/>
        <v>4</v>
      </c>
      <c r="C16" s="29">
        <f t="shared" si="1"/>
        <v>90</v>
      </c>
      <c r="D16" s="29">
        <f t="shared" si="2"/>
        <v>150</v>
      </c>
      <c r="E16" s="29">
        <f t="shared" si="3"/>
        <v>90</v>
      </c>
      <c r="F16" s="29">
        <f t="shared" si="4"/>
        <v>150</v>
      </c>
      <c r="G16" s="29" t="str">
        <f>IF(B16&lt;3,"",VLOOKUP(B16,随机目标!$BC$2:$BG$17,5,0))</f>
        <v>pack,1223</v>
      </c>
      <c r="H16" s="29">
        <f>INT(C16*产出设定!$C$4)</f>
        <v>135</v>
      </c>
      <c r="I16" s="29">
        <f>INT(D16*产出设定!$C$4)</f>
        <v>225</v>
      </c>
      <c r="J16" s="29">
        <f>FLOOR(产出设定!$C$10*价值设定!M15,5)</f>
        <v>110</v>
      </c>
      <c r="K16" s="29">
        <f>INT(C16*产出设定!$C$5)</f>
        <v>180</v>
      </c>
      <c r="L16" s="29">
        <f>INT(D16*产出设定!$C$5)</f>
        <v>300</v>
      </c>
      <c r="M16" s="29">
        <f>FLOOR(产出设定!$C$11*价值设定!M15,5)</f>
        <v>150</v>
      </c>
      <c r="N16" s="29">
        <f>MAX(INT(E16*产出设定!$C$6*产出设定!$C$7),200)</f>
        <v>225</v>
      </c>
      <c r="O16" s="29">
        <f>INT(H16*产出设定!$C$6*产出设定!$C$7)</f>
        <v>337</v>
      </c>
      <c r="P16" s="29">
        <f>INT(K16*产出设定!$C$6*产出设定!$C$7)</f>
        <v>450</v>
      </c>
      <c r="Q16" s="29">
        <v>10013</v>
      </c>
      <c r="R16" s="29">
        <v>10113</v>
      </c>
      <c r="S16" s="29">
        <v>10213</v>
      </c>
      <c r="T16" s="30" t="str">
        <f>IF(G16="","pack,"&amp;Q16,"pack,"&amp;Q16&amp;";"&amp;G16)&amp;";"&amp;产出设定!$D$28</f>
        <v>pack,10013;pack,1223;pack,401</v>
      </c>
      <c r="U16" s="30" t="str">
        <f>"pack,"&amp;R16&amp;";stage_token,"&amp;J16&amp;";"&amp;产出设定!$D$29</f>
        <v>pack,10113;stage_token,110;dice,1</v>
      </c>
      <c r="V16" s="30" t="str">
        <f>"pack,"&amp;S16&amp;";stage_token,"&amp;M16&amp;";"&amp;产出设定!$D$30</f>
        <v>pack,10213;stage_token,150;dice,1</v>
      </c>
      <c r="W16" s="30" t="str">
        <f t="shared" si="5"/>
        <v>item,101;item,200</v>
      </c>
      <c r="X16" s="30" t="s">
        <v>2089</v>
      </c>
      <c r="Y16" s="30" t="s">
        <v>2089</v>
      </c>
      <c r="Z16" s="29">
        <f>CEILING((E16*5+N16)/价值设定!L15+F16/价值设定!K15+0.2,0.1)</f>
        <v>5.8000000000000007</v>
      </c>
      <c r="AA16" s="29">
        <f>CEILING((H16*5+O16)/价值设定!L15+I16/价值设定!K15+J16/价值设定!M15,0.1)</f>
        <v>15.600000000000001</v>
      </c>
      <c r="AB16" s="29">
        <f>CEILING((K16*5+P16)/价值设定!L15+L16/价值设定!K15+M16/价值设定!M15,0.1)</f>
        <v>21</v>
      </c>
      <c r="AD16" s="29">
        <f t="shared" si="6"/>
        <v>5</v>
      </c>
      <c r="AE16" s="46" t="s">
        <v>41</v>
      </c>
      <c r="AF16" s="45">
        <v>6</v>
      </c>
      <c r="AG16" s="45">
        <v>0</v>
      </c>
      <c r="AH16" s="45">
        <v>1</v>
      </c>
      <c r="AI16" s="45">
        <v>0</v>
      </c>
      <c r="AJ16" s="45">
        <v>4</v>
      </c>
      <c r="AK16" s="45" t="s">
        <v>27</v>
      </c>
      <c r="AL16" s="41">
        <v>24</v>
      </c>
      <c r="AM16" s="42">
        <v>102</v>
      </c>
      <c r="AN16" s="42">
        <v>170</v>
      </c>
      <c r="AO16" s="43">
        <f t="shared" si="7"/>
        <v>1224</v>
      </c>
      <c r="AP16" s="43">
        <f t="shared" si="8"/>
        <v>1360</v>
      </c>
      <c r="AQ16" s="47"/>
      <c r="AR16" s="44"/>
      <c r="AS16" s="44"/>
      <c r="AU16" s="46" t="s">
        <v>158</v>
      </c>
      <c r="AV16" s="45">
        <v>6</v>
      </c>
      <c r="AW16" s="45">
        <v>1</v>
      </c>
      <c r="AX16" s="45">
        <v>1</v>
      </c>
      <c r="AY16" s="45">
        <v>0</v>
      </c>
      <c r="AZ16" s="48" t="s">
        <v>141</v>
      </c>
      <c r="BA16" s="45">
        <v>3</v>
      </c>
      <c r="BB16" s="45" t="s">
        <v>142</v>
      </c>
    </row>
    <row r="17" spans="1:54">
      <c r="A17" s="29">
        <v>14</v>
      </c>
      <c r="B17" s="29">
        <f t="shared" si="0"/>
        <v>4</v>
      </c>
      <c r="C17" s="29">
        <f t="shared" si="1"/>
        <v>90</v>
      </c>
      <c r="D17" s="29">
        <f t="shared" si="2"/>
        <v>150</v>
      </c>
      <c r="E17" s="29">
        <f t="shared" si="3"/>
        <v>90</v>
      </c>
      <c r="F17" s="29">
        <f t="shared" si="4"/>
        <v>150</v>
      </c>
      <c r="G17" s="29" t="str">
        <f>IF(B17&lt;3,"",VLOOKUP(B17,随机目标!$BC$2:$BG$17,5,0))</f>
        <v>pack,1223</v>
      </c>
      <c r="H17" s="29">
        <f>INT(C17*产出设定!$C$4)</f>
        <v>135</v>
      </c>
      <c r="I17" s="29">
        <f>INT(D17*产出设定!$C$4)</f>
        <v>225</v>
      </c>
      <c r="J17" s="29">
        <f>FLOOR(产出设定!$C$10*价值设定!M16,5)</f>
        <v>115</v>
      </c>
      <c r="K17" s="29">
        <f>INT(C17*产出设定!$C$5)</f>
        <v>180</v>
      </c>
      <c r="L17" s="29">
        <f>INT(D17*产出设定!$C$5)</f>
        <v>300</v>
      </c>
      <c r="M17" s="29">
        <f>FLOOR(产出设定!$C$11*价值设定!M16,5)</f>
        <v>150</v>
      </c>
      <c r="N17" s="29">
        <f>MAX(INT(E17*产出设定!$C$6*产出设定!$C$7),200)</f>
        <v>225</v>
      </c>
      <c r="O17" s="29">
        <f>INT(H17*产出设定!$C$6*产出设定!$C$7)</f>
        <v>337</v>
      </c>
      <c r="P17" s="29">
        <f>INT(K17*产出设定!$C$6*产出设定!$C$7)</f>
        <v>450</v>
      </c>
      <c r="Q17" s="29">
        <v>10014</v>
      </c>
      <c r="R17" s="29">
        <v>10114</v>
      </c>
      <c r="S17" s="29">
        <v>10214</v>
      </c>
      <c r="T17" s="30" t="str">
        <f>IF(G17="","pack,"&amp;Q17,"pack,"&amp;Q17&amp;";"&amp;G17)&amp;";"&amp;产出设定!$D$28</f>
        <v>pack,10014;pack,1223;pack,401</v>
      </c>
      <c r="U17" s="30" t="str">
        <f>"pack,"&amp;R17&amp;";stage_token,"&amp;J17&amp;";"&amp;产出设定!$D$29</f>
        <v>pack,10114;stage_token,115;dice,1</v>
      </c>
      <c r="V17" s="30" t="str">
        <f>"pack,"&amp;S17&amp;";stage_token,"&amp;M17&amp;";"&amp;产出设定!$D$30</f>
        <v>pack,10214;stage_token,150;dice,1</v>
      </c>
      <c r="W17" s="30" t="str">
        <f t="shared" si="5"/>
        <v>item,101;item,200</v>
      </c>
      <c r="X17" s="30" t="s">
        <v>2089</v>
      </c>
      <c r="Y17" s="30" t="s">
        <v>2089</v>
      </c>
      <c r="Z17" s="29">
        <f>CEILING((E17*5+N17)/价值设定!L16+F17/价值设定!K16+0.2,0.1)</f>
        <v>5.8000000000000007</v>
      </c>
      <c r="AA17" s="29">
        <f>CEILING((H17*5+O17)/价值设定!L16+I17/价值设定!K16+J17/价值设定!M16,0.1)</f>
        <v>15.8</v>
      </c>
      <c r="AB17" s="29">
        <f>CEILING((K17*5+P17)/价值设定!L16+L17/价值设定!K16+M17/价值设定!M16,0.1)</f>
        <v>20.8</v>
      </c>
      <c r="AD17" s="29">
        <f t="shared" si="6"/>
        <v>5</v>
      </c>
      <c r="AE17" s="46" t="s">
        <v>42</v>
      </c>
      <c r="AF17" s="45">
        <v>3</v>
      </c>
      <c r="AG17" s="45">
        <v>1</v>
      </c>
      <c r="AH17" s="45">
        <v>1</v>
      </c>
      <c r="AI17" s="45">
        <v>0</v>
      </c>
      <c r="AJ17" s="45">
        <v>2</v>
      </c>
      <c r="AK17" s="45" t="s">
        <v>27</v>
      </c>
      <c r="AL17" s="41">
        <v>27</v>
      </c>
      <c r="AM17" s="42">
        <v>105</v>
      </c>
      <c r="AN17" s="42">
        <v>175</v>
      </c>
      <c r="AO17" s="43">
        <f t="shared" si="7"/>
        <v>1023</v>
      </c>
      <c r="AP17" s="43">
        <f t="shared" si="8"/>
        <v>1137</v>
      </c>
      <c r="AQ17" s="47"/>
      <c r="AR17" s="44"/>
      <c r="AS17" s="44"/>
      <c r="AU17" s="46" t="s">
        <v>159</v>
      </c>
      <c r="AV17" s="45">
        <v>6</v>
      </c>
      <c r="AW17" s="45">
        <v>1</v>
      </c>
      <c r="AX17" s="45">
        <v>1</v>
      </c>
      <c r="AY17" s="45">
        <v>0</v>
      </c>
      <c r="AZ17" s="48" t="s">
        <v>141</v>
      </c>
      <c r="BA17" s="45">
        <v>3</v>
      </c>
      <c r="BB17" s="45" t="s">
        <v>142</v>
      </c>
    </row>
    <row r="18" spans="1:54">
      <c r="A18" s="29">
        <v>15</v>
      </c>
      <c r="B18" s="29">
        <f t="shared" si="0"/>
        <v>4</v>
      </c>
      <c r="C18" s="29">
        <f t="shared" si="1"/>
        <v>90</v>
      </c>
      <c r="D18" s="29">
        <f t="shared" si="2"/>
        <v>150</v>
      </c>
      <c r="E18" s="29">
        <f t="shared" si="3"/>
        <v>90</v>
      </c>
      <c r="F18" s="29">
        <f t="shared" si="4"/>
        <v>150</v>
      </c>
      <c r="G18" s="29" t="str">
        <f>IF(B18&lt;3,"",VLOOKUP(B18,随机目标!$BC$2:$BG$17,5,0))</f>
        <v>pack,1223</v>
      </c>
      <c r="H18" s="29">
        <f>INT(C18*产出设定!$C$4)</f>
        <v>135</v>
      </c>
      <c r="I18" s="29">
        <f>INT(D18*产出设定!$C$4)</f>
        <v>225</v>
      </c>
      <c r="J18" s="29">
        <f>FLOOR(产出设定!$C$10*价值设定!M17,5)</f>
        <v>115</v>
      </c>
      <c r="K18" s="29">
        <f>INT(C18*产出设定!$C$5)</f>
        <v>180</v>
      </c>
      <c r="L18" s="29">
        <f>INT(D18*产出设定!$C$5)</f>
        <v>300</v>
      </c>
      <c r="M18" s="29">
        <f>FLOOR(产出设定!$C$11*价值设定!M17,5)</f>
        <v>155</v>
      </c>
      <c r="N18" s="29">
        <f>MAX(INT(E18*产出设定!$C$6*产出设定!$C$7),200)</f>
        <v>225</v>
      </c>
      <c r="O18" s="29">
        <f>INT(H18*产出设定!$C$6*产出设定!$C$7)</f>
        <v>337</v>
      </c>
      <c r="P18" s="29">
        <f>INT(K18*产出设定!$C$6*产出设定!$C$7)</f>
        <v>450</v>
      </c>
      <c r="Q18" s="29">
        <v>10015</v>
      </c>
      <c r="R18" s="29">
        <v>10115</v>
      </c>
      <c r="S18" s="29">
        <v>10215</v>
      </c>
      <c r="T18" s="30" t="str">
        <f>IF(G18="","pack,"&amp;Q18,"pack,"&amp;Q18&amp;";"&amp;G18)&amp;";"&amp;产出设定!$D$28</f>
        <v>pack,10015;pack,1223;pack,401</v>
      </c>
      <c r="U18" s="30" t="str">
        <f>"pack,"&amp;R18&amp;";stage_token,"&amp;J18&amp;";"&amp;产出设定!$D$29</f>
        <v>pack,10115;stage_token,115;dice,1</v>
      </c>
      <c r="V18" s="30" t="str">
        <f>"pack,"&amp;S18&amp;";stage_token,"&amp;M18&amp;";"&amp;产出设定!$D$30</f>
        <v>pack,10215;stage_token,155;dice,1</v>
      </c>
      <c r="W18" s="30" t="str">
        <f t="shared" si="5"/>
        <v>item,101;item,200</v>
      </c>
      <c r="X18" s="30" t="s">
        <v>2089</v>
      </c>
      <c r="Y18" s="30" t="s">
        <v>2089</v>
      </c>
      <c r="Z18" s="29">
        <f>CEILING((E18*5+N18)/价值设定!L17+F18/价值设定!K17+0.2,0.1)</f>
        <v>5.7</v>
      </c>
      <c r="AA18" s="29">
        <f>CEILING((H18*5+O18)/价值设定!L17+I18/价值设定!K17+J18/价值设定!M17,0.1)</f>
        <v>15.600000000000001</v>
      </c>
      <c r="AB18" s="29">
        <f>CEILING((K18*5+P18)/价值设定!L17+L18/价值设定!K17+M18/价值设定!M17,0.1)</f>
        <v>20.900000000000002</v>
      </c>
      <c r="AD18" s="29">
        <f t="shared" si="6"/>
        <v>5</v>
      </c>
      <c r="AE18" s="46" t="s">
        <v>43</v>
      </c>
      <c r="AF18" s="45">
        <v>3</v>
      </c>
      <c r="AG18" s="45">
        <v>1</v>
      </c>
      <c r="AH18" s="45">
        <v>1</v>
      </c>
      <c r="AI18" s="45" t="s">
        <v>34</v>
      </c>
      <c r="AJ18" s="45">
        <v>2</v>
      </c>
      <c r="AK18" s="45" t="s">
        <v>27</v>
      </c>
      <c r="AL18" s="41">
        <v>31</v>
      </c>
      <c r="AM18" s="42">
        <v>108</v>
      </c>
      <c r="AN18" s="42">
        <v>180</v>
      </c>
      <c r="AO18" s="43">
        <f t="shared" si="7"/>
        <v>1053</v>
      </c>
      <c r="AP18" s="43">
        <f t="shared" si="8"/>
        <v>1170</v>
      </c>
      <c r="AQ18" s="47"/>
      <c r="AR18" s="44"/>
      <c r="AS18" s="44"/>
      <c r="AU18" s="46" t="s">
        <v>160</v>
      </c>
      <c r="AV18" s="45">
        <v>6</v>
      </c>
      <c r="AW18" s="45">
        <v>1</v>
      </c>
      <c r="AX18" s="45">
        <v>1</v>
      </c>
      <c r="AY18" s="45" t="s">
        <v>151</v>
      </c>
      <c r="AZ18" s="48" t="s">
        <v>141</v>
      </c>
      <c r="BA18" s="45">
        <v>4</v>
      </c>
      <c r="BB18" s="45" t="s">
        <v>142</v>
      </c>
    </row>
    <row r="19" spans="1:54">
      <c r="A19" s="29">
        <v>16</v>
      </c>
      <c r="B19" s="29">
        <f t="shared" si="0"/>
        <v>4</v>
      </c>
      <c r="C19" s="29">
        <f t="shared" si="1"/>
        <v>93</v>
      </c>
      <c r="D19" s="29">
        <f t="shared" si="2"/>
        <v>155</v>
      </c>
      <c r="E19" s="29">
        <f t="shared" si="3"/>
        <v>93</v>
      </c>
      <c r="F19" s="29">
        <f t="shared" si="4"/>
        <v>155</v>
      </c>
      <c r="G19" s="29" t="str">
        <f>IF(B19&lt;3,"",VLOOKUP(B19,随机目标!$BC$2:$BG$17,5,0))</f>
        <v>pack,1223</v>
      </c>
      <c r="H19" s="29">
        <f>INT(C19*产出设定!$C$4)</f>
        <v>139</v>
      </c>
      <c r="I19" s="29">
        <f>INT(D19*产出设定!$C$4)</f>
        <v>232</v>
      </c>
      <c r="J19" s="29">
        <f>FLOOR(产出设定!$C$10*价值设定!M18,5)</f>
        <v>115</v>
      </c>
      <c r="K19" s="29">
        <f>INT(C19*产出设定!$C$5)</f>
        <v>186</v>
      </c>
      <c r="L19" s="29">
        <f>INT(D19*产出设定!$C$5)</f>
        <v>310</v>
      </c>
      <c r="M19" s="29">
        <f>FLOOR(产出设定!$C$11*价值设定!M18,5)</f>
        <v>155</v>
      </c>
      <c r="N19" s="29">
        <f>MAX(INT(E19*产出设定!$C$6*产出设定!$C$7),200)</f>
        <v>232</v>
      </c>
      <c r="O19" s="29">
        <f>INT(H19*产出设定!$C$6*产出设定!$C$7)</f>
        <v>347</v>
      </c>
      <c r="P19" s="29">
        <f>INT(K19*产出设定!$C$6*产出设定!$C$7)</f>
        <v>465</v>
      </c>
      <c r="Q19" s="29">
        <v>10016</v>
      </c>
      <c r="R19" s="29">
        <v>10116</v>
      </c>
      <c r="S19" s="29">
        <v>10216</v>
      </c>
      <c r="T19" s="30" t="str">
        <f>IF(G19="","pack,"&amp;Q19,"pack,"&amp;Q19&amp;";"&amp;G19)&amp;";"&amp;产出设定!$D$28</f>
        <v>pack,10016;pack,1223;pack,401</v>
      </c>
      <c r="U19" s="30" t="str">
        <f>"pack,"&amp;R19&amp;";stage_token,"&amp;J19&amp;";"&amp;产出设定!$D$29</f>
        <v>pack,10116;stage_token,115;dice,1</v>
      </c>
      <c r="V19" s="30" t="str">
        <f>"pack,"&amp;S19&amp;";stage_token,"&amp;M19&amp;";"&amp;产出设定!$D$30</f>
        <v>pack,10216;stage_token,155;dice,1</v>
      </c>
      <c r="W19" s="30" t="str">
        <f t="shared" si="5"/>
        <v>item,101;item,200</v>
      </c>
      <c r="X19" s="30" t="s">
        <v>2089</v>
      </c>
      <c r="Y19" s="30" t="s">
        <v>2089</v>
      </c>
      <c r="Z19" s="29">
        <f>CEILING((E19*5+N19)/价值设定!L18+F19/价值设定!K18+0.2,0.1)</f>
        <v>5.8000000000000007</v>
      </c>
      <c r="AA19" s="29">
        <f>CEILING((H19*5+O19)/价值设定!L18+I19/价值设定!K18+J19/价值设定!M18,0.1)</f>
        <v>15.700000000000001</v>
      </c>
      <c r="AB19" s="29">
        <f>CEILING((K19*5+P19)/价值设定!L18+L19/价值设定!K18+M19/价值设定!M18,0.1)</f>
        <v>21</v>
      </c>
      <c r="AD19" s="29">
        <f t="shared" si="6"/>
        <v>6</v>
      </c>
      <c r="AE19" s="46" t="s">
        <v>44</v>
      </c>
      <c r="AF19" s="45">
        <v>2</v>
      </c>
      <c r="AG19" s="45">
        <v>1</v>
      </c>
      <c r="AH19" s="45">
        <v>1</v>
      </c>
      <c r="AI19" s="45">
        <v>0</v>
      </c>
      <c r="AJ19" s="45">
        <v>2</v>
      </c>
      <c r="AK19" s="45" t="s">
        <v>27</v>
      </c>
      <c r="AL19" s="41">
        <v>34</v>
      </c>
      <c r="AM19" s="42">
        <v>111</v>
      </c>
      <c r="AN19" s="42">
        <v>185</v>
      </c>
      <c r="AO19" s="43">
        <f t="shared" si="7"/>
        <v>915</v>
      </c>
      <c r="AP19" s="43">
        <f t="shared" si="8"/>
        <v>1017</v>
      </c>
      <c r="AQ19" s="47"/>
      <c r="AR19" s="44"/>
      <c r="AS19" s="44"/>
      <c r="AU19" s="46" t="s">
        <v>161</v>
      </c>
      <c r="AV19" s="45">
        <v>6</v>
      </c>
      <c r="AW19" s="45">
        <v>1</v>
      </c>
      <c r="AX19" s="45">
        <v>1</v>
      </c>
      <c r="AY19" s="45" t="s">
        <v>151</v>
      </c>
      <c r="AZ19" s="48" t="s">
        <v>141</v>
      </c>
      <c r="BA19" s="45">
        <v>4</v>
      </c>
      <c r="BB19" s="45" t="s">
        <v>142</v>
      </c>
    </row>
    <row r="20" spans="1:54">
      <c r="A20" s="29">
        <v>17</v>
      </c>
      <c r="B20" s="29">
        <f t="shared" si="0"/>
        <v>4</v>
      </c>
      <c r="C20" s="29">
        <f t="shared" si="1"/>
        <v>96</v>
      </c>
      <c r="D20" s="29">
        <f t="shared" si="2"/>
        <v>160</v>
      </c>
      <c r="E20" s="29">
        <f t="shared" si="3"/>
        <v>96</v>
      </c>
      <c r="F20" s="29">
        <f t="shared" si="4"/>
        <v>160</v>
      </c>
      <c r="G20" s="29" t="str">
        <f>IF(B20&lt;3,"",VLOOKUP(B20,随机目标!$BC$2:$BG$17,5,0))</f>
        <v>pack,1223</v>
      </c>
      <c r="H20" s="29">
        <f>INT(C20*产出设定!$C$4)</f>
        <v>144</v>
      </c>
      <c r="I20" s="29">
        <f>INT(D20*产出设定!$C$4)</f>
        <v>240</v>
      </c>
      <c r="J20" s="29">
        <f>FLOOR(产出设定!$C$10*价值设定!M19,5)</f>
        <v>115</v>
      </c>
      <c r="K20" s="29">
        <f>INT(C20*产出设定!$C$5)</f>
        <v>192</v>
      </c>
      <c r="L20" s="29">
        <f>INT(D20*产出设定!$C$5)</f>
        <v>320</v>
      </c>
      <c r="M20" s="29">
        <f>FLOOR(产出设定!$C$11*价值设定!M19,5)</f>
        <v>155</v>
      </c>
      <c r="N20" s="29">
        <f>MAX(INT(E20*产出设定!$C$6*产出设定!$C$7),200)</f>
        <v>240</v>
      </c>
      <c r="O20" s="29">
        <f>INT(H20*产出设定!$C$6*产出设定!$C$7)</f>
        <v>360</v>
      </c>
      <c r="P20" s="29">
        <f>INT(K20*产出设定!$C$6*产出设定!$C$7)</f>
        <v>480</v>
      </c>
      <c r="Q20" s="29">
        <v>10017</v>
      </c>
      <c r="R20" s="29">
        <v>10117</v>
      </c>
      <c r="S20" s="29">
        <v>10217</v>
      </c>
      <c r="T20" s="30" t="str">
        <f>IF(G20="","pack,"&amp;Q20,"pack,"&amp;Q20&amp;";"&amp;G20)&amp;";"&amp;产出设定!$D$28</f>
        <v>pack,10017;pack,1223;pack,401</v>
      </c>
      <c r="U20" s="30" t="str">
        <f>"pack,"&amp;R20&amp;";stage_token,"&amp;J20&amp;";"&amp;产出设定!$D$29</f>
        <v>pack,10117;stage_token,115;dice,1</v>
      </c>
      <c r="V20" s="30" t="str">
        <f>"pack,"&amp;S20&amp;";stage_token,"&amp;M20&amp;";"&amp;产出设定!$D$30</f>
        <v>pack,10217;stage_token,155;dice,1</v>
      </c>
      <c r="W20" s="30" t="str">
        <f t="shared" si="5"/>
        <v>item,101;item,200</v>
      </c>
      <c r="X20" s="30" t="s">
        <v>2089</v>
      </c>
      <c r="Y20" s="30" t="s">
        <v>2089</v>
      </c>
      <c r="Z20" s="29">
        <f>CEILING((E20*5+N20)/价值设定!L19+F20/价值设定!K19+0.2,0.1)</f>
        <v>5.9</v>
      </c>
      <c r="AA20" s="29">
        <f>CEILING((H20*5+O20)/价值设定!L19+I20/价值设定!K19+J20/价值设定!M19,0.1)</f>
        <v>15.8</v>
      </c>
      <c r="AB20" s="29">
        <f>CEILING((K20*5+P20)/价值设定!L19+L20/价值设定!K19+M20/价值设定!M19,0.1)</f>
        <v>21.200000000000003</v>
      </c>
      <c r="AD20" s="29">
        <f t="shared" si="6"/>
        <v>6</v>
      </c>
      <c r="AE20" s="46" t="s">
        <v>45</v>
      </c>
      <c r="AF20" s="45">
        <v>3</v>
      </c>
      <c r="AG20" s="45">
        <v>1</v>
      </c>
      <c r="AH20" s="45">
        <v>1</v>
      </c>
      <c r="AI20" s="45">
        <v>0</v>
      </c>
      <c r="AJ20" s="45">
        <v>2</v>
      </c>
      <c r="AK20" s="45" t="s">
        <v>27</v>
      </c>
      <c r="AL20" s="41">
        <v>37</v>
      </c>
      <c r="AM20" s="42">
        <v>114</v>
      </c>
      <c r="AN20" s="42">
        <v>190</v>
      </c>
      <c r="AO20" s="43">
        <f t="shared" si="7"/>
        <v>1111.5</v>
      </c>
      <c r="AP20" s="43">
        <f t="shared" si="8"/>
        <v>1235</v>
      </c>
      <c r="AQ20" s="47"/>
      <c r="AR20" s="44"/>
      <c r="AS20" s="44"/>
      <c r="AU20" s="46" t="s">
        <v>162</v>
      </c>
      <c r="AV20" s="45">
        <v>6</v>
      </c>
      <c r="AW20" s="45">
        <v>1</v>
      </c>
      <c r="AX20" s="45">
        <v>1</v>
      </c>
      <c r="AY20" s="45" t="s">
        <v>151</v>
      </c>
      <c r="AZ20" s="48" t="s">
        <v>141</v>
      </c>
      <c r="BA20" s="45">
        <v>4</v>
      </c>
      <c r="BB20" s="45" t="s">
        <v>142</v>
      </c>
    </row>
    <row r="21" spans="1:54">
      <c r="A21" s="29">
        <v>18</v>
      </c>
      <c r="B21" s="29">
        <f t="shared" si="0"/>
        <v>4</v>
      </c>
      <c r="C21" s="29">
        <f t="shared" si="1"/>
        <v>96</v>
      </c>
      <c r="D21" s="29">
        <f t="shared" si="2"/>
        <v>160</v>
      </c>
      <c r="E21" s="29">
        <f t="shared" si="3"/>
        <v>96</v>
      </c>
      <c r="F21" s="29">
        <f t="shared" si="4"/>
        <v>160</v>
      </c>
      <c r="G21" s="29" t="str">
        <f>IF(B21&lt;3,"",VLOOKUP(B21,随机目标!$BC$2:$BG$17,5,0))</f>
        <v>pack,1223</v>
      </c>
      <c r="H21" s="29">
        <f>INT(C21*产出设定!$C$4)</f>
        <v>144</v>
      </c>
      <c r="I21" s="29">
        <f>INT(D21*产出设定!$C$4)</f>
        <v>240</v>
      </c>
      <c r="J21" s="29">
        <f>FLOOR(产出设定!$C$10*价值设定!M20,5)</f>
        <v>115</v>
      </c>
      <c r="K21" s="29">
        <f>INT(C21*产出设定!$C$5)</f>
        <v>192</v>
      </c>
      <c r="L21" s="29">
        <f>INT(D21*产出设定!$C$5)</f>
        <v>320</v>
      </c>
      <c r="M21" s="29">
        <f>FLOOR(产出设定!$C$11*价值设定!M20,5)</f>
        <v>155</v>
      </c>
      <c r="N21" s="29">
        <f>MAX(INT(E21*产出设定!$C$6*产出设定!$C$7),200)</f>
        <v>240</v>
      </c>
      <c r="O21" s="29">
        <f>INT(H21*产出设定!$C$6*产出设定!$C$7)</f>
        <v>360</v>
      </c>
      <c r="P21" s="29">
        <f>INT(K21*产出设定!$C$6*产出设定!$C$7)</f>
        <v>480</v>
      </c>
      <c r="Q21" s="29">
        <v>10018</v>
      </c>
      <c r="R21" s="29">
        <v>10118</v>
      </c>
      <c r="S21" s="29">
        <v>10218</v>
      </c>
      <c r="T21" s="30" t="str">
        <f>IF(G21="","pack,"&amp;Q21,"pack,"&amp;Q21&amp;";"&amp;G21)&amp;";"&amp;产出设定!$D$28</f>
        <v>pack,10018;pack,1223;pack,401</v>
      </c>
      <c r="U21" s="30" t="str">
        <f>"pack,"&amp;R21&amp;";stage_token,"&amp;J21&amp;";"&amp;产出设定!$D$29</f>
        <v>pack,10118;stage_token,115;dice,1</v>
      </c>
      <c r="V21" s="30" t="str">
        <f>"pack,"&amp;S21&amp;";stage_token,"&amp;M21&amp;";"&amp;产出设定!$D$30</f>
        <v>pack,10218;stage_token,155;dice,1</v>
      </c>
      <c r="W21" s="30" t="str">
        <f t="shared" si="5"/>
        <v>item,101;item,200</v>
      </c>
      <c r="X21" s="30" t="s">
        <v>2089</v>
      </c>
      <c r="Y21" s="30" t="s">
        <v>2089</v>
      </c>
      <c r="Z21" s="29">
        <f>CEILING((E21*5+N21)/价值设定!L20+F21/价值设定!K20+0.2,0.1)</f>
        <v>5.8000000000000007</v>
      </c>
      <c r="AA21" s="29">
        <f>CEILING((H21*5+O21)/价值设定!L20+I21/价值设定!K20+J21/价值设定!M20,0.1)</f>
        <v>15.600000000000001</v>
      </c>
      <c r="AB21" s="29">
        <f>CEILING((K21*5+P21)/价值设定!L20+L21/价值设定!K20+M21/价值设定!M20,0.1)</f>
        <v>20.900000000000002</v>
      </c>
      <c r="AD21" s="29">
        <f t="shared" si="6"/>
        <v>6</v>
      </c>
      <c r="AE21" s="46" t="s">
        <v>46</v>
      </c>
      <c r="AF21" s="45">
        <v>3</v>
      </c>
      <c r="AG21" s="45">
        <v>1</v>
      </c>
      <c r="AH21" s="45">
        <v>1</v>
      </c>
      <c r="AI21" s="45">
        <v>0</v>
      </c>
      <c r="AJ21" s="45">
        <v>2</v>
      </c>
      <c r="AK21" s="45" t="s">
        <v>27</v>
      </c>
      <c r="AL21" s="41">
        <v>38</v>
      </c>
      <c r="AM21" s="42">
        <v>117</v>
      </c>
      <c r="AN21" s="42">
        <v>195</v>
      </c>
      <c r="AO21" s="43">
        <f t="shared" si="7"/>
        <v>1140</v>
      </c>
      <c r="AP21" s="43">
        <f t="shared" si="8"/>
        <v>1267</v>
      </c>
      <c r="AQ21" s="47"/>
      <c r="AR21" s="44"/>
      <c r="AS21" s="44"/>
      <c r="AU21" s="46" t="s">
        <v>163</v>
      </c>
      <c r="AV21" s="45">
        <v>6</v>
      </c>
      <c r="AW21" s="45">
        <v>1</v>
      </c>
      <c r="AX21" s="45">
        <v>1</v>
      </c>
      <c r="AY21" s="45" t="s">
        <v>151</v>
      </c>
      <c r="AZ21" s="48" t="s">
        <v>141</v>
      </c>
      <c r="BA21" s="45">
        <v>4</v>
      </c>
      <c r="BB21" s="45" t="s">
        <v>142</v>
      </c>
    </row>
    <row r="22" spans="1:54">
      <c r="A22" s="29">
        <v>19</v>
      </c>
      <c r="B22" s="29">
        <f t="shared" si="0"/>
        <v>4</v>
      </c>
      <c r="C22" s="29">
        <f t="shared" si="1"/>
        <v>96</v>
      </c>
      <c r="D22" s="29">
        <f t="shared" si="2"/>
        <v>160</v>
      </c>
      <c r="E22" s="29">
        <f t="shared" si="3"/>
        <v>96</v>
      </c>
      <c r="F22" s="29">
        <f t="shared" si="4"/>
        <v>160</v>
      </c>
      <c r="G22" s="29" t="str">
        <f>IF(B22&lt;3,"",VLOOKUP(B22,随机目标!$BC$2:$BG$17,5,0))</f>
        <v>pack,1223</v>
      </c>
      <c r="H22" s="29">
        <f>INT(C22*产出设定!$C$4)</f>
        <v>144</v>
      </c>
      <c r="I22" s="29">
        <f>INT(D22*产出设定!$C$4)</f>
        <v>240</v>
      </c>
      <c r="J22" s="29">
        <f>FLOOR(产出设定!$C$10*价值设定!M21,5)</f>
        <v>115</v>
      </c>
      <c r="K22" s="29">
        <f>INT(C22*产出设定!$C$5)</f>
        <v>192</v>
      </c>
      <c r="L22" s="29">
        <f>INT(D22*产出设定!$C$5)</f>
        <v>320</v>
      </c>
      <c r="M22" s="29">
        <f>FLOOR(产出设定!$C$11*价值设定!M21,5)</f>
        <v>155</v>
      </c>
      <c r="N22" s="29">
        <f>MAX(INT(E22*产出设定!$C$6*产出设定!$C$7),200)</f>
        <v>240</v>
      </c>
      <c r="O22" s="29">
        <f>INT(H22*产出设定!$C$6*产出设定!$C$7)</f>
        <v>360</v>
      </c>
      <c r="P22" s="29">
        <f>INT(K22*产出设定!$C$6*产出设定!$C$7)</f>
        <v>480</v>
      </c>
      <c r="Q22" s="29">
        <v>10019</v>
      </c>
      <c r="R22" s="29">
        <v>10119</v>
      </c>
      <c r="S22" s="29">
        <v>10219</v>
      </c>
      <c r="T22" s="30" t="str">
        <f>IF(G22="","pack,"&amp;Q22,"pack,"&amp;Q22&amp;";"&amp;G22)&amp;";"&amp;产出设定!$D$28</f>
        <v>pack,10019;pack,1223;pack,401</v>
      </c>
      <c r="U22" s="30" t="str">
        <f>"pack,"&amp;R22&amp;";stage_token,"&amp;J22&amp;";"&amp;产出设定!$D$29</f>
        <v>pack,10119;stage_token,115;dice,1</v>
      </c>
      <c r="V22" s="30" t="str">
        <f>"pack,"&amp;S22&amp;";stage_token,"&amp;M22&amp;";"&amp;产出设定!$D$30</f>
        <v>pack,10219;stage_token,155;dice,1</v>
      </c>
      <c r="W22" s="30" t="str">
        <f t="shared" si="5"/>
        <v>item,101;item,200</v>
      </c>
      <c r="X22" s="30" t="s">
        <v>2089</v>
      </c>
      <c r="Y22" s="30" t="s">
        <v>2089</v>
      </c>
      <c r="Z22" s="29">
        <f>CEILING((E22*5+N22)/价值设定!L21+F22/价值设定!K21+0.2,0.1)</f>
        <v>5.7</v>
      </c>
      <c r="AA22" s="29">
        <f>CEILING((H22*5+O22)/价值设定!L21+I22/价值设定!K21+J22/价值设定!M21,0.1)</f>
        <v>15.5</v>
      </c>
      <c r="AB22" s="29">
        <f>CEILING((K22*5+P22)/价值设定!L21+L22/价值设定!K21+M22/价值设定!M21,0.1)</f>
        <v>20.700000000000003</v>
      </c>
      <c r="AC22" s="49"/>
      <c r="AD22" s="29">
        <f t="shared" si="6"/>
        <v>6</v>
      </c>
      <c r="AE22" s="46" t="s">
        <v>47</v>
      </c>
      <c r="AF22" s="45">
        <v>4</v>
      </c>
      <c r="AG22" s="45">
        <v>1</v>
      </c>
      <c r="AH22" s="45">
        <v>1</v>
      </c>
      <c r="AI22" s="45">
        <v>0</v>
      </c>
      <c r="AJ22" s="45">
        <v>2</v>
      </c>
      <c r="AK22" s="45" t="s">
        <v>48</v>
      </c>
      <c r="AL22" s="41">
        <v>39</v>
      </c>
      <c r="AM22" s="42">
        <v>120</v>
      </c>
      <c r="AN22" s="42">
        <v>200</v>
      </c>
      <c r="AO22" s="43">
        <f t="shared" si="7"/>
        <v>1350</v>
      </c>
      <c r="AP22" s="43">
        <f t="shared" si="8"/>
        <v>1500</v>
      </c>
      <c r="AQ22" s="47"/>
      <c r="AR22" s="44"/>
      <c r="AS22" s="44"/>
      <c r="AU22" s="46" t="s">
        <v>164</v>
      </c>
      <c r="AV22" s="45">
        <v>6</v>
      </c>
      <c r="AW22" s="45">
        <v>1</v>
      </c>
      <c r="AX22" s="45">
        <v>1</v>
      </c>
      <c r="AY22" s="45">
        <v>0</v>
      </c>
      <c r="AZ22" s="48" t="s">
        <v>141</v>
      </c>
      <c r="BA22" s="45">
        <v>4</v>
      </c>
      <c r="BB22" s="45" t="s">
        <v>145</v>
      </c>
    </row>
    <row r="23" spans="1:54">
      <c r="A23" s="29">
        <v>20</v>
      </c>
      <c r="B23" s="29">
        <f t="shared" si="0"/>
        <v>4</v>
      </c>
      <c r="C23" s="29">
        <f t="shared" si="1"/>
        <v>96</v>
      </c>
      <c r="D23" s="29">
        <f t="shared" si="2"/>
        <v>160</v>
      </c>
      <c r="E23" s="29">
        <f t="shared" si="3"/>
        <v>96</v>
      </c>
      <c r="F23" s="29">
        <f t="shared" si="4"/>
        <v>160</v>
      </c>
      <c r="G23" s="29" t="str">
        <f>IF(B23&lt;3,"",VLOOKUP(B23,随机目标!$BC$2:$BG$17,5,0))</f>
        <v>pack,1223</v>
      </c>
      <c r="H23" s="29">
        <f>INT(C23*产出设定!$C$4)</f>
        <v>144</v>
      </c>
      <c r="I23" s="29">
        <f>INT(D23*产出设定!$C$4)</f>
        <v>240</v>
      </c>
      <c r="J23" s="29">
        <f>FLOOR(产出设定!$C$10*价值设定!M22,5)</f>
        <v>120</v>
      </c>
      <c r="K23" s="29">
        <f>INT(C23*产出设定!$C$5)</f>
        <v>192</v>
      </c>
      <c r="L23" s="29">
        <f>INT(D23*产出设定!$C$5)</f>
        <v>320</v>
      </c>
      <c r="M23" s="29">
        <f>FLOOR(产出设定!$C$11*价值设定!M22,5)</f>
        <v>160</v>
      </c>
      <c r="N23" s="29">
        <f>MAX(INT(E23*产出设定!$C$6*产出设定!$C$7),200)</f>
        <v>240</v>
      </c>
      <c r="O23" s="29">
        <f>INT(H23*产出设定!$C$6*产出设定!$C$7)</f>
        <v>360</v>
      </c>
      <c r="P23" s="29">
        <f>INT(K23*产出设定!$C$6*产出设定!$C$7)</f>
        <v>480</v>
      </c>
      <c r="Q23" s="29">
        <v>10020</v>
      </c>
      <c r="R23" s="29">
        <v>10120</v>
      </c>
      <c r="S23" s="29">
        <v>10220</v>
      </c>
      <c r="T23" s="30" t="str">
        <f>IF(G23="","pack,"&amp;Q23,"pack,"&amp;Q23&amp;";"&amp;G23)&amp;";"&amp;产出设定!$D$28</f>
        <v>pack,10020;pack,1223;pack,401</v>
      </c>
      <c r="U23" s="30" t="str">
        <f>"pack,"&amp;R23&amp;";stage_token,"&amp;J23&amp;";"&amp;产出设定!$D$29</f>
        <v>pack,10120;stage_token,120;dice,1</v>
      </c>
      <c r="V23" s="30" t="str">
        <f>"pack,"&amp;S23&amp;";stage_token,"&amp;M23&amp;";"&amp;产出设定!$D$30</f>
        <v>pack,10220;stage_token,160;dice,1</v>
      </c>
      <c r="W23" s="30" t="str">
        <f t="shared" si="5"/>
        <v>item,101;item,200</v>
      </c>
      <c r="X23" s="30" t="s">
        <v>2089</v>
      </c>
      <c r="Y23" s="30" t="s">
        <v>2089</v>
      </c>
      <c r="Z23" s="29">
        <f>CEILING((E23*5+N23)/价值设定!L22+F23/价值设定!K22+0.2,0.1)</f>
        <v>5.6000000000000005</v>
      </c>
      <c r="AA23" s="29">
        <f>CEILING((H23*5+O23)/价值设定!L22+I23/价值设定!K22+J23/价值设定!M22,0.1)</f>
        <v>15.600000000000001</v>
      </c>
      <c r="AB23" s="29">
        <f>CEILING((K23*5+P23)/价值设定!L22+L23/价值设定!K22+M23/价值设定!M22,0.1)</f>
        <v>20.8</v>
      </c>
      <c r="AD23" s="29">
        <f t="shared" si="6"/>
        <v>7</v>
      </c>
      <c r="AE23" s="46" t="s">
        <v>49</v>
      </c>
      <c r="AF23" s="45">
        <v>3</v>
      </c>
      <c r="AG23" s="45">
        <v>1</v>
      </c>
      <c r="AH23" s="45">
        <v>1</v>
      </c>
      <c r="AI23" s="45" t="s">
        <v>34</v>
      </c>
      <c r="AJ23" s="45">
        <v>2</v>
      </c>
      <c r="AK23" s="45" t="s">
        <v>27</v>
      </c>
      <c r="AL23" s="41">
        <v>41</v>
      </c>
      <c r="AM23" s="42">
        <v>123</v>
      </c>
      <c r="AN23" s="42">
        <v>205</v>
      </c>
      <c r="AO23" s="43">
        <f t="shared" si="7"/>
        <v>1198.5</v>
      </c>
      <c r="AP23" s="43">
        <f t="shared" si="8"/>
        <v>1332</v>
      </c>
      <c r="AQ23" s="47"/>
      <c r="AR23" s="44"/>
      <c r="AS23" s="44"/>
      <c r="AU23" s="46" t="s">
        <v>165</v>
      </c>
      <c r="AV23" s="45">
        <v>6</v>
      </c>
      <c r="AW23" s="45">
        <v>1</v>
      </c>
      <c r="AX23" s="45">
        <v>1</v>
      </c>
      <c r="AY23" s="45">
        <v>0</v>
      </c>
      <c r="AZ23" s="48" t="s">
        <v>141</v>
      </c>
      <c r="BA23" s="45">
        <v>4</v>
      </c>
      <c r="BB23" s="45" t="s">
        <v>142</v>
      </c>
    </row>
    <row r="24" spans="1:54">
      <c r="A24" s="29">
        <v>21</v>
      </c>
      <c r="B24" s="29">
        <f t="shared" si="0"/>
        <v>4</v>
      </c>
      <c r="C24" s="29">
        <f t="shared" si="1"/>
        <v>96</v>
      </c>
      <c r="D24" s="29">
        <f t="shared" si="2"/>
        <v>160</v>
      </c>
      <c r="E24" s="29">
        <f t="shared" si="3"/>
        <v>96</v>
      </c>
      <c r="F24" s="29">
        <f t="shared" si="4"/>
        <v>160</v>
      </c>
      <c r="G24" s="29" t="str">
        <f>IF(B24&lt;3,"",VLOOKUP(B24,随机目标!$BC$2:$BG$17,5,0))</f>
        <v>pack,1223</v>
      </c>
      <c r="H24" s="29">
        <f>INT(C24*产出设定!$C$4)</f>
        <v>144</v>
      </c>
      <c r="I24" s="29">
        <f>INT(D24*产出设定!$C$4)</f>
        <v>240</v>
      </c>
      <c r="J24" s="29">
        <f>FLOOR(产出设定!$C$10*价值设定!M23,5)</f>
        <v>120</v>
      </c>
      <c r="K24" s="29">
        <f>INT(C24*产出设定!$C$5)</f>
        <v>192</v>
      </c>
      <c r="L24" s="29">
        <f>INT(D24*产出设定!$C$5)</f>
        <v>320</v>
      </c>
      <c r="M24" s="29">
        <f>FLOOR(产出设定!$C$11*价值设定!M23,5)</f>
        <v>160</v>
      </c>
      <c r="N24" s="29">
        <f>MAX(INT(E24*产出设定!$C$6*产出设定!$C$7),200)</f>
        <v>240</v>
      </c>
      <c r="O24" s="29">
        <f>INT(H24*产出设定!$C$6*产出设定!$C$7)</f>
        <v>360</v>
      </c>
      <c r="P24" s="29">
        <f>INT(K24*产出设定!$C$6*产出设定!$C$7)</f>
        <v>480</v>
      </c>
      <c r="Q24" s="29">
        <v>10021</v>
      </c>
      <c r="R24" s="29">
        <v>10121</v>
      </c>
      <c r="S24" s="29">
        <v>10221</v>
      </c>
      <c r="T24" s="30" t="str">
        <f>IF(G24="","pack,"&amp;Q24,"pack,"&amp;Q24&amp;";"&amp;G24)&amp;";"&amp;产出设定!$D$28</f>
        <v>pack,10021;pack,1223;pack,401</v>
      </c>
      <c r="U24" s="30" t="str">
        <f>"pack,"&amp;R24&amp;";stage_token,"&amp;J24&amp;";"&amp;产出设定!$D$29</f>
        <v>pack,10121;stage_token,120;dice,1</v>
      </c>
      <c r="V24" s="30" t="str">
        <f>"pack,"&amp;S24&amp;";stage_token,"&amp;M24&amp;";"&amp;产出设定!$D$30</f>
        <v>pack,10221;stage_token,160;dice,1</v>
      </c>
      <c r="W24" s="30" t="str">
        <f t="shared" si="5"/>
        <v>item,101;item,200</v>
      </c>
      <c r="X24" s="30" t="s">
        <v>2089</v>
      </c>
      <c r="Y24" s="30" t="s">
        <v>2089</v>
      </c>
      <c r="Z24" s="29">
        <f>CEILING((E24*5+N24)/价值设定!L23+F24/价值设定!K23+0.2,0.1)</f>
        <v>5.6000000000000005</v>
      </c>
      <c r="AA24" s="29">
        <f>CEILING((H24*5+O24)/价值设定!L23+I24/价值设定!K23+J24/价值设定!M23,0.1)</f>
        <v>15.5</v>
      </c>
      <c r="AB24" s="29">
        <f>CEILING((K24*5+P24)/价值设定!L23+L24/价值设定!K23+M24/价值设定!M23,0.1)</f>
        <v>20.6</v>
      </c>
      <c r="AD24" s="29">
        <f t="shared" si="6"/>
        <v>7</v>
      </c>
      <c r="AE24" s="46" t="s">
        <v>50</v>
      </c>
      <c r="AF24" s="45">
        <v>3</v>
      </c>
      <c r="AG24" s="45">
        <v>1</v>
      </c>
      <c r="AH24" s="45">
        <v>1</v>
      </c>
      <c r="AI24" s="45" t="s">
        <v>34</v>
      </c>
      <c r="AJ24" s="45">
        <v>2</v>
      </c>
      <c r="AK24" s="45" t="s">
        <v>27</v>
      </c>
      <c r="AL24" s="41">
        <v>42</v>
      </c>
      <c r="AM24" s="42">
        <v>126</v>
      </c>
      <c r="AN24" s="42">
        <v>210</v>
      </c>
      <c r="AO24" s="43">
        <f t="shared" si="7"/>
        <v>1228.5</v>
      </c>
      <c r="AP24" s="43">
        <f t="shared" si="8"/>
        <v>1365</v>
      </c>
      <c r="AQ24" s="47"/>
      <c r="AR24" s="44"/>
      <c r="AS24" s="44"/>
      <c r="AU24" s="46" t="s">
        <v>166</v>
      </c>
      <c r="AV24" s="45">
        <v>6</v>
      </c>
      <c r="AW24" s="45">
        <v>1</v>
      </c>
      <c r="AX24" s="45">
        <v>1</v>
      </c>
      <c r="AY24" s="45" t="s">
        <v>151</v>
      </c>
      <c r="AZ24" s="48" t="s">
        <v>141</v>
      </c>
      <c r="BA24" s="45">
        <v>4</v>
      </c>
      <c r="BB24" s="45" t="s">
        <v>142</v>
      </c>
    </row>
    <row r="25" spans="1:54">
      <c r="A25" s="29">
        <v>22</v>
      </c>
      <c r="B25" s="29">
        <f t="shared" si="0"/>
        <v>5</v>
      </c>
      <c r="C25" s="29">
        <f t="shared" si="1"/>
        <v>99</v>
      </c>
      <c r="D25" s="29">
        <f t="shared" si="2"/>
        <v>165</v>
      </c>
      <c r="E25" s="29">
        <f t="shared" si="3"/>
        <v>99</v>
      </c>
      <c r="F25" s="29">
        <f t="shared" si="4"/>
        <v>165</v>
      </c>
      <c r="G25" s="29" t="str">
        <f>IF(B25&lt;3,"",VLOOKUP(B25,随机目标!$BC$2:$BG$17,5,0))</f>
        <v>pack,1224</v>
      </c>
      <c r="H25" s="29">
        <f>INT(C25*产出设定!$C$4)</f>
        <v>148</v>
      </c>
      <c r="I25" s="29">
        <f>INT(D25*产出设定!$C$4)</f>
        <v>247</v>
      </c>
      <c r="J25" s="29">
        <f>FLOOR(产出设定!$C$10*价值设定!M24,5)</f>
        <v>120</v>
      </c>
      <c r="K25" s="29">
        <f>INT(C25*产出设定!$C$5)</f>
        <v>198</v>
      </c>
      <c r="L25" s="29">
        <f>INT(D25*产出设定!$C$5)</f>
        <v>330</v>
      </c>
      <c r="M25" s="29">
        <f>FLOOR(产出设定!$C$11*价值设定!M24,5)</f>
        <v>160</v>
      </c>
      <c r="N25" s="29">
        <f>MAX(INT(E25*产出设定!$C$6*产出设定!$C$7),200)</f>
        <v>247</v>
      </c>
      <c r="O25" s="29">
        <f>INT(H25*产出设定!$C$6*产出设定!$C$7)</f>
        <v>370</v>
      </c>
      <c r="P25" s="29">
        <f>INT(K25*产出设定!$C$6*产出设定!$C$7)</f>
        <v>495</v>
      </c>
      <c r="Q25" s="29">
        <v>10022</v>
      </c>
      <c r="R25" s="29">
        <v>10122</v>
      </c>
      <c r="S25" s="29">
        <v>10222</v>
      </c>
      <c r="T25" s="30" t="str">
        <f>IF(G25="","pack,"&amp;Q25,"pack,"&amp;Q25&amp;";"&amp;G25)&amp;";"&amp;产出设定!$D$28</f>
        <v>pack,10022;pack,1224;pack,401</v>
      </c>
      <c r="U25" s="30" t="str">
        <f>"pack,"&amp;R25&amp;";stage_token,"&amp;J25&amp;";"&amp;产出设定!$D$29</f>
        <v>pack,10122;stage_token,120;dice,1</v>
      </c>
      <c r="V25" s="30" t="str">
        <f>"pack,"&amp;S25&amp;";stage_token,"&amp;M25&amp;";"&amp;产出设定!$D$30</f>
        <v>pack,10222;stage_token,160;dice,1</v>
      </c>
      <c r="W25" s="30" t="str">
        <f t="shared" si="5"/>
        <v>item,101;item,200</v>
      </c>
      <c r="X25" s="30" t="s">
        <v>2089</v>
      </c>
      <c r="Y25" s="30" t="s">
        <v>2089</v>
      </c>
      <c r="Z25" s="29">
        <f>CEILING((E25*5+N25)/价值设定!L24+F25/价值设定!K24+0.2,0.1)</f>
        <v>5.6000000000000005</v>
      </c>
      <c r="AA25" s="29">
        <f>CEILING((H25*5+O25)/价值设定!L24+I25/价值设定!K24+J25/价值设定!M24,0.1)</f>
        <v>15.5</v>
      </c>
      <c r="AB25" s="29">
        <f>CEILING((K25*5+P25)/价值设定!L24+L25/价值设定!K24+M25/价值设定!M24,0.1)</f>
        <v>20.700000000000003</v>
      </c>
      <c r="AD25" s="29">
        <f t="shared" si="6"/>
        <v>7</v>
      </c>
      <c r="AE25" s="46" t="s">
        <v>51</v>
      </c>
      <c r="AF25" s="45">
        <v>3</v>
      </c>
      <c r="AG25" s="45">
        <v>1</v>
      </c>
      <c r="AH25" s="45">
        <v>1</v>
      </c>
      <c r="AI25" s="45">
        <v>0</v>
      </c>
      <c r="AJ25" s="45">
        <v>2</v>
      </c>
      <c r="AK25" s="45" t="s">
        <v>27</v>
      </c>
      <c r="AL25" s="41">
        <v>43</v>
      </c>
      <c r="AM25" s="42">
        <v>129</v>
      </c>
      <c r="AN25" s="42">
        <v>215</v>
      </c>
      <c r="AO25" s="43">
        <f t="shared" si="7"/>
        <v>1257</v>
      </c>
      <c r="AP25" s="43">
        <f t="shared" si="8"/>
        <v>1397</v>
      </c>
      <c r="AQ25" s="47"/>
      <c r="AR25" s="44"/>
      <c r="AS25" s="44"/>
      <c r="AU25" s="46" t="s">
        <v>167</v>
      </c>
      <c r="AV25" s="45">
        <v>6</v>
      </c>
      <c r="AW25" s="45">
        <v>1</v>
      </c>
      <c r="AX25" s="45">
        <v>1</v>
      </c>
      <c r="AY25" s="45">
        <v>0</v>
      </c>
      <c r="AZ25" s="48" t="s">
        <v>141</v>
      </c>
      <c r="BA25" s="45">
        <v>4</v>
      </c>
      <c r="BB25" s="45" t="s">
        <v>142</v>
      </c>
    </row>
    <row r="26" spans="1:54">
      <c r="A26" s="29">
        <v>23</v>
      </c>
      <c r="B26" s="29">
        <f t="shared" si="0"/>
        <v>5</v>
      </c>
      <c r="C26" s="29">
        <f t="shared" si="1"/>
        <v>99</v>
      </c>
      <c r="D26" s="29">
        <f t="shared" si="2"/>
        <v>165</v>
      </c>
      <c r="E26" s="29">
        <f t="shared" si="3"/>
        <v>99</v>
      </c>
      <c r="F26" s="29">
        <f t="shared" si="4"/>
        <v>165</v>
      </c>
      <c r="G26" s="29" t="str">
        <f>IF(B26&lt;3,"",VLOOKUP(B26,随机目标!$BC$2:$BG$17,5,0))</f>
        <v>pack,1224</v>
      </c>
      <c r="H26" s="29">
        <f>INT(C26*产出设定!$C$4)</f>
        <v>148</v>
      </c>
      <c r="I26" s="29">
        <f>INT(D26*产出设定!$C$4)</f>
        <v>247</v>
      </c>
      <c r="J26" s="29">
        <f>FLOOR(产出设定!$C$10*价值设定!M25,5)</f>
        <v>120</v>
      </c>
      <c r="K26" s="29">
        <f>INT(C26*产出设定!$C$5)</f>
        <v>198</v>
      </c>
      <c r="L26" s="29">
        <f>INT(D26*产出设定!$C$5)</f>
        <v>330</v>
      </c>
      <c r="M26" s="29">
        <f>FLOOR(产出设定!$C$11*价值设定!M25,5)</f>
        <v>160</v>
      </c>
      <c r="N26" s="29">
        <f>MAX(INT(E26*产出设定!$C$6*产出设定!$C$7),200)</f>
        <v>247</v>
      </c>
      <c r="O26" s="29">
        <f>INT(H26*产出设定!$C$6*产出设定!$C$7)</f>
        <v>370</v>
      </c>
      <c r="P26" s="29">
        <f>INT(K26*产出设定!$C$6*产出设定!$C$7)</f>
        <v>495</v>
      </c>
      <c r="Q26" s="29">
        <v>10023</v>
      </c>
      <c r="R26" s="29">
        <v>10123</v>
      </c>
      <c r="S26" s="29">
        <v>10223</v>
      </c>
      <c r="T26" s="30" t="str">
        <f>IF(G26="","pack,"&amp;Q26,"pack,"&amp;Q26&amp;";"&amp;G26)&amp;";"&amp;产出设定!$D$28</f>
        <v>pack,10023;pack,1224;pack,401</v>
      </c>
      <c r="U26" s="30" t="str">
        <f>"pack,"&amp;R26&amp;";stage_token,"&amp;J26&amp;";"&amp;产出设定!$D$29</f>
        <v>pack,10123;stage_token,120;dice,1</v>
      </c>
      <c r="V26" s="30" t="str">
        <f>"pack,"&amp;S26&amp;";stage_token,"&amp;M26&amp;";"&amp;产出设定!$D$30</f>
        <v>pack,10223;stage_token,160;dice,1</v>
      </c>
      <c r="W26" s="30" t="str">
        <f t="shared" si="5"/>
        <v>item,101;item,200</v>
      </c>
      <c r="X26" s="30" t="s">
        <v>2089</v>
      </c>
      <c r="Y26" s="30" t="s">
        <v>2089</v>
      </c>
      <c r="Z26" s="29">
        <f>CEILING((E26*5+N26)/价值设定!L25+F26/价值设定!K25+0.2,0.1)</f>
        <v>5.6000000000000005</v>
      </c>
      <c r="AA26" s="29">
        <f>CEILING((H26*5+O26)/价值设定!L25+I26/价值设定!K25+J26/价值设定!M25,0.1)</f>
        <v>15.4</v>
      </c>
      <c r="AB26" s="29">
        <f>CEILING((K26*5+P26)/价值设定!L25+L26/价值设定!K25+M26/价值设定!M25,0.1)</f>
        <v>20.5</v>
      </c>
      <c r="AD26" s="29">
        <f t="shared" si="6"/>
        <v>7</v>
      </c>
      <c r="AE26" s="46" t="s">
        <v>52</v>
      </c>
      <c r="AF26" s="45">
        <v>3</v>
      </c>
      <c r="AG26" s="45">
        <v>1</v>
      </c>
      <c r="AH26" s="45">
        <v>1</v>
      </c>
      <c r="AI26" s="45" t="s">
        <v>34</v>
      </c>
      <c r="AJ26" s="45">
        <v>3</v>
      </c>
      <c r="AK26" s="45" t="s">
        <v>27</v>
      </c>
      <c r="AL26" s="41">
        <v>44</v>
      </c>
      <c r="AM26" s="42">
        <v>132</v>
      </c>
      <c r="AN26" s="42">
        <v>220</v>
      </c>
      <c r="AO26" s="43">
        <f t="shared" si="7"/>
        <v>1287</v>
      </c>
      <c r="AP26" s="43">
        <f t="shared" si="8"/>
        <v>1430</v>
      </c>
      <c r="AQ26" s="47"/>
      <c r="AR26" s="44"/>
      <c r="AS26" s="44"/>
      <c r="AU26" s="46" t="s">
        <v>168</v>
      </c>
      <c r="AV26" s="45">
        <v>6</v>
      </c>
      <c r="AW26" s="45">
        <v>1</v>
      </c>
      <c r="AX26" s="45">
        <v>1</v>
      </c>
      <c r="AY26" s="45">
        <v>0</v>
      </c>
      <c r="AZ26" s="48" t="s">
        <v>141</v>
      </c>
      <c r="BA26" s="45">
        <v>4</v>
      </c>
      <c r="BB26" s="45" t="s">
        <v>152</v>
      </c>
    </row>
    <row r="27" spans="1:54">
      <c r="A27" s="29">
        <v>24</v>
      </c>
      <c r="B27" s="29">
        <f t="shared" si="0"/>
        <v>5</v>
      </c>
      <c r="C27" s="29">
        <f t="shared" si="1"/>
        <v>102</v>
      </c>
      <c r="D27" s="29">
        <f t="shared" si="2"/>
        <v>170</v>
      </c>
      <c r="E27" s="29">
        <f t="shared" si="3"/>
        <v>102</v>
      </c>
      <c r="F27" s="29">
        <f t="shared" si="4"/>
        <v>170</v>
      </c>
      <c r="G27" s="29" t="str">
        <f>IF(B27&lt;3,"",VLOOKUP(B27,随机目标!$BC$2:$BG$17,5,0))</f>
        <v>pack,1224</v>
      </c>
      <c r="H27" s="29">
        <f>INT(C27*产出设定!$C$4)</f>
        <v>153</v>
      </c>
      <c r="I27" s="29">
        <f>INT(D27*产出设定!$C$4)</f>
        <v>255</v>
      </c>
      <c r="J27" s="29">
        <f>FLOOR(产出设定!$C$10*价值设定!M26,5)</f>
        <v>120</v>
      </c>
      <c r="K27" s="29">
        <f>INT(C27*产出设定!$C$5)</f>
        <v>204</v>
      </c>
      <c r="L27" s="29">
        <f>INT(D27*产出设定!$C$5)</f>
        <v>340</v>
      </c>
      <c r="M27" s="29">
        <f>FLOOR(产出设定!$C$11*价值设定!M26,5)</f>
        <v>160</v>
      </c>
      <c r="N27" s="29">
        <f>MAX(INT(E27*产出设定!$C$6*产出设定!$C$7),200)</f>
        <v>255</v>
      </c>
      <c r="O27" s="29">
        <f>INT(H27*产出设定!$C$6*产出设定!$C$7)</f>
        <v>382</v>
      </c>
      <c r="P27" s="29">
        <f>INT(K27*产出设定!$C$6*产出设定!$C$7)</f>
        <v>510</v>
      </c>
      <c r="Q27" s="29">
        <v>10024</v>
      </c>
      <c r="R27" s="29">
        <v>10124</v>
      </c>
      <c r="S27" s="29">
        <v>10224</v>
      </c>
      <c r="T27" s="30" t="str">
        <f>IF(G27="","pack,"&amp;Q27,"pack,"&amp;Q27&amp;";"&amp;G27)&amp;";"&amp;产出设定!$D$28</f>
        <v>pack,10024;pack,1224;pack,401</v>
      </c>
      <c r="U27" s="30" t="str">
        <f>"pack,"&amp;R27&amp;";stage_token,"&amp;J27&amp;";"&amp;产出设定!$D$29</f>
        <v>pack,10124;stage_token,120;dice,1</v>
      </c>
      <c r="V27" s="30" t="str">
        <f>"pack,"&amp;S27&amp;";stage_token,"&amp;M27&amp;";"&amp;产出设定!$D$30</f>
        <v>pack,10224;stage_token,160;dice,1</v>
      </c>
      <c r="W27" s="30" t="str">
        <f t="shared" si="5"/>
        <v>item,101;item,200</v>
      </c>
      <c r="X27" s="30" t="s">
        <v>2089</v>
      </c>
      <c r="Y27" s="30" t="s">
        <v>2089</v>
      </c>
      <c r="Z27" s="29">
        <f>CEILING((E27*5+N27)/价值设定!L26+F27/价值设定!K26+0.2,0.1)</f>
        <v>5.7</v>
      </c>
      <c r="AA27" s="29">
        <f>CEILING((H27*5+O27)/价值设定!L26+I27/价值设定!K26+J27/价值设定!M26,0.1)</f>
        <v>15.5</v>
      </c>
      <c r="AB27" s="29">
        <f>CEILING((K27*5+P27)/价值设定!L26+L27/价值设定!K26+M27/价值设定!M26,0.1)</f>
        <v>20.6</v>
      </c>
      <c r="AD27" s="29">
        <f t="shared" si="6"/>
        <v>8</v>
      </c>
      <c r="AE27" s="46" t="s">
        <v>53</v>
      </c>
      <c r="AF27" s="45">
        <v>3</v>
      </c>
      <c r="AG27" s="45">
        <v>1</v>
      </c>
      <c r="AH27" s="45">
        <v>1</v>
      </c>
      <c r="AI27" s="45">
        <v>0</v>
      </c>
      <c r="AJ27" s="45">
        <v>2</v>
      </c>
      <c r="AK27" s="45" t="s">
        <v>27</v>
      </c>
      <c r="AL27" s="41">
        <v>45</v>
      </c>
      <c r="AM27" s="42">
        <v>136</v>
      </c>
      <c r="AN27" s="42">
        <v>227</v>
      </c>
      <c r="AO27" s="43">
        <f t="shared" si="7"/>
        <v>1326</v>
      </c>
      <c r="AP27" s="43">
        <f t="shared" si="8"/>
        <v>1475</v>
      </c>
      <c r="AQ27" s="47"/>
      <c r="AR27" s="44"/>
      <c r="AS27" s="44"/>
      <c r="AU27" s="46" t="s">
        <v>169</v>
      </c>
      <c r="AV27" s="45">
        <v>6</v>
      </c>
      <c r="AW27" s="45">
        <v>1</v>
      </c>
      <c r="AX27" s="45">
        <v>1</v>
      </c>
      <c r="AY27" s="45" t="s">
        <v>151</v>
      </c>
      <c r="AZ27" s="48" t="s">
        <v>141</v>
      </c>
      <c r="BA27" s="45">
        <v>4</v>
      </c>
      <c r="BB27" s="45" t="s">
        <v>142</v>
      </c>
    </row>
    <row r="28" spans="1:54">
      <c r="A28" s="29">
        <v>25</v>
      </c>
      <c r="B28" s="29">
        <f t="shared" si="0"/>
        <v>5</v>
      </c>
      <c r="C28" s="29">
        <f t="shared" si="1"/>
        <v>102</v>
      </c>
      <c r="D28" s="29">
        <f t="shared" si="2"/>
        <v>170</v>
      </c>
      <c r="E28" s="29">
        <f t="shared" si="3"/>
        <v>102</v>
      </c>
      <c r="F28" s="29">
        <f t="shared" si="4"/>
        <v>170</v>
      </c>
      <c r="G28" s="29" t="str">
        <f>IF(B28&lt;3,"",VLOOKUP(B28,随机目标!$BC$2:$BG$17,5,0))</f>
        <v>pack,1224</v>
      </c>
      <c r="H28" s="29">
        <f>INT(C28*产出设定!$C$4)</f>
        <v>153</v>
      </c>
      <c r="I28" s="29">
        <f>INT(D28*产出设定!$C$4)</f>
        <v>255</v>
      </c>
      <c r="J28" s="29">
        <f>FLOOR(产出设定!$C$10*价值设定!M27,5)</f>
        <v>120</v>
      </c>
      <c r="K28" s="29">
        <f>INT(C28*产出设定!$C$5)</f>
        <v>204</v>
      </c>
      <c r="L28" s="29">
        <f>INT(D28*产出设定!$C$5)</f>
        <v>340</v>
      </c>
      <c r="M28" s="29">
        <f>FLOOR(产出设定!$C$11*价值设定!M27,5)</f>
        <v>165</v>
      </c>
      <c r="N28" s="29">
        <f>MAX(INT(E28*产出设定!$C$6*产出设定!$C$7),200)</f>
        <v>255</v>
      </c>
      <c r="O28" s="29">
        <f>INT(H28*产出设定!$C$6*产出设定!$C$7)</f>
        <v>382</v>
      </c>
      <c r="P28" s="29">
        <f>INT(K28*产出设定!$C$6*产出设定!$C$7)</f>
        <v>510</v>
      </c>
      <c r="Q28" s="29">
        <v>10025</v>
      </c>
      <c r="R28" s="29">
        <v>10125</v>
      </c>
      <c r="S28" s="29">
        <v>10225</v>
      </c>
      <c r="T28" s="30" t="str">
        <f>IF(G28="","pack,"&amp;Q28,"pack,"&amp;Q28&amp;";"&amp;G28)&amp;";"&amp;产出设定!$D$28</f>
        <v>pack,10025;pack,1224;pack,401</v>
      </c>
      <c r="U28" s="30" t="str">
        <f>"pack,"&amp;R28&amp;";stage_token,"&amp;J28&amp;";"&amp;产出设定!$D$29</f>
        <v>pack,10125;stage_token,120;dice,1</v>
      </c>
      <c r="V28" s="30" t="str">
        <f>"pack,"&amp;S28&amp;";stage_token,"&amp;M28&amp;";"&amp;产出设定!$D$30</f>
        <v>pack,10225;stage_token,165;dice,1</v>
      </c>
      <c r="W28" s="30" t="str">
        <f t="shared" si="5"/>
        <v>item,101;item,200</v>
      </c>
      <c r="X28" s="30" t="s">
        <v>2089</v>
      </c>
      <c r="Y28" s="30" t="s">
        <v>2089</v>
      </c>
      <c r="Z28" s="29">
        <f>CEILING((E28*5+N28)/价值设定!L27+F28/价值设定!K27+0.2,0.1)</f>
        <v>5.6000000000000005</v>
      </c>
      <c r="AA28" s="29">
        <f>CEILING((H28*5+O28)/价值设定!L27+I28/价值设定!K27+J28/价值设定!M27,0.1)</f>
        <v>15.3</v>
      </c>
      <c r="AB28" s="29">
        <f>CEILING((K28*5+P28)/价值设定!L27+L28/价值设定!K27+M28/价值设定!M27,0.1)</f>
        <v>20.700000000000003</v>
      </c>
      <c r="AD28" s="29">
        <f t="shared" si="6"/>
        <v>8</v>
      </c>
      <c r="AE28" s="46" t="s">
        <v>54</v>
      </c>
      <c r="AF28" s="45">
        <v>4</v>
      </c>
      <c r="AG28" s="45">
        <v>1</v>
      </c>
      <c r="AH28" s="45">
        <v>1</v>
      </c>
      <c r="AI28" s="45">
        <v>0</v>
      </c>
      <c r="AJ28" s="45">
        <v>3</v>
      </c>
      <c r="AK28" s="45" t="s">
        <v>27</v>
      </c>
      <c r="AL28" s="41">
        <v>46</v>
      </c>
      <c r="AM28" s="42">
        <v>140</v>
      </c>
      <c r="AN28" s="42">
        <v>233</v>
      </c>
      <c r="AO28" s="43">
        <f t="shared" si="7"/>
        <v>1575</v>
      </c>
      <c r="AP28" s="43">
        <f t="shared" si="8"/>
        <v>1747</v>
      </c>
      <c r="AQ28" s="47"/>
      <c r="AR28" s="44"/>
      <c r="AS28" s="44"/>
      <c r="AU28" s="46" t="s">
        <v>170</v>
      </c>
      <c r="AV28" s="45">
        <v>6</v>
      </c>
      <c r="AW28" s="45">
        <v>1</v>
      </c>
      <c r="AX28" s="45">
        <v>1</v>
      </c>
      <c r="AY28" s="45" t="s">
        <v>151</v>
      </c>
      <c r="AZ28" s="48" t="s">
        <v>141</v>
      </c>
      <c r="BA28" s="45">
        <v>4</v>
      </c>
      <c r="BB28" s="45" t="s">
        <v>142</v>
      </c>
    </row>
    <row r="29" spans="1:54">
      <c r="A29" s="29">
        <v>26</v>
      </c>
      <c r="B29" s="29">
        <f t="shared" si="0"/>
        <v>5</v>
      </c>
      <c r="C29" s="29">
        <f t="shared" si="1"/>
        <v>102</v>
      </c>
      <c r="D29" s="29">
        <f t="shared" si="2"/>
        <v>170</v>
      </c>
      <c r="E29" s="29">
        <f t="shared" si="3"/>
        <v>102</v>
      </c>
      <c r="F29" s="29">
        <f t="shared" si="4"/>
        <v>170</v>
      </c>
      <c r="G29" s="29" t="str">
        <f>IF(B29&lt;3,"",VLOOKUP(B29,随机目标!$BC$2:$BG$17,5,0))</f>
        <v>pack,1224</v>
      </c>
      <c r="H29" s="29">
        <f>INT(C29*产出设定!$C$4)</f>
        <v>153</v>
      </c>
      <c r="I29" s="29">
        <f>INT(D29*产出设定!$C$4)</f>
        <v>255</v>
      </c>
      <c r="J29" s="29">
        <f>FLOOR(产出设定!$C$10*价值设定!M28,5)</f>
        <v>120</v>
      </c>
      <c r="K29" s="29">
        <f>INT(C29*产出设定!$C$5)</f>
        <v>204</v>
      </c>
      <c r="L29" s="29">
        <f>INT(D29*产出设定!$C$5)</f>
        <v>340</v>
      </c>
      <c r="M29" s="29">
        <f>FLOOR(产出设定!$C$11*价值设定!M28,5)</f>
        <v>165</v>
      </c>
      <c r="N29" s="29">
        <f>MAX(INT(E29*产出设定!$C$6*产出设定!$C$7),200)</f>
        <v>255</v>
      </c>
      <c r="O29" s="29">
        <f>INT(H29*产出设定!$C$6*产出设定!$C$7)</f>
        <v>382</v>
      </c>
      <c r="P29" s="29">
        <f>INT(K29*产出设定!$C$6*产出设定!$C$7)</f>
        <v>510</v>
      </c>
      <c r="Q29" s="29">
        <v>10026</v>
      </c>
      <c r="R29" s="29">
        <v>10126</v>
      </c>
      <c r="S29" s="29">
        <v>10226</v>
      </c>
      <c r="T29" s="30" t="str">
        <f>IF(G29="","pack,"&amp;Q29,"pack,"&amp;Q29&amp;";"&amp;G29)&amp;";"&amp;产出设定!$D$28</f>
        <v>pack,10026;pack,1224;pack,401</v>
      </c>
      <c r="U29" s="30" t="str">
        <f>"pack,"&amp;R29&amp;";stage_token,"&amp;J29&amp;";"&amp;产出设定!$D$29</f>
        <v>pack,10126;stage_token,120;dice,1</v>
      </c>
      <c r="V29" s="30" t="str">
        <f>"pack,"&amp;S29&amp;";stage_token,"&amp;M29&amp;";"&amp;产出设定!$D$30</f>
        <v>pack,10226;stage_token,165;dice,1</v>
      </c>
      <c r="W29" s="30" t="str">
        <f t="shared" si="5"/>
        <v>item,101;item,200</v>
      </c>
      <c r="X29" s="30" t="s">
        <v>2089</v>
      </c>
      <c r="Y29" s="30" t="s">
        <v>2089</v>
      </c>
      <c r="Z29" s="29">
        <f>CEILING((E29*5+N29)/价值设定!L28+F29/价值设定!K28+0.2,0.1)</f>
        <v>5.5</v>
      </c>
      <c r="AA29" s="29">
        <f>CEILING((H29*5+O29)/价值设定!L28+I29/价值设定!K28+J29/价值设定!M28,0.1)</f>
        <v>15.200000000000001</v>
      </c>
      <c r="AB29" s="29">
        <f>CEILING((K29*5+P29)/价值设定!L28+L29/价值设定!K28+M29/价值设定!M28,0.1)</f>
        <v>20.5</v>
      </c>
      <c r="AD29" s="29">
        <f t="shared" si="6"/>
        <v>8</v>
      </c>
      <c r="AE29" s="46" t="s">
        <v>55</v>
      </c>
      <c r="AF29" s="45">
        <v>4</v>
      </c>
      <c r="AG29" s="45">
        <v>1</v>
      </c>
      <c r="AH29" s="45">
        <v>1</v>
      </c>
      <c r="AI29" s="45">
        <v>0</v>
      </c>
      <c r="AJ29" s="45">
        <v>2</v>
      </c>
      <c r="AK29" s="45" t="s">
        <v>27</v>
      </c>
      <c r="AL29" s="41">
        <v>48</v>
      </c>
      <c r="AM29" s="42">
        <v>144</v>
      </c>
      <c r="AN29" s="42">
        <v>240</v>
      </c>
      <c r="AO29" s="43">
        <f t="shared" si="7"/>
        <v>1620</v>
      </c>
      <c r="AP29" s="43">
        <f t="shared" si="8"/>
        <v>1800</v>
      </c>
      <c r="AQ29" s="47"/>
      <c r="AR29" s="44"/>
      <c r="AS29" s="44"/>
      <c r="AU29" s="46" t="s">
        <v>171</v>
      </c>
      <c r="AV29" s="45">
        <v>6</v>
      </c>
      <c r="AW29" s="45">
        <v>1</v>
      </c>
      <c r="AX29" s="45">
        <v>1</v>
      </c>
      <c r="AY29" s="45">
        <v>0</v>
      </c>
      <c r="AZ29" s="48" t="s">
        <v>141</v>
      </c>
      <c r="BA29" s="45">
        <v>4</v>
      </c>
      <c r="BB29" s="45" t="s">
        <v>172</v>
      </c>
    </row>
    <row r="30" spans="1:54">
      <c r="A30" s="29">
        <v>27</v>
      </c>
      <c r="B30" s="29">
        <f t="shared" si="0"/>
        <v>5</v>
      </c>
      <c r="C30" s="29">
        <f t="shared" si="1"/>
        <v>105</v>
      </c>
      <c r="D30" s="29">
        <f t="shared" si="2"/>
        <v>175</v>
      </c>
      <c r="E30" s="29">
        <f t="shared" si="3"/>
        <v>105</v>
      </c>
      <c r="F30" s="29">
        <f t="shared" si="4"/>
        <v>175</v>
      </c>
      <c r="G30" s="29" t="str">
        <f>IF(B30&lt;3,"",VLOOKUP(B30,随机目标!$BC$2:$BG$17,5,0))</f>
        <v>pack,1224</v>
      </c>
      <c r="H30" s="29">
        <f>INT(C30*产出设定!$C$4)</f>
        <v>157</v>
      </c>
      <c r="I30" s="29">
        <f>INT(D30*产出设定!$C$4)</f>
        <v>262</v>
      </c>
      <c r="J30" s="29">
        <f>FLOOR(产出设定!$C$10*价值设定!M29,5)</f>
        <v>125</v>
      </c>
      <c r="K30" s="29">
        <f>INT(C30*产出设定!$C$5)</f>
        <v>210</v>
      </c>
      <c r="L30" s="29">
        <f>INT(D30*产出设定!$C$5)</f>
        <v>350</v>
      </c>
      <c r="M30" s="29">
        <f>FLOOR(产出设定!$C$11*价值设定!M29,5)</f>
        <v>165</v>
      </c>
      <c r="N30" s="29">
        <f>MAX(INT(E30*产出设定!$C$6*产出设定!$C$7),200)</f>
        <v>262</v>
      </c>
      <c r="O30" s="29">
        <f>INT(H30*产出设定!$C$6*产出设定!$C$7)</f>
        <v>392</v>
      </c>
      <c r="P30" s="29">
        <f>INT(K30*产出设定!$C$6*产出设定!$C$7)</f>
        <v>525</v>
      </c>
      <c r="Q30" s="29">
        <v>10027</v>
      </c>
      <c r="R30" s="29">
        <v>10127</v>
      </c>
      <c r="S30" s="29">
        <v>10227</v>
      </c>
      <c r="T30" s="30" t="str">
        <f>IF(G30="","pack,"&amp;Q30,"pack,"&amp;Q30&amp;";"&amp;G30)&amp;";"&amp;产出设定!$D$28</f>
        <v>pack,10027;pack,1224;pack,401</v>
      </c>
      <c r="U30" s="30" t="str">
        <f>"pack,"&amp;R30&amp;";stage_token,"&amp;J30&amp;";"&amp;产出设定!$D$29</f>
        <v>pack,10127;stage_token,125;dice,1</v>
      </c>
      <c r="V30" s="30" t="str">
        <f>"pack,"&amp;S30&amp;";stage_token,"&amp;M30&amp;";"&amp;产出设定!$D$30</f>
        <v>pack,10227;stage_token,165;dice,1</v>
      </c>
      <c r="W30" s="30" t="str">
        <f t="shared" si="5"/>
        <v>item,101;item,200</v>
      </c>
      <c r="X30" s="30" t="s">
        <v>2089</v>
      </c>
      <c r="Y30" s="30" t="s">
        <v>2089</v>
      </c>
      <c r="Z30" s="29">
        <f>CEILING((E30*5+N30)/价值设定!L29+F30/价值设定!K29+0.2,0.1)</f>
        <v>5.6000000000000005</v>
      </c>
      <c r="AA30" s="29">
        <f>CEILING((H30*5+O30)/价值设定!L29+I30/价值设定!K29+J30/价值设定!M29,0.1)</f>
        <v>15.5</v>
      </c>
      <c r="AB30" s="29">
        <f>CEILING((K30*5+P30)/价值设定!L29+L30/价值设定!K29+M30/价值设定!M29,0.1)</f>
        <v>20.6</v>
      </c>
      <c r="AD30" s="29">
        <f t="shared" si="6"/>
        <v>9</v>
      </c>
      <c r="AE30" s="46" t="s">
        <v>56</v>
      </c>
      <c r="AF30" s="45">
        <v>4</v>
      </c>
      <c r="AG30" s="45">
        <v>1</v>
      </c>
      <c r="AH30" s="45">
        <v>1</v>
      </c>
      <c r="AI30" s="45">
        <v>0</v>
      </c>
      <c r="AJ30" s="45">
        <v>2</v>
      </c>
      <c r="AK30" s="45" t="s">
        <v>48</v>
      </c>
      <c r="AL30" s="41">
        <v>50</v>
      </c>
      <c r="AM30" s="42">
        <v>148</v>
      </c>
      <c r="AN30" s="42">
        <v>247</v>
      </c>
      <c r="AO30" s="43">
        <f t="shared" si="7"/>
        <v>1665</v>
      </c>
      <c r="AP30" s="43">
        <f t="shared" si="8"/>
        <v>1852</v>
      </c>
      <c r="AQ30" s="47"/>
      <c r="AR30" s="44"/>
      <c r="AS30" s="44"/>
      <c r="AU30" s="46" t="s">
        <v>173</v>
      </c>
      <c r="AV30" s="45">
        <v>6</v>
      </c>
      <c r="AW30" s="45">
        <v>1</v>
      </c>
      <c r="AX30" s="45">
        <v>1</v>
      </c>
      <c r="AY30" s="45" t="s">
        <v>151</v>
      </c>
      <c r="AZ30" s="48" t="s">
        <v>141</v>
      </c>
      <c r="BA30" s="45">
        <v>4</v>
      </c>
      <c r="BB30" s="45" t="s">
        <v>142</v>
      </c>
    </row>
    <row r="31" spans="1:54">
      <c r="A31" s="29">
        <v>28</v>
      </c>
      <c r="B31" s="29">
        <f t="shared" si="0"/>
        <v>5</v>
      </c>
      <c r="C31" s="29">
        <f t="shared" si="1"/>
        <v>105</v>
      </c>
      <c r="D31" s="29">
        <f t="shared" si="2"/>
        <v>175</v>
      </c>
      <c r="E31" s="29">
        <f t="shared" si="3"/>
        <v>105</v>
      </c>
      <c r="F31" s="29">
        <f t="shared" si="4"/>
        <v>175</v>
      </c>
      <c r="G31" s="29" t="str">
        <f>IF(B31&lt;3,"",VLOOKUP(B31,随机目标!$BC$2:$BG$17,5,0))</f>
        <v>pack,1224</v>
      </c>
      <c r="H31" s="29">
        <f>INT(C31*产出设定!$C$4)</f>
        <v>157</v>
      </c>
      <c r="I31" s="29">
        <f>INT(D31*产出设定!$C$4)</f>
        <v>262</v>
      </c>
      <c r="J31" s="29">
        <f>FLOOR(产出设定!$C$10*价值设定!M30,5)</f>
        <v>125</v>
      </c>
      <c r="K31" s="29">
        <f>INT(C31*产出设定!$C$5)</f>
        <v>210</v>
      </c>
      <c r="L31" s="29">
        <f>INT(D31*产出设定!$C$5)</f>
        <v>350</v>
      </c>
      <c r="M31" s="29">
        <f>FLOOR(产出设定!$C$11*价值设定!M30,5)</f>
        <v>165</v>
      </c>
      <c r="N31" s="29">
        <f>MAX(INT(E31*产出设定!$C$6*产出设定!$C$7),200)</f>
        <v>262</v>
      </c>
      <c r="O31" s="29">
        <f>INT(H31*产出设定!$C$6*产出设定!$C$7)</f>
        <v>392</v>
      </c>
      <c r="P31" s="29">
        <f>INT(K31*产出设定!$C$6*产出设定!$C$7)</f>
        <v>525</v>
      </c>
      <c r="Q31" s="29">
        <v>10028</v>
      </c>
      <c r="R31" s="29">
        <v>10128</v>
      </c>
      <c r="S31" s="29">
        <v>10228</v>
      </c>
      <c r="T31" s="30" t="str">
        <f>IF(G31="","pack,"&amp;Q31,"pack,"&amp;Q31&amp;";"&amp;G31)&amp;";"&amp;产出设定!$D$28</f>
        <v>pack,10028;pack,1224;pack,401</v>
      </c>
      <c r="U31" s="30" t="str">
        <f>"pack,"&amp;R31&amp;";stage_token,"&amp;J31&amp;";"&amp;产出设定!$D$29</f>
        <v>pack,10128;stage_token,125;dice,1</v>
      </c>
      <c r="V31" s="30" t="str">
        <f>"pack,"&amp;S31&amp;";stage_token,"&amp;M31&amp;";"&amp;产出设定!$D$30</f>
        <v>pack,10228;stage_token,165;dice,1</v>
      </c>
      <c r="W31" s="30" t="str">
        <f t="shared" si="5"/>
        <v>item,101;item,200</v>
      </c>
      <c r="X31" s="30" t="s">
        <v>2089</v>
      </c>
      <c r="Y31" s="30" t="s">
        <v>2089</v>
      </c>
      <c r="Z31" s="29">
        <f>CEILING((E31*5+N31)/价值设定!L30+F31/价值设定!K30+0.2,0.1)</f>
        <v>5.5</v>
      </c>
      <c r="AA31" s="29">
        <f>CEILING((H31*5+O31)/价值设定!L30+I31/价值设定!K30+J31/价值设定!M30,0.1)</f>
        <v>15.4</v>
      </c>
      <c r="AB31" s="29">
        <f>CEILING((K31*5+P31)/价值设定!L30+L31/价值设定!K30+M31/价值设定!M30,0.1)</f>
        <v>20.400000000000002</v>
      </c>
      <c r="AD31" s="29">
        <f t="shared" si="6"/>
        <v>9</v>
      </c>
      <c r="AE31" s="46" t="s">
        <v>57</v>
      </c>
      <c r="AF31" s="45">
        <v>4</v>
      </c>
      <c r="AG31" s="45">
        <v>1</v>
      </c>
      <c r="AH31" s="45">
        <v>1</v>
      </c>
      <c r="AI31" s="45" t="s">
        <v>34</v>
      </c>
      <c r="AJ31" s="45">
        <v>2</v>
      </c>
      <c r="AK31" s="45" t="s">
        <v>32</v>
      </c>
      <c r="AL31" s="41">
        <v>51</v>
      </c>
      <c r="AM31" s="42">
        <v>152</v>
      </c>
      <c r="AN31" s="42">
        <v>253</v>
      </c>
      <c r="AO31" s="43">
        <f t="shared" si="7"/>
        <v>1710</v>
      </c>
      <c r="AP31" s="43">
        <f t="shared" si="8"/>
        <v>1897</v>
      </c>
      <c r="AQ31" s="47"/>
      <c r="AR31" s="44"/>
      <c r="AS31" s="44"/>
      <c r="AU31" s="46" t="s">
        <v>174</v>
      </c>
      <c r="AV31" s="45">
        <v>7</v>
      </c>
      <c r="AW31" s="45">
        <v>1</v>
      </c>
      <c r="AX31" s="45">
        <v>1</v>
      </c>
      <c r="AY31" s="45" t="s">
        <v>151</v>
      </c>
      <c r="AZ31" s="48" t="s">
        <v>141</v>
      </c>
      <c r="BA31" s="45">
        <v>4</v>
      </c>
      <c r="BB31" s="45" t="s">
        <v>142</v>
      </c>
    </row>
    <row r="32" spans="1:54">
      <c r="A32" s="29">
        <v>29</v>
      </c>
      <c r="B32" s="29">
        <f t="shared" si="0"/>
        <v>5</v>
      </c>
      <c r="C32" s="29">
        <f t="shared" si="1"/>
        <v>105</v>
      </c>
      <c r="D32" s="29">
        <f t="shared" si="2"/>
        <v>175</v>
      </c>
      <c r="E32" s="29">
        <f t="shared" si="3"/>
        <v>105</v>
      </c>
      <c r="F32" s="29">
        <f t="shared" si="4"/>
        <v>175</v>
      </c>
      <c r="G32" s="29" t="str">
        <f>IF(B32&lt;3,"",VLOOKUP(B32,随机目标!$BC$2:$BG$17,5,0))</f>
        <v>pack,1224</v>
      </c>
      <c r="H32" s="29">
        <f>INT(C32*产出设定!$C$4)</f>
        <v>157</v>
      </c>
      <c r="I32" s="29">
        <f>INT(D32*产出设定!$C$4)</f>
        <v>262</v>
      </c>
      <c r="J32" s="29">
        <f>FLOOR(产出设定!$C$10*价值设定!M31,5)</f>
        <v>125</v>
      </c>
      <c r="K32" s="29">
        <f>INT(C32*产出设定!$C$5)</f>
        <v>210</v>
      </c>
      <c r="L32" s="29">
        <f>INT(D32*产出设定!$C$5)</f>
        <v>350</v>
      </c>
      <c r="M32" s="29">
        <f>FLOOR(产出设定!$C$11*价值设定!M31,5)</f>
        <v>165</v>
      </c>
      <c r="N32" s="29">
        <f>MAX(INT(E32*产出设定!$C$6*产出设定!$C$7),200)</f>
        <v>262</v>
      </c>
      <c r="O32" s="29">
        <f>INT(H32*产出设定!$C$6*产出设定!$C$7)</f>
        <v>392</v>
      </c>
      <c r="P32" s="29">
        <f>INT(K32*产出设定!$C$6*产出设定!$C$7)</f>
        <v>525</v>
      </c>
      <c r="Q32" s="29">
        <v>10029</v>
      </c>
      <c r="R32" s="29">
        <v>10129</v>
      </c>
      <c r="S32" s="29">
        <v>10229</v>
      </c>
      <c r="T32" s="30" t="str">
        <f>IF(G32="","pack,"&amp;Q32,"pack,"&amp;Q32&amp;";"&amp;G32)&amp;";"&amp;产出设定!$D$28</f>
        <v>pack,10029;pack,1224;pack,401</v>
      </c>
      <c r="U32" s="30" t="str">
        <f>"pack,"&amp;R32&amp;";stage_token,"&amp;J32&amp;";"&amp;产出设定!$D$29</f>
        <v>pack,10129;stage_token,125;dice,1</v>
      </c>
      <c r="V32" s="30" t="str">
        <f>"pack,"&amp;S32&amp;";stage_token,"&amp;M32&amp;";"&amp;产出设定!$D$30</f>
        <v>pack,10229;stage_token,165;dice,1</v>
      </c>
      <c r="W32" s="30" t="str">
        <f t="shared" si="5"/>
        <v>item,101;item,200</v>
      </c>
      <c r="X32" s="30" t="s">
        <v>2089</v>
      </c>
      <c r="Y32" s="30" t="s">
        <v>2089</v>
      </c>
      <c r="Z32" s="29">
        <f>CEILING((E32*5+N32)/价值设定!L31+F32/价值设定!K31+0.2,0.1)</f>
        <v>5.5</v>
      </c>
      <c r="AA32" s="29">
        <f>CEILING((H32*5+O32)/价值设定!L31+I32/价值设定!K31+J32/价值设定!M31,0.1)</f>
        <v>15.200000000000001</v>
      </c>
      <c r="AB32" s="29">
        <f>CEILING((K32*5+P32)/价值设定!L31+L32/价值设定!K31+M32/价值设定!M31,0.1)</f>
        <v>20.200000000000003</v>
      </c>
      <c r="AD32" s="29">
        <f t="shared" si="6"/>
        <v>9</v>
      </c>
      <c r="AE32" s="46" t="s">
        <v>58</v>
      </c>
      <c r="AF32" s="45">
        <v>4</v>
      </c>
      <c r="AG32" s="45">
        <v>1</v>
      </c>
      <c r="AH32" s="45">
        <v>1</v>
      </c>
      <c r="AI32" s="45">
        <v>0</v>
      </c>
      <c r="AJ32" s="45">
        <v>2</v>
      </c>
      <c r="AK32" s="45" t="s">
        <v>27</v>
      </c>
      <c r="AL32" s="41">
        <v>53</v>
      </c>
      <c r="AM32" s="42">
        <v>156</v>
      </c>
      <c r="AN32" s="42">
        <v>260</v>
      </c>
      <c r="AO32" s="43">
        <f t="shared" si="7"/>
        <v>1755</v>
      </c>
      <c r="AP32" s="43">
        <f t="shared" si="8"/>
        <v>1950</v>
      </c>
      <c r="AQ32" s="47"/>
      <c r="AR32" s="44"/>
      <c r="AS32" s="44"/>
      <c r="AU32" s="46" t="s">
        <v>175</v>
      </c>
      <c r="AV32" s="45">
        <v>7</v>
      </c>
      <c r="AW32" s="45">
        <v>1</v>
      </c>
      <c r="AX32" s="45">
        <v>1</v>
      </c>
      <c r="AY32" s="45" t="s">
        <v>151</v>
      </c>
      <c r="AZ32" s="48" t="s">
        <v>141</v>
      </c>
      <c r="BA32" s="45">
        <v>4</v>
      </c>
      <c r="BB32" s="45" t="s">
        <v>142</v>
      </c>
    </row>
    <row r="33" spans="1:54">
      <c r="A33" s="29">
        <v>30</v>
      </c>
      <c r="B33" s="29">
        <f t="shared" si="0"/>
        <v>5</v>
      </c>
      <c r="C33" s="29">
        <f t="shared" si="1"/>
        <v>105</v>
      </c>
      <c r="D33" s="29">
        <f t="shared" si="2"/>
        <v>175</v>
      </c>
      <c r="E33" s="29">
        <f t="shared" si="3"/>
        <v>105</v>
      </c>
      <c r="F33" s="29">
        <f t="shared" si="4"/>
        <v>175</v>
      </c>
      <c r="G33" s="29" t="str">
        <f>IF(B33&lt;3,"",VLOOKUP(B33,随机目标!$BC$2:$BG$17,5,0))</f>
        <v>pack,1224</v>
      </c>
      <c r="H33" s="29">
        <f>INT(C33*产出设定!$C$4)</f>
        <v>157</v>
      </c>
      <c r="I33" s="29">
        <f>INT(D33*产出设定!$C$4)</f>
        <v>262</v>
      </c>
      <c r="J33" s="29">
        <f>FLOOR(产出设定!$C$10*价值设定!M32,5)</f>
        <v>125</v>
      </c>
      <c r="K33" s="29">
        <f>INT(C33*产出设定!$C$5)</f>
        <v>210</v>
      </c>
      <c r="L33" s="29">
        <f>INT(D33*产出设定!$C$5)</f>
        <v>350</v>
      </c>
      <c r="M33" s="29">
        <f>FLOOR(产出设定!$C$11*价值设定!M32,5)</f>
        <v>170</v>
      </c>
      <c r="N33" s="29">
        <f>MAX(INT(E33*产出设定!$C$6*产出设定!$C$7),200)</f>
        <v>262</v>
      </c>
      <c r="O33" s="29">
        <f>INT(H33*产出设定!$C$6*产出设定!$C$7)</f>
        <v>392</v>
      </c>
      <c r="P33" s="29">
        <f>INT(K33*产出设定!$C$6*产出设定!$C$7)</f>
        <v>525</v>
      </c>
      <c r="Q33" s="29">
        <v>10030</v>
      </c>
      <c r="R33" s="29">
        <v>10130</v>
      </c>
      <c r="S33" s="29">
        <v>10230</v>
      </c>
      <c r="T33" s="30" t="str">
        <f>IF(G33="","pack,"&amp;Q33,"pack,"&amp;Q33&amp;";"&amp;G33)&amp;";"&amp;产出设定!$D$28</f>
        <v>pack,10030;pack,1224;pack,401</v>
      </c>
      <c r="U33" s="30" t="str">
        <f>"pack,"&amp;R33&amp;";stage_token,"&amp;J33&amp;";"&amp;产出设定!$D$29</f>
        <v>pack,10130;stage_token,125;dice,1</v>
      </c>
      <c r="V33" s="30" t="str">
        <f>"pack,"&amp;S33&amp;";stage_token,"&amp;M33&amp;";"&amp;产出设定!$D$30</f>
        <v>pack,10230;stage_token,170;dice,1</v>
      </c>
      <c r="W33" s="30" t="str">
        <f t="shared" si="5"/>
        <v>item,101;item,200</v>
      </c>
      <c r="X33" s="30" t="s">
        <v>2089</v>
      </c>
      <c r="Y33" s="30" t="s">
        <v>2089</v>
      </c>
      <c r="Z33" s="29">
        <f>CEILING((E33*5+N33)/价值设定!L32+F33/价值设定!K32+0.2,0.1)</f>
        <v>5.4</v>
      </c>
      <c r="AA33" s="29">
        <f>CEILING((H33*5+O33)/价值设定!L32+I33/价值设定!K32+J33/价值设定!M32,0.1)</f>
        <v>15.100000000000001</v>
      </c>
      <c r="AB33" s="29">
        <f>CEILING((K33*5+P33)/价值设定!L32+L33/价值设定!K32+M33/价值设定!M32,0.1)</f>
        <v>20.3</v>
      </c>
      <c r="AD33" s="29">
        <f t="shared" si="6"/>
        <v>10</v>
      </c>
      <c r="AE33" s="46" t="s">
        <v>59</v>
      </c>
      <c r="AF33" s="45">
        <v>3</v>
      </c>
      <c r="AG33" s="45">
        <v>1</v>
      </c>
      <c r="AH33" s="45">
        <v>0</v>
      </c>
      <c r="AI33" s="45">
        <v>0</v>
      </c>
      <c r="AJ33" s="45">
        <v>2</v>
      </c>
      <c r="AK33" s="45" t="s">
        <v>60</v>
      </c>
      <c r="AL33" s="41">
        <v>54</v>
      </c>
      <c r="AM33" s="42">
        <v>160</v>
      </c>
      <c r="AN33" s="42">
        <v>267</v>
      </c>
      <c r="AO33" s="43">
        <f t="shared" si="7"/>
        <v>1080</v>
      </c>
      <c r="AP33" s="43">
        <f t="shared" si="8"/>
        <v>1201</v>
      </c>
      <c r="AQ33" s="47"/>
      <c r="AR33" s="44"/>
      <c r="AS33" s="44"/>
      <c r="AU33" s="46" t="s">
        <v>176</v>
      </c>
      <c r="AV33" s="45">
        <v>7</v>
      </c>
      <c r="AW33" s="45">
        <v>1</v>
      </c>
      <c r="AX33" s="45">
        <v>1</v>
      </c>
      <c r="AY33" s="45" t="s">
        <v>151</v>
      </c>
      <c r="AZ33" s="48" t="s">
        <v>141</v>
      </c>
      <c r="BA33" s="45">
        <v>4</v>
      </c>
      <c r="BB33" s="45" t="s">
        <v>142</v>
      </c>
    </row>
    <row r="34" spans="1:54">
      <c r="A34" s="29">
        <v>31</v>
      </c>
      <c r="B34" s="29">
        <f t="shared" si="0"/>
        <v>5</v>
      </c>
      <c r="C34" s="29">
        <f t="shared" si="1"/>
        <v>108</v>
      </c>
      <c r="D34" s="29">
        <f t="shared" si="2"/>
        <v>180</v>
      </c>
      <c r="E34" s="29">
        <f t="shared" si="3"/>
        <v>108</v>
      </c>
      <c r="F34" s="29">
        <f t="shared" si="4"/>
        <v>180</v>
      </c>
      <c r="G34" s="29" t="str">
        <f>IF(B34&lt;3,"",VLOOKUP(B34,随机目标!$BC$2:$BG$17,5,0))</f>
        <v>pack,1224</v>
      </c>
      <c r="H34" s="29">
        <f>INT(C34*产出设定!$C$4)</f>
        <v>162</v>
      </c>
      <c r="I34" s="29">
        <f>INT(D34*产出设定!$C$4)</f>
        <v>270</v>
      </c>
      <c r="J34" s="29">
        <f>FLOOR(产出设定!$C$10*价值设定!M33,5)</f>
        <v>125</v>
      </c>
      <c r="K34" s="29">
        <f>INT(C34*产出设定!$C$5)</f>
        <v>216</v>
      </c>
      <c r="L34" s="29">
        <f>INT(D34*产出设定!$C$5)</f>
        <v>360</v>
      </c>
      <c r="M34" s="29">
        <f>FLOOR(产出设定!$C$11*价值设定!M33,5)</f>
        <v>170</v>
      </c>
      <c r="N34" s="29">
        <f>MAX(INT(E34*产出设定!$C$6*产出设定!$C$7),200)</f>
        <v>270</v>
      </c>
      <c r="O34" s="29">
        <f>INT(H34*产出设定!$C$6*产出设定!$C$7)</f>
        <v>405</v>
      </c>
      <c r="P34" s="29">
        <f>INT(K34*产出设定!$C$6*产出设定!$C$7)</f>
        <v>540</v>
      </c>
      <c r="Q34" s="29">
        <v>10031</v>
      </c>
      <c r="R34" s="29">
        <v>10131</v>
      </c>
      <c r="S34" s="29">
        <v>10231</v>
      </c>
      <c r="T34" s="30" t="str">
        <f>IF(G34="","pack,"&amp;Q34,"pack,"&amp;Q34&amp;";"&amp;G34)&amp;";"&amp;产出设定!$D$28</f>
        <v>pack,10031;pack,1224;pack,401</v>
      </c>
      <c r="U34" s="30" t="str">
        <f>"pack,"&amp;R34&amp;";stage_token,"&amp;J34&amp;";"&amp;产出设定!$D$29</f>
        <v>pack,10131;stage_token,125;dice,1</v>
      </c>
      <c r="V34" s="30" t="str">
        <f>"pack,"&amp;S34&amp;";stage_token,"&amp;M34&amp;";"&amp;产出设定!$D$30</f>
        <v>pack,10231;stage_token,170;dice,1</v>
      </c>
      <c r="W34" s="30" t="str">
        <f t="shared" si="5"/>
        <v>item,101;item,200</v>
      </c>
      <c r="X34" s="30" t="s">
        <v>2089</v>
      </c>
      <c r="Y34" s="30" t="s">
        <v>2089</v>
      </c>
      <c r="Z34" s="29">
        <f>CEILING((E34*5+N34)/价值设定!L33+F34/价值设定!K33+0.2,0.1)</f>
        <v>5.5</v>
      </c>
      <c r="AA34" s="29">
        <f>CEILING((H34*5+O34)/价值设定!L33+I34/价值设定!K33+J34/价值设定!M33,0.1)</f>
        <v>15.200000000000001</v>
      </c>
      <c r="AB34" s="29">
        <f>CEILING((K34*5+P34)/价值设定!L33+L34/价值设定!K33+M34/价值设定!M33,0.1)</f>
        <v>20.400000000000002</v>
      </c>
      <c r="AD34" s="29">
        <f t="shared" si="6"/>
        <v>10</v>
      </c>
      <c r="AE34" s="46" t="s">
        <v>61</v>
      </c>
      <c r="AF34" s="45">
        <v>4</v>
      </c>
      <c r="AG34" s="45">
        <v>1</v>
      </c>
      <c r="AH34" s="45">
        <v>1</v>
      </c>
      <c r="AI34" s="45">
        <v>0</v>
      </c>
      <c r="AJ34" s="45">
        <v>2</v>
      </c>
      <c r="AK34" s="45" t="s">
        <v>27</v>
      </c>
      <c r="AL34" s="41">
        <v>55</v>
      </c>
      <c r="AM34" s="42">
        <v>164</v>
      </c>
      <c r="AN34" s="42">
        <v>273</v>
      </c>
      <c r="AO34" s="43">
        <f t="shared" si="7"/>
        <v>1845</v>
      </c>
      <c r="AP34" s="43">
        <f t="shared" si="8"/>
        <v>2047</v>
      </c>
      <c r="AQ34" s="47"/>
      <c r="AR34" s="44"/>
      <c r="AS34" s="44"/>
      <c r="AU34" s="46" t="s">
        <v>177</v>
      </c>
      <c r="AV34" s="45">
        <v>7</v>
      </c>
      <c r="AW34" s="45">
        <v>1</v>
      </c>
      <c r="AX34" s="45">
        <v>1</v>
      </c>
      <c r="AY34" s="45" t="s">
        <v>151</v>
      </c>
      <c r="AZ34" s="48" t="s">
        <v>141</v>
      </c>
      <c r="BA34" s="45">
        <v>4</v>
      </c>
      <c r="BB34" s="45" t="s">
        <v>142</v>
      </c>
    </row>
    <row r="35" spans="1:54">
      <c r="A35" s="29">
        <v>32</v>
      </c>
      <c r="B35" s="29">
        <f t="shared" si="0"/>
        <v>5</v>
      </c>
      <c r="C35" s="29">
        <f t="shared" si="1"/>
        <v>108</v>
      </c>
      <c r="D35" s="29">
        <f t="shared" si="2"/>
        <v>180</v>
      </c>
      <c r="E35" s="29">
        <f t="shared" si="3"/>
        <v>108</v>
      </c>
      <c r="F35" s="29">
        <f t="shared" si="4"/>
        <v>180</v>
      </c>
      <c r="G35" s="29" t="str">
        <f>IF(B35&lt;3,"",VLOOKUP(B35,随机目标!$BC$2:$BG$17,5,0))</f>
        <v>pack,1224</v>
      </c>
      <c r="H35" s="29">
        <f>INT(C35*产出设定!$C$4)</f>
        <v>162</v>
      </c>
      <c r="I35" s="29">
        <f>INT(D35*产出设定!$C$4)</f>
        <v>270</v>
      </c>
      <c r="J35" s="29">
        <f>FLOOR(产出设定!$C$10*价值设定!M34,5)</f>
        <v>125</v>
      </c>
      <c r="K35" s="29">
        <f>INT(C35*产出设定!$C$5)</f>
        <v>216</v>
      </c>
      <c r="L35" s="29">
        <f>INT(D35*产出设定!$C$5)</f>
        <v>360</v>
      </c>
      <c r="M35" s="29">
        <f>FLOOR(产出设定!$C$11*价值设定!M34,5)</f>
        <v>170</v>
      </c>
      <c r="N35" s="29">
        <f>MAX(INT(E35*产出设定!$C$6*产出设定!$C$7),200)</f>
        <v>270</v>
      </c>
      <c r="O35" s="29">
        <f>INT(H35*产出设定!$C$6*产出设定!$C$7)</f>
        <v>405</v>
      </c>
      <c r="P35" s="29">
        <f>INT(K35*产出设定!$C$6*产出设定!$C$7)</f>
        <v>540</v>
      </c>
      <c r="Q35" s="29">
        <v>10032</v>
      </c>
      <c r="R35" s="29">
        <v>10132</v>
      </c>
      <c r="S35" s="29">
        <v>10232</v>
      </c>
      <c r="T35" s="30" t="str">
        <f>IF(G35="","pack,"&amp;Q35,"pack,"&amp;Q35&amp;";"&amp;G35)&amp;";"&amp;产出设定!$D$28</f>
        <v>pack,10032;pack,1224;pack,401</v>
      </c>
      <c r="U35" s="30" t="str">
        <f>"pack,"&amp;R35&amp;";stage_token,"&amp;J35&amp;";"&amp;产出设定!$D$29</f>
        <v>pack,10132;stage_token,125;dice,1</v>
      </c>
      <c r="V35" s="30" t="str">
        <f>"pack,"&amp;S35&amp;";stage_token,"&amp;M35&amp;";"&amp;产出设定!$D$30</f>
        <v>pack,10232;stage_token,170;dice,1</v>
      </c>
      <c r="W35" s="30" t="str">
        <f t="shared" si="5"/>
        <v>item,101;item,200</v>
      </c>
      <c r="X35" s="30" t="s">
        <v>2089</v>
      </c>
      <c r="Y35" s="30" t="s">
        <v>2089</v>
      </c>
      <c r="Z35" s="29">
        <f>CEILING((E35*5+N35)/价值设定!L34+F35/价值设定!K34+0.2,0.1)</f>
        <v>5.4</v>
      </c>
      <c r="AA35" s="29">
        <f>CEILING((H35*5+O35)/价值设定!L34+I35/价值设定!K34+J35/价值设定!M34,0.1)</f>
        <v>15.100000000000001</v>
      </c>
      <c r="AB35" s="29">
        <f>CEILING((K35*5+P35)/价值设定!L34+L35/价值设定!K34+M35/价值设定!M34,0.1)</f>
        <v>20.3</v>
      </c>
      <c r="AD35" s="29">
        <f t="shared" si="6"/>
        <v>10</v>
      </c>
      <c r="AE35" s="46" t="s">
        <v>62</v>
      </c>
      <c r="AF35" s="45">
        <v>4</v>
      </c>
      <c r="AG35" s="45">
        <v>1</v>
      </c>
      <c r="AH35" s="45">
        <v>1</v>
      </c>
      <c r="AI35" s="45">
        <v>0</v>
      </c>
      <c r="AJ35" s="45">
        <v>4</v>
      </c>
      <c r="AK35" s="45" t="s">
        <v>32</v>
      </c>
      <c r="AL35" s="41">
        <v>57</v>
      </c>
      <c r="AM35" s="42">
        <v>168</v>
      </c>
      <c r="AN35" s="42">
        <v>280</v>
      </c>
      <c r="AO35" s="43">
        <f t="shared" si="7"/>
        <v>1890</v>
      </c>
      <c r="AP35" s="43">
        <f t="shared" si="8"/>
        <v>2100</v>
      </c>
      <c r="AQ35" s="47"/>
      <c r="AR35" s="44"/>
      <c r="AS35" s="44"/>
      <c r="AU35" s="46" t="s">
        <v>178</v>
      </c>
      <c r="AV35" s="45">
        <v>7</v>
      </c>
      <c r="AW35" s="45">
        <v>1</v>
      </c>
      <c r="AX35" s="45">
        <v>1</v>
      </c>
      <c r="AY35" s="45" t="s">
        <v>151</v>
      </c>
      <c r="AZ35" s="48" t="s">
        <v>141</v>
      </c>
      <c r="BA35" s="45">
        <v>4</v>
      </c>
      <c r="BB35" s="45" t="s">
        <v>142</v>
      </c>
    </row>
    <row r="36" spans="1:54">
      <c r="A36" s="29">
        <v>33</v>
      </c>
      <c r="B36" s="29">
        <f t="shared" ref="B36:B67" si="9">IFERROR(INDEX($AD$4:$AD$51,MATCH(A36,$AL$4:$AL$51,0)),B35)</f>
        <v>5</v>
      </c>
      <c r="C36" s="29">
        <f t="shared" ref="C36:C67" si="10">IFERROR(VLOOKUP(A36,$AL$3:$AN$51,2,0),C35)</f>
        <v>108</v>
      </c>
      <c r="D36" s="29">
        <f t="shared" ref="D36:D67" si="11">IFERROR(VLOOKUP(A36,$AL$3:$AN$51,3,0),D35)</f>
        <v>180</v>
      </c>
      <c r="E36" s="29">
        <f t="shared" ref="E36:E67" si="12">C36</f>
        <v>108</v>
      </c>
      <c r="F36" s="29">
        <f t="shared" ref="F36:F67" si="13">D36</f>
        <v>180</v>
      </c>
      <c r="G36" s="29" t="str">
        <f>IF(B36&lt;3,"",VLOOKUP(B36,随机目标!$BC$2:$BG$17,5,0))</f>
        <v>pack,1224</v>
      </c>
      <c r="H36" s="29">
        <f>INT(C36*产出设定!$C$4)</f>
        <v>162</v>
      </c>
      <c r="I36" s="29">
        <f>INT(D36*产出设定!$C$4)</f>
        <v>270</v>
      </c>
      <c r="J36" s="29">
        <f>FLOOR(产出设定!$C$10*价值设定!M35,5)</f>
        <v>125</v>
      </c>
      <c r="K36" s="29">
        <f>INT(C36*产出设定!$C$5)</f>
        <v>216</v>
      </c>
      <c r="L36" s="29">
        <f>INT(D36*产出设定!$C$5)</f>
        <v>360</v>
      </c>
      <c r="M36" s="29">
        <f>FLOOR(产出设定!$C$11*价值设定!M35,5)</f>
        <v>170</v>
      </c>
      <c r="N36" s="29">
        <f>MAX(INT(E36*产出设定!$C$6*产出设定!$C$7),200)</f>
        <v>270</v>
      </c>
      <c r="O36" s="29">
        <f>INT(H36*产出设定!$C$6*产出设定!$C$7)</f>
        <v>405</v>
      </c>
      <c r="P36" s="29">
        <f>INT(K36*产出设定!$C$6*产出设定!$C$7)</f>
        <v>540</v>
      </c>
      <c r="Q36" s="29">
        <v>10033</v>
      </c>
      <c r="R36" s="29">
        <v>10133</v>
      </c>
      <c r="S36" s="29">
        <v>10233</v>
      </c>
      <c r="T36" s="30" t="str">
        <f>IF(G36="","pack,"&amp;Q36,"pack,"&amp;Q36&amp;";"&amp;G36)&amp;";"&amp;产出设定!$D$28</f>
        <v>pack,10033;pack,1224;pack,401</v>
      </c>
      <c r="U36" s="30" t="str">
        <f>"pack,"&amp;R36&amp;";stage_token,"&amp;J36&amp;";"&amp;产出设定!$D$29</f>
        <v>pack,10133;stage_token,125;dice,1</v>
      </c>
      <c r="V36" s="30" t="str">
        <f>"pack,"&amp;S36&amp;";stage_token,"&amp;M36&amp;";"&amp;产出设定!$D$30</f>
        <v>pack,10233;stage_token,170;dice,1</v>
      </c>
      <c r="W36" s="30" t="str">
        <f t="shared" si="5"/>
        <v>item,101;item,200</v>
      </c>
      <c r="X36" s="30" t="s">
        <v>2089</v>
      </c>
      <c r="Y36" s="30" t="s">
        <v>2089</v>
      </c>
      <c r="Z36" s="29">
        <f>CEILING((E36*5+N36)/价值设定!L35+F36/价值设定!K35+0.2,0.1)</f>
        <v>5.4</v>
      </c>
      <c r="AA36" s="29">
        <f>CEILING((H36*5+O36)/价值设定!L35+I36/价值设定!K35+J36/价值设定!M35,0.1)</f>
        <v>14.9</v>
      </c>
      <c r="AB36" s="29">
        <f>CEILING((K36*5+P36)/价值设定!L35+L36/价值设定!K35+M36/价值设定!M35,0.1)</f>
        <v>20.100000000000001</v>
      </c>
      <c r="AD36" s="29">
        <f t="shared" si="6"/>
        <v>11</v>
      </c>
      <c r="AE36" s="46" t="s">
        <v>63</v>
      </c>
      <c r="AF36" s="45">
        <v>5</v>
      </c>
      <c r="AG36" s="45">
        <v>1</v>
      </c>
      <c r="AH36" s="45">
        <v>1</v>
      </c>
      <c r="AI36" s="45">
        <v>0</v>
      </c>
      <c r="AJ36" s="45">
        <v>2</v>
      </c>
      <c r="AK36" s="45" t="s">
        <v>27</v>
      </c>
      <c r="AL36" s="41">
        <v>59</v>
      </c>
      <c r="AM36" s="42">
        <v>172</v>
      </c>
      <c r="AN36" s="42">
        <v>287</v>
      </c>
      <c r="AO36" s="43">
        <f t="shared" si="7"/>
        <v>2193</v>
      </c>
      <c r="AP36" s="43">
        <f t="shared" si="8"/>
        <v>2439</v>
      </c>
      <c r="AQ36" s="47"/>
      <c r="AR36" s="44"/>
      <c r="AS36" s="44"/>
      <c r="AU36" s="46" t="s">
        <v>179</v>
      </c>
      <c r="AV36" s="45">
        <v>7</v>
      </c>
      <c r="AW36" s="45">
        <v>1</v>
      </c>
      <c r="AX36" s="45">
        <v>1</v>
      </c>
      <c r="AY36" s="45" t="s">
        <v>151</v>
      </c>
      <c r="AZ36" s="48" t="s">
        <v>141</v>
      </c>
      <c r="BA36" s="45">
        <v>4</v>
      </c>
      <c r="BB36" s="45" t="s">
        <v>142</v>
      </c>
    </row>
    <row r="37" spans="1:54">
      <c r="A37" s="29">
        <v>34</v>
      </c>
      <c r="B37" s="29">
        <f t="shared" si="9"/>
        <v>6</v>
      </c>
      <c r="C37" s="29">
        <f t="shared" si="10"/>
        <v>111</v>
      </c>
      <c r="D37" s="29">
        <f t="shared" si="11"/>
        <v>185</v>
      </c>
      <c r="E37" s="29">
        <f t="shared" si="12"/>
        <v>111</v>
      </c>
      <c r="F37" s="29">
        <f t="shared" si="13"/>
        <v>185</v>
      </c>
      <c r="G37" s="29" t="str">
        <f>IF(B37&lt;3,"",VLOOKUP(B37,随机目标!$BC$2:$BG$17,5,0))</f>
        <v>pack,1225</v>
      </c>
      <c r="H37" s="29">
        <f>INT(C37*产出设定!$C$4)</f>
        <v>166</v>
      </c>
      <c r="I37" s="29">
        <f>INT(D37*产出设定!$C$4)</f>
        <v>277</v>
      </c>
      <c r="J37" s="29">
        <f>FLOOR(产出设定!$C$10*价值设定!M36,5)</f>
        <v>130</v>
      </c>
      <c r="K37" s="29">
        <f>INT(C37*产出设定!$C$5)</f>
        <v>222</v>
      </c>
      <c r="L37" s="29">
        <f>INT(D37*产出设定!$C$5)</f>
        <v>370</v>
      </c>
      <c r="M37" s="29">
        <f>FLOOR(产出设定!$C$11*价值设定!M36,5)</f>
        <v>170</v>
      </c>
      <c r="N37" s="29">
        <f>MAX(INT(E37*产出设定!$C$6*产出设定!$C$7),200)</f>
        <v>277</v>
      </c>
      <c r="O37" s="29">
        <f>INT(H37*产出设定!$C$6*产出设定!$C$7)</f>
        <v>415</v>
      </c>
      <c r="P37" s="29">
        <f>INT(K37*产出设定!$C$6*产出设定!$C$7)</f>
        <v>555</v>
      </c>
      <c r="Q37" s="29">
        <v>10034</v>
      </c>
      <c r="R37" s="29">
        <v>10134</v>
      </c>
      <c r="S37" s="29">
        <v>10234</v>
      </c>
      <c r="T37" s="30" t="str">
        <f>IF(G37="","pack,"&amp;Q37,"pack,"&amp;Q37&amp;";"&amp;G37)&amp;";"&amp;产出设定!$D$28</f>
        <v>pack,10034;pack,1225;pack,401</v>
      </c>
      <c r="U37" s="30" t="str">
        <f>"pack,"&amp;R37&amp;";stage_token,"&amp;J37&amp;";"&amp;产出设定!$D$29</f>
        <v>pack,10134;stage_token,130;dice,1</v>
      </c>
      <c r="V37" s="30" t="str">
        <f>"pack,"&amp;S37&amp;";stage_token,"&amp;M37&amp;";"&amp;产出设定!$D$30</f>
        <v>pack,10234;stage_token,170;dice,1</v>
      </c>
      <c r="W37" s="30" t="str">
        <f t="shared" si="5"/>
        <v>item,101;item,200</v>
      </c>
      <c r="X37" s="30" t="s">
        <v>2089</v>
      </c>
      <c r="Y37" s="30" t="s">
        <v>2089</v>
      </c>
      <c r="Z37" s="29">
        <f>CEILING((E37*5+N37)/价值设定!L36+F37/价值设定!K36+0.2,0.1)</f>
        <v>5.4</v>
      </c>
      <c r="AA37" s="29">
        <f>CEILING((H37*5+O37)/价值设定!L36+I37/价值设定!K36+J37/价值设定!M36,0.1)</f>
        <v>15.3</v>
      </c>
      <c r="AB37" s="29">
        <f>CEILING((K37*5+P37)/价值设定!L36+L37/价值设定!K36+M37/价值设定!M36,0.1)</f>
        <v>20.200000000000003</v>
      </c>
      <c r="AD37" s="29">
        <f t="shared" si="6"/>
        <v>11</v>
      </c>
      <c r="AE37" s="46" t="s">
        <v>64</v>
      </c>
      <c r="AF37" s="45">
        <v>5</v>
      </c>
      <c r="AG37" s="45">
        <v>1</v>
      </c>
      <c r="AH37" s="45">
        <v>0</v>
      </c>
      <c r="AI37" s="45">
        <v>0</v>
      </c>
      <c r="AJ37" s="45">
        <v>2</v>
      </c>
      <c r="AK37" s="45" t="s">
        <v>27</v>
      </c>
      <c r="AL37" s="41">
        <v>61</v>
      </c>
      <c r="AM37" s="42">
        <v>176</v>
      </c>
      <c r="AN37" s="42">
        <v>293</v>
      </c>
      <c r="AO37" s="43">
        <f t="shared" si="7"/>
        <v>1716</v>
      </c>
      <c r="AP37" s="43">
        <f t="shared" si="8"/>
        <v>1904</v>
      </c>
      <c r="AQ37" s="47"/>
      <c r="AR37" s="44"/>
      <c r="AS37" s="44"/>
      <c r="AU37" s="46" t="s">
        <v>180</v>
      </c>
      <c r="AV37" s="45">
        <v>7</v>
      </c>
      <c r="AW37" s="45">
        <v>1</v>
      </c>
      <c r="AX37" s="45">
        <v>1</v>
      </c>
      <c r="AY37" s="45" t="s">
        <v>151</v>
      </c>
      <c r="AZ37" s="48" t="s">
        <v>141</v>
      </c>
      <c r="BA37" s="45">
        <v>4</v>
      </c>
      <c r="BB37" s="45" t="s">
        <v>145</v>
      </c>
    </row>
    <row r="38" spans="1:54">
      <c r="A38" s="29">
        <v>35</v>
      </c>
      <c r="B38" s="29">
        <f t="shared" si="9"/>
        <v>6</v>
      </c>
      <c r="C38" s="29">
        <f t="shared" si="10"/>
        <v>111</v>
      </c>
      <c r="D38" s="29">
        <f t="shared" si="11"/>
        <v>185</v>
      </c>
      <c r="E38" s="29">
        <f t="shared" si="12"/>
        <v>111</v>
      </c>
      <c r="F38" s="29">
        <f t="shared" si="13"/>
        <v>185</v>
      </c>
      <c r="G38" s="29" t="str">
        <f>IF(B38&lt;3,"",VLOOKUP(B38,随机目标!$BC$2:$BG$17,5,0))</f>
        <v>pack,1225</v>
      </c>
      <c r="H38" s="29">
        <f>INT(C38*产出设定!$C$4)</f>
        <v>166</v>
      </c>
      <c r="I38" s="29">
        <f>INT(D38*产出设定!$C$4)</f>
        <v>277</v>
      </c>
      <c r="J38" s="29">
        <f>FLOOR(产出设定!$C$10*价值设定!M37,5)</f>
        <v>130</v>
      </c>
      <c r="K38" s="29">
        <f>INT(C38*产出设定!$C$5)</f>
        <v>222</v>
      </c>
      <c r="L38" s="29">
        <f>INT(D38*产出设定!$C$5)</f>
        <v>370</v>
      </c>
      <c r="M38" s="29">
        <f>FLOOR(产出设定!$C$11*价值设定!M37,5)</f>
        <v>175</v>
      </c>
      <c r="N38" s="29">
        <f>MAX(INT(E38*产出设定!$C$6*产出设定!$C$7),200)</f>
        <v>277</v>
      </c>
      <c r="O38" s="29">
        <f>INT(H38*产出设定!$C$6*产出设定!$C$7)</f>
        <v>415</v>
      </c>
      <c r="P38" s="29">
        <f>INT(K38*产出设定!$C$6*产出设定!$C$7)</f>
        <v>555</v>
      </c>
      <c r="Q38" s="29">
        <v>10035</v>
      </c>
      <c r="R38" s="29">
        <v>10135</v>
      </c>
      <c r="S38" s="29">
        <v>10235</v>
      </c>
      <c r="T38" s="30" t="str">
        <f>IF(G38="","pack,"&amp;Q38,"pack,"&amp;Q38&amp;";"&amp;G38)&amp;";"&amp;产出设定!$D$28</f>
        <v>pack,10035;pack,1225;pack,401</v>
      </c>
      <c r="U38" s="30" t="str">
        <f>"pack,"&amp;R38&amp;";stage_token,"&amp;J38&amp;";"&amp;产出设定!$D$29</f>
        <v>pack,10135;stage_token,130;dice,1</v>
      </c>
      <c r="V38" s="30" t="str">
        <f>"pack,"&amp;S38&amp;";stage_token,"&amp;M38&amp;";"&amp;产出设定!$D$30</f>
        <v>pack,10235;stage_token,175;dice,1</v>
      </c>
      <c r="W38" s="30" t="str">
        <f t="shared" si="5"/>
        <v>item,101;item,200</v>
      </c>
      <c r="X38" s="30" t="s">
        <v>2089</v>
      </c>
      <c r="Y38" s="30" t="s">
        <v>2089</v>
      </c>
      <c r="Z38" s="29">
        <f>CEILING((E38*5+N38)/价值设定!L37+F38/价值设定!K37+0.2,0.1)</f>
        <v>5.4</v>
      </c>
      <c r="AA38" s="29">
        <f>CEILING((H38*5+O38)/价值设定!L37+I38/价值设定!K37+J38/价值设定!M37,0.1)</f>
        <v>15.100000000000001</v>
      </c>
      <c r="AB38" s="29">
        <f>CEILING((K38*5+P38)/价值设定!L37+L38/价值设定!K37+M38/价值设定!M37,0.1)</f>
        <v>20.3</v>
      </c>
      <c r="AD38" s="29">
        <f t="shared" si="6"/>
        <v>11</v>
      </c>
      <c r="AE38" s="46" t="s">
        <v>65</v>
      </c>
      <c r="AF38" s="45">
        <v>5</v>
      </c>
      <c r="AG38" s="45">
        <v>1</v>
      </c>
      <c r="AH38" s="45">
        <v>1</v>
      </c>
      <c r="AI38" s="45" t="s">
        <v>34</v>
      </c>
      <c r="AJ38" s="45">
        <v>2</v>
      </c>
      <c r="AK38" s="45" t="s">
        <v>27</v>
      </c>
      <c r="AL38" s="41">
        <v>64</v>
      </c>
      <c r="AM38" s="42">
        <v>180</v>
      </c>
      <c r="AN38" s="42">
        <v>300</v>
      </c>
      <c r="AO38" s="43">
        <f t="shared" si="7"/>
        <v>2295</v>
      </c>
      <c r="AP38" s="43">
        <f t="shared" si="8"/>
        <v>2550</v>
      </c>
      <c r="AQ38" s="47"/>
      <c r="AR38" s="44"/>
      <c r="AS38" s="44"/>
      <c r="AU38" s="46" t="s">
        <v>181</v>
      </c>
      <c r="AV38" s="45">
        <v>7</v>
      </c>
      <c r="AW38" s="45">
        <v>1</v>
      </c>
      <c r="AX38" s="45">
        <v>1</v>
      </c>
      <c r="AY38" s="45" t="s">
        <v>151</v>
      </c>
      <c r="AZ38" s="48" t="s">
        <v>141</v>
      </c>
      <c r="BA38" s="45">
        <v>4</v>
      </c>
      <c r="BB38" s="45" t="s">
        <v>2047</v>
      </c>
    </row>
    <row r="39" spans="1:54">
      <c r="A39" s="29">
        <v>36</v>
      </c>
      <c r="B39" s="29">
        <f t="shared" si="9"/>
        <v>6</v>
      </c>
      <c r="C39" s="29">
        <f t="shared" si="10"/>
        <v>111</v>
      </c>
      <c r="D39" s="29">
        <f t="shared" si="11"/>
        <v>185</v>
      </c>
      <c r="E39" s="29">
        <f t="shared" si="12"/>
        <v>111</v>
      </c>
      <c r="F39" s="29">
        <f t="shared" si="13"/>
        <v>185</v>
      </c>
      <c r="G39" s="29" t="str">
        <f>IF(B39&lt;3,"",VLOOKUP(B39,随机目标!$BC$2:$BG$17,5,0))</f>
        <v>pack,1225</v>
      </c>
      <c r="H39" s="29">
        <f>INT(C39*产出设定!$C$4)</f>
        <v>166</v>
      </c>
      <c r="I39" s="29">
        <f>INT(D39*产出设定!$C$4)</f>
        <v>277</v>
      </c>
      <c r="J39" s="29">
        <f>FLOOR(产出设定!$C$10*价值设定!M38,5)</f>
        <v>130</v>
      </c>
      <c r="K39" s="29">
        <f>INT(C39*产出设定!$C$5)</f>
        <v>222</v>
      </c>
      <c r="L39" s="29">
        <f>INT(D39*产出设定!$C$5)</f>
        <v>370</v>
      </c>
      <c r="M39" s="29">
        <f>FLOOR(产出设定!$C$11*价值设定!M38,5)</f>
        <v>175</v>
      </c>
      <c r="N39" s="29">
        <f>MAX(INT(E39*产出设定!$C$6*产出设定!$C$7),200)</f>
        <v>277</v>
      </c>
      <c r="O39" s="29">
        <f>INT(H39*产出设定!$C$6*产出设定!$C$7)</f>
        <v>415</v>
      </c>
      <c r="P39" s="29">
        <f>INT(K39*产出设定!$C$6*产出设定!$C$7)</f>
        <v>555</v>
      </c>
      <c r="Q39" s="29">
        <v>10036</v>
      </c>
      <c r="R39" s="29">
        <v>10136</v>
      </c>
      <c r="S39" s="29">
        <v>10236</v>
      </c>
      <c r="T39" s="30" t="str">
        <f>IF(G39="","pack,"&amp;Q39,"pack,"&amp;Q39&amp;";"&amp;G39)&amp;";"&amp;产出设定!$D$28</f>
        <v>pack,10036;pack,1225;pack,401</v>
      </c>
      <c r="U39" s="30" t="str">
        <f>"pack,"&amp;R39&amp;";stage_token,"&amp;J39&amp;";"&amp;产出设定!$D$29</f>
        <v>pack,10136;stage_token,130;dice,1</v>
      </c>
      <c r="V39" s="30" t="str">
        <f>"pack,"&amp;S39&amp;";stage_token,"&amp;M39&amp;";"&amp;产出设定!$D$30</f>
        <v>pack,10236;stage_token,175;dice,1</v>
      </c>
      <c r="W39" s="30" t="str">
        <f t="shared" si="5"/>
        <v>item,101;item,200</v>
      </c>
      <c r="X39" s="30" t="s">
        <v>2089</v>
      </c>
      <c r="Y39" s="30" t="s">
        <v>2089</v>
      </c>
      <c r="Z39" s="29">
        <f>CEILING((E39*5+N39)/价值设定!L38+F39/价值设定!K38+0.2,0.1)</f>
        <v>5.3000000000000007</v>
      </c>
      <c r="AA39" s="29">
        <f>CEILING((H39*5+O39)/价值设定!L38+I39/价值设定!K38+J39/价值设定!M38,0.1)</f>
        <v>15</v>
      </c>
      <c r="AB39" s="29">
        <f>CEILING((K39*5+P39)/价值设定!L38+L39/价值设定!K38+M39/价值设定!M38,0.1)</f>
        <v>20.100000000000001</v>
      </c>
      <c r="AD39" s="29">
        <f t="shared" si="6"/>
        <v>12</v>
      </c>
      <c r="AE39" s="46" t="s">
        <v>66</v>
      </c>
      <c r="AF39" s="45">
        <v>5</v>
      </c>
      <c r="AG39" s="45">
        <v>1</v>
      </c>
      <c r="AH39" s="45">
        <v>1</v>
      </c>
      <c r="AI39" s="45" t="s">
        <v>34</v>
      </c>
      <c r="AJ39" s="45">
        <v>2</v>
      </c>
      <c r="AK39" s="45" t="s">
        <v>27</v>
      </c>
      <c r="AL39" s="41">
        <v>66</v>
      </c>
      <c r="AM39" s="42">
        <v>186</v>
      </c>
      <c r="AN39" s="42">
        <v>310</v>
      </c>
      <c r="AO39" s="43">
        <f t="shared" si="7"/>
        <v>2371.5</v>
      </c>
      <c r="AP39" s="43">
        <f t="shared" si="8"/>
        <v>2635</v>
      </c>
      <c r="AQ39" s="47"/>
      <c r="AR39" s="44"/>
      <c r="AS39" s="44"/>
      <c r="AU39" s="46" t="s">
        <v>182</v>
      </c>
      <c r="AV39" s="45">
        <v>7</v>
      </c>
      <c r="AW39" s="45">
        <v>1</v>
      </c>
      <c r="AX39" s="45">
        <v>1</v>
      </c>
      <c r="AY39" s="45" t="s">
        <v>151</v>
      </c>
      <c r="AZ39" s="48" t="s">
        <v>141</v>
      </c>
      <c r="BA39" s="45">
        <v>4</v>
      </c>
      <c r="BB39" s="45" t="s">
        <v>142</v>
      </c>
    </row>
    <row r="40" spans="1:54">
      <c r="A40" s="29">
        <v>37</v>
      </c>
      <c r="B40" s="29">
        <f t="shared" si="9"/>
        <v>6</v>
      </c>
      <c r="C40" s="29">
        <f t="shared" si="10"/>
        <v>114</v>
      </c>
      <c r="D40" s="29">
        <f t="shared" si="11"/>
        <v>190</v>
      </c>
      <c r="E40" s="29">
        <f t="shared" si="12"/>
        <v>114</v>
      </c>
      <c r="F40" s="29">
        <f t="shared" si="13"/>
        <v>190</v>
      </c>
      <c r="G40" s="29" t="str">
        <f>IF(B40&lt;3,"",VLOOKUP(B40,随机目标!$BC$2:$BG$17,5,0))</f>
        <v>pack,1225</v>
      </c>
      <c r="H40" s="29">
        <f>INT(C40*产出设定!$C$4)</f>
        <v>171</v>
      </c>
      <c r="I40" s="29">
        <f>INT(D40*产出设定!$C$4)</f>
        <v>285</v>
      </c>
      <c r="J40" s="29">
        <f>FLOOR(产出设定!$C$10*价值设定!M39,5)</f>
        <v>130</v>
      </c>
      <c r="K40" s="29">
        <f>INT(C40*产出设定!$C$5)</f>
        <v>228</v>
      </c>
      <c r="L40" s="29">
        <f>INT(D40*产出设定!$C$5)</f>
        <v>380</v>
      </c>
      <c r="M40" s="29">
        <f>FLOOR(产出设定!$C$11*价值设定!M39,5)</f>
        <v>175</v>
      </c>
      <c r="N40" s="29">
        <f>MAX(INT(E40*产出设定!$C$6*产出设定!$C$7),200)</f>
        <v>285</v>
      </c>
      <c r="O40" s="29">
        <f>INT(H40*产出设定!$C$6*产出设定!$C$7)</f>
        <v>427</v>
      </c>
      <c r="P40" s="29">
        <f>INT(K40*产出设定!$C$6*产出设定!$C$7)</f>
        <v>570</v>
      </c>
      <c r="Q40" s="29">
        <v>10037</v>
      </c>
      <c r="R40" s="29">
        <v>10137</v>
      </c>
      <c r="S40" s="29">
        <v>10237</v>
      </c>
      <c r="T40" s="30" t="str">
        <f>IF(G40="","pack,"&amp;Q40,"pack,"&amp;Q40&amp;";"&amp;G40)&amp;";"&amp;产出设定!$D$28</f>
        <v>pack,10037;pack,1225;pack,401</v>
      </c>
      <c r="U40" s="30" t="str">
        <f>"pack,"&amp;R40&amp;";stage_token,"&amp;J40&amp;";"&amp;产出设定!$D$29</f>
        <v>pack,10137;stage_token,130;dice,1</v>
      </c>
      <c r="V40" s="30" t="str">
        <f>"pack,"&amp;S40&amp;";stage_token,"&amp;M40&amp;";"&amp;产出设定!$D$30</f>
        <v>pack,10237;stage_token,175;dice,1</v>
      </c>
      <c r="W40" s="30" t="str">
        <f t="shared" si="5"/>
        <v>item,101;item,200</v>
      </c>
      <c r="X40" s="30" t="s">
        <v>2089</v>
      </c>
      <c r="Y40" s="30" t="s">
        <v>2089</v>
      </c>
      <c r="Z40" s="29">
        <f>CEILING((E40*5+N40)/价值设定!L39+F40/价值设定!K39+0.2,0.1)</f>
        <v>5.4</v>
      </c>
      <c r="AA40" s="29">
        <f>CEILING((H40*5+O40)/价值设定!L39+I40/价值设定!K39+J40/价值设定!M39,0.1)</f>
        <v>15.100000000000001</v>
      </c>
      <c r="AB40" s="29">
        <f>CEILING((K40*5+P40)/价值设定!L39+L40/价值设定!K39+M40/价值设定!M39,0.1)</f>
        <v>20.200000000000003</v>
      </c>
      <c r="AD40" s="29">
        <f t="shared" si="6"/>
        <v>12</v>
      </c>
      <c r="AE40" s="46" t="s">
        <v>67</v>
      </c>
      <c r="AF40" s="45">
        <v>5</v>
      </c>
      <c r="AG40" s="45">
        <v>1</v>
      </c>
      <c r="AH40" s="45">
        <v>1</v>
      </c>
      <c r="AI40" s="45" t="s">
        <v>34</v>
      </c>
      <c r="AJ40" s="45">
        <v>2</v>
      </c>
      <c r="AK40" s="45" t="s">
        <v>27</v>
      </c>
      <c r="AL40" s="41">
        <v>68</v>
      </c>
      <c r="AM40" s="42">
        <v>192</v>
      </c>
      <c r="AN40" s="42">
        <v>320</v>
      </c>
      <c r="AO40" s="43">
        <f t="shared" si="7"/>
        <v>2448</v>
      </c>
      <c r="AP40" s="43">
        <f t="shared" si="8"/>
        <v>2720</v>
      </c>
      <c r="AQ40" s="47"/>
      <c r="AR40" s="44"/>
      <c r="AS40" s="44"/>
      <c r="AU40" s="46" t="s">
        <v>183</v>
      </c>
      <c r="AV40" s="45">
        <v>8</v>
      </c>
      <c r="AW40" s="45">
        <v>1</v>
      </c>
      <c r="AX40" s="45">
        <v>1</v>
      </c>
      <c r="AY40" s="45" t="s">
        <v>151</v>
      </c>
      <c r="AZ40" s="48" t="s">
        <v>141</v>
      </c>
      <c r="BA40" s="45">
        <v>4</v>
      </c>
      <c r="BB40" s="45" t="s">
        <v>142</v>
      </c>
    </row>
    <row r="41" spans="1:54">
      <c r="A41" s="29">
        <v>38</v>
      </c>
      <c r="B41" s="29">
        <f t="shared" si="9"/>
        <v>6</v>
      </c>
      <c r="C41" s="29">
        <f t="shared" si="10"/>
        <v>117</v>
      </c>
      <c r="D41" s="29">
        <f t="shared" si="11"/>
        <v>195</v>
      </c>
      <c r="E41" s="29">
        <f t="shared" si="12"/>
        <v>117</v>
      </c>
      <c r="F41" s="29">
        <f t="shared" si="13"/>
        <v>195</v>
      </c>
      <c r="G41" s="29" t="str">
        <f>IF(B41&lt;3,"",VLOOKUP(B41,随机目标!$BC$2:$BG$17,5,0))</f>
        <v>pack,1225</v>
      </c>
      <c r="H41" s="29">
        <f>INT(C41*产出设定!$C$4)</f>
        <v>175</v>
      </c>
      <c r="I41" s="29">
        <f>INT(D41*产出设定!$C$4)</f>
        <v>292</v>
      </c>
      <c r="J41" s="29">
        <f>FLOOR(产出设定!$C$10*价值设定!M40,5)</f>
        <v>130</v>
      </c>
      <c r="K41" s="29">
        <f>INT(C41*产出设定!$C$5)</f>
        <v>234</v>
      </c>
      <c r="L41" s="29">
        <f>INT(D41*产出设定!$C$5)</f>
        <v>390</v>
      </c>
      <c r="M41" s="29">
        <f>FLOOR(产出设定!$C$11*价值设定!M40,5)</f>
        <v>175</v>
      </c>
      <c r="N41" s="29">
        <f>MAX(INT(E41*产出设定!$C$6*产出设定!$C$7),200)</f>
        <v>292</v>
      </c>
      <c r="O41" s="29">
        <f>INT(H41*产出设定!$C$6*产出设定!$C$7)</f>
        <v>437</v>
      </c>
      <c r="P41" s="29">
        <f>INT(K41*产出设定!$C$6*产出设定!$C$7)</f>
        <v>585</v>
      </c>
      <c r="Q41" s="29">
        <v>10038</v>
      </c>
      <c r="R41" s="29">
        <v>10138</v>
      </c>
      <c r="S41" s="29">
        <v>10238</v>
      </c>
      <c r="T41" s="30" t="str">
        <f>IF(G41="","pack,"&amp;Q41,"pack,"&amp;Q41&amp;";"&amp;G41)&amp;";"&amp;产出设定!$D$28</f>
        <v>pack,10038;pack,1225;pack,401</v>
      </c>
      <c r="U41" s="30" t="str">
        <f>"pack,"&amp;R41&amp;";stage_token,"&amp;J41&amp;";"&amp;产出设定!$D$29</f>
        <v>pack,10138;stage_token,130;dice,1</v>
      </c>
      <c r="V41" s="30" t="str">
        <f>"pack,"&amp;S41&amp;";stage_token,"&amp;M41&amp;";"&amp;产出设定!$D$30</f>
        <v>pack,10238;stage_token,175;dice,1</v>
      </c>
      <c r="W41" s="30" t="str">
        <f t="shared" si="5"/>
        <v>item,101;item,200</v>
      </c>
      <c r="X41" s="30" t="s">
        <v>2089</v>
      </c>
      <c r="Y41" s="30" t="s">
        <v>2089</v>
      </c>
      <c r="Z41" s="29">
        <f>CEILING((E41*5+N41)/价值设定!L40+F41/价值设定!K40+0.2,0.1)</f>
        <v>5.5</v>
      </c>
      <c r="AA41" s="29">
        <f>CEILING((H41*5+O41)/价值设定!L40+I41/价值设定!K40+J41/价值设定!M40,0.1)</f>
        <v>15.100000000000001</v>
      </c>
      <c r="AB41" s="29">
        <f>CEILING((K41*5+P41)/价值设定!L40+L41/价值设定!K40+M41/价值设定!M40,0.1)</f>
        <v>20.3</v>
      </c>
      <c r="AD41" s="29">
        <f t="shared" si="6"/>
        <v>13</v>
      </c>
      <c r="AE41" s="46" t="s">
        <v>68</v>
      </c>
      <c r="AF41" s="45">
        <v>4</v>
      </c>
      <c r="AG41" s="45">
        <v>1</v>
      </c>
      <c r="AH41" s="45">
        <v>1</v>
      </c>
      <c r="AI41" s="45">
        <v>0</v>
      </c>
      <c r="AJ41" s="45">
        <v>4</v>
      </c>
      <c r="AK41" s="45" t="s">
        <v>27</v>
      </c>
      <c r="AL41" s="41">
        <v>70</v>
      </c>
      <c r="AM41" s="42">
        <v>195</v>
      </c>
      <c r="AN41" s="42">
        <v>325</v>
      </c>
      <c r="AO41" s="43">
        <f t="shared" si="7"/>
        <v>2193</v>
      </c>
      <c r="AP41" s="43">
        <f t="shared" si="8"/>
        <v>2437</v>
      </c>
      <c r="AQ41" s="47"/>
      <c r="AR41" s="44"/>
      <c r="AS41" s="44"/>
      <c r="AU41" s="46" t="s">
        <v>184</v>
      </c>
      <c r="AV41" s="45">
        <v>8</v>
      </c>
      <c r="AW41" s="45">
        <v>1</v>
      </c>
      <c r="AX41" s="45">
        <v>1</v>
      </c>
      <c r="AY41" s="45" t="s">
        <v>151</v>
      </c>
      <c r="AZ41" s="48" t="s">
        <v>141</v>
      </c>
      <c r="BA41" s="45">
        <v>4</v>
      </c>
      <c r="BB41" s="45" t="s">
        <v>142</v>
      </c>
    </row>
    <row r="42" spans="1:54">
      <c r="A42" s="29">
        <v>39</v>
      </c>
      <c r="B42" s="29">
        <f t="shared" si="9"/>
        <v>6</v>
      </c>
      <c r="C42" s="29">
        <f t="shared" si="10"/>
        <v>120</v>
      </c>
      <c r="D42" s="29">
        <f t="shared" si="11"/>
        <v>200</v>
      </c>
      <c r="E42" s="29">
        <f t="shared" si="12"/>
        <v>120</v>
      </c>
      <c r="F42" s="29">
        <f t="shared" si="13"/>
        <v>200</v>
      </c>
      <c r="G42" s="29" t="str">
        <f>IF(B42&lt;3,"",VLOOKUP(B42,随机目标!$BC$2:$BG$17,5,0))</f>
        <v>pack,1225</v>
      </c>
      <c r="H42" s="29">
        <f>INT(C42*产出设定!$C$4)</f>
        <v>180</v>
      </c>
      <c r="I42" s="29">
        <f>INT(D42*产出设定!$C$4)</f>
        <v>300</v>
      </c>
      <c r="J42" s="29">
        <f>FLOOR(产出设定!$C$10*价值设定!M41,5)</f>
        <v>130</v>
      </c>
      <c r="K42" s="29">
        <f>INT(C42*产出设定!$C$5)</f>
        <v>240</v>
      </c>
      <c r="L42" s="29">
        <f>INT(D42*产出设定!$C$5)</f>
        <v>400</v>
      </c>
      <c r="M42" s="29">
        <f>FLOOR(产出设定!$C$11*价值设定!M41,5)</f>
        <v>175</v>
      </c>
      <c r="N42" s="29">
        <f>MAX(INT(E42*产出设定!$C$6*产出设定!$C$7),200)</f>
        <v>300</v>
      </c>
      <c r="O42" s="29">
        <f>INT(H42*产出设定!$C$6*产出设定!$C$7)</f>
        <v>450</v>
      </c>
      <c r="P42" s="29">
        <f>INT(K42*产出设定!$C$6*产出设定!$C$7)</f>
        <v>600</v>
      </c>
      <c r="Q42" s="29">
        <v>10039</v>
      </c>
      <c r="R42" s="29">
        <v>10139</v>
      </c>
      <c r="S42" s="29">
        <v>10239</v>
      </c>
      <c r="T42" s="30" t="str">
        <f>IF(G42="","pack,"&amp;Q42,"pack,"&amp;Q42&amp;";"&amp;G42)&amp;";"&amp;产出设定!$D$28</f>
        <v>pack,10039;pack,1225;pack,401</v>
      </c>
      <c r="U42" s="30" t="str">
        <f>"pack,"&amp;R42&amp;";stage_token,"&amp;J42&amp;";"&amp;产出设定!$D$29</f>
        <v>pack,10139;stage_token,130;dice,1</v>
      </c>
      <c r="V42" s="30" t="str">
        <f>"pack,"&amp;S42&amp;";stage_token,"&amp;M42&amp;";"&amp;产出设定!$D$30</f>
        <v>pack,10239;stage_token,175;dice,1</v>
      </c>
      <c r="W42" s="30" t="str">
        <f t="shared" si="5"/>
        <v>item,101;item,200</v>
      </c>
      <c r="X42" s="30" t="s">
        <v>2089</v>
      </c>
      <c r="Y42" s="30" t="s">
        <v>2089</v>
      </c>
      <c r="Z42" s="29">
        <f>CEILING((E42*5+N42)/价值设定!L41+F42/价值设定!K41+0.2,0.1)</f>
        <v>5.5</v>
      </c>
      <c r="AA42" s="29">
        <f>CEILING((H42*5+O42)/价值设定!L41+I42/价值设定!K41+J42/价值设定!M41,0.1)</f>
        <v>15.200000000000001</v>
      </c>
      <c r="AB42" s="29">
        <f>CEILING((K42*5+P42)/价值设定!L41+L42/价值设定!K41+M42/价值设定!M41,0.1)</f>
        <v>20.400000000000002</v>
      </c>
      <c r="AD42" s="29">
        <f t="shared" si="6"/>
        <v>13</v>
      </c>
      <c r="AE42" s="46" t="s">
        <v>69</v>
      </c>
      <c r="AF42" s="45">
        <v>4</v>
      </c>
      <c r="AG42" s="45">
        <v>1</v>
      </c>
      <c r="AH42" s="45">
        <v>1</v>
      </c>
      <c r="AI42" s="45">
        <v>0</v>
      </c>
      <c r="AJ42" s="45">
        <v>2</v>
      </c>
      <c r="AK42" s="45" t="s">
        <v>27</v>
      </c>
      <c r="AL42" s="41">
        <v>72</v>
      </c>
      <c r="AM42" s="42">
        <v>198</v>
      </c>
      <c r="AN42" s="42">
        <v>330</v>
      </c>
      <c r="AO42" s="43">
        <f t="shared" si="7"/>
        <v>2227.5</v>
      </c>
      <c r="AP42" s="43">
        <f t="shared" si="8"/>
        <v>2475</v>
      </c>
      <c r="AQ42" s="47"/>
      <c r="AR42" s="44"/>
      <c r="AS42" s="44"/>
      <c r="AU42" s="46" t="s">
        <v>185</v>
      </c>
      <c r="AV42" s="45">
        <v>8</v>
      </c>
      <c r="AW42" s="45">
        <v>1</v>
      </c>
      <c r="AX42" s="45">
        <v>1</v>
      </c>
      <c r="AY42" s="45" t="s">
        <v>151</v>
      </c>
      <c r="AZ42" s="48" t="s">
        <v>141</v>
      </c>
      <c r="BA42" s="45">
        <v>4</v>
      </c>
      <c r="BB42" s="45" t="s">
        <v>142</v>
      </c>
    </row>
    <row r="43" spans="1:54">
      <c r="A43" s="29">
        <v>40</v>
      </c>
      <c r="B43" s="29">
        <f t="shared" si="9"/>
        <v>6</v>
      </c>
      <c r="C43" s="29">
        <f t="shared" si="10"/>
        <v>120</v>
      </c>
      <c r="D43" s="29">
        <f t="shared" si="11"/>
        <v>200</v>
      </c>
      <c r="E43" s="29">
        <f t="shared" si="12"/>
        <v>120</v>
      </c>
      <c r="F43" s="29">
        <f t="shared" si="13"/>
        <v>200</v>
      </c>
      <c r="G43" s="29" t="str">
        <f>IF(B43&lt;3,"",VLOOKUP(B43,随机目标!$BC$2:$BG$17,5,0))</f>
        <v>pack,1225</v>
      </c>
      <c r="H43" s="29">
        <f>INT(C43*产出设定!$C$4)</f>
        <v>180</v>
      </c>
      <c r="I43" s="29">
        <f>INT(D43*产出设定!$C$4)</f>
        <v>300</v>
      </c>
      <c r="J43" s="29">
        <f>FLOOR(产出设定!$C$10*价值设定!M42,5)</f>
        <v>135</v>
      </c>
      <c r="K43" s="29">
        <f>INT(C43*产出设定!$C$5)</f>
        <v>240</v>
      </c>
      <c r="L43" s="29">
        <f>INT(D43*产出设定!$C$5)</f>
        <v>400</v>
      </c>
      <c r="M43" s="29">
        <f>FLOOR(产出设定!$C$11*价值设定!M42,5)</f>
        <v>180</v>
      </c>
      <c r="N43" s="29">
        <f>MAX(INT(E43*产出设定!$C$6*产出设定!$C$7),200)</f>
        <v>300</v>
      </c>
      <c r="O43" s="29">
        <f>INT(H43*产出设定!$C$6*产出设定!$C$7)</f>
        <v>450</v>
      </c>
      <c r="P43" s="29">
        <f>INT(K43*产出设定!$C$6*产出设定!$C$7)</f>
        <v>600</v>
      </c>
      <c r="Q43" s="29">
        <v>10040</v>
      </c>
      <c r="R43" s="29">
        <v>10140</v>
      </c>
      <c r="S43" s="29">
        <v>10240</v>
      </c>
      <c r="T43" s="30" t="str">
        <f>IF(G43="","pack,"&amp;Q43,"pack,"&amp;Q43&amp;";"&amp;G43)&amp;";"&amp;产出设定!$D$28</f>
        <v>pack,10040;pack,1225;pack,401</v>
      </c>
      <c r="U43" s="30" t="str">
        <f>"pack,"&amp;R43&amp;";stage_token,"&amp;J43&amp;";"&amp;产出设定!$D$29</f>
        <v>pack,10140;stage_token,135;dice,1</v>
      </c>
      <c r="V43" s="30" t="str">
        <f>"pack,"&amp;S43&amp;";stage_token,"&amp;M43&amp;";"&amp;产出设定!$D$30</f>
        <v>pack,10240;stage_token,180;dice,1</v>
      </c>
      <c r="W43" s="30" t="str">
        <f t="shared" si="5"/>
        <v>item,101;item,200</v>
      </c>
      <c r="X43" s="30" t="s">
        <v>2089</v>
      </c>
      <c r="Y43" s="30" t="s">
        <v>2089</v>
      </c>
      <c r="Z43" s="29">
        <f>CEILING((E43*5+N43)/价值设定!L42+F43/价值设定!K42+0.2,0.1)</f>
        <v>5.5</v>
      </c>
      <c r="AA43" s="29">
        <f>CEILING((H43*5+O43)/价值设定!L42+I43/价值设定!K42+J43/价值设定!M42,0.1)</f>
        <v>15.4</v>
      </c>
      <c r="AB43" s="29">
        <f>CEILING((K43*5+P43)/价值设定!L42+L43/价值设定!K42+M43/价值设定!M42,0.1)</f>
        <v>20.5</v>
      </c>
      <c r="AD43" s="29">
        <f t="shared" si="6"/>
        <v>13</v>
      </c>
      <c r="AE43" s="46" t="s">
        <v>70</v>
      </c>
      <c r="AF43" s="45">
        <v>5</v>
      </c>
      <c r="AG43" s="45">
        <v>1</v>
      </c>
      <c r="AH43" s="45">
        <v>1</v>
      </c>
      <c r="AI43" s="45">
        <v>0</v>
      </c>
      <c r="AJ43" s="45">
        <v>2</v>
      </c>
      <c r="AK43" s="45" t="s">
        <v>32</v>
      </c>
      <c r="AL43" s="41">
        <v>74</v>
      </c>
      <c r="AM43" s="42">
        <v>201</v>
      </c>
      <c r="AN43" s="42">
        <v>335</v>
      </c>
      <c r="AO43" s="43">
        <f t="shared" si="7"/>
        <v>2562</v>
      </c>
      <c r="AP43" s="43">
        <f t="shared" si="8"/>
        <v>2847</v>
      </c>
      <c r="AQ43" s="47"/>
      <c r="AR43" s="44"/>
      <c r="AS43" s="44"/>
      <c r="AU43" s="46" t="s">
        <v>186</v>
      </c>
      <c r="AV43" s="45">
        <v>8</v>
      </c>
      <c r="AW43" s="45">
        <v>1</v>
      </c>
      <c r="AX43" s="45">
        <v>1</v>
      </c>
      <c r="AY43" s="45" t="s">
        <v>151</v>
      </c>
      <c r="AZ43" s="48" t="s">
        <v>141</v>
      </c>
      <c r="BA43" s="45">
        <v>4</v>
      </c>
      <c r="BB43" s="45" t="s">
        <v>142</v>
      </c>
    </row>
    <row r="44" spans="1:54">
      <c r="A44" s="29">
        <v>41</v>
      </c>
      <c r="B44" s="29">
        <f t="shared" si="9"/>
        <v>7</v>
      </c>
      <c r="C44" s="29">
        <f t="shared" si="10"/>
        <v>123</v>
      </c>
      <c r="D44" s="29">
        <f t="shared" si="11"/>
        <v>205</v>
      </c>
      <c r="E44" s="29">
        <f t="shared" si="12"/>
        <v>123</v>
      </c>
      <c r="F44" s="29">
        <f t="shared" si="13"/>
        <v>205</v>
      </c>
      <c r="G44" s="29" t="str">
        <f>IF(B44&lt;3,"",VLOOKUP(B44,随机目标!$BC$2:$BG$17,5,0))</f>
        <v>pack,1226</v>
      </c>
      <c r="H44" s="29">
        <f>INT(C44*产出设定!$C$4)</f>
        <v>184</v>
      </c>
      <c r="I44" s="29">
        <f>INT(D44*产出设定!$C$4)</f>
        <v>307</v>
      </c>
      <c r="J44" s="29">
        <f>FLOOR(产出设定!$C$10*价值设定!M43,5)</f>
        <v>135</v>
      </c>
      <c r="K44" s="29">
        <f>INT(C44*产出设定!$C$5)</f>
        <v>246</v>
      </c>
      <c r="L44" s="29">
        <f>INT(D44*产出设定!$C$5)</f>
        <v>410</v>
      </c>
      <c r="M44" s="29">
        <f>FLOOR(产出设定!$C$11*价值设定!M43,5)</f>
        <v>180</v>
      </c>
      <c r="N44" s="29">
        <f>MAX(INT(E44*产出设定!$C$6*产出设定!$C$7),200)</f>
        <v>307</v>
      </c>
      <c r="O44" s="29">
        <f>INT(H44*产出设定!$C$6*产出设定!$C$7)</f>
        <v>460</v>
      </c>
      <c r="P44" s="29">
        <f>INT(K44*产出设定!$C$6*产出设定!$C$7)</f>
        <v>615</v>
      </c>
      <c r="Q44" s="29">
        <v>10041</v>
      </c>
      <c r="R44" s="29">
        <v>10141</v>
      </c>
      <c r="S44" s="29">
        <v>10241</v>
      </c>
      <c r="T44" s="30" t="str">
        <f>IF(G44="","pack,"&amp;Q44,"pack,"&amp;Q44&amp;";"&amp;G44)&amp;";"&amp;产出设定!$D$28</f>
        <v>pack,10041;pack,1226;pack,401</v>
      </c>
      <c r="U44" s="30" t="str">
        <f>"pack,"&amp;R44&amp;";stage_token,"&amp;J44&amp;";"&amp;产出设定!$D$29</f>
        <v>pack,10141;stage_token,135;dice,1</v>
      </c>
      <c r="V44" s="30" t="str">
        <f>"pack,"&amp;S44&amp;";stage_token,"&amp;M44&amp;";"&amp;产出设定!$D$30</f>
        <v>pack,10241;stage_token,180;dice,1</v>
      </c>
      <c r="W44" s="30" t="str">
        <f t="shared" si="5"/>
        <v>item,101;item,102;item,200</v>
      </c>
      <c r="X44" s="30" t="s">
        <v>2089</v>
      </c>
      <c r="Y44" s="30" t="s">
        <v>2089</v>
      </c>
      <c r="Z44" s="29">
        <f>CEILING((E44*5+N44)/价值设定!L43+F44/价值设定!K43+0.2,0.1)</f>
        <v>5.5</v>
      </c>
      <c r="AA44" s="29">
        <f>CEILING((H44*5+O44)/价值设定!L43+I44/价值设定!K43+J44/价值设定!M43,0.1)</f>
        <v>15.4</v>
      </c>
      <c r="AB44" s="29">
        <f>CEILING((K44*5+P44)/价值设定!L43+L44/价值设定!K43+M44/价值设定!M43,0.1)</f>
        <v>20.6</v>
      </c>
      <c r="AD44" s="29">
        <f t="shared" si="6"/>
        <v>13</v>
      </c>
      <c r="AE44" s="46" t="s">
        <v>71</v>
      </c>
      <c r="AF44" s="45">
        <v>5</v>
      </c>
      <c r="AG44" s="45">
        <v>1</v>
      </c>
      <c r="AH44" s="45">
        <v>1</v>
      </c>
      <c r="AI44" s="45">
        <v>0</v>
      </c>
      <c r="AJ44" s="45">
        <v>2</v>
      </c>
      <c r="AK44" s="45" t="s">
        <v>27</v>
      </c>
      <c r="AL44" s="41">
        <v>76</v>
      </c>
      <c r="AM44" s="42">
        <v>204</v>
      </c>
      <c r="AN44" s="42">
        <v>340</v>
      </c>
      <c r="AO44" s="43">
        <f t="shared" si="7"/>
        <v>2601</v>
      </c>
      <c r="AP44" s="43">
        <f t="shared" si="8"/>
        <v>2890</v>
      </c>
      <c r="AQ44" s="47"/>
      <c r="AR44" s="44"/>
      <c r="AS44" s="44"/>
      <c r="AU44" s="46" t="s">
        <v>187</v>
      </c>
      <c r="AV44" s="45">
        <v>8</v>
      </c>
      <c r="AW44" s="45">
        <v>1</v>
      </c>
      <c r="AX44" s="45">
        <v>1</v>
      </c>
      <c r="AY44" s="45" t="s">
        <v>151</v>
      </c>
      <c r="AZ44" s="48" t="s">
        <v>141</v>
      </c>
      <c r="BA44" s="45">
        <v>4</v>
      </c>
      <c r="BB44" s="45" t="s">
        <v>142</v>
      </c>
    </row>
    <row r="45" spans="1:54">
      <c r="A45" s="29">
        <v>42</v>
      </c>
      <c r="B45" s="29">
        <f t="shared" si="9"/>
        <v>7</v>
      </c>
      <c r="C45" s="29">
        <f t="shared" si="10"/>
        <v>126</v>
      </c>
      <c r="D45" s="29">
        <f t="shared" si="11"/>
        <v>210</v>
      </c>
      <c r="E45" s="29">
        <f t="shared" si="12"/>
        <v>126</v>
      </c>
      <c r="F45" s="29">
        <f t="shared" si="13"/>
        <v>210</v>
      </c>
      <c r="G45" s="29" t="str">
        <f>IF(B45&lt;3,"",VLOOKUP(B45,随机目标!$BC$2:$BG$17,5,0))</f>
        <v>pack,1226</v>
      </c>
      <c r="H45" s="29">
        <f>INT(C45*产出设定!$C$4)</f>
        <v>189</v>
      </c>
      <c r="I45" s="29">
        <f>INT(D45*产出设定!$C$4)</f>
        <v>315</v>
      </c>
      <c r="J45" s="29">
        <f>FLOOR(产出设定!$C$10*价值设定!M44,5)</f>
        <v>135</v>
      </c>
      <c r="K45" s="29">
        <f>INT(C45*产出设定!$C$5)</f>
        <v>252</v>
      </c>
      <c r="L45" s="29">
        <f>INT(D45*产出设定!$C$5)</f>
        <v>420</v>
      </c>
      <c r="M45" s="29">
        <f>FLOOR(产出设定!$C$11*价值设定!M44,5)</f>
        <v>180</v>
      </c>
      <c r="N45" s="29">
        <f>MAX(INT(E45*产出设定!$C$6*产出设定!$C$7),200)</f>
        <v>315</v>
      </c>
      <c r="O45" s="29">
        <f>INT(H45*产出设定!$C$6*产出设定!$C$7)</f>
        <v>472</v>
      </c>
      <c r="P45" s="29">
        <f>INT(K45*产出设定!$C$6*产出设定!$C$7)</f>
        <v>630</v>
      </c>
      <c r="Q45" s="29">
        <v>10042</v>
      </c>
      <c r="R45" s="29">
        <v>10142</v>
      </c>
      <c r="S45" s="29">
        <v>10242</v>
      </c>
      <c r="T45" s="30" t="str">
        <f>IF(G45="","pack,"&amp;Q45,"pack,"&amp;Q45&amp;";"&amp;G45)&amp;";"&amp;产出设定!$D$28</f>
        <v>pack,10042;pack,1226;pack,401</v>
      </c>
      <c r="U45" s="30" t="str">
        <f>"pack,"&amp;R45&amp;";stage_token,"&amp;J45&amp;";"&amp;产出设定!$D$29</f>
        <v>pack,10142;stage_token,135;dice,1</v>
      </c>
      <c r="V45" s="30" t="str">
        <f>"pack,"&amp;S45&amp;";stage_token,"&amp;M45&amp;";"&amp;产出设定!$D$30</f>
        <v>pack,10242;stage_token,180;dice,1</v>
      </c>
      <c r="W45" s="30" t="str">
        <f t="shared" si="5"/>
        <v>item,101;item,102;item,200</v>
      </c>
      <c r="X45" s="30" t="s">
        <v>2089</v>
      </c>
      <c r="Y45" s="30" t="s">
        <v>2089</v>
      </c>
      <c r="Z45" s="29">
        <f>CEILING((E45*5+N45)/价值设定!L44+F45/价值设定!K44+0.2,0.1)</f>
        <v>5.6000000000000005</v>
      </c>
      <c r="AA45" s="29">
        <f>CEILING((H45*5+O45)/价值设定!L44+I45/价值设定!K44+J45/价值设定!M44,0.1)</f>
        <v>15.5</v>
      </c>
      <c r="AB45" s="29">
        <f>CEILING((K45*5+P45)/价值设定!L44+L45/价值设定!K44+M45/价值设定!M44,0.1)</f>
        <v>20.700000000000003</v>
      </c>
      <c r="AD45" s="29">
        <f t="shared" si="6"/>
        <v>14</v>
      </c>
      <c r="AE45" s="46" t="s">
        <v>72</v>
      </c>
      <c r="AF45" s="45">
        <v>4</v>
      </c>
      <c r="AG45" s="45">
        <v>1</v>
      </c>
      <c r="AH45" s="45">
        <v>0</v>
      </c>
      <c r="AI45" s="45" t="s">
        <v>34</v>
      </c>
      <c r="AJ45" s="45">
        <v>2</v>
      </c>
      <c r="AK45" s="45" t="s">
        <v>73</v>
      </c>
      <c r="AL45" s="41">
        <v>78</v>
      </c>
      <c r="AM45" s="42">
        <v>207</v>
      </c>
      <c r="AN45" s="42">
        <v>345</v>
      </c>
      <c r="AO45" s="43">
        <f t="shared" si="7"/>
        <v>1707</v>
      </c>
      <c r="AP45" s="43">
        <f t="shared" si="8"/>
        <v>1897</v>
      </c>
      <c r="AQ45" s="47"/>
      <c r="AR45" s="44"/>
      <c r="AS45" s="44"/>
      <c r="AU45" s="46" t="s">
        <v>188</v>
      </c>
      <c r="AV45" s="45">
        <v>8</v>
      </c>
      <c r="AW45" s="45">
        <v>1</v>
      </c>
      <c r="AX45" s="45">
        <v>1</v>
      </c>
      <c r="AY45" s="45" t="s">
        <v>151</v>
      </c>
      <c r="AZ45" s="48" t="s">
        <v>141</v>
      </c>
      <c r="BA45" s="45">
        <v>4</v>
      </c>
      <c r="BB45" s="45" t="s">
        <v>142</v>
      </c>
    </row>
    <row r="46" spans="1:54">
      <c r="A46" s="29">
        <v>43</v>
      </c>
      <c r="B46" s="29">
        <f t="shared" si="9"/>
        <v>7</v>
      </c>
      <c r="C46" s="29">
        <f t="shared" si="10"/>
        <v>129</v>
      </c>
      <c r="D46" s="29">
        <f t="shared" si="11"/>
        <v>215</v>
      </c>
      <c r="E46" s="29">
        <f t="shared" si="12"/>
        <v>129</v>
      </c>
      <c r="F46" s="29">
        <f t="shared" si="13"/>
        <v>215</v>
      </c>
      <c r="G46" s="29" t="str">
        <f>IF(B46&lt;3,"",VLOOKUP(B46,随机目标!$BC$2:$BG$17,5,0))</f>
        <v>pack,1226</v>
      </c>
      <c r="H46" s="29">
        <f>INT(C46*产出设定!$C$4)</f>
        <v>193</v>
      </c>
      <c r="I46" s="29">
        <f>INT(D46*产出设定!$C$4)</f>
        <v>322</v>
      </c>
      <c r="J46" s="29">
        <f>FLOOR(产出设定!$C$10*价值设定!M45,5)</f>
        <v>135</v>
      </c>
      <c r="K46" s="29">
        <f>INT(C46*产出设定!$C$5)</f>
        <v>258</v>
      </c>
      <c r="L46" s="29">
        <f>INT(D46*产出设定!$C$5)</f>
        <v>430</v>
      </c>
      <c r="M46" s="29">
        <f>FLOOR(产出设定!$C$11*价值设定!M45,5)</f>
        <v>180</v>
      </c>
      <c r="N46" s="29">
        <f>MAX(INT(E46*产出设定!$C$6*产出设定!$C$7),200)</f>
        <v>322</v>
      </c>
      <c r="O46" s="29">
        <f>INT(H46*产出设定!$C$6*产出设定!$C$7)</f>
        <v>482</v>
      </c>
      <c r="P46" s="29">
        <f>INT(K46*产出设定!$C$6*产出设定!$C$7)</f>
        <v>645</v>
      </c>
      <c r="Q46" s="29">
        <v>10043</v>
      </c>
      <c r="R46" s="29">
        <v>10143</v>
      </c>
      <c r="S46" s="29">
        <v>10243</v>
      </c>
      <c r="T46" s="30" t="str">
        <f>IF(G46="","pack,"&amp;Q46,"pack,"&amp;Q46&amp;";"&amp;G46)&amp;";"&amp;产出设定!$D$28</f>
        <v>pack,10043;pack,1226;pack,401</v>
      </c>
      <c r="U46" s="30" t="str">
        <f>"pack,"&amp;R46&amp;";stage_token,"&amp;J46&amp;";"&amp;产出设定!$D$29</f>
        <v>pack,10143;stage_token,135;dice,1</v>
      </c>
      <c r="V46" s="30" t="str">
        <f>"pack,"&amp;S46&amp;";stage_token,"&amp;M46&amp;";"&amp;产出设定!$D$30</f>
        <v>pack,10243;stage_token,180;dice,1</v>
      </c>
      <c r="W46" s="30" t="str">
        <f t="shared" si="5"/>
        <v>item,101;item,102;item,200</v>
      </c>
      <c r="X46" s="30" t="s">
        <v>2089</v>
      </c>
      <c r="Y46" s="30" t="s">
        <v>2089</v>
      </c>
      <c r="Z46" s="29">
        <f>CEILING((E46*5+N46)/价值设定!L45+F46/价值设定!K45+0.2,0.1)</f>
        <v>5.7</v>
      </c>
      <c r="AA46" s="29">
        <f>CEILING((H46*5+O46)/价值设定!L45+I46/价值设定!K45+J46/价值设定!M45,0.1)</f>
        <v>15.600000000000001</v>
      </c>
      <c r="AB46" s="29">
        <f>CEILING((K46*5+P46)/价值设定!L45+L46/价值设定!K45+M46/价值设定!M45,0.1)</f>
        <v>20.8</v>
      </c>
      <c r="AD46" s="29">
        <f t="shared" si="6"/>
        <v>14</v>
      </c>
      <c r="AE46" s="46" t="s">
        <v>74</v>
      </c>
      <c r="AF46" s="45">
        <v>5</v>
      </c>
      <c r="AG46" s="45">
        <v>1</v>
      </c>
      <c r="AH46" s="45">
        <v>1</v>
      </c>
      <c r="AI46" s="45">
        <v>0</v>
      </c>
      <c r="AJ46" s="45">
        <v>4</v>
      </c>
      <c r="AK46" s="45" t="s">
        <v>27</v>
      </c>
      <c r="AL46" s="41">
        <v>80</v>
      </c>
      <c r="AM46" s="42">
        <v>210</v>
      </c>
      <c r="AN46" s="42">
        <v>350</v>
      </c>
      <c r="AO46" s="43">
        <f t="shared" si="7"/>
        <v>2677.5</v>
      </c>
      <c r="AP46" s="43">
        <f t="shared" si="8"/>
        <v>2975</v>
      </c>
      <c r="AQ46" s="47"/>
      <c r="AR46" s="44"/>
      <c r="AS46" s="44"/>
    </row>
    <row r="47" spans="1:54">
      <c r="A47" s="29">
        <v>44</v>
      </c>
      <c r="B47" s="29">
        <f t="shared" si="9"/>
        <v>7</v>
      </c>
      <c r="C47" s="29">
        <f t="shared" si="10"/>
        <v>132</v>
      </c>
      <c r="D47" s="29">
        <f t="shared" si="11"/>
        <v>220</v>
      </c>
      <c r="E47" s="29">
        <f t="shared" si="12"/>
        <v>132</v>
      </c>
      <c r="F47" s="29">
        <f t="shared" si="13"/>
        <v>220</v>
      </c>
      <c r="G47" s="29" t="str">
        <f>IF(B47&lt;3,"",VLOOKUP(B47,随机目标!$BC$2:$BG$17,5,0))</f>
        <v>pack,1226</v>
      </c>
      <c r="H47" s="29">
        <f>INT(C47*产出设定!$C$4)</f>
        <v>198</v>
      </c>
      <c r="I47" s="29">
        <f>INT(D47*产出设定!$C$4)</f>
        <v>330</v>
      </c>
      <c r="J47" s="29">
        <f>FLOOR(产出设定!$C$10*价值设定!M46,5)</f>
        <v>135</v>
      </c>
      <c r="K47" s="29">
        <f>INT(C47*产出设定!$C$5)</f>
        <v>264</v>
      </c>
      <c r="L47" s="29">
        <f>INT(D47*产出设定!$C$5)</f>
        <v>440</v>
      </c>
      <c r="M47" s="29">
        <f>FLOOR(产出设定!$C$11*价值设定!M46,5)</f>
        <v>180</v>
      </c>
      <c r="N47" s="29">
        <f>MAX(INT(E47*产出设定!$C$6*产出设定!$C$7),200)</f>
        <v>330</v>
      </c>
      <c r="O47" s="29">
        <f>INT(H47*产出设定!$C$6*产出设定!$C$7)</f>
        <v>495</v>
      </c>
      <c r="P47" s="29">
        <f>INT(K47*产出设定!$C$6*产出设定!$C$7)</f>
        <v>660</v>
      </c>
      <c r="Q47" s="29">
        <v>10044</v>
      </c>
      <c r="R47" s="29">
        <v>10144</v>
      </c>
      <c r="S47" s="29">
        <v>10244</v>
      </c>
      <c r="T47" s="30" t="str">
        <f>IF(G47="","pack,"&amp;Q47,"pack,"&amp;Q47&amp;";"&amp;G47)&amp;";"&amp;产出设定!$D$28</f>
        <v>pack,10044;pack,1226;pack,401</v>
      </c>
      <c r="U47" s="30" t="str">
        <f>"pack,"&amp;R47&amp;";stage_token,"&amp;J47&amp;";"&amp;产出设定!$D$29</f>
        <v>pack,10144;stage_token,135;dice,1</v>
      </c>
      <c r="V47" s="30" t="str">
        <f>"pack,"&amp;S47&amp;";stage_token,"&amp;M47&amp;";"&amp;产出设定!$D$30</f>
        <v>pack,10244;stage_token,180;dice,1</v>
      </c>
      <c r="W47" s="30" t="str">
        <f t="shared" si="5"/>
        <v>item,101;item,102;item,200</v>
      </c>
      <c r="X47" s="30" t="s">
        <v>2089</v>
      </c>
      <c r="Y47" s="30" t="s">
        <v>2089</v>
      </c>
      <c r="Z47" s="29">
        <f>CEILING((E47*5+N47)/价值设定!L46+F47/价值设定!K46+0.2,0.1)</f>
        <v>5.8000000000000007</v>
      </c>
      <c r="AA47" s="29">
        <f>CEILING((H47*5+O47)/价值设定!L46+I47/价值设定!K46+J47/价值设定!M46,0.1)</f>
        <v>15.600000000000001</v>
      </c>
      <c r="AB47" s="29">
        <f>CEILING((K47*5+P47)/价值设定!L46+L47/价值设定!K46+M47/价值设定!M46,0.1)</f>
        <v>20.8</v>
      </c>
      <c r="AD47" s="29">
        <f t="shared" si="6"/>
        <v>14</v>
      </c>
      <c r="AE47" s="46" t="s">
        <v>75</v>
      </c>
      <c r="AF47" s="45">
        <v>5</v>
      </c>
      <c r="AG47" s="45">
        <v>1</v>
      </c>
      <c r="AH47" s="45">
        <v>0</v>
      </c>
      <c r="AI47" s="45">
        <v>0</v>
      </c>
      <c r="AJ47" s="45">
        <v>2</v>
      </c>
      <c r="AK47" s="45" t="s">
        <v>73</v>
      </c>
      <c r="AL47" s="41">
        <v>82</v>
      </c>
      <c r="AM47" s="42">
        <v>213</v>
      </c>
      <c r="AN47" s="42">
        <v>355</v>
      </c>
      <c r="AO47" s="43">
        <f t="shared" si="7"/>
        <v>2076</v>
      </c>
      <c r="AP47" s="43">
        <f t="shared" si="8"/>
        <v>2307</v>
      </c>
      <c r="AQ47" s="47"/>
      <c r="AR47" s="44"/>
      <c r="AS47" s="44"/>
    </row>
    <row r="48" spans="1:54">
      <c r="A48" s="29">
        <v>45</v>
      </c>
      <c r="B48" s="29">
        <f t="shared" si="9"/>
        <v>8</v>
      </c>
      <c r="C48" s="29">
        <f t="shared" si="10"/>
        <v>136</v>
      </c>
      <c r="D48" s="29">
        <f t="shared" si="11"/>
        <v>227</v>
      </c>
      <c r="E48" s="29">
        <f t="shared" si="12"/>
        <v>136</v>
      </c>
      <c r="F48" s="29">
        <f t="shared" si="13"/>
        <v>227</v>
      </c>
      <c r="G48" s="29" t="str">
        <f>IF(B48&lt;3,"",VLOOKUP(B48,随机目标!$BC$2:$BG$17,5,0))</f>
        <v>pack,1227</v>
      </c>
      <c r="H48" s="29">
        <f>INT(C48*产出设定!$C$4)</f>
        <v>204</v>
      </c>
      <c r="I48" s="29">
        <f>INT(D48*产出设定!$C$4)</f>
        <v>340</v>
      </c>
      <c r="J48" s="29">
        <f>FLOOR(产出设定!$C$10*价值设定!M47,5)</f>
        <v>135</v>
      </c>
      <c r="K48" s="29">
        <f>INT(C48*产出设定!$C$5)</f>
        <v>272</v>
      </c>
      <c r="L48" s="29">
        <f>INT(D48*产出设定!$C$5)</f>
        <v>454</v>
      </c>
      <c r="M48" s="29">
        <f>FLOOR(产出设定!$C$11*价值设定!M47,5)</f>
        <v>185</v>
      </c>
      <c r="N48" s="29">
        <f>MAX(INT(E48*产出设定!$C$6*产出设定!$C$7),200)</f>
        <v>340</v>
      </c>
      <c r="O48" s="29">
        <f>INT(H48*产出设定!$C$6*产出设定!$C$7)</f>
        <v>510</v>
      </c>
      <c r="P48" s="29">
        <f>INT(K48*产出设定!$C$6*产出设定!$C$7)</f>
        <v>680</v>
      </c>
      <c r="Q48" s="29">
        <v>10045</v>
      </c>
      <c r="R48" s="29">
        <v>10145</v>
      </c>
      <c r="S48" s="29">
        <v>10245</v>
      </c>
      <c r="T48" s="30" t="str">
        <f>IF(G48="","pack,"&amp;Q48,"pack,"&amp;Q48&amp;";"&amp;G48)&amp;";"&amp;产出设定!$D$28</f>
        <v>pack,10045;pack,1227;pack,401</v>
      </c>
      <c r="U48" s="30" t="str">
        <f>"pack,"&amp;R48&amp;";stage_token,"&amp;J48&amp;";"&amp;产出设定!$D$29</f>
        <v>pack,10145;stage_token,135;dice,1</v>
      </c>
      <c r="V48" s="30" t="str">
        <f>"pack,"&amp;S48&amp;";stage_token,"&amp;M48&amp;";"&amp;产出设定!$D$30</f>
        <v>pack,10245;stage_token,185;dice,1</v>
      </c>
      <c r="W48" s="30" t="str">
        <f t="shared" si="5"/>
        <v>item,101;item,102;item,200</v>
      </c>
      <c r="X48" s="30" t="s">
        <v>2089</v>
      </c>
      <c r="Y48" s="30" t="s">
        <v>2089</v>
      </c>
      <c r="Z48" s="29">
        <f>CEILING((E48*5+N48)/价值设定!L47+F48/价值设定!K47+0.2,0.1)</f>
        <v>5.9</v>
      </c>
      <c r="AA48" s="29">
        <f>CEILING((H48*5+O48)/价值设定!L47+I48/价值设定!K47+J48/价值设定!M47,0.1)</f>
        <v>15.8</v>
      </c>
      <c r="AB48" s="29">
        <f>CEILING((K48*5+P48)/价值设定!L47+L48/价值设定!K47+M48/价值设定!M47,0.1)</f>
        <v>21.3</v>
      </c>
      <c r="AD48" s="29">
        <f t="shared" si="6"/>
        <v>14</v>
      </c>
      <c r="AE48" s="46" t="s">
        <v>76</v>
      </c>
      <c r="AF48" s="45">
        <v>5</v>
      </c>
      <c r="AG48" s="45">
        <v>1</v>
      </c>
      <c r="AH48" s="45">
        <v>1</v>
      </c>
      <c r="AI48" s="45">
        <v>0</v>
      </c>
      <c r="AJ48" s="45">
        <v>2</v>
      </c>
      <c r="AK48" s="45" t="s">
        <v>27</v>
      </c>
      <c r="AL48" s="41">
        <v>84</v>
      </c>
      <c r="AM48" s="42">
        <v>216</v>
      </c>
      <c r="AN48" s="42">
        <v>360</v>
      </c>
      <c r="AO48" s="43">
        <f t="shared" si="7"/>
        <v>2754</v>
      </c>
      <c r="AP48" s="43">
        <f t="shared" si="8"/>
        <v>3060</v>
      </c>
      <c r="AQ48" s="47"/>
      <c r="AR48" s="44"/>
      <c r="AS48" s="44"/>
    </row>
    <row r="49" spans="1:45">
      <c r="A49" s="29">
        <v>46</v>
      </c>
      <c r="B49" s="29">
        <f t="shared" si="9"/>
        <v>8</v>
      </c>
      <c r="C49" s="29">
        <f t="shared" si="10"/>
        <v>140</v>
      </c>
      <c r="D49" s="29">
        <f t="shared" si="11"/>
        <v>233</v>
      </c>
      <c r="E49" s="29">
        <f t="shared" si="12"/>
        <v>140</v>
      </c>
      <c r="F49" s="29">
        <f t="shared" si="13"/>
        <v>233</v>
      </c>
      <c r="G49" s="29" t="str">
        <f>IF(B49&lt;3,"",VLOOKUP(B49,随机目标!$BC$2:$BG$17,5,0))</f>
        <v>pack,1227</v>
      </c>
      <c r="H49" s="29">
        <f>INT(C49*产出设定!$C$4)</f>
        <v>210</v>
      </c>
      <c r="I49" s="29">
        <f>INT(D49*产出设定!$C$4)</f>
        <v>349</v>
      </c>
      <c r="J49" s="29">
        <f>FLOOR(产出设定!$C$10*价值设定!M48,5)</f>
        <v>135</v>
      </c>
      <c r="K49" s="29">
        <f>INT(C49*产出设定!$C$5)</f>
        <v>280</v>
      </c>
      <c r="L49" s="29">
        <f>INT(D49*产出设定!$C$5)</f>
        <v>466</v>
      </c>
      <c r="M49" s="29">
        <f>FLOOR(产出设定!$C$11*价值设定!M48,5)</f>
        <v>185</v>
      </c>
      <c r="N49" s="29">
        <f>MAX(INT(E49*产出设定!$C$6*产出设定!$C$7),200)</f>
        <v>350</v>
      </c>
      <c r="O49" s="29">
        <f>INT(H49*产出设定!$C$6*产出设定!$C$7)</f>
        <v>525</v>
      </c>
      <c r="P49" s="29">
        <f>INT(K49*产出设定!$C$6*产出设定!$C$7)</f>
        <v>700</v>
      </c>
      <c r="Q49" s="29">
        <v>10046</v>
      </c>
      <c r="R49" s="29">
        <v>10146</v>
      </c>
      <c r="S49" s="29">
        <v>10246</v>
      </c>
      <c r="T49" s="30" t="str">
        <f>IF(G49="","pack,"&amp;Q49,"pack,"&amp;Q49&amp;";"&amp;G49)&amp;";"&amp;产出设定!$D$28</f>
        <v>pack,10046;pack,1227;pack,401</v>
      </c>
      <c r="U49" s="30" t="str">
        <f>"pack,"&amp;R49&amp;";stage_token,"&amp;J49&amp;";"&amp;产出设定!$D$29</f>
        <v>pack,10146;stage_token,135;dice,1</v>
      </c>
      <c r="V49" s="30" t="str">
        <f>"pack,"&amp;S49&amp;";stage_token,"&amp;M49&amp;";"&amp;产出设定!$D$30</f>
        <v>pack,10246;stage_token,185;dice,1</v>
      </c>
      <c r="W49" s="30" t="str">
        <f t="shared" si="5"/>
        <v>item,101;item,102;item,200</v>
      </c>
      <c r="X49" s="30" t="s">
        <v>2089</v>
      </c>
      <c r="Y49" s="30" t="s">
        <v>2089</v>
      </c>
      <c r="Z49" s="29">
        <f>CEILING((E49*5+N49)/价值设定!L48+F49/价值设定!K48+0.2,0.1)</f>
        <v>6</v>
      </c>
      <c r="AA49" s="29">
        <f>CEILING((H49*5+O49)/价值设定!L48+I49/价值设定!K48+J49/价值设定!M48,0.1)</f>
        <v>15.9</v>
      </c>
      <c r="AB49" s="29">
        <f>CEILING((K49*5+P49)/价值设定!L48+L49/价值设定!K48+M49/价值设定!M48,0.1)</f>
        <v>21.400000000000002</v>
      </c>
      <c r="AD49" s="29">
        <f t="shared" si="6"/>
        <v>15</v>
      </c>
      <c r="AE49" s="46" t="s">
        <v>77</v>
      </c>
      <c r="AF49" s="45">
        <v>4</v>
      </c>
      <c r="AG49" s="45">
        <v>1</v>
      </c>
      <c r="AH49" s="45">
        <v>0</v>
      </c>
      <c r="AI49" s="45">
        <v>0</v>
      </c>
      <c r="AJ49" s="45">
        <v>2</v>
      </c>
      <c r="AK49" s="45" t="s">
        <v>73</v>
      </c>
      <c r="AL49" s="41">
        <v>86</v>
      </c>
      <c r="AM49" s="42">
        <v>220</v>
      </c>
      <c r="AN49" s="42">
        <v>367</v>
      </c>
      <c r="AO49" s="43">
        <f t="shared" si="7"/>
        <v>1815</v>
      </c>
      <c r="AP49" s="43">
        <f t="shared" si="8"/>
        <v>2018</v>
      </c>
      <c r="AQ49" s="47"/>
      <c r="AR49" s="44"/>
      <c r="AS49" s="44"/>
    </row>
    <row r="50" spans="1:45">
      <c r="A50" s="29">
        <v>47</v>
      </c>
      <c r="B50" s="29">
        <f t="shared" si="9"/>
        <v>8</v>
      </c>
      <c r="C50" s="29">
        <f t="shared" si="10"/>
        <v>140</v>
      </c>
      <c r="D50" s="29">
        <f t="shared" si="11"/>
        <v>233</v>
      </c>
      <c r="E50" s="29">
        <f t="shared" si="12"/>
        <v>140</v>
      </c>
      <c r="F50" s="29">
        <f t="shared" si="13"/>
        <v>233</v>
      </c>
      <c r="G50" s="29" t="str">
        <f>IF(B50&lt;3,"",VLOOKUP(B50,随机目标!$BC$2:$BG$17,5,0))</f>
        <v>pack,1227</v>
      </c>
      <c r="H50" s="29">
        <f>INT(C50*产出设定!$C$4)</f>
        <v>210</v>
      </c>
      <c r="I50" s="29">
        <f>INT(D50*产出设定!$C$4)</f>
        <v>349</v>
      </c>
      <c r="J50" s="29">
        <f>FLOOR(产出设定!$C$10*价值设定!M49,5)</f>
        <v>140</v>
      </c>
      <c r="K50" s="29">
        <f>INT(C50*产出设定!$C$5)</f>
        <v>280</v>
      </c>
      <c r="L50" s="29">
        <f>INT(D50*产出设定!$C$5)</f>
        <v>466</v>
      </c>
      <c r="M50" s="29">
        <f>FLOOR(产出设定!$C$11*价值设定!M49,5)</f>
        <v>185</v>
      </c>
      <c r="N50" s="29">
        <f>MAX(INT(E50*产出设定!$C$6*产出设定!$C$7),200)</f>
        <v>350</v>
      </c>
      <c r="O50" s="29">
        <f>INT(H50*产出设定!$C$6*产出设定!$C$7)</f>
        <v>525</v>
      </c>
      <c r="P50" s="29">
        <f>INT(K50*产出设定!$C$6*产出设定!$C$7)</f>
        <v>700</v>
      </c>
      <c r="Q50" s="29">
        <v>10047</v>
      </c>
      <c r="R50" s="29">
        <v>10147</v>
      </c>
      <c r="S50" s="29">
        <v>10247</v>
      </c>
      <c r="T50" s="30" t="str">
        <f>IF(G50="","pack,"&amp;Q50,"pack,"&amp;Q50&amp;";"&amp;G50)&amp;";"&amp;产出设定!$D$28</f>
        <v>pack,10047;pack,1227;pack,401</v>
      </c>
      <c r="U50" s="30" t="str">
        <f>"pack,"&amp;R50&amp;";stage_token,"&amp;J50&amp;";"&amp;产出设定!$D$29</f>
        <v>pack,10147;stage_token,140;dice,1</v>
      </c>
      <c r="V50" s="30" t="str">
        <f>"pack,"&amp;S50&amp;";stage_token,"&amp;M50&amp;";"&amp;产出设定!$D$30</f>
        <v>pack,10247;stage_token,185;dice,1</v>
      </c>
      <c r="W50" s="30" t="str">
        <f t="shared" si="5"/>
        <v>item,101;item,102;item,200</v>
      </c>
      <c r="X50" s="30" t="s">
        <v>2089</v>
      </c>
      <c r="Y50" s="30" t="s">
        <v>2089</v>
      </c>
      <c r="Z50" s="29">
        <f>CEILING((E50*5+N50)/价值设定!L49+F50/价值设定!K49+0.2,0.1)</f>
        <v>5.9</v>
      </c>
      <c r="AA50" s="29">
        <f>CEILING((H50*5+O50)/价值设定!L49+I50/价值设定!K49+J50/价值设定!M49,0.1)</f>
        <v>16</v>
      </c>
      <c r="AB50" s="29">
        <f>CEILING((K50*5+P50)/价值设定!L49+L50/价值设定!K49+M50/价值设定!M49,0.1)</f>
        <v>21.200000000000003</v>
      </c>
      <c r="AD50" s="29">
        <f t="shared" si="6"/>
        <v>15</v>
      </c>
      <c r="AE50" s="46" t="s">
        <v>78</v>
      </c>
      <c r="AF50" s="45">
        <v>4</v>
      </c>
      <c r="AG50" s="45">
        <v>1</v>
      </c>
      <c r="AH50" s="45">
        <v>1</v>
      </c>
      <c r="AI50" s="45">
        <v>0</v>
      </c>
      <c r="AJ50" s="45">
        <v>2</v>
      </c>
      <c r="AK50" s="45" t="s">
        <v>27</v>
      </c>
      <c r="AL50" s="41">
        <v>88</v>
      </c>
      <c r="AM50" s="42">
        <v>224</v>
      </c>
      <c r="AN50" s="42">
        <v>373</v>
      </c>
      <c r="AO50" s="43">
        <f t="shared" si="7"/>
        <v>2520</v>
      </c>
      <c r="AP50" s="43">
        <f t="shared" si="8"/>
        <v>2797</v>
      </c>
      <c r="AQ50" s="47"/>
      <c r="AR50" s="44"/>
      <c r="AS50" s="44"/>
    </row>
    <row r="51" spans="1:45">
      <c r="A51" s="29">
        <v>48</v>
      </c>
      <c r="B51" s="29">
        <f t="shared" si="9"/>
        <v>8</v>
      </c>
      <c r="C51" s="29">
        <f t="shared" si="10"/>
        <v>144</v>
      </c>
      <c r="D51" s="29">
        <f t="shared" si="11"/>
        <v>240</v>
      </c>
      <c r="E51" s="29">
        <f t="shared" si="12"/>
        <v>144</v>
      </c>
      <c r="F51" s="29">
        <f t="shared" si="13"/>
        <v>240</v>
      </c>
      <c r="G51" s="29" t="str">
        <f>IF(B51&lt;3,"",VLOOKUP(B51,随机目标!$BC$2:$BG$17,5,0))</f>
        <v>pack,1227</v>
      </c>
      <c r="H51" s="29">
        <f>INT(C51*产出设定!$C$4)</f>
        <v>216</v>
      </c>
      <c r="I51" s="29">
        <f>INT(D51*产出设定!$C$4)</f>
        <v>360</v>
      </c>
      <c r="J51" s="29">
        <f>FLOOR(产出设定!$C$10*价值设定!M50,5)</f>
        <v>140</v>
      </c>
      <c r="K51" s="29">
        <f>INT(C51*产出设定!$C$5)</f>
        <v>288</v>
      </c>
      <c r="L51" s="29">
        <f>INT(D51*产出设定!$C$5)</f>
        <v>480</v>
      </c>
      <c r="M51" s="29">
        <f>FLOOR(产出设定!$C$11*价值设定!M50,5)</f>
        <v>185</v>
      </c>
      <c r="N51" s="29">
        <f>MAX(INT(E51*产出设定!$C$6*产出设定!$C$7),200)</f>
        <v>360</v>
      </c>
      <c r="O51" s="29">
        <f>INT(H51*产出设定!$C$6*产出设定!$C$7)</f>
        <v>540</v>
      </c>
      <c r="P51" s="29">
        <f>INT(K51*产出设定!$C$6*产出设定!$C$7)</f>
        <v>720</v>
      </c>
      <c r="Q51" s="29">
        <v>10048</v>
      </c>
      <c r="R51" s="29">
        <v>10148</v>
      </c>
      <c r="S51" s="29">
        <v>10248</v>
      </c>
      <c r="T51" s="30" t="str">
        <f>IF(G51="","pack,"&amp;Q51,"pack,"&amp;Q51&amp;";"&amp;G51)&amp;";"&amp;产出设定!$D$28</f>
        <v>pack,10048;pack,1227;pack,401</v>
      </c>
      <c r="U51" s="30" t="str">
        <f>"pack,"&amp;R51&amp;";stage_token,"&amp;J51&amp;";"&amp;产出设定!$D$29</f>
        <v>pack,10148;stage_token,140;dice,1</v>
      </c>
      <c r="V51" s="30" t="str">
        <f>"pack,"&amp;S51&amp;";stage_token,"&amp;M51&amp;";"&amp;产出设定!$D$30</f>
        <v>pack,10248;stage_token,185;dice,1</v>
      </c>
      <c r="W51" s="30" t="str">
        <f t="shared" si="5"/>
        <v>item,101;item,102;item,200</v>
      </c>
      <c r="X51" s="30" t="s">
        <v>2089</v>
      </c>
      <c r="Y51" s="30" t="s">
        <v>2089</v>
      </c>
      <c r="Z51" s="29">
        <f>CEILING((E51*5+N51)/价值设定!L50+F51/价值设定!K50+0.2,0.1)</f>
        <v>6</v>
      </c>
      <c r="AA51" s="29">
        <f>CEILING((H51*5+O51)/价值设定!L50+I51/价值设定!K50+J51/价值设定!M50,0.1)</f>
        <v>16.100000000000001</v>
      </c>
      <c r="AB51" s="29">
        <f>CEILING((K51*5+P51)/价值设定!L50+L51/价值设定!K50+M51/价值设定!M50,0.1)</f>
        <v>21.400000000000002</v>
      </c>
      <c r="AD51" s="29">
        <f t="shared" si="6"/>
        <v>15</v>
      </c>
      <c r="AE51" s="46" t="s">
        <v>79</v>
      </c>
      <c r="AF51" s="45">
        <v>5</v>
      </c>
      <c r="AG51" s="45">
        <v>1</v>
      </c>
      <c r="AH51" s="45">
        <v>1</v>
      </c>
      <c r="AI51" s="45" t="s">
        <v>34</v>
      </c>
      <c r="AJ51" s="45">
        <v>2</v>
      </c>
      <c r="AK51" s="45" t="s">
        <v>27</v>
      </c>
      <c r="AL51" s="41">
        <v>90</v>
      </c>
      <c r="AM51" s="42">
        <v>228</v>
      </c>
      <c r="AN51" s="42">
        <v>380</v>
      </c>
      <c r="AO51" s="43">
        <f t="shared" si="7"/>
        <v>2907</v>
      </c>
      <c r="AP51" s="43">
        <f t="shared" si="8"/>
        <v>3230</v>
      </c>
      <c r="AQ51" s="44"/>
      <c r="AR51" s="44"/>
      <c r="AS51" s="44"/>
    </row>
    <row r="52" spans="1:45">
      <c r="A52" s="29">
        <v>49</v>
      </c>
      <c r="B52" s="29">
        <f t="shared" si="9"/>
        <v>8</v>
      </c>
      <c r="C52" s="29">
        <f t="shared" si="10"/>
        <v>144</v>
      </c>
      <c r="D52" s="29">
        <f t="shared" si="11"/>
        <v>240</v>
      </c>
      <c r="E52" s="29">
        <f t="shared" si="12"/>
        <v>144</v>
      </c>
      <c r="F52" s="29">
        <f t="shared" si="13"/>
        <v>240</v>
      </c>
      <c r="G52" s="29" t="str">
        <f>IF(B52&lt;3,"",VLOOKUP(B52,随机目标!$BC$2:$BG$17,5,0))</f>
        <v>pack,1227</v>
      </c>
      <c r="H52" s="29">
        <f>INT(C52*产出设定!$C$4)</f>
        <v>216</v>
      </c>
      <c r="I52" s="29">
        <f>INT(D52*产出设定!$C$4)</f>
        <v>360</v>
      </c>
      <c r="J52" s="29">
        <f>FLOOR(产出设定!$C$10*价值设定!M51,5)</f>
        <v>140</v>
      </c>
      <c r="K52" s="29">
        <f>INT(C52*产出设定!$C$5)</f>
        <v>288</v>
      </c>
      <c r="L52" s="29">
        <f>INT(D52*产出设定!$C$5)</f>
        <v>480</v>
      </c>
      <c r="M52" s="29">
        <f>FLOOR(产出设定!$C$11*价值设定!M51,5)</f>
        <v>185</v>
      </c>
      <c r="N52" s="29">
        <f>MAX(INT(E52*产出设定!$C$6*产出设定!$C$7),200)</f>
        <v>360</v>
      </c>
      <c r="O52" s="29">
        <f>INT(H52*产出设定!$C$6*产出设定!$C$7)</f>
        <v>540</v>
      </c>
      <c r="P52" s="29">
        <f>INT(K52*产出设定!$C$6*产出设定!$C$7)</f>
        <v>720</v>
      </c>
      <c r="Q52" s="29">
        <v>10049</v>
      </c>
      <c r="R52" s="29">
        <v>10149</v>
      </c>
      <c r="S52" s="29">
        <v>10249</v>
      </c>
      <c r="T52" s="30" t="str">
        <f>IF(G52="","pack,"&amp;Q52,"pack,"&amp;Q52&amp;";"&amp;G52)&amp;";"&amp;产出设定!$D$28</f>
        <v>pack,10049;pack,1227;pack,401</v>
      </c>
      <c r="U52" s="30" t="str">
        <f>"pack,"&amp;R52&amp;";stage_token,"&amp;J52&amp;";"&amp;产出设定!$D$29</f>
        <v>pack,10149;stage_token,140;dice,1</v>
      </c>
      <c r="V52" s="30" t="str">
        <f>"pack,"&amp;S52&amp;";stage_token,"&amp;M52&amp;";"&amp;产出设定!$D$30</f>
        <v>pack,10249;stage_token,185;dice,1</v>
      </c>
      <c r="W52" s="30" t="str">
        <f t="shared" si="5"/>
        <v>item,101;item,102;item,200</v>
      </c>
      <c r="X52" s="30" t="s">
        <v>2089</v>
      </c>
      <c r="Y52" s="30" t="s">
        <v>2089</v>
      </c>
      <c r="Z52" s="29">
        <f>CEILING((E52*5+N52)/价值设定!L51+F52/价值设定!K51+0.2,0.1)</f>
        <v>5.9</v>
      </c>
      <c r="AA52" s="29">
        <f>CEILING((H52*5+O52)/价值设定!L51+I52/价值设定!K51+J52/价值设定!M51,0.1)</f>
        <v>16</v>
      </c>
      <c r="AB52" s="29">
        <f>CEILING((K52*5+P52)/价值设定!L51+L52/价值设定!K51+M52/价值设定!M51,0.1)</f>
        <v>21.200000000000003</v>
      </c>
    </row>
    <row r="53" spans="1:45">
      <c r="A53" s="29">
        <v>50</v>
      </c>
      <c r="B53" s="29">
        <f t="shared" si="9"/>
        <v>9</v>
      </c>
      <c r="C53" s="29">
        <f t="shared" si="10"/>
        <v>148</v>
      </c>
      <c r="D53" s="29">
        <f t="shared" si="11"/>
        <v>247</v>
      </c>
      <c r="E53" s="29">
        <f t="shared" si="12"/>
        <v>148</v>
      </c>
      <c r="F53" s="29">
        <f t="shared" si="13"/>
        <v>247</v>
      </c>
      <c r="G53" s="29" t="str">
        <f>IF(B53&lt;3,"",VLOOKUP(B53,随机目标!$BC$2:$BG$17,5,0))</f>
        <v>pack,1228</v>
      </c>
      <c r="H53" s="29">
        <f>INT(C53*产出设定!$C$4)</f>
        <v>222</v>
      </c>
      <c r="I53" s="29">
        <f>INT(D53*产出设定!$C$4)</f>
        <v>370</v>
      </c>
      <c r="J53" s="29">
        <f>FLOOR(产出设定!$C$10*价值设定!M52,5)</f>
        <v>140</v>
      </c>
      <c r="K53" s="29">
        <f>INT(C53*产出设定!$C$5)</f>
        <v>296</v>
      </c>
      <c r="L53" s="29">
        <f>INT(D53*产出设定!$C$5)</f>
        <v>494</v>
      </c>
      <c r="M53" s="29">
        <f>FLOOR(产出设定!$C$11*价值设定!M52,5)</f>
        <v>190</v>
      </c>
      <c r="N53" s="29">
        <f>MAX(INT(E53*产出设定!$C$6*产出设定!$C$7),200)</f>
        <v>370</v>
      </c>
      <c r="O53" s="29">
        <f>INT(H53*产出设定!$C$6*产出设定!$C$7)</f>
        <v>555</v>
      </c>
      <c r="P53" s="29">
        <f>INT(K53*产出设定!$C$6*产出设定!$C$7)</f>
        <v>740</v>
      </c>
      <c r="Q53" s="29">
        <v>10050</v>
      </c>
      <c r="R53" s="29">
        <v>10150</v>
      </c>
      <c r="S53" s="29">
        <v>10250</v>
      </c>
      <c r="T53" s="30" t="str">
        <f>IF(G53="","pack,"&amp;Q53,"pack,"&amp;Q53&amp;";"&amp;G53)&amp;";"&amp;产出设定!$D$28</f>
        <v>pack,10050;pack,1228;pack,401</v>
      </c>
      <c r="U53" s="30" t="str">
        <f>"pack,"&amp;R53&amp;";stage_token,"&amp;J53&amp;";"&amp;产出设定!$D$29</f>
        <v>pack,10150;stage_token,140;dice,1</v>
      </c>
      <c r="V53" s="30" t="str">
        <f>"pack,"&amp;S53&amp;";stage_token,"&amp;M53&amp;";"&amp;产出设定!$D$30</f>
        <v>pack,10250;stage_token,190;dice,1</v>
      </c>
      <c r="W53" s="30" t="str">
        <f t="shared" si="5"/>
        <v>item,101;item,102;item,200</v>
      </c>
      <c r="X53" s="30" t="s">
        <v>2089</v>
      </c>
      <c r="Y53" s="30" t="s">
        <v>2089</v>
      </c>
      <c r="Z53" s="29">
        <f>CEILING((E53*5+N53)/价值设定!L52+F53/价值设定!K52+0.2,0.1)</f>
        <v>6.1000000000000005</v>
      </c>
      <c r="AA53" s="29">
        <f>CEILING((H53*5+O53)/价值设定!L52+I53/价值设定!K52+J53/价值设定!M52,0.1)</f>
        <v>16.100000000000001</v>
      </c>
      <c r="AB53" s="29">
        <f>CEILING((K53*5+P53)/价值设定!L52+L53/价值设定!K52+M53/价值设定!M52,0.1)</f>
        <v>21.700000000000003</v>
      </c>
    </row>
    <row r="54" spans="1:45">
      <c r="A54" s="29">
        <v>51</v>
      </c>
      <c r="B54" s="29">
        <f t="shared" si="9"/>
        <v>9</v>
      </c>
      <c r="C54" s="29">
        <f t="shared" si="10"/>
        <v>152</v>
      </c>
      <c r="D54" s="29">
        <f t="shared" si="11"/>
        <v>253</v>
      </c>
      <c r="E54" s="29">
        <f t="shared" si="12"/>
        <v>152</v>
      </c>
      <c r="F54" s="29">
        <f t="shared" si="13"/>
        <v>253</v>
      </c>
      <c r="G54" s="29" t="str">
        <f>IF(B54&lt;3,"",VLOOKUP(B54,随机目标!$BC$2:$BG$17,5,0))</f>
        <v>pack,1228</v>
      </c>
      <c r="H54" s="29">
        <f>INT(C54*产出设定!$C$4)</f>
        <v>228</v>
      </c>
      <c r="I54" s="29">
        <f>INT(D54*产出设定!$C$4)</f>
        <v>379</v>
      </c>
      <c r="J54" s="29">
        <f>FLOOR(产出设定!$C$10*价值设定!M53,5)</f>
        <v>140</v>
      </c>
      <c r="K54" s="29">
        <f>INT(C54*产出设定!$C$5)</f>
        <v>304</v>
      </c>
      <c r="L54" s="29">
        <f>INT(D54*产出设定!$C$5)</f>
        <v>506</v>
      </c>
      <c r="M54" s="29">
        <f>FLOOR(产出设定!$C$11*价值设定!M53,5)</f>
        <v>190</v>
      </c>
      <c r="N54" s="29">
        <f>MAX(INT(E54*产出设定!$C$6*产出设定!$C$7),200)</f>
        <v>380</v>
      </c>
      <c r="O54" s="29">
        <f>INT(H54*产出设定!$C$6*产出设定!$C$7)</f>
        <v>570</v>
      </c>
      <c r="P54" s="29">
        <f>INT(K54*产出设定!$C$6*产出设定!$C$7)</f>
        <v>760</v>
      </c>
      <c r="Q54" s="29">
        <v>10051</v>
      </c>
      <c r="R54" s="29">
        <v>10151</v>
      </c>
      <c r="S54" s="29">
        <v>10251</v>
      </c>
      <c r="T54" s="30" t="str">
        <f>IF(G54="","pack,"&amp;Q54,"pack,"&amp;Q54&amp;";"&amp;G54)&amp;";"&amp;产出设定!$D$28</f>
        <v>pack,10051;pack,1228;pack,401</v>
      </c>
      <c r="U54" s="30" t="str">
        <f>"pack,"&amp;R54&amp;";stage_token,"&amp;J54&amp;";"&amp;产出设定!$D$29</f>
        <v>pack,10151;stage_token,140;dice,1</v>
      </c>
      <c r="V54" s="30" t="str">
        <f>"pack,"&amp;S54&amp;";stage_token,"&amp;M54&amp;";"&amp;产出设定!$D$30</f>
        <v>pack,10251;stage_token,190;dice,1</v>
      </c>
      <c r="W54" s="30" t="str">
        <f t="shared" si="5"/>
        <v>item,101;item,102;item,200</v>
      </c>
      <c r="X54" s="30" t="s">
        <v>2089</v>
      </c>
      <c r="Y54" s="30" t="s">
        <v>2089</v>
      </c>
      <c r="Z54" s="29">
        <f>CEILING((E54*5+N54)/价值设定!L53+F54/价值设定!K53+0.2,0.1)</f>
        <v>6.1000000000000005</v>
      </c>
      <c r="AA54" s="29">
        <f>CEILING((H54*5+O54)/价值设定!L53+I54/价值设定!K53+J54/价值设定!M53,0.1)</f>
        <v>16.2</v>
      </c>
      <c r="AB54" s="29">
        <f>CEILING((K54*5+P54)/价值设定!L53+L54/价值设定!K53+M54/价值设定!M53,0.1)</f>
        <v>21.8</v>
      </c>
    </row>
    <row r="55" spans="1:45">
      <c r="A55" s="29">
        <v>52</v>
      </c>
      <c r="B55" s="29">
        <f t="shared" si="9"/>
        <v>9</v>
      </c>
      <c r="C55" s="29">
        <f t="shared" si="10"/>
        <v>152</v>
      </c>
      <c r="D55" s="29">
        <f t="shared" si="11"/>
        <v>253</v>
      </c>
      <c r="E55" s="29">
        <f t="shared" si="12"/>
        <v>152</v>
      </c>
      <c r="F55" s="29">
        <f t="shared" si="13"/>
        <v>253</v>
      </c>
      <c r="G55" s="29" t="str">
        <f>IF(B55&lt;3,"",VLOOKUP(B55,随机目标!$BC$2:$BG$17,5,0))</f>
        <v>pack,1228</v>
      </c>
      <c r="H55" s="29">
        <f>INT(C55*产出设定!$C$4)</f>
        <v>228</v>
      </c>
      <c r="I55" s="29">
        <f>INT(D55*产出设定!$C$4)</f>
        <v>379</v>
      </c>
      <c r="J55" s="29">
        <f>FLOOR(产出设定!$C$10*价值设定!M54,5)</f>
        <v>140</v>
      </c>
      <c r="K55" s="29">
        <f>INT(C55*产出设定!$C$5)</f>
        <v>304</v>
      </c>
      <c r="L55" s="29">
        <f>INT(D55*产出设定!$C$5)</f>
        <v>506</v>
      </c>
      <c r="M55" s="29">
        <f>FLOOR(产出设定!$C$11*价值设定!M54,5)</f>
        <v>190</v>
      </c>
      <c r="N55" s="29">
        <f>MAX(INT(E55*产出设定!$C$6*产出设定!$C$7),200)</f>
        <v>380</v>
      </c>
      <c r="O55" s="29">
        <f>INT(H55*产出设定!$C$6*产出设定!$C$7)</f>
        <v>570</v>
      </c>
      <c r="P55" s="29">
        <f>INT(K55*产出设定!$C$6*产出设定!$C$7)</f>
        <v>760</v>
      </c>
      <c r="Q55" s="29">
        <v>10052</v>
      </c>
      <c r="R55" s="29">
        <v>10152</v>
      </c>
      <c r="S55" s="29">
        <v>10252</v>
      </c>
      <c r="T55" s="30" t="str">
        <f>IF(G55="","pack,"&amp;Q55,"pack,"&amp;Q55&amp;";"&amp;G55)&amp;";"&amp;产出设定!$D$28</f>
        <v>pack,10052;pack,1228;pack,401</v>
      </c>
      <c r="U55" s="30" t="str">
        <f>"pack,"&amp;R55&amp;";stage_token,"&amp;J55&amp;";"&amp;产出设定!$D$29</f>
        <v>pack,10152;stage_token,140;dice,1</v>
      </c>
      <c r="V55" s="30" t="str">
        <f>"pack,"&amp;S55&amp;";stage_token,"&amp;M55&amp;";"&amp;产出设定!$D$30</f>
        <v>pack,10252;stage_token,190;dice,1</v>
      </c>
      <c r="W55" s="30" t="str">
        <f t="shared" si="5"/>
        <v>item,101;item,102;item,200</v>
      </c>
      <c r="X55" s="30" t="s">
        <v>2089</v>
      </c>
      <c r="Y55" s="30" t="s">
        <v>2089</v>
      </c>
      <c r="Z55" s="29">
        <f>CEILING((E55*5+N55)/价值设定!L54+F55/价值设定!K54+0.2,0.1)</f>
        <v>6.1000000000000005</v>
      </c>
      <c r="AA55" s="29">
        <f>CEILING((H55*5+O55)/价值设定!L54+I55/价值设定!K54+J55/价值设定!M54,0.1)</f>
        <v>16.100000000000001</v>
      </c>
      <c r="AB55" s="29">
        <f>CEILING((K55*5+P55)/价值设定!L54+L55/价值设定!K54+M55/价值设定!M54,0.1)</f>
        <v>21.6</v>
      </c>
    </row>
    <row r="56" spans="1:45">
      <c r="A56" s="29">
        <v>53</v>
      </c>
      <c r="B56" s="29">
        <f t="shared" si="9"/>
        <v>9</v>
      </c>
      <c r="C56" s="29">
        <f t="shared" si="10"/>
        <v>156</v>
      </c>
      <c r="D56" s="29">
        <f t="shared" si="11"/>
        <v>260</v>
      </c>
      <c r="E56" s="29">
        <f t="shared" si="12"/>
        <v>156</v>
      </c>
      <c r="F56" s="29">
        <f t="shared" si="13"/>
        <v>260</v>
      </c>
      <c r="G56" s="29" t="str">
        <f>IF(B56&lt;3,"",VLOOKUP(B56,随机目标!$BC$2:$BG$17,5,0))</f>
        <v>pack,1228</v>
      </c>
      <c r="H56" s="29">
        <f>INT(C56*产出设定!$C$4)</f>
        <v>234</v>
      </c>
      <c r="I56" s="29">
        <f>INT(D56*产出设定!$C$4)</f>
        <v>390</v>
      </c>
      <c r="J56" s="29">
        <f>FLOOR(产出设定!$C$10*价值设定!M55,5)</f>
        <v>140</v>
      </c>
      <c r="K56" s="29">
        <f>INT(C56*产出设定!$C$5)</f>
        <v>312</v>
      </c>
      <c r="L56" s="29">
        <f>INT(D56*产出设定!$C$5)</f>
        <v>520</v>
      </c>
      <c r="M56" s="29">
        <f>FLOOR(产出设定!$C$11*价值设定!M55,5)</f>
        <v>190</v>
      </c>
      <c r="N56" s="29">
        <f>MAX(INT(E56*产出设定!$C$6*产出设定!$C$7),200)</f>
        <v>390</v>
      </c>
      <c r="O56" s="29">
        <f>INT(H56*产出设定!$C$6*产出设定!$C$7)</f>
        <v>585</v>
      </c>
      <c r="P56" s="29">
        <f>INT(K56*产出设定!$C$6*产出设定!$C$7)</f>
        <v>780</v>
      </c>
      <c r="Q56" s="29">
        <v>10053</v>
      </c>
      <c r="R56" s="29">
        <v>10153</v>
      </c>
      <c r="S56" s="29">
        <v>10253</v>
      </c>
      <c r="T56" s="30" t="str">
        <f>IF(G56="","pack,"&amp;Q56,"pack,"&amp;Q56&amp;";"&amp;G56)&amp;";"&amp;产出设定!$D$28</f>
        <v>pack,10053;pack,1228;pack,401</v>
      </c>
      <c r="U56" s="30" t="str">
        <f>"pack,"&amp;R56&amp;";stage_token,"&amp;J56&amp;";"&amp;产出设定!$D$29</f>
        <v>pack,10153;stage_token,140;dice,1</v>
      </c>
      <c r="V56" s="30" t="str">
        <f>"pack,"&amp;S56&amp;";stage_token,"&amp;M56&amp;";"&amp;产出设定!$D$30</f>
        <v>pack,10253;stage_token,190;dice,1</v>
      </c>
      <c r="W56" s="30" t="str">
        <f t="shared" si="5"/>
        <v>item,101;item,102;item,200</v>
      </c>
      <c r="X56" s="30" t="s">
        <v>2089</v>
      </c>
      <c r="Y56" s="30" t="s">
        <v>2089</v>
      </c>
      <c r="Z56" s="29">
        <f>CEILING((E56*5+N56)/价值设定!L55+F56/价值设定!K55+0.2,0.1)</f>
        <v>6.2</v>
      </c>
      <c r="AA56" s="29">
        <f>CEILING((H56*5+O56)/价值设定!L55+I56/价值设定!K55+J56/价值设定!M55,0.1)</f>
        <v>16.2</v>
      </c>
      <c r="AB56" s="29">
        <f>CEILING((K56*5+P56)/价值设定!L55+L56/价值设定!K55+M56/价值设定!M55,0.1)</f>
        <v>21.8</v>
      </c>
    </row>
    <row r="57" spans="1:45">
      <c r="A57" s="29">
        <v>54</v>
      </c>
      <c r="B57" s="29">
        <f t="shared" si="9"/>
        <v>10</v>
      </c>
      <c r="C57" s="29">
        <f t="shared" si="10"/>
        <v>160</v>
      </c>
      <c r="D57" s="29">
        <f t="shared" si="11"/>
        <v>267</v>
      </c>
      <c r="E57" s="29">
        <f t="shared" si="12"/>
        <v>160</v>
      </c>
      <c r="F57" s="29">
        <f t="shared" si="13"/>
        <v>267</v>
      </c>
      <c r="G57" s="29" t="str">
        <f>IF(B57&lt;3,"",VLOOKUP(B57,随机目标!$BC$2:$BG$17,5,0))</f>
        <v>pack,1229</v>
      </c>
      <c r="H57" s="29">
        <f>INT(C57*产出设定!$C$4)</f>
        <v>240</v>
      </c>
      <c r="I57" s="29">
        <f>INT(D57*产出设定!$C$4)</f>
        <v>400</v>
      </c>
      <c r="J57" s="29">
        <f>FLOOR(产出设定!$C$10*价值设定!M56,5)</f>
        <v>145</v>
      </c>
      <c r="K57" s="29">
        <f>INT(C57*产出设定!$C$5)</f>
        <v>320</v>
      </c>
      <c r="L57" s="29">
        <f>INT(D57*产出设定!$C$5)</f>
        <v>534</v>
      </c>
      <c r="M57" s="29">
        <f>FLOOR(产出设定!$C$11*价值设定!M56,5)</f>
        <v>190</v>
      </c>
      <c r="N57" s="29">
        <f>MAX(INT(E57*产出设定!$C$6*产出设定!$C$7),200)</f>
        <v>400</v>
      </c>
      <c r="O57" s="29">
        <f>INT(H57*产出设定!$C$6*产出设定!$C$7)</f>
        <v>600</v>
      </c>
      <c r="P57" s="29">
        <f>INT(K57*产出设定!$C$6*产出设定!$C$7)</f>
        <v>800</v>
      </c>
      <c r="Q57" s="29">
        <v>10054</v>
      </c>
      <c r="R57" s="29">
        <v>10154</v>
      </c>
      <c r="S57" s="29">
        <v>10254</v>
      </c>
      <c r="T57" s="30" t="str">
        <f>IF(G57="","pack,"&amp;Q57,"pack,"&amp;Q57&amp;";"&amp;G57)&amp;";"&amp;产出设定!$D$28</f>
        <v>pack,10054;pack,1229;pack,401</v>
      </c>
      <c r="U57" s="30" t="str">
        <f>"pack,"&amp;R57&amp;";stage_token,"&amp;J57&amp;";"&amp;产出设定!$D$29</f>
        <v>pack,10154;stage_token,145;dice,1</v>
      </c>
      <c r="V57" s="30" t="str">
        <f>"pack,"&amp;S57&amp;";stage_token,"&amp;M57&amp;";"&amp;产出设定!$D$30</f>
        <v>pack,10254;stage_token,190;dice,1</v>
      </c>
      <c r="W57" s="30" t="str">
        <f t="shared" si="5"/>
        <v>item,101;item,102;item,200</v>
      </c>
      <c r="X57" s="30" t="s">
        <v>2089</v>
      </c>
      <c r="Y57" s="30" t="s">
        <v>2089</v>
      </c>
      <c r="Z57" s="29">
        <f>CEILING((E57*5+N57)/价值设定!L56+F57/价值设定!K56+0.2,0.1)</f>
        <v>6.3000000000000007</v>
      </c>
      <c r="AA57" s="29">
        <f>CEILING((H57*5+O57)/价值设定!L56+I57/价值设定!K56+J57/价值设定!M56,0.1)</f>
        <v>16.600000000000001</v>
      </c>
      <c r="AB57" s="29">
        <f>CEILING((K57*5+P57)/价值设定!L56+L57/价值设定!K56+M57/价值设定!M56,0.1)</f>
        <v>21.900000000000002</v>
      </c>
    </row>
    <row r="58" spans="1:45">
      <c r="A58" s="29">
        <v>55</v>
      </c>
      <c r="B58" s="29">
        <f t="shared" si="9"/>
        <v>10</v>
      </c>
      <c r="C58" s="29">
        <f t="shared" si="10"/>
        <v>164</v>
      </c>
      <c r="D58" s="29">
        <f t="shared" si="11"/>
        <v>273</v>
      </c>
      <c r="E58" s="29">
        <f t="shared" si="12"/>
        <v>164</v>
      </c>
      <c r="F58" s="29">
        <f t="shared" si="13"/>
        <v>273</v>
      </c>
      <c r="G58" s="29" t="str">
        <f>IF(B58&lt;3,"",VLOOKUP(B58,随机目标!$BC$2:$BG$17,5,0))</f>
        <v>pack,1229</v>
      </c>
      <c r="H58" s="29">
        <f>INT(C58*产出设定!$C$4)</f>
        <v>246</v>
      </c>
      <c r="I58" s="29">
        <f>INT(D58*产出设定!$C$4)</f>
        <v>409</v>
      </c>
      <c r="J58" s="29">
        <f>FLOOR(产出设定!$C$10*价值设定!M57,5)</f>
        <v>145</v>
      </c>
      <c r="K58" s="29">
        <f>INT(C58*产出设定!$C$5)</f>
        <v>328</v>
      </c>
      <c r="L58" s="29">
        <f>INT(D58*产出设定!$C$5)</f>
        <v>546</v>
      </c>
      <c r="M58" s="29">
        <f>FLOOR(产出设定!$C$11*价值设定!M57,5)</f>
        <v>195</v>
      </c>
      <c r="N58" s="29">
        <f>MAX(INT(E58*产出设定!$C$6*产出设定!$C$7),200)</f>
        <v>410</v>
      </c>
      <c r="O58" s="29">
        <f>INT(H58*产出设定!$C$6*产出设定!$C$7)</f>
        <v>615</v>
      </c>
      <c r="P58" s="29">
        <f>INT(K58*产出设定!$C$6*产出设定!$C$7)</f>
        <v>820</v>
      </c>
      <c r="Q58" s="29">
        <v>10055</v>
      </c>
      <c r="R58" s="29">
        <v>10155</v>
      </c>
      <c r="S58" s="29">
        <v>10255</v>
      </c>
      <c r="T58" s="30" t="str">
        <f>IF(G58="","pack,"&amp;Q58,"pack,"&amp;Q58&amp;";"&amp;G58)&amp;";"&amp;产出设定!$D$28</f>
        <v>pack,10055;pack,1229;pack,401</v>
      </c>
      <c r="U58" s="30" t="str">
        <f>"pack,"&amp;R58&amp;";stage_token,"&amp;J58&amp;";"&amp;产出设定!$D$29</f>
        <v>pack,10155;stage_token,145;dice,1</v>
      </c>
      <c r="V58" s="30" t="str">
        <f>"pack,"&amp;S58&amp;";stage_token,"&amp;M58&amp;";"&amp;产出设定!$D$30</f>
        <v>pack,10255;stage_token,195;dice,1</v>
      </c>
      <c r="W58" s="30" t="str">
        <f t="shared" si="5"/>
        <v>item,101;item,102;item,200</v>
      </c>
      <c r="X58" s="30" t="s">
        <v>2089</v>
      </c>
      <c r="Y58" s="30" t="s">
        <v>2089</v>
      </c>
      <c r="Z58" s="29">
        <f>CEILING((E58*5+N58)/价值设定!L57+F58/价值设定!K57+0.2,0.1)</f>
        <v>6.4</v>
      </c>
      <c r="AA58" s="29">
        <f>CEILING((H58*5+O58)/价值设定!L57+I58/价值设定!K57+J58/价值设定!M57,0.1)</f>
        <v>16.7</v>
      </c>
      <c r="AB58" s="29">
        <f>CEILING((K58*5+P58)/价值设定!L57+L58/价值设定!K57+M58/价值设定!M57,0.1)</f>
        <v>22.3</v>
      </c>
    </row>
    <row r="59" spans="1:45">
      <c r="A59" s="29">
        <v>56</v>
      </c>
      <c r="B59" s="29">
        <f t="shared" si="9"/>
        <v>10</v>
      </c>
      <c r="C59" s="29">
        <f t="shared" si="10"/>
        <v>164</v>
      </c>
      <c r="D59" s="29">
        <f t="shared" si="11"/>
        <v>273</v>
      </c>
      <c r="E59" s="29">
        <f t="shared" si="12"/>
        <v>164</v>
      </c>
      <c r="F59" s="29">
        <f t="shared" si="13"/>
        <v>273</v>
      </c>
      <c r="G59" s="29" t="str">
        <f>IF(B59&lt;3,"",VLOOKUP(B59,随机目标!$BC$2:$BG$17,5,0))</f>
        <v>pack,1229</v>
      </c>
      <c r="H59" s="29">
        <f>INT(C59*产出设定!$C$4)</f>
        <v>246</v>
      </c>
      <c r="I59" s="29">
        <f>INT(D59*产出设定!$C$4)</f>
        <v>409</v>
      </c>
      <c r="J59" s="29">
        <f>FLOOR(产出设定!$C$10*价值设定!M58,5)</f>
        <v>145</v>
      </c>
      <c r="K59" s="29">
        <f>INT(C59*产出设定!$C$5)</f>
        <v>328</v>
      </c>
      <c r="L59" s="29">
        <f>INT(D59*产出设定!$C$5)</f>
        <v>546</v>
      </c>
      <c r="M59" s="29">
        <f>FLOOR(产出设定!$C$11*价值设定!M58,5)</f>
        <v>195</v>
      </c>
      <c r="N59" s="29">
        <f>MAX(INT(E59*产出设定!$C$6*产出设定!$C$7),200)</f>
        <v>410</v>
      </c>
      <c r="O59" s="29">
        <f>INT(H59*产出设定!$C$6*产出设定!$C$7)</f>
        <v>615</v>
      </c>
      <c r="P59" s="29">
        <f>INT(K59*产出设定!$C$6*产出设定!$C$7)</f>
        <v>820</v>
      </c>
      <c r="Q59" s="29">
        <v>10056</v>
      </c>
      <c r="R59" s="29">
        <v>10156</v>
      </c>
      <c r="S59" s="29">
        <v>10256</v>
      </c>
      <c r="T59" s="30" t="str">
        <f>IF(G59="","pack,"&amp;Q59,"pack,"&amp;Q59&amp;";"&amp;G59)&amp;";"&amp;产出设定!$D$28</f>
        <v>pack,10056;pack,1229;pack,401</v>
      </c>
      <c r="U59" s="30" t="str">
        <f>"pack,"&amp;R59&amp;";stage_token,"&amp;J59&amp;";"&amp;产出设定!$D$29</f>
        <v>pack,10156;stage_token,145;dice,1</v>
      </c>
      <c r="V59" s="30" t="str">
        <f>"pack,"&amp;S59&amp;";stage_token,"&amp;M59&amp;";"&amp;产出设定!$D$30</f>
        <v>pack,10256;stage_token,195;dice,1</v>
      </c>
      <c r="W59" s="30" t="str">
        <f t="shared" si="5"/>
        <v>item,101;item,102;item,200</v>
      </c>
      <c r="X59" s="30" t="s">
        <v>2089</v>
      </c>
      <c r="Y59" s="30" t="s">
        <v>2089</v>
      </c>
      <c r="Z59" s="29">
        <f>CEILING((E59*5+N59)/价值设定!L58+F59/价值设定!K58+0.2,0.1)</f>
        <v>6.3000000000000007</v>
      </c>
      <c r="AA59" s="29">
        <f>CEILING((H59*5+O59)/价值设定!L58+I59/价值设定!K58+J59/价值设定!M58,0.1)</f>
        <v>16.5</v>
      </c>
      <c r="AB59" s="29">
        <f>CEILING((K59*5+P59)/价值设定!L58+L59/价值设定!K58+M59/价值设定!M58,0.1)</f>
        <v>22.1</v>
      </c>
    </row>
    <row r="60" spans="1:45">
      <c r="A60" s="29">
        <v>57</v>
      </c>
      <c r="B60" s="29">
        <f t="shared" si="9"/>
        <v>10</v>
      </c>
      <c r="C60" s="29">
        <f t="shared" si="10"/>
        <v>168</v>
      </c>
      <c r="D60" s="29">
        <f t="shared" si="11"/>
        <v>280</v>
      </c>
      <c r="E60" s="29">
        <f t="shared" si="12"/>
        <v>168</v>
      </c>
      <c r="F60" s="29">
        <f t="shared" si="13"/>
        <v>280</v>
      </c>
      <c r="G60" s="29" t="str">
        <f>IF(B60&lt;3,"",VLOOKUP(B60,随机目标!$BC$2:$BG$17,5,0))</f>
        <v>pack,1229</v>
      </c>
      <c r="H60" s="29">
        <f>INT(C60*产出设定!$C$4)</f>
        <v>252</v>
      </c>
      <c r="I60" s="29">
        <f>INT(D60*产出设定!$C$4)</f>
        <v>420</v>
      </c>
      <c r="J60" s="29">
        <f>FLOOR(产出设定!$C$10*价值设定!M59,5)</f>
        <v>145</v>
      </c>
      <c r="K60" s="29">
        <f>INT(C60*产出设定!$C$5)</f>
        <v>336</v>
      </c>
      <c r="L60" s="29">
        <f>INT(D60*产出设定!$C$5)</f>
        <v>560</v>
      </c>
      <c r="M60" s="29">
        <f>FLOOR(产出设定!$C$11*价值设定!M59,5)</f>
        <v>195</v>
      </c>
      <c r="N60" s="29">
        <f>MAX(INT(E60*产出设定!$C$6*产出设定!$C$7),200)</f>
        <v>420</v>
      </c>
      <c r="O60" s="29">
        <f>INT(H60*产出设定!$C$6*产出设定!$C$7)</f>
        <v>630</v>
      </c>
      <c r="P60" s="29">
        <f>INT(K60*产出设定!$C$6*产出设定!$C$7)</f>
        <v>840</v>
      </c>
      <c r="Q60" s="29">
        <v>10057</v>
      </c>
      <c r="R60" s="29">
        <v>10157</v>
      </c>
      <c r="S60" s="29">
        <v>10257</v>
      </c>
      <c r="T60" s="30" t="str">
        <f>IF(G60="","pack,"&amp;Q60,"pack,"&amp;Q60&amp;";"&amp;G60)&amp;";"&amp;产出设定!$D$28</f>
        <v>pack,10057;pack,1229;pack,401</v>
      </c>
      <c r="U60" s="30" t="str">
        <f>"pack,"&amp;R60&amp;";stage_token,"&amp;J60&amp;";"&amp;产出设定!$D$29</f>
        <v>pack,10157;stage_token,145;dice,1</v>
      </c>
      <c r="V60" s="30" t="str">
        <f>"pack,"&amp;S60&amp;";stage_token,"&amp;M60&amp;";"&amp;产出设定!$D$30</f>
        <v>pack,10257;stage_token,195;dice,1</v>
      </c>
      <c r="W60" s="30" t="str">
        <f t="shared" si="5"/>
        <v>item,101;item,102;item,200</v>
      </c>
      <c r="X60" s="30" t="s">
        <v>2089</v>
      </c>
      <c r="Y60" s="30" t="s">
        <v>2089</v>
      </c>
      <c r="Z60" s="29">
        <f>CEILING((E60*5+N60)/价值设定!L59+F60/价值设定!K59+0.2,0.1)</f>
        <v>6.4</v>
      </c>
      <c r="AA60" s="29">
        <f>CEILING((H60*5+O60)/价值设定!L59+I60/价值设定!K59+J60/价值设定!M59,0.1)</f>
        <v>16.600000000000001</v>
      </c>
      <c r="AB60" s="29">
        <f>CEILING((K60*5+P60)/价值设定!L59+L60/价值设定!K59+M60/价值设定!M59,0.1)</f>
        <v>22.3</v>
      </c>
    </row>
    <row r="61" spans="1:45">
      <c r="A61" s="29">
        <v>58</v>
      </c>
      <c r="B61" s="29">
        <f t="shared" si="9"/>
        <v>10</v>
      </c>
      <c r="C61" s="29">
        <f t="shared" si="10"/>
        <v>168</v>
      </c>
      <c r="D61" s="29">
        <f t="shared" si="11"/>
        <v>280</v>
      </c>
      <c r="E61" s="29">
        <f t="shared" si="12"/>
        <v>168</v>
      </c>
      <c r="F61" s="29">
        <f t="shared" si="13"/>
        <v>280</v>
      </c>
      <c r="G61" s="29" t="str">
        <f>IF(B61&lt;3,"",VLOOKUP(B61,随机目标!$BC$2:$BG$17,5,0))</f>
        <v>pack,1229</v>
      </c>
      <c r="H61" s="29">
        <f>INT(C61*产出设定!$C$4)</f>
        <v>252</v>
      </c>
      <c r="I61" s="29">
        <f>INT(D61*产出设定!$C$4)</f>
        <v>420</v>
      </c>
      <c r="J61" s="29">
        <f>FLOOR(产出设定!$C$10*价值设定!M60,5)</f>
        <v>145</v>
      </c>
      <c r="K61" s="29">
        <f>INT(C61*产出设定!$C$5)</f>
        <v>336</v>
      </c>
      <c r="L61" s="29">
        <f>INT(D61*产出设定!$C$5)</f>
        <v>560</v>
      </c>
      <c r="M61" s="29">
        <f>FLOOR(产出设定!$C$11*价值设定!M60,5)</f>
        <v>195</v>
      </c>
      <c r="N61" s="29">
        <f>MAX(INT(E61*产出设定!$C$6*产出设定!$C$7),200)</f>
        <v>420</v>
      </c>
      <c r="O61" s="29">
        <f>INT(H61*产出设定!$C$6*产出设定!$C$7)</f>
        <v>630</v>
      </c>
      <c r="P61" s="29">
        <f>INT(K61*产出设定!$C$6*产出设定!$C$7)</f>
        <v>840</v>
      </c>
      <c r="Q61" s="29">
        <v>10058</v>
      </c>
      <c r="R61" s="29">
        <v>10158</v>
      </c>
      <c r="S61" s="29">
        <v>10258</v>
      </c>
      <c r="T61" s="30" t="str">
        <f>IF(G61="","pack,"&amp;Q61,"pack,"&amp;Q61&amp;";"&amp;G61)&amp;";"&amp;产出设定!$D$28</f>
        <v>pack,10058;pack,1229;pack,401</v>
      </c>
      <c r="U61" s="30" t="str">
        <f>"pack,"&amp;R61&amp;";stage_token,"&amp;J61&amp;";"&amp;产出设定!$D$29</f>
        <v>pack,10158;stage_token,145;dice,1</v>
      </c>
      <c r="V61" s="30" t="str">
        <f>"pack,"&amp;S61&amp;";stage_token,"&amp;M61&amp;";"&amp;产出设定!$D$30</f>
        <v>pack,10258;stage_token,195;dice,1</v>
      </c>
      <c r="W61" s="30" t="str">
        <f t="shared" si="5"/>
        <v>item,101;item,102;item,200</v>
      </c>
      <c r="X61" s="30" t="s">
        <v>2089</v>
      </c>
      <c r="Y61" s="30" t="s">
        <v>2089</v>
      </c>
      <c r="Z61" s="29">
        <f>CEILING((E61*5+N61)/价值设定!L60+F61/价值设定!K60+0.2,0.1)</f>
        <v>6.3000000000000007</v>
      </c>
      <c r="AA61" s="29">
        <f>CEILING((H61*5+O61)/价值设定!L60+I61/价值设定!K60+J61/价值设定!M60,0.1)</f>
        <v>16.5</v>
      </c>
      <c r="AB61" s="29">
        <f>CEILING((K61*5+P61)/价值设定!L60+L61/价值设定!K60+M61/价值设定!M60,0.1)</f>
        <v>22.1</v>
      </c>
    </row>
    <row r="62" spans="1:45">
      <c r="A62" s="29">
        <v>59</v>
      </c>
      <c r="B62" s="29">
        <f t="shared" si="9"/>
        <v>11</v>
      </c>
      <c r="C62" s="29">
        <f t="shared" si="10"/>
        <v>172</v>
      </c>
      <c r="D62" s="29">
        <f t="shared" si="11"/>
        <v>287</v>
      </c>
      <c r="E62" s="29">
        <f t="shared" si="12"/>
        <v>172</v>
      </c>
      <c r="F62" s="29">
        <f t="shared" si="13"/>
        <v>287</v>
      </c>
      <c r="G62" s="29" t="str">
        <f>IF(B62&lt;3,"",VLOOKUP(B62,随机目标!$BC$2:$BG$17,5,0))</f>
        <v>pack,1230</v>
      </c>
      <c r="H62" s="29">
        <f>INT(C62*产出设定!$C$4)</f>
        <v>258</v>
      </c>
      <c r="I62" s="29">
        <f>INT(D62*产出设定!$C$4)</f>
        <v>430</v>
      </c>
      <c r="J62" s="29">
        <f>FLOOR(产出设定!$C$10*价值设定!M61,5)</f>
        <v>145</v>
      </c>
      <c r="K62" s="29">
        <f>INT(C62*产出设定!$C$5)</f>
        <v>344</v>
      </c>
      <c r="L62" s="29">
        <f>INT(D62*产出设定!$C$5)</f>
        <v>574</v>
      </c>
      <c r="M62" s="29">
        <f>FLOOR(产出设定!$C$11*价值设定!M61,5)</f>
        <v>195</v>
      </c>
      <c r="N62" s="29">
        <f>MAX(INT(E62*产出设定!$C$6*产出设定!$C$7),200)</f>
        <v>430</v>
      </c>
      <c r="O62" s="29">
        <f>INT(H62*产出设定!$C$6*产出设定!$C$7)</f>
        <v>645</v>
      </c>
      <c r="P62" s="29">
        <f>INT(K62*产出设定!$C$6*产出设定!$C$7)</f>
        <v>860</v>
      </c>
      <c r="Q62" s="29">
        <v>10059</v>
      </c>
      <c r="R62" s="29">
        <v>10159</v>
      </c>
      <c r="S62" s="29">
        <v>10259</v>
      </c>
      <c r="T62" s="30" t="str">
        <f>IF(G62="","pack,"&amp;Q62,"pack,"&amp;Q62&amp;";"&amp;G62)&amp;";"&amp;产出设定!$D$28</f>
        <v>pack,10059;pack,1230;pack,401</v>
      </c>
      <c r="U62" s="30" t="str">
        <f>"pack,"&amp;R62&amp;";stage_token,"&amp;J62&amp;";"&amp;产出设定!$D$29</f>
        <v>pack,10159;stage_token,145;dice,1</v>
      </c>
      <c r="V62" s="30" t="str">
        <f>"pack,"&amp;S62&amp;";stage_token,"&amp;M62&amp;";"&amp;产出设定!$D$30</f>
        <v>pack,10259;stage_token,195;dice,1</v>
      </c>
      <c r="W62" s="30" t="str">
        <f t="shared" si="5"/>
        <v>item,102;item,200</v>
      </c>
      <c r="X62" s="30" t="s">
        <v>2089</v>
      </c>
      <c r="Y62" s="30" t="s">
        <v>2089</v>
      </c>
      <c r="Z62" s="29">
        <f>CEILING((E62*5+N62)/价值设定!L61+F62/价值设定!K61+0.2,0.1)</f>
        <v>6.4</v>
      </c>
      <c r="AA62" s="29">
        <f>CEILING((H62*5+O62)/价值设定!L61+I62/价值设定!K61+J62/价值设定!M61,0.1)</f>
        <v>16.600000000000001</v>
      </c>
      <c r="AB62" s="29">
        <f>CEILING((K62*5+P62)/价值设定!L61+L62/价值设定!K61+M62/价值设定!M61,0.1)</f>
        <v>22.200000000000003</v>
      </c>
    </row>
    <row r="63" spans="1:45">
      <c r="A63" s="29">
        <v>60</v>
      </c>
      <c r="B63" s="29">
        <f t="shared" si="9"/>
        <v>11</v>
      </c>
      <c r="C63" s="29">
        <f t="shared" si="10"/>
        <v>172</v>
      </c>
      <c r="D63" s="29">
        <f t="shared" si="11"/>
        <v>287</v>
      </c>
      <c r="E63" s="29">
        <f t="shared" si="12"/>
        <v>172</v>
      </c>
      <c r="F63" s="29">
        <f t="shared" si="13"/>
        <v>287</v>
      </c>
      <c r="G63" s="29" t="str">
        <f>IF(B63&lt;3,"",VLOOKUP(B63,随机目标!$BC$2:$BG$17,5,0))</f>
        <v>pack,1230</v>
      </c>
      <c r="H63" s="29">
        <f>INT(C63*产出设定!$C$4)</f>
        <v>258</v>
      </c>
      <c r="I63" s="29">
        <f>INT(D63*产出设定!$C$4)</f>
        <v>430</v>
      </c>
      <c r="J63" s="29">
        <f>FLOOR(产出设定!$C$10*价值设定!M62,5)</f>
        <v>150</v>
      </c>
      <c r="K63" s="29">
        <f>INT(C63*产出设定!$C$5)</f>
        <v>344</v>
      </c>
      <c r="L63" s="29">
        <f>INT(D63*产出设定!$C$5)</f>
        <v>574</v>
      </c>
      <c r="M63" s="29">
        <f>FLOOR(产出设定!$C$11*价值设定!M62,5)</f>
        <v>200</v>
      </c>
      <c r="N63" s="29">
        <f>MAX(INT(E63*产出设定!$C$6*产出设定!$C$7),200)</f>
        <v>430</v>
      </c>
      <c r="O63" s="29">
        <f>INT(H63*产出设定!$C$6*产出设定!$C$7)</f>
        <v>645</v>
      </c>
      <c r="P63" s="29">
        <f>INT(K63*产出设定!$C$6*产出设定!$C$7)</f>
        <v>860</v>
      </c>
      <c r="Q63" s="29">
        <v>10060</v>
      </c>
      <c r="R63" s="29">
        <v>10160</v>
      </c>
      <c r="S63" s="29">
        <v>10260</v>
      </c>
      <c r="T63" s="30" t="str">
        <f>IF(G63="","pack,"&amp;Q63,"pack,"&amp;Q63&amp;";"&amp;G63)&amp;";"&amp;产出设定!$D$28</f>
        <v>pack,10060;pack,1230;pack,401</v>
      </c>
      <c r="U63" s="30" t="str">
        <f>"pack,"&amp;R63&amp;";stage_token,"&amp;J63&amp;";"&amp;产出设定!$D$29</f>
        <v>pack,10160;stage_token,150;dice,1</v>
      </c>
      <c r="V63" s="30" t="str">
        <f>"pack,"&amp;S63&amp;";stage_token,"&amp;M63&amp;";"&amp;产出设定!$D$30</f>
        <v>pack,10260;stage_token,200;dice,1</v>
      </c>
      <c r="W63" s="30" t="str">
        <f t="shared" si="5"/>
        <v>item,102;item,200</v>
      </c>
      <c r="X63" s="30" t="s">
        <v>2089</v>
      </c>
      <c r="Y63" s="30" t="s">
        <v>2089</v>
      </c>
      <c r="Z63" s="29">
        <f>CEILING((E63*5+N63)/价值设定!L62+F63/价值设定!K62+0.2,0.1)</f>
        <v>6.4</v>
      </c>
      <c r="AA63" s="29">
        <f>CEILING((H63*5+O63)/价值设定!L62+I63/价值设定!K62+J63/价值设定!M62,0.1)</f>
        <v>16.7</v>
      </c>
      <c r="AB63" s="29">
        <f>CEILING((K63*5+P63)/价值设定!L62+L63/价值设定!K62+M63/价值设定!M62,0.1)</f>
        <v>22.3</v>
      </c>
    </row>
    <row r="64" spans="1:45">
      <c r="A64" s="29">
        <v>61</v>
      </c>
      <c r="B64" s="29">
        <f t="shared" si="9"/>
        <v>11</v>
      </c>
      <c r="C64" s="29">
        <f t="shared" si="10"/>
        <v>176</v>
      </c>
      <c r="D64" s="29">
        <f t="shared" si="11"/>
        <v>293</v>
      </c>
      <c r="E64" s="29">
        <f t="shared" si="12"/>
        <v>176</v>
      </c>
      <c r="F64" s="29">
        <f t="shared" si="13"/>
        <v>293</v>
      </c>
      <c r="G64" s="29" t="str">
        <f>IF(B64&lt;3,"",VLOOKUP(B64,随机目标!$BC$2:$BG$17,5,0))</f>
        <v>pack,1230</v>
      </c>
      <c r="H64" s="29">
        <f>INT(C64*产出设定!$C$4)</f>
        <v>264</v>
      </c>
      <c r="I64" s="29">
        <f>INT(D64*产出设定!$C$4)</f>
        <v>439</v>
      </c>
      <c r="J64" s="29">
        <f>FLOOR(产出设定!$C$10*价值设定!M63,5)</f>
        <v>150</v>
      </c>
      <c r="K64" s="29">
        <f>INT(C64*产出设定!$C$5)</f>
        <v>352</v>
      </c>
      <c r="L64" s="29">
        <f>INT(D64*产出设定!$C$5)</f>
        <v>586</v>
      </c>
      <c r="M64" s="29">
        <f>FLOOR(产出设定!$C$11*价值设定!M63,5)</f>
        <v>200</v>
      </c>
      <c r="N64" s="29">
        <f>MAX(INT(E64*产出设定!$C$6*产出设定!$C$7),200)</f>
        <v>440</v>
      </c>
      <c r="O64" s="29">
        <f>INT(H64*产出设定!$C$6*产出设定!$C$7)</f>
        <v>660</v>
      </c>
      <c r="P64" s="29">
        <f>INT(K64*产出设定!$C$6*产出设定!$C$7)</f>
        <v>880</v>
      </c>
      <c r="Q64" s="29">
        <v>10061</v>
      </c>
      <c r="R64" s="29">
        <v>10161</v>
      </c>
      <c r="S64" s="29">
        <v>10261</v>
      </c>
      <c r="T64" s="30" t="str">
        <f>IF(G64="","pack,"&amp;Q64,"pack,"&amp;Q64&amp;";"&amp;G64)&amp;";"&amp;产出设定!$D$28</f>
        <v>pack,10061;pack,1230;pack,401</v>
      </c>
      <c r="U64" s="30" t="str">
        <f>"pack,"&amp;R64&amp;";stage_token,"&amp;J64&amp;";"&amp;产出设定!$D$29</f>
        <v>pack,10161;stage_token,150;dice,1</v>
      </c>
      <c r="V64" s="30" t="str">
        <f>"pack,"&amp;S64&amp;";stage_token,"&amp;M64&amp;";"&amp;产出设定!$D$30</f>
        <v>pack,10261;stage_token,200;dice,1</v>
      </c>
      <c r="W64" s="30" t="str">
        <f t="shared" si="5"/>
        <v>item,102;item,200</v>
      </c>
      <c r="X64" s="30" t="s">
        <v>2089</v>
      </c>
      <c r="Y64" s="30" t="s">
        <v>2089</v>
      </c>
      <c r="Z64" s="29">
        <f>CEILING((E64*5+N64)/价值设定!L63+F64/价值设定!K63+0.2,0.1)</f>
        <v>6.5</v>
      </c>
      <c r="AA64" s="29">
        <f>CEILING((H64*5+O64)/价值设定!L63+I64/价值设定!K63+J64/价值设定!M63,0.1)</f>
        <v>16.8</v>
      </c>
      <c r="AB64" s="29">
        <f>CEILING((K64*5+P64)/价值设定!L63+L64/价值设定!K63+M64/价值设定!M63,0.1)</f>
        <v>22.400000000000002</v>
      </c>
    </row>
    <row r="65" spans="1:28">
      <c r="A65" s="29">
        <v>62</v>
      </c>
      <c r="B65" s="29">
        <f t="shared" si="9"/>
        <v>11</v>
      </c>
      <c r="C65" s="29">
        <f t="shared" si="10"/>
        <v>176</v>
      </c>
      <c r="D65" s="29">
        <f t="shared" si="11"/>
        <v>293</v>
      </c>
      <c r="E65" s="29">
        <f t="shared" si="12"/>
        <v>176</v>
      </c>
      <c r="F65" s="29">
        <f t="shared" si="13"/>
        <v>293</v>
      </c>
      <c r="G65" s="29" t="str">
        <f>IF(B65&lt;3,"",VLOOKUP(B65,随机目标!$BC$2:$BG$17,5,0))</f>
        <v>pack,1230</v>
      </c>
      <c r="H65" s="29">
        <f>INT(C65*产出设定!$C$4)</f>
        <v>264</v>
      </c>
      <c r="I65" s="29">
        <f>INT(D65*产出设定!$C$4)</f>
        <v>439</v>
      </c>
      <c r="J65" s="29">
        <f>FLOOR(产出设定!$C$10*价值设定!M64,5)</f>
        <v>150</v>
      </c>
      <c r="K65" s="29">
        <f>INT(C65*产出设定!$C$5)</f>
        <v>352</v>
      </c>
      <c r="L65" s="29">
        <f>INT(D65*产出设定!$C$5)</f>
        <v>586</v>
      </c>
      <c r="M65" s="29">
        <f>FLOOR(产出设定!$C$11*价值设定!M64,5)</f>
        <v>200</v>
      </c>
      <c r="N65" s="29">
        <f>MAX(INT(E65*产出设定!$C$6*产出设定!$C$7),200)</f>
        <v>440</v>
      </c>
      <c r="O65" s="29">
        <f>INT(H65*产出设定!$C$6*产出设定!$C$7)</f>
        <v>660</v>
      </c>
      <c r="P65" s="29">
        <f>INT(K65*产出设定!$C$6*产出设定!$C$7)</f>
        <v>880</v>
      </c>
      <c r="Q65" s="29">
        <v>10062</v>
      </c>
      <c r="R65" s="29">
        <v>10162</v>
      </c>
      <c r="S65" s="29">
        <v>10262</v>
      </c>
      <c r="T65" s="30" t="str">
        <f>IF(G65="","pack,"&amp;Q65,"pack,"&amp;Q65&amp;";"&amp;G65)&amp;";"&amp;产出设定!$D$28</f>
        <v>pack,10062;pack,1230;pack,401</v>
      </c>
      <c r="U65" s="30" t="str">
        <f>"pack,"&amp;R65&amp;";stage_token,"&amp;J65&amp;";"&amp;产出设定!$D$29</f>
        <v>pack,10162;stage_token,150;dice,1</v>
      </c>
      <c r="V65" s="30" t="str">
        <f>"pack,"&amp;S65&amp;";stage_token,"&amp;M65&amp;";"&amp;产出设定!$D$30</f>
        <v>pack,10262;stage_token,200;dice,1</v>
      </c>
      <c r="W65" s="30" t="str">
        <f t="shared" si="5"/>
        <v>item,102;item,200</v>
      </c>
      <c r="X65" s="30" t="s">
        <v>2089</v>
      </c>
      <c r="Y65" s="30" t="s">
        <v>2089</v>
      </c>
      <c r="Z65" s="29">
        <f>CEILING((E65*5+N65)/价值设定!L64+F65/价值设定!K64+0.2,0.1)</f>
        <v>6.4</v>
      </c>
      <c r="AA65" s="29">
        <f>CEILING((H65*5+O65)/价值设定!L64+I65/价值设定!K64+J65/价值设定!M64,0.1)</f>
        <v>16.7</v>
      </c>
      <c r="AB65" s="29">
        <f>CEILING((K65*5+P65)/价值设定!L64+L65/价值设定!K64+M65/价值设定!M64,0.1)</f>
        <v>22.3</v>
      </c>
    </row>
    <row r="66" spans="1:28">
      <c r="A66" s="29">
        <v>63</v>
      </c>
      <c r="B66" s="29">
        <f t="shared" si="9"/>
        <v>11</v>
      </c>
      <c r="C66" s="29">
        <f t="shared" si="10"/>
        <v>176</v>
      </c>
      <c r="D66" s="29">
        <f t="shared" si="11"/>
        <v>293</v>
      </c>
      <c r="E66" s="29">
        <f t="shared" si="12"/>
        <v>176</v>
      </c>
      <c r="F66" s="29">
        <f t="shared" si="13"/>
        <v>293</v>
      </c>
      <c r="G66" s="29" t="str">
        <f>IF(B66&lt;3,"",VLOOKUP(B66,随机目标!$BC$2:$BG$17,5,0))</f>
        <v>pack,1230</v>
      </c>
      <c r="H66" s="29">
        <f>INT(C66*产出设定!$C$4)</f>
        <v>264</v>
      </c>
      <c r="I66" s="29">
        <f>INT(D66*产出设定!$C$4)</f>
        <v>439</v>
      </c>
      <c r="J66" s="29">
        <f>FLOOR(产出设定!$C$10*价值设定!M65,5)</f>
        <v>150</v>
      </c>
      <c r="K66" s="29">
        <f>INT(C66*产出设定!$C$5)</f>
        <v>352</v>
      </c>
      <c r="L66" s="29">
        <f>INT(D66*产出设定!$C$5)</f>
        <v>586</v>
      </c>
      <c r="M66" s="29">
        <f>FLOOR(产出设定!$C$11*价值设定!M65,5)</f>
        <v>200</v>
      </c>
      <c r="N66" s="29">
        <f>MAX(INT(E66*产出设定!$C$6*产出设定!$C$7),200)</f>
        <v>440</v>
      </c>
      <c r="O66" s="29">
        <f>INT(H66*产出设定!$C$6*产出设定!$C$7)</f>
        <v>660</v>
      </c>
      <c r="P66" s="29">
        <f>INT(K66*产出设定!$C$6*产出设定!$C$7)</f>
        <v>880</v>
      </c>
      <c r="Q66" s="29">
        <v>10063</v>
      </c>
      <c r="R66" s="29">
        <v>10163</v>
      </c>
      <c r="S66" s="29">
        <v>10263</v>
      </c>
      <c r="T66" s="30" t="str">
        <f>IF(G66="","pack,"&amp;Q66,"pack,"&amp;Q66&amp;";"&amp;G66)&amp;";"&amp;产出设定!$D$28</f>
        <v>pack,10063;pack,1230;pack,401</v>
      </c>
      <c r="U66" s="30" t="str">
        <f>"pack,"&amp;R66&amp;";stage_token,"&amp;J66&amp;";"&amp;产出设定!$D$29</f>
        <v>pack,10163;stage_token,150;dice,1</v>
      </c>
      <c r="V66" s="30" t="str">
        <f>"pack,"&amp;S66&amp;";stage_token,"&amp;M66&amp;";"&amp;产出设定!$D$30</f>
        <v>pack,10263;stage_token,200;dice,1</v>
      </c>
      <c r="W66" s="30" t="str">
        <f t="shared" si="5"/>
        <v>item,102;item,200</v>
      </c>
      <c r="X66" s="30" t="s">
        <v>2089</v>
      </c>
      <c r="Y66" s="30" t="s">
        <v>2089</v>
      </c>
      <c r="Z66" s="29">
        <f>CEILING((E66*5+N66)/价值设定!L65+F66/价值设定!K65+0.2,0.1)</f>
        <v>6.4</v>
      </c>
      <c r="AA66" s="29">
        <f>CEILING((H66*5+O66)/价值设定!L65+I66/价值设定!K65+J66/价值设定!M65,0.1)</f>
        <v>16.600000000000001</v>
      </c>
      <c r="AB66" s="29">
        <f>CEILING((K66*5+P66)/价值设定!L65+L66/价值设定!K65+M66/价值设定!M65,0.1)</f>
        <v>22.1</v>
      </c>
    </row>
    <row r="67" spans="1:28">
      <c r="A67" s="29">
        <v>64</v>
      </c>
      <c r="B67" s="29">
        <f t="shared" si="9"/>
        <v>11</v>
      </c>
      <c r="C67" s="29">
        <f t="shared" si="10"/>
        <v>180</v>
      </c>
      <c r="D67" s="29">
        <f t="shared" si="11"/>
        <v>300</v>
      </c>
      <c r="E67" s="29">
        <f t="shared" si="12"/>
        <v>180</v>
      </c>
      <c r="F67" s="29">
        <f t="shared" si="13"/>
        <v>300</v>
      </c>
      <c r="G67" s="29" t="str">
        <f>IF(B67&lt;3,"",VLOOKUP(B67,随机目标!$BC$2:$BG$17,5,0))</f>
        <v>pack,1230</v>
      </c>
      <c r="H67" s="29">
        <f>INT(C67*产出设定!$C$4)</f>
        <v>270</v>
      </c>
      <c r="I67" s="29">
        <f>INT(D67*产出设定!$C$4)</f>
        <v>450</v>
      </c>
      <c r="J67" s="29">
        <f>FLOOR(产出设定!$C$10*价值设定!M66,5)</f>
        <v>150</v>
      </c>
      <c r="K67" s="29">
        <f>INT(C67*产出设定!$C$5)</f>
        <v>360</v>
      </c>
      <c r="L67" s="29">
        <f>INT(D67*产出设定!$C$5)</f>
        <v>600</v>
      </c>
      <c r="M67" s="29">
        <f>FLOOR(产出设定!$C$11*价值设定!M66,5)</f>
        <v>200</v>
      </c>
      <c r="N67" s="29">
        <f>MAX(INT(E67*产出设定!$C$6*产出设定!$C$7),200)</f>
        <v>450</v>
      </c>
      <c r="O67" s="29">
        <f>INT(H67*产出设定!$C$6*产出设定!$C$7)</f>
        <v>675</v>
      </c>
      <c r="P67" s="29">
        <f>INT(K67*产出设定!$C$6*产出设定!$C$7)</f>
        <v>900</v>
      </c>
      <c r="Q67" s="29">
        <v>10064</v>
      </c>
      <c r="R67" s="29">
        <v>10164</v>
      </c>
      <c r="S67" s="29">
        <v>10264</v>
      </c>
      <c r="T67" s="30" t="str">
        <f>IF(G67="","pack,"&amp;Q67,"pack,"&amp;Q67&amp;";"&amp;G67)&amp;";"&amp;产出设定!$D$28</f>
        <v>pack,10064;pack,1230;pack,401</v>
      </c>
      <c r="U67" s="30" t="str">
        <f>"pack,"&amp;R67&amp;";stage_token,"&amp;J67&amp;";"&amp;产出设定!$D$29</f>
        <v>pack,10164;stage_token,150;dice,1</v>
      </c>
      <c r="V67" s="30" t="str">
        <f>"pack,"&amp;S67&amp;";stage_token,"&amp;M67&amp;";"&amp;产出设定!$D$30</f>
        <v>pack,10264;stage_token,200;dice,1</v>
      </c>
      <c r="W67" s="30" t="str">
        <f t="shared" si="5"/>
        <v>item,102;item,200</v>
      </c>
      <c r="X67" s="30" t="s">
        <v>2089</v>
      </c>
      <c r="Y67" s="30" t="s">
        <v>2089</v>
      </c>
      <c r="Z67" s="29">
        <f>CEILING((E67*5+N67)/价值设定!L66+F67/价值设定!K66+0.2,0.1)</f>
        <v>6.4</v>
      </c>
      <c r="AA67" s="29">
        <f>CEILING((H67*5+O67)/价值设定!L66+I67/价值设定!K66+J67/价值设定!M66,0.1)</f>
        <v>16.7</v>
      </c>
      <c r="AB67" s="29">
        <f>CEILING((K67*5+P67)/价值设定!L66+L67/价值设定!K66+M67/价值设定!M66,0.1)</f>
        <v>22.200000000000003</v>
      </c>
    </row>
    <row r="68" spans="1:28">
      <c r="A68" s="29">
        <v>65</v>
      </c>
      <c r="B68" s="29">
        <f t="shared" ref="B68:B99" si="14">IFERROR(INDEX($AD$4:$AD$51,MATCH(A68,$AL$4:$AL$51,0)),B67)</f>
        <v>11</v>
      </c>
      <c r="C68" s="29">
        <f t="shared" ref="C68:C103" si="15">IFERROR(VLOOKUP(A68,$AL$3:$AN$51,2,0),C67)</f>
        <v>180</v>
      </c>
      <c r="D68" s="29">
        <f t="shared" ref="D68:D103" si="16">IFERROR(VLOOKUP(A68,$AL$3:$AN$51,3,0),D67)</f>
        <v>300</v>
      </c>
      <c r="E68" s="29">
        <f t="shared" ref="E68:E103" si="17">C68</f>
        <v>180</v>
      </c>
      <c r="F68" s="29">
        <f t="shared" ref="F68:F103" si="18">D68</f>
        <v>300</v>
      </c>
      <c r="G68" s="29" t="str">
        <f>IF(B68&lt;3,"",VLOOKUP(B68,随机目标!$BC$2:$BG$17,5,0))</f>
        <v>pack,1230</v>
      </c>
      <c r="H68" s="29">
        <f>INT(C68*产出设定!$C$4)</f>
        <v>270</v>
      </c>
      <c r="I68" s="29">
        <f>INT(D68*产出设定!$C$4)</f>
        <v>450</v>
      </c>
      <c r="J68" s="29">
        <f>FLOOR(产出设定!$C$10*价值设定!M67,5)</f>
        <v>150</v>
      </c>
      <c r="K68" s="29">
        <f>INT(C68*产出设定!$C$5)</f>
        <v>360</v>
      </c>
      <c r="L68" s="29">
        <f>INT(D68*产出设定!$C$5)</f>
        <v>600</v>
      </c>
      <c r="M68" s="29">
        <f>FLOOR(产出设定!$C$11*价值设定!M67,5)</f>
        <v>205</v>
      </c>
      <c r="N68" s="29">
        <f>MAX(INT(E68*产出设定!$C$6*产出设定!$C$7),200)</f>
        <v>450</v>
      </c>
      <c r="O68" s="29">
        <f>INT(H68*产出设定!$C$6*产出设定!$C$7)</f>
        <v>675</v>
      </c>
      <c r="P68" s="29">
        <f>INT(K68*产出设定!$C$6*产出设定!$C$7)</f>
        <v>900</v>
      </c>
      <c r="Q68" s="29">
        <v>10065</v>
      </c>
      <c r="R68" s="29">
        <v>10165</v>
      </c>
      <c r="S68" s="29">
        <v>10265</v>
      </c>
      <c r="T68" s="30" t="str">
        <f>IF(G68="","pack,"&amp;Q68,"pack,"&amp;Q68&amp;";"&amp;G68)&amp;";"&amp;产出设定!$D$28</f>
        <v>pack,10065;pack,1230;pack,401</v>
      </c>
      <c r="U68" s="30" t="str">
        <f>"pack,"&amp;R68&amp;";stage_token,"&amp;J68&amp;";"&amp;产出设定!$D$29</f>
        <v>pack,10165;stage_token,150;dice,1</v>
      </c>
      <c r="V68" s="30" t="str">
        <f>"pack,"&amp;S68&amp;";stage_token,"&amp;M68&amp;";"&amp;产出设定!$D$30</f>
        <v>pack,10265;stage_token,205;dice,1</v>
      </c>
      <c r="W68" s="30" t="str">
        <f t="shared" si="5"/>
        <v>item,102;item,200</v>
      </c>
      <c r="X68" s="30" t="s">
        <v>2089</v>
      </c>
      <c r="Y68" s="30" t="s">
        <v>2089</v>
      </c>
      <c r="Z68" s="29">
        <f>CEILING((E68*5+N68)/价值设定!L67+F68/价值设定!K67+0.2,0.1)</f>
        <v>6.4</v>
      </c>
      <c r="AA68" s="29">
        <f>CEILING((H68*5+O68)/价值设定!L67+I68/价值设定!K67+J68/价值设定!M67,0.1)</f>
        <v>16.600000000000001</v>
      </c>
      <c r="AB68" s="29">
        <f>CEILING((K68*5+P68)/价值设定!L67+L68/价值设定!K67+M68/价值设定!M67,0.1)</f>
        <v>22.3</v>
      </c>
    </row>
    <row r="69" spans="1:28">
      <c r="A69" s="29">
        <v>66</v>
      </c>
      <c r="B69" s="29">
        <f t="shared" si="14"/>
        <v>12</v>
      </c>
      <c r="C69" s="29">
        <f t="shared" si="15"/>
        <v>186</v>
      </c>
      <c r="D69" s="29">
        <f t="shared" si="16"/>
        <v>310</v>
      </c>
      <c r="E69" s="29">
        <f t="shared" si="17"/>
        <v>186</v>
      </c>
      <c r="F69" s="29">
        <f t="shared" si="18"/>
        <v>310</v>
      </c>
      <c r="G69" s="29" t="str">
        <f>IF(B69&lt;3,"",VLOOKUP(B69,随机目标!$BC$2:$BG$17,5,0))</f>
        <v>pack,1231</v>
      </c>
      <c r="H69" s="29">
        <f>INT(C69*产出设定!$C$4)</f>
        <v>279</v>
      </c>
      <c r="I69" s="29">
        <f>INT(D69*产出设定!$C$4)</f>
        <v>465</v>
      </c>
      <c r="J69" s="29">
        <f>FLOOR(产出设定!$C$10*价值设定!M68,5)</f>
        <v>150</v>
      </c>
      <c r="K69" s="29">
        <f>INT(C69*产出设定!$C$5)</f>
        <v>372</v>
      </c>
      <c r="L69" s="29">
        <f>INT(D69*产出设定!$C$5)</f>
        <v>620</v>
      </c>
      <c r="M69" s="29">
        <f>FLOOR(产出设定!$C$11*价值设定!M68,5)</f>
        <v>205</v>
      </c>
      <c r="N69" s="29">
        <f>MAX(INT(E69*产出设定!$C$6*产出设定!$C$7),200)</f>
        <v>465</v>
      </c>
      <c r="O69" s="29">
        <f>INT(H69*产出设定!$C$6*产出设定!$C$7)</f>
        <v>697</v>
      </c>
      <c r="P69" s="29">
        <f>INT(K69*产出设定!$C$6*产出设定!$C$7)</f>
        <v>930</v>
      </c>
      <c r="Q69" s="29">
        <v>10066</v>
      </c>
      <c r="R69" s="29">
        <v>10166</v>
      </c>
      <c r="S69" s="29">
        <v>10266</v>
      </c>
      <c r="T69" s="30" t="str">
        <f>IF(G69="","pack,"&amp;Q69,"pack,"&amp;Q69&amp;";"&amp;G69)&amp;";"&amp;产出设定!$D$28</f>
        <v>pack,10066;pack,1231;pack,401</v>
      </c>
      <c r="U69" s="30" t="str">
        <f>"pack,"&amp;R69&amp;";stage_token,"&amp;J69&amp;";"&amp;产出设定!$D$29</f>
        <v>pack,10166;stage_token,150;dice,1</v>
      </c>
      <c r="V69" s="30" t="str">
        <f>"pack,"&amp;S69&amp;";stage_token,"&amp;M69&amp;";"&amp;产出设定!$D$30</f>
        <v>pack,10266;stage_token,205;dice,1</v>
      </c>
      <c r="W69" s="30" t="str">
        <f t="shared" ref="W69:W103" si="19">IF(G69="","item,200",IF(B69&lt;7,"item,101;item,200",IF(B69&lt;11,"item,101;item,102;item,200","item,102;item,200")))</f>
        <v>item,102;item,200</v>
      </c>
      <c r="X69" s="30" t="s">
        <v>2089</v>
      </c>
      <c r="Y69" s="30" t="s">
        <v>2089</v>
      </c>
      <c r="Z69" s="29">
        <f>CEILING((E69*5+N69)/价值设定!L68+F69/价值设定!K68+0.2,0.1)</f>
        <v>6.5</v>
      </c>
      <c r="AA69" s="29">
        <f>CEILING((H69*5+O69)/价值设定!L68+I69/价值设定!K68+J69/价值设定!M68,0.1)</f>
        <v>16.8</v>
      </c>
      <c r="AB69" s="29">
        <f>CEILING((K69*5+P69)/价值设定!L68+L69/价值设定!K68+M69/价值设定!M68,0.1)</f>
        <v>22.6</v>
      </c>
    </row>
    <row r="70" spans="1:28">
      <c r="A70" s="29">
        <v>67</v>
      </c>
      <c r="B70" s="29">
        <f t="shared" si="14"/>
        <v>12</v>
      </c>
      <c r="C70" s="29">
        <f t="shared" si="15"/>
        <v>186</v>
      </c>
      <c r="D70" s="29">
        <f t="shared" si="16"/>
        <v>310</v>
      </c>
      <c r="E70" s="29">
        <f t="shared" si="17"/>
        <v>186</v>
      </c>
      <c r="F70" s="29">
        <f t="shared" si="18"/>
        <v>310</v>
      </c>
      <c r="G70" s="29" t="str">
        <f>IF(B70&lt;3,"",VLOOKUP(B70,随机目标!$BC$2:$BG$17,5,0))</f>
        <v>pack,1231</v>
      </c>
      <c r="H70" s="29">
        <f>INT(C70*产出设定!$C$4)</f>
        <v>279</v>
      </c>
      <c r="I70" s="29">
        <f>INT(D70*产出设定!$C$4)</f>
        <v>465</v>
      </c>
      <c r="J70" s="29">
        <f>FLOOR(产出设定!$C$10*价值设定!M69,5)</f>
        <v>155</v>
      </c>
      <c r="K70" s="29">
        <f>INT(C70*产出设定!$C$5)</f>
        <v>372</v>
      </c>
      <c r="L70" s="29">
        <f>INT(D70*产出设定!$C$5)</f>
        <v>620</v>
      </c>
      <c r="M70" s="29">
        <f>FLOOR(产出设定!$C$11*价值设定!M69,5)</f>
        <v>205</v>
      </c>
      <c r="N70" s="29">
        <f>MAX(INT(E70*产出设定!$C$6*产出设定!$C$7),200)</f>
        <v>465</v>
      </c>
      <c r="O70" s="29">
        <f>INT(H70*产出设定!$C$6*产出设定!$C$7)</f>
        <v>697</v>
      </c>
      <c r="P70" s="29">
        <f>INT(K70*产出设定!$C$6*产出设定!$C$7)</f>
        <v>930</v>
      </c>
      <c r="Q70" s="29">
        <v>10067</v>
      </c>
      <c r="R70" s="29">
        <v>10167</v>
      </c>
      <c r="S70" s="29">
        <v>10267</v>
      </c>
      <c r="T70" s="30" t="str">
        <f>IF(G70="","pack,"&amp;Q70,"pack,"&amp;Q70&amp;";"&amp;G70)&amp;";"&amp;产出设定!$D$28</f>
        <v>pack,10067;pack,1231;pack,401</v>
      </c>
      <c r="U70" s="30" t="str">
        <f>"pack,"&amp;R70&amp;";stage_token,"&amp;J70&amp;";"&amp;产出设定!$D$29</f>
        <v>pack,10167;stage_token,155;dice,1</v>
      </c>
      <c r="V70" s="30" t="str">
        <f>"pack,"&amp;S70&amp;";stage_token,"&amp;M70&amp;";"&amp;产出设定!$D$30</f>
        <v>pack,10267;stage_token,205;dice,1</v>
      </c>
      <c r="W70" s="30" t="str">
        <f t="shared" si="19"/>
        <v>item,102;item,200</v>
      </c>
      <c r="X70" s="30" t="s">
        <v>2089</v>
      </c>
      <c r="Y70" s="30" t="s">
        <v>2089</v>
      </c>
      <c r="Z70" s="29">
        <f>CEILING((E70*5+N70)/价值设定!L69+F70/价值设定!K69+0.2,0.1)</f>
        <v>6.5</v>
      </c>
      <c r="AA70" s="29">
        <f>CEILING((H70*5+O70)/价值设定!L69+I70/价值设定!K69+J70/价值设定!M69,0.1)</f>
        <v>16.900000000000002</v>
      </c>
      <c r="AB70" s="29">
        <f>CEILING((K70*5+P70)/价值设定!L69+L70/价值设定!K69+M70/价值设定!M69,0.1)</f>
        <v>22.400000000000002</v>
      </c>
    </row>
    <row r="71" spans="1:28">
      <c r="A71" s="29">
        <v>68</v>
      </c>
      <c r="B71" s="29">
        <f t="shared" si="14"/>
        <v>12</v>
      </c>
      <c r="C71" s="29">
        <f t="shared" si="15"/>
        <v>192</v>
      </c>
      <c r="D71" s="29">
        <f t="shared" si="16"/>
        <v>320</v>
      </c>
      <c r="E71" s="29">
        <f t="shared" si="17"/>
        <v>192</v>
      </c>
      <c r="F71" s="29">
        <f t="shared" si="18"/>
        <v>320</v>
      </c>
      <c r="G71" s="29" t="str">
        <f>IF(B71&lt;3,"",VLOOKUP(B71,随机目标!$BC$2:$BG$17,5,0))</f>
        <v>pack,1231</v>
      </c>
      <c r="H71" s="29">
        <f>INT(C71*产出设定!$C$4)</f>
        <v>288</v>
      </c>
      <c r="I71" s="29">
        <f>INT(D71*产出设定!$C$4)</f>
        <v>480</v>
      </c>
      <c r="J71" s="29">
        <f>FLOOR(产出设定!$C$10*价值设定!M70,5)</f>
        <v>155</v>
      </c>
      <c r="K71" s="29">
        <f>INT(C71*产出设定!$C$5)</f>
        <v>384</v>
      </c>
      <c r="L71" s="29">
        <f>INT(D71*产出设定!$C$5)</f>
        <v>640</v>
      </c>
      <c r="M71" s="29">
        <f>FLOOR(产出设定!$C$11*价值设定!M70,5)</f>
        <v>205</v>
      </c>
      <c r="N71" s="29">
        <f>MAX(INT(E71*产出设定!$C$6*产出设定!$C$7),200)</f>
        <v>480</v>
      </c>
      <c r="O71" s="29">
        <f>INT(H71*产出设定!$C$6*产出设定!$C$7)</f>
        <v>720</v>
      </c>
      <c r="P71" s="29">
        <f>INT(K71*产出设定!$C$6*产出设定!$C$7)</f>
        <v>960</v>
      </c>
      <c r="Q71" s="29">
        <v>10068</v>
      </c>
      <c r="R71" s="29">
        <v>10168</v>
      </c>
      <c r="S71" s="29">
        <v>10268</v>
      </c>
      <c r="T71" s="30" t="str">
        <f>IF(G71="","pack,"&amp;Q71,"pack,"&amp;Q71&amp;";"&amp;G71)&amp;";"&amp;产出设定!$D$28</f>
        <v>pack,10068;pack,1231;pack,401</v>
      </c>
      <c r="U71" s="30" t="str">
        <f>"pack,"&amp;R71&amp;";stage_token,"&amp;J71&amp;";"&amp;产出设定!$D$29</f>
        <v>pack,10168;stage_token,155;dice,1</v>
      </c>
      <c r="V71" s="30" t="str">
        <f>"pack,"&amp;S71&amp;";stage_token,"&amp;M71&amp;";"&amp;产出设定!$D$30</f>
        <v>pack,10268;stage_token,205;dice,1</v>
      </c>
      <c r="W71" s="30" t="str">
        <f t="shared" si="19"/>
        <v>item,102;item,200</v>
      </c>
      <c r="X71" s="30" t="s">
        <v>2089</v>
      </c>
      <c r="Y71" s="30" t="s">
        <v>2089</v>
      </c>
      <c r="Z71" s="29">
        <f>CEILING((E71*5+N71)/价值设定!L70+F71/价值设定!K70+0.2,0.1)</f>
        <v>6.6000000000000005</v>
      </c>
      <c r="AA71" s="29">
        <f>CEILING((H71*5+O71)/价值设定!L70+I71/价值设定!K70+J71/价值设定!M70,0.1)</f>
        <v>17.100000000000001</v>
      </c>
      <c r="AB71" s="29">
        <f>CEILING((K71*5+P71)/价值设定!L70+L71/价值设定!K70+M71/价值设定!M70,0.1)</f>
        <v>22.700000000000003</v>
      </c>
    </row>
    <row r="72" spans="1:28">
      <c r="A72" s="29">
        <v>69</v>
      </c>
      <c r="B72" s="29">
        <f t="shared" si="14"/>
        <v>12</v>
      </c>
      <c r="C72" s="29">
        <f t="shared" si="15"/>
        <v>192</v>
      </c>
      <c r="D72" s="29">
        <f t="shared" si="16"/>
        <v>320</v>
      </c>
      <c r="E72" s="29">
        <f t="shared" si="17"/>
        <v>192</v>
      </c>
      <c r="F72" s="29">
        <f t="shared" si="18"/>
        <v>320</v>
      </c>
      <c r="G72" s="29" t="str">
        <f>IF(B72&lt;3,"",VLOOKUP(B72,随机目标!$BC$2:$BG$17,5,0))</f>
        <v>pack,1231</v>
      </c>
      <c r="H72" s="29">
        <f>INT(C72*产出设定!$C$4)</f>
        <v>288</v>
      </c>
      <c r="I72" s="29">
        <f>INT(D72*产出设定!$C$4)</f>
        <v>480</v>
      </c>
      <c r="J72" s="29">
        <f>FLOOR(产出设定!$C$10*价值设定!M71,5)</f>
        <v>155</v>
      </c>
      <c r="K72" s="29">
        <f>INT(C72*产出设定!$C$5)</f>
        <v>384</v>
      </c>
      <c r="L72" s="29">
        <f>INT(D72*产出设定!$C$5)</f>
        <v>640</v>
      </c>
      <c r="M72" s="29">
        <f>FLOOR(产出设定!$C$11*价值设定!M71,5)</f>
        <v>205</v>
      </c>
      <c r="N72" s="29">
        <f>MAX(INT(E72*产出设定!$C$6*产出设定!$C$7),200)</f>
        <v>480</v>
      </c>
      <c r="O72" s="29">
        <f>INT(H72*产出设定!$C$6*产出设定!$C$7)</f>
        <v>720</v>
      </c>
      <c r="P72" s="29">
        <f>INT(K72*产出设定!$C$6*产出设定!$C$7)</f>
        <v>960</v>
      </c>
      <c r="Q72" s="29">
        <v>10069</v>
      </c>
      <c r="R72" s="29">
        <v>10169</v>
      </c>
      <c r="S72" s="29">
        <v>10269</v>
      </c>
      <c r="T72" s="30" t="str">
        <f>IF(G72="","pack,"&amp;Q72,"pack,"&amp;Q72&amp;";"&amp;G72)&amp;";"&amp;产出设定!$D$28</f>
        <v>pack,10069;pack,1231;pack,401</v>
      </c>
      <c r="U72" s="30" t="str">
        <f>"pack,"&amp;R72&amp;";stage_token,"&amp;J72&amp;";"&amp;产出设定!$D$29</f>
        <v>pack,10169;stage_token,155;dice,1</v>
      </c>
      <c r="V72" s="30" t="str">
        <f>"pack,"&amp;S72&amp;";stage_token,"&amp;M72&amp;";"&amp;产出设定!$D$30</f>
        <v>pack,10269;stage_token,205;dice,1</v>
      </c>
      <c r="W72" s="30" t="str">
        <f t="shared" si="19"/>
        <v>item,102;item,200</v>
      </c>
      <c r="X72" s="30" t="s">
        <v>2089</v>
      </c>
      <c r="Y72" s="30" t="s">
        <v>2089</v>
      </c>
      <c r="Z72" s="29">
        <f>CEILING((E72*5+N72)/价值设定!L71+F72/价值设定!K71+0.2,0.1)</f>
        <v>6.6000000000000005</v>
      </c>
      <c r="AA72" s="29">
        <f>CEILING((H72*5+O72)/价值设定!L71+I72/价值设定!K71+J72/价值设定!M71,0.1)</f>
        <v>17</v>
      </c>
      <c r="AB72" s="29">
        <f>CEILING((K72*5+P72)/价值设定!L71+L72/价值设定!K71+M72/价值设定!M71,0.1)</f>
        <v>22.5</v>
      </c>
    </row>
    <row r="73" spans="1:28">
      <c r="A73" s="29">
        <v>70</v>
      </c>
      <c r="B73" s="29">
        <f t="shared" si="14"/>
        <v>13</v>
      </c>
      <c r="C73" s="29">
        <f t="shared" si="15"/>
        <v>195</v>
      </c>
      <c r="D73" s="29">
        <f t="shared" si="16"/>
        <v>325</v>
      </c>
      <c r="E73" s="29">
        <f t="shared" si="17"/>
        <v>195</v>
      </c>
      <c r="F73" s="29">
        <f t="shared" si="18"/>
        <v>325</v>
      </c>
      <c r="G73" s="29" t="str">
        <f>IF(B73&lt;3,"",VLOOKUP(B73,随机目标!$BC$2:$BG$17,5,0))</f>
        <v>pack,1232</v>
      </c>
      <c r="H73" s="29">
        <f>INT(C73*产出设定!$C$4)</f>
        <v>292</v>
      </c>
      <c r="I73" s="29">
        <f>INT(D73*产出设定!$C$4)</f>
        <v>487</v>
      </c>
      <c r="J73" s="29">
        <f>FLOOR(产出设定!$C$10*价值设定!M72,5)</f>
        <v>155</v>
      </c>
      <c r="K73" s="29">
        <f>INT(C73*产出设定!$C$5)</f>
        <v>390</v>
      </c>
      <c r="L73" s="29">
        <f>INT(D73*产出设定!$C$5)</f>
        <v>650</v>
      </c>
      <c r="M73" s="29">
        <f>FLOOR(产出设定!$C$11*价值设定!M72,5)</f>
        <v>210</v>
      </c>
      <c r="N73" s="29">
        <f>MAX(INT(E73*产出设定!$C$6*产出设定!$C$7),200)</f>
        <v>487</v>
      </c>
      <c r="O73" s="29">
        <f>INT(H73*产出设定!$C$6*产出设定!$C$7)</f>
        <v>730</v>
      </c>
      <c r="P73" s="29">
        <f>INT(K73*产出设定!$C$6*产出设定!$C$7)</f>
        <v>975</v>
      </c>
      <c r="Q73" s="29">
        <v>10070</v>
      </c>
      <c r="R73" s="29">
        <v>10170</v>
      </c>
      <c r="S73" s="29">
        <v>10270</v>
      </c>
      <c r="T73" s="30" t="str">
        <f>IF(G73="","pack,"&amp;Q73,"pack,"&amp;Q73&amp;";"&amp;G73)&amp;";"&amp;产出设定!$D$28</f>
        <v>pack,10070;pack,1232;pack,401</v>
      </c>
      <c r="U73" s="30" t="str">
        <f>"pack,"&amp;R73&amp;";stage_token,"&amp;J73&amp;";"&amp;产出设定!$D$29</f>
        <v>pack,10170;stage_token,155;dice,1</v>
      </c>
      <c r="V73" s="30" t="str">
        <f>"pack,"&amp;S73&amp;";stage_token,"&amp;M73&amp;";"&amp;产出设定!$D$30</f>
        <v>pack,10270;stage_token,210;dice,1</v>
      </c>
      <c r="W73" s="30" t="str">
        <f t="shared" si="19"/>
        <v>item,102;item,200</v>
      </c>
      <c r="X73" s="30" t="s">
        <v>2089</v>
      </c>
      <c r="Y73" s="30" t="s">
        <v>2089</v>
      </c>
      <c r="Z73" s="29">
        <f>CEILING((E73*5+N73)/价值设定!L72+F73/价值设定!K72+0.2,0.1)</f>
        <v>6.6000000000000005</v>
      </c>
      <c r="AA73" s="29">
        <f>CEILING((H73*5+O73)/价值设定!L72+I73/价值设定!K72+J73/价值设定!M72,0.1)</f>
        <v>17</v>
      </c>
      <c r="AB73" s="29">
        <f>CEILING((K73*5+P73)/价值设定!L72+L73/价值设定!K72+M73/价值设定!M72,0.1)</f>
        <v>22.8</v>
      </c>
    </row>
    <row r="74" spans="1:28">
      <c r="A74" s="29">
        <v>71</v>
      </c>
      <c r="B74" s="29">
        <f t="shared" si="14"/>
        <v>13</v>
      </c>
      <c r="C74" s="29">
        <f t="shared" si="15"/>
        <v>195</v>
      </c>
      <c r="D74" s="29">
        <f t="shared" si="16"/>
        <v>325</v>
      </c>
      <c r="E74" s="29">
        <f t="shared" si="17"/>
        <v>195</v>
      </c>
      <c r="F74" s="29">
        <f t="shared" si="18"/>
        <v>325</v>
      </c>
      <c r="G74" s="29" t="str">
        <f>IF(B74&lt;3,"",VLOOKUP(B74,随机目标!$BC$2:$BG$17,5,0))</f>
        <v>pack,1232</v>
      </c>
      <c r="H74" s="29">
        <f>INT(C74*产出设定!$C$4)</f>
        <v>292</v>
      </c>
      <c r="I74" s="29">
        <f>INT(D74*产出设定!$C$4)</f>
        <v>487</v>
      </c>
      <c r="J74" s="29">
        <f>FLOOR(产出设定!$C$10*价值设定!M73,5)</f>
        <v>155</v>
      </c>
      <c r="K74" s="29">
        <f>INT(C74*产出设定!$C$5)</f>
        <v>390</v>
      </c>
      <c r="L74" s="29">
        <f>INT(D74*产出设定!$C$5)</f>
        <v>650</v>
      </c>
      <c r="M74" s="29">
        <f>FLOOR(产出设定!$C$11*价值设定!M73,5)</f>
        <v>210</v>
      </c>
      <c r="N74" s="29">
        <f>MAX(INT(E74*产出设定!$C$6*产出设定!$C$7),200)</f>
        <v>487</v>
      </c>
      <c r="O74" s="29">
        <f>INT(H74*产出设定!$C$6*产出设定!$C$7)</f>
        <v>730</v>
      </c>
      <c r="P74" s="29">
        <f>INT(K74*产出设定!$C$6*产出设定!$C$7)</f>
        <v>975</v>
      </c>
      <c r="Q74" s="29">
        <v>10071</v>
      </c>
      <c r="R74" s="29">
        <v>10171</v>
      </c>
      <c r="S74" s="29">
        <v>10271</v>
      </c>
      <c r="T74" s="30" t="str">
        <f>IF(G74="","pack,"&amp;Q74,"pack,"&amp;Q74&amp;";"&amp;G74)&amp;";"&amp;产出设定!$D$28</f>
        <v>pack,10071;pack,1232;pack,401</v>
      </c>
      <c r="U74" s="30" t="str">
        <f>"pack,"&amp;R74&amp;";stage_token,"&amp;J74&amp;";"&amp;产出设定!$D$29</f>
        <v>pack,10171;stage_token,155;dice,1</v>
      </c>
      <c r="V74" s="30" t="str">
        <f>"pack,"&amp;S74&amp;";stage_token,"&amp;M74&amp;";"&amp;产出设定!$D$30</f>
        <v>pack,10271;stage_token,210;dice,1</v>
      </c>
      <c r="W74" s="30" t="str">
        <f t="shared" si="19"/>
        <v>item,102;item,200</v>
      </c>
      <c r="X74" s="30" t="s">
        <v>2089</v>
      </c>
      <c r="Y74" s="30" t="s">
        <v>2089</v>
      </c>
      <c r="Z74" s="29">
        <f>CEILING((E74*5+N74)/价值设定!L73+F74/价值设定!K73+0.2,0.1)</f>
        <v>6.6000000000000005</v>
      </c>
      <c r="AA74" s="29">
        <f>CEILING((H74*5+O74)/价值设定!L73+I74/价值设定!K73+J74/价值设定!M73,0.1)</f>
        <v>16.900000000000002</v>
      </c>
      <c r="AB74" s="29">
        <f>CEILING((K74*5+P74)/价值设定!L73+L74/价值设定!K73+M74/价值设定!M73,0.1)</f>
        <v>22.6</v>
      </c>
    </row>
    <row r="75" spans="1:28">
      <c r="A75" s="29">
        <v>72</v>
      </c>
      <c r="B75" s="29">
        <f t="shared" si="14"/>
        <v>13</v>
      </c>
      <c r="C75" s="29">
        <f t="shared" si="15"/>
        <v>198</v>
      </c>
      <c r="D75" s="29">
        <f t="shared" si="16"/>
        <v>330</v>
      </c>
      <c r="E75" s="29">
        <f t="shared" si="17"/>
        <v>198</v>
      </c>
      <c r="F75" s="29">
        <f t="shared" si="18"/>
        <v>330</v>
      </c>
      <c r="G75" s="29" t="str">
        <f>IF(B75&lt;3,"",VLOOKUP(B75,随机目标!$BC$2:$BG$17,5,0))</f>
        <v>pack,1232</v>
      </c>
      <c r="H75" s="29">
        <f>INT(C75*产出设定!$C$4)</f>
        <v>297</v>
      </c>
      <c r="I75" s="29">
        <f>INT(D75*产出设定!$C$4)</f>
        <v>495</v>
      </c>
      <c r="J75" s="29">
        <f>FLOOR(产出设定!$C$10*价值设定!M74,5)</f>
        <v>155</v>
      </c>
      <c r="K75" s="29">
        <f>INT(C75*产出设定!$C$5)</f>
        <v>396</v>
      </c>
      <c r="L75" s="29">
        <f>INT(D75*产出设定!$C$5)</f>
        <v>660</v>
      </c>
      <c r="M75" s="29">
        <f>FLOOR(产出设定!$C$11*价值设定!M74,5)</f>
        <v>210</v>
      </c>
      <c r="N75" s="29">
        <f>MAX(INT(E75*产出设定!$C$6*产出设定!$C$7),200)</f>
        <v>495</v>
      </c>
      <c r="O75" s="29">
        <f>INT(H75*产出设定!$C$6*产出设定!$C$7)</f>
        <v>742</v>
      </c>
      <c r="P75" s="29">
        <f>INT(K75*产出设定!$C$6*产出设定!$C$7)</f>
        <v>990</v>
      </c>
      <c r="Q75" s="29">
        <v>10072</v>
      </c>
      <c r="R75" s="29">
        <v>10172</v>
      </c>
      <c r="S75" s="29">
        <v>10272</v>
      </c>
      <c r="T75" s="30" t="str">
        <f>IF(G75="","pack,"&amp;Q75,"pack,"&amp;Q75&amp;";"&amp;G75)&amp;";"&amp;产出设定!$D$28</f>
        <v>pack,10072;pack,1232;pack,401</v>
      </c>
      <c r="U75" s="30" t="str">
        <f>"pack,"&amp;R75&amp;";stage_token,"&amp;J75&amp;";"&amp;产出设定!$D$29</f>
        <v>pack,10172;stage_token,155;dice,1</v>
      </c>
      <c r="V75" s="30" t="str">
        <f>"pack,"&amp;S75&amp;";stage_token,"&amp;M75&amp;";"&amp;产出设定!$D$30</f>
        <v>pack,10272;stage_token,210;dice,1</v>
      </c>
      <c r="W75" s="30" t="str">
        <f t="shared" si="19"/>
        <v>item,102;item,200</v>
      </c>
      <c r="X75" s="30" t="s">
        <v>2089</v>
      </c>
      <c r="Y75" s="30" t="s">
        <v>2089</v>
      </c>
      <c r="Z75" s="29">
        <f>CEILING((E75*5+N75)/价值设定!L74+F75/价值设定!K74+0.2,0.1)</f>
        <v>6.6000000000000005</v>
      </c>
      <c r="AA75" s="29">
        <f>CEILING((H75*5+O75)/价值设定!L74+I75/价值设定!K74+J75/价值设定!M74,0.1)</f>
        <v>16.900000000000002</v>
      </c>
      <c r="AB75" s="29">
        <f>CEILING((K75*5+P75)/价值设定!L74+L75/价值设定!K74+M75/价值设定!M74,0.1)</f>
        <v>22.700000000000003</v>
      </c>
    </row>
    <row r="76" spans="1:28">
      <c r="A76" s="29">
        <v>73</v>
      </c>
      <c r="B76" s="29">
        <f t="shared" si="14"/>
        <v>13</v>
      </c>
      <c r="C76" s="29">
        <f t="shared" si="15"/>
        <v>198</v>
      </c>
      <c r="D76" s="29">
        <f t="shared" si="16"/>
        <v>330</v>
      </c>
      <c r="E76" s="29">
        <f t="shared" si="17"/>
        <v>198</v>
      </c>
      <c r="F76" s="29">
        <f t="shared" si="18"/>
        <v>330</v>
      </c>
      <c r="G76" s="29" t="str">
        <f>IF(B76&lt;3,"",VLOOKUP(B76,随机目标!$BC$2:$BG$17,5,0))</f>
        <v>pack,1232</v>
      </c>
      <c r="H76" s="29">
        <f>INT(C76*产出设定!$C$4)</f>
        <v>297</v>
      </c>
      <c r="I76" s="29">
        <f>INT(D76*产出设定!$C$4)</f>
        <v>495</v>
      </c>
      <c r="J76" s="29">
        <f>FLOOR(产出设定!$C$10*价值设定!M75,5)</f>
        <v>155</v>
      </c>
      <c r="K76" s="29">
        <f>INT(C76*产出设定!$C$5)</f>
        <v>396</v>
      </c>
      <c r="L76" s="29">
        <f>INT(D76*产出设定!$C$5)</f>
        <v>660</v>
      </c>
      <c r="M76" s="29">
        <f>FLOOR(产出设定!$C$11*价值设定!M75,5)</f>
        <v>210</v>
      </c>
      <c r="N76" s="29">
        <f>MAX(INT(E76*产出设定!$C$6*产出设定!$C$7),200)</f>
        <v>495</v>
      </c>
      <c r="O76" s="29">
        <f>INT(H76*产出设定!$C$6*产出设定!$C$7)</f>
        <v>742</v>
      </c>
      <c r="P76" s="29">
        <f>INT(K76*产出设定!$C$6*产出设定!$C$7)</f>
        <v>990</v>
      </c>
      <c r="Q76" s="29">
        <v>10073</v>
      </c>
      <c r="R76" s="29">
        <v>10173</v>
      </c>
      <c r="S76" s="29">
        <v>10273</v>
      </c>
      <c r="T76" s="30" t="str">
        <f>IF(G76="","pack,"&amp;Q76,"pack,"&amp;Q76&amp;";"&amp;G76)&amp;";"&amp;产出设定!$D$28</f>
        <v>pack,10073;pack,1232;pack,401</v>
      </c>
      <c r="U76" s="30" t="str">
        <f>"pack,"&amp;R76&amp;";stage_token,"&amp;J76&amp;";"&amp;产出设定!$D$29</f>
        <v>pack,10173;stage_token,155;dice,1</v>
      </c>
      <c r="V76" s="30" t="str">
        <f>"pack,"&amp;S76&amp;";stage_token,"&amp;M76&amp;";"&amp;产出设定!$D$30</f>
        <v>pack,10273;stage_token,210;dice,1</v>
      </c>
      <c r="W76" s="30" t="str">
        <f t="shared" si="19"/>
        <v>item,102;item,200</v>
      </c>
      <c r="X76" s="30" t="s">
        <v>2089</v>
      </c>
      <c r="Y76" s="30" t="s">
        <v>2089</v>
      </c>
      <c r="Z76" s="29">
        <f>CEILING((E76*5+N76)/价值设定!L75+F76/价值设定!K75+0.2,0.1)</f>
        <v>6.6000000000000005</v>
      </c>
      <c r="AA76" s="29">
        <f>CEILING((H76*5+O76)/价值设定!L75+I76/价值设定!K75+J76/价值设定!M75,0.1)</f>
        <v>16.8</v>
      </c>
      <c r="AB76" s="29">
        <f>CEILING((K76*5+P76)/价值设定!L75+L76/价值设定!K75+M76/价值设定!M75,0.1)</f>
        <v>22.5</v>
      </c>
    </row>
    <row r="77" spans="1:28">
      <c r="A77" s="29">
        <v>74</v>
      </c>
      <c r="B77" s="29">
        <f t="shared" si="14"/>
        <v>13</v>
      </c>
      <c r="C77" s="29">
        <f t="shared" si="15"/>
        <v>201</v>
      </c>
      <c r="D77" s="29">
        <f t="shared" si="16"/>
        <v>335</v>
      </c>
      <c r="E77" s="29">
        <f t="shared" si="17"/>
        <v>201</v>
      </c>
      <c r="F77" s="29">
        <f t="shared" si="18"/>
        <v>335</v>
      </c>
      <c r="G77" s="29" t="str">
        <f>IF(B77&lt;3,"",VLOOKUP(B77,随机目标!$BC$2:$BG$17,5,0))</f>
        <v>pack,1232</v>
      </c>
      <c r="H77" s="29">
        <f>INT(C77*产出设定!$C$4)</f>
        <v>301</v>
      </c>
      <c r="I77" s="29">
        <f>INT(D77*产出设定!$C$4)</f>
        <v>502</v>
      </c>
      <c r="J77" s="29">
        <f>FLOOR(产出设定!$C$10*价值设定!M76,5)</f>
        <v>160</v>
      </c>
      <c r="K77" s="29">
        <f>INT(C77*产出设定!$C$5)</f>
        <v>402</v>
      </c>
      <c r="L77" s="29">
        <f>INT(D77*产出设定!$C$5)</f>
        <v>670</v>
      </c>
      <c r="M77" s="29">
        <f>FLOOR(产出设定!$C$11*价值设定!M76,5)</f>
        <v>210</v>
      </c>
      <c r="N77" s="29">
        <f>MAX(INT(E77*产出设定!$C$6*产出设定!$C$7),200)</f>
        <v>502</v>
      </c>
      <c r="O77" s="29">
        <f>INT(H77*产出设定!$C$6*产出设定!$C$7)</f>
        <v>752</v>
      </c>
      <c r="P77" s="29">
        <f>INT(K77*产出设定!$C$6*产出设定!$C$7)</f>
        <v>1005</v>
      </c>
      <c r="Q77" s="29">
        <v>10074</v>
      </c>
      <c r="R77" s="29">
        <v>10174</v>
      </c>
      <c r="S77" s="29">
        <v>10274</v>
      </c>
      <c r="T77" s="30" t="str">
        <f>IF(G77="","pack,"&amp;Q77,"pack,"&amp;Q77&amp;";"&amp;G77)&amp;";"&amp;产出设定!$D$28</f>
        <v>pack,10074;pack,1232;pack,401</v>
      </c>
      <c r="U77" s="30" t="str">
        <f>"pack,"&amp;R77&amp;";stage_token,"&amp;J77&amp;";"&amp;产出设定!$D$29</f>
        <v>pack,10174;stage_token,160;dice,1</v>
      </c>
      <c r="V77" s="30" t="str">
        <f>"pack,"&amp;S77&amp;";stage_token,"&amp;M77&amp;";"&amp;产出设定!$D$30</f>
        <v>pack,10274;stage_token,210;dice,1</v>
      </c>
      <c r="W77" s="30" t="str">
        <f t="shared" si="19"/>
        <v>item,102;item,200</v>
      </c>
      <c r="X77" s="30" t="s">
        <v>2089</v>
      </c>
      <c r="Y77" s="30" t="s">
        <v>2089</v>
      </c>
      <c r="Z77" s="29">
        <f>CEILING((E77*5+N77)/价值设定!L76+F77/价值设定!K76+0.2,0.1)</f>
        <v>6.6000000000000005</v>
      </c>
      <c r="AA77" s="29">
        <f>CEILING((H77*5+O77)/价值设定!L76+I77/价值设定!K76+J77/价值设定!M76,0.1)</f>
        <v>17</v>
      </c>
      <c r="AB77" s="29">
        <f>CEILING((K77*5+P77)/价值设定!L76+L77/价值设定!K76+M77/价值设定!M76,0.1)</f>
        <v>22.6</v>
      </c>
    </row>
    <row r="78" spans="1:28">
      <c r="A78" s="29">
        <v>75</v>
      </c>
      <c r="B78" s="29">
        <f t="shared" si="14"/>
        <v>13</v>
      </c>
      <c r="C78" s="29">
        <f t="shared" si="15"/>
        <v>201</v>
      </c>
      <c r="D78" s="29">
        <f t="shared" si="16"/>
        <v>335</v>
      </c>
      <c r="E78" s="29">
        <f t="shared" si="17"/>
        <v>201</v>
      </c>
      <c r="F78" s="29">
        <f t="shared" si="18"/>
        <v>335</v>
      </c>
      <c r="G78" s="29" t="str">
        <f>IF(B78&lt;3,"",VLOOKUP(B78,随机目标!$BC$2:$BG$17,5,0))</f>
        <v>pack,1232</v>
      </c>
      <c r="H78" s="29">
        <f>INT(C78*产出设定!$C$4)</f>
        <v>301</v>
      </c>
      <c r="I78" s="29">
        <f>INT(D78*产出设定!$C$4)</f>
        <v>502</v>
      </c>
      <c r="J78" s="29">
        <f>FLOOR(产出设定!$C$10*价值设定!M77,5)</f>
        <v>160</v>
      </c>
      <c r="K78" s="29">
        <f>INT(C78*产出设定!$C$5)</f>
        <v>402</v>
      </c>
      <c r="L78" s="29">
        <f>INT(D78*产出设定!$C$5)</f>
        <v>670</v>
      </c>
      <c r="M78" s="29">
        <f>FLOOR(产出设定!$C$11*价值设定!M77,5)</f>
        <v>215</v>
      </c>
      <c r="N78" s="29">
        <f>MAX(INT(E78*产出设定!$C$6*产出设定!$C$7),200)</f>
        <v>502</v>
      </c>
      <c r="O78" s="29">
        <f>INT(H78*产出设定!$C$6*产出设定!$C$7)</f>
        <v>752</v>
      </c>
      <c r="P78" s="29">
        <f>INT(K78*产出设定!$C$6*产出设定!$C$7)</f>
        <v>1005</v>
      </c>
      <c r="Q78" s="29">
        <v>10075</v>
      </c>
      <c r="R78" s="29">
        <v>10175</v>
      </c>
      <c r="S78" s="29">
        <v>10275</v>
      </c>
      <c r="T78" s="30" t="str">
        <f>IF(G78="","pack,"&amp;Q78,"pack,"&amp;Q78&amp;";"&amp;G78)&amp;";"&amp;产出设定!$D$28</f>
        <v>pack,10075;pack,1232;pack,401</v>
      </c>
      <c r="U78" s="30" t="str">
        <f>"pack,"&amp;R78&amp;";stage_token,"&amp;J78&amp;";"&amp;产出设定!$D$29</f>
        <v>pack,10175;stage_token,160;dice,1</v>
      </c>
      <c r="V78" s="30" t="str">
        <f>"pack,"&amp;S78&amp;";stage_token,"&amp;M78&amp;";"&amp;产出设定!$D$30</f>
        <v>pack,10275;stage_token,215;dice,1</v>
      </c>
      <c r="W78" s="30" t="str">
        <f t="shared" si="19"/>
        <v>item,102;item,200</v>
      </c>
      <c r="X78" s="30" t="s">
        <v>2089</v>
      </c>
      <c r="Y78" s="30" t="s">
        <v>2089</v>
      </c>
      <c r="Z78" s="29">
        <f>CEILING((E78*5+N78)/价值设定!L77+F78/价值设定!K77+0.2,0.1)</f>
        <v>6.6000000000000005</v>
      </c>
      <c r="AA78" s="29">
        <f>CEILING((H78*5+O78)/价值设定!L77+I78/价值设定!K77+J78/价值设定!M77,0.1)</f>
        <v>16.900000000000002</v>
      </c>
      <c r="AB78" s="29">
        <f>CEILING((K78*5+P78)/价值设定!L77+L78/价值设定!K77+M78/价值设定!M77,0.1)</f>
        <v>22.700000000000003</v>
      </c>
    </row>
    <row r="79" spans="1:28">
      <c r="A79" s="29">
        <v>76</v>
      </c>
      <c r="B79" s="29">
        <f t="shared" si="14"/>
        <v>13</v>
      </c>
      <c r="C79" s="29">
        <f t="shared" si="15"/>
        <v>204</v>
      </c>
      <c r="D79" s="29">
        <f t="shared" si="16"/>
        <v>340</v>
      </c>
      <c r="E79" s="29">
        <f t="shared" si="17"/>
        <v>204</v>
      </c>
      <c r="F79" s="29">
        <f t="shared" si="18"/>
        <v>340</v>
      </c>
      <c r="G79" s="29" t="str">
        <f>IF(B79&lt;3,"",VLOOKUP(B79,随机目标!$BC$2:$BG$17,5,0))</f>
        <v>pack,1232</v>
      </c>
      <c r="H79" s="29">
        <f>INT(C79*产出设定!$C$4)</f>
        <v>306</v>
      </c>
      <c r="I79" s="29">
        <f>INT(D79*产出设定!$C$4)</f>
        <v>510</v>
      </c>
      <c r="J79" s="29">
        <f>FLOOR(产出设定!$C$10*价值设定!M78,5)</f>
        <v>160</v>
      </c>
      <c r="K79" s="29">
        <f>INT(C79*产出设定!$C$5)</f>
        <v>408</v>
      </c>
      <c r="L79" s="29">
        <f>INT(D79*产出设定!$C$5)</f>
        <v>680</v>
      </c>
      <c r="M79" s="29">
        <f>FLOOR(产出设定!$C$11*价值设定!M78,5)</f>
        <v>215</v>
      </c>
      <c r="N79" s="29">
        <f>MAX(INT(E79*产出设定!$C$6*产出设定!$C$7),200)</f>
        <v>510</v>
      </c>
      <c r="O79" s="29">
        <f>INT(H79*产出设定!$C$6*产出设定!$C$7)</f>
        <v>765</v>
      </c>
      <c r="P79" s="29">
        <f>INT(K79*产出设定!$C$6*产出设定!$C$7)</f>
        <v>1020</v>
      </c>
      <c r="Q79" s="29">
        <v>10076</v>
      </c>
      <c r="R79" s="29">
        <v>10176</v>
      </c>
      <c r="S79" s="29">
        <v>10276</v>
      </c>
      <c r="T79" s="30" t="str">
        <f>IF(G79="","pack,"&amp;Q79,"pack,"&amp;Q79&amp;";"&amp;G79)&amp;";"&amp;产出设定!$D$28</f>
        <v>pack,10076;pack,1232;pack,401</v>
      </c>
      <c r="U79" s="30" t="str">
        <f>"pack,"&amp;R79&amp;";stage_token,"&amp;J79&amp;";"&amp;产出设定!$D$29</f>
        <v>pack,10176;stage_token,160;dice,1</v>
      </c>
      <c r="V79" s="30" t="str">
        <f>"pack,"&amp;S79&amp;";stage_token,"&amp;M79&amp;";"&amp;产出设定!$D$30</f>
        <v>pack,10276;stage_token,215;dice,1</v>
      </c>
      <c r="W79" s="30" t="str">
        <f t="shared" si="19"/>
        <v>item,102;item,200</v>
      </c>
      <c r="X79" s="30" t="s">
        <v>2089</v>
      </c>
      <c r="Y79" s="30" t="s">
        <v>2089</v>
      </c>
      <c r="Z79" s="29">
        <f>CEILING((E79*5+N79)/价值设定!L78+F79/价值设定!K78+0.2,0.1)</f>
        <v>6.6000000000000005</v>
      </c>
      <c r="AA79" s="29">
        <f>CEILING((H79*5+O79)/价值设定!L78+I79/价值设定!K78+J79/价值设定!M78,0.1)</f>
        <v>17</v>
      </c>
      <c r="AB79" s="29">
        <f>CEILING((K79*5+P79)/价值设定!L78+L79/价值设定!K78+M79/价值设定!M78,0.1)</f>
        <v>22.700000000000003</v>
      </c>
    </row>
    <row r="80" spans="1:28">
      <c r="A80" s="29">
        <v>77</v>
      </c>
      <c r="B80" s="29">
        <f t="shared" si="14"/>
        <v>13</v>
      </c>
      <c r="C80" s="29">
        <f t="shared" si="15"/>
        <v>204</v>
      </c>
      <c r="D80" s="29">
        <f t="shared" si="16"/>
        <v>340</v>
      </c>
      <c r="E80" s="29">
        <f t="shared" si="17"/>
        <v>204</v>
      </c>
      <c r="F80" s="29">
        <f t="shared" si="18"/>
        <v>340</v>
      </c>
      <c r="G80" s="29" t="str">
        <f>IF(B80&lt;3,"",VLOOKUP(B80,随机目标!$BC$2:$BG$17,5,0))</f>
        <v>pack,1232</v>
      </c>
      <c r="H80" s="29">
        <f>INT(C80*产出设定!$C$4)</f>
        <v>306</v>
      </c>
      <c r="I80" s="29">
        <f>INT(D80*产出设定!$C$4)</f>
        <v>510</v>
      </c>
      <c r="J80" s="29">
        <f>FLOOR(产出设定!$C$10*价值设定!M79,5)</f>
        <v>160</v>
      </c>
      <c r="K80" s="29">
        <f>INT(C80*产出设定!$C$5)</f>
        <v>408</v>
      </c>
      <c r="L80" s="29">
        <f>INT(D80*产出设定!$C$5)</f>
        <v>680</v>
      </c>
      <c r="M80" s="29">
        <f>FLOOR(产出设定!$C$11*价值设定!M79,5)</f>
        <v>215</v>
      </c>
      <c r="N80" s="29">
        <f>MAX(INT(E80*产出设定!$C$6*产出设定!$C$7),200)</f>
        <v>510</v>
      </c>
      <c r="O80" s="29">
        <f>INT(H80*产出设定!$C$6*产出设定!$C$7)</f>
        <v>765</v>
      </c>
      <c r="P80" s="29">
        <f>INT(K80*产出设定!$C$6*产出设定!$C$7)</f>
        <v>1020</v>
      </c>
      <c r="Q80" s="29">
        <v>10077</v>
      </c>
      <c r="R80" s="29">
        <v>10177</v>
      </c>
      <c r="S80" s="29">
        <v>10277</v>
      </c>
      <c r="T80" s="30" t="str">
        <f>IF(G80="","pack,"&amp;Q80,"pack,"&amp;Q80&amp;";"&amp;G80)&amp;";"&amp;产出设定!$D$28</f>
        <v>pack,10077;pack,1232;pack,401</v>
      </c>
      <c r="U80" s="30" t="str">
        <f>"pack,"&amp;R80&amp;";stage_token,"&amp;J80&amp;";"&amp;产出设定!$D$29</f>
        <v>pack,10177;stage_token,160;dice,1</v>
      </c>
      <c r="V80" s="30" t="str">
        <f>"pack,"&amp;S80&amp;";stage_token,"&amp;M80&amp;";"&amp;产出设定!$D$30</f>
        <v>pack,10277;stage_token,215;dice,1</v>
      </c>
      <c r="W80" s="30" t="str">
        <f t="shared" si="19"/>
        <v>item,102;item,200</v>
      </c>
      <c r="X80" s="30" t="s">
        <v>2089</v>
      </c>
      <c r="Y80" s="30" t="s">
        <v>2089</v>
      </c>
      <c r="Z80" s="29">
        <f>CEILING((E80*5+N80)/价值设定!L79+F80/价值设定!K79+0.2,0.1)</f>
        <v>6.5</v>
      </c>
      <c r="AA80" s="29">
        <f>CEILING((H80*5+O80)/价值设定!L79+I80/价值设定!K79+J80/价值设定!M79,0.1)</f>
        <v>16.900000000000002</v>
      </c>
      <c r="AB80" s="29">
        <f>CEILING((K80*5+P80)/价值设定!L79+L80/价值设定!K79+M80/价值设定!M79,0.1)</f>
        <v>22.5</v>
      </c>
    </row>
    <row r="81" spans="1:28">
      <c r="A81" s="29">
        <v>78</v>
      </c>
      <c r="B81" s="29">
        <f t="shared" si="14"/>
        <v>14</v>
      </c>
      <c r="C81" s="29">
        <f t="shared" si="15"/>
        <v>207</v>
      </c>
      <c r="D81" s="29">
        <f t="shared" si="16"/>
        <v>345</v>
      </c>
      <c r="E81" s="29">
        <f t="shared" si="17"/>
        <v>207</v>
      </c>
      <c r="F81" s="29">
        <f t="shared" si="18"/>
        <v>345</v>
      </c>
      <c r="G81" s="29" t="str">
        <f>IF(B81&lt;3,"",VLOOKUP(B81,随机目标!$BC$2:$BG$17,5,0))</f>
        <v>pack,1233</v>
      </c>
      <c r="H81" s="29">
        <f>INT(C81*产出设定!$C$4)</f>
        <v>310</v>
      </c>
      <c r="I81" s="29">
        <f>INT(D81*产出设定!$C$4)</f>
        <v>517</v>
      </c>
      <c r="J81" s="29">
        <f>FLOOR(产出设定!$C$10*价值设定!M80,5)</f>
        <v>160</v>
      </c>
      <c r="K81" s="29">
        <f>INT(C81*产出设定!$C$5)</f>
        <v>414</v>
      </c>
      <c r="L81" s="29">
        <f>INT(D81*产出设定!$C$5)</f>
        <v>690</v>
      </c>
      <c r="M81" s="29">
        <f>FLOOR(产出设定!$C$11*价值设定!M80,5)</f>
        <v>215</v>
      </c>
      <c r="N81" s="29">
        <f>MAX(INT(E81*产出设定!$C$6*产出设定!$C$7),200)</f>
        <v>517</v>
      </c>
      <c r="O81" s="29">
        <f>INT(H81*产出设定!$C$6*产出设定!$C$7)</f>
        <v>775</v>
      </c>
      <c r="P81" s="29">
        <f>INT(K81*产出设定!$C$6*产出设定!$C$7)</f>
        <v>1035</v>
      </c>
      <c r="Q81" s="29">
        <v>10078</v>
      </c>
      <c r="R81" s="29">
        <v>10178</v>
      </c>
      <c r="S81" s="29">
        <v>10278</v>
      </c>
      <c r="T81" s="30" t="str">
        <f>IF(G81="","pack,"&amp;Q81,"pack,"&amp;Q81&amp;";"&amp;G81)&amp;";"&amp;产出设定!$D$28</f>
        <v>pack,10078;pack,1233;pack,401</v>
      </c>
      <c r="U81" s="30" t="str">
        <f>"pack,"&amp;R81&amp;";stage_token,"&amp;J81&amp;";"&amp;产出设定!$D$29</f>
        <v>pack,10178;stage_token,160;dice,1</v>
      </c>
      <c r="V81" s="30" t="str">
        <f>"pack,"&amp;S81&amp;";stage_token,"&amp;M81&amp;";"&amp;产出设定!$D$30</f>
        <v>pack,10278;stage_token,215;dice,1</v>
      </c>
      <c r="W81" s="30" t="str">
        <f t="shared" si="19"/>
        <v>item,102;item,200</v>
      </c>
      <c r="X81" s="30" t="s">
        <v>2089</v>
      </c>
      <c r="Y81" s="30" t="s">
        <v>2089</v>
      </c>
      <c r="Z81" s="29">
        <f>CEILING((E81*5+N81)/价值设定!L80+F81/价值设定!K80+0.2,0.1)</f>
        <v>6.6000000000000005</v>
      </c>
      <c r="AA81" s="29">
        <f>CEILING((H81*5+O81)/价值设定!L80+I81/价值设定!K80+J81/价值设定!M80,0.1)</f>
        <v>16.900000000000002</v>
      </c>
      <c r="AB81" s="29">
        <f>CEILING((K81*5+P81)/价值设定!L80+L81/价值设定!K80+M81/价值设定!M80,0.1)</f>
        <v>22.6</v>
      </c>
    </row>
    <row r="82" spans="1:28">
      <c r="A82" s="29">
        <v>79</v>
      </c>
      <c r="B82" s="29">
        <f t="shared" si="14"/>
        <v>14</v>
      </c>
      <c r="C82" s="29">
        <f t="shared" si="15"/>
        <v>207</v>
      </c>
      <c r="D82" s="29">
        <f t="shared" si="16"/>
        <v>345</v>
      </c>
      <c r="E82" s="29">
        <f t="shared" si="17"/>
        <v>207</v>
      </c>
      <c r="F82" s="29">
        <f t="shared" si="18"/>
        <v>345</v>
      </c>
      <c r="G82" s="29" t="str">
        <f>IF(B82&lt;3,"",VLOOKUP(B82,随机目标!$BC$2:$BG$17,5,0))</f>
        <v>pack,1233</v>
      </c>
      <c r="H82" s="29">
        <f>INT(C82*产出设定!$C$4)</f>
        <v>310</v>
      </c>
      <c r="I82" s="29">
        <f>INT(D82*产出设定!$C$4)</f>
        <v>517</v>
      </c>
      <c r="J82" s="29">
        <f>FLOOR(产出设定!$C$10*价值设定!M81,5)</f>
        <v>160</v>
      </c>
      <c r="K82" s="29">
        <f>INT(C82*产出设定!$C$5)</f>
        <v>414</v>
      </c>
      <c r="L82" s="29">
        <f>INT(D82*产出设定!$C$5)</f>
        <v>690</v>
      </c>
      <c r="M82" s="29">
        <f>FLOOR(产出设定!$C$11*价值设定!M81,5)</f>
        <v>215</v>
      </c>
      <c r="N82" s="29">
        <f>MAX(INT(E82*产出设定!$C$6*产出设定!$C$7),200)</f>
        <v>517</v>
      </c>
      <c r="O82" s="29">
        <f>INT(H82*产出设定!$C$6*产出设定!$C$7)</f>
        <v>775</v>
      </c>
      <c r="P82" s="29">
        <f>INT(K82*产出设定!$C$6*产出设定!$C$7)</f>
        <v>1035</v>
      </c>
      <c r="Q82" s="29">
        <v>10079</v>
      </c>
      <c r="R82" s="29">
        <v>10179</v>
      </c>
      <c r="S82" s="29">
        <v>10279</v>
      </c>
      <c r="T82" s="30" t="str">
        <f>IF(G82="","pack,"&amp;Q82,"pack,"&amp;Q82&amp;";"&amp;G82)&amp;";"&amp;产出设定!$D$28</f>
        <v>pack,10079;pack,1233;pack,401</v>
      </c>
      <c r="U82" s="30" t="str">
        <f>"pack,"&amp;R82&amp;";stage_token,"&amp;J82&amp;";"&amp;产出设定!$D$29</f>
        <v>pack,10179;stage_token,160;dice,1</v>
      </c>
      <c r="V82" s="30" t="str">
        <f>"pack,"&amp;S82&amp;";stage_token,"&amp;M82&amp;";"&amp;产出设定!$D$30</f>
        <v>pack,10279;stage_token,215;dice,1</v>
      </c>
      <c r="W82" s="30" t="str">
        <f t="shared" si="19"/>
        <v>item,102;item,200</v>
      </c>
      <c r="X82" s="30" t="s">
        <v>2089</v>
      </c>
      <c r="Y82" s="30" t="s">
        <v>2089</v>
      </c>
      <c r="Z82" s="29">
        <f>CEILING((E82*5+N82)/价值设定!L81+F82/价值设定!K81+0.2,0.1)</f>
        <v>6.5</v>
      </c>
      <c r="AA82" s="29">
        <f>CEILING((H82*5+O82)/价值设定!L81+I82/价值设定!K81+J82/价值设定!M81,0.1)</f>
        <v>16.8</v>
      </c>
      <c r="AB82" s="29">
        <f>CEILING((K82*5+P82)/价值设定!L81+L82/价值设定!K81+M82/价值设定!M81,0.1)</f>
        <v>22.400000000000002</v>
      </c>
    </row>
    <row r="83" spans="1:28">
      <c r="A83" s="29">
        <v>80</v>
      </c>
      <c r="B83" s="29">
        <f t="shared" si="14"/>
        <v>14</v>
      </c>
      <c r="C83" s="29">
        <f t="shared" si="15"/>
        <v>210</v>
      </c>
      <c r="D83" s="29">
        <f t="shared" si="16"/>
        <v>350</v>
      </c>
      <c r="E83" s="29">
        <f t="shared" si="17"/>
        <v>210</v>
      </c>
      <c r="F83" s="29">
        <f t="shared" si="18"/>
        <v>350</v>
      </c>
      <c r="G83" s="29" t="str">
        <f>IF(B83&lt;3,"",VLOOKUP(B83,随机目标!$BC$2:$BG$17,5,0))</f>
        <v>pack,1233</v>
      </c>
      <c r="H83" s="29">
        <f>INT(C83*产出设定!$C$4)</f>
        <v>315</v>
      </c>
      <c r="I83" s="29">
        <f>INT(D83*产出设定!$C$4)</f>
        <v>525</v>
      </c>
      <c r="J83" s="29">
        <f>FLOOR(产出设定!$C$10*价值设定!M82,5)</f>
        <v>165</v>
      </c>
      <c r="K83" s="29">
        <f>INT(C83*产出设定!$C$5)</f>
        <v>420</v>
      </c>
      <c r="L83" s="29">
        <f>INT(D83*产出设定!$C$5)</f>
        <v>700</v>
      </c>
      <c r="M83" s="29">
        <f>FLOOR(产出设定!$C$11*价值设定!M82,5)</f>
        <v>220</v>
      </c>
      <c r="N83" s="29">
        <f>MAX(INT(E83*产出设定!$C$6*产出设定!$C$7),200)</f>
        <v>525</v>
      </c>
      <c r="O83" s="29">
        <f>INT(H83*产出设定!$C$6*产出设定!$C$7)</f>
        <v>787</v>
      </c>
      <c r="P83" s="29">
        <f>INT(K83*产出设定!$C$6*产出设定!$C$7)</f>
        <v>1050</v>
      </c>
      <c r="Q83" s="29">
        <v>10080</v>
      </c>
      <c r="R83" s="29">
        <v>10180</v>
      </c>
      <c r="S83" s="29">
        <v>10280</v>
      </c>
      <c r="T83" s="30" t="str">
        <f>IF(G83="","pack,"&amp;Q83,"pack,"&amp;Q83&amp;";"&amp;G83)&amp;";"&amp;产出设定!$D$28</f>
        <v>pack,10080;pack,1233;pack,401</v>
      </c>
      <c r="U83" s="30" t="str">
        <f>"pack,"&amp;R83&amp;";stage_token,"&amp;J83&amp;";"&amp;产出设定!$D$29</f>
        <v>pack,10180;stage_token,165;dice,1</v>
      </c>
      <c r="V83" s="30" t="str">
        <f>"pack,"&amp;S83&amp;";stage_token,"&amp;M83&amp;";"&amp;产出设定!$D$30</f>
        <v>pack,10280;stage_token,220;dice,1</v>
      </c>
      <c r="W83" s="30" t="str">
        <f t="shared" si="19"/>
        <v>item,102;item,200</v>
      </c>
      <c r="X83" s="30" t="s">
        <v>2089</v>
      </c>
      <c r="Y83" s="30" t="s">
        <v>2089</v>
      </c>
      <c r="Z83" s="29">
        <f>CEILING((E83*5+N83)/价值设定!L82+F83/价值设定!K82+0.2,0.1)</f>
        <v>6.6000000000000005</v>
      </c>
      <c r="AA83" s="29">
        <f>CEILING((H83*5+O83)/价值设定!L82+I83/价值设定!K82+J83/价值设定!M82,0.1)</f>
        <v>17</v>
      </c>
      <c r="AB83" s="29">
        <f>CEILING((K83*5+P83)/价值设定!L82+L83/价值设定!K82+M83/价值设定!M82,0.1)</f>
        <v>22.700000000000003</v>
      </c>
    </row>
    <row r="84" spans="1:28">
      <c r="A84" s="29">
        <v>81</v>
      </c>
      <c r="B84" s="29">
        <f t="shared" si="14"/>
        <v>14</v>
      </c>
      <c r="C84" s="29">
        <f t="shared" si="15"/>
        <v>210</v>
      </c>
      <c r="D84" s="29">
        <f t="shared" si="16"/>
        <v>350</v>
      </c>
      <c r="E84" s="29">
        <f t="shared" si="17"/>
        <v>210</v>
      </c>
      <c r="F84" s="29">
        <f t="shared" si="18"/>
        <v>350</v>
      </c>
      <c r="G84" s="29" t="str">
        <f>IF(B84&lt;3,"",VLOOKUP(B84,随机目标!$BC$2:$BG$17,5,0))</f>
        <v>pack,1233</v>
      </c>
      <c r="H84" s="29">
        <f>INT(C84*产出设定!$C$4)</f>
        <v>315</v>
      </c>
      <c r="I84" s="29">
        <f>INT(D84*产出设定!$C$4)</f>
        <v>525</v>
      </c>
      <c r="J84" s="29">
        <f>FLOOR(产出设定!$C$10*价值设定!M83,5)</f>
        <v>165</v>
      </c>
      <c r="K84" s="29">
        <f>INT(C84*产出设定!$C$5)</f>
        <v>420</v>
      </c>
      <c r="L84" s="29">
        <f>INT(D84*产出设定!$C$5)</f>
        <v>700</v>
      </c>
      <c r="M84" s="29">
        <f>FLOOR(产出设定!$C$11*价值设定!M83,5)</f>
        <v>220</v>
      </c>
      <c r="N84" s="29">
        <f>MAX(INT(E84*产出设定!$C$6*产出设定!$C$7),200)</f>
        <v>525</v>
      </c>
      <c r="O84" s="29">
        <f>INT(H84*产出设定!$C$6*产出设定!$C$7)</f>
        <v>787</v>
      </c>
      <c r="P84" s="29">
        <f>INT(K84*产出设定!$C$6*产出设定!$C$7)</f>
        <v>1050</v>
      </c>
      <c r="Q84" s="29">
        <v>10081</v>
      </c>
      <c r="R84" s="29">
        <v>10181</v>
      </c>
      <c r="S84" s="29">
        <v>10281</v>
      </c>
      <c r="T84" s="30" t="str">
        <f>IF(G84="","pack,"&amp;Q84,"pack,"&amp;Q84&amp;";"&amp;G84)&amp;";"&amp;产出设定!$D$28</f>
        <v>pack,10081;pack,1233;pack,401</v>
      </c>
      <c r="U84" s="30" t="str">
        <f>"pack,"&amp;R84&amp;";stage_token,"&amp;J84&amp;";"&amp;产出设定!$D$29</f>
        <v>pack,10181;stage_token,165;dice,1</v>
      </c>
      <c r="V84" s="30" t="str">
        <f>"pack,"&amp;S84&amp;";stage_token,"&amp;M84&amp;";"&amp;产出设定!$D$30</f>
        <v>pack,10281;stage_token,220;dice,1</v>
      </c>
      <c r="W84" s="30" t="str">
        <f t="shared" si="19"/>
        <v>item,102;item,200</v>
      </c>
      <c r="X84" s="30" t="s">
        <v>2089</v>
      </c>
      <c r="Y84" s="30" t="s">
        <v>2089</v>
      </c>
      <c r="Z84" s="29">
        <f>CEILING((E84*5+N84)/价值设定!L83+F84/价值设定!K83+0.2,0.1)</f>
        <v>6.5</v>
      </c>
      <c r="AA84" s="29">
        <f>CEILING((H84*5+O84)/价值设定!L83+I84/价值设定!K83+J84/价值设定!M83,0.1)</f>
        <v>16.900000000000002</v>
      </c>
      <c r="AB84" s="29">
        <f>CEILING((K84*5+P84)/价值设定!L83+L84/价值设定!K83+M84/价值设定!M83,0.1)</f>
        <v>22.6</v>
      </c>
    </row>
    <row r="85" spans="1:28">
      <c r="A85" s="29">
        <v>82</v>
      </c>
      <c r="B85" s="29">
        <f t="shared" si="14"/>
        <v>14</v>
      </c>
      <c r="C85" s="29">
        <f t="shared" si="15"/>
        <v>213</v>
      </c>
      <c r="D85" s="29">
        <f t="shared" si="16"/>
        <v>355</v>
      </c>
      <c r="E85" s="29">
        <f t="shared" si="17"/>
        <v>213</v>
      </c>
      <c r="F85" s="29">
        <f t="shared" si="18"/>
        <v>355</v>
      </c>
      <c r="G85" s="29" t="str">
        <f>IF(B85&lt;3,"",VLOOKUP(B85,随机目标!$BC$2:$BG$17,5,0))</f>
        <v>pack,1233</v>
      </c>
      <c r="H85" s="29">
        <f>INT(C85*产出设定!$C$4)</f>
        <v>319</v>
      </c>
      <c r="I85" s="29">
        <f>INT(D85*产出设定!$C$4)</f>
        <v>532</v>
      </c>
      <c r="J85" s="29">
        <f>FLOOR(产出设定!$C$10*价值设定!M84,5)</f>
        <v>165</v>
      </c>
      <c r="K85" s="29">
        <f>INT(C85*产出设定!$C$5)</f>
        <v>426</v>
      </c>
      <c r="L85" s="29">
        <f>INT(D85*产出设定!$C$5)</f>
        <v>710</v>
      </c>
      <c r="M85" s="29">
        <f>FLOOR(产出设定!$C$11*价值设定!M84,5)</f>
        <v>220</v>
      </c>
      <c r="N85" s="29">
        <f>MAX(INT(E85*产出设定!$C$6*产出设定!$C$7),200)</f>
        <v>532</v>
      </c>
      <c r="O85" s="29">
        <f>INT(H85*产出设定!$C$6*产出设定!$C$7)</f>
        <v>797</v>
      </c>
      <c r="P85" s="29">
        <f>INT(K85*产出设定!$C$6*产出设定!$C$7)</f>
        <v>1065</v>
      </c>
      <c r="Q85" s="29">
        <v>10082</v>
      </c>
      <c r="R85" s="29">
        <v>10182</v>
      </c>
      <c r="S85" s="29">
        <v>10282</v>
      </c>
      <c r="T85" s="30" t="str">
        <f>IF(G85="","pack,"&amp;Q85,"pack,"&amp;Q85&amp;";"&amp;G85)&amp;";"&amp;产出设定!$D$28</f>
        <v>pack,10082;pack,1233;pack,401</v>
      </c>
      <c r="U85" s="30" t="str">
        <f>"pack,"&amp;R85&amp;";stage_token,"&amp;J85&amp;";"&amp;产出设定!$D$29</f>
        <v>pack,10182;stage_token,165;dice,1</v>
      </c>
      <c r="V85" s="30" t="str">
        <f>"pack,"&amp;S85&amp;";stage_token,"&amp;M85&amp;";"&amp;产出设定!$D$30</f>
        <v>pack,10282;stage_token,220;dice,1</v>
      </c>
      <c r="W85" s="30" t="str">
        <f t="shared" si="19"/>
        <v>item,102;item,200</v>
      </c>
      <c r="X85" s="30" t="s">
        <v>2089</v>
      </c>
      <c r="Y85" s="30" t="s">
        <v>2089</v>
      </c>
      <c r="Z85" s="29">
        <f>CEILING((E85*5+N85)/价值设定!L84+F85/价值设定!K84+0.2,0.1)</f>
        <v>6.6000000000000005</v>
      </c>
      <c r="AA85" s="29">
        <f>CEILING((H85*5+O85)/价值设定!L84+I85/价值设定!K84+J85/价值设定!M84,0.1)</f>
        <v>16.900000000000002</v>
      </c>
      <c r="AB85" s="29">
        <f>CEILING((K85*5+P85)/价值设定!L84+L85/价值设定!K84+M85/价值设定!M84,0.1)</f>
        <v>22.6</v>
      </c>
    </row>
    <row r="86" spans="1:28">
      <c r="A86" s="29">
        <v>83</v>
      </c>
      <c r="B86" s="29">
        <f t="shared" si="14"/>
        <v>14</v>
      </c>
      <c r="C86" s="29">
        <f t="shared" si="15"/>
        <v>213</v>
      </c>
      <c r="D86" s="29">
        <f t="shared" si="16"/>
        <v>355</v>
      </c>
      <c r="E86" s="29">
        <f t="shared" si="17"/>
        <v>213</v>
      </c>
      <c r="F86" s="29">
        <f t="shared" si="18"/>
        <v>355</v>
      </c>
      <c r="G86" s="29" t="str">
        <f>IF(B86&lt;3,"",VLOOKUP(B86,随机目标!$BC$2:$BG$17,5,0))</f>
        <v>pack,1233</v>
      </c>
      <c r="H86" s="29">
        <f>INT(C86*产出设定!$C$4)</f>
        <v>319</v>
      </c>
      <c r="I86" s="29">
        <f>INT(D86*产出设定!$C$4)</f>
        <v>532</v>
      </c>
      <c r="J86" s="29">
        <f>FLOOR(产出设定!$C$10*价值设定!M85,5)</f>
        <v>165</v>
      </c>
      <c r="K86" s="29">
        <f>INT(C86*产出设定!$C$5)</f>
        <v>426</v>
      </c>
      <c r="L86" s="29">
        <f>INT(D86*产出设定!$C$5)</f>
        <v>710</v>
      </c>
      <c r="M86" s="29">
        <f>FLOOR(产出设定!$C$11*价值设定!M85,5)</f>
        <v>220</v>
      </c>
      <c r="N86" s="29">
        <f>MAX(INT(E86*产出设定!$C$6*产出设定!$C$7),200)</f>
        <v>532</v>
      </c>
      <c r="O86" s="29">
        <f>INT(H86*产出设定!$C$6*产出设定!$C$7)</f>
        <v>797</v>
      </c>
      <c r="P86" s="29">
        <f>INT(K86*产出设定!$C$6*产出设定!$C$7)</f>
        <v>1065</v>
      </c>
      <c r="Q86" s="29">
        <v>10083</v>
      </c>
      <c r="R86" s="29">
        <v>10183</v>
      </c>
      <c r="S86" s="29">
        <v>10283</v>
      </c>
      <c r="T86" s="30" t="str">
        <f>IF(G86="","pack,"&amp;Q86,"pack,"&amp;Q86&amp;";"&amp;G86)&amp;";"&amp;产出设定!$D$28</f>
        <v>pack,10083;pack,1233;pack,401</v>
      </c>
      <c r="U86" s="30" t="str">
        <f>"pack,"&amp;R86&amp;";stage_token,"&amp;J86&amp;";"&amp;产出设定!$D$29</f>
        <v>pack,10183;stage_token,165;dice,1</v>
      </c>
      <c r="V86" s="30" t="str">
        <f>"pack,"&amp;S86&amp;";stage_token,"&amp;M86&amp;";"&amp;产出设定!$D$30</f>
        <v>pack,10283;stage_token,220;dice,1</v>
      </c>
      <c r="W86" s="30" t="str">
        <f t="shared" si="19"/>
        <v>item,102;item,200</v>
      </c>
      <c r="X86" s="30" t="s">
        <v>2089</v>
      </c>
      <c r="Y86" s="30" t="s">
        <v>2089</v>
      </c>
      <c r="Z86" s="29">
        <f>CEILING((E86*5+N86)/价值设定!L85+F86/价值设定!K85+0.2,0.1)</f>
        <v>6.5</v>
      </c>
      <c r="AA86" s="29">
        <f>CEILING((H86*5+O86)/价值设定!L85+I86/价值设定!K85+J86/价值设定!M85,0.1)</f>
        <v>16.8</v>
      </c>
      <c r="AB86" s="29">
        <f>CEILING((K86*5+P86)/价值设定!L85+L86/价值设定!K85+M86/价值设定!M85,0.1)</f>
        <v>22.5</v>
      </c>
    </row>
    <row r="87" spans="1:28">
      <c r="A87" s="29">
        <v>84</v>
      </c>
      <c r="B87" s="29">
        <f t="shared" si="14"/>
        <v>14</v>
      </c>
      <c r="C87" s="29">
        <f t="shared" si="15"/>
        <v>216</v>
      </c>
      <c r="D87" s="29">
        <f t="shared" si="16"/>
        <v>360</v>
      </c>
      <c r="E87" s="29">
        <f t="shared" si="17"/>
        <v>216</v>
      </c>
      <c r="F87" s="29">
        <f t="shared" si="18"/>
        <v>360</v>
      </c>
      <c r="G87" s="29" t="str">
        <f>IF(B87&lt;3,"",VLOOKUP(B87,随机目标!$BC$2:$BG$17,5,0))</f>
        <v>pack,1233</v>
      </c>
      <c r="H87" s="29">
        <f>INT(C87*产出设定!$C$4)</f>
        <v>324</v>
      </c>
      <c r="I87" s="29">
        <f>INT(D87*产出设定!$C$4)</f>
        <v>540</v>
      </c>
      <c r="J87" s="29">
        <f>FLOOR(产出设定!$C$10*价值设定!M86,5)</f>
        <v>165</v>
      </c>
      <c r="K87" s="29">
        <f>INT(C87*产出设定!$C$5)</f>
        <v>432</v>
      </c>
      <c r="L87" s="29">
        <f>INT(D87*产出设定!$C$5)</f>
        <v>720</v>
      </c>
      <c r="M87" s="29">
        <f>FLOOR(产出设定!$C$11*价值设定!M86,5)</f>
        <v>220</v>
      </c>
      <c r="N87" s="29">
        <f>MAX(INT(E87*产出设定!$C$6*产出设定!$C$7),200)</f>
        <v>540</v>
      </c>
      <c r="O87" s="29">
        <f>INT(H87*产出设定!$C$6*产出设定!$C$7)</f>
        <v>810</v>
      </c>
      <c r="P87" s="29">
        <f>INT(K87*产出设定!$C$6*产出设定!$C$7)</f>
        <v>1080</v>
      </c>
      <c r="Q87" s="29">
        <v>10084</v>
      </c>
      <c r="R87" s="29">
        <v>10184</v>
      </c>
      <c r="S87" s="29">
        <v>10284</v>
      </c>
      <c r="T87" s="30" t="str">
        <f>IF(G87="","pack,"&amp;Q87,"pack,"&amp;Q87&amp;";"&amp;G87)&amp;";"&amp;产出设定!$D$28</f>
        <v>pack,10084;pack,1233;pack,401</v>
      </c>
      <c r="U87" s="30" t="str">
        <f>"pack,"&amp;R87&amp;";stage_token,"&amp;J87&amp;";"&amp;产出设定!$D$29</f>
        <v>pack,10184;stage_token,165;dice,1</v>
      </c>
      <c r="V87" s="30" t="str">
        <f>"pack,"&amp;S87&amp;";stage_token,"&amp;M87&amp;";"&amp;产出设定!$D$30</f>
        <v>pack,10284;stage_token,220;dice,1</v>
      </c>
      <c r="W87" s="30" t="str">
        <f t="shared" si="19"/>
        <v>item,102;item,200</v>
      </c>
      <c r="X87" s="30" t="s">
        <v>2089</v>
      </c>
      <c r="Y87" s="30" t="s">
        <v>2089</v>
      </c>
      <c r="Z87" s="29">
        <f>CEILING((E87*5+N87)/价值设定!L86+F87/价值设定!K86+0.2,0.1)</f>
        <v>6.6000000000000005</v>
      </c>
      <c r="AA87" s="29">
        <f>CEILING((H87*5+O87)/价值设定!L86+I87/价值设定!K86+J87/价值设定!M86,0.1)</f>
        <v>16.900000000000002</v>
      </c>
      <c r="AB87" s="29">
        <f>CEILING((K87*5+P87)/价值设定!L86+L87/价值设定!K86+M87/价值设定!M86,0.1)</f>
        <v>22.5</v>
      </c>
    </row>
    <row r="88" spans="1:28">
      <c r="A88" s="29">
        <v>85</v>
      </c>
      <c r="B88" s="29">
        <f t="shared" si="14"/>
        <v>14</v>
      </c>
      <c r="C88" s="29">
        <f t="shared" si="15"/>
        <v>216</v>
      </c>
      <c r="D88" s="29">
        <f t="shared" si="16"/>
        <v>360</v>
      </c>
      <c r="E88" s="29">
        <f t="shared" si="17"/>
        <v>216</v>
      </c>
      <c r="F88" s="29">
        <f t="shared" si="18"/>
        <v>360</v>
      </c>
      <c r="G88" s="29" t="str">
        <f>IF(B88&lt;3,"",VLOOKUP(B88,随机目标!$BC$2:$BG$17,5,0))</f>
        <v>pack,1233</v>
      </c>
      <c r="H88" s="29">
        <f>INT(C88*产出设定!$C$4)</f>
        <v>324</v>
      </c>
      <c r="I88" s="29">
        <f>INT(D88*产出设定!$C$4)</f>
        <v>540</v>
      </c>
      <c r="J88" s="29">
        <f>FLOOR(产出设定!$C$10*价值设定!M87,5)</f>
        <v>165</v>
      </c>
      <c r="K88" s="29">
        <f>INT(C88*产出设定!$C$5)</f>
        <v>432</v>
      </c>
      <c r="L88" s="29">
        <f>INT(D88*产出设定!$C$5)</f>
        <v>720</v>
      </c>
      <c r="M88" s="29">
        <f>FLOOR(产出设定!$C$11*价值设定!M87,5)</f>
        <v>225</v>
      </c>
      <c r="N88" s="29">
        <f>MAX(INT(E88*产出设定!$C$6*产出设定!$C$7),200)</f>
        <v>540</v>
      </c>
      <c r="O88" s="29">
        <f>INT(H88*产出设定!$C$6*产出设定!$C$7)</f>
        <v>810</v>
      </c>
      <c r="P88" s="29">
        <f>INT(K88*产出设定!$C$6*产出设定!$C$7)</f>
        <v>1080</v>
      </c>
      <c r="Q88" s="29">
        <v>10085</v>
      </c>
      <c r="R88" s="29">
        <v>10185</v>
      </c>
      <c r="S88" s="29">
        <v>10285</v>
      </c>
      <c r="T88" s="30" t="str">
        <f>IF(G88="","pack,"&amp;Q88,"pack,"&amp;Q88&amp;";"&amp;G88)&amp;";"&amp;产出设定!$D$28</f>
        <v>pack,10085;pack,1233;pack,401</v>
      </c>
      <c r="U88" s="30" t="str">
        <f>"pack,"&amp;R88&amp;";stage_token,"&amp;J88&amp;";"&amp;产出设定!$D$29</f>
        <v>pack,10185;stage_token,165;dice,1</v>
      </c>
      <c r="V88" s="30" t="str">
        <f>"pack,"&amp;S88&amp;";stage_token,"&amp;M88&amp;";"&amp;产出设定!$D$30</f>
        <v>pack,10285;stage_token,225;dice,1</v>
      </c>
      <c r="W88" s="30" t="str">
        <f t="shared" si="19"/>
        <v>item,102;item,200</v>
      </c>
      <c r="X88" s="30" t="s">
        <v>2089</v>
      </c>
      <c r="Y88" s="30" t="s">
        <v>2089</v>
      </c>
      <c r="Z88" s="29">
        <f>CEILING((E88*5+N88)/价值设定!L87+F88/价值设定!K87+0.2,0.1)</f>
        <v>6.5</v>
      </c>
      <c r="AA88" s="29">
        <f>CEILING((H88*5+O88)/价值设定!L87+I88/价值设定!K87+J88/价值设定!M87,0.1)</f>
        <v>16.8</v>
      </c>
      <c r="AB88" s="29">
        <f>CEILING((K88*5+P88)/价值设定!L87+L88/价值设定!K87+M88/价值设定!M87,0.1)</f>
        <v>22.6</v>
      </c>
    </row>
    <row r="89" spans="1:28">
      <c r="A89" s="29">
        <v>86</v>
      </c>
      <c r="B89" s="29">
        <f t="shared" si="14"/>
        <v>15</v>
      </c>
      <c r="C89" s="29">
        <f t="shared" si="15"/>
        <v>220</v>
      </c>
      <c r="D89" s="29">
        <f t="shared" si="16"/>
        <v>367</v>
      </c>
      <c r="E89" s="29">
        <f t="shared" si="17"/>
        <v>220</v>
      </c>
      <c r="F89" s="29">
        <f t="shared" si="18"/>
        <v>367</v>
      </c>
      <c r="G89" s="29" t="str">
        <f>IF(B89&lt;3,"",VLOOKUP(B89,随机目标!$BC$2:$BG$17,5,0))</f>
        <v>pack,1234</v>
      </c>
      <c r="H89" s="29">
        <f>INT(C89*产出设定!$C$4)</f>
        <v>330</v>
      </c>
      <c r="I89" s="29">
        <f>INT(D89*产出设定!$C$4)</f>
        <v>550</v>
      </c>
      <c r="J89" s="29">
        <f>FLOOR(产出设定!$C$10*价值设定!M88,5)</f>
        <v>165</v>
      </c>
      <c r="K89" s="29">
        <f>INT(C89*产出设定!$C$5)</f>
        <v>440</v>
      </c>
      <c r="L89" s="29">
        <f>INT(D89*产出设定!$C$5)</f>
        <v>734</v>
      </c>
      <c r="M89" s="29">
        <f>FLOOR(产出设定!$C$11*价值设定!M88,5)</f>
        <v>225</v>
      </c>
      <c r="N89" s="29">
        <f>MAX(INT(E89*产出设定!$C$6*产出设定!$C$7),200)</f>
        <v>550</v>
      </c>
      <c r="O89" s="29">
        <f>INT(H89*产出设定!$C$6*产出设定!$C$7)</f>
        <v>825</v>
      </c>
      <c r="P89" s="29">
        <f>INT(K89*产出设定!$C$6*产出设定!$C$7)</f>
        <v>1100</v>
      </c>
      <c r="Q89" s="29">
        <v>10086</v>
      </c>
      <c r="R89" s="29">
        <v>10186</v>
      </c>
      <c r="S89" s="29">
        <v>10286</v>
      </c>
      <c r="T89" s="30" t="str">
        <f>IF(G89="","pack,"&amp;Q89,"pack,"&amp;Q89&amp;";"&amp;G89)&amp;";"&amp;产出设定!$D$28</f>
        <v>pack,10086;pack,1234;pack,401</v>
      </c>
      <c r="U89" s="30" t="str">
        <f>"pack,"&amp;R89&amp;";stage_token,"&amp;J89&amp;";"&amp;产出设定!$D$29</f>
        <v>pack,10186;stage_token,165;dice,1</v>
      </c>
      <c r="V89" s="30" t="str">
        <f>"pack,"&amp;S89&amp;";stage_token,"&amp;M89&amp;";"&amp;产出设定!$D$30</f>
        <v>pack,10286;stage_token,225;dice,1</v>
      </c>
      <c r="W89" s="30" t="str">
        <f t="shared" si="19"/>
        <v>item,102;item,200</v>
      </c>
      <c r="X89" s="30" t="s">
        <v>2089</v>
      </c>
      <c r="Y89" s="30" t="s">
        <v>2089</v>
      </c>
      <c r="Z89" s="29">
        <f>CEILING((E89*5+N89)/价值设定!L88+F89/价值设定!K88+0.2,0.1)</f>
        <v>6.6000000000000005</v>
      </c>
      <c r="AA89" s="29">
        <f>CEILING((H89*5+O89)/价值设定!L88+I89/价值设定!K88+J89/价值设定!M88,0.1)</f>
        <v>16.900000000000002</v>
      </c>
      <c r="AB89" s="29">
        <f>CEILING((K89*5+P89)/价值设定!L88+L89/价值设定!K88+M89/价值设定!M88,0.1)</f>
        <v>22.700000000000003</v>
      </c>
    </row>
    <row r="90" spans="1:28">
      <c r="A90" s="29">
        <v>87</v>
      </c>
      <c r="B90" s="29">
        <f t="shared" si="14"/>
        <v>15</v>
      </c>
      <c r="C90" s="29">
        <f t="shared" si="15"/>
        <v>220</v>
      </c>
      <c r="D90" s="29">
        <f t="shared" si="16"/>
        <v>367</v>
      </c>
      <c r="E90" s="29">
        <f t="shared" si="17"/>
        <v>220</v>
      </c>
      <c r="F90" s="29">
        <f t="shared" si="18"/>
        <v>367</v>
      </c>
      <c r="G90" s="29" t="str">
        <f>IF(B90&lt;3,"",VLOOKUP(B90,随机目标!$BC$2:$BG$17,5,0))</f>
        <v>pack,1234</v>
      </c>
      <c r="H90" s="29">
        <f>INT(C90*产出设定!$C$4)</f>
        <v>330</v>
      </c>
      <c r="I90" s="29">
        <f>INT(D90*产出设定!$C$4)</f>
        <v>550</v>
      </c>
      <c r="J90" s="29">
        <f>FLOOR(产出设定!$C$10*价值设定!M89,5)</f>
        <v>170</v>
      </c>
      <c r="K90" s="29">
        <f>INT(C90*产出设定!$C$5)</f>
        <v>440</v>
      </c>
      <c r="L90" s="29">
        <f>INT(D90*产出设定!$C$5)</f>
        <v>734</v>
      </c>
      <c r="M90" s="29">
        <f>FLOOR(产出设定!$C$11*价值设定!M89,5)</f>
        <v>225</v>
      </c>
      <c r="N90" s="29">
        <f>MAX(INT(E90*产出设定!$C$6*产出设定!$C$7),200)</f>
        <v>550</v>
      </c>
      <c r="O90" s="29">
        <f>INT(H90*产出设定!$C$6*产出设定!$C$7)</f>
        <v>825</v>
      </c>
      <c r="P90" s="29">
        <f>INT(K90*产出设定!$C$6*产出设定!$C$7)</f>
        <v>1100</v>
      </c>
      <c r="Q90" s="29">
        <v>10087</v>
      </c>
      <c r="R90" s="29">
        <v>10187</v>
      </c>
      <c r="S90" s="29">
        <v>10287</v>
      </c>
      <c r="T90" s="30" t="str">
        <f>IF(G90="","pack,"&amp;Q90,"pack,"&amp;Q90&amp;";"&amp;G90)&amp;";"&amp;产出设定!$D$28</f>
        <v>pack,10087;pack,1234;pack,401</v>
      </c>
      <c r="U90" s="30" t="str">
        <f>"pack,"&amp;R90&amp;";stage_token,"&amp;J90&amp;";"&amp;产出设定!$D$29</f>
        <v>pack,10187;stage_token,170;dice,1</v>
      </c>
      <c r="V90" s="30" t="str">
        <f>"pack,"&amp;S90&amp;";stage_token,"&amp;M90&amp;";"&amp;产出设定!$D$30</f>
        <v>pack,10287;stage_token,225;dice,1</v>
      </c>
      <c r="W90" s="30" t="str">
        <f t="shared" si="19"/>
        <v>item,102;item,200</v>
      </c>
      <c r="X90" s="30" t="s">
        <v>2089</v>
      </c>
      <c r="Y90" s="30" t="s">
        <v>2089</v>
      </c>
      <c r="Z90" s="29">
        <f>CEILING((E90*5+N90)/价值设定!L89+F90/价值设定!K89+0.2,0.1)</f>
        <v>6.5</v>
      </c>
      <c r="AA90" s="29">
        <f>CEILING((H90*5+O90)/价值设定!L89+I90/价值设定!K89+J90/价值设定!M89,0.1)</f>
        <v>17</v>
      </c>
      <c r="AB90" s="29">
        <f>CEILING((K90*5+P90)/价值设定!L89+L90/价值设定!K89+M90/价值设定!M89,0.1)</f>
        <v>22.6</v>
      </c>
    </row>
    <row r="91" spans="1:28">
      <c r="A91" s="29">
        <v>88</v>
      </c>
      <c r="B91" s="29">
        <f t="shared" si="14"/>
        <v>15</v>
      </c>
      <c r="C91" s="29">
        <f t="shared" si="15"/>
        <v>224</v>
      </c>
      <c r="D91" s="29">
        <f t="shared" si="16"/>
        <v>373</v>
      </c>
      <c r="E91" s="29">
        <f t="shared" si="17"/>
        <v>224</v>
      </c>
      <c r="F91" s="29">
        <f t="shared" si="18"/>
        <v>373</v>
      </c>
      <c r="G91" s="29" t="str">
        <f>IF(B91&lt;3,"",VLOOKUP(B91,随机目标!$BC$2:$BG$17,5,0))</f>
        <v>pack,1234</v>
      </c>
      <c r="H91" s="29">
        <f>INT(C91*产出设定!$C$4)</f>
        <v>336</v>
      </c>
      <c r="I91" s="29">
        <f>INT(D91*产出设定!$C$4)</f>
        <v>559</v>
      </c>
      <c r="J91" s="29">
        <f>FLOOR(产出设定!$C$10*价值设定!M90,5)</f>
        <v>170</v>
      </c>
      <c r="K91" s="29">
        <f>INT(C91*产出设定!$C$5)</f>
        <v>448</v>
      </c>
      <c r="L91" s="29">
        <f>INT(D91*产出设定!$C$5)</f>
        <v>746</v>
      </c>
      <c r="M91" s="29">
        <f>FLOOR(产出设定!$C$11*价值设定!M90,5)</f>
        <v>225</v>
      </c>
      <c r="N91" s="29">
        <f>MAX(INT(E91*产出设定!$C$6*产出设定!$C$7),200)</f>
        <v>560</v>
      </c>
      <c r="O91" s="29">
        <f>INT(H91*产出设定!$C$6*产出设定!$C$7)</f>
        <v>840</v>
      </c>
      <c r="P91" s="29">
        <f>INT(K91*产出设定!$C$6*产出设定!$C$7)</f>
        <v>1120</v>
      </c>
      <c r="Q91" s="29">
        <v>10088</v>
      </c>
      <c r="R91" s="29">
        <v>10188</v>
      </c>
      <c r="S91" s="29">
        <v>10288</v>
      </c>
      <c r="T91" s="30" t="str">
        <f>IF(G91="","pack,"&amp;Q91,"pack,"&amp;Q91&amp;";"&amp;G91)&amp;";"&amp;产出设定!$D$28</f>
        <v>pack,10088;pack,1234;pack,401</v>
      </c>
      <c r="U91" s="30" t="str">
        <f>"pack,"&amp;R91&amp;";stage_token,"&amp;J91&amp;";"&amp;产出设定!$D$29</f>
        <v>pack,10188;stage_token,170;dice,1</v>
      </c>
      <c r="V91" s="30" t="str">
        <f>"pack,"&amp;S91&amp;";stage_token,"&amp;M91&amp;";"&amp;产出设定!$D$30</f>
        <v>pack,10288;stage_token,225;dice,1</v>
      </c>
      <c r="W91" s="30" t="str">
        <f t="shared" si="19"/>
        <v>item,102;item,200</v>
      </c>
      <c r="X91" s="30" t="s">
        <v>2089</v>
      </c>
      <c r="Y91" s="30" t="s">
        <v>2089</v>
      </c>
      <c r="Z91" s="29">
        <f>CEILING((E91*5+N91)/价值设定!L90+F91/价值设定!K90+0.2,0.1)</f>
        <v>6.6000000000000005</v>
      </c>
      <c r="AA91" s="29">
        <f>CEILING((H91*5+O91)/价值设定!L90+I91/价值设定!K90+J91/价值设定!M90,0.1)</f>
        <v>17</v>
      </c>
      <c r="AB91" s="29">
        <f>CEILING((K91*5+P91)/价值设定!L90+L91/价值设定!K90+M91/价值设定!M90,0.1)</f>
        <v>22.6</v>
      </c>
    </row>
    <row r="92" spans="1:28">
      <c r="A92" s="29">
        <v>89</v>
      </c>
      <c r="B92" s="29">
        <f t="shared" si="14"/>
        <v>15</v>
      </c>
      <c r="C92" s="29">
        <f t="shared" si="15"/>
        <v>224</v>
      </c>
      <c r="D92" s="29">
        <f t="shared" si="16"/>
        <v>373</v>
      </c>
      <c r="E92" s="29">
        <f t="shared" si="17"/>
        <v>224</v>
      </c>
      <c r="F92" s="29">
        <f t="shared" si="18"/>
        <v>373</v>
      </c>
      <c r="G92" s="29" t="str">
        <f>IF(B92&lt;3,"",VLOOKUP(B92,随机目标!$BC$2:$BG$17,5,0))</f>
        <v>pack,1234</v>
      </c>
      <c r="H92" s="29">
        <f>INT(C92*产出设定!$C$4)</f>
        <v>336</v>
      </c>
      <c r="I92" s="29">
        <f>INT(D92*产出设定!$C$4)</f>
        <v>559</v>
      </c>
      <c r="J92" s="29">
        <f>FLOOR(产出设定!$C$10*价值设定!M91,5)</f>
        <v>170</v>
      </c>
      <c r="K92" s="29">
        <f>INT(C92*产出设定!$C$5)</f>
        <v>448</v>
      </c>
      <c r="L92" s="29">
        <f>INT(D92*产出设定!$C$5)</f>
        <v>746</v>
      </c>
      <c r="M92" s="29">
        <f>FLOOR(产出设定!$C$11*价值设定!M91,5)</f>
        <v>225</v>
      </c>
      <c r="N92" s="29">
        <f>MAX(INT(E92*产出设定!$C$6*产出设定!$C$7),200)</f>
        <v>560</v>
      </c>
      <c r="O92" s="29">
        <f>INT(H92*产出设定!$C$6*产出设定!$C$7)</f>
        <v>840</v>
      </c>
      <c r="P92" s="29">
        <f>INT(K92*产出设定!$C$6*产出设定!$C$7)</f>
        <v>1120</v>
      </c>
      <c r="Q92" s="29">
        <v>10089</v>
      </c>
      <c r="R92" s="29">
        <v>10189</v>
      </c>
      <c r="S92" s="29">
        <v>10289</v>
      </c>
      <c r="T92" s="30" t="str">
        <f>IF(G92="","pack,"&amp;Q92,"pack,"&amp;Q92&amp;";"&amp;G92)&amp;";"&amp;产出设定!$D$28</f>
        <v>pack,10089;pack,1234;pack,401</v>
      </c>
      <c r="U92" s="30" t="str">
        <f>"pack,"&amp;R92&amp;";stage_token,"&amp;J92&amp;";"&amp;产出设定!$D$29</f>
        <v>pack,10189;stage_token,170;dice,1</v>
      </c>
      <c r="V92" s="30" t="str">
        <f>"pack,"&amp;S92&amp;";stage_token,"&amp;M92&amp;";"&amp;产出设定!$D$30</f>
        <v>pack,10289;stage_token,225;dice,1</v>
      </c>
      <c r="W92" s="30" t="str">
        <f t="shared" si="19"/>
        <v>item,102;item,200</v>
      </c>
      <c r="X92" s="30" t="s">
        <v>2089</v>
      </c>
      <c r="Y92" s="30" t="s">
        <v>2089</v>
      </c>
      <c r="Z92" s="29">
        <f>CEILING((E92*5+N92)/价值设定!L91+F92/价值设定!K91+0.2,0.1)</f>
        <v>6.6000000000000005</v>
      </c>
      <c r="AA92" s="29">
        <f>CEILING((H92*5+O92)/价值设定!L91+I92/价值设定!K91+J92/价值设定!M91,0.1)</f>
        <v>16.900000000000002</v>
      </c>
      <c r="AB92" s="29">
        <f>CEILING((K92*5+P92)/价值设定!L91+L92/价值设定!K91+M92/价值设定!M91,0.1)</f>
        <v>22.5</v>
      </c>
    </row>
    <row r="93" spans="1:28">
      <c r="A93" s="29">
        <v>90</v>
      </c>
      <c r="B93" s="29">
        <f t="shared" si="14"/>
        <v>15</v>
      </c>
      <c r="C93" s="29">
        <f t="shared" si="15"/>
        <v>228</v>
      </c>
      <c r="D93" s="29">
        <f t="shared" si="16"/>
        <v>380</v>
      </c>
      <c r="E93" s="29">
        <f t="shared" si="17"/>
        <v>228</v>
      </c>
      <c r="F93" s="29">
        <f t="shared" si="18"/>
        <v>380</v>
      </c>
      <c r="G93" s="29" t="str">
        <f>IF(B93&lt;3,"",VLOOKUP(B93,随机目标!$BC$2:$BG$17,5,0))</f>
        <v>pack,1234</v>
      </c>
      <c r="H93" s="29">
        <f>INT(C93*产出设定!$C$4)</f>
        <v>342</v>
      </c>
      <c r="I93" s="29">
        <f>INT(D93*产出设定!$C$4)</f>
        <v>570</v>
      </c>
      <c r="J93" s="29">
        <f>FLOOR(产出设定!$C$10*价值设定!M92,5)</f>
        <v>170</v>
      </c>
      <c r="K93" s="29">
        <f>INT(C93*产出设定!$C$5)</f>
        <v>456</v>
      </c>
      <c r="L93" s="29">
        <f>INT(D93*产出设定!$C$5)</f>
        <v>760</v>
      </c>
      <c r="M93" s="29">
        <f>FLOOR(产出设定!$C$11*价值设定!M92,5)</f>
        <v>230</v>
      </c>
      <c r="N93" s="29">
        <f>MAX(INT(E93*产出设定!$C$6*产出设定!$C$7),200)</f>
        <v>570</v>
      </c>
      <c r="O93" s="29">
        <f>INT(H93*产出设定!$C$6*产出设定!$C$7)</f>
        <v>855</v>
      </c>
      <c r="P93" s="29">
        <f>INT(K93*产出设定!$C$6*产出设定!$C$7)</f>
        <v>1140</v>
      </c>
      <c r="Q93" s="29">
        <v>10090</v>
      </c>
      <c r="R93" s="29">
        <v>10190</v>
      </c>
      <c r="S93" s="29">
        <v>10290</v>
      </c>
      <c r="T93" s="30" t="str">
        <f>IF(G93="","pack,"&amp;Q93,"pack,"&amp;Q93&amp;";"&amp;G93)&amp;";"&amp;产出设定!$D$28</f>
        <v>pack,10090;pack,1234;pack,401</v>
      </c>
      <c r="U93" s="30" t="str">
        <f>"pack,"&amp;R93&amp;";stage_token,"&amp;J93&amp;";"&amp;产出设定!$D$29</f>
        <v>pack,10190;stage_token,170;dice,1</v>
      </c>
      <c r="V93" s="30" t="str">
        <f>"pack,"&amp;S93&amp;";stage_token,"&amp;M93&amp;";"&amp;产出设定!$D$30</f>
        <v>pack,10290;stage_token,230;dice,1</v>
      </c>
      <c r="W93" s="30" t="str">
        <f t="shared" si="19"/>
        <v>item,102;item,200</v>
      </c>
      <c r="X93" s="30" t="s">
        <v>2089</v>
      </c>
      <c r="Y93" s="30" t="s">
        <v>2089</v>
      </c>
      <c r="Z93" s="29">
        <f>CEILING((E93*5+N93)/价值设定!L92+F93/价值设定!K92+0.2,0.1)</f>
        <v>6.6000000000000005</v>
      </c>
      <c r="AA93" s="29">
        <f>CEILING((H93*5+O93)/价值设定!L92+I93/价值设定!K92+J93/价值设定!M92,0.1)</f>
        <v>17</v>
      </c>
      <c r="AB93" s="29">
        <f>CEILING((K93*5+P93)/价值设定!L92+L93/价值设定!K92+M93/价值设定!M92,0.1)</f>
        <v>22.8</v>
      </c>
    </row>
    <row r="94" spans="1:28">
      <c r="A94" s="29">
        <v>91</v>
      </c>
      <c r="B94" s="29">
        <f t="shared" si="14"/>
        <v>15</v>
      </c>
      <c r="C94" s="29">
        <f t="shared" si="15"/>
        <v>228</v>
      </c>
      <c r="D94" s="29">
        <f t="shared" si="16"/>
        <v>380</v>
      </c>
      <c r="E94" s="29">
        <f t="shared" si="17"/>
        <v>228</v>
      </c>
      <c r="F94" s="29">
        <f t="shared" si="18"/>
        <v>380</v>
      </c>
      <c r="G94" s="29" t="str">
        <f>IF(B94&lt;3,"",VLOOKUP(B94,随机目标!$BC$2:$BG$17,5,0))</f>
        <v>pack,1234</v>
      </c>
      <c r="H94" s="29">
        <f>INT(C94*产出设定!$C$4)</f>
        <v>342</v>
      </c>
      <c r="I94" s="29">
        <f>INT(D94*产出设定!$C$4)</f>
        <v>570</v>
      </c>
      <c r="J94" s="29">
        <f>FLOOR(产出设定!$C$10*价值设定!M93,5)</f>
        <v>170</v>
      </c>
      <c r="K94" s="29">
        <f>INT(C94*产出设定!$C$5)</f>
        <v>456</v>
      </c>
      <c r="L94" s="29">
        <f>INT(D94*产出设定!$C$5)</f>
        <v>760</v>
      </c>
      <c r="M94" s="29">
        <f>FLOOR(产出设定!$C$11*价值设定!M93,5)</f>
        <v>230</v>
      </c>
      <c r="N94" s="29">
        <f>MAX(INT(E94*产出设定!$C$6*产出设定!$C$7),200)</f>
        <v>570</v>
      </c>
      <c r="O94" s="29">
        <f>INT(H94*产出设定!$C$6*产出设定!$C$7)</f>
        <v>855</v>
      </c>
      <c r="P94" s="29">
        <f>INT(K94*产出设定!$C$6*产出设定!$C$7)</f>
        <v>1140</v>
      </c>
      <c r="Q94" s="29">
        <v>10091</v>
      </c>
      <c r="R94" s="29">
        <v>10191</v>
      </c>
      <c r="S94" s="29">
        <v>10291</v>
      </c>
      <c r="T94" s="30" t="str">
        <f>IF(G94="","pack,"&amp;Q94,"pack,"&amp;Q94&amp;";"&amp;G94)&amp;";"&amp;产出设定!$D$28</f>
        <v>pack,10091;pack,1234;pack,401</v>
      </c>
      <c r="U94" s="30" t="str">
        <f>"pack,"&amp;R94&amp;";stage_token,"&amp;J94&amp;";"&amp;产出设定!$D$29</f>
        <v>pack,10191;stage_token,170;dice,1</v>
      </c>
      <c r="V94" s="30" t="str">
        <f>"pack,"&amp;S94&amp;";stage_token,"&amp;M94&amp;";"&amp;产出设定!$D$30</f>
        <v>pack,10291;stage_token,230;dice,1</v>
      </c>
      <c r="W94" s="30" t="str">
        <f t="shared" si="19"/>
        <v>item,102;item,200</v>
      </c>
      <c r="X94" s="30" t="s">
        <v>2089</v>
      </c>
      <c r="Y94" s="30" t="s">
        <v>2089</v>
      </c>
      <c r="Z94" s="29">
        <f>CEILING((E94*5+N94)/价值设定!L93+F94/价值设定!K93+0.2,0.1)</f>
        <v>6.6000000000000005</v>
      </c>
      <c r="AA94" s="29">
        <f>CEILING((H94*5+O94)/价值设定!L93+I94/价值设定!K93+J94/价值设定!M93,0.1)</f>
        <v>16.900000000000002</v>
      </c>
      <c r="AB94" s="29">
        <f>CEILING((K94*5+P94)/价值设定!L93+L94/价值设定!K93+M94/价值设定!M93,0.1)</f>
        <v>22.700000000000003</v>
      </c>
    </row>
    <row r="95" spans="1:28">
      <c r="A95" s="29">
        <v>92</v>
      </c>
      <c r="B95" s="29">
        <f t="shared" si="14"/>
        <v>15</v>
      </c>
      <c r="C95" s="29">
        <f t="shared" si="15"/>
        <v>228</v>
      </c>
      <c r="D95" s="29">
        <f t="shared" si="16"/>
        <v>380</v>
      </c>
      <c r="E95" s="29">
        <f t="shared" si="17"/>
        <v>228</v>
      </c>
      <c r="F95" s="29">
        <f t="shared" si="18"/>
        <v>380</v>
      </c>
      <c r="G95" s="29" t="str">
        <f>IF(B95&lt;3,"",VLOOKUP(B95,随机目标!$BC$2:$BG$17,5,0))</f>
        <v>pack,1234</v>
      </c>
      <c r="H95" s="29">
        <f>INT(C95*产出设定!$C$4)</f>
        <v>342</v>
      </c>
      <c r="I95" s="29">
        <f>INT(D95*产出设定!$C$4)</f>
        <v>570</v>
      </c>
      <c r="J95" s="29">
        <f>FLOOR(产出设定!$C$10*价值设定!M94,5)</f>
        <v>170</v>
      </c>
      <c r="K95" s="29">
        <f>INT(C95*产出设定!$C$5)</f>
        <v>456</v>
      </c>
      <c r="L95" s="29">
        <f>INT(D95*产出设定!$C$5)</f>
        <v>760</v>
      </c>
      <c r="M95" s="29">
        <f>FLOOR(产出设定!$C$11*价值设定!M94,5)</f>
        <v>230</v>
      </c>
      <c r="N95" s="29">
        <f>MAX(INT(E95*产出设定!$C$6*产出设定!$C$7),200)</f>
        <v>570</v>
      </c>
      <c r="O95" s="29">
        <f>INT(H95*产出设定!$C$6*产出设定!$C$7)</f>
        <v>855</v>
      </c>
      <c r="P95" s="29">
        <f>INT(K95*产出设定!$C$6*产出设定!$C$7)</f>
        <v>1140</v>
      </c>
      <c r="Q95" s="29">
        <v>10092</v>
      </c>
      <c r="R95" s="29">
        <v>10192</v>
      </c>
      <c r="S95" s="29">
        <v>10292</v>
      </c>
      <c r="T95" s="30" t="str">
        <f>IF(G95="","pack,"&amp;Q95,"pack,"&amp;Q95&amp;";"&amp;G95)&amp;";"&amp;产出设定!$D$28</f>
        <v>pack,10092;pack,1234;pack,401</v>
      </c>
      <c r="U95" s="30" t="str">
        <f>"pack,"&amp;R95&amp;";stage_token,"&amp;J95&amp;";"&amp;产出设定!$D$29</f>
        <v>pack,10192;stage_token,170;dice,1</v>
      </c>
      <c r="V95" s="30" t="str">
        <f>"pack,"&amp;S95&amp;";stage_token,"&amp;M95&amp;";"&amp;产出设定!$D$30</f>
        <v>pack,10292;stage_token,230;dice,1</v>
      </c>
      <c r="W95" s="30" t="str">
        <f t="shared" si="19"/>
        <v>item,102;item,200</v>
      </c>
      <c r="X95" s="30" t="s">
        <v>2089</v>
      </c>
      <c r="Y95" s="30" t="s">
        <v>2089</v>
      </c>
      <c r="Z95" s="29">
        <f>CEILING((E95*5+N95)/价值设定!L94+F95/价值设定!K94+0.2,0.1)</f>
        <v>6.5</v>
      </c>
      <c r="AA95" s="29">
        <f>CEILING((H95*5+O95)/价值设定!L94+I95/价值设定!K94+J95/价值设定!M94,0.1)</f>
        <v>16.8</v>
      </c>
      <c r="AB95" s="29">
        <f>CEILING((K95*5+P95)/价值设定!L94+L95/价值设定!K94+M95/价值设定!M94,0.1)</f>
        <v>22.5</v>
      </c>
    </row>
    <row r="96" spans="1:28">
      <c r="A96" s="29">
        <v>93</v>
      </c>
      <c r="B96" s="29">
        <f t="shared" si="14"/>
        <v>15</v>
      </c>
      <c r="C96" s="29">
        <f t="shared" si="15"/>
        <v>228</v>
      </c>
      <c r="D96" s="29">
        <f t="shared" si="16"/>
        <v>380</v>
      </c>
      <c r="E96" s="29">
        <f t="shared" si="17"/>
        <v>228</v>
      </c>
      <c r="F96" s="29">
        <f t="shared" si="18"/>
        <v>380</v>
      </c>
      <c r="G96" s="29" t="str">
        <f>IF(B96&lt;3,"",VLOOKUP(B96,随机目标!$BC$2:$BG$17,5,0))</f>
        <v>pack,1234</v>
      </c>
      <c r="H96" s="29">
        <f>INT(C96*产出设定!$C$4)</f>
        <v>342</v>
      </c>
      <c r="I96" s="29">
        <f>INT(D96*产出设定!$C$4)</f>
        <v>570</v>
      </c>
      <c r="J96" s="29">
        <f>FLOOR(产出设定!$C$10*价值设定!M95,5)</f>
        <v>170</v>
      </c>
      <c r="K96" s="29">
        <f>INT(C96*产出设定!$C$5)</f>
        <v>456</v>
      </c>
      <c r="L96" s="29">
        <f>INT(D96*产出设定!$C$5)</f>
        <v>760</v>
      </c>
      <c r="M96" s="29">
        <f>FLOOR(产出设定!$C$11*价值设定!M95,5)</f>
        <v>230</v>
      </c>
      <c r="N96" s="29">
        <f>MAX(INT(E96*产出设定!$C$6*产出设定!$C$7),200)</f>
        <v>570</v>
      </c>
      <c r="O96" s="29">
        <f>INT(H96*产出设定!$C$6*产出设定!$C$7)</f>
        <v>855</v>
      </c>
      <c r="P96" s="29">
        <f>INT(K96*产出设定!$C$6*产出设定!$C$7)</f>
        <v>1140</v>
      </c>
      <c r="Q96" s="29">
        <v>10093</v>
      </c>
      <c r="R96" s="29">
        <v>10193</v>
      </c>
      <c r="S96" s="29">
        <v>10293</v>
      </c>
      <c r="T96" s="30" t="str">
        <f>IF(G96="","pack,"&amp;Q96,"pack,"&amp;Q96&amp;";"&amp;G96)&amp;";"&amp;产出设定!$D$28</f>
        <v>pack,10093;pack,1234;pack,401</v>
      </c>
      <c r="U96" s="30" t="str">
        <f>"pack,"&amp;R96&amp;";stage_token,"&amp;J96&amp;";"&amp;产出设定!$D$29</f>
        <v>pack,10193;stage_token,170;dice,1</v>
      </c>
      <c r="V96" s="30" t="str">
        <f>"pack,"&amp;S96&amp;";stage_token,"&amp;M96&amp;";"&amp;产出设定!$D$30</f>
        <v>pack,10293;stage_token,230;dice,1</v>
      </c>
      <c r="W96" s="30" t="str">
        <f t="shared" si="19"/>
        <v>item,102;item,200</v>
      </c>
      <c r="X96" s="30" t="s">
        <v>2089</v>
      </c>
      <c r="Y96" s="30" t="s">
        <v>2089</v>
      </c>
      <c r="Z96" s="29">
        <f>CEILING((E96*5+N96)/价值设定!L95+F96/价值设定!K95+0.2,0.1)</f>
        <v>6.5</v>
      </c>
      <c r="AA96" s="29">
        <f>CEILING((H96*5+O96)/价值设定!L95+I96/价值设定!K95+J96/价值设定!M95,0.1)</f>
        <v>16.7</v>
      </c>
      <c r="AB96" s="29">
        <f>CEILING((K96*5+P96)/价值设定!L95+L96/价值设定!K95+M96/价值设定!M95,0.1)</f>
        <v>22.400000000000002</v>
      </c>
    </row>
    <row r="97" spans="1:28">
      <c r="A97" s="29">
        <v>94</v>
      </c>
      <c r="B97" s="29">
        <f t="shared" si="14"/>
        <v>15</v>
      </c>
      <c r="C97" s="29">
        <f t="shared" si="15"/>
        <v>228</v>
      </c>
      <c r="D97" s="29">
        <f t="shared" si="16"/>
        <v>380</v>
      </c>
      <c r="E97" s="29">
        <f t="shared" si="17"/>
        <v>228</v>
      </c>
      <c r="F97" s="29">
        <f t="shared" si="18"/>
        <v>380</v>
      </c>
      <c r="G97" s="29" t="str">
        <f>IF(B97&lt;3,"",VLOOKUP(B97,随机目标!$BC$2:$BG$17,5,0))</f>
        <v>pack,1234</v>
      </c>
      <c r="H97" s="29">
        <f>INT(C97*产出设定!$C$4)</f>
        <v>342</v>
      </c>
      <c r="I97" s="29">
        <f>INT(D97*产出设定!$C$4)</f>
        <v>570</v>
      </c>
      <c r="J97" s="29">
        <f>FLOOR(产出设定!$C$10*价值设定!M96,5)</f>
        <v>175</v>
      </c>
      <c r="K97" s="29">
        <f>INT(C97*产出设定!$C$5)</f>
        <v>456</v>
      </c>
      <c r="L97" s="29">
        <f>INT(D97*产出设定!$C$5)</f>
        <v>760</v>
      </c>
      <c r="M97" s="29">
        <f>FLOOR(产出设定!$C$11*价值设定!M96,5)</f>
        <v>230</v>
      </c>
      <c r="N97" s="29">
        <f>MAX(INT(E97*产出设定!$C$6*产出设定!$C$7),200)</f>
        <v>570</v>
      </c>
      <c r="O97" s="29">
        <f>INT(H97*产出设定!$C$6*产出设定!$C$7)</f>
        <v>855</v>
      </c>
      <c r="P97" s="29">
        <f>INT(K97*产出设定!$C$6*产出设定!$C$7)</f>
        <v>1140</v>
      </c>
      <c r="Q97" s="29">
        <v>10094</v>
      </c>
      <c r="R97" s="29">
        <v>10194</v>
      </c>
      <c r="S97" s="29">
        <v>10294</v>
      </c>
      <c r="T97" s="30" t="str">
        <f>IF(G97="","pack,"&amp;Q97,"pack,"&amp;Q97&amp;";"&amp;G97)&amp;";"&amp;产出设定!$D$28</f>
        <v>pack,10094;pack,1234;pack,401</v>
      </c>
      <c r="U97" s="30" t="str">
        <f>"pack,"&amp;R97&amp;";stage_token,"&amp;J97&amp;";"&amp;产出设定!$D$29</f>
        <v>pack,10194;stage_token,175;dice,1</v>
      </c>
      <c r="V97" s="30" t="str">
        <f>"pack,"&amp;S97&amp;";stage_token,"&amp;M97&amp;";"&amp;产出设定!$D$30</f>
        <v>pack,10294;stage_token,230;dice,1</v>
      </c>
      <c r="W97" s="30" t="str">
        <f t="shared" si="19"/>
        <v>item,102;item,200</v>
      </c>
      <c r="X97" s="30" t="s">
        <v>2089</v>
      </c>
      <c r="Y97" s="30" t="s">
        <v>2089</v>
      </c>
      <c r="Z97" s="29">
        <f>CEILING((E97*5+N97)/价值设定!L96+F97/价值设定!K96+0.2,0.1)</f>
        <v>6.5</v>
      </c>
      <c r="AA97" s="29">
        <f>CEILING((H97*5+O97)/价值设定!L96+I97/价值设定!K96+J97/价值设定!M96,0.1)</f>
        <v>16.8</v>
      </c>
      <c r="AB97" s="29">
        <f>CEILING((K97*5+P97)/价值设定!L96+L97/价值设定!K96+M97/价值设定!M96,0.1)</f>
        <v>22.3</v>
      </c>
    </row>
    <row r="98" spans="1:28">
      <c r="A98" s="29">
        <v>95</v>
      </c>
      <c r="B98" s="29">
        <f t="shared" si="14"/>
        <v>15</v>
      </c>
      <c r="C98" s="29">
        <f t="shared" si="15"/>
        <v>228</v>
      </c>
      <c r="D98" s="29">
        <f t="shared" si="16"/>
        <v>380</v>
      </c>
      <c r="E98" s="29">
        <f t="shared" si="17"/>
        <v>228</v>
      </c>
      <c r="F98" s="29">
        <f t="shared" si="18"/>
        <v>380</v>
      </c>
      <c r="G98" s="29" t="str">
        <f>IF(B98&lt;3,"",VLOOKUP(B98,随机目标!$BC$2:$BG$17,5,0))</f>
        <v>pack,1234</v>
      </c>
      <c r="H98" s="29">
        <f>INT(C98*产出设定!$C$4)</f>
        <v>342</v>
      </c>
      <c r="I98" s="29">
        <f>INT(D98*产出设定!$C$4)</f>
        <v>570</v>
      </c>
      <c r="J98" s="29">
        <f>FLOOR(产出设定!$C$10*价值设定!M97,5)</f>
        <v>175</v>
      </c>
      <c r="K98" s="29">
        <f>INT(C98*产出设定!$C$5)</f>
        <v>456</v>
      </c>
      <c r="L98" s="29">
        <f>INT(D98*产出设定!$C$5)</f>
        <v>760</v>
      </c>
      <c r="M98" s="29">
        <f>FLOOR(产出设定!$C$11*价值设定!M97,5)</f>
        <v>235</v>
      </c>
      <c r="N98" s="29">
        <f>MAX(INT(E98*产出设定!$C$6*产出设定!$C$7),200)</f>
        <v>570</v>
      </c>
      <c r="O98" s="29">
        <f>INT(H98*产出设定!$C$6*产出设定!$C$7)</f>
        <v>855</v>
      </c>
      <c r="P98" s="29">
        <f>INT(K98*产出设定!$C$6*产出设定!$C$7)</f>
        <v>1140</v>
      </c>
      <c r="Q98" s="29">
        <v>10095</v>
      </c>
      <c r="R98" s="29">
        <v>10195</v>
      </c>
      <c r="S98" s="29">
        <v>10295</v>
      </c>
      <c r="T98" s="30" t="str">
        <f>IF(G98="","pack,"&amp;Q98,"pack,"&amp;Q98&amp;";"&amp;G98)&amp;";"&amp;产出设定!$D$28</f>
        <v>pack,10095;pack,1234;pack,401</v>
      </c>
      <c r="U98" s="30" t="str">
        <f>"pack,"&amp;R98&amp;";stage_token,"&amp;J98&amp;";"&amp;产出设定!$D$29</f>
        <v>pack,10195;stage_token,175;dice,1</v>
      </c>
      <c r="V98" s="30" t="str">
        <f>"pack,"&amp;S98&amp;";stage_token,"&amp;M98&amp;";"&amp;产出设定!$D$30</f>
        <v>pack,10295;stage_token,235;dice,1</v>
      </c>
      <c r="W98" s="30" t="str">
        <f t="shared" si="19"/>
        <v>item,102;item,200</v>
      </c>
      <c r="X98" s="30" t="s">
        <v>2089</v>
      </c>
      <c r="Y98" s="30" t="s">
        <v>2089</v>
      </c>
      <c r="Z98" s="29">
        <f>CEILING((E98*5+N98)/价值设定!L97+F98/价值设定!K97+0.2,0.1)</f>
        <v>6.4</v>
      </c>
      <c r="AA98" s="29">
        <f>CEILING((H98*5+O98)/价值设定!L97+I98/价值设定!K97+J98/价值设定!M97,0.1)</f>
        <v>16.7</v>
      </c>
      <c r="AB98" s="29">
        <f>CEILING((K98*5+P98)/价值设定!L97+L98/价值设定!K97+M98/价值设定!M97,0.1)</f>
        <v>22.400000000000002</v>
      </c>
    </row>
    <row r="99" spans="1:28">
      <c r="A99" s="29">
        <v>96</v>
      </c>
      <c r="B99" s="29">
        <f t="shared" si="14"/>
        <v>15</v>
      </c>
      <c r="C99" s="29">
        <f t="shared" si="15"/>
        <v>228</v>
      </c>
      <c r="D99" s="29">
        <f t="shared" si="16"/>
        <v>380</v>
      </c>
      <c r="E99" s="29">
        <f t="shared" si="17"/>
        <v>228</v>
      </c>
      <c r="F99" s="29">
        <f t="shared" si="18"/>
        <v>380</v>
      </c>
      <c r="G99" s="29" t="str">
        <f>IF(B99&lt;3,"",VLOOKUP(B99,随机目标!$BC$2:$BG$17,5,0))</f>
        <v>pack,1234</v>
      </c>
      <c r="H99" s="29">
        <f>INT(C99*产出设定!$C$4)</f>
        <v>342</v>
      </c>
      <c r="I99" s="29">
        <f>INT(D99*产出设定!$C$4)</f>
        <v>570</v>
      </c>
      <c r="J99" s="29">
        <f>FLOOR(产出设定!$C$10*价值设定!M98,5)</f>
        <v>175</v>
      </c>
      <c r="K99" s="29">
        <f>INT(C99*产出设定!$C$5)</f>
        <v>456</v>
      </c>
      <c r="L99" s="29">
        <f>INT(D99*产出设定!$C$5)</f>
        <v>760</v>
      </c>
      <c r="M99" s="29">
        <f>FLOOR(产出设定!$C$11*价值设定!M98,5)</f>
        <v>235</v>
      </c>
      <c r="N99" s="29">
        <f>MAX(INT(E99*产出设定!$C$6*产出设定!$C$7),200)</f>
        <v>570</v>
      </c>
      <c r="O99" s="29">
        <f>INT(H99*产出设定!$C$6*产出设定!$C$7)</f>
        <v>855</v>
      </c>
      <c r="P99" s="29">
        <f>INT(K99*产出设定!$C$6*产出设定!$C$7)</f>
        <v>1140</v>
      </c>
      <c r="Q99" s="29">
        <v>10096</v>
      </c>
      <c r="R99" s="29">
        <v>10196</v>
      </c>
      <c r="S99" s="29">
        <v>10296</v>
      </c>
      <c r="T99" s="30" t="str">
        <f>IF(G99="","pack,"&amp;Q99,"pack,"&amp;Q99&amp;";"&amp;G99)&amp;";"&amp;产出设定!$D$28</f>
        <v>pack,10096;pack,1234;pack,401</v>
      </c>
      <c r="U99" s="30" t="str">
        <f>"pack,"&amp;R99&amp;";stage_token,"&amp;J99&amp;";"&amp;产出设定!$D$29</f>
        <v>pack,10196;stage_token,175;dice,1</v>
      </c>
      <c r="V99" s="30" t="str">
        <f>"pack,"&amp;S99&amp;";stage_token,"&amp;M99&amp;";"&amp;产出设定!$D$30</f>
        <v>pack,10296;stage_token,235;dice,1</v>
      </c>
      <c r="W99" s="30" t="str">
        <f t="shared" si="19"/>
        <v>item,102;item,200</v>
      </c>
      <c r="X99" s="30" t="s">
        <v>2089</v>
      </c>
      <c r="Y99" s="30" t="s">
        <v>2089</v>
      </c>
      <c r="Z99" s="29">
        <f>CEILING((E99*5+N99)/价值设定!L98+F99/价值设定!K98+0.2,0.1)</f>
        <v>6.4</v>
      </c>
      <c r="AA99" s="29">
        <f>CEILING((H99*5+O99)/价值设定!L98+I99/价值设定!K98+J99/价值设定!M98,0.1)</f>
        <v>16.600000000000001</v>
      </c>
      <c r="AB99" s="29">
        <f>CEILING((K99*5+P99)/价值设定!L98+L99/价值设定!K98+M99/价值设定!M98,0.1)</f>
        <v>22.3</v>
      </c>
    </row>
    <row r="100" spans="1:28">
      <c r="A100" s="29">
        <v>97</v>
      </c>
      <c r="B100" s="29">
        <f t="shared" ref="B100:B103" si="20">IFERROR(INDEX($AD$4:$AD$51,MATCH(A100,$AL$4:$AL$51,0)),B99)</f>
        <v>15</v>
      </c>
      <c r="C100" s="29">
        <f t="shared" si="15"/>
        <v>228</v>
      </c>
      <c r="D100" s="29">
        <f t="shared" si="16"/>
        <v>380</v>
      </c>
      <c r="E100" s="29">
        <f t="shared" si="17"/>
        <v>228</v>
      </c>
      <c r="F100" s="29">
        <f t="shared" si="18"/>
        <v>380</v>
      </c>
      <c r="G100" s="29" t="str">
        <f>IF(B100&lt;3,"",VLOOKUP(B100,随机目标!$BC$2:$BG$17,5,0))</f>
        <v>pack,1234</v>
      </c>
      <c r="H100" s="29">
        <f>INT(C100*产出设定!$C$4)</f>
        <v>342</v>
      </c>
      <c r="I100" s="29">
        <f>INT(D100*产出设定!$C$4)</f>
        <v>570</v>
      </c>
      <c r="J100" s="29">
        <f>FLOOR(产出设定!$C$10*价值设定!M99,5)</f>
        <v>175</v>
      </c>
      <c r="K100" s="29">
        <f>INT(C100*产出设定!$C$5)</f>
        <v>456</v>
      </c>
      <c r="L100" s="29">
        <f>INT(D100*产出设定!$C$5)</f>
        <v>760</v>
      </c>
      <c r="M100" s="29">
        <f>FLOOR(产出设定!$C$11*价值设定!M99,5)</f>
        <v>235</v>
      </c>
      <c r="N100" s="29">
        <f>MAX(INT(E100*产出设定!$C$6*产出设定!$C$7),200)</f>
        <v>570</v>
      </c>
      <c r="O100" s="29">
        <f>INT(H100*产出设定!$C$6*产出设定!$C$7)</f>
        <v>855</v>
      </c>
      <c r="P100" s="29">
        <f>INT(K100*产出设定!$C$6*产出设定!$C$7)</f>
        <v>1140</v>
      </c>
      <c r="Q100" s="29">
        <v>10097</v>
      </c>
      <c r="R100" s="29">
        <v>10197</v>
      </c>
      <c r="S100" s="29">
        <v>10297</v>
      </c>
      <c r="T100" s="30" t="str">
        <f>IF(G100="","pack,"&amp;Q100,"pack,"&amp;Q100&amp;";"&amp;G100)&amp;";"&amp;产出设定!$D$28</f>
        <v>pack,10097;pack,1234;pack,401</v>
      </c>
      <c r="U100" s="30" t="str">
        <f>"pack,"&amp;R100&amp;";stage_token,"&amp;J100&amp;";"&amp;产出设定!$D$29</f>
        <v>pack,10197;stage_token,175;dice,1</v>
      </c>
      <c r="V100" s="30" t="str">
        <f>"pack,"&amp;S100&amp;";stage_token,"&amp;M100&amp;";"&amp;产出设定!$D$30</f>
        <v>pack,10297;stage_token,235;dice,1</v>
      </c>
      <c r="W100" s="30" t="str">
        <f t="shared" si="19"/>
        <v>item,102;item,200</v>
      </c>
      <c r="X100" s="30" t="s">
        <v>2089</v>
      </c>
      <c r="Y100" s="30" t="s">
        <v>2089</v>
      </c>
      <c r="Z100" s="29">
        <f>CEILING((E100*5+N100)/价值设定!L99+F100/价值设定!K99+0.2,0.1)</f>
        <v>6.3000000000000007</v>
      </c>
      <c r="AA100" s="29">
        <f>CEILING((H100*5+O100)/价值设定!L99+I100/价值设定!K99+J100/价值设定!M99,0.1)</f>
        <v>16.5</v>
      </c>
      <c r="AB100" s="29">
        <f>CEILING((K100*5+P100)/价值设定!L99+L100/价值设定!K99+M100/价值设定!M99,0.1)</f>
        <v>22.1</v>
      </c>
    </row>
    <row r="101" spans="1:28">
      <c r="A101" s="29">
        <v>98</v>
      </c>
      <c r="B101" s="29">
        <f t="shared" si="20"/>
        <v>15</v>
      </c>
      <c r="C101" s="29">
        <f t="shared" si="15"/>
        <v>228</v>
      </c>
      <c r="D101" s="29">
        <f t="shared" si="16"/>
        <v>380</v>
      </c>
      <c r="E101" s="29">
        <f t="shared" si="17"/>
        <v>228</v>
      </c>
      <c r="F101" s="29">
        <f t="shared" si="18"/>
        <v>380</v>
      </c>
      <c r="G101" s="29" t="str">
        <f>IF(B101&lt;3,"",VLOOKUP(B101,随机目标!$BC$2:$BG$17,5,0))</f>
        <v>pack,1234</v>
      </c>
      <c r="H101" s="29">
        <f>INT(C101*产出设定!$C$4)</f>
        <v>342</v>
      </c>
      <c r="I101" s="29">
        <f>INT(D101*产出设定!$C$4)</f>
        <v>570</v>
      </c>
      <c r="J101" s="29">
        <f>FLOOR(产出设定!$C$10*价值设定!M100,5)</f>
        <v>175</v>
      </c>
      <c r="K101" s="29">
        <f>INT(C101*产出设定!$C$5)</f>
        <v>456</v>
      </c>
      <c r="L101" s="29">
        <f>INT(D101*产出设定!$C$5)</f>
        <v>760</v>
      </c>
      <c r="M101" s="29">
        <f>FLOOR(产出设定!$C$11*价值设定!M100,5)</f>
        <v>235</v>
      </c>
      <c r="N101" s="29">
        <f>MAX(INT(E101*产出设定!$C$6*产出设定!$C$7),200)</f>
        <v>570</v>
      </c>
      <c r="O101" s="29">
        <f>INT(H101*产出设定!$C$6*产出设定!$C$7)</f>
        <v>855</v>
      </c>
      <c r="P101" s="29">
        <f>INT(K101*产出设定!$C$6*产出设定!$C$7)</f>
        <v>1140</v>
      </c>
      <c r="Q101" s="29">
        <v>10098</v>
      </c>
      <c r="R101" s="29">
        <v>10198</v>
      </c>
      <c r="S101" s="29">
        <v>10298</v>
      </c>
      <c r="T101" s="30" t="str">
        <f>IF(G101="","pack,"&amp;Q101,"pack,"&amp;Q101&amp;";"&amp;G101)&amp;";"&amp;产出设定!$D$28</f>
        <v>pack,10098;pack,1234;pack,401</v>
      </c>
      <c r="U101" s="30" t="str">
        <f>"pack,"&amp;R101&amp;";stage_token,"&amp;J101&amp;";"&amp;产出设定!$D$29</f>
        <v>pack,10198;stage_token,175;dice,1</v>
      </c>
      <c r="V101" s="30" t="str">
        <f>"pack,"&amp;S101&amp;";stage_token,"&amp;M101&amp;";"&amp;产出设定!$D$30</f>
        <v>pack,10298;stage_token,235;dice,1</v>
      </c>
      <c r="W101" s="30" t="str">
        <f t="shared" si="19"/>
        <v>item,102;item,200</v>
      </c>
      <c r="X101" s="30" t="s">
        <v>2089</v>
      </c>
      <c r="Y101" s="30" t="s">
        <v>2089</v>
      </c>
      <c r="Z101" s="29">
        <f>CEILING((E101*5+N101)/价值设定!L100+F101/价值设定!K100+0.2,0.1)</f>
        <v>6.3000000000000007</v>
      </c>
      <c r="AA101" s="29">
        <f>CEILING((H101*5+O101)/价值设定!L100+I101/价值设定!K100+J101/价值设定!M100,0.1)</f>
        <v>16.5</v>
      </c>
      <c r="AB101" s="29">
        <f>CEILING((K101*5+P101)/价值设定!L100+L101/价值设定!K100+M101/价值设定!M100,0.1)</f>
        <v>22</v>
      </c>
    </row>
    <row r="102" spans="1:28">
      <c r="A102" s="29">
        <v>99</v>
      </c>
      <c r="B102" s="29">
        <f t="shared" si="20"/>
        <v>15</v>
      </c>
      <c r="C102" s="29">
        <f t="shared" si="15"/>
        <v>228</v>
      </c>
      <c r="D102" s="29">
        <f t="shared" si="16"/>
        <v>380</v>
      </c>
      <c r="E102" s="29">
        <f t="shared" si="17"/>
        <v>228</v>
      </c>
      <c r="F102" s="29">
        <f t="shared" si="18"/>
        <v>380</v>
      </c>
      <c r="G102" s="29" t="str">
        <f>IF(B102&lt;3,"",VLOOKUP(B102,随机目标!$BC$2:$BG$17,5,0))</f>
        <v>pack,1234</v>
      </c>
      <c r="H102" s="29">
        <f>INT(C102*产出设定!$C$4)</f>
        <v>342</v>
      </c>
      <c r="I102" s="29">
        <f>INT(D102*产出设定!$C$4)</f>
        <v>570</v>
      </c>
      <c r="J102" s="29">
        <f>FLOOR(产出设定!$C$10*价值设定!M101,5)</f>
        <v>175</v>
      </c>
      <c r="K102" s="29">
        <f>INT(C102*产出设定!$C$5)</f>
        <v>456</v>
      </c>
      <c r="L102" s="29">
        <f>INT(D102*产出设定!$C$5)</f>
        <v>760</v>
      </c>
      <c r="M102" s="29">
        <f>FLOOR(产出设定!$C$11*价值设定!M101,5)</f>
        <v>235</v>
      </c>
      <c r="N102" s="29">
        <f>MAX(INT(E102*产出设定!$C$6*产出设定!$C$7),200)</f>
        <v>570</v>
      </c>
      <c r="O102" s="29">
        <f>INT(H102*产出设定!$C$6*产出设定!$C$7)</f>
        <v>855</v>
      </c>
      <c r="P102" s="29">
        <f>INT(K102*产出设定!$C$6*产出设定!$C$7)</f>
        <v>1140</v>
      </c>
      <c r="Q102" s="29">
        <v>10099</v>
      </c>
      <c r="R102" s="29">
        <v>10199</v>
      </c>
      <c r="S102" s="29">
        <v>10299</v>
      </c>
      <c r="T102" s="30" t="str">
        <f>IF(G102="","pack,"&amp;Q102,"pack,"&amp;Q102&amp;";"&amp;G102)&amp;";"&amp;产出设定!$D$28</f>
        <v>pack,10099;pack,1234;pack,401</v>
      </c>
      <c r="U102" s="30" t="str">
        <f>"pack,"&amp;R102&amp;";stage_token,"&amp;J102&amp;";"&amp;产出设定!$D$29</f>
        <v>pack,10199;stage_token,175;dice,1</v>
      </c>
      <c r="V102" s="30" t="str">
        <f>"pack,"&amp;S102&amp;";stage_token,"&amp;M102&amp;";"&amp;产出设定!$D$30</f>
        <v>pack,10299;stage_token,235;dice,1</v>
      </c>
      <c r="W102" s="30" t="str">
        <f t="shared" si="19"/>
        <v>item,102;item,200</v>
      </c>
      <c r="X102" s="30" t="s">
        <v>2089</v>
      </c>
      <c r="Y102" s="30" t="s">
        <v>2089</v>
      </c>
      <c r="Z102" s="29">
        <f>CEILING((E102*5+N102)/价值设定!L101+F102/价值设定!K101+0.2,0.1)</f>
        <v>6.2</v>
      </c>
      <c r="AA102" s="29">
        <f>CEILING((H102*5+O102)/价值设定!L101+I102/价值设定!K101+J102/价值设定!M101,0.1)</f>
        <v>16.400000000000002</v>
      </c>
      <c r="AB102" s="29">
        <f>CEILING((K102*5+P102)/价值设定!L101+L102/价值设定!K101+M102/价值设定!M101,0.1)</f>
        <v>21.900000000000002</v>
      </c>
    </row>
    <row r="103" spans="1:28">
      <c r="A103" s="29">
        <v>100</v>
      </c>
      <c r="B103" s="29">
        <f t="shared" si="20"/>
        <v>15</v>
      </c>
      <c r="C103" s="29">
        <f t="shared" si="15"/>
        <v>228</v>
      </c>
      <c r="D103" s="29">
        <f t="shared" si="16"/>
        <v>380</v>
      </c>
      <c r="E103" s="29">
        <f t="shared" si="17"/>
        <v>228</v>
      </c>
      <c r="F103" s="29">
        <f t="shared" si="18"/>
        <v>380</v>
      </c>
      <c r="G103" s="29" t="str">
        <f>IF(B103&lt;3,"",VLOOKUP(B103,随机目标!$BC$2:$BG$17,5,0))</f>
        <v>pack,1234</v>
      </c>
      <c r="H103" s="29">
        <f>INT(C103*产出设定!$C$4)</f>
        <v>342</v>
      </c>
      <c r="I103" s="29">
        <f>INT(D103*产出设定!$C$4)</f>
        <v>570</v>
      </c>
      <c r="J103" s="29">
        <f>FLOOR(产出设定!$C$10*价值设定!M102,5)</f>
        <v>180</v>
      </c>
      <c r="K103" s="29">
        <f>INT(C103*产出设定!$C$5)</f>
        <v>456</v>
      </c>
      <c r="L103" s="29">
        <f>INT(D103*产出设定!$C$5)</f>
        <v>760</v>
      </c>
      <c r="M103" s="29">
        <f>FLOOR(产出设定!$C$11*价值设定!M102,5)</f>
        <v>240</v>
      </c>
      <c r="N103" s="29">
        <f>MAX(INT(E103*产出设定!$C$6*产出设定!$C$7),200)</f>
        <v>570</v>
      </c>
      <c r="O103" s="29">
        <f>INT(H103*产出设定!$C$6*产出设定!$C$7)</f>
        <v>855</v>
      </c>
      <c r="P103" s="29">
        <f>INT(K103*产出设定!$C$6*产出设定!$C$7)</f>
        <v>1140</v>
      </c>
      <c r="Q103" s="29">
        <v>10100</v>
      </c>
      <c r="R103" s="29">
        <v>10200</v>
      </c>
      <c r="S103" s="29">
        <v>10300</v>
      </c>
      <c r="T103" s="30" t="str">
        <f>IF(G103="","pack,"&amp;Q103,"pack,"&amp;Q103&amp;";"&amp;G103)&amp;";"&amp;产出设定!$D$28</f>
        <v>pack,10100;pack,1234;pack,401</v>
      </c>
      <c r="U103" s="30" t="str">
        <f>"pack,"&amp;R103&amp;";stage_token,"&amp;J103&amp;";"&amp;产出设定!$D$29</f>
        <v>pack,10200;stage_token,180;dice,1</v>
      </c>
      <c r="V103" s="30" t="str">
        <f>"pack,"&amp;S103&amp;";stage_token,"&amp;M103&amp;";"&amp;产出设定!$D$30</f>
        <v>pack,10300;stage_token,240;dice,1</v>
      </c>
      <c r="W103" s="30" t="str">
        <f t="shared" si="19"/>
        <v>item,102;item,200</v>
      </c>
      <c r="X103" s="30" t="s">
        <v>2089</v>
      </c>
      <c r="Y103" s="30" t="s">
        <v>2089</v>
      </c>
      <c r="Z103" s="29">
        <f>CEILING((E103*5+N103)/价值设定!L102+F103/价值设定!K102+0.2,0.1)</f>
        <v>6.2</v>
      </c>
      <c r="AA103" s="29">
        <f>CEILING((H103*5+O103)/价值设定!L102+I103/价值设定!K102+J103/价值设定!M102,0.1)</f>
        <v>16.5</v>
      </c>
      <c r="AB103" s="29">
        <f>CEILING((K103*5+P103)/价值设定!L102+L103/价值设定!K102+M103/价值设定!M102,0.1)</f>
        <v>22</v>
      </c>
    </row>
  </sheetData>
  <mergeCells count="11">
    <mergeCell ref="K2:M2"/>
    <mergeCell ref="N2:S2"/>
    <mergeCell ref="A2:D2"/>
    <mergeCell ref="AE2:AK2"/>
    <mergeCell ref="AU2:BB2"/>
    <mergeCell ref="AL2:AN2"/>
    <mergeCell ref="E2:G2"/>
    <mergeCell ref="H2:J2"/>
    <mergeCell ref="T2:V2"/>
    <mergeCell ref="Z2:AB2"/>
    <mergeCell ref="W2:Y2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工作表2"/>
  <dimension ref="A1:CM103"/>
  <sheetViews>
    <sheetView topLeftCell="T1" workbookViewId="0">
      <selection activeCell="AA19" sqref="AA19:AC21"/>
    </sheetView>
  </sheetViews>
  <sheetFormatPr defaultColWidth="11" defaultRowHeight="12.75"/>
  <cols>
    <col min="1" max="1" width="4.75" style="53" bestFit="1" customWidth="1"/>
    <col min="2" max="2" width="3.25" style="53" bestFit="1" customWidth="1"/>
    <col min="3" max="3" width="8" style="50" bestFit="1" customWidth="1"/>
    <col min="4" max="6" width="9.75" style="50" bestFit="1" customWidth="1"/>
    <col min="7" max="8" width="6.5" style="50" bestFit="1" customWidth="1"/>
    <col min="9" max="9" width="15.125" style="50" customWidth="1"/>
    <col min="10" max="10" width="7.5" style="50" customWidth="1"/>
    <col min="11" max="11" width="7.75" style="50" customWidth="1"/>
    <col min="12" max="12" width="7.625" style="50" customWidth="1"/>
    <col min="13" max="13" width="9" style="50" customWidth="1"/>
    <col min="14" max="14" width="48.125" style="50" customWidth="1"/>
    <col min="15" max="18" width="6.625" style="53" customWidth="1"/>
    <col min="19" max="19" width="21.125" style="53" customWidth="1"/>
    <col min="20" max="20" width="7.25" style="53" customWidth="1"/>
    <col min="21" max="21" width="9" style="53" customWidth="1"/>
    <col min="22" max="22" width="18.125" style="53" customWidth="1"/>
    <col min="23" max="23" width="6.625" style="53" customWidth="1"/>
    <col min="24" max="26" width="7.625" style="50" customWidth="1"/>
    <col min="27" max="27" width="15.625" style="50" customWidth="1"/>
    <col min="28" max="29" width="5" style="50" customWidth="1"/>
    <col min="30" max="39" width="5" style="53" customWidth="1"/>
    <col min="40" max="53" width="5" style="50" customWidth="1"/>
    <col min="54" max="54" width="6.5" style="56" customWidth="1"/>
    <col min="55" max="60" width="6.5" style="56" hidden="1" customWidth="1"/>
    <col min="61" max="61" width="6.5" style="50" hidden="1" customWidth="1"/>
    <col min="62" max="69" width="8.75" style="50" hidden="1" customWidth="1"/>
    <col min="70" max="78" width="0" style="50" hidden="1" customWidth="1"/>
    <col min="79" max="79" width="3.25" style="50" bestFit="1" customWidth="1"/>
    <col min="80" max="80" width="7" style="50" customWidth="1"/>
    <col min="81" max="85" width="8" style="50" bestFit="1" customWidth="1"/>
    <col min="86" max="86" width="7.5" style="50" customWidth="1"/>
    <col min="87" max="90" width="8" style="50" bestFit="1" customWidth="1"/>
    <col min="91" max="91" width="7.5" style="50" customWidth="1"/>
    <col min="92" max="16384" width="11" style="50"/>
  </cols>
  <sheetData>
    <row r="1" spans="1:91">
      <c r="BL1" s="50" t="s">
        <v>211</v>
      </c>
    </row>
    <row r="2" spans="1:91">
      <c r="S2" s="173" t="s">
        <v>2313</v>
      </c>
      <c r="T2" s="173"/>
      <c r="U2" s="173"/>
      <c r="V2" s="173"/>
      <c r="AD2" s="76" t="s">
        <v>2025</v>
      </c>
      <c r="AE2" s="76"/>
      <c r="AF2" s="76" t="s">
        <v>2026</v>
      </c>
      <c r="AG2" s="76"/>
      <c r="AH2" s="76" t="s">
        <v>2027</v>
      </c>
      <c r="AI2" s="76"/>
      <c r="AJ2" s="76" t="s">
        <v>2025</v>
      </c>
      <c r="AK2" s="76"/>
      <c r="AL2" s="76" t="s">
        <v>2026</v>
      </c>
      <c r="AM2" s="76"/>
      <c r="AN2" s="76" t="s">
        <v>2027</v>
      </c>
      <c r="AO2" s="76"/>
      <c r="AP2" s="76" t="s">
        <v>2025</v>
      </c>
      <c r="AQ2" s="76"/>
      <c r="AR2" s="76" t="s">
        <v>2026</v>
      </c>
      <c r="AS2" s="76"/>
      <c r="AT2" s="76" t="s">
        <v>2027</v>
      </c>
      <c r="AU2" s="76"/>
      <c r="AV2" s="76" t="s">
        <v>2025</v>
      </c>
      <c r="AW2" s="76"/>
      <c r="AX2" s="76" t="s">
        <v>2026</v>
      </c>
      <c r="AY2" s="76"/>
      <c r="AZ2" s="76" t="s">
        <v>2027</v>
      </c>
      <c r="BC2" s="56" t="s">
        <v>1970</v>
      </c>
      <c r="BD2" s="56" t="s">
        <v>1973</v>
      </c>
      <c r="BE2" s="56" t="s">
        <v>2341</v>
      </c>
      <c r="BF2" s="56" t="s">
        <v>2342</v>
      </c>
      <c r="BL2" s="84" t="s">
        <v>134</v>
      </c>
      <c r="CB2" s="25" t="s">
        <v>2403</v>
      </c>
      <c r="CC2" s="25"/>
      <c r="CD2" s="25"/>
      <c r="CE2" s="25"/>
      <c r="CF2" s="25"/>
      <c r="CG2" s="25"/>
      <c r="CH2" s="25"/>
      <c r="CI2" s="25"/>
      <c r="CJ2" s="25"/>
      <c r="CK2" s="25"/>
      <c r="CL2" s="25"/>
      <c r="CM2" s="25"/>
    </row>
    <row r="3" spans="1:91">
      <c r="A3" s="27" t="str">
        <f>怪物产出!A3</f>
        <v>难度</v>
      </c>
      <c r="B3" s="27" t="str">
        <f>怪物产出!B3</f>
        <v>章</v>
      </c>
      <c r="C3" s="25" t="s">
        <v>235</v>
      </c>
      <c r="D3" s="25" t="s">
        <v>264</v>
      </c>
      <c r="E3" s="25" t="s">
        <v>265</v>
      </c>
      <c r="F3" s="25" t="s">
        <v>289</v>
      </c>
      <c r="G3" s="25" t="s">
        <v>1999</v>
      </c>
      <c r="H3" s="25" t="s">
        <v>1999</v>
      </c>
      <c r="I3" s="25" t="s">
        <v>266</v>
      </c>
      <c r="J3" s="25" t="s">
        <v>311</v>
      </c>
      <c r="K3" s="25" t="s">
        <v>1950</v>
      </c>
      <c r="L3" s="25" t="s">
        <v>1951</v>
      </c>
      <c r="M3" s="25" t="s">
        <v>1952</v>
      </c>
      <c r="N3" s="25" t="s">
        <v>1953</v>
      </c>
      <c r="O3" s="27" t="s">
        <v>1976</v>
      </c>
      <c r="P3" s="27" t="s">
        <v>1977</v>
      </c>
      <c r="Q3" s="27" t="s">
        <v>1978</v>
      </c>
      <c r="R3" s="27" t="s">
        <v>1979</v>
      </c>
      <c r="S3" s="25" t="s">
        <v>1950</v>
      </c>
      <c r="T3" s="25" t="s">
        <v>1951</v>
      </c>
      <c r="U3" s="25" t="s">
        <v>1952</v>
      </c>
      <c r="V3" s="25" t="s">
        <v>1953</v>
      </c>
      <c r="W3" s="27"/>
      <c r="X3" s="53"/>
      <c r="AA3" s="50" t="s">
        <v>138</v>
      </c>
      <c r="AB3" s="50" t="s">
        <v>134</v>
      </c>
      <c r="AC3" s="50" t="s">
        <v>212</v>
      </c>
      <c r="AD3" s="61" t="s">
        <v>2028</v>
      </c>
      <c r="AE3" s="61" t="s">
        <v>2028</v>
      </c>
      <c r="AF3" s="61" t="s">
        <v>2028</v>
      </c>
      <c r="AG3" s="61" t="s">
        <v>2028</v>
      </c>
      <c r="AH3" s="61" t="s">
        <v>2028</v>
      </c>
      <c r="AI3" s="61" t="s">
        <v>2028</v>
      </c>
      <c r="AJ3" s="61" t="s">
        <v>1978</v>
      </c>
      <c r="AK3" s="61" t="s">
        <v>1978</v>
      </c>
      <c r="AL3" s="61" t="s">
        <v>1978</v>
      </c>
      <c r="AM3" s="61" t="s">
        <v>1978</v>
      </c>
      <c r="AN3" s="61" t="s">
        <v>1978</v>
      </c>
      <c r="AO3" s="61" t="s">
        <v>1978</v>
      </c>
      <c r="AP3" s="61" t="s">
        <v>1977</v>
      </c>
      <c r="AQ3" s="61" t="s">
        <v>1977</v>
      </c>
      <c r="AR3" s="61" t="s">
        <v>1977</v>
      </c>
      <c r="AS3" s="61" t="s">
        <v>1977</v>
      </c>
      <c r="AT3" s="61" t="s">
        <v>1977</v>
      </c>
      <c r="AU3" s="61" t="s">
        <v>1977</v>
      </c>
      <c r="AV3" s="61" t="s">
        <v>1976</v>
      </c>
      <c r="AW3" s="61" t="s">
        <v>1976</v>
      </c>
      <c r="AX3" s="61" t="s">
        <v>1976</v>
      </c>
      <c r="AY3" s="61" t="s">
        <v>1976</v>
      </c>
      <c r="AZ3" s="61" t="s">
        <v>1976</v>
      </c>
      <c r="BA3" s="61" t="s">
        <v>1976</v>
      </c>
      <c r="BB3" s="146"/>
      <c r="BC3" s="146" t="s">
        <v>2130</v>
      </c>
      <c r="BD3" s="150">
        <v>1</v>
      </c>
      <c r="BE3" s="146">
        <f>VLOOKUP(BD3,价值设定!$I$2:$L$102,3,0)</f>
        <v>51</v>
      </c>
      <c r="BF3" s="146">
        <f>VLOOKUP(BD3,价值设定!$I$2:$L$102,4,0)</f>
        <v>170</v>
      </c>
      <c r="BG3" s="146"/>
      <c r="BH3" s="146"/>
      <c r="BI3" s="147"/>
      <c r="BJ3" s="50" t="s">
        <v>204</v>
      </c>
      <c r="BK3" s="50" t="s">
        <v>205</v>
      </c>
      <c r="BL3" s="59">
        <v>10</v>
      </c>
      <c r="CB3" s="25" t="s">
        <v>2182</v>
      </c>
      <c r="CC3" s="163" t="s">
        <v>2392</v>
      </c>
      <c r="CD3" s="163" t="s">
        <v>2393</v>
      </c>
      <c r="CE3" s="163" t="s">
        <v>2394</v>
      </c>
      <c r="CF3" s="163" t="s">
        <v>2395</v>
      </c>
      <c r="CG3" s="163" t="s">
        <v>2396</v>
      </c>
      <c r="CH3" s="163" t="s">
        <v>2397</v>
      </c>
      <c r="CI3" s="163" t="s">
        <v>2398</v>
      </c>
      <c r="CJ3" s="163" t="s">
        <v>2399</v>
      </c>
      <c r="CK3" s="163" t="s">
        <v>2400</v>
      </c>
      <c r="CL3" s="163" t="s">
        <v>2401</v>
      </c>
      <c r="CM3" s="25" t="s">
        <v>2402</v>
      </c>
    </row>
    <row r="4" spans="1:91">
      <c r="A4" s="53">
        <f>怪物产出!A4</f>
        <v>1</v>
      </c>
      <c r="B4" s="53">
        <f>怪物产出!B4</f>
        <v>1</v>
      </c>
      <c r="C4" s="53">
        <f>VLOOKUP(B4,$AA$65:$AB$79,2,0)</f>
        <v>2</v>
      </c>
      <c r="D4" s="53" t="str">
        <f>价值设定!N3</f>
        <v>coin,510</v>
      </c>
      <c r="E4" s="53" t="str">
        <f>价值设定!O3</f>
        <v>coin,1020</v>
      </c>
      <c r="F4" s="53" t="str">
        <f>价值设定!P3</f>
        <v>coin,2550</v>
      </c>
      <c r="G4" s="56">
        <v>10301</v>
      </c>
      <c r="H4" s="56">
        <v>10401</v>
      </c>
      <c r="I4" s="56" t="str">
        <f t="shared" ref="I4:I35" si="0">VLOOKUP(C4,$AA$82:$AD$86,4,0)</f>
        <v>prop,202,1</v>
      </c>
      <c r="J4" s="56">
        <v>10501</v>
      </c>
      <c r="K4" s="56" t="str">
        <f t="shared" ref="K4:K35" si="1">IF(B4&lt;=5,IF(B4&lt;=2,$AE$63,$AG$63),$AI$63)</f>
        <v>cash,200|100;cash,250|50;cash,300|25;cash,400|10;prop,704,5|300;prop,704,10|150;pack,703|250</v>
      </c>
      <c r="L4" s="56" t="str">
        <f t="shared" ref="L4:L35" si="2">IF(B4&lt;=5,IF(B4&lt;=2,$AK$63,$AM$63),$AO$63)</f>
        <v>prop,704,2|150;pack,406|60;pack,407|10;prop,322,1|100</v>
      </c>
      <c r="M4" s="56" t="str">
        <f t="shared" ref="M4:M35" si="3">IF(B4&lt;=5,IF(B4&lt;=2,$AQ$63,$AS$63),$AU$63)&amp;";"&amp;E4&amp;"|"&amp;$AP$5&amp;";"&amp;"pack,"&amp;H4&amp;"|"&amp;$AP$7</f>
        <v>prop,701,1|20;pack,409|50;pack,411|50;pack,412|10;coin,1020|100;pack,10401|100</v>
      </c>
      <c r="N4" s="56" t="str">
        <f>IF(B4&lt;=5,IF(B4&lt;=2,$AW$63,$AY$63),$BA$63)&amp;";"&amp;D4&amp;"|"&amp;IF(B4&lt;=2,$AV$4,$AX$4)&amp;";"&amp;"pack,"&amp;G4&amp;"|"&amp;IF(B4&lt;=2,$AV$6,$AX$6)&amp;";"&amp;"pack,"&amp;J4&amp;"|"&amp;IF(B4&lt;=2,$AV$27,$AX$27)</f>
        <v>prop,701,1|1;coin,510|10000;pack,10301|10000;pack,10501|10000</v>
      </c>
      <c r="O4" s="53">
        <v>80001</v>
      </c>
      <c r="P4" s="53">
        <f>O4+100</f>
        <v>80101</v>
      </c>
      <c r="Q4" s="53">
        <f>P4+100</f>
        <v>80201</v>
      </c>
      <c r="R4" s="53">
        <f>Q4+100</f>
        <v>80301</v>
      </c>
      <c r="S4" s="56" t="str">
        <f>IF(B4&gt;5,VLOOKUP(B4,随机目标!$BC$2:$BF$17,4,0)&amp;"|"&amp;$AH$18&amp;";","")&amp;K4</f>
        <v>cash,200|100;cash,250|50;cash,300|25;cash,400|10;prop,704,5|300;prop,704,10|150;pack,703|250</v>
      </c>
      <c r="T4" s="56" t="str">
        <f>IF(B4&gt;5,VLOOKUP(B4,随机目标!$BC$2:$BF$17,4,0)&amp;"|"&amp;$AN$18&amp;";"&amp;VLOOKUP(B4,随机目标!$BC$2:$BF$17,3,0)&amp;"|"&amp;$AN$17&amp;";",IF(B4&gt;2,VLOOKUP(B4,随机目标!$BC$2:$BF$17,3,0)&amp;"|"&amp;$AL$17&amp;";",""))&amp;L4</f>
        <v>prop,704,2|150;pack,406|60;pack,407|10;prop,322,1|100</v>
      </c>
      <c r="U4" s="56" t="str">
        <f>IF(B4&gt;5,VLOOKUP(B4,随机目标!$BC$2:$BF$17,3,0)&amp;"|"&amp;$AT$17&amp;";",IF(B4&gt;2,VLOOKUP(B4,随机目标!$BC$2:$BF$17,3,0)&amp;"|"&amp;$AR$17&amp;";",""))&amp;M4</f>
        <v>prop,701,1|20;pack,409|50;pack,411|50;pack,412|10;coin,1020|100;pack,10401|100</v>
      </c>
      <c r="V4" s="56" t="str">
        <f>IF(B4&gt;5,VLOOKUP(B4,随机目标!$BC$2:$BF$17,2,0)&amp;"|"&amp;$AZ$16&amp;";"&amp;VLOOKUP(B4,随机目标!$BC$2:$BF$17,3,0)&amp;"|"&amp;$AZ$17&amp;";",IF(B4&gt;2,VLOOKUP(B4,随机目标!$BC$2:$BF$17,2,0)&amp;"|"&amp;$AX$16&amp;";"&amp;VLOOKUP(B4,随机目标!$BC$2:$BF$17,3,0)&amp;"|"&amp;$AX$17&amp;";",""))&amp;N4</f>
        <v>prop,701,1|1;coin,510|10000;pack,10301|10000;pack,10501|10000</v>
      </c>
      <c r="W4" s="53" t="s">
        <v>2024</v>
      </c>
      <c r="X4" s="53"/>
      <c r="Y4" s="53"/>
      <c r="AA4" s="85" t="s">
        <v>253</v>
      </c>
      <c r="AB4" s="85">
        <v>10</v>
      </c>
      <c r="AC4" s="85"/>
      <c r="AD4" s="73"/>
      <c r="AE4" s="86" t="str">
        <f>IF(AD4="","",AD4/SUM(AD$3:AD$31))</f>
        <v/>
      </c>
      <c r="AF4" s="86"/>
      <c r="AG4" s="86" t="str">
        <f>IF(AF4="","",AF4/SUM(AF$3:AF$31))</f>
        <v/>
      </c>
      <c r="AH4" s="58"/>
      <c r="AI4" s="87" t="str">
        <f>IF(AH4="","",AH4/SUM(AH$3:AH$31))</f>
        <v/>
      </c>
      <c r="AJ4" s="58"/>
      <c r="AK4" s="86" t="str">
        <f>IF(AJ4="","",AJ4/SUM(AJ$3:AJ$31))</f>
        <v/>
      </c>
      <c r="AL4" s="86"/>
      <c r="AM4" s="86" t="str">
        <f>IF(AL4="","",AL4/SUM(AL$3:AL$31))</f>
        <v/>
      </c>
      <c r="AN4" s="58"/>
      <c r="AO4" s="86" t="str">
        <f>IF(AN4="","",AN4/SUM(AN$3:AN$31))</f>
        <v/>
      </c>
      <c r="AP4" s="73"/>
      <c r="AQ4" s="86" t="str">
        <f>IF(AP4="","",AP4/SUM(AP$3:AP$31))</f>
        <v/>
      </c>
      <c r="AR4" s="86"/>
      <c r="AS4" s="86" t="str">
        <f>IF(AR4="","",AR4/SUM(AR$3:AR$31))</f>
        <v/>
      </c>
      <c r="AT4" s="58"/>
      <c r="AU4" s="87" t="str">
        <f>IF(AT4="","",AT4/SUM(AT$3:AT$31))</f>
        <v/>
      </c>
      <c r="AV4" s="58">
        <v>10000</v>
      </c>
      <c r="AW4" s="86">
        <f>IF(AV4="","",AV4/SUM(AV$3:AV$31))</f>
        <v>0.33332222259258026</v>
      </c>
      <c r="AX4" s="58">
        <v>100</v>
      </c>
      <c r="AY4" s="86">
        <f>IF(AX4="","",AX4/SUM(AX$3:AX$31))</f>
        <v>0.16949152542372881</v>
      </c>
      <c r="AZ4" s="58">
        <v>100</v>
      </c>
      <c r="BA4" s="87">
        <f>IF(AZ4="","",AZ4/SUM(AZ$3:AZ$31))</f>
        <v>0.17241379310344829</v>
      </c>
      <c r="BB4" s="148"/>
      <c r="BC4" s="146" t="s">
        <v>139</v>
      </c>
      <c r="BD4" s="150">
        <v>2</v>
      </c>
      <c r="BE4" s="146">
        <f>VLOOKUP(BD4,价值设定!$I$2:$L$102,3,0)</f>
        <v>52</v>
      </c>
      <c r="BF4" s="146">
        <f>VLOOKUP(BD4,价值设定!$I$2:$L$102,4,0)</f>
        <v>173</v>
      </c>
      <c r="BG4" s="148"/>
      <c r="BH4" s="148"/>
      <c r="BI4" s="147"/>
      <c r="BJ4" s="50" t="s">
        <v>206</v>
      </c>
      <c r="BK4" s="50" t="s">
        <v>205</v>
      </c>
      <c r="BL4" s="59">
        <v>20</v>
      </c>
      <c r="CA4" s="50">
        <v>1</v>
      </c>
      <c r="CB4" s="50">
        <f>$AW$27*0.6</f>
        <v>0.19999333355554816</v>
      </c>
      <c r="CC4" s="50">
        <f>$AQ$28*0.3</f>
        <v>4.5454545454545456E-2</v>
      </c>
      <c r="CD4" s="50">
        <v>0</v>
      </c>
      <c r="CE4" s="50">
        <f>$AQ$30*0.3</f>
        <v>4.5454545454545456E-2</v>
      </c>
      <c r="CF4" s="50">
        <f>$AQ$31*0.3</f>
        <v>9.0909090909090905E-3</v>
      </c>
      <c r="CG4" s="50">
        <v>0</v>
      </c>
      <c r="CH4" s="50">
        <f>$AK$25*0.1</f>
        <v>3.125E-2</v>
      </c>
      <c r="CI4" s="50">
        <v>0</v>
      </c>
      <c r="CJ4" s="50">
        <f>$AK$22*0.1</f>
        <v>1.8750000000000003E-2</v>
      </c>
      <c r="CK4" s="50">
        <f>$AK$23*0.1</f>
        <v>3.1250000000000002E-3</v>
      </c>
      <c r="CL4" s="50">
        <v>0</v>
      </c>
      <c r="CM4" s="50">
        <v>0</v>
      </c>
    </row>
    <row r="5" spans="1:91">
      <c r="A5" s="53">
        <f>怪物产出!A5</f>
        <v>2</v>
      </c>
      <c r="B5" s="53">
        <f>怪物产出!B5</f>
        <v>2</v>
      </c>
      <c r="C5" s="53">
        <f t="shared" ref="C5:C68" si="4">VLOOKUP(B5,$AA$65:$AB$79,2,0)</f>
        <v>2</v>
      </c>
      <c r="D5" s="53" t="str">
        <f>价值设定!N4</f>
        <v>coin,520</v>
      </c>
      <c r="E5" s="53" t="str">
        <f>价值设定!O4</f>
        <v>coin,1040</v>
      </c>
      <c r="F5" s="53" t="str">
        <f>价值设定!P4</f>
        <v>coin,2600</v>
      </c>
      <c r="G5" s="56">
        <v>10302</v>
      </c>
      <c r="H5" s="56">
        <v>10402</v>
      </c>
      <c r="I5" s="56" t="str">
        <f t="shared" si="0"/>
        <v>prop,202,1</v>
      </c>
      <c r="J5" s="56">
        <v>10502</v>
      </c>
      <c r="K5" s="56" t="str">
        <f t="shared" si="1"/>
        <v>cash,200|100;cash,250|50;cash,300|25;cash,400|10;prop,704,5|300;prop,704,10|150;pack,703|250</v>
      </c>
      <c r="L5" s="56" t="str">
        <f t="shared" si="2"/>
        <v>prop,704,2|150;pack,406|60;pack,407|10;prop,322,1|100</v>
      </c>
      <c r="M5" s="56" t="str">
        <f t="shared" si="3"/>
        <v>prop,701,1|20;pack,409|50;pack,411|50;pack,412|10;coin,1040|100;pack,10402|100</v>
      </c>
      <c r="N5" s="56" t="str">
        <f t="shared" ref="N5:N68" si="5">IF(B5&lt;=5,IF(B5&lt;=2,$AW$63,$AY$63),$BA$63)&amp;";"&amp;D5&amp;"|"&amp;IF(B5&lt;=2,$AV$4,$AX$4)&amp;";"&amp;"pack,"&amp;G5&amp;"|"&amp;IF(B5&lt;=2,$AV$6,$AX$6)&amp;";"&amp;"pack,"&amp;J5&amp;"|"&amp;IF(B5&lt;=2,$AV$27,$AX$27)</f>
        <v>prop,701,1|1;coin,520|10000;pack,10302|10000;pack,10502|10000</v>
      </c>
      <c r="O5" s="53">
        <v>80002</v>
      </c>
      <c r="P5" s="53">
        <f t="shared" ref="P5:R5" si="6">O5+100</f>
        <v>80102</v>
      </c>
      <c r="Q5" s="53">
        <f t="shared" si="6"/>
        <v>80202</v>
      </c>
      <c r="R5" s="53">
        <f t="shared" si="6"/>
        <v>80302</v>
      </c>
      <c r="S5" s="56" t="str">
        <f>IF(B5&gt;5,VLOOKUP(B5,随机目标!$BC$2:$BF$17,4,0)&amp;"|"&amp;$AH$18&amp;";","")&amp;K5</f>
        <v>cash,200|100;cash,250|50;cash,300|25;cash,400|10;prop,704,5|300;prop,704,10|150;pack,703|250</v>
      </c>
      <c r="T5" s="56" t="str">
        <f>IF(B5&gt;5,VLOOKUP(B5,随机目标!$BC$2:$BF$17,4,0)&amp;"|"&amp;$AN$18&amp;";"&amp;VLOOKUP(B5,随机目标!$BC$2:$BF$17,3,0)&amp;"|"&amp;$AN$17&amp;";",IF(B5&gt;2,VLOOKUP(B5,随机目标!$BC$2:$BF$17,3,0)&amp;"|"&amp;$AL$17&amp;";",""))&amp;L5</f>
        <v>prop,704,2|150;pack,406|60;pack,407|10;prop,322,1|100</v>
      </c>
      <c r="U5" s="56" t="str">
        <f>IF(B5&gt;5,VLOOKUP(B5,随机目标!$BC$2:$BF$17,3,0)&amp;"|"&amp;$AT$17&amp;";",IF(B5&gt;2,VLOOKUP(B5,随机目标!$BC$2:$BF$17,3,0)&amp;"|"&amp;$AR$17&amp;";",""))&amp;M5</f>
        <v>prop,701,1|20;pack,409|50;pack,411|50;pack,412|10;coin,1040|100;pack,10402|100</v>
      </c>
      <c r="V5" s="56" t="str">
        <f>IF(B5&gt;5,VLOOKUP(B5,随机目标!$BC$2:$BF$17,2,0)&amp;"|"&amp;$AZ$16&amp;";"&amp;VLOOKUP(B5,随机目标!$BC$2:$BF$17,3,0)&amp;"|"&amp;$AZ$17&amp;";",IF(B5&gt;2,VLOOKUP(B5,随机目标!$BC$2:$BF$17,2,0)&amp;"|"&amp;$AX$16&amp;";"&amp;VLOOKUP(B5,随机目标!$BC$2:$BF$17,3,0)&amp;"|"&amp;$AX$17&amp;";",""))&amp;N5</f>
        <v>prop,701,1|1;coin,520|10000;pack,10302|10000;pack,10502|10000</v>
      </c>
      <c r="W5" s="53" t="s">
        <v>2024</v>
      </c>
      <c r="X5" s="53"/>
      <c r="Y5" s="53"/>
      <c r="AA5" s="85" t="s">
        <v>254</v>
      </c>
      <c r="AB5" s="85">
        <v>20</v>
      </c>
      <c r="AC5" s="85"/>
      <c r="AD5" s="73"/>
      <c r="AE5" s="86" t="str">
        <f t="shared" ref="AE5:AE20" si="7">IF(AD5="","",AD5/SUM(AD$3:AD$31))</f>
        <v/>
      </c>
      <c r="AF5" s="86"/>
      <c r="AG5" s="86" t="str">
        <f t="shared" ref="AG5:AG32" si="8">IF(AF5="","",AF5/SUM(AF$3:AF$31))</f>
        <v/>
      </c>
      <c r="AH5" s="58"/>
      <c r="AI5" s="87" t="str">
        <f t="shared" ref="AI5:AI32" si="9">IF(AH5="","",AH5/SUM(AH$3:AH$31))</f>
        <v/>
      </c>
      <c r="AJ5" s="58"/>
      <c r="AK5" s="86" t="str">
        <f t="shared" ref="AK5:AK32" si="10">IF(AJ5="","",AJ5/SUM(AJ$3:AJ$31))</f>
        <v/>
      </c>
      <c r="AL5" s="86"/>
      <c r="AM5" s="86" t="str">
        <f t="shared" ref="AM5:AM32" si="11">IF(AL5="","",AL5/SUM(AL$3:AL$31))</f>
        <v/>
      </c>
      <c r="AN5" s="58"/>
      <c r="AO5" s="86" t="str">
        <f t="shared" ref="AO5:AO32" si="12">IF(AN5="","",AN5/SUM(AN$3:AN$31))</f>
        <v/>
      </c>
      <c r="AP5" s="73">
        <v>100</v>
      </c>
      <c r="AQ5" s="86">
        <f t="shared" ref="AQ5:AS20" si="13">IF(AP5="","",AP5/SUM(AP$3:AP$31))</f>
        <v>0.30303030303030304</v>
      </c>
      <c r="AR5" s="58">
        <v>100</v>
      </c>
      <c r="AS5" s="86">
        <f t="shared" si="13"/>
        <v>0.23809523809523808</v>
      </c>
      <c r="AT5" s="58">
        <v>100</v>
      </c>
      <c r="AU5" s="87">
        <f t="shared" ref="AU5:AU32" si="14">IF(AT5="","",AT5/SUM(AT$3:AT$31))</f>
        <v>0.17543859649122806</v>
      </c>
      <c r="AV5" s="58"/>
      <c r="AW5" s="86" t="str">
        <f t="shared" ref="AW5:AW32" si="15">IF(AV5="","",AV5/SUM(AV$3:AV$31))</f>
        <v/>
      </c>
      <c r="AX5" s="58"/>
      <c r="AY5" s="86" t="str">
        <f t="shared" ref="AY5:AY32" si="16">IF(AX5="","",AX5/SUM(AX$3:AX$31))</f>
        <v/>
      </c>
      <c r="AZ5" s="58"/>
      <c r="BA5" s="87" t="str">
        <f t="shared" ref="BA5:BA32" si="17">IF(AZ5="","",AZ5/SUM(AZ$3:AZ$31))</f>
        <v/>
      </c>
      <c r="BB5" s="148"/>
      <c r="BC5" s="146" t="s">
        <v>2131</v>
      </c>
      <c r="BD5" s="150">
        <v>3</v>
      </c>
      <c r="BE5" s="146">
        <f>VLOOKUP(BD5,价值设定!$I$2:$L$102,3,0)</f>
        <v>53</v>
      </c>
      <c r="BF5" s="146">
        <f>VLOOKUP(BD5,价值设定!$I$2:$L$102,4,0)</f>
        <v>176</v>
      </c>
      <c r="BG5" s="148"/>
      <c r="BH5" s="148"/>
      <c r="BI5" s="147"/>
      <c r="BJ5" s="50" t="s">
        <v>207</v>
      </c>
      <c r="BK5" s="50" t="s">
        <v>208</v>
      </c>
      <c r="BL5" s="59">
        <v>50</v>
      </c>
      <c r="CA5" s="50">
        <v>2</v>
      </c>
      <c r="CB5" s="50">
        <f>$AW$27*0.6</f>
        <v>0.19999333355554816</v>
      </c>
      <c r="CC5" s="50">
        <f>$AQ$28*0.3</f>
        <v>4.5454545454545456E-2</v>
      </c>
      <c r="CD5" s="50">
        <v>0</v>
      </c>
      <c r="CE5" s="50">
        <f>$AQ$30*0.3</f>
        <v>4.5454545454545456E-2</v>
      </c>
      <c r="CF5" s="50">
        <f>$AQ$31*0.3</f>
        <v>9.0909090909090905E-3</v>
      </c>
      <c r="CG5" s="50">
        <v>0</v>
      </c>
      <c r="CH5" s="50">
        <f>$AK$25*0.1</f>
        <v>3.125E-2</v>
      </c>
      <c r="CI5" s="50">
        <v>0</v>
      </c>
      <c r="CJ5" s="50">
        <f t="shared" ref="CJ5" si="18">$AK$22*0.1</f>
        <v>1.8750000000000003E-2</v>
      </c>
      <c r="CK5" s="50">
        <f>$AK$23*0.1</f>
        <v>3.1250000000000002E-3</v>
      </c>
      <c r="CL5" s="50">
        <v>0</v>
      </c>
      <c r="CM5" s="50">
        <v>0</v>
      </c>
    </row>
    <row r="6" spans="1:91">
      <c r="A6" s="53">
        <f>怪物产出!A6</f>
        <v>3</v>
      </c>
      <c r="B6" s="53">
        <f>怪物产出!B6</f>
        <v>2</v>
      </c>
      <c r="C6" s="53">
        <f t="shared" si="4"/>
        <v>2</v>
      </c>
      <c r="D6" s="53" t="str">
        <f>价值设定!N5</f>
        <v>coin,530</v>
      </c>
      <c r="E6" s="53" t="str">
        <f>价值设定!O5</f>
        <v>coin,1060</v>
      </c>
      <c r="F6" s="53" t="str">
        <f>价值设定!P5</f>
        <v>coin,2650</v>
      </c>
      <c r="G6" s="56">
        <v>10303</v>
      </c>
      <c r="H6" s="56">
        <v>10403</v>
      </c>
      <c r="I6" s="56" t="str">
        <f t="shared" si="0"/>
        <v>prop,202,1</v>
      </c>
      <c r="J6" s="56">
        <v>10503</v>
      </c>
      <c r="K6" s="56" t="str">
        <f t="shared" si="1"/>
        <v>cash,200|100;cash,250|50;cash,300|25;cash,400|10;prop,704,5|300;prop,704,10|150;pack,703|250</v>
      </c>
      <c r="L6" s="56" t="str">
        <f t="shared" si="2"/>
        <v>prop,704,2|150;pack,406|60;pack,407|10;prop,322,1|100</v>
      </c>
      <c r="M6" s="56" t="str">
        <f t="shared" si="3"/>
        <v>prop,701,1|20;pack,409|50;pack,411|50;pack,412|10;coin,1060|100;pack,10403|100</v>
      </c>
      <c r="N6" s="56" t="str">
        <f t="shared" si="5"/>
        <v>prop,701,1|1;coin,530|10000;pack,10303|10000;pack,10503|10000</v>
      </c>
      <c r="O6" s="53">
        <v>80003</v>
      </c>
      <c r="P6" s="53">
        <f t="shared" ref="P6:R6" si="19">O6+100</f>
        <v>80103</v>
      </c>
      <c r="Q6" s="53">
        <f t="shared" si="19"/>
        <v>80203</v>
      </c>
      <c r="R6" s="53">
        <f t="shared" si="19"/>
        <v>80303</v>
      </c>
      <c r="S6" s="56" t="str">
        <f>IF(B6&gt;5,VLOOKUP(B6,随机目标!$BC$2:$BF$17,4,0)&amp;"|"&amp;$AH$18&amp;";","")&amp;K6</f>
        <v>cash,200|100;cash,250|50;cash,300|25;cash,400|10;prop,704,5|300;prop,704,10|150;pack,703|250</v>
      </c>
      <c r="T6" s="56" t="str">
        <f>IF(B6&gt;5,VLOOKUP(B6,随机目标!$BC$2:$BF$17,4,0)&amp;"|"&amp;$AN$18&amp;";"&amp;VLOOKUP(B6,随机目标!$BC$2:$BF$17,3,0)&amp;"|"&amp;$AN$17&amp;";",IF(B6&gt;2,VLOOKUP(B6,随机目标!$BC$2:$BF$17,3,0)&amp;"|"&amp;$AL$17&amp;";",""))&amp;L6</f>
        <v>prop,704,2|150;pack,406|60;pack,407|10;prop,322,1|100</v>
      </c>
      <c r="U6" s="56" t="str">
        <f>IF(B6&gt;5,VLOOKUP(B6,随机目标!$BC$2:$BF$17,3,0)&amp;"|"&amp;$AT$17&amp;";",IF(B6&gt;2,VLOOKUP(B6,随机目标!$BC$2:$BF$17,3,0)&amp;"|"&amp;$AR$17&amp;";",""))&amp;M6</f>
        <v>prop,701,1|20;pack,409|50;pack,411|50;pack,412|10;coin,1060|100;pack,10403|100</v>
      </c>
      <c r="V6" s="56" t="str">
        <f>IF(B6&gt;5,VLOOKUP(B6,随机目标!$BC$2:$BF$17,2,0)&amp;"|"&amp;$AZ$16&amp;";"&amp;VLOOKUP(B6,随机目标!$BC$2:$BF$17,3,0)&amp;"|"&amp;$AZ$17&amp;";",IF(B6&gt;2,VLOOKUP(B6,随机目标!$BC$2:$BF$17,2,0)&amp;"|"&amp;$AX$16&amp;";"&amp;VLOOKUP(B6,随机目标!$BC$2:$BF$17,3,0)&amp;"|"&amp;$AX$17&amp;";",""))&amp;N6</f>
        <v>prop,701,1|1;coin,530|10000;pack,10303|10000;pack,10503|10000</v>
      </c>
      <c r="W6" s="53" t="s">
        <v>2024</v>
      </c>
      <c r="X6" s="53"/>
      <c r="Y6" s="53"/>
      <c r="AA6" s="85" t="s">
        <v>255</v>
      </c>
      <c r="AB6" s="85">
        <v>10</v>
      </c>
      <c r="AC6" s="85"/>
      <c r="AD6" s="73"/>
      <c r="AE6" s="86" t="str">
        <f t="shared" si="7"/>
        <v/>
      </c>
      <c r="AF6" s="86"/>
      <c r="AG6" s="86" t="str">
        <f t="shared" si="8"/>
        <v/>
      </c>
      <c r="AH6" s="58"/>
      <c r="AI6" s="87" t="str">
        <f t="shared" si="9"/>
        <v/>
      </c>
      <c r="AJ6" s="58"/>
      <c r="AK6" s="86" t="str">
        <f t="shared" si="10"/>
        <v/>
      </c>
      <c r="AL6" s="86"/>
      <c r="AM6" s="86" t="str">
        <f t="shared" si="11"/>
        <v/>
      </c>
      <c r="AN6" s="58"/>
      <c r="AO6" s="86" t="str">
        <f t="shared" si="12"/>
        <v/>
      </c>
      <c r="AP6" s="73"/>
      <c r="AQ6" s="86" t="str">
        <f t="shared" si="13"/>
        <v/>
      </c>
      <c r="AR6" s="58"/>
      <c r="AS6" s="86" t="str">
        <f t="shared" si="13"/>
        <v/>
      </c>
      <c r="AT6" s="58"/>
      <c r="AU6" s="87" t="str">
        <f t="shared" si="14"/>
        <v/>
      </c>
      <c r="AV6" s="58">
        <v>10000</v>
      </c>
      <c r="AW6" s="86">
        <f t="shared" si="15"/>
        <v>0.33332222259258026</v>
      </c>
      <c r="AX6" s="58">
        <v>100</v>
      </c>
      <c r="AY6" s="86">
        <f t="shared" si="16"/>
        <v>0.16949152542372881</v>
      </c>
      <c r="AZ6" s="58">
        <v>100</v>
      </c>
      <c r="BA6" s="87">
        <f t="shared" si="17"/>
        <v>0.17241379310344829</v>
      </c>
      <c r="BB6" s="148"/>
      <c r="BC6" s="146" t="s">
        <v>2132</v>
      </c>
      <c r="BD6" s="150">
        <v>4</v>
      </c>
      <c r="BE6" s="146">
        <f>VLOOKUP(BD6,价值设定!$I$2:$L$102,3,0)</f>
        <v>54</v>
      </c>
      <c r="BF6" s="146">
        <f>VLOOKUP(BD6,价值设定!$I$2:$L$102,4,0)</f>
        <v>180</v>
      </c>
      <c r="BG6" s="148"/>
      <c r="BH6" s="148"/>
      <c r="BI6" s="147"/>
      <c r="BJ6" s="50" t="s">
        <v>209</v>
      </c>
      <c r="BK6" s="50" t="s">
        <v>210</v>
      </c>
      <c r="BL6" s="59">
        <v>200</v>
      </c>
      <c r="CA6" s="50">
        <v>3</v>
      </c>
      <c r="CB6" s="50">
        <f>$AY$27*0.6</f>
        <v>0.10169491525423728</v>
      </c>
      <c r="CC6" s="50">
        <f>$AS$28*0.3</f>
        <v>3.5714285714285712E-2</v>
      </c>
      <c r="CD6" s="50">
        <v>0</v>
      </c>
      <c r="CE6" s="50">
        <f>$AS$30*0.3</f>
        <v>3.5714285714285712E-2</v>
      </c>
      <c r="CF6" s="50">
        <f>$AS$31*0.3</f>
        <v>7.1428571428571418E-3</v>
      </c>
      <c r="CG6" s="50">
        <v>0</v>
      </c>
      <c r="CH6" s="50">
        <f>$AM$25*0.1</f>
        <v>2.0408163265306124E-2</v>
      </c>
      <c r="CI6" s="50">
        <v>0</v>
      </c>
      <c r="CJ6" s="50">
        <f>$AM$22*0.1</f>
        <v>1.2244897959183675E-2</v>
      </c>
      <c r="CK6" s="50">
        <f>$AM$23*0.1</f>
        <v>2.040816326530612E-3</v>
      </c>
      <c r="CL6" s="50">
        <v>0</v>
      </c>
      <c r="CM6" s="50">
        <f>$AM$17*0.1+$AS$17*0.3+$AY$17*0.6</f>
        <v>2.7516430300933932E-2</v>
      </c>
    </row>
    <row r="7" spans="1:91">
      <c r="A7" s="53">
        <f>怪物产出!A7</f>
        <v>4</v>
      </c>
      <c r="B7" s="53">
        <f>怪物产出!B7</f>
        <v>2</v>
      </c>
      <c r="C7" s="53">
        <f t="shared" si="4"/>
        <v>2</v>
      </c>
      <c r="D7" s="53" t="str">
        <f>价值设定!N6</f>
        <v>coin,540</v>
      </c>
      <c r="E7" s="53" t="str">
        <f>价值设定!O6</f>
        <v>coin,1080</v>
      </c>
      <c r="F7" s="53" t="str">
        <f>价值设定!P6</f>
        <v>coin,2700</v>
      </c>
      <c r="G7" s="56">
        <v>10304</v>
      </c>
      <c r="H7" s="56">
        <v>10404</v>
      </c>
      <c r="I7" s="56" t="str">
        <f t="shared" si="0"/>
        <v>prop,202,1</v>
      </c>
      <c r="J7" s="56">
        <v>10504</v>
      </c>
      <c r="K7" s="56" t="str">
        <f t="shared" si="1"/>
        <v>cash,200|100;cash,250|50;cash,300|25;cash,400|10;prop,704,5|300;prop,704,10|150;pack,703|250</v>
      </c>
      <c r="L7" s="56" t="str">
        <f t="shared" si="2"/>
        <v>prop,704,2|150;pack,406|60;pack,407|10;prop,322,1|100</v>
      </c>
      <c r="M7" s="56" t="str">
        <f t="shared" si="3"/>
        <v>prop,701,1|20;pack,409|50;pack,411|50;pack,412|10;coin,1080|100;pack,10404|100</v>
      </c>
      <c r="N7" s="56" t="str">
        <f t="shared" si="5"/>
        <v>prop,701,1|1;coin,540|10000;pack,10304|10000;pack,10504|10000</v>
      </c>
      <c r="O7" s="53">
        <v>80004</v>
      </c>
      <c r="P7" s="53">
        <f t="shared" ref="P7:R7" si="20">O7+100</f>
        <v>80104</v>
      </c>
      <c r="Q7" s="53">
        <f t="shared" si="20"/>
        <v>80204</v>
      </c>
      <c r="R7" s="53">
        <f t="shared" si="20"/>
        <v>80304</v>
      </c>
      <c r="S7" s="56" t="str">
        <f>IF(B7&gt;5,VLOOKUP(B7,随机目标!$BC$2:$BF$17,4,0)&amp;"|"&amp;$AH$18&amp;";","")&amp;K7</f>
        <v>cash,200|100;cash,250|50;cash,300|25;cash,400|10;prop,704,5|300;prop,704,10|150;pack,703|250</v>
      </c>
      <c r="T7" s="56" t="str">
        <f>IF(B7&gt;5,VLOOKUP(B7,随机目标!$BC$2:$BF$17,4,0)&amp;"|"&amp;$AN$18&amp;";"&amp;VLOOKUP(B7,随机目标!$BC$2:$BF$17,3,0)&amp;"|"&amp;$AN$17&amp;";",IF(B7&gt;2,VLOOKUP(B7,随机目标!$BC$2:$BF$17,3,0)&amp;"|"&amp;$AL$17&amp;";",""))&amp;L7</f>
        <v>prop,704,2|150;pack,406|60;pack,407|10;prop,322,1|100</v>
      </c>
      <c r="U7" s="56" t="str">
        <f>IF(B7&gt;5,VLOOKUP(B7,随机目标!$BC$2:$BF$17,3,0)&amp;"|"&amp;$AT$17&amp;";",IF(B7&gt;2,VLOOKUP(B7,随机目标!$BC$2:$BF$17,3,0)&amp;"|"&amp;$AR$17&amp;";",""))&amp;M7</f>
        <v>prop,701,1|20;pack,409|50;pack,411|50;pack,412|10;coin,1080|100;pack,10404|100</v>
      </c>
      <c r="V7" s="56" t="str">
        <f>IF(B7&gt;5,VLOOKUP(B7,随机目标!$BC$2:$BF$17,2,0)&amp;"|"&amp;$AZ$16&amp;";"&amp;VLOOKUP(B7,随机目标!$BC$2:$BF$17,3,0)&amp;"|"&amp;$AZ$17&amp;";",IF(B7&gt;2,VLOOKUP(B7,随机目标!$BC$2:$BF$17,2,0)&amp;"|"&amp;$AX$16&amp;";"&amp;VLOOKUP(B7,随机目标!$BC$2:$BF$17,3,0)&amp;"|"&amp;$AX$17&amp;";",""))&amp;N7</f>
        <v>prop,701,1|1;coin,540|10000;pack,10304|10000;pack,10504|10000</v>
      </c>
      <c r="W7" s="53" t="s">
        <v>2024</v>
      </c>
      <c r="X7" s="53"/>
      <c r="Y7" s="53"/>
      <c r="AA7" s="85" t="s">
        <v>256</v>
      </c>
      <c r="AB7" s="85">
        <v>20</v>
      </c>
      <c r="AC7" s="85"/>
      <c r="AD7" s="73"/>
      <c r="AE7" s="86" t="str">
        <f t="shared" si="7"/>
        <v/>
      </c>
      <c r="AF7" s="86"/>
      <c r="AG7" s="86" t="str">
        <f t="shared" si="8"/>
        <v/>
      </c>
      <c r="AH7" s="58"/>
      <c r="AI7" s="87" t="str">
        <f t="shared" si="9"/>
        <v/>
      </c>
      <c r="AJ7" s="58"/>
      <c r="AK7" s="86" t="str">
        <f t="shared" si="10"/>
        <v/>
      </c>
      <c r="AL7" s="86"/>
      <c r="AM7" s="86" t="str">
        <f t="shared" si="11"/>
        <v/>
      </c>
      <c r="AN7" s="58"/>
      <c r="AO7" s="86" t="str">
        <f t="shared" si="12"/>
        <v/>
      </c>
      <c r="AP7" s="73">
        <v>100</v>
      </c>
      <c r="AQ7" s="86">
        <f t="shared" si="13"/>
        <v>0.30303030303030304</v>
      </c>
      <c r="AR7" s="58">
        <v>100</v>
      </c>
      <c r="AS7" s="86">
        <f t="shared" si="13"/>
        <v>0.23809523809523808</v>
      </c>
      <c r="AT7" s="58">
        <v>100</v>
      </c>
      <c r="AU7" s="87">
        <f t="shared" si="14"/>
        <v>0.17543859649122806</v>
      </c>
      <c r="AV7" s="58"/>
      <c r="AW7" s="86" t="str">
        <f t="shared" si="15"/>
        <v/>
      </c>
      <c r="AX7" s="58"/>
      <c r="AY7" s="86" t="str">
        <f t="shared" si="16"/>
        <v/>
      </c>
      <c r="AZ7" s="58"/>
      <c r="BA7" s="87" t="str">
        <f t="shared" si="17"/>
        <v/>
      </c>
      <c r="BB7" s="148"/>
      <c r="BC7" s="146" t="s">
        <v>147</v>
      </c>
      <c r="BD7" s="150">
        <v>5</v>
      </c>
      <c r="BE7" s="146">
        <f>VLOOKUP(BD7,价值设定!$I$2:$L$102,3,0)</f>
        <v>55</v>
      </c>
      <c r="BF7" s="146">
        <f>VLOOKUP(BD7,价值设定!$I$2:$L$102,4,0)</f>
        <v>183</v>
      </c>
      <c r="BG7" s="148"/>
      <c r="BH7" s="148"/>
      <c r="BI7" s="147"/>
      <c r="CA7" s="50">
        <v>4</v>
      </c>
      <c r="CB7" s="50">
        <f t="shared" ref="CB7:CB8" si="21">$AY$27*0.6</f>
        <v>0.10169491525423728</v>
      </c>
      <c r="CC7" s="50">
        <f t="shared" ref="CC7:CC8" si="22">$AS$28*0.3</f>
        <v>3.5714285714285712E-2</v>
      </c>
      <c r="CD7" s="50">
        <v>0</v>
      </c>
      <c r="CE7" s="50">
        <f t="shared" ref="CE7:CE8" si="23">$AS$30*0.3</f>
        <v>3.5714285714285712E-2</v>
      </c>
      <c r="CF7" s="50">
        <f t="shared" ref="CF7:CF8" si="24">$AS$31*0.3</f>
        <v>7.1428571428571418E-3</v>
      </c>
      <c r="CG7" s="50">
        <v>0</v>
      </c>
      <c r="CH7" s="50">
        <f t="shared" ref="CH7:CH8" si="25">$AM$25*0.1</f>
        <v>2.0408163265306124E-2</v>
      </c>
      <c r="CI7" s="50">
        <v>0</v>
      </c>
      <c r="CJ7" s="50">
        <f t="shared" ref="CJ7:CJ8" si="26">$AM$22*0.1</f>
        <v>1.2244897959183675E-2</v>
      </c>
      <c r="CK7" s="50">
        <f t="shared" ref="CK7:CK8" si="27">$AM$23*0.1</f>
        <v>2.040816326530612E-3</v>
      </c>
      <c r="CL7" s="50">
        <v>0</v>
      </c>
      <c r="CM7" s="50">
        <f t="shared" ref="CM7:CM8" si="28">$AM$17*0.1+$AS$17*0.3+$AY$17*0.6</f>
        <v>2.7516430300933932E-2</v>
      </c>
    </row>
    <row r="8" spans="1:91">
      <c r="A8" s="53">
        <f>怪物产出!A8</f>
        <v>5</v>
      </c>
      <c r="B8" s="53">
        <f>怪物产出!B8</f>
        <v>3</v>
      </c>
      <c r="C8" s="53">
        <f t="shared" si="4"/>
        <v>2</v>
      </c>
      <c r="D8" s="53" t="str">
        <f>价值设定!N7</f>
        <v>coin,550</v>
      </c>
      <c r="E8" s="53" t="str">
        <f>价值设定!O7</f>
        <v>coin,1100</v>
      </c>
      <c r="F8" s="53" t="str">
        <f>价值设定!P7</f>
        <v>coin,2750</v>
      </c>
      <c r="G8" s="56">
        <v>10305</v>
      </c>
      <c r="H8" s="56">
        <v>10405</v>
      </c>
      <c r="I8" s="56" t="str">
        <f t="shared" si="0"/>
        <v>prop,202,1</v>
      </c>
      <c r="J8" s="56">
        <v>10505</v>
      </c>
      <c r="K8" s="56" t="str">
        <f t="shared" si="1"/>
        <v>cash,200|100;cash,250|50;cash,300|25;cash,400|10;prop,704,5|300;prop,704,10|150;pack,703|250</v>
      </c>
      <c r="L8" s="56" t="str">
        <f t="shared" si="2"/>
        <v>prop,704,2|150;pack,702|90;pack,703|30;pack,406|60;pack,407|10;prop,322,1|100</v>
      </c>
      <c r="M8" s="56" t="str">
        <f t="shared" si="3"/>
        <v>prop,701,1|20;pack,701|40;pack,702|40;pack,409|50;pack,411|50;pack,412|10;coin,1100|100;pack,10405|100</v>
      </c>
      <c r="N8" s="56" t="str">
        <f t="shared" si="5"/>
        <v>pack,701|150;pack,702|30;coin,550|100;pack,10305|100;pack,10505|100</v>
      </c>
      <c r="O8" s="53">
        <v>80005</v>
      </c>
      <c r="P8" s="53">
        <f t="shared" ref="P8:R8" si="29">O8+100</f>
        <v>80105</v>
      </c>
      <c r="Q8" s="53">
        <f t="shared" si="29"/>
        <v>80205</v>
      </c>
      <c r="R8" s="53">
        <f t="shared" si="29"/>
        <v>80305</v>
      </c>
      <c r="S8" s="56" t="str">
        <f>IF(B8&gt;5,VLOOKUP(B8,随机目标!$BC$2:$BF$17,4,0)&amp;"|"&amp;$AH$18&amp;";","")&amp;K8</f>
        <v>cash,200|100;cash,250|50;cash,300|25;cash,400|10;prop,704,5|300;prop,704,10|150;pack,703|250</v>
      </c>
      <c r="T8" s="56" t="str">
        <f>IF(B8&gt;5,VLOOKUP(B8,随机目标!$BC$2:$BF$17,4,0)&amp;"|"&amp;$AN$18&amp;";"&amp;VLOOKUP(B8,随机目标!$BC$2:$BF$17,3,0)&amp;"|"&amp;$AN$17&amp;";",IF(B8&gt;2,VLOOKUP(B8,随机目标!$BC$2:$BF$17,3,0)&amp;"|"&amp;$AL$17&amp;";",""))&amp;L8</f>
        <v>pack,303|50;prop,704,2|150;pack,702|90;pack,703|30;pack,406|60;pack,407|10;prop,322,1|100</v>
      </c>
      <c r="U8" s="56" t="str">
        <f>IF(B8&gt;5,VLOOKUP(B8,随机目标!$BC$2:$BF$17,3,0)&amp;"|"&amp;$AT$17&amp;";",IF(B8&gt;2,VLOOKUP(B8,随机目标!$BC$2:$BF$17,3,0)&amp;"|"&amp;$AR$17&amp;";",""))&amp;M8</f>
        <v>pack,303|10;prop,701,1|20;pack,701|40;pack,702|40;pack,409|50;pack,411|50;pack,412|10;coin,1100|100;pack,10405|100</v>
      </c>
      <c r="V8" s="56" t="str">
        <f>IF(B8&gt;5,VLOOKUP(B8,随机目标!$BC$2:$BF$17,2,0)&amp;"|"&amp;$AZ$16&amp;";"&amp;VLOOKUP(B8,随机目标!$BC$2:$BF$17,3,0)&amp;"|"&amp;$AZ$17&amp;";",IF(B8&gt;2,VLOOKUP(B8,随机目标!$BC$2:$BF$17,2,0)&amp;"|"&amp;$AX$16&amp;";"&amp;VLOOKUP(B8,随机目标!$BC$2:$BF$17,3,0)&amp;"|"&amp;$AX$17&amp;";",""))&amp;N8</f>
        <v>pack,302|100;pack,303|10;pack,701|150;pack,702|30;coin,550|100;pack,10305|100;pack,10505|100</v>
      </c>
      <c r="W8" s="53" t="s">
        <v>2024</v>
      </c>
      <c r="X8" s="53"/>
      <c r="Y8" s="53"/>
      <c r="AA8" s="50" t="s">
        <v>229</v>
      </c>
      <c r="AB8" s="50">
        <v>200</v>
      </c>
      <c r="AC8" s="50" t="str">
        <f>"cash,"&amp;AB8</f>
        <v>cash,200</v>
      </c>
      <c r="AD8" s="73">
        <v>100</v>
      </c>
      <c r="AE8" s="86">
        <f t="shared" si="7"/>
        <v>0.11299435028248588</v>
      </c>
      <c r="AF8" s="58">
        <v>100</v>
      </c>
      <c r="AG8" s="86">
        <f t="shared" si="8"/>
        <v>0.11299435028248588</v>
      </c>
      <c r="AH8" s="58">
        <v>100</v>
      </c>
      <c r="AI8" s="87">
        <f t="shared" si="9"/>
        <v>9.0497737556561084E-2</v>
      </c>
      <c r="AJ8" s="58"/>
      <c r="AK8" s="86" t="str">
        <f t="shared" si="10"/>
        <v/>
      </c>
      <c r="AL8" s="86"/>
      <c r="AM8" s="86" t="str">
        <f t="shared" si="11"/>
        <v/>
      </c>
      <c r="AN8" s="58"/>
      <c r="AO8" s="86" t="str">
        <f t="shared" si="12"/>
        <v/>
      </c>
      <c r="AP8" s="73"/>
      <c r="AQ8" s="86" t="str">
        <f t="shared" si="13"/>
        <v/>
      </c>
      <c r="AR8" s="58"/>
      <c r="AS8" s="86" t="str">
        <f t="shared" si="13"/>
        <v/>
      </c>
      <c r="AT8" s="58"/>
      <c r="AU8" s="87" t="str">
        <f t="shared" si="14"/>
        <v/>
      </c>
      <c r="AV8" s="58"/>
      <c r="AW8" s="86" t="str">
        <f t="shared" si="15"/>
        <v/>
      </c>
      <c r="AX8" s="58"/>
      <c r="AY8" s="86" t="str">
        <f t="shared" si="16"/>
        <v/>
      </c>
      <c r="AZ8" s="58"/>
      <c r="BA8" s="87" t="str">
        <f t="shared" si="17"/>
        <v/>
      </c>
      <c r="BB8" s="148"/>
      <c r="BC8" s="146" t="s">
        <v>2133</v>
      </c>
      <c r="BD8" s="150">
        <v>7</v>
      </c>
      <c r="BE8" s="146">
        <f>VLOOKUP(BD8,价值设定!$I$2:$L$102,3,0)</f>
        <v>57</v>
      </c>
      <c r="BF8" s="146">
        <f>VLOOKUP(BD8,价值设定!$I$2:$L$102,4,0)</f>
        <v>190</v>
      </c>
      <c r="BG8" s="148"/>
      <c r="BH8" s="148"/>
      <c r="BI8" s="147"/>
      <c r="BJ8" s="84" t="s">
        <v>216</v>
      </c>
      <c r="BK8" s="84" t="s">
        <v>134</v>
      </c>
      <c r="BL8" s="88" t="s">
        <v>217</v>
      </c>
      <c r="BM8" s="89" t="s">
        <v>239</v>
      </c>
      <c r="CA8" s="50">
        <v>5</v>
      </c>
      <c r="CB8" s="50">
        <f t="shared" si="21"/>
        <v>0.10169491525423728</v>
      </c>
      <c r="CC8" s="50">
        <f t="shared" si="22"/>
        <v>3.5714285714285712E-2</v>
      </c>
      <c r="CD8" s="50">
        <v>0</v>
      </c>
      <c r="CE8" s="50">
        <f t="shared" si="23"/>
        <v>3.5714285714285712E-2</v>
      </c>
      <c r="CF8" s="50">
        <f t="shared" si="24"/>
        <v>7.1428571428571418E-3</v>
      </c>
      <c r="CG8" s="50">
        <v>0</v>
      </c>
      <c r="CH8" s="50">
        <f t="shared" si="25"/>
        <v>2.0408163265306124E-2</v>
      </c>
      <c r="CI8" s="50">
        <v>0</v>
      </c>
      <c r="CJ8" s="50">
        <f t="shared" si="26"/>
        <v>1.2244897959183675E-2</v>
      </c>
      <c r="CK8" s="50">
        <f t="shared" si="27"/>
        <v>2.040816326530612E-3</v>
      </c>
      <c r="CL8" s="50">
        <v>0</v>
      </c>
      <c r="CM8" s="50">
        <f t="shared" si="28"/>
        <v>2.7516430300933932E-2</v>
      </c>
    </row>
    <row r="9" spans="1:91">
      <c r="A9" s="53">
        <f>怪物产出!A9</f>
        <v>6</v>
      </c>
      <c r="B9" s="53">
        <f>怪物产出!B9</f>
        <v>3</v>
      </c>
      <c r="C9" s="53">
        <f t="shared" si="4"/>
        <v>2</v>
      </c>
      <c r="D9" s="53" t="str">
        <f>价值设定!N8</f>
        <v>coin,560</v>
      </c>
      <c r="E9" s="53" t="str">
        <f>价值设定!O8</f>
        <v>coin,1120</v>
      </c>
      <c r="F9" s="53" t="str">
        <f>价值设定!P8</f>
        <v>coin,2800</v>
      </c>
      <c r="G9" s="56">
        <v>10306</v>
      </c>
      <c r="H9" s="56">
        <v>10406</v>
      </c>
      <c r="I9" s="56" t="str">
        <f t="shared" si="0"/>
        <v>prop,202,1</v>
      </c>
      <c r="J9" s="56">
        <v>10506</v>
      </c>
      <c r="K9" s="56" t="str">
        <f t="shared" si="1"/>
        <v>cash,200|100;cash,250|50;cash,300|25;cash,400|10;prop,704,5|300;prop,704,10|150;pack,703|250</v>
      </c>
      <c r="L9" s="56" t="str">
        <f t="shared" si="2"/>
        <v>prop,704,2|150;pack,702|90;pack,703|30;pack,406|60;pack,407|10;prop,322,1|100</v>
      </c>
      <c r="M9" s="56" t="str">
        <f t="shared" si="3"/>
        <v>prop,701,1|20;pack,701|40;pack,702|40;pack,409|50;pack,411|50;pack,412|10;coin,1120|100;pack,10406|100</v>
      </c>
      <c r="N9" s="56" t="str">
        <f t="shared" si="5"/>
        <v>pack,701|150;pack,702|30;coin,560|100;pack,10306|100;pack,10506|100</v>
      </c>
      <c r="O9" s="53">
        <v>80006</v>
      </c>
      <c r="P9" s="53">
        <f t="shared" ref="P9:R9" si="30">O9+100</f>
        <v>80106</v>
      </c>
      <c r="Q9" s="53">
        <f t="shared" si="30"/>
        <v>80206</v>
      </c>
      <c r="R9" s="53">
        <f t="shared" si="30"/>
        <v>80306</v>
      </c>
      <c r="S9" s="56" t="str">
        <f>IF(B9&gt;5,VLOOKUP(B9,随机目标!$BC$2:$BF$17,4,0)&amp;"|"&amp;$AH$18&amp;";","")&amp;K9</f>
        <v>cash,200|100;cash,250|50;cash,300|25;cash,400|10;prop,704,5|300;prop,704,10|150;pack,703|250</v>
      </c>
      <c r="T9" s="56" t="str">
        <f>IF(B9&gt;5,VLOOKUP(B9,随机目标!$BC$2:$BF$17,4,0)&amp;"|"&amp;$AN$18&amp;";"&amp;VLOOKUP(B9,随机目标!$BC$2:$BF$17,3,0)&amp;"|"&amp;$AN$17&amp;";",IF(B9&gt;2,VLOOKUP(B9,随机目标!$BC$2:$BF$17,3,0)&amp;"|"&amp;$AL$17&amp;";",""))&amp;L9</f>
        <v>pack,303|50;prop,704,2|150;pack,702|90;pack,703|30;pack,406|60;pack,407|10;prop,322,1|100</v>
      </c>
      <c r="U9" s="56" t="str">
        <f>IF(B9&gt;5,VLOOKUP(B9,随机目标!$BC$2:$BF$17,3,0)&amp;"|"&amp;$AT$17&amp;";",IF(B9&gt;2,VLOOKUP(B9,随机目标!$BC$2:$BF$17,3,0)&amp;"|"&amp;$AR$17&amp;";",""))&amp;M9</f>
        <v>pack,303|10;prop,701,1|20;pack,701|40;pack,702|40;pack,409|50;pack,411|50;pack,412|10;coin,1120|100;pack,10406|100</v>
      </c>
      <c r="V9" s="56" t="str">
        <f>IF(B9&gt;5,VLOOKUP(B9,随机目标!$BC$2:$BF$17,2,0)&amp;"|"&amp;$AZ$16&amp;";"&amp;VLOOKUP(B9,随机目标!$BC$2:$BF$17,3,0)&amp;"|"&amp;$AZ$17&amp;";",IF(B9&gt;2,VLOOKUP(B9,随机目标!$BC$2:$BF$17,2,0)&amp;"|"&amp;$AX$16&amp;";"&amp;VLOOKUP(B9,随机目标!$BC$2:$BF$17,3,0)&amp;"|"&amp;$AX$17&amp;";",""))&amp;N9</f>
        <v>pack,302|100;pack,303|10;pack,701|150;pack,702|30;coin,560|100;pack,10306|100;pack,10506|100</v>
      </c>
      <c r="W9" s="53" t="s">
        <v>2024</v>
      </c>
      <c r="X9" s="53"/>
      <c r="Y9" s="53"/>
      <c r="AA9" s="50" t="s">
        <v>229</v>
      </c>
      <c r="AB9" s="50">
        <v>250</v>
      </c>
      <c r="AC9" s="50" t="str">
        <f t="shared" ref="AC9:AC11" si="31">"cash,"&amp;AB9</f>
        <v>cash,250</v>
      </c>
      <c r="AD9" s="73">
        <v>50</v>
      </c>
      <c r="AE9" s="86">
        <f t="shared" si="7"/>
        <v>5.6497175141242938E-2</v>
      </c>
      <c r="AF9" s="58">
        <v>50</v>
      </c>
      <c r="AG9" s="86">
        <f t="shared" si="8"/>
        <v>5.6497175141242938E-2</v>
      </c>
      <c r="AH9" s="58">
        <v>50</v>
      </c>
      <c r="AI9" s="87">
        <f t="shared" si="9"/>
        <v>4.5248868778280542E-2</v>
      </c>
      <c r="AJ9" s="58"/>
      <c r="AK9" s="86" t="str">
        <f t="shared" si="10"/>
        <v/>
      </c>
      <c r="AL9" s="86"/>
      <c r="AM9" s="86" t="str">
        <f t="shared" si="11"/>
        <v/>
      </c>
      <c r="AN9" s="58"/>
      <c r="AO9" s="86" t="str">
        <f t="shared" si="12"/>
        <v/>
      </c>
      <c r="AP9" s="73"/>
      <c r="AQ9" s="86" t="str">
        <f t="shared" si="13"/>
        <v/>
      </c>
      <c r="AR9" s="58"/>
      <c r="AS9" s="86" t="str">
        <f t="shared" si="13"/>
        <v/>
      </c>
      <c r="AT9" s="58"/>
      <c r="AU9" s="87" t="str">
        <f t="shared" si="14"/>
        <v/>
      </c>
      <c r="AV9" s="58"/>
      <c r="AW9" s="86" t="str">
        <f t="shared" si="15"/>
        <v/>
      </c>
      <c r="AX9" s="58"/>
      <c r="AY9" s="86" t="str">
        <f t="shared" si="16"/>
        <v/>
      </c>
      <c r="AZ9" s="58"/>
      <c r="BA9" s="87" t="str">
        <f t="shared" si="17"/>
        <v/>
      </c>
      <c r="BB9" s="148"/>
      <c r="BC9" s="146" t="s">
        <v>2134</v>
      </c>
      <c r="BD9" s="150">
        <v>10</v>
      </c>
      <c r="BE9" s="146">
        <f>VLOOKUP(BD9,价值设定!$I$2:$L$102,3,0)</f>
        <v>60</v>
      </c>
      <c r="BF9" s="146">
        <f>VLOOKUP(BD9,价值设定!$I$2:$L$102,4,0)</f>
        <v>200</v>
      </c>
      <c r="BG9" s="148"/>
      <c r="BH9" s="148"/>
      <c r="BI9" s="147"/>
      <c r="BJ9" s="59" t="s">
        <v>213</v>
      </c>
      <c r="BK9" s="59">
        <v>60</v>
      </c>
      <c r="BL9" s="59">
        <v>4</v>
      </c>
      <c r="BM9" s="89">
        <f>BK9/BL9</f>
        <v>15</v>
      </c>
      <c r="CA9" s="50">
        <v>6</v>
      </c>
      <c r="CB9" s="50">
        <f>$BA$27*0.6</f>
        <v>0.10344827586206896</v>
      </c>
      <c r="CC9" s="50">
        <v>0</v>
      </c>
      <c r="CD9" s="50">
        <f>$AU$29*0.3</f>
        <v>5.263157894736842E-3</v>
      </c>
      <c r="CE9" s="50">
        <f>$AU$30*0.3</f>
        <v>2.6315789473684209E-2</v>
      </c>
      <c r="CF9" s="50">
        <f>$AU$31*0.3</f>
        <v>5.263157894736842E-3</v>
      </c>
      <c r="CG9" s="50">
        <f>$AU$32*0.3</f>
        <v>5.263157894736842E-3</v>
      </c>
      <c r="CH9" s="50">
        <f>$AO$25*0.1</f>
        <v>3.4782608695652175E-3</v>
      </c>
      <c r="CI9" s="50">
        <f>$AO$26*0.1</f>
        <v>8.6956521739130438E-4</v>
      </c>
      <c r="CJ9" s="50">
        <f>$AO$22*0.1</f>
        <v>1.0434782608695653E-2</v>
      </c>
      <c r="CK9" s="50">
        <f>$AO$23*0.1</f>
        <v>3.4782608695652175E-3</v>
      </c>
      <c r="CL9" s="50">
        <v>0</v>
      </c>
      <c r="CM9" s="50">
        <f>$AO$17*0.1+$AU$17*0.3+$BA$17*0.6</f>
        <v>0.10668350035508561</v>
      </c>
    </row>
    <row r="10" spans="1:91">
      <c r="A10" s="53">
        <f>怪物产出!A10</f>
        <v>7</v>
      </c>
      <c r="B10" s="53">
        <f>怪物产出!B10</f>
        <v>3</v>
      </c>
      <c r="C10" s="53">
        <f t="shared" si="4"/>
        <v>2</v>
      </c>
      <c r="D10" s="53" t="str">
        <f>价值设定!N9</f>
        <v>coin,570</v>
      </c>
      <c r="E10" s="53" t="str">
        <f>价值设定!O9</f>
        <v>coin,1140</v>
      </c>
      <c r="F10" s="53" t="str">
        <f>价值设定!P9</f>
        <v>coin,2850</v>
      </c>
      <c r="G10" s="56">
        <v>10307</v>
      </c>
      <c r="H10" s="56">
        <v>10407</v>
      </c>
      <c r="I10" s="56" t="str">
        <f t="shared" si="0"/>
        <v>prop,202,1</v>
      </c>
      <c r="J10" s="56">
        <v>10507</v>
      </c>
      <c r="K10" s="56" t="str">
        <f t="shared" si="1"/>
        <v>cash,200|100;cash,250|50;cash,300|25;cash,400|10;prop,704,5|300;prop,704,10|150;pack,703|250</v>
      </c>
      <c r="L10" s="56" t="str">
        <f t="shared" si="2"/>
        <v>prop,704,2|150;pack,702|90;pack,703|30;pack,406|60;pack,407|10;prop,322,1|100</v>
      </c>
      <c r="M10" s="56" t="str">
        <f t="shared" si="3"/>
        <v>prop,701,1|20;pack,701|40;pack,702|40;pack,409|50;pack,411|50;pack,412|10;coin,1140|100;pack,10407|100</v>
      </c>
      <c r="N10" s="56" t="str">
        <f t="shared" si="5"/>
        <v>pack,701|150;pack,702|30;coin,570|100;pack,10307|100;pack,10507|100</v>
      </c>
      <c r="O10" s="53">
        <v>80007</v>
      </c>
      <c r="P10" s="53">
        <f t="shared" ref="P10:R10" si="32">O10+100</f>
        <v>80107</v>
      </c>
      <c r="Q10" s="53">
        <f t="shared" si="32"/>
        <v>80207</v>
      </c>
      <c r="R10" s="53">
        <f t="shared" si="32"/>
        <v>80307</v>
      </c>
      <c r="S10" s="56" t="str">
        <f>IF(B10&gt;5,VLOOKUP(B10,随机目标!$BC$2:$BF$17,4,0)&amp;"|"&amp;$AH$18&amp;";","")&amp;K10</f>
        <v>cash,200|100;cash,250|50;cash,300|25;cash,400|10;prop,704,5|300;prop,704,10|150;pack,703|250</v>
      </c>
      <c r="T10" s="56" t="str">
        <f>IF(B10&gt;5,VLOOKUP(B10,随机目标!$BC$2:$BF$17,4,0)&amp;"|"&amp;$AN$18&amp;";"&amp;VLOOKUP(B10,随机目标!$BC$2:$BF$17,3,0)&amp;"|"&amp;$AN$17&amp;";",IF(B10&gt;2,VLOOKUP(B10,随机目标!$BC$2:$BF$17,3,0)&amp;"|"&amp;$AL$17&amp;";",""))&amp;L10</f>
        <v>pack,303|50;prop,704,2|150;pack,702|90;pack,703|30;pack,406|60;pack,407|10;prop,322,1|100</v>
      </c>
      <c r="U10" s="56" t="str">
        <f>IF(B10&gt;5,VLOOKUP(B10,随机目标!$BC$2:$BF$17,3,0)&amp;"|"&amp;$AT$17&amp;";",IF(B10&gt;2,VLOOKUP(B10,随机目标!$BC$2:$BF$17,3,0)&amp;"|"&amp;$AR$17&amp;";",""))&amp;M10</f>
        <v>pack,303|10;prop,701,1|20;pack,701|40;pack,702|40;pack,409|50;pack,411|50;pack,412|10;coin,1140|100;pack,10407|100</v>
      </c>
      <c r="V10" s="56" t="str">
        <f>IF(B10&gt;5,VLOOKUP(B10,随机目标!$BC$2:$BF$17,2,0)&amp;"|"&amp;$AZ$16&amp;";"&amp;VLOOKUP(B10,随机目标!$BC$2:$BF$17,3,0)&amp;"|"&amp;$AZ$17&amp;";",IF(B10&gt;2,VLOOKUP(B10,随机目标!$BC$2:$BF$17,2,0)&amp;"|"&amp;$AX$16&amp;";"&amp;VLOOKUP(B10,随机目标!$BC$2:$BF$17,3,0)&amp;"|"&amp;$AX$17&amp;";",""))&amp;N10</f>
        <v>pack,302|100;pack,303|10;pack,701|150;pack,702|30;coin,570|100;pack,10307|100;pack,10507|100</v>
      </c>
      <c r="W10" s="53" t="s">
        <v>2024</v>
      </c>
      <c r="X10" s="53"/>
      <c r="Y10" s="53"/>
      <c r="AA10" s="50" t="s">
        <v>229</v>
      </c>
      <c r="AB10" s="50">
        <v>300</v>
      </c>
      <c r="AC10" s="50" t="str">
        <f t="shared" si="31"/>
        <v>cash,300</v>
      </c>
      <c r="AD10" s="73">
        <v>25</v>
      </c>
      <c r="AE10" s="86">
        <f t="shared" si="7"/>
        <v>2.8248587570621469E-2</v>
      </c>
      <c r="AF10" s="58">
        <v>25</v>
      </c>
      <c r="AG10" s="86">
        <f t="shared" si="8"/>
        <v>2.8248587570621469E-2</v>
      </c>
      <c r="AH10" s="58">
        <v>25</v>
      </c>
      <c r="AI10" s="87">
        <f t="shared" si="9"/>
        <v>2.2624434389140271E-2</v>
      </c>
      <c r="AJ10" s="58"/>
      <c r="AK10" s="86" t="str">
        <f t="shared" si="10"/>
        <v/>
      </c>
      <c r="AL10" s="86"/>
      <c r="AM10" s="86" t="str">
        <f t="shared" si="11"/>
        <v/>
      </c>
      <c r="AN10" s="58"/>
      <c r="AO10" s="86" t="str">
        <f t="shared" si="12"/>
        <v/>
      </c>
      <c r="AP10" s="73"/>
      <c r="AQ10" s="86" t="str">
        <f t="shared" si="13"/>
        <v/>
      </c>
      <c r="AR10" s="58"/>
      <c r="AS10" s="86" t="str">
        <f t="shared" si="13"/>
        <v/>
      </c>
      <c r="AT10" s="58"/>
      <c r="AU10" s="87" t="str">
        <f t="shared" si="14"/>
        <v/>
      </c>
      <c r="AV10" s="58"/>
      <c r="AW10" s="86" t="str">
        <f t="shared" si="15"/>
        <v/>
      </c>
      <c r="AX10" s="58"/>
      <c r="AY10" s="86" t="str">
        <f t="shared" si="16"/>
        <v/>
      </c>
      <c r="AZ10" s="58"/>
      <c r="BA10" s="87" t="str">
        <f t="shared" si="17"/>
        <v/>
      </c>
      <c r="BB10" s="148"/>
      <c r="BC10" s="146" t="s">
        <v>153</v>
      </c>
      <c r="BD10" s="150">
        <v>11</v>
      </c>
      <c r="BE10" s="146">
        <f>VLOOKUP(BD10,价值设定!$I$2:$L$102,3,0)</f>
        <v>61</v>
      </c>
      <c r="BF10" s="146">
        <f>VLOOKUP(BD10,价值设定!$I$2:$L$102,4,0)</f>
        <v>203</v>
      </c>
      <c r="BG10" s="148"/>
      <c r="BH10" s="148"/>
      <c r="BI10" s="147"/>
      <c r="BJ10" s="59" t="s">
        <v>214</v>
      </c>
      <c r="BK10" s="59">
        <v>240</v>
      </c>
      <c r="BL10" s="59">
        <v>6</v>
      </c>
      <c r="BM10" s="89">
        <f t="shared" ref="BM10:BM11" si="33">BK10/BL10</f>
        <v>40</v>
      </c>
      <c r="CA10" s="50">
        <v>7</v>
      </c>
      <c r="CB10" s="50">
        <f t="shared" ref="CB10:CB18" si="34">$BA$27*0.6</f>
        <v>0.10344827586206896</v>
      </c>
      <c r="CC10" s="50">
        <v>0</v>
      </c>
      <c r="CD10" s="50">
        <f t="shared" ref="CD10:CD18" si="35">$AU$29*0.3</f>
        <v>5.263157894736842E-3</v>
      </c>
      <c r="CE10" s="50">
        <f t="shared" ref="CE10:CE18" si="36">$AU$30*0.3</f>
        <v>2.6315789473684209E-2</v>
      </c>
      <c r="CF10" s="50">
        <f t="shared" ref="CF10:CF18" si="37">$AU$31*0.3</f>
        <v>5.263157894736842E-3</v>
      </c>
      <c r="CG10" s="50">
        <f t="shared" ref="CG10:CG18" si="38">$AU$32*0.3</f>
        <v>5.263157894736842E-3</v>
      </c>
      <c r="CH10" s="50">
        <f t="shared" ref="CH10:CH18" si="39">$AO$25*0.1</f>
        <v>3.4782608695652175E-3</v>
      </c>
      <c r="CI10" s="50">
        <f t="shared" ref="CI10:CI18" si="40">$AO$26*0.1</f>
        <v>8.6956521739130438E-4</v>
      </c>
      <c r="CJ10" s="50">
        <f t="shared" ref="CJ10:CJ18" si="41">$AO$22*0.1</f>
        <v>1.0434782608695653E-2</v>
      </c>
      <c r="CK10" s="50">
        <f t="shared" ref="CK10:CK18" si="42">$AO$23*0.1</f>
        <v>3.4782608695652175E-3</v>
      </c>
      <c r="CL10" s="50">
        <v>0</v>
      </c>
      <c r="CM10" s="50">
        <f t="shared" ref="CM10:CM18" si="43">$AO$17*0.1+$AU$17*0.3+$BA$17*0.6</f>
        <v>0.10668350035508561</v>
      </c>
    </row>
    <row r="11" spans="1:91">
      <c r="A11" s="53">
        <f>怪物产出!A11</f>
        <v>8</v>
      </c>
      <c r="B11" s="53">
        <f>怪物产出!B11</f>
        <v>3</v>
      </c>
      <c r="C11" s="53">
        <f t="shared" si="4"/>
        <v>2</v>
      </c>
      <c r="D11" s="53" t="str">
        <f>价值设定!N10</f>
        <v>coin,580</v>
      </c>
      <c r="E11" s="53" t="str">
        <f>价值设定!O10</f>
        <v>coin,1160</v>
      </c>
      <c r="F11" s="53" t="str">
        <f>价值设定!P10</f>
        <v>coin,2900</v>
      </c>
      <c r="G11" s="56">
        <v>10308</v>
      </c>
      <c r="H11" s="56">
        <v>10408</v>
      </c>
      <c r="I11" s="56" t="str">
        <f t="shared" si="0"/>
        <v>prop,202,1</v>
      </c>
      <c r="J11" s="56">
        <v>10508</v>
      </c>
      <c r="K11" s="56" t="str">
        <f t="shared" si="1"/>
        <v>cash,200|100;cash,250|50;cash,300|25;cash,400|10;prop,704,5|300;prop,704,10|150;pack,703|250</v>
      </c>
      <c r="L11" s="56" t="str">
        <f t="shared" si="2"/>
        <v>prop,704,2|150;pack,702|90;pack,703|30;pack,406|60;pack,407|10;prop,322,1|100</v>
      </c>
      <c r="M11" s="56" t="str">
        <f t="shared" si="3"/>
        <v>prop,701,1|20;pack,701|40;pack,702|40;pack,409|50;pack,411|50;pack,412|10;coin,1160|100;pack,10408|100</v>
      </c>
      <c r="N11" s="56" t="str">
        <f t="shared" si="5"/>
        <v>pack,701|150;pack,702|30;coin,580|100;pack,10308|100;pack,10508|100</v>
      </c>
      <c r="O11" s="53">
        <v>80008</v>
      </c>
      <c r="P11" s="53">
        <f t="shared" ref="P11:R11" si="44">O11+100</f>
        <v>80108</v>
      </c>
      <c r="Q11" s="53">
        <f t="shared" si="44"/>
        <v>80208</v>
      </c>
      <c r="R11" s="53">
        <f t="shared" si="44"/>
        <v>80308</v>
      </c>
      <c r="S11" s="56" t="str">
        <f>IF(B11&gt;5,VLOOKUP(B11,随机目标!$BC$2:$BF$17,4,0)&amp;"|"&amp;$AH$18&amp;";","")&amp;K11</f>
        <v>cash,200|100;cash,250|50;cash,300|25;cash,400|10;prop,704,5|300;prop,704,10|150;pack,703|250</v>
      </c>
      <c r="T11" s="56" t="str">
        <f>IF(B11&gt;5,VLOOKUP(B11,随机目标!$BC$2:$BF$17,4,0)&amp;"|"&amp;$AN$18&amp;";"&amp;VLOOKUP(B11,随机目标!$BC$2:$BF$17,3,0)&amp;"|"&amp;$AN$17&amp;";",IF(B11&gt;2,VLOOKUP(B11,随机目标!$BC$2:$BF$17,3,0)&amp;"|"&amp;$AL$17&amp;";",""))&amp;L11</f>
        <v>pack,303|50;prop,704,2|150;pack,702|90;pack,703|30;pack,406|60;pack,407|10;prop,322,1|100</v>
      </c>
      <c r="U11" s="56" t="str">
        <f>IF(B11&gt;5,VLOOKUP(B11,随机目标!$BC$2:$BF$17,3,0)&amp;"|"&amp;$AT$17&amp;";",IF(B11&gt;2,VLOOKUP(B11,随机目标!$BC$2:$BF$17,3,0)&amp;"|"&amp;$AR$17&amp;";",""))&amp;M11</f>
        <v>pack,303|10;prop,701,1|20;pack,701|40;pack,702|40;pack,409|50;pack,411|50;pack,412|10;coin,1160|100;pack,10408|100</v>
      </c>
      <c r="V11" s="56" t="str">
        <f>IF(B11&gt;5,VLOOKUP(B11,随机目标!$BC$2:$BF$17,2,0)&amp;"|"&amp;$AZ$16&amp;";"&amp;VLOOKUP(B11,随机目标!$BC$2:$BF$17,3,0)&amp;"|"&amp;$AZ$17&amp;";",IF(B11&gt;2,VLOOKUP(B11,随机目标!$BC$2:$BF$17,2,0)&amp;"|"&amp;$AX$16&amp;";"&amp;VLOOKUP(B11,随机目标!$BC$2:$BF$17,3,0)&amp;"|"&amp;$AX$17&amp;";",""))&amp;N11</f>
        <v>pack,302|100;pack,303|10;pack,701|150;pack,702|30;coin,580|100;pack,10308|100;pack,10508|100</v>
      </c>
      <c r="W11" s="53" t="s">
        <v>2024</v>
      </c>
      <c r="X11" s="53"/>
      <c r="Y11" s="53"/>
      <c r="AA11" s="50" t="s">
        <v>229</v>
      </c>
      <c r="AB11" s="50">
        <v>400</v>
      </c>
      <c r="AC11" s="50" t="str">
        <f t="shared" si="31"/>
        <v>cash,400</v>
      </c>
      <c r="AD11" s="73">
        <v>10</v>
      </c>
      <c r="AE11" s="86">
        <f t="shared" si="7"/>
        <v>1.1299435028248588E-2</v>
      </c>
      <c r="AF11" s="58">
        <v>10</v>
      </c>
      <c r="AG11" s="86">
        <f t="shared" si="8"/>
        <v>1.1299435028248588E-2</v>
      </c>
      <c r="AH11" s="58">
        <v>10</v>
      </c>
      <c r="AI11" s="87">
        <f t="shared" si="9"/>
        <v>9.0497737556561094E-3</v>
      </c>
      <c r="AJ11" s="58"/>
      <c r="AK11" s="86" t="str">
        <f t="shared" si="10"/>
        <v/>
      </c>
      <c r="AL11" s="86"/>
      <c r="AM11" s="86" t="str">
        <f t="shared" si="11"/>
        <v/>
      </c>
      <c r="AN11" s="58"/>
      <c r="AO11" s="86" t="str">
        <f t="shared" si="12"/>
        <v/>
      </c>
      <c r="AP11" s="73"/>
      <c r="AQ11" s="86" t="str">
        <f t="shared" si="13"/>
        <v/>
      </c>
      <c r="AR11" s="58"/>
      <c r="AS11" s="86" t="str">
        <f t="shared" si="13"/>
        <v/>
      </c>
      <c r="AT11" s="58"/>
      <c r="AU11" s="87" t="str">
        <f t="shared" si="14"/>
        <v/>
      </c>
      <c r="AV11" s="58"/>
      <c r="AW11" s="86" t="str">
        <f t="shared" si="15"/>
        <v/>
      </c>
      <c r="AX11" s="58"/>
      <c r="AY11" s="86" t="str">
        <f t="shared" si="16"/>
        <v/>
      </c>
      <c r="AZ11" s="58"/>
      <c r="BA11" s="87" t="str">
        <f t="shared" si="17"/>
        <v/>
      </c>
      <c r="BB11" s="148"/>
      <c r="BC11" s="146" t="s">
        <v>2135</v>
      </c>
      <c r="BD11" s="150">
        <v>13</v>
      </c>
      <c r="BE11" s="146">
        <f>VLOOKUP(BD11,价值设定!$I$2:$L$102,3,0)</f>
        <v>63</v>
      </c>
      <c r="BF11" s="146">
        <f>VLOOKUP(BD11,价值设定!$I$2:$L$102,4,0)</f>
        <v>210</v>
      </c>
      <c r="BG11" s="148"/>
      <c r="BH11" s="148"/>
      <c r="BI11" s="147"/>
      <c r="BJ11" s="59" t="s">
        <v>215</v>
      </c>
      <c r="BK11" s="59">
        <v>1200</v>
      </c>
      <c r="BL11" s="59">
        <v>6</v>
      </c>
      <c r="BM11" s="89">
        <f t="shared" si="33"/>
        <v>200</v>
      </c>
      <c r="CA11" s="50">
        <v>8</v>
      </c>
      <c r="CB11" s="50">
        <f t="shared" si="34"/>
        <v>0.10344827586206896</v>
      </c>
      <c r="CC11" s="50">
        <v>0</v>
      </c>
      <c r="CD11" s="50">
        <f t="shared" si="35"/>
        <v>5.263157894736842E-3</v>
      </c>
      <c r="CE11" s="50">
        <f t="shared" si="36"/>
        <v>2.6315789473684209E-2</v>
      </c>
      <c r="CF11" s="50">
        <f t="shared" si="37"/>
        <v>5.263157894736842E-3</v>
      </c>
      <c r="CG11" s="50">
        <f t="shared" si="38"/>
        <v>5.263157894736842E-3</v>
      </c>
      <c r="CH11" s="50">
        <f t="shared" si="39"/>
        <v>3.4782608695652175E-3</v>
      </c>
      <c r="CI11" s="50">
        <f t="shared" si="40"/>
        <v>8.6956521739130438E-4</v>
      </c>
      <c r="CJ11" s="50">
        <f t="shared" si="41"/>
        <v>1.0434782608695653E-2</v>
      </c>
      <c r="CK11" s="50">
        <f t="shared" si="42"/>
        <v>3.4782608695652175E-3</v>
      </c>
      <c r="CL11" s="50">
        <v>0</v>
      </c>
      <c r="CM11" s="50">
        <f t="shared" si="43"/>
        <v>0.10668350035508561</v>
      </c>
    </row>
    <row r="12" spans="1:91">
      <c r="A12" s="53">
        <f>怪物产出!A12</f>
        <v>9</v>
      </c>
      <c r="B12" s="53">
        <f>怪物产出!B12</f>
        <v>3</v>
      </c>
      <c r="C12" s="53">
        <f t="shared" si="4"/>
        <v>2</v>
      </c>
      <c r="D12" s="53" t="str">
        <f>价值设定!N11</f>
        <v>coin,590</v>
      </c>
      <c r="E12" s="53" t="str">
        <f>价值设定!O11</f>
        <v>coin,1180</v>
      </c>
      <c r="F12" s="53" t="str">
        <f>价值设定!P11</f>
        <v>coin,2950</v>
      </c>
      <c r="G12" s="56">
        <v>10309</v>
      </c>
      <c r="H12" s="56">
        <v>10409</v>
      </c>
      <c r="I12" s="56" t="str">
        <f t="shared" si="0"/>
        <v>prop,202,1</v>
      </c>
      <c r="J12" s="56">
        <v>10509</v>
      </c>
      <c r="K12" s="56" t="str">
        <f t="shared" si="1"/>
        <v>cash,200|100;cash,250|50;cash,300|25;cash,400|10;prop,704,5|300;prop,704,10|150;pack,703|250</v>
      </c>
      <c r="L12" s="56" t="str">
        <f t="shared" si="2"/>
        <v>prop,704,2|150;pack,702|90;pack,703|30;pack,406|60;pack,407|10;prop,322,1|100</v>
      </c>
      <c r="M12" s="56" t="str">
        <f t="shared" si="3"/>
        <v>prop,701,1|20;pack,701|40;pack,702|40;pack,409|50;pack,411|50;pack,412|10;coin,1180|100;pack,10409|100</v>
      </c>
      <c r="N12" s="56" t="str">
        <f t="shared" si="5"/>
        <v>pack,701|150;pack,702|30;coin,590|100;pack,10309|100;pack,10509|100</v>
      </c>
      <c r="O12" s="53">
        <v>80009</v>
      </c>
      <c r="P12" s="53">
        <f t="shared" ref="P12:R12" si="45">O12+100</f>
        <v>80109</v>
      </c>
      <c r="Q12" s="53">
        <f t="shared" si="45"/>
        <v>80209</v>
      </c>
      <c r="R12" s="53">
        <f t="shared" si="45"/>
        <v>80309</v>
      </c>
      <c r="S12" s="56" t="str">
        <f>IF(B12&gt;5,VLOOKUP(B12,随机目标!$BC$2:$BF$17,4,0)&amp;"|"&amp;$AH$18&amp;";","")&amp;K12</f>
        <v>cash,200|100;cash,250|50;cash,300|25;cash,400|10;prop,704,5|300;prop,704,10|150;pack,703|250</v>
      </c>
      <c r="T12" s="56" t="str">
        <f>IF(B12&gt;5,VLOOKUP(B12,随机目标!$BC$2:$BF$17,4,0)&amp;"|"&amp;$AN$18&amp;";"&amp;VLOOKUP(B12,随机目标!$BC$2:$BF$17,3,0)&amp;"|"&amp;$AN$17&amp;";",IF(B12&gt;2,VLOOKUP(B12,随机目标!$BC$2:$BF$17,3,0)&amp;"|"&amp;$AL$17&amp;";",""))&amp;L12</f>
        <v>pack,303|50;prop,704,2|150;pack,702|90;pack,703|30;pack,406|60;pack,407|10;prop,322,1|100</v>
      </c>
      <c r="U12" s="56" t="str">
        <f>IF(B12&gt;5,VLOOKUP(B12,随机目标!$BC$2:$BF$17,3,0)&amp;"|"&amp;$AT$17&amp;";",IF(B12&gt;2,VLOOKUP(B12,随机目标!$BC$2:$BF$17,3,0)&amp;"|"&amp;$AR$17&amp;";",""))&amp;M12</f>
        <v>pack,303|10;prop,701,1|20;pack,701|40;pack,702|40;pack,409|50;pack,411|50;pack,412|10;coin,1180|100;pack,10409|100</v>
      </c>
      <c r="V12" s="56" t="str">
        <f>IF(B12&gt;5,VLOOKUP(B12,随机目标!$BC$2:$BF$17,2,0)&amp;"|"&amp;$AZ$16&amp;";"&amp;VLOOKUP(B12,随机目标!$BC$2:$BF$17,3,0)&amp;"|"&amp;$AZ$17&amp;";",IF(B12&gt;2,VLOOKUP(B12,随机目标!$BC$2:$BF$17,2,0)&amp;"|"&amp;$AX$16&amp;";"&amp;VLOOKUP(B12,随机目标!$BC$2:$BF$17,3,0)&amp;"|"&amp;$AX$17&amp;";",""))&amp;N12</f>
        <v>pack,302|100;pack,303|10;pack,701|150;pack,702|30;coin,590|100;pack,10309|100;pack,10509|100</v>
      </c>
      <c r="W12" s="53" t="s">
        <v>2024</v>
      </c>
      <c r="X12" s="53"/>
      <c r="Y12" s="53"/>
      <c r="AA12" s="50" t="s">
        <v>236</v>
      </c>
      <c r="AB12" s="50">
        <v>50</v>
      </c>
      <c r="AC12" s="50" t="s">
        <v>267</v>
      </c>
      <c r="AD12" s="73"/>
      <c r="AE12" s="86" t="str">
        <f t="shared" si="7"/>
        <v/>
      </c>
      <c r="AF12" s="58"/>
      <c r="AG12" s="86" t="str">
        <f t="shared" si="8"/>
        <v/>
      </c>
      <c r="AH12" s="58"/>
      <c r="AI12" s="87" t="str">
        <f t="shared" si="9"/>
        <v/>
      </c>
      <c r="AJ12" s="58"/>
      <c r="AK12" s="86" t="str">
        <f t="shared" si="10"/>
        <v/>
      </c>
      <c r="AL12" s="86"/>
      <c r="AM12" s="86" t="str">
        <f t="shared" si="11"/>
        <v/>
      </c>
      <c r="AN12" s="58"/>
      <c r="AO12" s="86" t="str">
        <f t="shared" si="12"/>
        <v/>
      </c>
      <c r="AP12" s="73">
        <v>20</v>
      </c>
      <c r="AQ12" s="86">
        <f t="shared" si="13"/>
        <v>6.0606060606060608E-2</v>
      </c>
      <c r="AR12" s="58">
        <v>20</v>
      </c>
      <c r="AS12" s="86">
        <f t="shared" si="13"/>
        <v>4.7619047619047616E-2</v>
      </c>
      <c r="AT12" s="58">
        <v>20</v>
      </c>
      <c r="AU12" s="87">
        <f t="shared" si="14"/>
        <v>3.5087719298245612E-2</v>
      </c>
      <c r="AV12" s="58">
        <v>1</v>
      </c>
      <c r="AW12" s="86">
        <f t="shared" si="15"/>
        <v>3.3332222259258028E-5</v>
      </c>
      <c r="AX12" s="58"/>
      <c r="AY12" s="86" t="str">
        <f t="shared" si="16"/>
        <v/>
      </c>
      <c r="AZ12" s="58"/>
      <c r="BA12" s="87" t="str">
        <f t="shared" si="17"/>
        <v/>
      </c>
      <c r="BB12" s="148"/>
      <c r="BC12" s="146" t="s">
        <v>2136</v>
      </c>
      <c r="BD12" s="150">
        <v>17</v>
      </c>
      <c r="BE12" s="146">
        <f>VLOOKUP(BD12,价值设定!$I$2:$L$102,3,0)</f>
        <v>67</v>
      </c>
      <c r="BF12" s="146">
        <f>VLOOKUP(BD12,价值设定!$I$2:$L$102,4,0)</f>
        <v>223</v>
      </c>
      <c r="BG12" s="148"/>
      <c r="BH12" s="148"/>
      <c r="BI12" s="147"/>
      <c r="CA12" s="50">
        <v>9</v>
      </c>
      <c r="CB12" s="50">
        <f t="shared" si="34"/>
        <v>0.10344827586206896</v>
      </c>
      <c r="CC12" s="50">
        <v>0</v>
      </c>
      <c r="CD12" s="50">
        <f t="shared" si="35"/>
        <v>5.263157894736842E-3</v>
      </c>
      <c r="CE12" s="50">
        <f t="shared" si="36"/>
        <v>2.6315789473684209E-2</v>
      </c>
      <c r="CF12" s="50">
        <f t="shared" si="37"/>
        <v>5.263157894736842E-3</v>
      </c>
      <c r="CG12" s="50">
        <f t="shared" si="38"/>
        <v>5.263157894736842E-3</v>
      </c>
      <c r="CH12" s="50">
        <f t="shared" si="39"/>
        <v>3.4782608695652175E-3</v>
      </c>
      <c r="CI12" s="50">
        <f t="shared" si="40"/>
        <v>8.6956521739130438E-4</v>
      </c>
      <c r="CJ12" s="50">
        <f t="shared" si="41"/>
        <v>1.0434782608695653E-2</v>
      </c>
      <c r="CK12" s="50">
        <f t="shared" si="42"/>
        <v>3.4782608695652175E-3</v>
      </c>
      <c r="CL12" s="50">
        <v>0</v>
      </c>
      <c r="CM12" s="50">
        <f t="shared" si="43"/>
        <v>0.10668350035508561</v>
      </c>
    </row>
    <row r="13" spans="1:91">
      <c r="A13" s="53">
        <f>怪物产出!A13</f>
        <v>10</v>
      </c>
      <c r="B13" s="53">
        <f>怪物产出!B13</f>
        <v>4</v>
      </c>
      <c r="C13" s="53">
        <f t="shared" si="4"/>
        <v>3</v>
      </c>
      <c r="D13" s="53" t="str">
        <f>价值设定!N12</f>
        <v>coin,600</v>
      </c>
      <c r="E13" s="53" t="str">
        <f>价值设定!O12</f>
        <v>coin,1200</v>
      </c>
      <c r="F13" s="53" t="str">
        <f>价值设定!P12</f>
        <v>coin,3000</v>
      </c>
      <c r="G13" s="56">
        <v>10310</v>
      </c>
      <c r="H13" s="56">
        <v>10410</v>
      </c>
      <c r="I13" s="56" t="str">
        <f t="shared" si="0"/>
        <v>prop,202,1|80;prop,203,1|20</v>
      </c>
      <c r="J13" s="56">
        <v>10510</v>
      </c>
      <c r="K13" s="56" t="str">
        <f t="shared" si="1"/>
        <v>cash,200|100;cash,250|50;cash,300|25;cash,400|10;prop,704,5|300;prop,704,10|150;pack,703|250</v>
      </c>
      <c r="L13" s="56" t="str">
        <f t="shared" si="2"/>
        <v>prop,704,2|150;pack,702|90;pack,703|30;pack,406|60;pack,407|10;prop,322,1|100</v>
      </c>
      <c r="M13" s="56" t="str">
        <f t="shared" si="3"/>
        <v>prop,701,1|20;pack,701|40;pack,702|40;pack,409|50;pack,411|50;pack,412|10;coin,1200|100;pack,10410|100</v>
      </c>
      <c r="N13" s="56" t="str">
        <f t="shared" si="5"/>
        <v>pack,701|150;pack,702|30;coin,600|100;pack,10310|100;pack,10510|100</v>
      </c>
      <c r="O13" s="53">
        <v>80010</v>
      </c>
      <c r="P13" s="53">
        <f t="shared" ref="P13:R13" si="46">O13+100</f>
        <v>80110</v>
      </c>
      <c r="Q13" s="53">
        <f t="shared" si="46"/>
        <v>80210</v>
      </c>
      <c r="R13" s="53">
        <f t="shared" si="46"/>
        <v>80310</v>
      </c>
      <c r="S13" s="56" t="str">
        <f>IF(B13&gt;5,VLOOKUP(B13,随机目标!$BC$2:$BF$17,4,0)&amp;"|"&amp;$AH$18&amp;";","")&amp;K13</f>
        <v>cash,200|100;cash,250|50;cash,300|25;cash,400|10;prop,704,5|300;prop,704,10|150;pack,703|250</v>
      </c>
      <c r="T13" s="56" t="str">
        <f>IF(B13&gt;5,VLOOKUP(B13,随机目标!$BC$2:$BF$17,4,0)&amp;"|"&amp;$AN$18&amp;";"&amp;VLOOKUP(B13,随机目标!$BC$2:$BF$17,3,0)&amp;"|"&amp;$AN$17&amp;";",IF(B13&gt;2,VLOOKUP(B13,随机目标!$BC$2:$BF$17,3,0)&amp;"|"&amp;$AL$17&amp;";",""))&amp;L13</f>
        <v>pack,303|50;prop,704,2|150;pack,702|90;pack,703|30;pack,406|60;pack,407|10;prop,322,1|100</v>
      </c>
      <c r="U13" s="56" t="str">
        <f>IF(B13&gt;5,VLOOKUP(B13,随机目标!$BC$2:$BF$17,3,0)&amp;"|"&amp;$AT$17&amp;";",IF(B13&gt;2,VLOOKUP(B13,随机目标!$BC$2:$BF$17,3,0)&amp;"|"&amp;$AR$17&amp;";",""))&amp;M13</f>
        <v>pack,303|10;prop,701,1|20;pack,701|40;pack,702|40;pack,409|50;pack,411|50;pack,412|10;coin,1200|100;pack,10410|100</v>
      </c>
      <c r="V13" s="56" t="str">
        <f>IF(B13&gt;5,VLOOKUP(B13,随机目标!$BC$2:$BF$17,2,0)&amp;"|"&amp;$AZ$16&amp;";"&amp;VLOOKUP(B13,随机目标!$BC$2:$BF$17,3,0)&amp;"|"&amp;$AZ$17&amp;";",IF(B13&gt;2,VLOOKUP(B13,随机目标!$BC$2:$BF$17,2,0)&amp;"|"&amp;$AX$16&amp;";"&amp;VLOOKUP(B13,随机目标!$BC$2:$BF$17,3,0)&amp;"|"&amp;$AX$17&amp;";",""))&amp;N13</f>
        <v>pack,302|100;pack,303|10;pack,701|150;pack,702|30;coin,600|100;pack,10310|100;pack,10510|100</v>
      </c>
      <c r="W13" s="53" t="s">
        <v>2024</v>
      </c>
      <c r="X13" s="53"/>
      <c r="Y13" s="53"/>
      <c r="AA13" s="50" t="s">
        <v>233</v>
      </c>
      <c r="AB13" s="50">
        <f>12.5*2</f>
        <v>25</v>
      </c>
      <c r="AC13" s="50" t="s">
        <v>268</v>
      </c>
      <c r="AD13" s="73"/>
      <c r="AE13" s="86" t="str">
        <f t="shared" si="7"/>
        <v/>
      </c>
      <c r="AF13" s="58"/>
      <c r="AG13" s="86" t="str">
        <f t="shared" si="8"/>
        <v/>
      </c>
      <c r="AH13" s="58"/>
      <c r="AI13" s="87" t="str">
        <f t="shared" si="9"/>
        <v/>
      </c>
      <c r="AJ13" s="58">
        <v>150</v>
      </c>
      <c r="AK13" s="86">
        <f t="shared" si="10"/>
        <v>0.46875</v>
      </c>
      <c r="AL13" s="58">
        <v>150</v>
      </c>
      <c r="AM13" s="86">
        <f t="shared" si="11"/>
        <v>0.30612244897959184</v>
      </c>
      <c r="AN13" s="58">
        <v>200</v>
      </c>
      <c r="AO13" s="86">
        <f t="shared" si="12"/>
        <v>0.34782608695652173</v>
      </c>
      <c r="AP13" s="73"/>
      <c r="AQ13" s="86" t="str">
        <f t="shared" si="13"/>
        <v/>
      </c>
      <c r="AR13" s="58"/>
      <c r="AS13" s="86" t="str">
        <f t="shared" si="13"/>
        <v/>
      </c>
      <c r="AT13" s="58"/>
      <c r="AU13" s="87" t="str">
        <f t="shared" si="14"/>
        <v/>
      </c>
      <c r="AV13" s="58"/>
      <c r="AW13" s="86" t="str">
        <f t="shared" si="15"/>
        <v/>
      </c>
      <c r="AX13" s="58"/>
      <c r="AY13" s="86" t="str">
        <f t="shared" si="16"/>
        <v/>
      </c>
      <c r="AZ13" s="58"/>
      <c r="BA13" s="87" t="str">
        <f t="shared" si="17"/>
        <v/>
      </c>
      <c r="BB13" s="148"/>
      <c r="BC13" s="146" t="s">
        <v>2137</v>
      </c>
      <c r="BD13" s="150">
        <v>18</v>
      </c>
      <c r="BE13" s="146">
        <f>VLOOKUP(BD13,价值设定!$I$2:$L$102,3,0)</f>
        <v>68</v>
      </c>
      <c r="BF13" s="146">
        <f>VLOOKUP(BD13,价值设定!$I$2:$L$102,4,0)</f>
        <v>226</v>
      </c>
      <c r="BG13" s="148"/>
      <c r="BH13" s="148"/>
      <c r="BI13" s="147"/>
      <c r="CA13" s="50">
        <v>10</v>
      </c>
      <c r="CB13" s="50">
        <f t="shared" si="34"/>
        <v>0.10344827586206896</v>
      </c>
      <c r="CC13" s="50">
        <v>0</v>
      </c>
      <c r="CD13" s="50">
        <f t="shared" si="35"/>
        <v>5.263157894736842E-3</v>
      </c>
      <c r="CE13" s="50">
        <f t="shared" si="36"/>
        <v>2.6315789473684209E-2</v>
      </c>
      <c r="CF13" s="50">
        <f t="shared" si="37"/>
        <v>5.263157894736842E-3</v>
      </c>
      <c r="CG13" s="50">
        <f t="shared" si="38"/>
        <v>5.263157894736842E-3</v>
      </c>
      <c r="CH13" s="50">
        <f t="shared" si="39"/>
        <v>3.4782608695652175E-3</v>
      </c>
      <c r="CI13" s="50">
        <f t="shared" si="40"/>
        <v>8.6956521739130438E-4</v>
      </c>
      <c r="CJ13" s="50">
        <f t="shared" si="41"/>
        <v>1.0434782608695653E-2</v>
      </c>
      <c r="CK13" s="50">
        <f t="shared" si="42"/>
        <v>3.4782608695652175E-3</v>
      </c>
      <c r="CL13" s="50">
        <v>0</v>
      </c>
      <c r="CM13" s="50">
        <f t="shared" si="43"/>
        <v>0.10668350035508561</v>
      </c>
    </row>
    <row r="14" spans="1:91">
      <c r="A14" s="53">
        <f>怪物产出!A14</f>
        <v>11</v>
      </c>
      <c r="B14" s="53">
        <f>怪物产出!B14</f>
        <v>4</v>
      </c>
      <c r="C14" s="53">
        <f t="shared" si="4"/>
        <v>3</v>
      </c>
      <c r="D14" s="53" t="str">
        <f>价值设定!N13</f>
        <v>coin,610</v>
      </c>
      <c r="E14" s="53" t="str">
        <f>价值设定!O13</f>
        <v>coin,1220</v>
      </c>
      <c r="F14" s="53" t="str">
        <f>价值设定!P13</f>
        <v>coin,3050</v>
      </c>
      <c r="G14" s="56">
        <v>10311</v>
      </c>
      <c r="H14" s="56">
        <v>10411</v>
      </c>
      <c r="I14" s="56" t="str">
        <f t="shared" si="0"/>
        <v>prop,202,1|80;prop,203,1|20</v>
      </c>
      <c r="J14" s="56">
        <v>10511</v>
      </c>
      <c r="K14" s="56" t="str">
        <f t="shared" si="1"/>
        <v>cash,200|100;cash,250|50;cash,300|25;cash,400|10;prop,704,5|300;prop,704,10|150;pack,703|250</v>
      </c>
      <c r="L14" s="56" t="str">
        <f t="shared" si="2"/>
        <v>prop,704,2|150;pack,702|90;pack,703|30;pack,406|60;pack,407|10;prop,322,1|100</v>
      </c>
      <c r="M14" s="56" t="str">
        <f t="shared" si="3"/>
        <v>prop,701,1|20;pack,701|40;pack,702|40;pack,409|50;pack,411|50;pack,412|10;coin,1220|100;pack,10411|100</v>
      </c>
      <c r="N14" s="56" t="str">
        <f t="shared" si="5"/>
        <v>pack,701|150;pack,702|30;coin,610|100;pack,10311|100;pack,10511|100</v>
      </c>
      <c r="O14" s="53">
        <v>80011</v>
      </c>
      <c r="P14" s="53">
        <f t="shared" ref="P14:R14" si="47">O14+100</f>
        <v>80111</v>
      </c>
      <c r="Q14" s="53">
        <f t="shared" si="47"/>
        <v>80211</v>
      </c>
      <c r="R14" s="53">
        <f t="shared" si="47"/>
        <v>80311</v>
      </c>
      <c r="S14" s="56" t="str">
        <f>IF(B14&gt;5,VLOOKUP(B14,随机目标!$BC$2:$BF$17,4,0)&amp;"|"&amp;$AH$18&amp;";","")&amp;K14</f>
        <v>cash,200|100;cash,250|50;cash,300|25;cash,400|10;prop,704,5|300;prop,704,10|150;pack,703|250</v>
      </c>
      <c r="T14" s="56" t="str">
        <f>IF(B14&gt;5,VLOOKUP(B14,随机目标!$BC$2:$BF$17,4,0)&amp;"|"&amp;$AN$18&amp;";"&amp;VLOOKUP(B14,随机目标!$BC$2:$BF$17,3,0)&amp;"|"&amp;$AN$17&amp;";",IF(B14&gt;2,VLOOKUP(B14,随机目标!$BC$2:$BF$17,3,0)&amp;"|"&amp;$AL$17&amp;";",""))&amp;L14</f>
        <v>pack,303|50;prop,704,2|150;pack,702|90;pack,703|30;pack,406|60;pack,407|10;prop,322,1|100</v>
      </c>
      <c r="U14" s="56" t="str">
        <f>IF(B14&gt;5,VLOOKUP(B14,随机目标!$BC$2:$BF$17,3,0)&amp;"|"&amp;$AT$17&amp;";",IF(B14&gt;2,VLOOKUP(B14,随机目标!$BC$2:$BF$17,3,0)&amp;"|"&amp;$AR$17&amp;";",""))&amp;M14</f>
        <v>pack,303|10;prop,701,1|20;pack,701|40;pack,702|40;pack,409|50;pack,411|50;pack,412|10;coin,1220|100;pack,10411|100</v>
      </c>
      <c r="V14" s="56" t="str">
        <f>IF(B14&gt;5,VLOOKUP(B14,随机目标!$BC$2:$BF$17,2,0)&amp;"|"&amp;$AZ$16&amp;";"&amp;VLOOKUP(B14,随机目标!$BC$2:$BF$17,3,0)&amp;"|"&amp;$AZ$17&amp;";",IF(B14&gt;2,VLOOKUP(B14,随机目标!$BC$2:$BF$17,2,0)&amp;"|"&amp;$AX$16&amp;";"&amp;VLOOKUP(B14,随机目标!$BC$2:$BF$17,3,0)&amp;"|"&amp;$AX$17&amp;";",""))&amp;N14</f>
        <v>pack,302|100;pack,303|10;pack,701|150;pack,702|30;coin,610|100;pack,10311|100;pack,10511|100</v>
      </c>
      <c r="W14" s="53" t="s">
        <v>2024</v>
      </c>
      <c r="X14" s="53"/>
      <c r="Y14" s="53"/>
      <c r="AA14" s="50" t="s">
        <v>226</v>
      </c>
      <c r="AB14" s="50">
        <f>12.5*5</f>
        <v>62.5</v>
      </c>
      <c r="AC14" s="50" t="s">
        <v>269</v>
      </c>
      <c r="AD14" s="73">
        <v>300</v>
      </c>
      <c r="AE14" s="86">
        <f t="shared" si="7"/>
        <v>0.33898305084745761</v>
      </c>
      <c r="AF14" s="58">
        <v>300</v>
      </c>
      <c r="AG14" s="86">
        <f t="shared" si="8"/>
        <v>0.33898305084745761</v>
      </c>
      <c r="AH14" s="58">
        <v>300</v>
      </c>
      <c r="AI14" s="87">
        <f t="shared" si="9"/>
        <v>0.27149321266968324</v>
      </c>
      <c r="AJ14" s="58"/>
      <c r="AK14" s="86" t="str">
        <f t="shared" si="10"/>
        <v/>
      </c>
      <c r="AL14" s="58"/>
      <c r="AM14" s="86" t="str">
        <f t="shared" si="11"/>
        <v/>
      </c>
      <c r="AN14" s="58"/>
      <c r="AO14" s="86" t="str">
        <f t="shared" si="12"/>
        <v/>
      </c>
      <c r="AP14" s="73"/>
      <c r="AQ14" s="86" t="str">
        <f t="shared" si="13"/>
        <v/>
      </c>
      <c r="AR14" s="58"/>
      <c r="AS14" s="86" t="str">
        <f t="shared" si="13"/>
        <v/>
      </c>
      <c r="AT14" s="58"/>
      <c r="AU14" s="87" t="str">
        <f t="shared" si="14"/>
        <v/>
      </c>
      <c r="AV14" s="58"/>
      <c r="AW14" s="86" t="str">
        <f t="shared" si="15"/>
        <v/>
      </c>
      <c r="AX14" s="58"/>
      <c r="AY14" s="86" t="str">
        <f t="shared" si="16"/>
        <v/>
      </c>
      <c r="AZ14" s="58"/>
      <c r="BA14" s="87" t="str">
        <f t="shared" si="17"/>
        <v/>
      </c>
      <c r="BB14" s="148"/>
      <c r="BC14" s="146" t="s">
        <v>155</v>
      </c>
      <c r="BD14" s="150">
        <v>23</v>
      </c>
      <c r="BE14" s="146">
        <f>VLOOKUP(BD14,价值设定!$I$2:$L$102,3,0)</f>
        <v>73</v>
      </c>
      <c r="BF14" s="146">
        <f>VLOOKUP(BD14,价值设定!$I$2:$L$102,4,0)</f>
        <v>243</v>
      </c>
      <c r="BG14" s="148"/>
      <c r="BH14" s="148"/>
      <c r="BI14" s="147"/>
      <c r="BJ14" s="59" t="s">
        <v>240</v>
      </c>
      <c r="BK14" s="59" t="s">
        <v>134</v>
      </c>
      <c r="BL14" s="59" t="s">
        <v>243</v>
      </c>
      <c r="BM14" s="59" t="s">
        <v>244</v>
      </c>
      <c r="BN14" s="59" t="s">
        <v>245</v>
      </c>
      <c r="BO14" s="59" t="s">
        <v>246</v>
      </c>
      <c r="BP14" s="59" t="s">
        <v>247</v>
      </c>
      <c r="BQ14" s="59" t="s">
        <v>248</v>
      </c>
      <c r="CA14" s="50">
        <v>11</v>
      </c>
      <c r="CB14" s="50">
        <f t="shared" si="34"/>
        <v>0.10344827586206896</v>
      </c>
      <c r="CC14" s="50">
        <v>0</v>
      </c>
      <c r="CD14" s="50">
        <f t="shared" si="35"/>
        <v>5.263157894736842E-3</v>
      </c>
      <c r="CE14" s="50">
        <f t="shared" si="36"/>
        <v>2.6315789473684209E-2</v>
      </c>
      <c r="CF14" s="50">
        <f t="shared" si="37"/>
        <v>5.263157894736842E-3</v>
      </c>
      <c r="CG14" s="50">
        <f t="shared" si="38"/>
        <v>5.263157894736842E-3</v>
      </c>
      <c r="CH14" s="50">
        <f t="shared" si="39"/>
        <v>3.4782608695652175E-3</v>
      </c>
      <c r="CI14" s="50">
        <f t="shared" si="40"/>
        <v>8.6956521739130438E-4</v>
      </c>
      <c r="CJ14" s="50">
        <f t="shared" si="41"/>
        <v>1.0434782608695653E-2</v>
      </c>
      <c r="CK14" s="50">
        <f t="shared" si="42"/>
        <v>3.4782608695652175E-3</v>
      </c>
      <c r="CL14" s="50">
        <v>0</v>
      </c>
      <c r="CM14" s="50">
        <f t="shared" si="43"/>
        <v>0.10668350035508561</v>
      </c>
    </row>
    <row r="15" spans="1:91">
      <c r="A15" s="53">
        <f>怪物产出!A15</f>
        <v>12</v>
      </c>
      <c r="B15" s="53">
        <f>怪物产出!B15</f>
        <v>4</v>
      </c>
      <c r="C15" s="53">
        <f t="shared" si="4"/>
        <v>3</v>
      </c>
      <c r="D15" s="53" t="str">
        <f>价值设定!N14</f>
        <v>coin,620</v>
      </c>
      <c r="E15" s="53" t="str">
        <f>价值设定!O14</f>
        <v>coin,1240</v>
      </c>
      <c r="F15" s="53" t="str">
        <f>价值设定!P14</f>
        <v>coin,3100</v>
      </c>
      <c r="G15" s="56">
        <v>10312</v>
      </c>
      <c r="H15" s="56">
        <v>10412</v>
      </c>
      <c r="I15" s="56" t="str">
        <f t="shared" si="0"/>
        <v>prop,202,1|80;prop,203,1|20</v>
      </c>
      <c r="J15" s="56">
        <v>10512</v>
      </c>
      <c r="K15" s="56" t="str">
        <f t="shared" si="1"/>
        <v>cash,200|100;cash,250|50;cash,300|25;cash,400|10;prop,704,5|300;prop,704,10|150;pack,703|250</v>
      </c>
      <c r="L15" s="56" t="str">
        <f t="shared" si="2"/>
        <v>prop,704,2|150;pack,702|90;pack,703|30;pack,406|60;pack,407|10;prop,322,1|100</v>
      </c>
      <c r="M15" s="56" t="str">
        <f t="shared" si="3"/>
        <v>prop,701,1|20;pack,701|40;pack,702|40;pack,409|50;pack,411|50;pack,412|10;coin,1240|100;pack,10412|100</v>
      </c>
      <c r="N15" s="56" t="str">
        <f t="shared" si="5"/>
        <v>pack,701|150;pack,702|30;coin,620|100;pack,10312|100;pack,10512|100</v>
      </c>
      <c r="O15" s="53">
        <v>80012</v>
      </c>
      <c r="P15" s="53">
        <f t="shared" ref="P15:R15" si="48">O15+100</f>
        <v>80112</v>
      </c>
      <c r="Q15" s="53">
        <f t="shared" si="48"/>
        <v>80212</v>
      </c>
      <c r="R15" s="53">
        <f t="shared" si="48"/>
        <v>80312</v>
      </c>
      <c r="S15" s="56" t="str">
        <f>IF(B15&gt;5,VLOOKUP(B15,随机目标!$BC$2:$BF$17,4,0)&amp;"|"&amp;$AH$18&amp;";","")&amp;K15</f>
        <v>cash,200|100;cash,250|50;cash,300|25;cash,400|10;prop,704,5|300;prop,704,10|150;pack,703|250</v>
      </c>
      <c r="T15" s="56" t="str">
        <f>IF(B15&gt;5,VLOOKUP(B15,随机目标!$BC$2:$BF$17,4,0)&amp;"|"&amp;$AN$18&amp;";"&amp;VLOOKUP(B15,随机目标!$BC$2:$BF$17,3,0)&amp;"|"&amp;$AN$17&amp;";",IF(B15&gt;2,VLOOKUP(B15,随机目标!$BC$2:$BF$17,3,0)&amp;"|"&amp;$AL$17&amp;";",""))&amp;L15</f>
        <v>pack,303|50;prop,704,2|150;pack,702|90;pack,703|30;pack,406|60;pack,407|10;prop,322,1|100</v>
      </c>
      <c r="U15" s="56" t="str">
        <f>IF(B15&gt;5,VLOOKUP(B15,随机目标!$BC$2:$BF$17,3,0)&amp;"|"&amp;$AT$17&amp;";",IF(B15&gt;2,VLOOKUP(B15,随机目标!$BC$2:$BF$17,3,0)&amp;"|"&amp;$AR$17&amp;";",""))&amp;M15</f>
        <v>pack,303|10;prop,701,1|20;pack,701|40;pack,702|40;pack,409|50;pack,411|50;pack,412|10;coin,1240|100;pack,10412|100</v>
      </c>
      <c r="V15" s="56" t="str">
        <f>IF(B15&gt;5,VLOOKUP(B15,随机目标!$BC$2:$BF$17,2,0)&amp;"|"&amp;$AZ$16&amp;";"&amp;VLOOKUP(B15,随机目标!$BC$2:$BF$17,3,0)&amp;"|"&amp;$AZ$17&amp;";",IF(B15&gt;2,VLOOKUP(B15,随机目标!$BC$2:$BF$17,2,0)&amp;"|"&amp;$AX$16&amp;";"&amp;VLOOKUP(B15,随机目标!$BC$2:$BF$17,3,0)&amp;"|"&amp;$AX$17&amp;";",""))&amp;N15</f>
        <v>pack,302|100;pack,303|10;pack,701|150;pack,702|30;coin,620|100;pack,10312|100;pack,10512|100</v>
      </c>
      <c r="W15" s="53" t="s">
        <v>2024</v>
      </c>
      <c r="X15" s="53"/>
      <c r="Y15" s="53"/>
      <c r="AA15" s="50" t="s">
        <v>227</v>
      </c>
      <c r="AB15" s="50">
        <f>12.5*10</f>
        <v>125</v>
      </c>
      <c r="AC15" s="50" t="s">
        <v>270</v>
      </c>
      <c r="AD15" s="73">
        <v>150</v>
      </c>
      <c r="AE15" s="86">
        <f t="shared" si="7"/>
        <v>0.16949152542372881</v>
      </c>
      <c r="AF15" s="58">
        <v>150</v>
      </c>
      <c r="AG15" s="86">
        <f t="shared" si="8"/>
        <v>0.16949152542372881</v>
      </c>
      <c r="AH15" s="58">
        <v>150</v>
      </c>
      <c r="AI15" s="87">
        <f t="shared" si="9"/>
        <v>0.13574660633484162</v>
      </c>
      <c r="AJ15" s="58"/>
      <c r="AK15" s="86" t="str">
        <f t="shared" si="10"/>
        <v/>
      </c>
      <c r="AL15" s="58"/>
      <c r="AM15" s="86" t="str">
        <f t="shared" si="11"/>
        <v/>
      </c>
      <c r="AN15" s="58"/>
      <c r="AO15" s="86" t="str">
        <f t="shared" si="12"/>
        <v/>
      </c>
      <c r="AP15" s="73"/>
      <c r="AQ15" s="86" t="str">
        <f t="shared" si="13"/>
        <v/>
      </c>
      <c r="AR15" s="58"/>
      <c r="AS15" s="86" t="str">
        <f t="shared" si="13"/>
        <v/>
      </c>
      <c r="AT15" s="58"/>
      <c r="AU15" s="87" t="str">
        <f t="shared" si="14"/>
        <v/>
      </c>
      <c r="AV15" s="58"/>
      <c r="AW15" s="86" t="str">
        <f t="shared" si="15"/>
        <v/>
      </c>
      <c r="AX15" s="58"/>
      <c r="AY15" s="86" t="str">
        <f t="shared" si="16"/>
        <v/>
      </c>
      <c r="AZ15" s="58"/>
      <c r="BA15" s="87" t="str">
        <f t="shared" si="17"/>
        <v/>
      </c>
      <c r="BB15" s="148"/>
      <c r="BC15" s="146" t="s">
        <v>157</v>
      </c>
      <c r="BD15" s="150">
        <v>25</v>
      </c>
      <c r="BE15" s="146">
        <f>VLOOKUP(BD15,价值设定!$I$2:$L$102,3,0)</f>
        <v>75</v>
      </c>
      <c r="BF15" s="146">
        <f>VLOOKUP(BD15,价值设定!$I$2:$L$102,4,0)</f>
        <v>250</v>
      </c>
      <c r="BG15" s="148"/>
      <c r="BH15" s="148"/>
      <c r="BI15" s="147"/>
      <c r="BJ15" s="59" t="s">
        <v>241</v>
      </c>
      <c r="BK15" s="59">
        <v>10</v>
      </c>
      <c r="BL15" s="59">
        <v>60</v>
      </c>
      <c r="BM15" s="59">
        <v>19.2</v>
      </c>
      <c r="BN15" s="90">
        <v>0.2</v>
      </c>
      <c r="BO15" s="59">
        <v>80</v>
      </c>
      <c r="BP15" s="59">
        <v>20</v>
      </c>
      <c r="BQ15" s="59"/>
      <c r="CA15" s="50">
        <v>12</v>
      </c>
      <c r="CB15" s="50">
        <f t="shared" si="34"/>
        <v>0.10344827586206896</v>
      </c>
      <c r="CC15" s="50">
        <v>0</v>
      </c>
      <c r="CD15" s="50">
        <f t="shared" si="35"/>
        <v>5.263157894736842E-3</v>
      </c>
      <c r="CE15" s="50">
        <f t="shared" si="36"/>
        <v>2.6315789473684209E-2</v>
      </c>
      <c r="CF15" s="50">
        <f t="shared" si="37"/>
        <v>5.263157894736842E-3</v>
      </c>
      <c r="CG15" s="50">
        <f t="shared" si="38"/>
        <v>5.263157894736842E-3</v>
      </c>
      <c r="CH15" s="50">
        <f t="shared" si="39"/>
        <v>3.4782608695652175E-3</v>
      </c>
      <c r="CI15" s="50">
        <f t="shared" si="40"/>
        <v>8.6956521739130438E-4</v>
      </c>
      <c r="CJ15" s="50">
        <f t="shared" si="41"/>
        <v>1.0434782608695653E-2</v>
      </c>
      <c r="CK15" s="50">
        <f t="shared" si="42"/>
        <v>3.4782608695652175E-3</v>
      </c>
      <c r="CL15" s="50">
        <v>0</v>
      </c>
      <c r="CM15" s="50">
        <f t="shared" si="43"/>
        <v>0.10668350035508561</v>
      </c>
    </row>
    <row r="16" spans="1:91">
      <c r="A16" s="53">
        <f>怪物产出!A16</f>
        <v>13</v>
      </c>
      <c r="B16" s="53">
        <f>怪物产出!B16</f>
        <v>4</v>
      </c>
      <c r="C16" s="53">
        <f t="shared" si="4"/>
        <v>3</v>
      </c>
      <c r="D16" s="53" t="str">
        <f>价值设定!N15</f>
        <v>coin,630</v>
      </c>
      <c r="E16" s="53" t="str">
        <f>价值设定!O15</f>
        <v>coin,1260</v>
      </c>
      <c r="F16" s="53" t="str">
        <f>价值设定!P15</f>
        <v>coin,3150</v>
      </c>
      <c r="G16" s="56">
        <v>10313</v>
      </c>
      <c r="H16" s="56">
        <v>10413</v>
      </c>
      <c r="I16" s="56" t="str">
        <f t="shared" si="0"/>
        <v>prop,202,1|80;prop,203,1|20</v>
      </c>
      <c r="J16" s="56">
        <v>10513</v>
      </c>
      <c r="K16" s="56" t="str">
        <f t="shared" si="1"/>
        <v>cash,200|100;cash,250|50;cash,300|25;cash,400|10;prop,704,5|300;prop,704,10|150;pack,703|250</v>
      </c>
      <c r="L16" s="56" t="str">
        <f t="shared" si="2"/>
        <v>prop,704,2|150;pack,702|90;pack,703|30;pack,406|60;pack,407|10;prop,322,1|100</v>
      </c>
      <c r="M16" s="56" t="str">
        <f t="shared" si="3"/>
        <v>prop,701,1|20;pack,701|40;pack,702|40;pack,409|50;pack,411|50;pack,412|10;coin,1260|100;pack,10413|100</v>
      </c>
      <c r="N16" s="56" t="str">
        <f t="shared" si="5"/>
        <v>pack,701|150;pack,702|30;coin,630|100;pack,10313|100;pack,10513|100</v>
      </c>
      <c r="O16" s="53">
        <v>80013</v>
      </c>
      <c r="P16" s="53">
        <f t="shared" ref="P16:R16" si="49">O16+100</f>
        <v>80113</v>
      </c>
      <c r="Q16" s="53">
        <f t="shared" si="49"/>
        <v>80213</v>
      </c>
      <c r="R16" s="53">
        <f t="shared" si="49"/>
        <v>80313</v>
      </c>
      <c r="S16" s="56" t="str">
        <f>IF(B16&gt;5,VLOOKUP(B16,随机目标!$BC$2:$BF$17,4,0)&amp;"|"&amp;$AH$18&amp;";","")&amp;K16</f>
        <v>cash,200|100;cash,250|50;cash,300|25;cash,400|10;prop,704,5|300;prop,704,10|150;pack,703|250</v>
      </c>
      <c r="T16" s="56" t="str">
        <f>IF(B16&gt;5,VLOOKUP(B16,随机目标!$BC$2:$BF$17,4,0)&amp;"|"&amp;$AN$18&amp;";"&amp;VLOOKUP(B16,随机目标!$BC$2:$BF$17,3,0)&amp;"|"&amp;$AN$17&amp;";",IF(B16&gt;2,VLOOKUP(B16,随机目标!$BC$2:$BF$17,3,0)&amp;"|"&amp;$AL$17&amp;";",""))&amp;L16</f>
        <v>pack,303|50;prop,704,2|150;pack,702|90;pack,703|30;pack,406|60;pack,407|10;prop,322,1|100</v>
      </c>
      <c r="U16" s="56" t="str">
        <f>IF(B16&gt;5,VLOOKUP(B16,随机目标!$BC$2:$BF$17,3,0)&amp;"|"&amp;$AT$17&amp;";",IF(B16&gt;2,VLOOKUP(B16,随机目标!$BC$2:$BF$17,3,0)&amp;"|"&amp;$AR$17&amp;";",""))&amp;M16</f>
        <v>pack,303|10;prop,701,1|20;pack,701|40;pack,702|40;pack,409|50;pack,411|50;pack,412|10;coin,1260|100;pack,10413|100</v>
      </c>
      <c r="V16" s="56" t="str">
        <f>IF(B16&gt;5,VLOOKUP(B16,随机目标!$BC$2:$BF$17,2,0)&amp;"|"&amp;$AZ$16&amp;";"&amp;VLOOKUP(B16,随机目标!$BC$2:$BF$17,3,0)&amp;"|"&amp;$AZ$17&amp;";",IF(B16&gt;2,VLOOKUP(B16,随机目标!$BC$2:$BF$17,2,0)&amp;"|"&amp;$AX$16&amp;";"&amp;VLOOKUP(B16,随机目标!$BC$2:$BF$17,3,0)&amp;"|"&amp;$AX$17&amp;";",""))&amp;N16</f>
        <v>pack,302|100;pack,303|10;pack,701|150;pack,702|30;coin,630|100;pack,10313|100;pack,10513|100</v>
      </c>
      <c r="W16" s="53" t="s">
        <v>2024</v>
      </c>
      <c r="X16" s="53"/>
      <c r="Y16" s="53"/>
      <c r="AA16" s="50" t="s">
        <v>234</v>
      </c>
      <c r="AB16" s="50">
        <v>5</v>
      </c>
      <c r="AD16" s="91"/>
      <c r="AE16" s="92" t="str">
        <f t="shared" si="7"/>
        <v/>
      </c>
      <c r="AF16" s="93"/>
      <c r="AG16" s="92" t="str">
        <f t="shared" si="8"/>
        <v/>
      </c>
      <c r="AH16" s="93"/>
      <c r="AI16" s="94" t="str">
        <f t="shared" si="9"/>
        <v/>
      </c>
      <c r="AJ16" s="93"/>
      <c r="AK16" s="92" t="str">
        <f t="shared" si="10"/>
        <v/>
      </c>
      <c r="AL16" s="93"/>
      <c r="AM16" s="92" t="str">
        <f t="shared" si="11"/>
        <v/>
      </c>
      <c r="AN16" s="93"/>
      <c r="AO16" s="92" t="str">
        <f t="shared" si="12"/>
        <v/>
      </c>
      <c r="AP16" s="91"/>
      <c r="AQ16" s="92" t="str">
        <f t="shared" si="13"/>
        <v/>
      </c>
      <c r="AR16" s="93"/>
      <c r="AS16" s="92" t="str">
        <f t="shared" si="13"/>
        <v/>
      </c>
      <c r="AT16" s="93"/>
      <c r="AU16" s="94" t="str">
        <f t="shared" si="14"/>
        <v/>
      </c>
      <c r="AV16" s="93"/>
      <c r="AW16" s="92" t="str">
        <f t="shared" si="15"/>
        <v/>
      </c>
      <c r="AX16" s="93">
        <v>100</v>
      </c>
      <c r="AY16" s="92">
        <f t="shared" si="16"/>
        <v>0.16949152542372881</v>
      </c>
      <c r="AZ16" s="93">
        <v>100</v>
      </c>
      <c r="BA16" s="94">
        <f t="shared" si="17"/>
        <v>0.17241379310344829</v>
      </c>
      <c r="BB16" s="148"/>
      <c r="BC16" s="146" t="s">
        <v>2138</v>
      </c>
      <c r="BD16" s="150">
        <v>28</v>
      </c>
      <c r="BE16" s="146">
        <f>VLOOKUP(BD16,价值设定!$I$2:$L$102,3,0)</f>
        <v>78</v>
      </c>
      <c r="BF16" s="146">
        <f>VLOOKUP(BD16,价值设定!$I$2:$L$102,4,0)</f>
        <v>260</v>
      </c>
      <c r="BG16" s="148"/>
      <c r="BH16" s="148"/>
      <c r="BI16" s="147"/>
      <c r="BJ16" s="59" t="s">
        <v>242</v>
      </c>
      <c r="BK16" s="59">
        <v>20</v>
      </c>
      <c r="BL16" s="59">
        <v>30</v>
      </c>
      <c r="BM16" s="59">
        <v>9.6</v>
      </c>
      <c r="BN16" s="90">
        <v>0.2</v>
      </c>
      <c r="BO16" s="95">
        <v>50</v>
      </c>
      <c r="BP16" s="95">
        <v>50</v>
      </c>
      <c r="BQ16" s="59"/>
      <c r="CA16" s="50">
        <v>13</v>
      </c>
      <c r="CB16" s="50">
        <f t="shared" si="34"/>
        <v>0.10344827586206896</v>
      </c>
      <c r="CC16" s="50">
        <v>0</v>
      </c>
      <c r="CD16" s="50">
        <f t="shared" si="35"/>
        <v>5.263157894736842E-3</v>
      </c>
      <c r="CE16" s="50">
        <f t="shared" si="36"/>
        <v>2.6315789473684209E-2</v>
      </c>
      <c r="CF16" s="50">
        <f t="shared" si="37"/>
        <v>5.263157894736842E-3</v>
      </c>
      <c r="CG16" s="50">
        <f t="shared" si="38"/>
        <v>5.263157894736842E-3</v>
      </c>
      <c r="CH16" s="50">
        <f t="shared" si="39"/>
        <v>3.4782608695652175E-3</v>
      </c>
      <c r="CI16" s="50">
        <f t="shared" si="40"/>
        <v>8.6956521739130438E-4</v>
      </c>
      <c r="CJ16" s="50">
        <f t="shared" si="41"/>
        <v>1.0434782608695653E-2</v>
      </c>
      <c r="CK16" s="50">
        <f t="shared" si="42"/>
        <v>3.4782608695652175E-3</v>
      </c>
      <c r="CL16" s="50">
        <v>0</v>
      </c>
      <c r="CM16" s="50">
        <f t="shared" si="43"/>
        <v>0.10668350035508561</v>
      </c>
    </row>
    <row r="17" spans="1:91">
      <c r="A17" s="53">
        <f>怪物产出!A17</f>
        <v>14</v>
      </c>
      <c r="B17" s="53">
        <f>怪物产出!B17</f>
        <v>4</v>
      </c>
      <c r="C17" s="53">
        <f t="shared" si="4"/>
        <v>3</v>
      </c>
      <c r="D17" s="53" t="str">
        <f>价值设定!N16</f>
        <v>coin,640</v>
      </c>
      <c r="E17" s="53" t="str">
        <f>价值设定!O16</f>
        <v>coin,1280</v>
      </c>
      <c r="F17" s="53" t="str">
        <f>价值设定!P16</f>
        <v>coin,3200</v>
      </c>
      <c r="G17" s="56">
        <v>10314</v>
      </c>
      <c r="H17" s="56">
        <v>10414</v>
      </c>
      <c r="I17" s="56" t="str">
        <f t="shared" si="0"/>
        <v>prop,202,1|80;prop,203,1|20</v>
      </c>
      <c r="J17" s="56">
        <v>10514</v>
      </c>
      <c r="K17" s="56" t="str">
        <f t="shared" si="1"/>
        <v>cash,200|100;cash,250|50;cash,300|25;cash,400|10;prop,704,5|300;prop,704,10|150;pack,703|250</v>
      </c>
      <c r="L17" s="56" t="str">
        <f t="shared" si="2"/>
        <v>prop,704,2|150;pack,702|90;pack,703|30;pack,406|60;pack,407|10;prop,322,1|100</v>
      </c>
      <c r="M17" s="56" t="str">
        <f t="shared" si="3"/>
        <v>prop,701,1|20;pack,701|40;pack,702|40;pack,409|50;pack,411|50;pack,412|10;coin,1280|100;pack,10414|100</v>
      </c>
      <c r="N17" s="56" t="str">
        <f t="shared" si="5"/>
        <v>pack,701|150;pack,702|30;coin,640|100;pack,10314|100;pack,10514|100</v>
      </c>
      <c r="O17" s="53">
        <v>80014</v>
      </c>
      <c r="P17" s="53">
        <f t="shared" ref="P17:R17" si="50">O17+100</f>
        <v>80114</v>
      </c>
      <c r="Q17" s="53">
        <f t="shared" si="50"/>
        <v>80214</v>
      </c>
      <c r="R17" s="53">
        <f t="shared" si="50"/>
        <v>80314</v>
      </c>
      <c r="S17" s="56" t="str">
        <f>IF(B17&gt;5,VLOOKUP(B17,随机目标!$BC$2:$BF$17,4,0)&amp;"|"&amp;$AH$18&amp;";","")&amp;K17</f>
        <v>cash,200|100;cash,250|50;cash,300|25;cash,400|10;prop,704,5|300;prop,704,10|150;pack,703|250</v>
      </c>
      <c r="T17" s="56" t="str">
        <f>IF(B17&gt;5,VLOOKUP(B17,随机目标!$BC$2:$BF$17,4,0)&amp;"|"&amp;$AN$18&amp;";"&amp;VLOOKUP(B17,随机目标!$BC$2:$BF$17,3,0)&amp;"|"&amp;$AN$17&amp;";",IF(B17&gt;2,VLOOKUP(B17,随机目标!$BC$2:$BF$17,3,0)&amp;"|"&amp;$AL$17&amp;";",""))&amp;L17</f>
        <v>pack,303|50;prop,704,2|150;pack,702|90;pack,703|30;pack,406|60;pack,407|10;prop,322,1|100</v>
      </c>
      <c r="U17" s="56" t="str">
        <f>IF(B17&gt;5,VLOOKUP(B17,随机目标!$BC$2:$BF$17,3,0)&amp;"|"&amp;$AT$17&amp;";",IF(B17&gt;2,VLOOKUP(B17,随机目标!$BC$2:$BF$17,3,0)&amp;"|"&amp;$AR$17&amp;";",""))&amp;M17</f>
        <v>pack,303|10;prop,701,1|20;pack,701|40;pack,702|40;pack,409|50;pack,411|50;pack,412|10;coin,1280|100;pack,10414|100</v>
      </c>
      <c r="V17" s="56" t="str">
        <f>IF(B17&gt;5,VLOOKUP(B17,随机目标!$BC$2:$BF$17,2,0)&amp;"|"&amp;$AZ$16&amp;";"&amp;VLOOKUP(B17,随机目标!$BC$2:$BF$17,3,0)&amp;"|"&amp;$AZ$17&amp;";",IF(B17&gt;2,VLOOKUP(B17,随机目标!$BC$2:$BF$17,2,0)&amp;"|"&amp;$AX$16&amp;";"&amp;VLOOKUP(B17,随机目标!$BC$2:$BF$17,3,0)&amp;"|"&amp;$AX$17&amp;";",""))&amp;N17</f>
        <v>pack,302|100;pack,303|10;pack,701|150;pack,702|30;coin,640|100;pack,10314|100;pack,10514|100</v>
      </c>
      <c r="W17" s="53" t="s">
        <v>2024</v>
      </c>
      <c r="X17" s="53"/>
      <c r="Y17" s="53"/>
      <c r="AA17" s="50" t="s">
        <v>230</v>
      </c>
      <c r="AB17" s="50">
        <v>10</v>
      </c>
      <c r="AD17" s="91"/>
      <c r="AE17" s="92" t="str">
        <f t="shared" si="7"/>
        <v/>
      </c>
      <c r="AF17" s="93"/>
      <c r="AG17" s="92" t="str">
        <f t="shared" si="8"/>
        <v/>
      </c>
      <c r="AH17" s="93"/>
      <c r="AI17" s="94" t="str">
        <f t="shared" si="9"/>
        <v/>
      </c>
      <c r="AJ17" s="93"/>
      <c r="AK17" s="92" t="str">
        <f t="shared" si="10"/>
        <v/>
      </c>
      <c r="AL17" s="93">
        <v>50</v>
      </c>
      <c r="AM17" s="92">
        <f t="shared" si="11"/>
        <v>0.10204081632653061</v>
      </c>
      <c r="AN17" s="93">
        <v>100</v>
      </c>
      <c r="AO17" s="92">
        <f t="shared" si="12"/>
        <v>0.17391304347826086</v>
      </c>
      <c r="AP17" s="91"/>
      <c r="AQ17" s="92" t="str">
        <f t="shared" si="13"/>
        <v/>
      </c>
      <c r="AR17" s="93">
        <v>10</v>
      </c>
      <c r="AS17" s="92">
        <f t="shared" si="13"/>
        <v>2.3809523809523808E-2</v>
      </c>
      <c r="AT17" s="93">
        <v>150</v>
      </c>
      <c r="AU17" s="94">
        <f t="shared" si="14"/>
        <v>0.26315789473684209</v>
      </c>
      <c r="AV17" s="93"/>
      <c r="AW17" s="92" t="str">
        <f t="shared" si="15"/>
        <v/>
      </c>
      <c r="AX17" s="93">
        <v>10</v>
      </c>
      <c r="AY17" s="92">
        <f t="shared" si="16"/>
        <v>1.6949152542372881E-2</v>
      </c>
      <c r="AZ17" s="93">
        <v>10</v>
      </c>
      <c r="BA17" s="94">
        <f t="shared" si="17"/>
        <v>1.7241379310344827E-2</v>
      </c>
      <c r="BB17" s="148"/>
      <c r="BC17" s="146" t="s">
        <v>2139</v>
      </c>
      <c r="BD17" s="150">
        <v>32</v>
      </c>
      <c r="BE17" s="146">
        <f>VLOOKUP(BD17,价值设定!$I$2:$L$102,3,0)</f>
        <v>82</v>
      </c>
      <c r="BF17" s="146">
        <f>VLOOKUP(BD17,价值设定!$I$2:$L$102,4,0)</f>
        <v>273</v>
      </c>
      <c r="BG17" s="148"/>
      <c r="BH17" s="148"/>
      <c r="BI17" s="147"/>
      <c r="BJ17" s="59" t="s">
        <v>237</v>
      </c>
      <c r="BK17" s="96">
        <v>50</v>
      </c>
      <c r="BL17" s="59">
        <v>10</v>
      </c>
      <c r="BM17" s="59">
        <v>3.2</v>
      </c>
      <c r="BN17" s="97">
        <v>0.25</v>
      </c>
      <c r="BO17" s="59"/>
      <c r="BP17" s="95">
        <v>75</v>
      </c>
      <c r="BQ17" s="95">
        <v>25</v>
      </c>
      <c r="CA17" s="50">
        <v>14</v>
      </c>
      <c r="CB17" s="50">
        <f t="shared" si="34"/>
        <v>0.10344827586206896</v>
      </c>
      <c r="CC17" s="50">
        <v>0</v>
      </c>
      <c r="CD17" s="50">
        <f t="shared" si="35"/>
        <v>5.263157894736842E-3</v>
      </c>
      <c r="CE17" s="50">
        <f t="shared" si="36"/>
        <v>2.6315789473684209E-2</v>
      </c>
      <c r="CF17" s="50">
        <f t="shared" si="37"/>
        <v>5.263157894736842E-3</v>
      </c>
      <c r="CG17" s="50">
        <f t="shared" si="38"/>
        <v>5.263157894736842E-3</v>
      </c>
      <c r="CH17" s="50">
        <f t="shared" si="39"/>
        <v>3.4782608695652175E-3</v>
      </c>
      <c r="CI17" s="50">
        <f t="shared" si="40"/>
        <v>8.6956521739130438E-4</v>
      </c>
      <c r="CJ17" s="50">
        <f t="shared" si="41"/>
        <v>1.0434782608695653E-2</v>
      </c>
      <c r="CK17" s="50">
        <f t="shared" si="42"/>
        <v>3.4782608695652175E-3</v>
      </c>
      <c r="CL17" s="50">
        <v>0</v>
      </c>
      <c r="CM17" s="50">
        <f t="shared" si="43"/>
        <v>0.10668350035508561</v>
      </c>
    </row>
    <row r="18" spans="1:91">
      <c r="A18" s="53">
        <f>怪物产出!A18</f>
        <v>15</v>
      </c>
      <c r="B18" s="53">
        <f>怪物产出!B18</f>
        <v>4</v>
      </c>
      <c r="C18" s="53">
        <f t="shared" si="4"/>
        <v>3</v>
      </c>
      <c r="D18" s="53" t="str">
        <f>价值设定!N17</f>
        <v>coin,650</v>
      </c>
      <c r="E18" s="53" t="str">
        <f>价值设定!O17</f>
        <v>coin,1300</v>
      </c>
      <c r="F18" s="53" t="str">
        <f>价值设定!P17</f>
        <v>coin,3250</v>
      </c>
      <c r="G18" s="56">
        <v>10315</v>
      </c>
      <c r="H18" s="56">
        <v>10415</v>
      </c>
      <c r="I18" s="56" t="str">
        <f t="shared" si="0"/>
        <v>prop,202,1|80;prop,203,1|20</v>
      </c>
      <c r="J18" s="56">
        <v>10515</v>
      </c>
      <c r="K18" s="56" t="str">
        <f t="shared" si="1"/>
        <v>cash,200|100;cash,250|50;cash,300|25;cash,400|10;prop,704,5|300;prop,704,10|150;pack,703|250</v>
      </c>
      <c r="L18" s="56" t="str">
        <f t="shared" si="2"/>
        <v>prop,704,2|150;pack,702|90;pack,703|30;pack,406|60;pack,407|10;prop,322,1|100</v>
      </c>
      <c r="M18" s="56" t="str">
        <f t="shared" si="3"/>
        <v>prop,701,1|20;pack,701|40;pack,702|40;pack,409|50;pack,411|50;pack,412|10;coin,1300|100;pack,10415|100</v>
      </c>
      <c r="N18" s="56" t="str">
        <f t="shared" si="5"/>
        <v>pack,701|150;pack,702|30;coin,650|100;pack,10315|100;pack,10515|100</v>
      </c>
      <c r="O18" s="53">
        <v>80015</v>
      </c>
      <c r="P18" s="53">
        <f t="shared" ref="P18:R18" si="51">O18+100</f>
        <v>80115</v>
      </c>
      <c r="Q18" s="53">
        <f t="shared" si="51"/>
        <v>80215</v>
      </c>
      <c r="R18" s="53">
        <f t="shared" si="51"/>
        <v>80315</v>
      </c>
      <c r="S18" s="56" t="str">
        <f>IF(B18&gt;5,VLOOKUP(B18,随机目标!$BC$2:$BF$17,4,0)&amp;"|"&amp;$AH$18&amp;";","")&amp;K18</f>
        <v>cash,200|100;cash,250|50;cash,300|25;cash,400|10;prop,704,5|300;prop,704,10|150;pack,703|250</v>
      </c>
      <c r="T18" s="56" t="str">
        <f>IF(B18&gt;5,VLOOKUP(B18,随机目标!$BC$2:$BF$17,4,0)&amp;"|"&amp;$AN$18&amp;";"&amp;VLOOKUP(B18,随机目标!$BC$2:$BF$17,3,0)&amp;"|"&amp;$AN$17&amp;";",IF(B18&gt;2,VLOOKUP(B18,随机目标!$BC$2:$BF$17,3,0)&amp;"|"&amp;$AL$17&amp;";",""))&amp;L18</f>
        <v>pack,303|50;prop,704,2|150;pack,702|90;pack,703|30;pack,406|60;pack,407|10;prop,322,1|100</v>
      </c>
      <c r="U18" s="56" t="str">
        <f>IF(B18&gt;5,VLOOKUP(B18,随机目标!$BC$2:$BF$17,3,0)&amp;"|"&amp;$AT$17&amp;";",IF(B18&gt;2,VLOOKUP(B18,随机目标!$BC$2:$BF$17,3,0)&amp;"|"&amp;$AR$17&amp;";",""))&amp;M18</f>
        <v>pack,303|10;prop,701,1|20;pack,701|40;pack,702|40;pack,409|50;pack,411|50;pack,412|10;coin,1300|100;pack,10415|100</v>
      </c>
      <c r="V18" s="56" t="str">
        <f>IF(B18&gt;5,VLOOKUP(B18,随机目标!$BC$2:$BF$17,2,0)&amp;"|"&amp;$AZ$16&amp;";"&amp;VLOOKUP(B18,随机目标!$BC$2:$BF$17,3,0)&amp;"|"&amp;$AZ$17&amp;";",IF(B18&gt;2,VLOOKUP(B18,随机目标!$BC$2:$BF$17,2,0)&amp;"|"&amp;$AX$16&amp;";"&amp;VLOOKUP(B18,随机目标!$BC$2:$BF$17,3,0)&amp;"|"&amp;$AX$17&amp;";",""))&amp;N18</f>
        <v>pack,302|100;pack,303|10;pack,701|150;pack,702|30;coin,650|100;pack,10315|100;pack,10515|100</v>
      </c>
      <c r="W18" s="53" t="s">
        <v>2024</v>
      </c>
      <c r="X18" s="53"/>
      <c r="Y18" s="53"/>
      <c r="AA18" s="50" t="s">
        <v>228</v>
      </c>
      <c r="AB18" s="50">
        <v>200</v>
      </c>
      <c r="AD18" s="91"/>
      <c r="AE18" s="92" t="str">
        <f t="shared" si="7"/>
        <v/>
      </c>
      <c r="AF18" s="93"/>
      <c r="AG18" s="92" t="str">
        <f t="shared" si="8"/>
        <v/>
      </c>
      <c r="AH18" s="93">
        <v>20</v>
      </c>
      <c r="AI18" s="94">
        <f t="shared" si="9"/>
        <v>1.8099547511312219E-2</v>
      </c>
      <c r="AJ18" s="93"/>
      <c r="AK18" s="92" t="str">
        <f t="shared" si="10"/>
        <v/>
      </c>
      <c r="AL18" s="93"/>
      <c r="AM18" s="92" t="str">
        <f t="shared" si="11"/>
        <v/>
      </c>
      <c r="AN18" s="93">
        <v>10</v>
      </c>
      <c r="AO18" s="92">
        <f t="shared" si="12"/>
        <v>1.7391304347826087E-2</v>
      </c>
      <c r="AP18" s="91"/>
      <c r="AQ18" s="92" t="str">
        <f t="shared" si="13"/>
        <v/>
      </c>
      <c r="AR18" s="93"/>
      <c r="AS18" s="92" t="str">
        <f t="shared" si="13"/>
        <v/>
      </c>
      <c r="AT18" s="93"/>
      <c r="AU18" s="94" t="str">
        <f t="shared" si="14"/>
        <v/>
      </c>
      <c r="AV18" s="93"/>
      <c r="AW18" s="92" t="str">
        <f t="shared" si="15"/>
        <v/>
      </c>
      <c r="AX18" s="93"/>
      <c r="AY18" s="92" t="str">
        <f t="shared" si="16"/>
        <v/>
      </c>
      <c r="AZ18" s="93"/>
      <c r="BA18" s="94" t="str">
        <f t="shared" si="17"/>
        <v/>
      </c>
      <c r="BB18" s="148"/>
      <c r="BC18" s="148" t="s">
        <v>159</v>
      </c>
      <c r="BD18" s="150">
        <v>35</v>
      </c>
      <c r="BE18" s="146">
        <f>VLOOKUP(BD18,价值设定!$I$2:$L$102,3,0)</f>
        <v>85</v>
      </c>
      <c r="BF18" s="146">
        <f>VLOOKUP(BD18,价值设定!$I$2:$L$102,4,0)</f>
        <v>283</v>
      </c>
      <c r="BG18" s="148"/>
      <c r="BH18" s="148"/>
      <c r="BI18" s="147"/>
      <c r="BJ18" s="59" t="s">
        <v>238</v>
      </c>
      <c r="BK18" s="96">
        <v>200</v>
      </c>
      <c r="BL18" s="90">
        <v>0.1</v>
      </c>
      <c r="BM18" s="59">
        <v>2.2400000000000002</v>
      </c>
      <c r="BN18" s="97">
        <v>0.25</v>
      </c>
      <c r="BO18" s="59"/>
      <c r="BP18" s="59"/>
      <c r="BQ18" s="59">
        <v>100</v>
      </c>
      <c r="CA18" s="50">
        <v>15</v>
      </c>
      <c r="CB18" s="50">
        <f t="shared" si="34"/>
        <v>0.10344827586206896</v>
      </c>
      <c r="CC18" s="50">
        <v>0</v>
      </c>
      <c r="CD18" s="50">
        <f t="shared" si="35"/>
        <v>5.263157894736842E-3</v>
      </c>
      <c r="CE18" s="50">
        <f t="shared" si="36"/>
        <v>2.6315789473684209E-2</v>
      </c>
      <c r="CF18" s="50">
        <f t="shared" si="37"/>
        <v>5.263157894736842E-3</v>
      </c>
      <c r="CG18" s="50">
        <f t="shared" si="38"/>
        <v>5.263157894736842E-3</v>
      </c>
      <c r="CH18" s="50">
        <f t="shared" si="39"/>
        <v>3.4782608695652175E-3</v>
      </c>
      <c r="CI18" s="50">
        <f t="shared" si="40"/>
        <v>8.6956521739130438E-4</v>
      </c>
      <c r="CJ18" s="50">
        <f t="shared" si="41"/>
        <v>1.0434782608695653E-2</v>
      </c>
      <c r="CK18" s="50">
        <f t="shared" si="42"/>
        <v>3.4782608695652175E-3</v>
      </c>
      <c r="CL18" s="50">
        <v>0</v>
      </c>
      <c r="CM18" s="50">
        <f t="shared" si="43"/>
        <v>0.10668350035508561</v>
      </c>
    </row>
    <row r="19" spans="1:91">
      <c r="A19" s="53">
        <f>怪物产出!A19</f>
        <v>16</v>
      </c>
      <c r="B19" s="53">
        <f>怪物产出!B19</f>
        <v>4</v>
      </c>
      <c r="C19" s="53">
        <f t="shared" si="4"/>
        <v>3</v>
      </c>
      <c r="D19" s="53" t="str">
        <f>价值设定!N18</f>
        <v>coin,660</v>
      </c>
      <c r="E19" s="53" t="str">
        <f>价值设定!O18</f>
        <v>coin,1320</v>
      </c>
      <c r="F19" s="53" t="str">
        <f>价值设定!P18</f>
        <v>coin,3300</v>
      </c>
      <c r="G19" s="56">
        <v>10316</v>
      </c>
      <c r="H19" s="56">
        <v>10416</v>
      </c>
      <c r="I19" s="56" t="str">
        <f t="shared" si="0"/>
        <v>prop,202,1|80;prop,203,1|20</v>
      </c>
      <c r="J19" s="56">
        <v>10516</v>
      </c>
      <c r="K19" s="56" t="str">
        <f t="shared" si="1"/>
        <v>cash,200|100;cash,250|50;cash,300|25;cash,400|10;prop,704,5|300;prop,704,10|150;pack,703|250</v>
      </c>
      <c r="L19" s="56" t="str">
        <f t="shared" si="2"/>
        <v>prop,704,2|150;pack,702|90;pack,703|30;pack,406|60;pack,407|10;prop,322,1|100</v>
      </c>
      <c r="M19" s="56" t="str">
        <f t="shared" si="3"/>
        <v>prop,701,1|20;pack,701|40;pack,702|40;pack,409|50;pack,411|50;pack,412|10;coin,1320|100;pack,10416|100</v>
      </c>
      <c r="N19" s="56" t="str">
        <f t="shared" si="5"/>
        <v>pack,701|150;pack,702|30;coin,660|100;pack,10316|100;pack,10516|100</v>
      </c>
      <c r="O19" s="53">
        <v>80016</v>
      </c>
      <c r="P19" s="53">
        <f t="shared" ref="P19:R19" si="52">O19+100</f>
        <v>80116</v>
      </c>
      <c r="Q19" s="53">
        <f t="shared" si="52"/>
        <v>80216</v>
      </c>
      <c r="R19" s="53">
        <f t="shared" si="52"/>
        <v>80316</v>
      </c>
      <c r="S19" s="56" t="str">
        <f>IF(B19&gt;5,VLOOKUP(B19,随机目标!$BC$2:$BF$17,4,0)&amp;"|"&amp;$AH$18&amp;";","")&amp;K19</f>
        <v>cash,200|100;cash,250|50;cash,300|25;cash,400|10;prop,704,5|300;prop,704,10|150;pack,703|250</v>
      </c>
      <c r="T19" s="56" t="str">
        <f>IF(B19&gt;5,VLOOKUP(B19,随机目标!$BC$2:$BF$17,4,0)&amp;"|"&amp;$AN$18&amp;";"&amp;VLOOKUP(B19,随机目标!$BC$2:$BF$17,3,0)&amp;"|"&amp;$AN$17&amp;";",IF(B19&gt;2,VLOOKUP(B19,随机目标!$BC$2:$BF$17,3,0)&amp;"|"&amp;$AL$17&amp;";",""))&amp;L19</f>
        <v>pack,303|50;prop,704,2|150;pack,702|90;pack,703|30;pack,406|60;pack,407|10;prop,322,1|100</v>
      </c>
      <c r="U19" s="56" t="str">
        <f>IF(B19&gt;5,VLOOKUP(B19,随机目标!$BC$2:$BF$17,3,0)&amp;"|"&amp;$AT$17&amp;";",IF(B19&gt;2,VLOOKUP(B19,随机目标!$BC$2:$BF$17,3,0)&amp;"|"&amp;$AR$17&amp;";",""))&amp;M19</f>
        <v>pack,303|10;prop,701,1|20;pack,701|40;pack,702|40;pack,409|50;pack,411|50;pack,412|10;coin,1320|100;pack,10416|100</v>
      </c>
      <c r="V19" s="56" t="str">
        <f>IF(B19&gt;5,VLOOKUP(B19,随机目标!$BC$2:$BF$17,2,0)&amp;"|"&amp;$AZ$16&amp;";"&amp;VLOOKUP(B19,随机目标!$BC$2:$BF$17,3,0)&amp;"|"&amp;$AZ$17&amp;";",IF(B19&gt;2,VLOOKUP(B19,随机目标!$BC$2:$BF$17,2,0)&amp;"|"&amp;$AX$16&amp;";"&amp;VLOOKUP(B19,随机目标!$BC$2:$BF$17,3,0)&amp;"|"&amp;$AX$17&amp;";",""))&amp;N19</f>
        <v>pack,302|100;pack,303|10;pack,701|150;pack,702|30;coin,660|100;pack,10316|100;pack,10516|100</v>
      </c>
      <c r="W19" s="53" t="s">
        <v>2024</v>
      </c>
      <c r="X19" s="53"/>
      <c r="Y19" s="53"/>
      <c r="AA19" s="50" t="s">
        <v>250</v>
      </c>
      <c r="AB19" s="50">
        <f>BM9</f>
        <v>15</v>
      </c>
      <c r="AC19" s="50" t="s">
        <v>273</v>
      </c>
      <c r="AD19" s="73"/>
      <c r="AE19" s="86" t="str">
        <f t="shared" si="7"/>
        <v/>
      </c>
      <c r="AF19" s="58"/>
      <c r="AG19" s="86" t="str">
        <f t="shared" si="8"/>
        <v/>
      </c>
      <c r="AH19" s="58"/>
      <c r="AI19" s="87" t="str">
        <f t="shared" si="9"/>
        <v/>
      </c>
      <c r="AJ19" s="58"/>
      <c r="AK19" s="86" t="str">
        <f t="shared" si="10"/>
        <v/>
      </c>
      <c r="AL19" s="58"/>
      <c r="AM19" s="86" t="str">
        <f t="shared" si="11"/>
        <v/>
      </c>
      <c r="AN19" s="58"/>
      <c r="AO19" s="86" t="str">
        <f t="shared" si="12"/>
        <v/>
      </c>
      <c r="AP19" s="73"/>
      <c r="AQ19" s="86" t="str">
        <f t="shared" si="13"/>
        <v/>
      </c>
      <c r="AR19" s="58">
        <v>40</v>
      </c>
      <c r="AS19" s="86">
        <f t="shared" si="13"/>
        <v>9.5238095238095233E-2</v>
      </c>
      <c r="AT19" s="58">
        <v>65</v>
      </c>
      <c r="AU19" s="87">
        <f t="shared" si="14"/>
        <v>0.11403508771929824</v>
      </c>
      <c r="AV19" s="58"/>
      <c r="AW19" s="86" t="str">
        <f t="shared" si="15"/>
        <v/>
      </c>
      <c r="AX19" s="58">
        <v>150</v>
      </c>
      <c r="AY19" s="86">
        <f t="shared" si="16"/>
        <v>0.25423728813559321</v>
      </c>
      <c r="AZ19" s="58">
        <v>140</v>
      </c>
      <c r="BA19" s="87">
        <f t="shared" si="17"/>
        <v>0.2413793103448276</v>
      </c>
      <c r="BB19" s="148"/>
      <c r="BC19" s="148" t="s">
        <v>2140</v>
      </c>
      <c r="BD19" s="150">
        <v>38</v>
      </c>
      <c r="BE19" s="146">
        <f>VLOOKUP(BD19,价值设定!$I$2:$L$102,3,0)</f>
        <v>88</v>
      </c>
      <c r="BF19" s="146">
        <f>VLOOKUP(BD19,价值设定!$I$2:$L$102,4,0)</f>
        <v>293</v>
      </c>
      <c r="BG19" s="148"/>
      <c r="BH19" s="148"/>
      <c r="BI19" s="147"/>
    </row>
    <row r="20" spans="1:91">
      <c r="A20" s="53">
        <f>怪物产出!A20</f>
        <v>17</v>
      </c>
      <c r="B20" s="53">
        <f>怪物产出!B20</f>
        <v>4</v>
      </c>
      <c r="C20" s="53">
        <f t="shared" si="4"/>
        <v>3</v>
      </c>
      <c r="D20" s="53" t="str">
        <f>价值设定!N19</f>
        <v>coin,670</v>
      </c>
      <c r="E20" s="53" t="str">
        <f>价值设定!O19</f>
        <v>coin,1340</v>
      </c>
      <c r="F20" s="53" t="str">
        <f>价值设定!P19</f>
        <v>coin,3350</v>
      </c>
      <c r="G20" s="56">
        <v>10317</v>
      </c>
      <c r="H20" s="56">
        <v>10417</v>
      </c>
      <c r="I20" s="56" t="str">
        <f t="shared" si="0"/>
        <v>prop,202,1|80;prop,203,1|20</v>
      </c>
      <c r="J20" s="56">
        <v>10517</v>
      </c>
      <c r="K20" s="56" t="str">
        <f t="shared" si="1"/>
        <v>cash,200|100;cash,250|50;cash,300|25;cash,400|10;prop,704,5|300;prop,704,10|150;pack,703|250</v>
      </c>
      <c r="L20" s="56" t="str">
        <f t="shared" si="2"/>
        <v>prop,704,2|150;pack,702|90;pack,703|30;pack,406|60;pack,407|10;prop,322,1|100</v>
      </c>
      <c r="M20" s="56" t="str">
        <f t="shared" si="3"/>
        <v>prop,701,1|20;pack,701|40;pack,702|40;pack,409|50;pack,411|50;pack,412|10;coin,1340|100;pack,10417|100</v>
      </c>
      <c r="N20" s="56" t="str">
        <f t="shared" si="5"/>
        <v>pack,701|150;pack,702|30;coin,670|100;pack,10317|100;pack,10517|100</v>
      </c>
      <c r="O20" s="53">
        <v>80017</v>
      </c>
      <c r="P20" s="53">
        <f t="shared" ref="P20:R20" si="53">O20+100</f>
        <v>80117</v>
      </c>
      <c r="Q20" s="53">
        <f t="shared" si="53"/>
        <v>80217</v>
      </c>
      <c r="R20" s="53">
        <f t="shared" si="53"/>
        <v>80317</v>
      </c>
      <c r="S20" s="56" t="str">
        <f>IF(B20&gt;5,VLOOKUP(B20,随机目标!$BC$2:$BF$17,4,0)&amp;"|"&amp;$AH$18&amp;";","")&amp;K20</f>
        <v>cash,200|100;cash,250|50;cash,300|25;cash,400|10;prop,704,5|300;prop,704,10|150;pack,703|250</v>
      </c>
      <c r="T20" s="56" t="str">
        <f>IF(B20&gt;5,VLOOKUP(B20,随机目标!$BC$2:$BF$17,4,0)&amp;"|"&amp;$AN$18&amp;";"&amp;VLOOKUP(B20,随机目标!$BC$2:$BF$17,3,0)&amp;"|"&amp;$AN$17&amp;";",IF(B20&gt;2,VLOOKUP(B20,随机目标!$BC$2:$BF$17,3,0)&amp;"|"&amp;$AL$17&amp;";",""))&amp;L20</f>
        <v>pack,303|50;prop,704,2|150;pack,702|90;pack,703|30;pack,406|60;pack,407|10;prop,322,1|100</v>
      </c>
      <c r="U20" s="56" t="str">
        <f>IF(B20&gt;5,VLOOKUP(B20,随机目标!$BC$2:$BF$17,3,0)&amp;"|"&amp;$AT$17&amp;";",IF(B20&gt;2,VLOOKUP(B20,随机目标!$BC$2:$BF$17,3,0)&amp;"|"&amp;$AR$17&amp;";",""))&amp;M20</f>
        <v>pack,303|10;prop,701,1|20;pack,701|40;pack,702|40;pack,409|50;pack,411|50;pack,412|10;coin,1340|100;pack,10417|100</v>
      </c>
      <c r="V20" s="56" t="str">
        <f>IF(B20&gt;5,VLOOKUP(B20,随机目标!$BC$2:$BF$17,2,0)&amp;"|"&amp;$AZ$16&amp;";"&amp;VLOOKUP(B20,随机目标!$BC$2:$BF$17,3,0)&amp;"|"&amp;$AZ$17&amp;";",IF(B20&gt;2,VLOOKUP(B20,随机目标!$BC$2:$BF$17,2,0)&amp;"|"&amp;$AX$16&amp;";"&amp;VLOOKUP(B20,随机目标!$BC$2:$BF$17,3,0)&amp;"|"&amp;$AX$17&amp;";",""))&amp;N20</f>
        <v>pack,302|100;pack,303|10;pack,701|150;pack,702|30;coin,670|100;pack,10317|100;pack,10517|100</v>
      </c>
      <c r="W20" s="53" t="s">
        <v>2024</v>
      </c>
      <c r="X20" s="53"/>
      <c r="Y20" s="53"/>
      <c r="AA20" s="50" t="s">
        <v>251</v>
      </c>
      <c r="AB20" s="50">
        <f t="shared" ref="AB20:AB21" si="54">BM10</f>
        <v>40</v>
      </c>
      <c r="AC20" s="50" t="s">
        <v>274</v>
      </c>
      <c r="AD20" s="73"/>
      <c r="AE20" s="86" t="str">
        <f t="shared" si="7"/>
        <v/>
      </c>
      <c r="AF20" s="58"/>
      <c r="AG20" s="86" t="str">
        <f t="shared" si="8"/>
        <v/>
      </c>
      <c r="AH20" s="58"/>
      <c r="AI20" s="87" t="str">
        <f t="shared" si="9"/>
        <v/>
      </c>
      <c r="AJ20" s="58"/>
      <c r="AK20" s="86" t="str">
        <f t="shared" si="10"/>
        <v/>
      </c>
      <c r="AL20" s="58">
        <v>90</v>
      </c>
      <c r="AM20" s="86">
        <f t="shared" si="11"/>
        <v>0.18367346938775511</v>
      </c>
      <c r="AN20" s="58">
        <v>120</v>
      </c>
      <c r="AO20" s="86">
        <f t="shared" si="12"/>
        <v>0.20869565217391303</v>
      </c>
      <c r="AP20" s="73"/>
      <c r="AQ20" s="86" t="str">
        <f t="shared" si="13"/>
        <v/>
      </c>
      <c r="AR20" s="58">
        <v>40</v>
      </c>
      <c r="AS20" s="86">
        <f t="shared" si="13"/>
        <v>9.5238095238095233E-2</v>
      </c>
      <c r="AT20" s="58">
        <v>65</v>
      </c>
      <c r="AU20" s="87">
        <f t="shared" si="14"/>
        <v>0.11403508771929824</v>
      </c>
      <c r="AV20" s="58"/>
      <c r="AW20" s="86" t="str">
        <f t="shared" si="15"/>
        <v/>
      </c>
      <c r="AX20" s="58">
        <v>30</v>
      </c>
      <c r="AY20" s="86">
        <f t="shared" si="16"/>
        <v>5.0847457627118647E-2</v>
      </c>
      <c r="AZ20" s="58">
        <v>30</v>
      </c>
      <c r="BA20" s="87">
        <f t="shared" si="17"/>
        <v>5.1724137931034482E-2</v>
      </c>
      <c r="BB20" s="148"/>
      <c r="BC20" s="148" t="s">
        <v>2141</v>
      </c>
      <c r="BD20" s="150">
        <v>39</v>
      </c>
      <c r="BE20" s="146">
        <f>VLOOKUP(BD20,价值设定!$I$2:$L$102,3,0)</f>
        <v>89</v>
      </c>
      <c r="BF20" s="146">
        <f>VLOOKUP(BD20,价值设定!$I$2:$L$102,4,0)</f>
        <v>296</v>
      </c>
      <c r="BG20" s="148"/>
      <c r="BH20" s="148"/>
      <c r="BI20" s="147"/>
      <c r="BJ20" s="59" t="s">
        <v>262</v>
      </c>
      <c r="BK20" s="59">
        <v>150</v>
      </c>
      <c r="CB20" s="25" t="s">
        <v>2404</v>
      </c>
      <c r="CC20" s="25"/>
    </row>
    <row r="21" spans="1:91">
      <c r="A21" s="53">
        <f>怪物产出!A21</f>
        <v>18</v>
      </c>
      <c r="B21" s="53">
        <f>怪物产出!B21</f>
        <v>4</v>
      </c>
      <c r="C21" s="53">
        <f t="shared" si="4"/>
        <v>3</v>
      </c>
      <c r="D21" s="53" t="str">
        <f>价值设定!N20</f>
        <v>coin,680</v>
      </c>
      <c r="E21" s="53" t="str">
        <f>价值设定!O20</f>
        <v>coin,1360</v>
      </c>
      <c r="F21" s="53" t="str">
        <f>价值设定!P20</f>
        <v>coin,3400</v>
      </c>
      <c r="G21" s="56">
        <v>10318</v>
      </c>
      <c r="H21" s="56">
        <v>10418</v>
      </c>
      <c r="I21" s="56" t="str">
        <f t="shared" si="0"/>
        <v>prop,202,1|80;prop,203,1|20</v>
      </c>
      <c r="J21" s="56">
        <v>10518</v>
      </c>
      <c r="K21" s="56" t="str">
        <f t="shared" si="1"/>
        <v>cash,200|100;cash,250|50;cash,300|25;cash,400|10;prop,704,5|300;prop,704,10|150;pack,703|250</v>
      </c>
      <c r="L21" s="56" t="str">
        <f t="shared" si="2"/>
        <v>prop,704,2|150;pack,702|90;pack,703|30;pack,406|60;pack,407|10;prop,322,1|100</v>
      </c>
      <c r="M21" s="56" t="str">
        <f t="shared" si="3"/>
        <v>prop,701,1|20;pack,701|40;pack,702|40;pack,409|50;pack,411|50;pack,412|10;coin,1360|100;pack,10418|100</v>
      </c>
      <c r="N21" s="56" t="str">
        <f t="shared" si="5"/>
        <v>pack,701|150;pack,702|30;coin,680|100;pack,10318|100;pack,10518|100</v>
      </c>
      <c r="O21" s="53">
        <v>80018</v>
      </c>
      <c r="P21" s="53">
        <f t="shared" ref="P21:R21" si="55">O21+100</f>
        <v>80118</v>
      </c>
      <c r="Q21" s="53">
        <f t="shared" si="55"/>
        <v>80218</v>
      </c>
      <c r="R21" s="53">
        <f t="shared" si="55"/>
        <v>80318</v>
      </c>
      <c r="S21" s="56" t="str">
        <f>IF(B21&gt;5,VLOOKUP(B21,随机目标!$BC$2:$BF$17,4,0)&amp;"|"&amp;$AH$18&amp;";","")&amp;K21</f>
        <v>cash,200|100;cash,250|50;cash,300|25;cash,400|10;prop,704,5|300;prop,704,10|150;pack,703|250</v>
      </c>
      <c r="T21" s="56" t="str">
        <f>IF(B21&gt;5,VLOOKUP(B21,随机目标!$BC$2:$BF$17,4,0)&amp;"|"&amp;$AN$18&amp;";"&amp;VLOOKUP(B21,随机目标!$BC$2:$BF$17,3,0)&amp;"|"&amp;$AN$17&amp;";",IF(B21&gt;2,VLOOKUP(B21,随机目标!$BC$2:$BF$17,3,0)&amp;"|"&amp;$AL$17&amp;";",""))&amp;L21</f>
        <v>pack,303|50;prop,704,2|150;pack,702|90;pack,703|30;pack,406|60;pack,407|10;prop,322,1|100</v>
      </c>
      <c r="U21" s="56" t="str">
        <f>IF(B21&gt;5,VLOOKUP(B21,随机目标!$BC$2:$BF$17,3,0)&amp;"|"&amp;$AT$17&amp;";",IF(B21&gt;2,VLOOKUP(B21,随机目标!$BC$2:$BF$17,3,0)&amp;"|"&amp;$AR$17&amp;";",""))&amp;M21</f>
        <v>pack,303|10;prop,701,1|20;pack,701|40;pack,702|40;pack,409|50;pack,411|50;pack,412|10;coin,1360|100;pack,10418|100</v>
      </c>
      <c r="V21" s="56" t="str">
        <f>IF(B21&gt;5,VLOOKUP(B21,随机目标!$BC$2:$BF$17,2,0)&amp;"|"&amp;$AZ$16&amp;";"&amp;VLOOKUP(B21,随机目标!$BC$2:$BF$17,3,0)&amp;"|"&amp;$AZ$17&amp;";",IF(B21&gt;2,VLOOKUP(B21,随机目标!$BC$2:$BF$17,2,0)&amp;"|"&amp;$AX$16&amp;";"&amp;VLOOKUP(B21,随机目标!$BC$2:$BF$17,3,0)&amp;"|"&amp;$AX$17&amp;";",""))&amp;N21</f>
        <v>pack,302|100;pack,303|10;pack,701|150;pack,702|30;coin,680|100;pack,10318|100;pack,10518|100</v>
      </c>
      <c r="W21" s="53" t="s">
        <v>2024</v>
      </c>
      <c r="X21" s="53"/>
      <c r="Y21" s="53"/>
      <c r="AA21" s="50" t="s">
        <v>252</v>
      </c>
      <c r="AB21" s="50">
        <f t="shared" si="54"/>
        <v>200</v>
      </c>
      <c r="AC21" s="50" t="s">
        <v>275</v>
      </c>
      <c r="AD21" s="73">
        <v>250</v>
      </c>
      <c r="AE21" s="86">
        <f t="shared" ref="AE21:AE32" si="56">IF(AD21="","",AD21/SUM(AD$3:AD$31))</f>
        <v>0.2824858757062147</v>
      </c>
      <c r="AF21" s="58">
        <v>250</v>
      </c>
      <c r="AG21" s="86">
        <f t="shared" si="8"/>
        <v>0.2824858757062147</v>
      </c>
      <c r="AH21" s="58">
        <v>350</v>
      </c>
      <c r="AI21" s="87">
        <f t="shared" si="9"/>
        <v>0.31674208144796379</v>
      </c>
      <c r="AJ21" s="58"/>
      <c r="AK21" s="86" t="str">
        <f t="shared" si="10"/>
        <v/>
      </c>
      <c r="AL21" s="58">
        <v>30</v>
      </c>
      <c r="AM21" s="86">
        <f t="shared" si="11"/>
        <v>6.1224489795918366E-2</v>
      </c>
      <c r="AN21" s="58">
        <v>40</v>
      </c>
      <c r="AO21" s="86">
        <f t="shared" si="12"/>
        <v>6.9565217391304349E-2</v>
      </c>
      <c r="AP21" s="73"/>
      <c r="AQ21" s="86" t="str">
        <f t="shared" ref="AQ21:AS32" si="57">IF(AP21="","",AP21/SUM(AP$3:AP$31))</f>
        <v/>
      </c>
      <c r="AR21" s="58"/>
      <c r="AS21" s="86" t="str">
        <f t="shared" si="57"/>
        <v/>
      </c>
      <c r="AT21" s="58"/>
      <c r="AU21" s="87" t="str">
        <f t="shared" si="14"/>
        <v/>
      </c>
      <c r="AV21" s="58"/>
      <c r="AW21" s="86" t="str">
        <f t="shared" si="15"/>
        <v/>
      </c>
      <c r="AX21" s="58"/>
      <c r="AY21" s="86" t="str">
        <f t="shared" si="16"/>
        <v/>
      </c>
      <c r="AZ21" s="58"/>
      <c r="BA21" s="87" t="str">
        <f t="shared" si="17"/>
        <v/>
      </c>
      <c r="BB21" s="148"/>
      <c r="BC21" s="148" t="s">
        <v>2142</v>
      </c>
      <c r="BD21" s="150">
        <v>40</v>
      </c>
      <c r="BE21" s="146">
        <f>VLOOKUP(BD21,价值设定!$I$2:$L$102,3,0)</f>
        <v>90</v>
      </c>
      <c r="BF21" s="146">
        <f>VLOOKUP(BD21,价值设定!$I$2:$L$102,4,0)</f>
        <v>300</v>
      </c>
      <c r="BG21" s="148"/>
      <c r="BH21" s="148"/>
      <c r="BI21" s="147"/>
      <c r="BJ21" s="59" t="s">
        <v>263</v>
      </c>
      <c r="BK21" s="59">
        <v>500</v>
      </c>
      <c r="CB21" s="25" t="s">
        <v>2183</v>
      </c>
      <c r="CC21" s="25" t="s">
        <v>2405</v>
      </c>
    </row>
    <row r="22" spans="1:91">
      <c r="A22" s="53">
        <f>怪物产出!A22</f>
        <v>19</v>
      </c>
      <c r="B22" s="53">
        <f>怪物产出!B22</f>
        <v>4</v>
      </c>
      <c r="C22" s="53">
        <f t="shared" si="4"/>
        <v>3</v>
      </c>
      <c r="D22" s="53" t="str">
        <f>价值设定!N21</f>
        <v>coin,690</v>
      </c>
      <c r="E22" s="53" t="str">
        <f>价值设定!O21</f>
        <v>coin,1380</v>
      </c>
      <c r="F22" s="53" t="str">
        <f>价值设定!P21</f>
        <v>coin,3450</v>
      </c>
      <c r="G22" s="56">
        <v>10319</v>
      </c>
      <c r="H22" s="56">
        <v>10419</v>
      </c>
      <c r="I22" s="56" t="str">
        <f t="shared" si="0"/>
        <v>prop,202,1|80;prop,203,1|20</v>
      </c>
      <c r="J22" s="56">
        <v>10519</v>
      </c>
      <c r="K22" s="56" t="str">
        <f t="shared" si="1"/>
        <v>cash,200|100;cash,250|50;cash,300|25;cash,400|10;prop,704,5|300;prop,704,10|150;pack,703|250</v>
      </c>
      <c r="L22" s="56" t="str">
        <f t="shared" si="2"/>
        <v>prop,704,2|150;pack,702|90;pack,703|30;pack,406|60;pack,407|10;prop,322,1|100</v>
      </c>
      <c r="M22" s="56" t="str">
        <f t="shared" si="3"/>
        <v>prop,701,1|20;pack,701|40;pack,702|40;pack,409|50;pack,411|50;pack,412|10;coin,1380|100;pack,10419|100</v>
      </c>
      <c r="N22" s="56" t="str">
        <f t="shared" si="5"/>
        <v>pack,701|150;pack,702|30;coin,690|100;pack,10319|100;pack,10519|100</v>
      </c>
      <c r="O22" s="53">
        <v>80019</v>
      </c>
      <c r="P22" s="53">
        <f t="shared" ref="P22:R22" si="58">O22+100</f>
        <v>80119</v>
      </c>
      <c r="Q22" s="53">
        <f t="shared" si="58"/>
        <v>80219</v>
      </c>
      <c r="R22" s="53">
        <f t="shared" si="58"/>
        <v>80319</v>
      </c>
      <c r="S22" s="56" t="str">
        <f>IF(B22&gt;5,VLOOKUP(B22,随机目标!$BC$2:$BF$17,4,0)&amp;"|"&amp;$AH$18&amp;";","")&amp;K22</f>
        <v>cash,200|100;cash,250|50;cash,300|25;cash,400|10;prop,704,5|300;prop,704,10|150;pack,703|250</v>
      </c>
      <c r="T22" s="56" t="str">
        <f>IF(B22&gt;5,VLOOKUP(B22,随机目标!$BC$2:$BF$17,4,0)&amp;"|"&amp;$AN$18&amp;";"&amp;VLOOKUP(B22,随机目标!$BC$2:$BF$17,3,0)&amp;"|"&amp;$AN$17&amp;";",IF(B22&gt;2,VLOOKUP(B22,随机目标!$BC$2:$BF$17,3,0)&amp;"|"&amp;$AL$17&amp;";",""))&amp;L22</f>
        <v>pack,303|50;prop,704,2|150;pack,702|90;pack,703|30;pack,406|60;pack,407|10;prop,322,1|100</v>
      </c>
      <c r="U22" s="56" t="str">
        <f>IF(B22&gt;5,VLOOKUP(B22,随机目标!$BC$2:$BF$17,3,0)&amp;"|"&amp;$AT$17&amp;";",IF(B22&gt;2,VLOOKUP(B22,随机目标!$BC$2:$BF$17,3,0)&amp;"|"&amp;$AR$17&amp;";",""))&amp;M22</f>
        <v>pack,303|10;prop,701,1|20;pack,701|40;pack,702|40;pack,409|50;pack,411|50;pack,412|10;coin,1380|100;pack,10419|100</v>
      </c>
      <c r="V22" s="56" t="str">
        <f>IF(B22&gt;5,VLOOKUP(B22,随机目标!$BC$2:$BF$17,2,0)&amp;"|"&amp;$AZ$16&amp;";"&amp;VLOOKUP(B22,随机目标!$BC$2:$BF$17,3,0)&amp;"|"&amp;$AZ$17&amp;";",IF(B22&gt;2,VLOOKUP(B22,随机目标!$BC$2:$BF$17,2,0)&amp;"|"&amp;$AX$16&amp;";"&amp;VLOOKUP(B22,随机目标!$BC$2:$BF$17,3,0)&amp;"|"&amp;$AX$17&amp;";",""))&amp;N22</f>
        <v>pack,302|100;pack,303|10;pack,701|150;pack,702|30;coin,690|100;pack,10319|100;pack,10519|100</v>
      </c>
      <c r="W22" s="53" t="s">
        <v>2024</v>
      </c>
      <c r="X22" s="53"/>
      <c r="Y22" s="53"/>
      <c r="AA22" s="50" t="s">
        <v>2379</v>
      </c>
      <c r="AB22" s="50">
        <v>10</v>
      </c>
      <c r="AC22" s="50" t="str">
        <f>AD89</f>
        <v>pack,406</v>
      </c>
      <c r="AD22" s="73"/>
      <c r="AE22" s="86" t="str">
        <f t="shared" si="56"/>
        <v/>
      </c>
      <c r="AF22" s="86"/>
      <c r="AG22" s="86" t="str">
        <f t="shared" si="8"/>
        <v/>
      </c>
      <c r="AH22" s="58"/>
      <c r="AI22" s="87" t="str">
        <f t="shared" si="9"/>
        <v/>
      </c>
      <c r="AJ22" s="58">
        <v>60</v>
      </c>
      <c r="AK22" s="86">
        <f t="shared" si="10"/>
        <v>0.1875</v>
      </c>
      <c r="AL22" s="58">
        <v>60</v>
      </c>
      <c r="AM22" s="86">
        <f t="shared" si="11"/>
        <v>0.12244897959183673</v>
      </c>
      <c r="AN22" s="58">
        <v>60</v>
      </c>
      <c r="AO22" s="86">
        <f t="shared" si="12"/>
        <v>0.10434782608695652</v>
      </c>
      <c r="AP22" s="73"/>
      <c r="AQ22" s="86" t="str">
        <f t="shared" si="57"/>
        <v/>
      </c>
      <c r="AR22" s="58"/>
      <c r="AS22" s="86" t="str">
        <f t="shared" si="57"/>
        <v/>
      </c>
      <c r="AT22" s="58"/>
      <c r="AU22" s="87" t="str">
        <f t="shared" si="14"/>
        <v/>
      </c>
      <c r="AV22" s="58"/>
      <c r="AW22" s="86" t="str">
        <f t="shared" si="15"/>
        <v/>
      </c>
      <c r="AX22" s="58"/>
      <c r="AY22" s="86" t="str">
        <f t="shared" si="16"/>
        <v/>
      </c>
      <c r="AZ22" s="58"/>
      <c r="BA22" s="87" t="str">
        <f t="shared" si="17"/>
        <v/>
      </c>
      <c r="BB22" s="148"/>
      <c r="BC22" s="148" t="s">
        <v>162</v>
      </c>
      <c r="BD22" s="150">
        <v>43</v>
      </c>
      <c r="BE22" s="146">
        <f>VLOOKUP(BD22,价值设定!$I$2:$L$102,3,0)</f>
        <v>93</v>
      </c>
      <c r="BF22" s="146">
        <f>VLOOKUP(BD22,价值设定!$I$2:$L$102,4,0)</f>
        <v>310</v>
      </c>
      <c r="BG22" s="148"/>
      <c r="BH22" s="148"/>
      <c r="BI22" s="147"/>
      <c r="CA22" s="50">
        <v>1</v>
      </c>
      <c r="CB22" s="50">
        <f>SUMPRODUCT($AB$8:$AB$11,$AE$8:$AE$11)</f>
        <v>49.717514124293785</v>
      </c>
      <c r="CC22" s="50">
        <f>$AE$14*5+$AE$15*10</f>
        <v>3.3898305084745761</v>
      </c>
    </row>
    <row r="23" spans="1:91">
      <c r="A23" s="53">
        <f>怪物产出!A23</f>
        <v>20</v>
      </c>
      <c r="B23" s="53">
        <f>怪物产出!B23</f>
        <v>4</v>
      </c>
      <c r="C23" s="53">
        <f t="shared" si="4"/>
        <v>3</v>
      </c>
      <c r="D23" s="53" t="str">
        <f>价值设定!N22</f>
        <v>coin,700</v>
      </c>
      <c r="E23" s="53" t="str">
        <f>价值设定!O22</f>
        <v>coin,1400</v>
      </c>
      <c r="F23" s="53" t="str">
        <f>价值设定!P22</f>
        <v>coin,3500</v>
      </c>
      <c r="G23" s="56">
        <v>10320</v>
      </c>
      <c r="H23" s="56">
        <v>10420</v>
      </c>
      <c r="I23" s="56" t="str">
        <f t="shared" si="0"/>
        <v>prop,202,1|80;prop,203,1|20</v>
      </c>
      <c r="J23" s="56">
        <v>10520</v>
      </c>
      <c r="K23" s="56" t="str">
        <f t="shared" si="1"/>
        <v>cash,200|100;cash,250|50;cash,300|25;cash,400|10;prop,704,5|300;prop,704,10|150;pack,703|250</v>
      </c>
      <c r="L23" s="56" t="str">
        <f t="shared" si="2"/>
        <v>prop,704,2|150;pack,702|90;pack,703|30;pack,406|60;pack,407|10;prop,322,1|100</v>
      </c>
      <c r="M23" s="56" t="str">
        <f t="shared" si="3"/>
        <v>prop,701,1|20;pack,701|40;pack,702|40;pack,409|50;pack,411|50;pack,412|10;coin,1400|100;pack,10420|100</v>
      </c>
      <c r="N23" s="56" t="str">
        <f t="shared" si="5"/>
        <v>pack,701|150;pack,702|30;coin,700|100;pack,10320|100;pack,10520|100</v>
      </c>
      <c r="O23" s="53">
        <v>80020</v>
      </c>
      <c r="P23" s="53">
        <f t="shared" ref="P23:R23" si="59">O23+100</f>
        <v>80120</v>
      </c>
      <c r="Q23" s="53">
        <f t="shared" si="59"/>
        <v>80220</v>
      </c>
      <c r="R23" s="53">
        <f t="shared" si="59"/>
        <v>80320</v>
      </c>
      <c r="S23" s="56" t="str">
        <f>IF(B23&gt;5,VLOOKUP(B23,随机目标!$BC$2:$BF$17,4,0)&amp;"|"&amp;$AH$18&amp;";","")&amp;K23</f>
        <v>cash,200|100;cash,250|50;cash,300|25;cash,400|10;prop,704,5|300;prop,704,10|150;pack,703|250</v>
      </c>
      <c r="T23" s="56" t="str">
        <f>IF(B23&gt;5,VLOOKUP(B23,随机目标!$BC$2:$BF$17,4,0)&amp;"|"&amp;$AN$18&amp;";"&amp;VLOOKUP(B23,随机目标!$BC$2:$BF$17,3,0)&amp;"|"&amp;$AN$17&amp;";",IF(B23&gt;2,VLOOKUP(B23,随机目标!$BC$2:$BF$17,3,0)&amp;"|"&amp;$AL$17&amp;";",""))&amp;L23</f>
        <v>pack,303|50;prop,704,2|150;pack,702|90;pack,703|30;pack,406|60;pack,407|10;prop,322,1|100</v>
      </c>
      <c r="U23" s="56" t="str">
        <f>IF(B23&gt;5,VLOOKUP(B23,随机目标!$BC$2:$BF$17,3,0)&amp;"|"&amp;$AT$17&amp;";",IF(B23&gt;2,VLOOKUP(B23,随机目标!$BC$2:$BF$17,3,0)&amp;"|"&amp;$AR$17&amp;";",""))&amp;M23</f>
        <v>pack,303|10;prop,701,1|20;pack,701|40;pack,702|40;pack,409|50;pack,411|50;pack,412|10;coin,1400|100;pack,10420|100</v>
      </c>
      <c r="V23" s="56" t="str">
        <f>IF(B23&gt;5,VLOOKUP(B23,随机目标!$BC$2:$BF$17,2,0)&amp;"|"&amp;$AZ$16&amp;";"&amp;VLOOKUP(B23,随机目标!$BC$2:$BF$17,3,0)&amp;"|"&amp;$AZ$17&amp;";",IF(B23&gt;2,VLOOKUP(B23,随机目标!$BC$2:$BF$17,2,0)&amp;"|"&amp;$AX$16&amp;";"&amp;VLOOKUP(B23,随机目标!$BC$2:$BF$17,3,0)&amp;"|"&amp;$AX$17&amp;";",""))&amp;N23</f>
        <v>pack,302|100;pack,303|10;pack,701|150;pack,702|30;coin,700|100;pack,10320|100;pack,10520|100</v>
      </c>
      <c r="W23" s="53" t="s">
        <v>2024</v>
      </c>
      <c r="X23" s="53"/>
      <c r="Y23" s="53"/>
      <c r="AA23" s="50" t="s">
        <v>2380</v>
      </c>
      <c r="AB23" s="50">
        <v>30</v>
      </c>
      <c r="AC23" s="50" t="str">
        <f>AD90</f>
        <v>pack,407</v>
      </c>
      <c r="AD23" s="73"/>
      <c r="AE23" s="86" t="str">
        <f t="shared" si="56"/>
        <v/>
      </c>
      <c r="AF23" s="86"/>
      <c r="AG23" s="86" t="str">
        <f t="shared" si="8"/>
        <v/>
      </c>
      <c r="AH23" s="58"/>
      <c r="AI23" s="87" t="str">
        <f t="shared" si="9"/>
        <v/>
      </c>
      <c r="AJ23" s="58">
        <v>10</v>
      </c>
      <c r="AK23" s="86">
        <f t="shared" si="10"/>
        <v>3.125E-2</v>
      </c>
      <c r="AL23" s="58">
        <v>10</v>
      </c>
      <c r="AM23" s="86">
        <f t="shared" si="11"/>
        <v>2.0408163265306121E-2</v>
      </c>
      <c r="AN23" s="58">
        <v>20</v>
      </c>
      <c r="AO23" s="86">
        <f t="shared" si="12"/>
        <v>3.4782608695652174E-2</v>
      </c>
      <c r="AP23" s="73"/>
      <c r="AQ23" s="86" t="str">
        <f t="shared" si="57"/>
        <v/>
      </c>
      <c r="AR23" s="58"/>
      <c r="AS23" s="86" t="str">
        <f t="shared" si="57"/>
        <v/>
      </c>
      <c r="AT23" s="58"/>
      <c r="AU23" s="87" t="str">
        <f t="shared" si="14"/>
        <v/>
      </c>
      <c r="AV23" s="58"/>
      <c r="AW23" s="86" t="str">
        <f t="shared" si="15"/>
        <v/>
      </c>
      <c r="AX23" s="58"/>
      <c r="AY23" s="86" t="str">
        <f t="shared" si="16"/>
        <v/>
      </c>
      <c r="AZ23" s="58"/>
      <c r="BA23" s="87" t="str">
        <f t="shared" si="17"/>
        <v/>
      </c>
      <c r="BB23" s="148"/>
      <c r="BC23" s="148" t="s">
        <v>163</v>
      </c>
      <c r="BD23" s="150">
        <v>44</v>
      </c>
      <c r="BE23" s="146">
        <f>VLOOKUP(BD23,价值设定!$I$2:$L$102,3,0)</f>
        <v>94</v>
      </c>
      <c r="BF23" s="146">
        <f>VLOOKUP(BD23,价值设定!$I$2:$L$102,4,0)</f>
        <v>313</v>
      </c>
      <c r="BG23" s="148"/>
      <c r="BH23" s="148"/>
      <c r="BI23" s="147"/>
      <c r="CA23" s="50">
        <v>2</v>
      </c>
      <c r="CB23" s="50">
        <f t="shared" ref="CB23" si="60">SUMPRODUCT($AB$8:$AB$11,$AE$8:$AE$11)</f>
        <v>49.717514124293785</v>
      </c>
      <c r="CC23" s="50">
        <f>$AE$14*5+$AE$15*10</f>
        <v>3.3898305084745761</v>
      </c>
    </row>
    <row r="24" spans="1:91">
      <c r="A24" s="53">
        <f>怪物产出!A24</f>
        <v>21</v>
      </c>
      <c r="B24" s="53">
        <f>怪物产出!B24</f>
        <v>4</v>
      </c>
      <c r="C24" s="53">
        <f t="shared" si="4"/>
        <v>3</v>
      </c>
      <c r="D24" s="53" t="str">
        <f>价值设定!N23</f>
        <v>coin,710</v>
      </c>
      <c r="E24" s="53" t="str">
        <f>价值设定!O23</f>
        <v>coin,1420</v>
      </c>
      <c r="F24" s="53" t="str">
        <f>价值设定!P23</f>
        <v>coin,3550</v>
      </c>
      <c r="G24" s="56">
        <v>10321</v>
      </c>
      <c r="H24" s="56">
        <v>10421</v>
      </c>
      <c r="I24" s="56" t="str">
        <f t="shared" si="0"/>
        <v>prop,202,1|80;prop,203,1|20</v>
      </c>
      <c r="J24" s="56">
        <v>10521</v>
      </c>
      <c r="K24" s="56" t="str">
        <f t="shared" si="1"/>
        <v>cash,200|100;cash,250|50;cash,300|25;cash,400|10;prop,704,5|300;prop,704,10|150;pack,703|250</v>
      </c>
      <c r="L24" s="56" t="str">
        <f t="shared" si="2"/>
        <v>prop,704,2|150;pack,702|90;pack,703|30;pack,406|60;pack,407|10;prop,322,1|100</v>
      </c>
      <c r="M24" s="56" t="str">
        <f t="shared" si="3"/>
        <v>prop,701,1|20;pack,701|40;pack,702|40;pack,409|50;pack,411|50;pack,412|10;coin,1420|100;pack,10421|100</v>
      </c>
      <c r="N24" s="56" t="str">
        <f t="shared" si="5"/>
        <v>pack,701|150;pack,702|30;coin,710|100;pack,10321|100;pack,10521|100</v>
      </c>
      <c r="O24" s="53">
        <v>80021</v>
      </c>
      <c r="P24" s="53">
        <f t="shared" ref="P24:R24" si="61">O24+100</f>
        <v>80121</v>
      </c>
      <c r="Q24" s="53">
        <f t="shared" si="61"/>
        <v>80221</v>
      </c>
      <c r="R24" s="53">
        <f t="shared" si="61"/>
        <v>80321</v>
      </c>
      <c r="S24" s="56" t="str">
        <f>IF(B24&gt;5,VLOOKUP(B24,随机目标!$BC$2:$BF$17,4,0)&amp;"|"&amp;$AH$18&amp;";","")&amp;K24</f>
        <v>cash,200|100;cash,250|50;cash,300|25;cash,400|10;prop,704,5|300;prop,704,10|150;pack,703|250</v>
      </c>
      <c r="T24" s="56" t="str">
        <f>IF(B24&gt;5,VLOOKUP(B24,随机目标!$BC$2:$BF$17,4,0)&amp;"|"&amp;$AN$18&amp;";"&amp;VLOOKUP(B24,随机目标!$BC$2:$BF$17,3,0)&amp;"|"&amp;$AN$17&amp;";",IF(B24&gt;2,VLOOKUP(B24,随机目标!$BC$2:$BF$17,3,0)&amp;"|"&amp;$AL$17&amp;";",""))&amp;L24</f>
        <v>pack,303|50;prop,704,2|150;pack,702|90;pack,703|30;pack,406|60;pack,407|10;prop,322,1|100</v>
      </c>
      <c r="U24" s="56" t="str">
        <f>IF(B24&gt;5,VLOOKUP(B24,随机目标!$BC$2:$BF$17,3,0)&amp;"|"&amp;$AT$17&amp;";",IF(B24&gt;2,VLOOKUP(B24,随机目标!$BC$2:$BF$17,3,0)&amp;"|"&amp;$AR$17&amp;";",""))&amp;M24</f>
        <v>pack,303|10;prop,701,1|20;pack,701|40;pack,702|40;pack,409|50;pack,411|50;pack,412|10;coin,1420|100;pack,10421|100</v>
      </c>
      <c r="V24" s="56" t="str">
        <f>IF(B24&gt;5,VLOOKUP(B24,随机目标!$BC$2:$BF$17,2,0)&amp;"|"&amp;$AZ$16&amp;";"&amp;VLOOKUP(B24,随机目标!$BC$2:$BF$17,3,0)&amp;"|"&amp;$AZ$17&amp;";",IF(B24&gt;2,VLOOKUP(B24,随机目标!$BC$2:$BF$17,2,0)&amp;"|"&amp;$AX$16&amp;";"&amp;VLOOKUP(B24,随机目标!$BC$2:$BF$17,3,0)&amp;"|"&amp;$AX$17&amp;";",""))&amp;N24</f>
        <v>pack,302|100;pack,303|10;pack,701|150;pack,702|30;coin,710|100;pack,10321|100;pack,10521|100</v>
      </c>
      <c r="W24" s="53" t="s">
        <v>2024</v>
      </c>
      <c r="X24" s="53"/>
      <c r="Y24" s="53"/>
      <c r="AA24" s="50" t="s">
        <v>2381</v>
      </c>
      <c r="AB24" s="50">
        <v>120</v>
      </c>
      <c r="AC24" s="50" t="str">
        <f>AD91</f>
        <v>pack,408</v>
      </c>
      <c r="AD24" s="73"/>
      <c r="AE24" s="86" t="str">
        <f t="shared" si="56"/>
        <v/>
      </c>
      <c r="AF24" s="86"/>
      <c r="AG24" s="86" t="str">
        <f t="shared" si="8"/>
        <v/>
      </c>
      <c r="AH24" s="58">
        <v>100</v>
      </c>
      <c r="AI24" s="87">
        <f t="shared" si="9"/>
        <v>9.0497737556561084E-2</v>
      </c>
      <c r="AJ24" s="58"/>
      <c r="AK24" s="86" t="str">
        <f t="shared" si="10"/>
        <v/>
      </c>
      <c r="AL24" s="58"/>
      <c r="AM24" s="86" t="str">
        <f t="shared" si="11"/>
        <v/>
      </c>
      <c r="AN24" s="58"/>
      <c r="AO24" s="86" t="str">
        <f t="shared" si="12"/>
        <v/>
      </c>
      <c r="AP24" s="73"/>
      <c r="AQ24" s="86" t="str">
        <f t="shared" si="57"/>
        <v/>
      </c>
      <c r="AR24" s="58"/>
      <c r="AS24" s="86" t="str">
        <f t="shared" si="57"/>
        <v/>
      </c>
      <c r="AT24" s="58"/>
      <c r="AU24" s="87" t="str">
        <f t="shared" si="14"/>
        <v/>
      </c>
      <c r="AV24" s="58"/>
      <c r="AW24" s="86" t="str">
        <f t="shared" si="15"/>
        <v/>
      </c>
      <c r="AX24" s="58"/>
      <c r="AY24" s="86" t="str">
        <f t="shared" si="16"/>
        <v/>
      </c>
      <c r="AZ24" s="58"/>
      <c r="BA24" s="87" t="str">
        <f t="shared" si="17"/>
        <v/>
      </c>
      <c r="BB24" s="148"/>
      <c r="BC24" s="148" t="s">
        <v>2143</v>
      </c>
      <c r="BD24" s="150">
        <v>45</v>
      </c>
      <c r="BE24" s="146">
        <f>VLOOKUP(BD24,价值设定!$I$2:$L$102,3,0)</f>
        <v>95</v>
      </c>
      <c r="BF24" s="146">
        <f>VLOOKUP(BD24,价值设定!$I$2:$L$102,4,0)</f>
        <v>316</v>
      </c>
      <c r="BG24" s="148"/>
      <c r="BH24" s="148"/>
      <c r="BI24" s="147"/>
      <c r="CA24" s="50">
        <v>3</v>
      </c>
      <c r="CB24" s="50">
        <f>SUMPRODUCT($AB$8:$AB$11,$AG$8:$AG$11)</f>
        <v>49.717514124293785</v>
      </c>
      <c r="CC24" s="50">
        <f>$AG$14*5+$AG$15*10</f>
        <v>3.3898305084745761</v>
      </c>
    </row>
    <row r="25" spans="1:91">
      <c r="A25" s="53">
        <f>怪物产出!A25</f>
        <v>22</v>
      </c>
      <c r="B25" s="53">
        <f>怪物产出!B25</f>
        <v>5</v>
      </c>
      <c r="C25" s="53">
        <f t="shared" si="4"/>
        <v>3</v>
      </c>
      <c r="D25" s="53" t="str">
        <f>价值设定!N24</f>
        <v>coin,720</v>
      </c>
      <c r="E25" s="53" t="str">
        <f>价值设定!O24</f>
        <v>coin,1440</v>
      </c>
      <c r="F25" s="53" t="str">
        <f>价值设定!P24</f>
        <v>coin,3600</v>
      </c>
      <c r="G25" s="56">
        <v>10322</v>
      </c>
      <c r="H25" s="56">
        <v>10422</v>
      </c>
      <c r="I25" s="56" t="str">
        <f t="shared" si="0"/>
        <v>prop,202,1|80;prop,203,1|20</v>
      </c>
      <c r="J25" s="56">
        <v>10522</v>
      </c>
      <c r="K25" s="56" t="str">
        <f t="shared" si="1"/>
        <v>cash,200|100;cash,250|50;cash,300|25;cash,400|10;prop,704,5|300;prop,704,10|150;pack,703|250</v>
      </c>
      <c r="L25" s="56" t="str">
        <f t="shared" si="2"/>
        <v>prop,704,2|150;pack,702|90;pack,703|30;pack,406|60;pack,407|10;prop,322,1|100</v>
      </c>
      <c r="M25" s="56" t="str">
        <f t="shared" si="3"/>
        <v>prop,701,1|20;pack,701|40;pack,702|40;pack,409|50;pack,411|50;pack,412|10;coin,1440|100;pack,10422|100</v>
      </c>
      <c r="N25" s="56" t="str">
        <f t="shared" si="5"/>
        <v>pack,701|150;pack,702|30;coin,720|100;pack,10322|100;pack,10522|100</v>
      </c>
      <c r="O25" s="53">
        <v>80022</v>
      </c>
      <c r="P25" s="53">
        <f t="shared" ref="P25:R25" si="62">O25+100</f>
        <v>80122</v>
      </c>
      <c r="Q25" s="53">
        <f t="shared" si="62"/>
        <v>80222</v>
      </c>
      <c r="R25" s="53">
        <f t="shared" si="62"/>
        <v>80322</v>
      </c>
      <c r="S25" s="56" t="str">
        <f>IF(B25&gt;5,VLOOKUP(B25,随机目标!$BC$2:$BF$17,4,0)&amp;"|"&amp;$AH$18&amp;";","")&amp;K25</f>
        <v>cash,200|100;cash,250|50;cash,300|25;cash,400|10;prop,704,5|300;prop,704,10|150;pack,703|250</v>
      </c>
      <c r="T25" s="56" t="str">
        <f>IF(B25&gt;5,VLOOKUP(B25,随机目标!$BC$2:$BF$17,4,0)&amp;"|"&amp;$AN$18&amp;";"&amp;VLOOKUP(B25,随机目标!$BC$2:$BF$17,3,0)&amp;"|"&amp;$AN$17&amp;";",IF(B25&gt;2,VLOOKUP(B25,随机目标!$BC$2:$BF$17,3,0)&amp;"|"&amp;$AL$17&amp;";",""))&amp;L25</f>
        <v>pack,303|50;prop,704,2|150;pack,702|90;pack,703|30;pack,406|60;pack,407|10;prop,322,1|100</v>
      </c>
      <c r="U25" s="56" t="str">
        <f>IF(B25&gt;5,VLOOKUP(B25,随机目标!$BC$2:$BF$17,3,0)&amp;"|"&amp;$AT$17&amp;";",IF(B25&gt;2,VLOOKUP(B25,随机目标!$BC$2:$BF$17,3,0)&amp;"|"&amp;$AR$17&amp;";",""))&amp;M25</f>
        <v>pack,303|10;prop,701,1|20;pack,701|40;pack,702|40;pack,409|50;pack,411|50;pack,412|10;coin,1440|100;pack,10422|100</v>
      </c>
      <c r="V25" s="56" t="str">
        <f>IF(B25&gt;5,VLOOKUP(B25,随机目标!$BC$2:$BF$17,2,0)&amp;"|"&amp;$AZ$16&amp;";"&amp;VLOOKUP(B25,随机目标!$BC$2:$BF$17,3,0)&amp;"|"&amp;$AZ$17&amp;";",IF(B25&gt;2,VLOOKUP(B25,随机目标!$BC$2:$BF$17,2,0)&amp;"|"&amp;$AX$16&amp;";"&amp;VLOOKUP(B25,随机目标!$BC$2:$BF$17,3,0)&amp;"|"&amp;$AX$17&amp;";",""))&amp;N25</f>
        <v>pack,302|100;pack,303|10;pack,701|150;pack,702|30;coin,720|100;pack,10322|100;pack,10522|100</v>
      </c>
      <c r="W25" s="53" t="s">
        <v>2024</v>
      </c>
      <c r="X25" s="53"/>
      <c r="Y25" s="53"/>
      <c r="AA25" s="50" t="s">
        <v>231</v>
      </c>
      <c r="AB25" s="50">
        <v>50</v>
      </c>
      <c r="AC25" s="50" t="s">
        <v>277</v>
      </c>
      <c r="AD25" s="73"/>
      <c r="AE25" s="86" t="str">
        <f t="shared" si="56"/>
        <v/>
      </c>
      <c r="AF25" s="86"/>
      <c r="AG25" s="86" t="str">
        <f t="shared" si="8"/>
        <v/>
      </c>
      <c r="AH25" s="58"/>
      <c r="AI25" s="87" t="str">
        <f t="shared" si="9"/>
        <v/>
      </c>
      <c r="AJ25" s="58">
        <v>100</v>
      </c>
      <c r="AK25" s="86">
        <f t="shared" si="10"/>
        <v>0.3125</v>
      </c>
      <c r="AL25" s="58">
        <v>100</v>
      </c>
      <c r="AM25" s="86">
        <f t="shared" si="11"/>
        <v>0.20408163265306123</v>
      </c>
      <c r="AN25" s="58">
        <v>20</v>
      </c>
      <c r="AO25" s="86">
        <f t="shared" si="12"/>
        <v>3.4782608695652174E-2</v>
      </c>
      <c r="AP25" s="73"/>
      <c r="AQ25" s="86" t="str">
        <f t="shared" si="57"/>
        <v/>
      </c>
      <c r="AR25" s="58"/>
      <c r="AS25" s="86" t="str">
        <f t="shared" si="57"/>
        <v/>
      </c>
      <c r="AT25" s="58"/>
      <c r="AU25" s="87" t="str">
        <f t="shared" si="14"/>
        <v/>
      </c>
      <c r="AV25" s="58"/>
      <c r="AW25" s="86" t="str">
        <f t="shared" si="15"/>
        <v/>
      </c>
      <c r="AX25" s="58"/>
      <c r="AY25" s="86" t="str">
        <f t="shared" si="16"/>
        <v/>
      </c>
      <c r="AZ25" s="58"/>
      <c r="BA25" s="87" t="str">
        <f t="shared" si="17"/>
        <v/>
      </c>
      <c r="BB25" s="148"/>
      <c r="BC25" s="148" t="s">
        <v>2144</v>
      </c>
      <c r="BD25" s="150">
        <v>46</v>
      </c>
      <c r="BE25" s="146">
        <f>VLOOKUP(BD25,价值设定!$I$2:$L$102,3,0)</f>
        <v>96</v>
      </c>
      <c r="BF25" s="146">
        <f>VLOOKUP(BD25,价值设定!$I$2:$L$102,4,0)</f>
        <v>320</v>
      </c>
      <c r="BG25" s="148"/>
      <c r="BH25" s="148"/>
      <c r="BI25" s="147"/>
      <c r="CA25" s="50">
        <v>4</v>
      </c>
      <c r="CB25" s="50">
        <f t="shared" ref="CB25:CB26" si="63">SUMPRODUCT($AB$8:$AB$11,$AG$8:$AG$11)</f>
        <v>49.717514124293785</v>
      </c>
      <c r="CC25" s="50">
        <f t="shared" ref="CC25:CC26" si="64">$AG$14*5+$AG$15*10</f>
        <v>3.3898305084745761</v>
      </c>
    </row>
    <row r="26" spans="1:91">
      <c r="A26" s="53">
        <f>怪物产出!A26</f>
        <v>23</v>
      </c>
      <c r="B26" s="53">
        <f>怪物产出!B26</f>
        <v>5</v>
      </c>
      <c r="C26" s="53">
        <f t="shared" si="4"/>
        <v>3</v>
      </c>
      <c r="D26" s="53" t="str">
        <f>价值设定!N25</f>
        <v>coin,730</v>
      </c>
      <c r="E26" s="53" t="str">
        <f>价值设定!O25</f>
        <v>coin,1460</v>
      </c>
      <c r="F26" s="53" t="str">
        <f>价值设定!P25</f>
        <v>coin,3650</v>
      </c>
      <c r="G26" s="56">
        <v>10323</v>
      </c>
      <c r="H26" s="56">
        <v>10423</v>
      </c>
      <c r="I26" s="56" t="str">
        <f t="shared" si="0"/>
        <v>prop,202,1|80;prop,203,1|20</v>
      </c>
      <c r="J26" s="56">
        <v>10523</v>
      </c>
      <c r="K26" s="56" t="str">
        <f t="shared" si="1"/>
        <v>cash,200|100;cash,250|50;cash,300|25;cash,400|10;prop,704,5|300;prop,704,10|150;pack,703|250</v>
      </c>
      <c r="L26" s="56" t="str">
        <f t="shared" si="2"/>
        <v>prop,704,2|150;pack,702|90;pack,703|30;pack,406|60;pack,407|10;prop,322,1|100</v>
      </c>
      <c r="M26" s="56" t="str">
        <f t="shared" si="3"/>
        <v>prop,701,1|20;pack,701|40;pack,702|40;pack,409|50;pack,411|50;pack,412|10;coin,1460|100;pack,10423|100</v>
      </c>
      <c r="N26" s="56" t="str">
        <f t="shared" si="5"/>
        <v>pack,701|150;pack,702|30;coin,730|100;pack,10323|100;pack,10523|100</v>
      </c>
      <c r="O26" s="53">
        <v>80023</v>
      </c>
      <c r="P26" s="53">
        <f t="shared" ref="P26:R26" si="65">O26+100</f>
        <v>80123</v>
      </c>
      <c r="Q26" s="53">
        <f t="shared" si="65"/>
        <v>80223</v>
      </c>
      <c r="R26" s="53">
        <f t="shared" si="65"/>
        <v>80323</v>
      </c>
      <c r="S26" s="56" t="str">
        <f>IF(B26&gt;5,VLOOKUP(B26,随机目标!$BC$2:$BF$17,4,0)&amp;"|"&amp;$AH$18&amp;";","")&amp;K26</f>
        <v>cash,200|100;cash,250|50;cash,300|25;cash,400|10;prop,704,5|300;prop,704,10|150;pack,703|250</v>
      </c>
      <c r="T26" s="56" t="str">
        <f>IF(B26&gt;5,VLOOKUP(B26,随机目标!$BC$2:$BF$17,4,0)&amp;"|"&amp;$AN$18&amp;";"&amp;VLOOKUP(B26,随机目标!$BC$2:$BF$17,3,0)&amp;"|"&amp;$AN$17&amp;";",IF(B26&gt;2,VLOOKUP(B26,随机目标!$BC$2:$BF$17,3,0)&amp;"|"&amp;$AL$17&amp;";",""))&amp;L26</f>
        <v>pack,303|50;prop,704,2|150;pack,702|90;pack,703|30;pack,406|60;pack,407|10;prop,322,1|100</v>
      </c>
      <c r="U26" s="56" t="str">
        <f>IF(B26&gt;5,VLOOKUP(B26,随机目标!$BC$2:$BF$17,3,0)&amp;"|"&amp;$AT$17&amp;";",IF(B26&gt;2,VLOOKUP(B26,随机目标!$BC$2:$BF$17,3,0)&amp;"|"&amp;$AR$17&amp;";",""))&amp;M26</f>
        <v>pack,303|10;prop,701,1|20;pack,701|40;pack,702|40;pack,409|50;pack,411|50;pack,412|10;coin,1460|100;pack,10423|100</v>
      </c>
      <c r="V26" s="56" t="str">
        <f>IF(B26&gt;5,VLOOKUP(B26,随机目标!$BC$2:$BF$17,2,0)&amp;"|"&amp;$AZ$16&amp;";"&amp;VLOOKUP(B26,随机目标!$BC$2:$BF$17,3,0)&amp;"|"&amp;$AZ$17&amp;";",IF(B26&gt;2,VLOOKUP(B26,随机目标!$BC$2:$BF$17,2,0)&amp;"|"&amp;$AX$16&amp;";"&amp;VLOOKUP(B26,随机目标!$BC$2:$BF$17,3,0)&amp;"|"&amp;$AX$17&amp;";",""))&amp;N26</f>
        <v>pack,302|100;pack,303|10;pack,701|150;pack,702|30;coin,730|100;pack,10323|100;pack,10523|100</v>
      </c>
      <c r="W26" s="53" t="s">
        <v>2024</v>
      </c>
      <c r="X26" s="53"/>
      <c r="Y26" s="53"/>
      <c r="AA26" s="50" t="s">
        <v>232</v>
      </c>
      <c r="AB26" s="50">
        <v>100</v>
      </c>
      <c r="AC26" s="50" t="s">
        <v>278</v>
      </c>
      <c r="AD26" s="73"/>
      <c r="AE26" s="86" t="str">
        <f t="shared" si="56"/>
        <v/>
      </c>
      <c r="AF26" s="86"/>
      <c r="AG26" s="86" t="str">
        <f t="shared" si="8"/>
        <v/>
      </c>
      <c r="AH26" s="58"/>
      <c r="AI26" s="87" t="str">
        <f t="shared" si="9"/>
        <v/>
      </c>
      <c r="AJ26" s="58"/>
      <c r="AK26" s="86" t="str">
        <f t="shared" si="10"/>
        <v/>
      </c>
      <c r="AL26" s="86"/>
      <c r="AM26" s="86" t="str">
        <f t="shared" si="11"/>
        <v/>
      </c>
      <c r="AN26" s="58">
        <v>5</v>
      </c>
      <c r="AO26" s="86">
        <f t="shared" si="12"/>
        <v>8.6956521739130436E-3</v>
      </c>
      <c r="AP26" s="73"/>
      <c r="AQ26" s="86" t="str">
        <f t="shared" si="57"/>
        <v/>
      </c>
      <c r="AR26" s="58"/>
      <c r="AS26" s="86" t="str">
        <f t="shared" si="57"/>
        <v/>
      </c>
      <c r="AT26" s="58"/>
      <c r="AU26" s="87" t="str">
        <f t="shared" si="14"/>
        <v/>
      </c>
      <c r="AV26" s="58"/>
      <c r="AW26" s="86" t="str">
        <f t="shared" si="15"/>
        <v/>
      </c>
      <c r="AX26" s="58"/>
      <c r="AY26" s="86" t="str">
        <f t="shared" si="16"/>
        <v/>
      </c>
      <c r="AZ26" s="58"/>
      <c r="BA26" s="87" t="str">
        <f t="shared" si="17"/>
        <v/>
      </c>
      <c r="BB26" s="148"/>
      <c r="BC26" s="148" t="s">
        <v>165</v>
      </c>
      <c r="BD26" s="150">
        <v>47</v>
      </c>
      <c r="BE26" s="146">
        <f>VLOOKUP(BD26,价值设定!$I$2:$L$102,3,0)</f>
        <v>97</v>
      </c>
      <c r="BF26" s="146">
        <f>VLOOKUP(BD26,价值设定!$I$2:$L$102,4,0)</f>
        <v>323</v>
      </c>
      <c r="BG26" s="148"/>
      <c r="BH26" s="148"/>
      <c r="BI26" s="147"/>
      <c r="CA26" s="50">
        <v>5</v>
      </c>
      <c r="CB26" s="50">
        <f t="shared" si="63"/>
        <v>49.717514124293785</v>
      </c>
      <c r="CC26" s="50">
        <f t="shared" si="64"/>
        <v>3.3898305084745761</v>
      </c>
    </row>
    <row r="27" spans="1:91">
      <c r="A27" s="53">
        <f>怪物产出!A27</f>
        <v>24</v>
      </c>
      <c r="B27" s="53">
        <f>怪物产出!B27</f>
        <v>5</v>
      </c>
      <c r="C27" s="53">
        <f t="shared" si="4"/>
        <v>3</v>
      </c>
      <c r="D27" s="53" t="str">
        <f>价值设定!N26</f>
        <v>coin,740</v>
      </c>
      <c r="E27" s="53" t="str">
        <f>价值设定!O26</f>
        <v>coin,1480</v>
      </c>
      <c r="F27" s="53" t="str">
        <f>价值设定!P26</f>
        <v>coin,3700</v>
      </c>
      <c r="G27" s="56">
        <v>10324</v>
      </c>
      <c r="H27" s="56">
        <v>10424</v>
      </c>
      <c r="I27" s="56" t="str">
        <f t="shared" si="0"/>
        <v>prop,202,1|80;prop,203,1|20</v>
      </c>
      <c r="J27" s="56">
        <v>10524</v>
      </c>
      <c r="K27" s="56" t="str">
        <f t="shared" si="1"/>
        <v>cash,200|100;cash,250|50;cash,300|25;cash,400|10;prop,704,5|300;prop,704,10|150;pack,703|250</v>
      </c>
      <c r="L27" s="56" t="str">
        <f t="shared" si="2"/>
        <v>prop,704,2|150;pack,702|90;pack,703|30;pack,406|60;pack,407|10;prop,322,1|100</v>
      </c>
      <c r="M27" s="56" t="str">
        <f t="shared" si="3"/>
        <v>prop,701,1|20;pack,701|40;pack,702|40;pack,409|50;pack,411|50;pack,412|10;coin,1480|100;pack,10424|100</v>
      </c>
      <c r="N27" s="56" t="str">
        <f t="shared" si="5"/>
        <v>pack,701|150;pack,702|30;coin,740|100;pack,10324|100;pack,10524|100</v>
      </c>
      <c r="O27" s="53">
        <v>80024</v>
      </c>
      <c r="P27" s="53">
        <f t="shared" ref="P27:R27" si="66">O27+100</f>
        <v>80124</v>
      </c>
      <c r="Q27" s="53">
        <f t="shared" si="66"/>
        <v>80224</v>
      </c>
      <c r="R27" s="53">
        <f t="shared" si="66"/>
        <v>80324</v>
      </c>
      <c r="S27" s="56" t="str">
        <f>IF(B27&gt;5,VLOOKUP(B27,随机目标!$BC$2:$BF$17,4,0)&amp;"|"&amp;$AH$18&amp;";","")&amp;K27</f>
        <v>cash,200|100;cash,250|50;cash,300|25;cash,400|10;prop,704,5|300;prop,704,10|150;pack,703|250</v>
      </c>
      <c r="T27" s="56" t="str">
        <f>IF(B27&gt;5,VLOOKUP(B27,随机目标!$BC$2:$BF$17,4,0)&amp;"|"&amp;$AN$18&amp;";"&amp;VLOOKUP(B27,随机目标!$BC$2:$BF$17,3,0)&amp;"|"&amp;$AN$17&amp;";",IF(B27&gt;2,VLOOKUP(B27,随机目标!$BC$2:$BF$17,3,0)&amp;"|"&amp;$AL$17&amp;";",""))&amp;L27</f>
        <v>pack,303|50;prop,704,2|150;pack,702|90;pack,703|30;pack,406|60;pack,407|10;prop,322,1|100</v>
      </c>
      <c r="U27" s="56" t="str">
        <f>IF(B27&gt;5,VLOOKUP(B27,随机目标!$BC$2:$BF$17,3,0)&amp;"|"&amp;$AT$17&amp;";",IF(B27&gt;2,VLOOKUP(B27,随机目标!$BC$2:$BF$17,3,0)&amp;"|"&amp;$AR$17&amp;";",""))&amp;M27</f>
        <v>pack,303|10;prop,701,1|20;pack,701|40;pack,702|40;pack,409|50;pack,411|50;pack,412|10;coin,1480|100;pack,10424|100</v>
      </c>
      <c r="V27" s="56" t="str">
        <f>IF(B27&gt;5,VLOOKUP(B27,随机目标!$BC$2:$BF$17,2,0)&amp;"|"&amp;$AZ$16&amp;";"&amp;VLOOKUP(B27,随机目标!$BC$2:$BF$17,3,0)&amp;"|"&amp;$AZ$17&amp;";",IF(B27&gt;2,VLOOKUP(B27,随机目标!$BC$2:$BF$17,2,0)&amp;"|"&amp;$AX$16&amp;";"&amp;VLOOKUP(B27,随机目标!$BC$2:$BF$17,3,0)&amp;"|"&amp;$AX$17&amp;";",""))&amp;N27</f>
        <v>pack,302|100;pack,303|10;pack,701|150;pack,702|30;coin,740|100;pack,10324|100;pack,10524|100</v>
      </c>
      <c r="W27" s="53" t="s">
        <v>2024</v>
      </c>
      <c r="X27" s="53"/>
      <c r="Y27" s="53"/>
      <c r="AA27" s="85" t="s">
        <v>235</v>
      </c>
      <c r="AB27" s="85">
        <v>20</v>
      </c>
      <c r="AC27" s="85"/>
      <c r="AD27" s="73"/>
      <c r="AE27" s="86" t="str">
        <f t="shared" si="56"/>
        <v/>
      </c>
      <c r="AF27" s="86"/>
      <c r="AG27" s="86" t="str">
        <f t="shared" si="8"/>
        <v/>
      </c>
      <c r="AH27" s="58"/>
      <c r="AI27" s="87" t="str">
        <f t="shared" si="9"/>
        <v/>
      </c>
      <c r="AJ27" s="58"/>
      <c r="AK27" s="86" t="str">
        <f t="shared" si="10"/>
        <v/>
      </c>
      <c r="AL27" s="86"/>
      <c r="AM27" s="86" t="str">
        <f t="shared" si="11"/>
        <v/>
      </c>
      <c r="AN27" s="58"/>
      <c r="AO27" s="86" t="str">
        <f t="shared" si="12"/>
        <v/>
      </c>
      <c r="AP27" s="73"/>
      <c r="AQ27" s="86" t="str">
        <f t="shared" si="57"/>
        <v/>
      </c>
      <c r="AR27" s="58"/>
      <c r="AS27" s="86" t="str">
        <f t="shared" si="57"/>
        <v/>
      </c>
      <c r="AT27" s="58"/>
      <c r="AU27" s="87" t="str">
        <f t="shared" si="14"/>
        <v/>
      </c>
      <c r="AV27" s="58">
        <v>10000</v>
      </c>
      <c r="AW27" s="86">
        <f t="shared" si="15"/>
        <v>0.33332222259258026</v>
      </c>
      <c r="AX27" s="58">
        <v>100</v>
      </c>
      <c r="AY27" s="86">
        <f t="shared" si="16"/>
        <v>0.16949152542372881</v>
      </c>
      <c r="AZ27" s="58">
        <v>100</v>
      </c>
      <c r="BA27" s="87">
        <f t="shared" si="17"/>
        <v>0.17241379310344829</v>
      </c>
      <c r="BB27" s="148"/>
      <c r="BC27" s="148" t="s">
        <v>2145</v>
      </c>
      <c r="BD27" s="150">
        <v>48</v>
      </c>
      <c r="BE27" s="146">
        <f>VLOOKUP(BD27,价值设定!$I$2:$L$102,3,0)</f>
        <v>98</v>
      </c>
      <c r="BF27" s="146">
        <f>VLOOKUP(BD27,价值设定!$I$2:$L$102,4,0)</f>
        <v>326</v>
      </c>
      <c r="BG27" s="148"/>
      <c r="BH27" s="148"/>
      <c r="BI27" s="147"/>
      <c r="CA27" s="50">
        <v>6</v>
      </c>
      <c r="CB27" s="50">
        <f>SUMPRODUCT($AB$8:$AB$11,$AI$8:$AI$11)</f>
        <v>39.819004524886878</v>
      </c>
      <c r="CC27" s="50">
        <f>$AI$14*5+$AI$15*10</f>
        <v>2.7149321266968323</v>
      </c>
    </row>
    <row r="28" spans="1:91">
      <c r="A28" s="53">
        <f>怪物产出!A28</f>
        <v>25</v>
      </c>
      <c r="B28" s="53">
        <f>怪物产出!B28</f>
        <v>5</v>
      </c>
      <c r="C28" s="53">
        <f t="shared" si="4"/>
        <v>3</v>
      </c>
      <c r="D28" s="53" t="str">
        <f>价值设定!N27</f>
        <v>coin,750</v>
      </c>
      <c r="E28" s="53" t="str">
        <f>价值设定!O27</f>
        <v>coin,1500</v>
      </c>
      <c r="F28" s="53" t="str">
        <f>价值设定!P27</f>
        <v>coin,3750</v>
      </c>
      <c r="G28" s="56">
        <v>10325</v>
      </c>
      <c r="H28" s="56">
        <v>10425</v>
      </c>
      <c r="I28" s="56" t="str">
        <f t="shared" si="0"/>
        <v>prop,202,1|80;prop,203,1|20</v>
      </c>
      <c r="J28" s="56">
        <v>10525</v>
      </c>
      <c r="K28" s="56" t="str">
        <f t="shared" si="1"/>
        <v>cash,200|100;cash,250|50;cash,300|25;cash,400|10;prop,704,5|300;prop,704,10|150;pack,703|250</v>
      </c>
      <c r="L28" s="56" t="str">
        <f t="shared" si="2"/>
        <v>prop,704,2|150;pack,702|90;pack,703|30;pack,406|60;pack,407|10;prop,322,1|100</v>
      </c>
      <c r="M28" s="56" t="str">
        <f t="shared" si="3"/>
        <v>prop,701,1|20;pack,701|40;pack,702|40;pack,409|50;pack,411|50;pack,412|10;coin,1500|100;pack,10425|100</v>
      </c>
      <c r="N28" s="56" t="str">
        <f t="shared" si="5"/>
        <v>pack,701|150;pack,702|30;coin,750|100;pack,10325|100;pack,10525|100</v>
      </c>
      <c r="O28" s="53">
        <v>80025</v>
      </c>
      <c r="P28" s="53">
        <f t="shared" ref="P28:R28" si="67">O28+100</f>
        <v>80125</v>
      </c>
      <c r="Q28" s="53">
        <f t="shared" si="67"/>
        <v>80225</v>
      </c>
      <c r="R28" s="53">
        <f t="shared" si="67"/>
        <v>80325</v>
      </c>
      <c r="S28" s="56" t="str">
        <f>IF(B28&gt;5,VLOOKUP(B28,随机目标!$BC$2:$BF$17,4,0)&amp;"|"&amp;$AH$18&amp;";","")&amp;K28</f>
        <v>cash,200|100;cash,250|50;cash,300|25;cash,400|10;prop,704,5|300;prop,704,10|150;pack,703|250</v>
      </c>
      <c r="T28" s="56" t="str">
        <f>IF(B28&gt;5,VLOOKUP(B28,随机目标!$BC$2:$BF$17,4,0)&amp;"|"&amp;$AN$18&amp;";"&amp;VLOOKUP(B28,随机目标!$BC$2:$BF$17,3,0)&amp;"|"&amp;$AN$17&amp;";",IF(B28&gt;2,VLOOKUP(B28,随机目标!$BC$2:$BF$17,3,0)&amp;"|"&amp;$AL$17&amp;";",""))&amp;L28</f>
        <v>pack,303|50;prop,704,2|150;pack,702|90;pack,703|30;pack,406|60;pack,407|10;prop,322,1|100</v>
      </c>
      <c r="U28" s="56" t="str">
        <f>IF(B28&gt;5,VLOOKUP(B28,随机目标!$BC$2:$BF$17,3,0)&amp;"|"&amp;$AT$17&amp;";",IF(B28&gt;2,VLOOKUP(B28,随机目标!$BC$2:$BF$17,3,0)&amp;"|"&amp;$AR$17&amp;";",""))&amp;M28</f>
        <v>pack,303|10;prop,701,1|20;pack,701|40;pack,702|40;pack,409|50;pack,411|50;pack,412|10;coin,1500|100;pack,10425|100</v>
      </c>
      <c r="V28" s="56" t="str">
        <f>IF(B28&gt;5,VLOOKUP(B28,随机目标!$BC$2:$BF$17,2,0)&amp;"|"&amp;$AZ$16&amp;";"&amp;VLOOKUP(B28,随机目标!$BC$2:$BF$17,3,0)&amp;"|"&amp;$AZ$17&amp;";",IF(B28&gt;2,VLOOKUP(B28,随机目标!$BC$2:$BF$17,2,0)&amp;"|"&amp;$AX$16&amp;";"&amp;VLOOKUP(B28,随机目标!$BC$2:$BF$17,3,0)&amp;"|"&amp;$AX$17&amp;";",""))&amp;N28</f>
        <v>pack,302|100;pack,303|10;pack,701|150;pack,702|30;coin,750|100;pack,10325|100;pack,10525|100</v>
      </c>
      <c r="W28" s="53" t="s">
        <v>2024</v>
      </c>
      <c r="X28" s="53"/>
      <c r="Y28" s="53"/>
      <c r="AA28" s="50" t="s">
        <v>257</v>
      </c>
      <c r="AB28" s="50">
        <v>10</v>
      </c>
      <c r="AC28" s="50" t="str">
        <f>AD92</f>
        <v>pack,409</v>
      </c>
      <c r="AD28" s="73"/>
      <c r="AE28" s="86" t="str">
        <f t="shared" si="56"/>
        <v/>
      </c>
      <c r="AF28" s="86"/>
      <c r="AG28" s="86" t="str">
        <f t="shared" si="8"/>
        <v/>
      </c>
      <c r="AH28" s="58"/>
      <c r="AI28" s="87" t="str">
        <f t="shared" si="9"/>
        <v/>
      </c>
      <c r="AJ28" s="58"/>
      <c r="AK28" s="86" t="str">
        <f t="shared" si="10"/>
        <v/>
      </c>
      <c r="AL28" s="86"/>
      <c r="AM28" s="86" t="str">
        <f t="shared" si="11"/>
        <v/>
      </c>
      <c r="AN28" s="58"/>
      <c r="AO28" s="86" t="str">
        <f t="shared" si="12"/>
        <v/>
      </c>
      <c r="AP28" s="73">
        <v>50</v>
      </c>
      <c r="AQ28" s="86">
        <f t="shared" si="57"/>
        <v>0.15151515151515152</v>
      </c>
      <c r="AR28" s="58">
        <v>50</v>
      </c>
      <c r="AS28" s="86">
        <f t="shared" si="57"/>
        <v>0.11904761904761904</v>
      </c>
      <c r="AT28" s="58"/>
      <c r="AU28" s="87" t="str">
        <f t="shared" si="14"/>
        <v/>
      </c>
      <c r="AV28" s="58"/>
      <c r="AW28" s="86" t="str">
        <f t="shared" si="15"/>
        <v/>
      </c>
      <c r="AX28" s="86"/>
      <c r="AY28" s="86" t="str">
        <f t="shared" si="16"/>
        <v/>
      </c>
      <c r="AZ28" s="58"/>
      <c r="BA28" s="87" t="str">
        <f t="shared" si="17"/>
        <v/>
      </c>
      <c r="BB28" s="148"/>
      <c r="BC28" s="148" t="s">
        <v>2146</v>
      </c>
      <c r="BD28" s="150">
        <v>50</v>
      </c>
      <c r="BE28" s="146">
        <f>VLOOKUP(BD28,价值设定!$I$2:$L$102,3,0)</f>
        <v>100</v>
      </c>
      <c r="BF28" s="146">
        <f>VLOOKUP(BD28,价值设定!$I$2:$L$102,4,0)</f>
        <v>333</v>
      </c>
      <c r="BG28" s="148"/>
      <c r="BH28" s="148"/>
      <c r="BI28" s="147"/>
      <c r="CA28" s="50">
        <v>7</v>
      </c>
      <c r="CB28" s="50">
        <f t="shared" ref="CB28:CB36" si="68">SUMPRODUCT($AB$8:$AB$11,$AI$8:$AI$11)</f>
        <v>39.819004524886878</v>
      </c>
      <c r="CC28" s="50">
        <f t="shared" ref="CC28:CC36" si="69">$AI$14*5+$AI$15*10</f>
        <v>2.7149321266968323</v>
      </c>
    </row>
    <row r="29" spans="1:91">
      <c r="A29" s="53">
        <f>怪物产出!A29</f>
        <v>26</v>
      </c>
      <c r="B29" s="53">
        <f>怪物产出!B29</f>
        <v>5</v>
      </c>
      <c r="C29" s="53">
        <f t="shared" si="4"/>
        <v>3</v>
      </c>
      <c r="D29" s="53" t="str">
        <f>价值设定!N28</f>
        <v>coin,760</v>
      </c>
      <c r="E29" s="53" t="str">
        <f>价值设定!O28</f>
        <v>coin,1520</v>
      </c>
      <c r="F29" s="53" t="str">
        <f>价值设定!P28</f>
        <v>coin,3800</v>
      </c>
      <c r="G29" s="56">
        <v>10326</v>
      </c>
      <c r="H29" s="56">
        <v>10426</v>
      </c>
      <c r="I29" s="56" t="str">
        <f t="shared" si="0"/>
        <v>prop,202,1|80;prop,203,1|20</v>
      </c>
      <c r="J29" s="56">
        <v>10526</v>
      </c>
      <c r="K29" s="56" t="str">
        <f t="shared" si="1"/>
        <v>cash,200|100;cash,250|50;cash,300|25;cash,400|10;prop,704,5|300;prop,704,10|150;pack,703|250</v>
      </c>
      <c r="L29" s="56" t="str">
        <f t="shared" si="2"/>
        <v>prop,704,2|150;pack,702|90;pack,703|30;pack,406|60;pack,407|10;prop,322,1|100</v>
      </c>
      <c r="M29" s="56" t="str">
        <f t="shared" si="3"/>
        <v>prop,701,1|20;pack,701|40;pack,702|40;pack,409|50;pack,411|50;pack,412|10;coin,1520|100;pack,10426|100</v>
      </c>
      <c r="N29" s="56" t="str">
        <f t="shared" si="5"/>
        <v>pack,701|150;pack,702|30;coin,760|100;pack,10326|100;pack,10526|100</v>
      </c>
      <c r="O29" s="53">
        <v>80026</v>
      </c>
      <c r="P29" s="53">
        <f t="shared" ref="P29:R29" si="70">O29+100</f>
        <v>80126</v>
      </c>
      <c r="Q29" s="53">
        <f t="shared" si="70"/>
        <v>80226</v>
      </c>
      <c r="R29" s="53">
        <f t="shared" si="70"/>
        <v>80326</v>
      </c>
      <c r="S29" s="56" t="str">
        <f>IF(B29&gt;5,VLOOKUP(B29,随机目标!$BC$2:$BF$17,4,0)&amp;"|"&amp;$AH$18&amp;";","")&amp;K29</f>
        <v>cash,200|100;cash,250|50;cash,300|25;cash,400|10;prop,704,5|300;prop,704,10|150;pack,703|250</v>
      </c>
      <c r="T29" s="56" t="str">
        <f>IF(B29&gt;5,VLOOKUP(B29,随机目标!$BC$2:$BF$17,4,0)&amp;"|"&amp;$AN$18&amp;";"&amp;VLOOKUP(B29,随机目标!$BC$2:$BF$17,3,0)&amp;"|"&amp;$AN$17&amp;";",IF(B29&gt;2,VLOOKUP(B29,随机目标!$BC$2:$BF$17,3,0)&amp;"|"&amp;$AL$17&amp;";",""))&amp;L29</f>
        <v>pack,303|50;prop,704,2|150;pack,702|90;pack,703|30;pack,406|60;pack,407|10;prop,322,1|100</v>
      </c>
      <c r="U29" s="56" t="str">
        <f>IF(B29&gt;5,VLOOKUP(B29,随机目标!$BC$2:$BF$17,3,0)&amp;"|"&amp;$AT$17&amp;";",IF(B29&gt;2,VLOOKUP(B29,随机目标!$BC$2:$BF$17,3,0)&amp;"|"&amp;$AR$17&amp;";",""))&amp;M29</f>
        <v>pack,303|10;prop,701,1|20;pack,701|40;pack,702|40;pack,409|50;pack,411|50;pack,412|10;coin,1520|100;pack,10426|100</v>
      </c>
      <c r="V29" s="56" t="str">
        <f>IF(B29&gt;5,VLOOKUP(B29,随机目标!$BC$2:$BF$17,2,0)&amp;"|"&amp;$AZ$16&amp;";"&amp;VLOOKUP(B29,随机目标!$BC$2:$BF$17,3,0)&amp;"|"&amp;$AZ$17&amp;";",IF(B29&gt;2,VLOOKUP(B29,随机目标!$BC$2:$BF$17,2,0)&amp;"|"&amp;$AX$16&amp;";"&amp;VLOOKUP(B29,随机目标!$BC$2:$BF$17,3,0)&amp;"|"&amp;$AX$17&amp;";",""))&amp;N29</f>
        <v>pack,302|100;pack,303|10;pack,701|150;pack,702|30;coin,760|100;pack,10326|100;pack,10526|100</v>
      </c>
      <c r="W29" s="53" t="s">
        <v>2024</v>
      </c>
      <c r="X29" s="53"/>
      <c r="Y29" s="53"/>
      <c r="AA29" s="50" t="s">
        <v>258</v>
      </c>
      <c r="AB29" s="50">
        <v>20</v>
      </c>
      <c r="AC29" s="50" t="str">
        <f t="shared" ref="AC29:AC32" si="71">AD93</f>
        <v>pack,410</v>
      </c>
      <c r="AD29" s="73"/>
      <c r="AE29" s="86" t="str">
        <f t="shared" si="56"/>
        <v/>
      </c>
      <c r="AF29" s="86"/>
      <c r="AG29" s="86" t="str">
        <f t="shared" si="8"/>
        <v/>
      </c>
      <c r="AH29" s="58"/>
      <c r="AI29" s="87" t="str">
        <f t="shared" si="9"/>
        <v/>
      </c>
      <c r="AJ29" s="58"/>
      <c r="AK29" s="86" t="str">
        <f t="shared" si="10"/>
        <v/>
      </c>
      <c r="AL29" s="86"/>
      <c r="AM29" s="86" t="str">
        <f t="shared" si="11"/>
        <v/>
      </c>
      <c r="AN29" s="58"/>
      <c r="AO29" s="86" t="str">
        <f t="shared" si="12"/>
        <v/>
      </c>
      <c r="AP29" s="73"/>
      <c r="AQ29" s="86" t="str">
        <f t="shared" si="57"/>
        <v/>
      </c>
      <c r="AR29" s="58"/>
      <c r="AS29" s="86" t="str">
        <f t="shared" si="57"/>
        <v/>
      </c>
      <c r="AT29" s="58">
        <v>10</v>
      </c>
      <c r="AU29" s="87">
        <f t="shared" si="14"/>
        <v>1.7543859649122806E-2</v>
      </c>
      <c r="AV29" s="58"/>
      <c r="AW29" s="86" t="str">
        <f t="shared" si="15"/>
        <v/>
      </c>
      <c r="AX29" s="86"/>
      <c r="AY29" s="86" t="str">
        <f t="shared" si="16"/>
        <v/>
      </c>
      <c r="AZ29" s="58"/>
      <c r="BA29" s="87" t="str">
        <f t="shared" si="17"/>
        <v/>
      </c>
      <c r="BB29" s="148"/>
      <c r="BC29" s="148" t="s">
        <v>167</v>
      </c>
      <c r="BD29" s="150">
        <v>52</v>
      </c>
      <c r="BE29" s="146">
        <f>VLOOKUP(BD29,价值设定!$I$2:$L$102,3,0)</f>
        <v>102</v>
      </c>
      <c r="BF29" s="146">
        <f>VLOOKUP(BD29,价值设定!$I$2:$L$102,4,0)</f>
        <v>340</v>
      </c>
      <c r="BG29" s="148"/>
      <c r="BH29" s="148"/>
      <c r="BI29" s="147"/>
      <c r="CA29" s="50">
        <v>8</v>
      </c>
      <c r="CB29" s="50">
        <f t="shared" si="68"/>
        <v>39.819004524886878</v>
      </c>
      <c r="CC29" s="50">
        <f t="shared" si="69"/>
        <v>2.7149321266968323</v>
      </c>
    </row>
    <row r="30" spans="1:91">
      <c r="A30" s="53">
        <f>怪物产出!A30</f>
        <v>27</v>
      </c>
      <c r="B30" s="53">
        <f>怪物产出!B30</f>
        <v>5</v>
      </c>
      <c r="C30" s="53">
        <f t="shared" si="4"/>
        <v>3</v>
      </c>
      <c r="D30" s="53" t="str">
        <f>价值设定!N29</f>
        <v>coin,770</v>
      </c>
      <c r="E30" s="53" t="str">
        <f>价值设定!O29</f>
        <v>coin,1540</v>
      </c>
      <c r="F30" s="53" t="str">
        <f>价值设定!P29</f>
        <v>coin,3850</v>
      </c>
      <c r="G30" s="56">
        <v>10327</v>
      </c>
      <c r="H30" s="56">
        <v>10427</v>
      </c>
      <c r="I30" s="56" t="str">
        <f t="shared" si="0"/>
        <v>prop,202,1|80;prop,203,1|20</v>
      </c>
      <c r="J30" s="56">
        <v>10527</v>
      </c>
      <c r="K30" s="56" t="str">
        <f t="shared" si="1"/>
        <v>cash,200|100;cash,250|50;cash,300|25;cash,400|10;prop,704,5|300;prop,704,10|150;pack,703|250</v>
      </c>
      <c r="L30" s="56" t="str">
        <f t="shared" si="2"/>
        <v>prop,704,2|150;pack,702|90;pack,703|30;pack,406|60;pack,407|10;prop,322,1|100</v>
      </c>
      <c r="M30" s="56" t="str">
        <f t="shared" si="3"/>
        <v>prop,701,1|20;pack,701|40;pack,702|40;pack,409|50;pack,411|50;pack,412|10;coin,1540|100;pack,10427|100</v>
      </c>
      <c r="N30" s="56" t="str">
        <f t="shared" si="5"/>
        <v>pack,701|150;pack,702|30;coin,770|100;pack,10327|100;pack,10527|100</v>
      </c>
      <c r="O30" s="53">
        <v>80027</v>
      </c>
      <c r="P30" s="53">
        <f t="shared" ref="P30:R30" si="72">O30+100</f>
        <v>80127</v>
      </c>
      <c r="Q30" s="53">
        <f t="shared" si="72"/>
        <v>80227</v>
      </c>
      <c r="R30" s="53">
        <f t="shared" si="72"/>
        <v>80327</v>
      </c>
      <c r="S30" s="56" t="str">
        <f>IF(B30&gt;5,VLOOKUP(B30,随机目标!$BC$2:$BF$17,4,0)&amp;"|"&amp;$AH$18&amp;";","")&amp;K30</f>
        <v>cash,200|100;cash,250|50;cash,300|25;cash,400|10;prop,704,5|300;prop,704,10|150;pack,703|250</v>
      </c>
      <c r="T30" s="56" t="str">
        <f>IF(B30&gt;5,VLOOKUP(B30,随机目标!$BC$2:$BF$17,4,0)&amp;"|"&amp;$AN$18&amp;";"&amp;VLOOKUP(B30,随机目标!$BC$2:$BF$17,3,0)&amp;"|"&amp;$AN$17&amp;";",IF(B30&gt;2,VLOOKUP(B30,随机目标!$BC$2:$BF$17,3,0)&amp;"|"&amp;$AL$17&amp;";",""))&amp;L30</f>
        <v>pack,303|50;prop,704,2|150;pack,702|90;pack,703|30;pack,406|60;pack,407|10;prop,322,1|100</v>
      </c>
      <c r="U30" s="56" t="str">
        <f>IF(B30&gt;5,VLOOKUP(B30,随机目标!$BC$2:$BF$17,3,0)&amp;"|"&amp;$AT$17&amp;";",IF(B30&gt;2,VLOOKUP(B30,随机目标!$BC$2:$BF$17,3,0)&amp;"|"&amp;$AR$17&amp;";",""))&amp;M30</f>
        <v>pack,303|10;prop,701,1|20;pack,701|40;pack,702|40;pack,409|50;pack,411|50;pack,412|10;coin,1540|100;pack,10427|100</v>
      </c>
      <c r="V30" s="56" t="str">
        <f>IF(B30&gt;5,VLOOKUP(B30,随机目标!$BC$2:$BF$17,2,0)&amp;"|"&amp;$AZ$16&amp;";"&amp;VLOOKUP(B30,随机目标!$BC$2:$BF$17,3,0)&amp;"|"&amp;$AZ$17&amp;";",IF(B30&gt;2,VLOOKUP(B30,随机目标!$BC$2:$BF$17,2,0)&amp;"|"&amp;$AX$16&amp;";"&amp;VLOOKUP(B30,随机目标!$BC$2:$BF$17,3,0)&amp;"|"&amp;$AX$17&amp;";",""))&amp;N30</f>
        <v>pack,302|100;pack,303|10;pack,701|150;pack,702|30;coin,770|100;pack,10327|100;pack,10527|100</v>
      </c>
      <c r="W30" s="53" t="s">
        <v>2024</v>
      </c>
      <c r="X30" s="53"/>
      <c r="Y30" s="53"/>
      <c r="AA30" s="50" t="s">
        <v>259</v>
      </c>
      <c r="AB30" s="50">
        <v>20</v>
      </c>
      <c r="AC30" s="50" t="str">
        <f t="shared" si="71"/>
        <v>pack,411</v>
      </c>
      <c r="AD30" s="73"/>
      <c r="AE30" s="86" t="str">
        <f t="shared" si="56"/>
        <v/>
      </c>
      <c r="AF30" s="86"/>
      <c r="AG30" s="86" t="str">
        <f t="shared" si="8"/>
        <v/>
      </c>
      <c r="AH30" s="58"/>
      <c r="AI30" s="87" t="str">
        <f t="shared" si="9"/>
        <v/>
      </c>
      <c r="AJ30" s="58"/>
      <c r="AK30" s="86" t="str">
        <f t="shared" si="10"/>
        <v/>
      </c>
      <c r="AL30" s="86"/>
      <c r="AM30" s="86" t="str">
        <f t="shared" si="11"/>
        <v/>
      </c>
      <c r="AN30" s="58"/>
      <c r="AO30" s="86" t="str">
        <f t="shared" si="12"/>
        <v/>
      </c>
      <c r="AP30" s="73">
        <v>50</v>
      </c>
      <c r="AQ30" s="86">
        <f t="shared" si="57"/>
        <v>0.15151515151515152</v>
      </c>
      <c r="AR30" s="58">
        <v>50</v>
      </c>
      <c r="AS30" s="86">
        <f t="shared" si="57"/>
        <v>0.11904761904761904</v>
      </c>
      <c r="AT30" s="58">
        <v>50</v>
      </c>
      <c r="AU30" s="87">
        <f t="shared" si="14"/>
        <v>8.771929824561403E-2</v>
      </c>
      <c r="AV30" s="58"/>
      <c r="AW30" s="86" t="str">
        <f t="shared" si="15"/>
        <v/>
      </c>
      <c r="AX30" s="86"/>
      <c r="AY30" s="86" t="str">
        <f t="shared" si="16"/>
        <v/>
      </c>
      <c r="AZ30" s="58"/>
      <c r="BA30" s="87" t="str">
        <f t="shared" si="17"/>
        <v/>
      </c>
      <c r="BB30" s="148"/>
      <c r="BC30" s="148" t="s">
        <v>169</v>
      </c>
      <c r="BD30" s="150">
        <v>53</v>
      </c>
      <c r="BE30" s="146">
        <f>VLOOKUP(BD30,价值设定!$I$2:$L$102,3,0)</f>
        <v>103</v>
      </c>
      <c r="BF30" s="146">
        <f>VLOOKUP(BD30,价值设定!$I$2:$L$102,4,0)</f>
        <v>343</v>
      </c>
      <c r="BG30" s="148"/>
      <c r="BH30" s="148"/>
      <c r="BI30" s="147"/>
      <c r="CA30" s="50">
        <v>9</v>
      </c>
      <c r="CB30" s="50">
        <f t="shared" si="68"/>
        <v>39.819004524886878</v>
      </c>
      <c r="CC30" s="50">
        <f t="shared" si="69"/>
        <v>2.7149321266968323</v>
      </c>
    </row>
    <row r="31" spans="1:91">
      <c r="A31" s="53">
        <f>怪物产出!A31</f>
        <v>28</v>
      </c>
      <c r="B31" s="53">
        <f>怪物产出!B31</f>
        <v>5</v>
      </c>
      <c r="C31" s="53">
        <f t="shared" si="4"/>
        <v>3</v>
      </c>
      <c r="D31" s="53" t="str">
        <f>价值设定!N30</f>
        <v>coin,780</v>
      </c>
      <c r="E31" s="53" t="str">
        <f>价值设定!O30</f>
        <v>coin,1560</v>
      </c>
      <c r="F31" s="53" t="str">
        <f>价值设定!P30</f>
        <v>coin,3900</v>
      </c>
      <c r="G31" s="56">
        <v>10328</v>
      </c>
      <c r="H31" s="56">
        <v>10428</v>
      </c>
      <c r="I31" s="56" t="str">
        <f t="shared" si="0"/>
        <v>prop,202,1|80;prop,203,1|20</v>
      </c>
      <c r="J31" s="56">
        <v>10528</v>
      </c>
      <c r="K31" s="56" t="str">
        <f t="shared" si="1"/>
        <v>cash,200|100;cash,250|50;cash,300|25;cash,400|10;prop,704,5|300;prop,704,10|150;pack,703|250</v>
      </c>
      <c r="L31" s="56" t="str">
        <f t="shared" si="2"/>
        <v>prop,704,2|150;pack,702|90;pack,703|30;pack,406|60;pack,407|10;prop,322,1|100</v>
      </c>
      <c r="M31" s="56" t="str">
        <f t="shared" si="3"/>
        <v>prop,701,1|20;pack,701|40;pack,702|40;pack,409|50;pack,411|50;pack,412|10;coin,1560|100;pack,10428|100</v>
      </c>
      <c r="N31" s="56" t="str">
        <f t="shared" si="5"/>
        <v>pack,701|150;pack,702|30;coin,780|100;pack,10328|100;pack,10528|100</v>
      </c>
      <c r="O31" s="53">
        <v>80028</v>
      </c>
      <c r="P31" s="53">
        <f t="shared" ref="P31:R31" si="73">O31+100</f>
        <v>80128</v>
      </c>
      <c r="Q31" s="53">
        <f t="shared" si="73"/>
        <v>80228</v>
      </c>
      <c r="R31" s="53">
        <f t="shared" si="73"/>
        <v>80328</v>
      </c>
      <c r="S31" s="56" t="str">
        <f>IF(B31&gt;5,VLOOKUP(B31,随机目标!$BC$2:$BF$17,4,0)&amp;"|"&amp;$AH$18&amp;";","")&amp;K31</f>
        <v>cash,200|100;cash,250|50;cash,300|25;cash,400|10;prop,704,5|300;prop,704,10|150;pack,703|250</v>
      </c>
      <c r="T31" s="56" t="str">
        <f>IF(B31&gt;5,VLOOKUP(B31,随机目标!$BC$2:$BF$17,4,0)&amp;"|"&amp;$AN$18&amp;";"&amp;VLOOKUP(B31,随机目标!$BC$2:$BF$17,3,0)&amp;"|"&amp;$AN$17&amp;";",IF(B31&gt;2,VLOOKUP(B31,随机目标!$BC$2:$BF$17,3,0)&amp;"|"&amp;$AL$17&amp;";",""))&amp;L31</f>
        <v>pack,303|50;prop,704,2|150;pack,702|90;pack,703|30;pack,406|60;pack,407|10;prop,322,1|100</v>
      </c>
      <c r="U31" s="56" t="str">
        <f>IF(B31&gt;5,VLOOKUP(B31,随机目标!$BC$2:$BF$17,3,0)&amp;"|"&amp;$AT$17&amp;";",IF(B31&gt;2,VLOOKUP(B31,随机目标!$BC$2:$BF$17,3,0)&amp;"|"&amp;$AR$17&amp;";",""))&amp;M31</f>
        <v>pack,303|10;prop,701,1|20;pack,701|40;pack,702|40;pack,409|50;pack,411|50;pack,412|10;coin,1560|100;pack,10428|100</v>
      </c>
      <c r="V31" s="56" t="str">
        <f>IF(B31&gt;5,VLOOKUP(B31,随机目标!$BC$2:$BF$17,2,0)&amp;"|"&amp;$AZ$16&amp;";"&amp;VLOOKUP(B31,随机目标!$BC$2:$BF$17,3,0)&amp;"|"&amp;$AZ$17&amp;";",IF(B31&gt;2,VLOOKUP(B31,随机目标!$BC$2:$BF$17,2,0)&amp;"|"&amp;$AX$16&amp;";"&amp;VLOOKUP(B31,随机目标!$BC$2:$BF$17,3,0)&amp;"|"&amp;$AX$17&amp;";",""))&amp;N31</f>
        <v>pack,302|100;pack,303|10;pack,701|150;pack,702|30;coin,780|100;pack,10328|100;pack,10528|100</v>
      </c>
      <c r="W31" s="53" t="s">
        <v>2024</v>
      </c>
      <c r="X31" s="53"/>
      <c r="Y31" s="53"/>
      <c r="AA31" s="50" t="s">
        <v>261</v>
      </c>
      <c r="AB31" s="50">
        <v>50</v>
      </c>
      <c r="AC31" s="50" t="str">
        <f t="shared" si="71"/>
        <v>pack,412</v>
      </c>
      <c r="AD31" s="73"/>
      <c r="AE31" s="86" t="str">
        <f t="shared" si="56"/>
        <v/>
      </c>
      <c r="AF31" s="86"/>
      <c r="AG31" s="86" t="str">
        <f t="shared" si="8"/>
        <v/>
      </c>
      <c r="AH31" s="58"/>
      <c r="AI31" s="87" t="str">
        <f t="shared" si="9"/>
        <v/>
      </c>
      <c r="AJ31" s="58"/>
      <c r="AK31" s="86" t="str">
        <f t="shared" si="10"/>
        <v/>
      </c>
      <c r="AL31" s="86"/>
      <c r="AM31" s="86" t="str">
        <f t="shared" si="11"/>
        <v/>
      </c>
      <c r="AN31" s="58"/>
      <c r="AO31" s="86" t="str">
        <f t="shared" si="12"/>
        <v/>
      </c>
      <c r="AP31" s="73">
        <v>10</v>
      </c>
      <c r="AQ31" s="86">
        <f t="shared" si="57"/>
        <v>3.0303030303030304E-2</v>
      </c>
      <c r="AR31" s="58">
        <v>10</v>
      </c>
      <c r="AS31" s="86">
        <f t="shared" si="57"/>
        <v>2.3809523809523808E-2</v>
      </c>
      <c r="AT31" s="58">
        <v>10</v>
      </c>
      <c r="AU31" s="87">
        <f t="shared" si="14"/>
        <v>1.7543859649122806E-2</v>
      </c>
      <c r="AV31" s="58"/>
      <c r="AW31" s="86" t="str">
        <f t="shared" si="15"/>
        <v/>
      </c>
      <c r="AX31" s="86"/>
      <c r="AY31" s="86" t="str">
        <f t="shared" si="16"/>
        <v/>
      </c>
      <c r="AZ31" s="58"/>
      <c r="BA31" s="87" t="str">
        <f t="shared" si="17"/>
        <v/>
      </c>
      <c r="BB31" s="148"/>
      <c r="BC31" s="148" t="s">
        <v>2147</v>
      </c>
      <c r="BD31" s="150">
        <v>56</v>
      </c>
      <c r="BE31" s="146">
        <f>VLOOKUP(BD31,价值设定!$I$2:$L$102,3,0)</f>
        <v>106</v>
      </c>
      <c r="BF31" s="146">
        <f>VLOOKUP(BD31,价值设定!$I$2:$L$102,4,0)</f>
        <v>353</v>
      </c>
      <c r="BG31" s="148"/>
      <c r="BH31" s="148"/>
      <c r="BI31" s="147"/>
      <c r="CA31" s="50">
        <v>10</v>
      </c>
      <c r="CB31" s="50">
        <f t="shared" si="68"/>
        <v>39.819004524886878</v>
      </c>
      <c r="CC31" s="50">
        <f t="shared" si="69"/>
        <v>2.7149321266968323</v>
      </c>
    </row>
    <row r="32" spans="1:91">
      <c r="A32" s="53">
        <f>怪物产出!A32</f>
        <v>29</v>
      </c>
      <c r="B32" s="53">
        <f>怪物产出!B32</f>
        <v>5</v>
      </c>
      <c r="C32" s="53">
        <f t="shared" si="4"/>
        <v>3</v>
      </c>
      <c r="D32" s="53" t="str">
        <f>价值设定!N31</f>
        <v>coin,790</v>
      </c>
      <c r="E32" s="53" t="str">
        <f>价值设定!O31</f>
        <v>coin,1580</v>
      </c>
      <c r="F32" s="53" t="str">
        <f>价值设定!P31</f>
        <v>coin,3950</v>
      </c>
      <c r="G32" s="56">
        <v>10329</v>
      </c>
      <c r="H32" s="56">
        <v>10429</v>
      </c>
      <c r="I32" s="56" t="str">
        <f t="shared" si="0"/>
        <v>prop,202,1|80;prop,203,1|20</v>
      </c>
      <c r="J32" s="56">
        <v>10529</v>
      </c>
      <c r="K32" s="56" t="str">
        <f t="shared" si="1"/>
        <v>cash,200|100;cash,250|50;cash,300|25;cash,400|10;prop,704,5|300;prop,704,10|150;pack,703|250</v>
      </c>
      <c r="L32" s="56" t="str">
        <f t="shared" si="2"/>
        <v>prop,704,2|150;pack,702|90;pack,703|30;pack,406|60;pack,407|10;prop,322,1|100</v>
      </c>
      <c r="M32" s="56" t="str">
        <f t="shared" si="3"/>
        <v>prop,701,1|20;pack,701|40;pack,702|40;pack,409|50;pack,411|50;pack,412|10;coin,1580|100;pack,10429|100</v>
      </c>
      <c r="N32" s="56" t="str">
        <f t="shared" si="5"/>
        <v>pack,701|150;pack,702|30;coin,790|100;pack,10329|100;pack,10529|100</v>
      </c>
      <c r="O32" s="53">
        <v>80029</v>
      </c>
      <c r="P32" s="53">
        <f t="shared" ref="P32:R32" si="74">O32+100</f>
        <v>80129</v>
      </c>
      <c r="Q32" s="53">
        <f t="shared" si="74"/>
        <v>80229</v>
      </c>
      <c r="R32" s="53">
        <f t="shared" si="74"/>
        <v>80329</v>
      </c>
      <c r="S32" s="56" t="str">
        <f>IF(B32&gt;5,VLOOKUP(B32,随机目标!$BC$2:$BF$17,4,0)&amp;"|"&amp;$AH$18&amp;";","")&amp;K32</f>
        <v>cash,200|100;cash,250|50;cash,300|25;cash,400|10;prop,704,5|300;prop,704,10|150;pack,703|250</v>
      </c>
      <c r="T32" s="56" t="str">
        <f>IF(B32&gt;5,VLOOKUP(B32,随机目标!$BC$2:$BF$17,4,0)&amp;"|"&amp;$AN$18&amp;";"&amp;VLOOKUP(B32,随机目标!$BC$2:$BF$17,3,0)&amp;"|"&amp;$AN$17&amp;";",IF(B32&gt;2,VLOOKUP(B32,随机目标!$BC$2:$BF$17,3,0)&amp;"|"&amp;$AL$17&amp;";",""))&amp;L32</f>
        <v>pack,303|50;prop,704,2|150;pack,702|90;pack,703|30;pack,406|60;pack,407|10;prop,322,1|100</v>
      </c>
      <c r="U32" s="56" t="str">
        <f>IF(B32&gt;5,VLOOKUP(B32,随机目标!$BC$2:$BF$17,3,0)&amp;"|"&amp;$AT$17&amp;";",IF(B32&gt;2,VLOOKUP(B32,随机目标!$BC$2:$BF$17,3,0)&amp;"|"&amp;$AR$17&amp;";",""))&amp;M32</f>
        <v>pack,303|10;prop,701,1|20;pack,701|40;pack,702|40;pack,409|50;pack,411|50;pack,412|10;coin,1580|100;pack,10429|100</v>
      </c>
      <c r="V32" s="56" t="str">
        <f>IF(B32&gt;5,VLOOKUP(B32,随机目标!$BC$2:$BF$17,2,0)&amp;"|"&amp;$AZ$16&amp;";"&amp;VLOOKUP(B32,随机目标!$BC$2:$BF$17,3,0)&amp;"|"&amp;$AZ$17&amp;";",IF(B32&gt;2,VLOOKUP(B32,随机目标!$BC$2:$BF$17,2,0)&amp;"|"&amp;$AX$16&amp;";"&amp;VLOOKUP(B32,随机目标!$BC$2:$BF$17,3,0)&amp;"|"&amp;$AX$17&amp;";",""))&amp;N32</f>
        <v>pack,302|100;pack,303|10;pack,701|150;pack,702|30;coin,790|100;pack,10329|100;pack,10529|100</v>
      </c>
      <c r="W32" s="53" t="s">
        <v>2024</v>
      </c>
      <c r="X32" s="53"/>
      <c r="Y32" s="53"/>
      <c r="AA32" s="50" t="s">
        <v>260</v>
      </c>
      <c r="AB32" s="50">
        <v>150</v>
      </c>
      <c r="AC32" s="50" t="str">
        <f t="shared" si="71"/>
        <v>pack,413</v>
      </c>
      <c r="AD32" s="66"/>
      <c r="AE32" s="98" t="str">
        <f t="shared" si="56"/>
        <v/>
      </c>
      <c r="AF32" s="98"/>
      <c r="AG32" s="98" t="str">
        <f t="shared" si="8"/>
        <v/>
      </c>
      <c r="AH32" s="68"/>
      <c r="AI32" s="99" t="str">
        <f t="shared" si="9"/>
        <v/>
      </c>
      <c r="AJ32" s="68"/>
      <c r="AK32" s="98" t="str">
        <f t="shared" si="10"/>
        <v/>
      </c>
      <c r="AL32" s="98"/>
      <c r="AM32" s="98" t="str">
        <f t="shared" si="11"/>
        <v/>
      </c>
      <c r="AN32" s="68"/>
      <c r="AO32" s="98" t="str">
        <f t="shared" si="12"/>
        <v/>
      </c>
      <c r="AP32" s="66"/>
      <c r="AQ32" s="98" t="str">
        <f t="shared" si="57"/>
        <v/>
      </c>
      <c r="AR32" s="98"/>
      <c r="AS32" s="98" t="str">
        <f t="shared" si="57"/>
        <v/>
      </c>
      <c r="AT32" s="68">
        <v>10</v>
      </c>
      <c r="AU32" s="99">
        <f t="shared" si="14"/>
        <v>1.7543859649122806E-2</v>
      </c>
      <c r="AV32" s="68"/>
      <c r="AW32" s="98" t="str">
        <f t="shared" si="15"/>
        <v/>
      </c>
      <c r="AX32" s="98"/>
      <c r="AY32" s="98" t="str">
        <f t="shared" si="16"/>
        <v/>
      </c>
      <c r="AZ32" s="68"/>
      <c r="BA32" s="99" t="str">
        <f t="shared" si="17"/>
        <v/>
      </c>
      <c r="BB32" s="148"/>
      <c r="BC32" s="148" t="s">
        <v>171</v>
      </c>
      <c r="BD32" s="150">
        <v>57</v>
      </c>
      <c r="BE32" s="146">
        <f>VLOOKUP(BD32,价值设定!$I$2:$L$102,3,0)</f>
        <v>107</v>
      </c>
      <c r="BF32" s="146">
        <f>VLOOKUP(BD32,价值设定!$I$2:$L$102,4,0)</f>
        <v>356</v>
      </c>
      <c r="BG32" s="148"/>
      <c r="BH32" s="148"/>
      <c r="BI32" s="147"/>
      <c r="CA32" s="50">
        <v>11</v>
      </c>
      <c r="CB32" s="50">
        <f t="shared" si="68"/>
        <v>39.819004524886878</v>
      </c>
      <c r="CC32" s="50">
        <f t="shared" si="69"/>
        <v>2.7149321266968323</v>
      </c>
    </row>
    <row r="33" spans="1:81">
      <c r="A33" s="53">
        <f>怪物产出!A33</f>
        <v>30</v>
      </c>
      <c r="B33" s="53">
        <f>怪物产出!B33</f>
        <v>5</v>
      </c>
      <c r="C33" s="53">
        <f t="shared" si="4"/>
        <v>3</v>
      </c>
      <c r="D33" s="53" t="str">
        <f>价值设定!N32</f>
        <v>coin,800</v>
      </c>
      <c r="E33" s="53" t="str">
        <f>价值设定!O32</f>
        <v>coin,1600</v>
      </c>
      <c r="F33" s="53" t="str">
        <f>价值设定!P32</f>
        <v>coin,4000</v>
      </c>
      <c r="G33" s="56">
        <v>10330</v>
      </c>
      <c r="H33" s="56">
        <v>10430</v>
      </c>
      <c r="I33" s="56" t="str">
        <f t="shared" si="0"/>
        <v>prop,202,1|80;prop,203,1|20</v>
      </c>
      <c r="J33" s="56">
        <v>10530</v>
      </c>
      <c r="K33" s="56" t="str">
        <f t="shared" si="1"/>
        <v>cash,200|100;cash,250|50;cash,300|25;cash,400|10;prop,704,5|300;prop,704,10|150;pack,703|250</v>
      </c>
      <c r="L33" s="56" t="str">
        <f t="shared" si="2"/>
        <v>prop,704,2|150;pack,702|90;pack,703|30;pack,406|60;pack,407|10;prop,322,1|100</v>
      </c>
      <c r="M33" s="56" t="str">
        <f t="shared" si="3"/>
        <v>prop,701,1|20;pack,701|40;pack,702|40;pack,409|50;pack,411|50;pack,412|10;coin,1600|100;pack,10430|100</v>
      </c>
      <c r="N33" s="56" t="str">
        <f t="shared" si="5"/>
        <v>pack,701|150;pack,702|30;coin,800|100;pack,10330|100;pack,10530|100</v>
      </c>
      <c r="O33" s="53">
        <v>80030</v>
      </c>
      <c r="P33" s="53">
        <f t="shared" ref="P33:R33" si="75">O33+100</f>
        <v>80130</v>
      </c>
      <c r="Q33" s="53">
        <f t="shared" si="75"/>
        <v>80230</v>
      </c>
      <c r="R33" s="53">
        <f t="shared" si="75"/>
        <v>80330</v>
      </c>
      <c r="S33" s="56" t="str">
        <f>IF(B33&gt;5,VLOOKUP(B33,随机目标!$BC$2:$BF$17,4,0)&amp;"|"&amp;$AH$18&amp;";","")&amp;K33</f>
        <v>cash,200|100;cash,250|50;cash,300|25;cash,400|10;prop,704,5|300;prop,704,10|150;pack,703|250</v>
      </c>
      <c r="T33" s="56" t="str">
        <f>IF(B33&gt;5,VLOOKUP(B33,随机目标!$BC$2:$BF$17,4,0)&amp;"|"&amp;$AN$18&amp;";"&amp;VLOOKUP(B33,随机目标!$BC$2:$BF$17,3,0)&amp;"|"&amp;$AN$17&amp;";",IF(B33&gt;2,VLOOKUP(B33,随机目标!$BC$2:$BF$17,3,0)&amp;"|"&amp;$AL$17&amp;";",""))&amp;L33</f>
        <v>pack,303|50;prop,704,2|150;pack,702|90;pack,703|30;pack,406|60;pack,407|10;prop,322,1|100</v>
      </c>
      <c r="U33" s="56" t="str">
        <f>IF(B33&gt;5,VLOOKUP(B33,随机目标!$BC$2:$BF$17,3,0)&amp;"|"&amp;$AT$17&amp;";",IF(B33&gt;2,VLOOKUP(B33,随机目标!$BC$2:$BF$17,3,0)&amp;"|"&amp;$AR$17&amp;";",""))&amp;M33</f>
        <v>pack,303|10;prop,701,1|20;pack,701|40;pack,702|40;pack,409|50;pack,411|50;pack,412|10;coin,1600|100;pack,10430|100</v>
      </c>
      <c r="V33" s="56" t="str">
        <f>IF(B33&gt;5,VLOOKUP(B33,随机目标!$BC$2:$BF$17,2,0)&amp;"|"&amp;$AZ$16&amp;";"&amp;VLOOKUP(B33,随机目标!$BC$2:$BF$17,3,0)&amp;"|"&amp;$AZ$17&amp;";",IF(B33&gt;2,VLOOKUP(B33,随机目标!$BC$2:$BF$17,2,0)&amp;"|"&amp;$AX$16&amp;";"&amp;VLOOKUP(B33,随机目标!$BC$2:$BF$17,3,0)&amp;"|"&amp;$AX$17&amp;";",""))&amp;N33</f>
        <v>pack,302|100;pack,303|10;pack,701|150;pack,702|30;coin,800|100;pack,10330|100;pack,10530|100</v>
      </c>
      <c r="W33" s="53" t="s">
        <v>2024</v>
      </c>
      <c r="X33" s="53"/>
      <c r="Y33" s="53"/>
      <c r="AD33" s="100"/>
      <c r="AE33" s="53">
        <f>SUMPRODUCT($AB$4:$AB$32,AE4:AE32)</f>
        <v>148.58757062146893</v>
      </c>
      <c r="AG33" s="53">
        <f>SUMPRODUCT($AB$4:$AB$32,AG4:AG32)</f>
        <v>148.58757062146893</v>
      </c>
      <c r="AI33" s="53">
        <f>SUMPRODUCT($AB$4:$AB$32,AI4:AI32)</f>
        <v>151.58371040723981</v>
      </c>
      <c r="AK33" s="53">
        <f>SUMPRODUCT($AB$4:$AB$32,AK4:AK32)</f>
        <v>30.15625</v>
      </c>
      <c r="AM33" s="53">
        <f>SUMPRODUCT($AB$4:$AB$32,AM4:AM32)</f>
        <v>40.306122448979586</v>
      </c>
      <c r="AN33" s="53"/>
      <c r="AO33" s="53">
        <f>SUMPRODUCT($AB$4:$AB$32,AO4:AO32)</f>
        <v>40.869565217391298</v>
      </c>
      <c r="AP33" s="53"/>
      <c r="AQ33" s="53">
        <f>SUMPRODUCT($AB$4:$AB$32,AQ4:AQ32)</f>
        <v>21.212121212121215</v>
      </c>
      <c r="AR33" s="53"/>
      <c r="AS33" s="53">
        <f>SUMPRODUCT($AB$4:$AB$32,AS4:AS32)</f>
        <v>22.142857142857139</v>
      </c>
      <c r="AT33" s="53"/>
      <c r="AU33" s="53">
        <f>SUMPRODUCT($AB$4:$AB$32,AU4:AU32)</f>
        <v>23.289473684210524</v>
      </c>
      <c r="AV33" s="53"/>
      <c r="AW33" s="53">
        <f>SUMPRODUCT($AB$4:$AB$32,AW4:AW32)</f>
        <v>13.334555514816174</v>
      </c>
      <c r="AX33" s="53"/>
      <c r="AY33" s="53">
        <f>SUMPRODUCT($AB$4:$AB$32,AY4:AY32)</f>
        <v>13.644067796610168</v>
      </c>
      <c r="AZ33" s="53"/>
      <c r="BA33" s="53">
        <f>SUMPRODUCT($AB$4:$AB$32,BA4:BA32)</f>
        <v>13.620689655172415</v>
      </c>
      <c r="BB33" s="148"/>
      <c r="BC33" s="148" t="s">
        <v>2148</v>
      </c>
      <c r="BD33" s="150">
        <v>58</v>
      </c>
      <c r="BE33" s="146">
        <f>VLOOKUP(BD33,价值设定!$I$2:$L$102,3,0)</f>
        <v>108</v>
      </c>
      <c r="BF33" s="146">
        <f>VLOOKUP(BD33,价值设定!$I$2:$L$102,4,0)</f>
        <v>360</v>
      </c>
      <c r="BG33" s="148"/>
      <c r="BH33" s="148"/>
      <c r="BI33" s="147"/>
      <c r="CA33" s="50">
        <v>12</v>
      </c>
      <c r="CB33" s="50">
        <f t="shared" si="68"/>
        <v>39.819004524886878</v>
      </c>
      <c r="CC33" s="50">
        <f t="shared" si="69"/>
        <v>2.7149321266968323</v>
      </c>
    </row>
    <row r="34" spans="1:81">
      <c r="A34" s="53">
        <f>怪物产出!A34</f>
        <v>31</v>
      </c>
      <c r="B34" s="53">
        <f>怪物产出!B34</f>
        <v>5</v>
      </c>
      <c r="C34" s="53">
        <f t="shared" si="4"/>
        <v>3</v>
      </c>
      <c r="D34" s="53" t="str">
        <f>价值设定!N33</f>
        <v>coin,810</v>
      </c>
      <c r="E34" s="53" t="str">
        <f>价值设定!O33</f>
        <v>coin,1620</v>
      </c>
      <c r="F34" s="53" t="str">
        <f>价值设定!P33</f>
        <v>coin,4050</v>
      </c>
      <c r="G34" s="56">
        <v>10331</v>
      </c>
      <c r="H34" s="56">
        <v>10431</v>
      </c>
      <c r="I34" s="56" t="str">
        <f t="shared" si="0"/>
        <v>prop,202,1|80;prop,203,1|20</v>
      </c>
      <c r="J34" s="56">
        <v>10531</v>
      </c>
      <c r="K34" s="56" t="str">
        <f t="shared" si="1"/>
        <v>cash,200|100;cash,250|50;cash,300|25;cash,400|10;prop,704,5|300;prop,704,10|150;pack,703|250</v>
      </c>
      <c r="L34" s="56" t="str">
        <f t="shared" si="2"/>
        <v>prop,704,2|150;pack,702|90;pack,703|30;pack,406|60;pack,407|10;prop,322,1|100</v>
      </c>
      <c r="M34" s="56" t="str">
        <f t="shared" si="3"/>
        <v>prop,701,1|20;pack,701|40;pack,702|40;pack,409|50;pack,411|50;pack,412|10;coin,1620|100;pack,10431|100</v>
      </c>
      <c r="N34" s="56" t="str">
        <f t="shared" si="5"/>
        <v>pack,701|150;pack,702|30;coin,810|100;pack,10331|100;pack,10531|100</v>
      </c>
      <c r="O34" s="53">
        <v>80031</v>
      </c>
      <c r="P34" s="53">
        <f t="shared" ref="P34:R34" si="76">O34+100</f>
        <v>80131</v>
      </c>
      <c r="Q34" s="53">
        <f t="shared" si="76"/>
        <v>80231</v>
      </c>
      <c r="R34" s="53">
        <f t="shared" si="76"/>
        <v>80331</v>
      </c>
      <c r="S34" s="56" t="str">
        <f>IF(B34&gt;5,VLOOKUP(B34,随机目标!$BC$2:$BF$17,4,0)&amp;"|"&amp;$AH$18&amp;";","")&amp;K34</f>
        <v>cash,200|100;cash,250|50;cash,300|25;cash,400|10;prop,704,5|300;prop,704,10|150;pack,703|250</v>
      </c>
      <c r="T34" s="56" t="str">
        <f>IF(B34&gt;5,VLOOKUP(B34,随机目标!$BC$2:$BF$17,4,0)&amp;"|"&amp;$AN$18&amp;";"&amp;VLOOKUP(B34,随机目标!$BC$2:$BF$17,3,0)&amp;"|"&amp;$AN$17&amp;";",IF(B34&gt;2,VLOOKUP(B34,随机目标!$BC$2:$BF$17,3,0)&amp;"|"&amp;$AL$17&amp;";",""))&amp;L34</f>
        <v>pack,303|50;prop,704,2|150;pack,702|90;pack,703|30;pack,406|60;pack,407|10;prop,322,1|100</v>
      </c>
      <c r="U34" s="56" t="str">
        <f>IF(B34&gt;5,VLOOKUP(B34,随机目标!$BC$2:$BF$17,3,0)&amp;"|"&amp;$AT$17&amp;";",IF(B34&gt;2,VLOOKUP(B34,随机目标!$BC$2:$BF$17,3,0)&amp;"|"&amp;$AR$17&amp;";",""))&amp;M34</f>
        <v>pack,303|10;prop,701,1|20;pack,701|40;pack,702|40;pack,409|50;pack,411|50;pack,412|10;coin,1620|100;pack,10431|100</v>
      </c>
      <c r="V34" s="56" t="str">
        <f>IF(B34&gt;5,VLOOKUP(B34,随机目标!$BC$2:$BF$17,2,0)&amp;"|"&amp;$AZ$16&amp;";"&amp;VLOOKUP(B34,随机目标!$BC$2:$BF$17,3,0)&amp;"|"&amp;$AZ$17&amp;";",IF(B34&gt;2,VLOOKUP(B34,随机目标!$BC$2:$BF$17,2,0)&amp;"|"&amp;$AX$16&amp;";"&amp;VLOOKUP(B34,随机目标!$BC$2:$BF$17,3,0)&amp;"|"&amp;$AX$17&amp;";",""))&amp;N34</f>
        <v>pack,302|100;pack,303|10;pack,701|150;pack,702|30;coin,810|100;pack,10331|100;pack,10531|100</v>
      </c>
      <c r="W34" s="53" t="s">
        <v>2024</v>
      </c>
      <c r="X34" s="53"/>
      <c r="Y34" s="53"/>
      <c r="BB34" s="149"/>
      <c r="BC34" s="149" t="s">
        <v>2149</v>
      </c>
      <c r="BD34" s="151">
        <v>59</v>
      </c>
      <c r="BE34" s="146">
        <f>VLOOKUP(BD34,价值设定!$I$2:$L$102,3,0)</f>
        <v>109</v>
      </c>
      <c r="BF34" s="146">
        <f>VLOOKUP(BD34,价值设定!$I$2:$L$102,4,0)</f>
        <v>363</v>
      </c>
      <c r="BG34" s="149"/>
      <c r="BH34" s="149"/>
      <c r="BI34" s="147"/>
      <c r="CA34" s="50">
        <v>13</v>
      </c>
      <c r="CB34" s="50">
        <f t="shared" si="68"/>
        <v>39.819004524886878</v>
      </c>
      <c r="CC34" s="50">
        <f t="shared" si="69"/>
        <v>2.7149321266968323</v>
      </c>
    </row>
    <row r="35" spans="1:81">
      <c r="A35" s="53">
        <f>怪物产出!A35</f>
        <v>32</v>
      </c>
      <c r="B35" s="53">
        <f>怪物产出!B35</f>
        <v>5</v>
      </c>
      <c r="C35" s="53">
        <f t="shared" si="4"/>
        <v>3</v>
      </c>
      <c r="D35" s="53" t="str">
        <f>价值设定!N34</f>
        <v>coin,820</v>
      </c>
      <c r="E35" s="53" t="str">
        <f>价值设定!O34</f>
        <v>coin,1640</v>
      </c>
      <c r="F35" s="53" t="str">
        <f>价值设定!P34</f>
        <v>coin,4100</v>
      </c>
      <c r="G35" s="56">
        <v>10332</v>
      </c>
      <c r="H35" s="56">
        <v>10432</v>
      </c>
      <c r="I35" s="56" t="str">
        <f t="shared" si="0"/>
        <v>prop,202,1|80;prop,203,1|20</v>
      </c>
      <c r="J35" s="56">
        <v>10532</v>
      </c>
      <c r="K35" s="56" t="str">
        <f t="shared" si="1"/>
        <v>cash,200|100;cash,250|50;cash,300|25;cash,400|10;prop,704,5|300;prop,704,10|150;pack,703|250</v>
      </c>
      <c r="L35" s="56" t="str">
        <f t="shared" si="2"/>
        <v>prop,704,2|150;pack,702|90;pack,703|30;pack,406|60;pack,407|10;prop,322,1|100</v>
      </c>
      <c r="M35" s="56" t="str">
        <f t="shared" si="3"/>
        <v>prop,701,1|20;pack,701|40;pack,702|40;pack,409|50;pack,411|50;pack,412|10;coin,1640|100;pack,10432|100</v>
      </c>
      <c r="N35" s="56" t="str">
        <f t="shared" si="5"/>
        <v>pack,701|150;pack,702|30;coin,820|100;pack,10332|100;pack,10532|100</v>
      </c>
      <c r="O35" s="53">
        <v>80032</v>
      </c>
      <c r="P35" s="53">
        <f t="shared" ref="P35:R35" si="77">O35+100</f>
        <v>80132</v>
      </c>
      <c r="Q35" s="53">
        <f t="shared" si="77"/>
        <v>80232</v>
      </c>
      <c r="R35" s="53">
        <f t="shared" si="77"/>
        <v>80332</v>
      </c>
      <c r="S35" s="56" t="str">
        <f>IF(B35&gt;5,VLOOKUP(B35,随机目标!$BC$2:$BF$17,4,0)&amp;"|"&amp;$AH$18&amp;";","")&amp;K35</f>
        <v>cash,200|100;cash,250|50;cash,300|25;cash,400|10;prop,704,5|300;prop,704,10|150;pack,703|250</v>
      </c>
      <c r="T35" s="56" t="str">
        <f>IF(B35&gt;5,VLOOKUP(B35,随机目标!$BC$2:$BF$17,4,0)&amp;"|"&amp;$AN$18&amp;";"&amp;VLOOKUP(B35,随机目标!$BC$2:$BF$17,3,0)&amp;"|"&amp;$AN$17&amp;";",IF(B35&gt;2,VLOOKUP(B35,随机目标!$BC$2:$BF$17,3,0)&amp;"|"&amp;$AL$17&amp;";",""))&amp;L35</f>
        <v>pack,303|50;prop,704,2|150;pack,702|90;pack,703|30;pack,406|60;pack,407|10;prop,322,1|100</v>
      </c>
      <c r="U35" s="56" t="str">
        <f>IF(B35&gt;5,VLOOKUP(B35,随机目标!$BC$2:$BF$17,3,0)&amp;"|"&amp;$AT$17&amp;";",IF(B35&gt;2,VLOOKUP(B35,随机目标!$BC$2:$BF$17,3,0)&amp;"|"&amp;$AR$17&amp;";",""))&amp;M35</f>
        <v>pack,303|10;prop,701,1|20;pack,701|40;pack,702|40;pack,409|50;pack,411|50;pack,412|10;coin,1640|100;pack,10432|100</v>
      </c>
      <c r="V35" s="56" t="str">
        <f>IF(B35&gt;5,VLOOKUP(B35,随机目标!$BC$2:$BF$17,2,0)&amp;"|"&amp;$AZ$16&amp;";"&amp;VLOOKUP(B35,随机目标!$BC$2:$BF$17,3,0)&amp;"|"&amp;$AZ$17&amp;";",IF(B35&gt;2,VLOOKUP(B35,随机目标!$BC$2:$BF$17,2,0)&amp;"|"&amp;$AX$16&amp;";"&amp;VLOOKUP(B35,随机目标!$BC$2:$BF$17,3,0)&amp;"|"&amp;$AX$17&amp;";",""))&amp;N35</f>
        <v>pack,302|100;pack,303|10;pack,701|150;pack,702|30;coin,820|100;pack,10332|100;pack,10532|100</v>
      </c>
      <c r="W35" s="53" t="s">
        <v>2024</v>
      </c>
      <c r="X35" s="53"/>
      <c r="Y35" s="53"/>
      <c r="AA35" s="85" t="s">
        <v>253</v>
      </c>
      <c r="AD35" s="56"/>
      <c r="AE35" s="56"/>
      <c r="AF35" s="56"/>
      <c r="AG35" s="56"/>
      <c r="AH35" s="56"/>
      <c r="AI35" s="56"/>
      <c r="AJ35" s="56"/>
      <c r="AK35" s="56"/>
      <c r="AL35" s="56"/>
      <c r="AM35" s="56"/>
      <c r="AN35" s="56"/>
      <c r="AO35" s="56"/>
      <c r="AP35" s="56"/>
      <c r="AQ35" s="56"/>
      <c r="AR35" s="56"/>
      <c r="AS35" s="56"/>
      <c r="AT35" s="56"/>
      <c r="AU35" s="56"/>
      <c r="AV35" s="56"/>
      <c r="AW35" s="56"/>
      <c r="AX35" s="56"/>
      <c r="AY35" s="56"/>
      <c r="AZ35" s="56"/>
      <c r="BA35" s="56"/>
      <c r="BC35" s="56" t="s">
        <v>175</v>
      </c>
      <c r="BD35" s="152">
        <v>60</v>
      </c>
      <c r="BE35" s="146">
        <f>VLOOKUP(BD35,价值设定!$I$2:$L$102,3,0)</f>
        <v>110</v>
      </c>
      <c r="BF35" s="146">
        <f>VLOOKUP(BD35,价值设定!$I$2:$L$102,4,0)</f>
        <v>366</v>
      </c>
      <c r="CA35" s="50">
        <v>14</v>
      </c>
      <c r="CB35" s="50">
        <f t="shared" si="68"/>
        <v>39.819004524886878</v>
      </c>
      <c r="CC35" s="50">
        <f t="shared" si="69"/>
        <v>2.7149321266968323</v>
      </c>
    </row>
    <row r="36" spans="1:81">
      <c r="A36" s="53">
        <f>怪物产出!A36</f>
        <v>33</v>
      </c>
      <c r="B36" s="53">
        <f>怪物产出!B36</f>
        <v>5</v>
      </c>
      <c r="C36" s="53">
        <f t="shared" si="4"/>
        <v>3</v>
      </c>
      <c r="D36" s="53" t="str">
        <f>价值设定!N35</f>
        <v>coin,830</v>
      </c>
      <c r="E36" s="53" t="str">
        <f>价值设定!O35</f>
        <v>coin,1660</v>
      </c>
      <c r="F36" s="53" t="str">
        <f>价值设定!P35</f>
        <v>coin,4150</v>
      </c>
      <c r="G36" s="56">
        <v>10333</v>
      </c>
      <c r="H36" s="56">
        <v>10433</v>
      </c>
      <c r="I36" s="56" t="str">
        <f t="shared" ref="I36:I67" si="78">VLOOKUP(C36,$AA$82:$AD$86,4,0)</f>
        <v>prop,202,1|80;prop,203,1|20</v>
      </c>
      <c r="J36" s="56">
        <v>10533</v>
      </c>
      <c r="K36" s="56" t="str">
        <f t="shared" ref="K36:K67" si="79">IF(B36&lt;=5,IF(B36&lt;=2,$AE$63,$AG$63),$AI$63)</f>
        <v>cash,200|100;cash,250|50;cash,300|25;cash,400|10;prop,704,5|300;prop,704,10|150;pack,703|250</v>
      </c>
      <c r="L36" s="56" t="str">
        <f t="shared" ref="L36:L67" si="80">IF(B36&lt;=5,IF(B36&lt;=2,$AK$63,$AM$63),$AO$63)</f>
        <v>prop,704,2|150;pack,702|90;pack,703|30;pack,406|60;pack,407|10;prop,322,1|100</v>
      </c>
      <c r="M36" s="56" t="str">
        <f t="shared" ref="M36:M67" si="81">IF(B36&lt;=5,IF(B36&lt;=2,$AQ$63,$AS$63),$AU$63)&amp;";"&amp;E36&amp;"|"&amp;$AP$5&amp;";"&amp;"pack,"&amp;H36&amp;"|"&amp;$AP$7</f>
        <v>prop,701,1|20;pack,701|40;pack,702|40;pack,409|50;pack,411|50;pack,412|10;coin,1660|100;pack,10433|100</v>
      </c>
      <c r="N36" s="56" t="str">
        <f t="shared" si="5"/>
        <v>pack,701|150;pack,702|30;coin,830|100;pack,10333|100;pack,10533|100</v>
      </c>
      <c r="O36" s="53">
        <v>80033</v>
      </c>
      <c r="P36" s="53">
        <f t="shared" ref="P36:R36" si="82">O36+100</f>
        <v>80133</v>
      </c>
      <c r="Q36" s="53">
        <f t="shared" si="82"/>
        <v>80233</v>
      </c>
      <c r="R36" s="53">
        <f t="shared" si="82"/>
        <v>80333</v>
      </c>
      <c r="S36" s="56" t="str">
        <f>IF(B36&gt;5,VLOOKUP(B36,随机目标!$BC$2:$BF$17,4,0)&amp;"|"&amp;$AH$18&amp;";","")&amp;K36</f>
        <v>cash,200|100;cash,250|50;cash,300|25;cash,400|10;prop,704,5|300;prop,704,10|150;pack,703|250</v>
      </c>
      <c r="T36" s="56" t="str">
        <f>IF(B36&gt;5,VLOOKUP(B36,随机目标!$BC$2:$BF$17,4,0)&amp;"|"&amp;$AN$18&amp;";"&amp;VLOOKUP(B36,随机目标!$BC$2:$BF$17,3,0)&amp;"|"&amp;$AN$17&amp;";",IF(B36&gt;2,VLOOKUP(B36,随机目标!$BC$2:$BF$17,3,0)&amp;"|"&amp;$AL$17&amp;";",""))&amp;L36</f>
        <v>pack,303|50;prop,704,2|150;pack,702|90;pack,703|30;pack,406|60;pack,407|10;prop,322,1|100</v>
      </c>
      <c r="U36" s="56" t="str">
        <f>IF(B36&gt;5,VLOOKUP(B36,随机目标!$BC$2:$BF$17,3,0)&amp;"|"&amp;$AT$17&amp;";",IF(B36&gt;2,VLOOKUP(B36,随机目标!$BC$2:$BF$17,3,0)&amp;"|"&amp;$AR$17&amp;";",""))&amp;M36</f>
        <v>pack,303|10;prop,701,1|20;pack,701|40;pack,702|40;pack,409|50;pack,411|50;pack,412|10;coin,1660|100;pack,10433|100</v>
      </c>
      <c r="V36" s="56" t="str">
        <f>IF(B36&gt;5,VLOOKUP(B36,随机目标!$BC$2:$BF$17,2,0)&amp;"|"&amp;$AZ$16&amp;";"&amp;VLOOKUP(B36,随机目标!$BC$2:$BF$17,3,0)&amp;"|"&amp;$AZ$17&amp;";",IF(B36&gt;2,VLOOKUP(B36,随机目标!$BC$2:$BF$17,2,0)&amp;"|"&amp;$AX$16&amp;";"&amp;VLOOKUP(B36,随机目标!$BC$2:$BF$17,3,0)&amp;"|"&amp;$AX$17&amp;";",""))&amp;N36</f>
        <v>pack,302|100;pack,303|10;pack,701|150;pack,702|30;coin,830|100;pack,10333|100;pack,10533|100</v>
      </c>
      <c r="W36" s="53" t="s">
        <v>2024</v>
      </c>
      <c r="X36" s="53"/>
      <c r="Y36" s="53"/>
      <c r="AA36" s="85" t="s">
        <v>254</v>
      </c>
      <c r="AD36" s="56"/>
      <c r="AE36" s="56"/>
      <c r="AF36" s="56"/>
      <c r="AG36" s="56"/>
      <c r="AH36" s="56"/>
      <c r="AI36" s="56"/>
      <c r="AJ36" s="56"/>
      <c r="AK36" s="56"/>
      <c r="AL36" s="56"/>
      <c r="AM36" s="56"/>
      <c r="AN36" s="56"/>
      <c r="AO36" s="56"/>
      <c r="AP36" s="56"/>
      <c r="AQ36" s="56"/>
      <c r="AR36" s="56"/>
      <c r="AS36" s="56"/>
      <c r="AT36" s="56"/>
      <c r="AU36" s="56"/>
      <c r="AV36" s="56"/>
      <c r="AW36" s="56"/>
      <c r="AX36" s="56"/>
      <c r="AY36" s="56"/>
      <c r="AZ36" s="56"/>
      <c r="BA36" s="56"/>
      <c r="BC36" s="56" t="s">
        <v>2150</v>
      </c>
      <c r="BD36" s="152">
        <v>61</v>
      </c>
      <c r="BE36" s="146">
        <f>VLOOKUP(BD36,价值设定!$I$2:$L$102,3,0)</f>
        <v>111</v>
      </c>
      <c r="BF36" s="146">
        <f>VLOOKUP(BD36,价值设定!$I$2:$L$102,4,0)</f>
        <v>370</v>
      </c>
      <c r="CA36" s="50">
        <v>15</v>
      </c>
      <c r="CB36" s="50">
        <f t="shared" si="68"/>
        <v>39.819004524886878</v>
      </c>
      <c r="CC36" s="50">
        <f t="shared" si="69"/>
        <v>2.7149321266968323</v>
      </c>
    </row>
    <row r="37" spans="1:81">
      <c r="A37" s="53">
        <f>怪物产出!A37</f>
        <v>34</v>
      </c>
      <c r="B37" s="53">
        <f>怪物产出!B37</f>
        <v>6</v>
      </c>
      <c r="C37" s="53">
        <f t="shared" si="4"/>
        <v>4</v>
      </c>
      <c r="D37" s="53" t="str">
        <f>价值设定!N36</f>
        <v>coin,840</v>
      </c>
      <c r="E37" s="53" t="str">
        <f>价值设定!O36</f>
        <v>coin,1680</v>
      </c>
      <c r="F37" s="53" t="str">
        <f>价值设定!P36</f>
        <v>coin,4200</v>
      </c>
      <c r="G37" s="56">
        <v>10334</v>
      </c>
      <c r="H37" s="56">
        <v>10434</v>
      </c>
      <c r="I37" s="56" t="str">
        <f t="shared" si="78"/>
        <v>prop,202,2|50;prop,203,1|45;prop,204,1|5</v>
      </c>
      <c r="J37" s="56">
        <v>10534</v>
      </c>
      <c r="K37" s="56" t="str">
        <f t="shared" si="79"/>
        <v>cash,200|100;cash,250|50;cash,300|25;cash,400|10;prop,704,5|300;prop,704,10|150;pack,703|350;pack,408|100</v>
      </c>
      <c r="L37" s="56" t="str">
        <f t="shared" si="80"/>
        <v>prop,704,2|200;pack,702|120;pack,703|40;pack,406|60;pack,407|20;prop,322,1|20;prop,323,1|5</v>
      </c>
      <c r="M37" s="56" t="str">
        <f t="shared" si="81"/>
        <v>prop,701,1|20;pack,701|65;pack,702|65;pack,410|10;pack,411|50;pack,412|10;pack,413|10;coin,1680|100;pack,10434|100</v>
      </c>
      <c r="N37" s="56" t="str">
        <f t="shared" si="5"/>
        <v>pack,701|140;pack,702|30;coin,840|100;pack,10334|100;pack,10534|100</v>
      </c>
      <c r="O37" s="53">
        <v>80034</v>
      </c>
      <c r="P37" s="53">
        <f t="shared" ref="P37:R37" si="83">O37+100</f>
        <v>80134</v>
      </c>
      <c r="Q37" s="53">
        <f t="shared" si="83"/>
        <v>80234</v>
      </c>
      <c r="R37" s="53">
        <f t="shared" si="83"/>
        <v>80334</v>
      </c>
      <c r="S37" s="56" t="str">
        <f>IF(B37&gt;5,VLOOKUP(B37,随机目标!$BC$2:$BF$17,4,0)&amp;"|"&amp;$AH$18&amp;";","")&amp;K37</f>
        <v>pack,304|20;cash,200|100;cash,250|50;cash,300|25;cash,400|10;prop,704,5|300;prop,704,10|150;pack,703|350;pack,408|100</v>
      </c>
      <c r="T37" s="56" t="str">
        <f>IF(B37&gt;5,VLOOKUP(B37,随机目标!$BC$2:$BF$17,4,0)&amp;"|"&amp;$AN$18&amp;";"&amp;VLOOKUP(B37,随机目标!$BC$2:$BF$17,3,0)&amp;"|"&amp;$AN$17&amp;";",IF(B37&gt;2,VLOOKUP(B37,随机目标!$BC$2:$BF$17,3,0)&amp;"|"&amp;$AL$17&amp;";",""))&amp;L37</f>
        <v>pack,304|10;pack,303|100;prop,704,2|200;pack,702|120;pack,703|40;pack,406|60;pack,407|20;prop,322,1|20;prop,323,1|5</v>
      </c>
      <c r="U37" s="56" t="str">
        <f>IF(B37&gt;5,VLOOKUP(B37,随机目标!$BC$2:$BF$17,3,0)&amp;"|"&amp;$AT$17&amp;";",IF(B37&gt;2,VLOOKUP(B37,随机目标!$BC$2:$BF$17,3,0)&amp;"|"&amp;$AR$17&amp;";",""))&amp;M37</f>
        <v>pack,303|150;prop,701,1|20;pack,701|65;pack,702|65;pack,410|10;pack,411|50;pack,412|10;pack,413|10;coin,1680|100;pack,10434|100</v>
      </c>
      <c r="V37" s="56" t="str">
        <f>IF(B37&gt;5,VLOOKUP(B37,随机目标!$BC$2:$BF$17,2,0)&amp;"|"&amp;$AZ$16&amp;";"&amp;VLOOKUP(B37,随机目标!$BC$2:$BF$17,3,0)&amp;"|"&amp;$AZ$17&amp;";",IF(B37&gt;2,VLOOKUP(B37,随机目标!$BC$2:$BF$17,2,0)&amp;"|"&amp;$AX$16&amp;";"&amp;VLOOKUP(B37,随机目标!$BC$2:$BF$17,3,0)&amp;"|"&amp;$AX$17&amp;";",""))&amp;N37</f>
        <v>pack,302|100;pack,303|10;pack,701|140;pack,702|30;coin,840|100;pack,10334|100;pack,10534|100</v>
      </c>
      <c r="W37" s="53" t="s">
        <v>2024</v>
      </c>
      <c r="X37" s="53"/>
      <c r="Y37" s="53"/>
      <c r="AA37" s="85" t="s">
        <v>255</v>
      </c>
      <c r="AD37" s="56"/>
      <c r="AE37" s="56"/>
      <c r="AF37" s="56"/>
      <c r="AG37" s="56"/>
      <c r="AH37" s="56"/>
      <c r="AI37" s="56"/>
      <c r="AJ37" s="56"/>
      <c r="AK37" s="56"/>
      <c r="AL37" s="56"/>
      <c r="AM37" s="56"/>
      <c r="AN37" s="56"/>
      <c r="AO37" s="56"/>
      <c r="AP37" s="56"/>
      <c r="AQ37" s="56"/>
      <c r="AR37" s="56"/>
      <c r="AS37" s="56"/>
      <c r="AT37" s="56"/>
      <c r="AU37" s="56"/>
      <c r="AV37" s="56"/>
      <c r="AW37" s="56"/>
      <c r="AX37" s="56"/>
      <c r="AY37" s="56"/>
      <c r="AZ37" s="56"/>
      <c r="BA37" s="56"/>
      <c r="BC37" s="56" t="s">
        <v>2151</v>
      </c>
      <c r="BD37" s="152">
        <v>64</v>
      </c>
      <c r="BE37" s="146">
        <f>VLOOKUP(BD37,价值设定!$I$2:$L$102,3,0)</f>
        <v>114</v>
      </c>
      <c r="BF37" s="146">
        <f>VLOOKUP(BD37,价值设定!$I$2:$L$102,4,0)</f>
        <v>380</v>
      </c>
    </row>
    <row r="38" spans="1:81">
      <c r="A38" s="53">
        <f>怪物产出!A38</f>
        <v>35</v>
      </c>
      <c r="B38" s="53">
        <f>怪物产出!B38</f>
        <v>6</v>
      </c>
      <c r="C38" s="53">
        <f t="shared" si="4"/>
        <v>4</v>
      </c>
      <c r="D38" s="53" t="str">
        <f>价值设定!N37</f>
        <v>coin,850</v>
      </c>
      <c r="E38" s="53" t="str">
        <f>价值设定!O37</f>
        <v>coin,1700</v>
      </c>
      <c r="F38" s="53" t="str">
        <f>价值设定!P37</f>
        <v>coin,4250</v>
      </c>
      <c r="G38" s="56">
        <v>10335</v>
      </c>
      <c r="H38" s="56">
        <v>10435</v>
      </c>
      <c r="I38" s="56" t="str">
        <f t="shared" si="78"/>
        <v>prop,202,2|50;prop,203,1|45;prop,204,1|5</v>
      </c>
      <c r="J38" s="56">
        <v>10535</v>
      </c>
      <c r="K38" s="56" t="str">
        <f t="shared" si="79"/>
        <v>cash,200|100;cash,250|50;cash,300|25;cash,400|10;prop,704,5|300;prop,704,10|150;pack,703|350;pack,408|100</v>
      </c>
      <c r="L38" s="56" t="str">
        <f t="shared" si="80"/>
        <v>prop,704,2|200;pack,702|120;pack,703|40;pack,406|60;pack,407|20;prop,322,1|20;prop,323,1|5</v>
      </c>
      <c r="M38" s="56" t="str">
        <f t="shared" si="81"/>
        <v>prop,701,1|20;pack,701|65;pack,702|65;pack,410|10;pack,411|50;pack,412|10;pack,413|10;coin,1700|100;pack,10435|100</v>
      </c>
      <c r="N38" s="56" t="str">
        <f t="shared" si="5"/>
        <v>pack,701|140;pack,702|30;coin,850|100;pack,10335|100;pack,10535|100</v>
      </c>
      <c r="O38" s="53">
        <v>80035</v>
      </c>
      <c r="P38" s="53">
        <f t="shared" ref="P38:R38" si="84">O38+100</f>
        <v>80135</v>
      </c>
      <c r="Q38" s="53">
        <f t="shared" si="84"/>
        <v>80235</v>
      </c>
      <c r="R38" s="53">
        <f t="shared" si="84"/>
        <v>80335</v>
      </c>
      <c r="S38" s="56" t="str">
        <f>IF(B38&gt;5,VLOOKUP(B38,随机目标!$BC$2:$BF$17,4,0)&amp;"|"&amp;$AH$18&amp;";","")&amp;K38</f>
        <v>pack,304|20;cash,200|100;cash,250|50;cash,300|25;cash,400|10;prop,704,5|300;prop,704,10|150;pack,703|350;pack,408|100</v>
      </c>
      <c r="T38" s="56" t="str">
        <f>IF(B38&gt;5,VLOOKUP(B38,随机目标!$BC$2:$BF$17,4,0)&amp;"|"&amp;$AN$18&amp;";"&amp;VLOOKUP(B38,随机目标!$BC$2:$BF$17,3,0)&amp;"|"&amp;$AN$17&amp;";",IF(B38&gt;2,VLOOKUP(B38,随机目标!$BC$2:$BF$17,3,0)&amp;"|"&amp;$AL$17&amp;";",""))&amp;L38</f>
        <v>pack,304|10;pack,303|100;prop,704,2|200;pack,702|120;pack,703|40;pack,406|60;pack,407|20;prop,322,1|20;prop,323,1|5</v>
      </c>
      <c r="U38" s="56" t="str">
        <f>IF(B38&gt;5,VLOOKUP(B38,随机目标!$BC$2:$BF$17,3,0)&amp;"|"&amp;$AT$17&amp;";",IF(B38&gt;2,VLOOKUP(B38,随机目标!$BC$2:$BF$17,3,0)&amp;"|"&amp;$AR$17&amp;";",""))&amp;M38</f>
        <v>pack,303|150;prop,701,1|20;pack,701|65;pack,702|65;pack,410|10;pack,411|50;pack,412|10;pack,413|10;coin,1700|100;pack,10435|100</v>
      </c>
      <c r="V38" s="56" t="str">
        <f>IF(B38&gt;5,VLOOKUP(B38,随机目标!$BC$2:$BF$17,2,0)&amp;"|"&amp;$AZ$16&amp;";"&amp;VLOOKUP(B38,随机目标!$BC$2:$BF$17,3,0)&amp;"|"&amp;$AZ$17&amp;";",IF(B38&gt;2,VLOOKUP(B38,随机目标!$BC$2:$BF$17,2,0)&amp;"|"&amp;$AX$16&amp;";"&amp;VLOOKUP(B38,随机目标!$BC$2:$BF$17,3,0)&amp;"|"&amp;$AX$17&amp;";",""))&amp;N38</f>
        <v>pack,302|100;pack,303|10;pack,701|140;pack,702|30;coin,850|100;pack,10335|100;pack,10535|100</v>
      </c>
      <c r="W38" s="53" t="s">
        <v>2024</v>
      </c>
      <c r="X38" s="53"/>
      <c r="Y38" s="53"/>
      <c r="AA38" s="85" t="s">
        <v>256</v>
      </c>
      <c r="AD38" s="56"/>
      <c r="AE38" s="56"/>
      <c r="AF38" s="56"/>
      <c r="AG38" s="56"/>
      <c r="AH38" s="56"/>
      <c r="AI38" s="56"/>
      <c r="AJ38" s="56"/>
      <c r="AK38" s="56"/>
      <c r="AL38" s="56"/>
      <c r="AM38" s="56"/>
      <c r="AN38" s="56"/>
      <c r="AO38" s="56"/>
      <c r="AP38" s="56"/>
      <c r="AQ38" s="56"/>
      <c r="AR38" s="56"/>
      <c r="AS38" s="56"/>
      <c r="AT38" s="56"/>
      <c r="AU38" s="56"/>
      <c r="AV38" s="56"/>
      <c r="AW38" s="56"/>
      <c r="AX38" s="56"/>
      <c r="AY38" s="56"/>
      <c r="AZ38" s="56"/>
      <c r="BA38" s="56"/>
      <c r="BC38" s="56" t="s">
        <v>178</v>
      </c>
      <c r="BD38" s="152">
        <v>66</v>
      </c>
      <c r="BE38" s="146">
        <f>VLOOKUP(BD38,价值设定!$I$2:$L$102,3,0)</f>
        <v>116</v>
      </c>
      <c r="BF38" s="146">
        <f>VLOOKUP(BD38,价值设定!$I$2:$L$102,4,0)</f>
        <v>386</v>
      </c>
    </row>
    <row r="39" spans="1:81">
      <c r="A39" s="53">
        <f>怪物产出!A39</f>
        <v>36</v>
      </c>
      <c r="B39" s="53">
        <f>怪物产出!B39</f>
        <v>6</v>
      </c>
      <c r="C39" s="53">
        <f t="shared" si="4"/>
        <v>4</v>
      </c>
      <c r="D39" s="53" t="str">
        <f>价值设定!N38</f>
        <v>coin,860</v>
      </c>
      <c r="E39" s="53" t="str">
        <f>价值设定!O38</f>
        <v>coin,1720</v>
      </c>
      <c r="F39" s="53" t="str">
        <f>价值设定!P38</f>
        <v>coin,4300</v>
      </c>
      <c r="G39" s="56">
        <v>10336</v>
      </c>
      <c r="H39" s="56">
        <v>10436</v>
      </c>
      <c r="I39" s="56" t="str">
        <f t="shared" si="78"/>
        <v>prop,202,2|50;prop,203,1|45;prop,204,1|5</v>
      </c>
      <c r="J39" s="56">
        <v>10536</v>
      </c>
      <c r="K39" s="56" t="str">
        <f t="shared" si="79"/>
        <v>cash,200|100;cash,250|50;cash,300|25;cash,400|10;prop,704,5|300;prop,704,10|150;pack,703|350;pack,408|100</v>
      </c>
      <c r="L39" s="56" t="str">
        <f t="shared" si="80"/>
        <v>prop,704,2|200;pack,702|120;pack,703|40;pack,406|60;pack,407|20;prop,322,1|20;prop,323,1|5</v>
      </c>
      <c r="M39" s="56" t="str">
        <f t="shared" si="81"/>
        <v>prop,701,1|20;pack,701|65;pack,702|65;pack,410|10;pack,411|50;pack,412|10;pack,413|10;coin,1720|100;pack,10436|100</v>
      </c>
      <c r="N39" s="56" t="str">
        <f t="shared" si="5"/>
        <v>pack,701|140;pack,702|30;coin,860|100;pack,10336|100;pack,10536|100</v>
      </c>
      <c r="O39" s="53">
        <v>80036</v>
      </c>
      <c r="P39" s="53">
        <f t="shared" ref="P39:R39" si="85">O39+100</f>
        <v>80136</v>
      </c>
      <c r="Q39" s="53">
        <f t="shared" si="85"/>
        <v>80236</v>
      </c>
      <c r="R39" s="53">
        <f t="shared" si="85"/>
        <v>80336</v>
      </c>
      <c r="S39" s="56" t="str">
        <f>IF(B39&gt;5,VLOOKUP(B39,随机目标!$BC$2:$BF$17,4,0)&amp;"|"&amp;$AH$18&amp;";","")&amp;K39</f>
        <v>pack,304|20;cash,200|100;cash,250|50;cash,300|25;cash,400|10;prop,704,5|300;prop,704,10|150;pack,703|350;pack,408|100</v>
      </c>
      <c r="T39" s="56" t="str">
        <f>IF(B39&gt;5,VLOOKUP(B39,随机目标!$BC$2:$BF$17,4,0)&amp;"|"&amp;$AN$18&amp;";"&amp;VLOOKUP(B39,随机目标!$BC$2:$BF$17,3,0)&amp;"|"&amp;$AN$17&amp;";",IF(B39&gt;2,VLOOKUP(B39,随机目标!$BC$2:$BF$17,3,0)&amp;"|"&amp;$AL$17&amp;";",""))&amp;L39</f>
        <v>pack,304|10;pack,303|100;prop,704,2|200;pack,702|120;pack,703|40;pack,406|60;pack,407|20;prop,322,1|20;prop,323,1|5</v>
      </c>
      <c r="U39" s="56" t="str">
        <f>IF(B39&gt;5,VLOOKUP(B39,随机目标!$BC$2:$BF$17,3,0)&amp;"|"&amp;$AT$17&amp;";",IF(B39&gt;2,VLOOKUP(B39,随机目标!$BC$2:$BF$17,3,0)&amp;"|"&amp;$AR$17&amp;";",""))&amp;M39</f>
        <v>pack,303|150;prop,701,1|20;pack,701|65;pack,702|65;pack,410|10;pack,411|50;pack,412|10;pack,413|10;coin,1720|100;pack,10436|100</v>
      </c>
      <c r="V39" s="56" t="str">
        <f>IF(B39&gt;5,VLOOKUP(B39,随机目标!$BC$2:$BF$17,2,0)&amp;"|"&amp;$AZ$16&amp;";"&amp;VLOOKUP(B39,随机目标!$BC$2:$BF$17,3,0)&amp;"|"&amp;$AZ$17&amp;";",IF(B39&gt;2,VLOOKUP(B39,随机目标!$BC$2:$BF$17,2,0)&amp;"|"&amp;$AX$16&amp;";"&amp;VLOOKUP(B39,随机目标!$BC$2:$BF$17,3,0)&amp;"|"&amp;$AX$17&amp;";",""))&amp;N39</f>
        <v>pack,302|100;pack,303|10;pack,701|140;pack,702|30;coin,860|100;pack,10336|100;pack,10536|100</v>
      </c>
      <c r="W39" s="53" t="s">
        <v>2024</v>
      </c>
      <c r="X39" s="53"/>
      <c r="Y39" s="53"/>
      <c r="AA39" s="50" t="s">
        <v>229</v>
      </c>
      <c r="AD39" s="56" t="str">
        <f>IF(OR($AC8="",AD8=""),"",$AC8&amp;"|"&amp;AD8)</f>
        <v>cash,200|100</v>
      </c>
      <c r="AE39" s="56" t="str">
        <f>IF(AND(AD39="",AE38=""),"",IF(AE38="",AD39,AE38&amp;IF(AD39="","",";"&amp;AD39)))</f>
        <v>cash,200|100</v>
      </c>
      <c r="AF39" s="56" t="str">
        <f>IF(OR($AC8="",AF8=""),"",$AC8&amp;"|"&amp;AF8)</f>
        <v>cash,200|100</v>
      </c>
      <c r="AG39" s="56" t="str">
        <f>IF(AND(AF39="",AG38=""),"",IF(AG38="",AF39,AG38&amp;IF(AF39="","",";"&amp;AF39)))</f>
        <v>cash,200|100</v>
      </c>
      <c r="AH39" s="56" t="str">
        <f>IF(OR($AC8="",AH8=""),"",$AC8&amp;"|"&amp;AH8)</f>
        <v>cash,200|100</v>
      </c>
      <c r="AI39" s="56" t="str">
        <f>IF(AND(AH39="",AI38=""),"",IF(AI38="",AH39,AI38&amp;IF(AH39="","",";"&amp;AH39)))</f>
        <v>cash,200|100</v>
      </c>
      <c r="AJ39" s="56" t="str">
        <f>IF(OR($AC8="",AJ8=""),"",$AC8&amp;"|"&amp;AJ8)</f>
        <v/>
      </c>
      <c r="AK39" s="56" t="str">
        <f>IF(AND(AJ39="",AK38=""),"",IF(AK38="",AJ39,AK38&amp;IF(AJ39="","",";"&amp;AJ39)))</f>
        <v/>
      </c>
      <c r="AL39" s="56" t="str">
        <f>IF(OR($AC8="",AL8=""),"",$AC8&amp;"|"&amp;AL8)</f>
        <v/>
      </c>
      <c r="AM39" s="56" t="str">
        <f>IF(AND(AL39="",AM38=""),"",IF(AM38="",AL39,AM38&amp;IF(AL39="","",";"&amp;AL39)))</f>
        <v/>
      </c>
      <c r="AN39" s="56" t="str">
        <f>IF(OR($AC8="",AN8=""),"",$AC8&amp;"|"&amp;AN8)</f>
        <v/>
      </c>
      <c r="AO39" s="56" t="str">
        <f>IF(AND(AN39="",AO38=""),"",IF(AO38="",AN39,AO38&amp;IF(AN39="","",";"&amp;AN39)))</f>
        <v/>
      </c>
      <c r="AP39" s="56" t="str">
        <f>IF(OR($AC8="",AP8=""),"",$AC8&amp;"|"&amp;AP8)</f>
        <v/>
      </c>
      <c r="AQ39" s="56" t="str">
        <f>IF(AND(AP39="",AQ38=""),"",IF(AQ38="",AP39,AQ38&amp;IF(AP39="","",";"&amp;AP39)))</f>
        <v/>
      </c>
      <c r="AR39" s="56" t="str">
        <f>IF(OR($AC8="",AR8=""),"",$AC8&amp;"|"&amp;AR8)</f>
        <v/>
      </c>
      <c r="AS39" s="56" t="str">
        <f>IF(AND(AR39="",AS38=""),"",IF(AS38="",AR39,AS38&amp;IF(AR39="","",";"&amp;AR39)))</f>
        <v/>
      </c>
      <c r="AT39" s="56" t="str">
        <f>IF(OR($AC8="",AT8=""),"",$AC8&amp;"|"&amp;AT8)</f>
        <v/>
      </c>
      <c r="AU39" s="56" t="str">
        <f>IF(AND(AT39="",AU38=""),"",IF(AU38="",AT39,AU38&amp;IF(AT39="","",";"&amp;AT39)))</f>
        <v/>
      </c>
      <c r="AV39" s="56" t="str">
        <f>IF(OR($AC8="",AV8=""),"",$AC8&amp;"|"&amp;AV8)</f>
        <v/>
      </c>
      <c r="AW39" s="56" t="str">
        <f>IF(AND(AV39="",AW38=""),"",IF(AW38="",AV39,AW38&amp;IF(AV39="","",";"&amp;AV39)))</f>
        <v/>
      </c>
      <c r="AX39" s="56" t="str">
        <f>IF(OR($AC8="",AX8=""),"",$AC8&amp;"|"&amp;AX8)</f>
        <v/>
      </c>
      <c r="AY39" s="56" t="str">
        <f>IF(AND(AX39="",AY38=""),"",IF(AY38="",AX39,AY38&amp;IF(AX39="","",";"&amp;AX39)))</f>
        <v/>
      </c>
      <c r="AZ39" s="56" t="str">
        <f>IF(OR($AC8="",AZ8=""),"",$AC8&amp;"|"&amp;AZ8)</f>
        <v/>
      </c>
      <c r="BA39" s="56" t="str">
        <f>IF(AND(AZ39="",BA38=""),"",IF(BA38="",AZ39,BA38&amp;IF(AZ39="","",";"&amp;AZ39)))</f>
        <v/>
      </c>
      <c r="BC39" s="56" t="s">
        <v>2152</v>
      </c>
      <c r="BD39" s="152">
        <v>68</v>
      </c>
      <c r="BE39" s="146">
        <f>VLOOKUP(BD39,价值设定!$I$2:$L$102,3,0)</f>
        <v>118</v>
      </c>
      <c r="BF39" s="146">
        <f>VLOOKUP(BD39,价值设定!$I$2:$L$102,4,0)</f>
        <v>393</v>
      </c>
    </row>
    <row r="40" spans="1:81">
      <c r="A40" s="53">
        <f>怪物产出!A40</f>
        <v>37</v>
      </c>
      <c r="B40" s="53">
        <f>怪物产出!B40</f>
        <v>6</v>
      </c>
      <c r="C40" s="53">
        <f t="shared" si="4"/>
        <v>4</v>
      </c>
      <c r="D40" s="53" t="str">
        <f>价值设定!N39</f>
        <v>coin,870</v>
      </c>
      <c r="E40" s="53" t="str">
        <f>价值设定!O39</f>
        <v>coin,1740</v>
      </c>
      <c r="F40" s="53" t="str">
        <f>价值设定!P39</f>
        <v>coin,4350</v>
      </c>
      <c r="G40" s="56">
        <v>10337</v>
      </c>
      <c r="H40" s="56">
        <v>10437</v>
      </c>
      <c r="I40" s="56" t="str">
        <f t="shared" si="78"/>
        <v>prop,202,2|50;prop,203,1|45;prop,204,1|5</v>
      </c>
      <c r="J40" s="56">
        <v>10537</v>
      </c>
      <c r="K40" s="56" t="str">
        <f t="shared" si="79"/>
        <v>cash,200|100;cash,250|50;cash,300|25;cash,400|10;prop,704,5|300;prop,704,10|150;pack,703|350;pack,408|100</v>
      </c>
      <c r="L40" s="56" t="str">
        <f t="shared" si="80"/>
        <v>prop,704,2|200;pack,702|120;pack,703|40;pack,406|60;pack,407|20;prop,322,1|20;prop,323,1|5</v>
      </c>
      <c r="M40" s="56" t="str">
        <f t="shared" si="81"/>
        <v>prop,701,1|20;pack,701|65;pack,702|65;pack,410|10;pack,411|50;pack,412|10;pack,413|10;coin,1740|100;pack,10437|100</v>
      </c>
      <c r="N40" s="56" t="str">
        <f t="shared" si="5"/>
        <v>pack,701|140;pack,702|30;coin,870|100;pack,10337|100;pack,10537|100</v>
      </c>
      <c r="O40" s="53">
        <v>80037</v>
      </c>
      <c r="P40" s="53">
        <f t="shared" ref="P40:R40" si="86">O40+100</f>
        <v>80137</v>
      </c>
      <c r="Q40" s="53">
        <f t="shared" si="86"/>
        <v>80237</v>
      </c>
      <c r="R40" s="53">
        <f t="shared" si="86"/>
        <v>80337</v>
      </c>
      <c r="S40" s="56" t="str">
        <f>IF(B40&gt;5,VLOOKUP(B40,随机目标!$BC$2:$BF$17,4,0)&amp;"|"&amp;$AH$18&amp;";","")&amp;K40</f>
        <v>pack,304|20;cash,200|100;cash,250|50;cash,300|25;cash,400|10;prop,704,5|300;prop,704,10|150;pack,703|350;pack,408|100</v>
      </c>
      <c r="T40" s="56" t="str">
        <f>IF(B40&gt;5,VLOOKUP(B40,随机目标!$BC$2:$BF$17,4,0)&amp;"|"&amp;$AN$18&amp;";"&amp;VLOOKUP(B40,随机目标!$BC$2:$BF$17,3,0)&amp;"|"&amp;$AN$17&amp;";",IF(B40&gt;2,VLOOKUP(B40,随机目标!$BC$2:$BF$17,3,0)&amp;"|"&amp;$AL$17&amp;";",""))&amp;L40</f>
        <v>pack,304|10;pack,303|100;prop,704,2|200;pack,702|120;pack,703|40;pack,406|60;pack,407|20;prop,322,1|20;prop,323,1|5</v>
      </c>
      <c r="U40" s="56" t="str">
        <f>IF(B40&gt;5,VLOOKUP(B40,随机目标!$BC$2:$BF$17,3,0)&amp;"|"&amp;$AT$17&amp;";",IF(B40&gt;2,VLOOKUP(B40,随机目标!$BC$2:$BF$17,3,0)&amp;"|"&amp;$AR$17&amp;";",""))&amp;M40</f>
        <v>pack,303|150;prop,701,1|20;pack,701|65;pack,702|65;pack,410|10;pack,411|50;pack,412|10;pack,413|10;coin,1740|100;pack,10437|100</v>
      </c>
      <c r="V40" s="56" t="str">
        <f>IF(B40&gt;5,VLOOKUP(B40,随机目标!$BC$2:$BF$17,2,0)&amp;"|"&amp;$AZ$16&amp;";"&amp;VLOOKUP(B40,随机目标!$BC$2:$BF$17,3,0)&amp;"|"&amp;$AZ$17&amp;";",IF(B40&gt;2,VLOOKUP(B40,随机目标!$BC$2:$BF$17,2,0)&amp;"|"&amp;$AX$16&amp;";"&amp;VLOOKUP(B40,随机目标!$BC$2:$BF$17,3,0)&amp;"|"&amp;$AX$17&amp;";",""))&amp;N40</f>
        <v>pack,302|100;pack,303|10;pack,701|140;pack,702|30;coin,870|100;pack,10337|100;pack,10537|100</v>
      </c>
      <c r="W40" s="53" t="s">
        <v>2024</v>
      </c>
      <c r="X40" s="53"/>
      <c r="Y40" s="53"/>
      <c r="AA40" s="50" t="s">
        <v>229</v>
      </c>
      <c r="AD40" s="56" t="str">
        <f t="shared" ref="AD40:AF63" si="87">IF(OR($AC9="",AD9=""),"",$AC9&amp;"|"&amp;AD9)</f>
        <v>cash,250|50</v>
      </c>
      <c r="AE40" s="56" t="str">
        <f t="shared" ref="AE40:AE63" si="88">IF(AND(AD40="",AE39=""),"",IF(AE39="",AD40,AE39&amp;IF(AD40="","",";"&amp;AD40)))</f>
        <v>cash,200|100;cash,250|50</v>
      </c>
      <c r="AF40" s="56" t="str">
        <f t="shared" si="87"/>
        <v>cash,250|50</v>
      </c>
      <c r="AG40" s="56" t="str">
        <f t="shared" ref="AG40:AG63" si="89">IF(AND(AF40="",AG39=""),"",IF(AG39="",AF40,AG39&amp;IF(AF40="","",";"&amp;AF40)))</f>
        <v>cash,200|100;cash,250|50</v>
      </c>
      <c r="AH40" s="56" t="str">
        <f t="shared" ref="AH40" si="90">IF(OR($AC9="",AH9=""),"",$AC9&amp;"|"&amp;AH9)</f>
        <v>cash,250|50</v>
      </c>
      <c r="AI40" s="56" t="str">
        <f t="shared" ref="AI40:AI63" si="91">IF(AND(AH40="",AI39=""),"",IF(AI39="",AH40,AI39&amp;IF(AH40="","",";"&amp;AH40)))</f>
        <v>cash,200|100;cash,250|50</v>
      </c>
      <c r="AJ40" s="56" t="str">
        <f t="shared" ref="AJ40" si="92">IF(OR($AC9="",AJ9=""),"",$AC9&amp;"|"&amp;AJ9)</f>
        <v/>
      </c>
      <c r="AK40" s="56" t="str">
        <f t="shared" ref="AK40:AK63" si="93">IF(AND(AJ40="",AK39=""),"",IF(AK39="",AJ40,AK39&amp;IF(AJ40="","",";"&amp;AJ40)))</f>
        <v/>
      </c>
      <c r="AL40" s="56" t="str">
        <f t="shared" ref="AL40" si="94">IF(OR($AC9="",AL9=""),"",$AC9&amp;"|"&amp;AL9)</f>
        <v/>
      </c>
      <c r="AM40" s="56" t="str">
        <f t="shared" ref="AM40:AM63" si="95">IF(AND(AL40="",AM39=""),"",IF(AM39="",AL40,AM39&amp;IF(AL40="","",";"&amp;AL40)))</f>
        <v/>
      </c>
      <c r="AN40" s="56" t="str">
        <f t="shared" ref="AN40:AN63" si="96">IF(OR($AC9="",AN9=""),"",$AC9&amp;"|"&amp;AN9)</f>
        <v/>
      </c>
      <c r="AO40" s="56" t="str">
        <f t="shared" ref="AO40:AO63" si="97">IF(AND(AN40="",AO39=""),"",IF(AO39="",AN40,AO39&amp;IF(AN40="","",";"&amp;AN40)))</f>
        <v/>
      </c>
      <c r="AP40" s="56" t="str">
        <f t="shared" ref="AP40" si="98">IF(OR($AC9="",AP9=""),"",$AC9&amp;"|"&amp;AP9)</f>
        <v/>
      </c>
      <c r="AQ40" s="56" t="str">
        <f t="shared" ref="AQ40:AQ63" si="99">IF(AND(AP40="",AQ39=""),"",IF(AQ39="",AP40,AQ39&amp;IF(AP40="","",";"&amp;AP40)))</f>
        <v/>
      </c>
      <c r="AR40" s="56" t="str">
        <f t="shared" ref="AR40" si="100">IF(OR($AC9="",AR9=""),"",$AC9&amp;"|"&amp;AR9)</f>
        <v/>
      </c>
      <c r="AS40" s="56" t="str">
        <f t="shared" ref="AS40:AS63" si="101">IF(AND(AR40="",AS39=""),"",IF(AS39="",AR40,AS39&amp;IF(AR40="","",";"&amp;AR40)))</f>
        <v/>
      </c>
      <c r="AT40" s="56" t="str">
        <f t="shared" ref="AT40:AT63" si="102">IF(OR($AC9="",AT9=""),"",$AC9&amp;"|"&amp;AT9)</f>
        <v/>
      </c>
      <c r="AU40" s="56" t="str">
        <f t="shared" ref="AU40:AU63" si="103">IF(AND(AT40="",AU39=""),"",IF(AU39="",AT40,AU39&amp;IF(AT40="","",";"&amp;AT40)))</f>
        <v/>
      </c>
      <c r="AV40" s="56" t="str">
        <f t="shared" ref="AV40" si="104">IF(OR($AC9="",AV9=""),"",$AC9&amp;"|"&amp;AV9)</f>
        <v/>
      </c>
      <c r="AW40" s="56" t="str">
        <f t="shared" ref="AW40:AW63" si="105">IF(AND(AV40="",AW39=""),"",IF(AW39="",AV40,AW39&amp;IF(AV40="","",";"&amp;AV40)))</f>
        <v/>
      </c>
      <c r="AX40" s="56" t="str">
        <f t="shared" ref="AX40" si="106">IF(OR($AC9="",AX9=""),"",$AC9&amp;"|"&amp;AX9)</f>
        <v/>
      </c>
      <c r="AY40" s="56" t="str">
        <f t="shared" ref="AY40:AY63" si="107">IF(AND(AX40="",AY39=""),"",IF(AY39="",AX40,AY39&amp;IF(AX40="","",";"&amp;AX40)))</f>
        <v/>
      </c>
      <c r="AZ40" s="56" t="str">
        <f t="shared" ref="AZ40:AZ63" si="108">IF(OR($AC9="",AZ9=""),"",$AC9&amp;"|"&amp;AZ9)</f>
        <v/>
      </c>
      <c r="BA40" s="56" t="str">
        <f t="shared" ref="BA40:BA63" si="109">IF(AND(AZ40="",BA39=""),"",IF(BA39="",AZ40,BA39&amp;IF(AZ40="","",";"&amp;AZ40)))</f>
        <v/>
      </c>
      <c r="BC40" s="56" t="s">
        <v>181</v>
      </c>
      <c r="BD40" s="152">
        <v>69</v>
      </c>
      <c r="BE40" s="146">
        <f>VLOOKUP(BD40,价值设定!$I$2:$L$102,3,0)</f>
        <v>119</v>
      </c>
      <c r="BF40" s="146">
        <f>VLOOKUP(BD40,价值设定!$I$2:$L$102,4,0)</f>
        <v>396</v>
      </c>
    </row>
    <row r="41" spans="1:81">
      <c r="A41" s="53">
        <f>怪物产出!A41</f>
        <v>38</v>
      </c>
      <c r="B41" s="53">
        <f>怪物产出!B41</f>
        <v>6</v>
      </c>
      <c r="C41" s="53">
        <f t="shared" si="4"/>
        <v>4</v>
      </c>
      <c r="D41" s="53" t="str">
        <f>价值设定!N40</f>
        <v>coin,880</v>
      </c>
      <c r="E41" s="53" t="str">
        <f>价值设定!O40</f>
        <v>coin,1760</v>
      </c>
      <c r="F41" s="53" t="str">
        <f>价值设定!P40</f>
        <v>coin,4400</v>
      </c>
      <c r="G41" s="56">
        <v>10338</v>
      </c>
      <c r="H41" s="56">
        <v>10438</v>
      </c>
      <c r="I41" s="56" t="str">
        <f t="shared" si="78"/>
        <v>prop,202,2|50;prop,203,1|45;prop,204,1|5</v>
      </c>
      <c r="J41" s="56">
        <v>10538</v>
      </c>
      <c r="K41" s="56" t="str">
        <f t="shared" si="79"/>
        <v>cash,200|100;cash,250|50;cash,300|25;cash,400|10;prop,704,5|300;prop,704,10|150;pack,703|350;pack,408|100</v>
      </c>
      <c r="L41" s="56" t="str">
        <f t="shared" si="80"/>
        <v>prop,704,2|200;pack,702|120;pack,703|40;pack,406|60;pack,407|20;prop,322,1|20;prop,323,1|5</v>
      </c>
      <c r="M41" s="56" t="str">
        <f t="shared" si="81"/>
        <v>prop,701,1|20;pack,701|65;pack,702|65;pack,410|10;pack,411|50;pack,412|10;pack,413|10;coin,1760|100;pack,10438|100</v>
      </c>
      <c r="N41" s="56" t="str">
        <f t="shared" si="5"/>
        <v>pack,701|140;pack,702|30;coin,880|100;pack,10338|100;pack,10538|100</v>
      </c>
      <c r="O41" s="53">
        <v>80038</v>
      </c>
      <c r="P41" s="53">
        <f t="shared" ref="P41:R41" si="110">O41+100</f>
        <v>80138</v>
      </c>
      <c r="Q41" s="53">
        <f t="shared" si="110"/>
        <v>80238</v>
      </c>
      <c r="R41" s="53">
        <f t="shared" si="110"/>
        <v>80338</v>
      </c>
      <c r="S41" s="56" t="str">
        <f>IF(B41&gt;5,VLOOKUP(B41,随机目标!$BC$2:$BF$17,4,0)&amp;"|"&amp;$AH$18&amp;";","")&amp;K41</f>
        <v>pack,304|20;cash,200|100;cash,250|50;cash,300|25;cash,400|10;prop,704,5|300;prop,704,10|150;pack,703|350;pack,408|100</v>
      </c>
      <c r="T41" s="56" t="str">
        <f>IF(B41&gt;5,VLOOKUP(B41,随机目标!$BC$2:$BF$17,4,0)&amp;"|"&amp;$AN$18&amp;";"&amp;VLOOKUP(B41,随机目标!$BC$2:$BF$17,3,0)&amp;"|"&amp;$AN$17&amp;";",IF(B41&gt;2,VLOOKUP(B41,随机目标!$BC$2:$BF$17,3,0)&amp;"|"&amp;$AL$17&amp;";",""))&amp;L41</f>
        <v>pack,304|10;pack,303|100;prop,704,2|200;pack,702|120;pack,703|40;pack,406|60;pack,407|20;prop,322,1|20;prop,323,1|5</v>
      </c>
      <c r="U41" s="56" t="str">
        <f>IF(B41&gt;5,VLOOKUP(B41,随机目标!$BC$2:$BF$17,3,0)&amp;"|"&amp;$AT$17&amp;";",IF(B41&gt;2,VLOOKUP(B41,随机目标!$BC$2:$BF$17,3,0)&amp;"|"&amp;$AR$17&amp;";",""))&amp;M41</f>
        <v>pack,303|150;prop,701,1|20;pack,701|65;pack,702|65;pack,410|10;pack,411|50;pack,412|10;pack,413|10;coin,1760|100;pack,10438|100</v>
      </c>
      <c r="V41" s="56" t="str">
        <f>IF(B41&gt;5,VLOOKUP(B41,随机目标!$BC$2:$BF$17,2,0)&amp;"|"&amp;$AZ$16&amp;";"&amp;VLOOKUP(B41,随机目标!$BC$2:$BF$17,3,0)&amp;"|"&amp;$AZ$17&amp;";",IF(B41&gt;2,VLOOKUP(B41,随机目标!$BC$2:$BF$17,2,0)&amp;"|"&amp;$AX$16&amp;";"&amp;VLOOKUP(B41,随机目标!$BC$2:$BF$17,3,0)&amp;"|"&amp;$AX$17&amp;";",""))&amp;N41</f>
        <v>pack,302|100;pack,303|10;pack,701|140;pack,702|30;coin,880|100;pack,10338|100;pack,10538|100</v>
      </c>
      <c r="W41" s="53" t="s">
        <v>2024</v>
      </c>
      <c r="X41" s="53"/>
      <c r="Y41" s="53"/>
      <c r="AA41" s="50" t="s">
        <v>229</v>
      </c>
      <c r="AD41" s="56" t="str">
        <f t="shared" si="87"/>
        <v>cash,300|25</v>
      </c>
      <c r="AE41" s="56" t="str">
        <f t="shared" si="88"/>
        <v>cash,200|100;cash,250|50;cash,300|25</v>
      </c>
      <c r="AF41" s="56" t="str">
        <f t="shared" si="87"/>
        <v>cash,300|25</v>
      </c>
      <c r="AG41" s="56" t="str">
        <f t="shared" si="89"/>
        <v>cash,200|100;cash,250|50;cash,300|25</v>
      </c>
      <c r="AH41" s="56" t="str">
        <f t="shared" ref="AH41" si="111">IF(OR($AC10="",AH10=""),"",$AC10&amp;"|"&amp;AH10)</f>
        <v>cash,300|25</v>
      </c>
      <c r="AI41" s="56" t="str">
        <f t="shared" si="91"/>
        <v>cash,200|100;cash,250|50;cash,300|25</v>
      </c>
      <c r="AJ41" s="56" t="str">
        <f t="shared" ref="AJ41" si="112">IF(OR($AC10="",AJ10=""),"",$AC10&amp;"|"&amp;AJ10)</f>
        <v/>
      </c>
      <c r="AK41" s="56" t="str">
        <f t="shared" si="93"/>
        <v/>
      </c>
      <c r="AL41" s="56" t="str">
        <f t="shared" ref="AL41" si="113">IF(OR($AC10="",AL10=""),"",$AC10&amp;"|"&amp;AL10)</f>
        <v/>
      </c>
      <c r="AM41" s="56" t="str">
        <f t="shared" si="95"/>
        <v/>
      </c>
      <c r="AN41" s="56" t="str">
        <f t="shared" si="96"/>
        <v/>
      </c>
      <c r="AO41" s="56" t="str">
        <f t="shared" si="97"/>
        <v/>
      </c>
      <c r="AP41" s="56" t="str">
        <f t="shared" ref="AP41" si="114">IF(OR($AC10="",AP10=""),"",$AC10&amp;"|"&amp;AP10)</f>
        <v/>
      </c>
      <c r="AQ41" s="56" t="str">
        <f t="shared" si="99"/>
        <v/>
      </c>
      <c r="AR41" s="56" t="str">
        <f t="shared" ref="AR41" si="115">IF(OR($AC10="",AR10=""),"",$AC10&amp;"|"&amp;AR10)</f>
        <v/>
      </c>
      <c r="AS41" s="56" t="str">
        <f t="shared" si="101"/>
        <v/>
      </c>
      <c r="AT41" s="56" t="str">
        <f t="shared" si="102"/>
        <v/>
      </c>
      <c r="AU41" s="56" t="str">
        <f t="shared" si="103"/>
        <v/>
      </c>
      <c r="AV41" s="56" t="str">
        <f t="shared" ref="AV41" si="116">IF(OR($AC10="",AV10=""),"",$AC10&amp;"|"&amp;AV10)</f>
        <v/>
      </c>
      <c r="AW41" s="56" t="str">
        <f t="shared" si="105"/>
        <v/>
      </c>
      <c r="AX41" s="56" t="str">
        <f t="shared" ref="AX41" si="117">IF(OR($AC10="",AX10=""),"",$AC10&amp;"|"&amp;AX10)</f>
        <v/>
      </c>
      <c r="AY41" s="56" t="str">
        <f t="shared" si="107"/>
        <v/>
      </c>
      <c r="AZ41" s="56" t="str">
        <f t="shared" si="108"/>
        <v/>
      </c>
      <c r="BA41" s="56" t="str">
        <f t="shared" si="109"/>
        <v/>
      </c>
      <c r="BC41" s="56" t="s">
        <v>2153</v>
      </c>
      <c r="BD41" s="152">
        <v>70</v>
      </c>
      <c r="BE41" s="146">
        <f>VLOOKUP(BD41,价值设定!$I$2:$L$102,3,0)</f>
        <v>120</v>
      </c>
      <c r="BF41" s="146">
        <f>VLOOKUP(BD41,价值设定!$I$2:$L$102,4,0)</f>
        <v>400</v>
      </c>
    </row>
    <row r="42" spans="1:81">
      <c r="A42" s="53">
        <f>怪物产出!A42</f>
        <v>39</v>
      </c>
      <c r="B42" s="53">
        <f>怪物产出!B42</f>
        <v>6</v>
      </c>
      <c r="C42" s="53">
        <f t="shared" si="4"/>
        <v>4</v>
      </c>
      <c r="D42" s="53" t="str">
        <f>价值设定!N41</f>
        <v>coin,890</v>
      </c>
      <c r="E42" s="53" t="str">
        <f>价值设定!O41</f>
        <v>coin,1780</v>
      </c>
      <c r="F42" s="53" t="str">
        <f>价值设定!P41</f>
        <v>coin,4450</v>
      </c>
      <c r="G42" s="56">
        <v>10339</v>
      </c>
      <c r="H42" s="56">
        <v>10439</v>
      </c>
      <c r="I42" s="56" t="str">
        <f t="shared" si="78"/>
        <v>prop,202,2|50;prop,203,1|45;prop,204,1|5</v>
      </c>
      <c r="J42" s="56">
        <v>10539</v>
      </c>
      <c r="K42" s="56" t="str">
        <f t="shared" si="79"/>
        <v>cash,200|100;cash,250|50;cash,300|25;cash,400|10;prop,704,5|300;prop,704,10|150;pack,703|350;pack,408|100</v>
      </c>
      <c r="L42" s="56" t="str">
        <f t="shared" si="80"/>
        <v>prop,704,2|200;pack,702|120;pack,703|40;pack,406|60;pack,407|20;prop,322,1|20;prop,323,1|5</v>
      </c>
      <c r="M42" s="56" t="str">
        <f t="shared" si="81"/>
        <v>prop,701,1|20;pack,701|65;pack,702|65;pack,410|10;pack,411|50;pack,412|10;pack,413|10;coin,1780|100;pack,10439|100</v>
      </c>
      <c r="N42" s="56" t="str">
        <f t="shared" si="5"/>
        <v>pack,701|140;pack,702|30;coin,890|100;pack,10339|100;pack,10539|100</v>
      </c>
      <c r="O42" s="53">
        <v>80039</v>
      </c>
      <c r="P42" s="53">
        <f t="shared" ref="P42:R42" si="118">O42+100</f>
        <v>80139</v>
      </c>
      <c r="Q42" s="53">
        <f t="shared" si="118"/>
        <v>80239</v>
      </c>
      <c r="R42" s="53">
        <f t="shared" si="118"/>
        <v>80339</v>
      </c>
      <c r="S42" s="56" t="str">
        <f>IF(B42&gt;5,VLOOKUP(B42,随机目标!$BC$2:$BF$17,4,0)&amp;"|"&amp;$AH$18&amp;";","")&amp;K42</f>
        <v>pack,304|20;cash,200|100;cash,250|50;cash,300|25;cash,400|10;prop,704,5|300;prop,704,10|150;pack,703|350;pack,408|100</v>
      </c>
      <c r="T42" s="56" t="str">
        <f>IF(B42&gt;5,VLOOKUP(B42,随机目标!$BC$2:$BF$17,4,0)&amp;"|"&amp;$AN$18&amp;";"&amp;VLOOKUP(B42,随机目标!$BC$2:$BF$17,3,0)&amp;"|"&amp;$AN$17&amp;";",IF(B42&gt;2,VLOOKUP(B42,随机目标!$BC$2:$BF$17,3,0)&amp;"|"&amp;$AL$17&amp;";",""))&amp;L42</f>
        <v>pack,304|10;pack,303|100;prop,704,2|200;pack,702|120;pack,703|40;pack,406|60;pack,407|20;prop,322,1|20;prop,323,1|5</v>
      </c>
      <c r="U42" s="56" t="str">
        <f>IF(B42&gt;5,VLOOKUP(B42,随机目标!$BC$2:$BF$17,3,0)&amp;"|"&amp;$AT$17&amp;";",IF(B42&gt;2,VLOOKUP(B42,随机目标!$BC$2:$BF$17,3,0)&amp;"|"&amp;$AR$17&amp;";",""))&amp;M42</f>
        <v>pack,303|150;prop,701,1|20;pack,701|65;pack,702|65;pack,410|10;pack,411|50;pack,412|10;pack,413|10;coin,1780|100;pack,10439|100</v>
      </c>
      <c r="V42" s="56" t="str">
        <f>IF(B42&gt;5,VLOOKUP(B42,随机目标!$BC$2:$BF$17,2,0)&amp;"|"&amp;$AZ$16&amp;";"&amp;VLOOKUP(B42,随机目标!$BC$2:$BF$17,3,0)&amp;"|"&amp;$AZ$17&amp;";",IF(B42&gt;2,VLOOKUP(B42,随机目标!$BC$2:$BF$17,2,0)&amp;"|"&amp;$AX$16&amp;";"&amp;VLOOKUP(B42,随机目标!$BC$2:$BF$17,3,0)&amp;"|"&amp;$AX$17&amp;";",""))&amp;N42</f>
        <v>pack,302|100;pack,303|10;pack,701|140;pack,702|30;coin,890|100;pack,10339|100;pack,10539|100</v>
      </c>
      <c r="W42" s="53" t="s">
        <v>2024</v>
      </c>
      <c r="X42" s="53"/>
      <c r="Y42" s="53"/>
      <c r="AA42" s="50" t="s">
        <v>229</v>
      </c>
      <c r="AD42" s="56" t="str">
        <f t="shared" si="87"/>
        <v>cash,400|10</v>
      </c>
      <c r="AE42" s="56" t="str">
        <f t="shared" si="88"/>
        <v>cash,200|100;cash,250|50;cash,300|25;cash,400|10</v>
      </c>
      <c r="AF42" s="56" t="str">
        <f t="shared" si="87"/>
        <v>cash,400|10</v>
      </c>
      <c r="AG42" s="56" t="str">
        <f t="shared" si="89"/>
        <v>cash,200|100;cash,250|50;cash,300|25;cash,400|10</v>
      </c>
      <c r="AH42" s="56" t="str">
        <f t="shared" ref="AH42" si="119">IF(OR($AC11="",AH11=""),"",$AC11&amp;"|"&amp;AH11)</f>
        <v>cash,400|10</v>
      </c>
      <c r="AI42" s="56" t="str">
        <f t="shared" si="91"/>
        <v>cash,200|100;cash,250|50;cash,300|25;cash,400|10</v>
      </c>
      <c r="AJ42" s="56" t="str">
        <f t="shared" ref="AJ42" si="120">IF(OR($AC11="",AJ11=""),"",$AC11&amp;"|"&amp;AJ11)</f>
        <v/>
      </c>
      <c r="AK42" s="56" t="str">
        <f t="shared" si="93"/>
        <v/>
      </c>
      <c r="AL42" s="56" t="str">
        <f t="shared" ref="AL42" si="121">IF(OR($AC11="",AL11=""),"",$AC11&amp;"|"&amp;AL11)</f>
        <v/>
      </c>
      <c r="AM42" s="56" t="str">
        <f t="shared" si="95"/>
        <v/>
      </c>
      <c r="AN42" s="56" t="str">
        <f t="shared" si="96"/>
        <v/>
      </c>
      <c r="AO42" s="56" t="str">
        <f t="shared" si="97"/>
        <v/>
      </c>
      <c r="AP42" s="56" t="str">
        <f t="shared" ref="AP42" si="122">IF(OR($AC11="",AP11=""),"",$AC11&amp;"|"&amp;AP11)</f>
        <v/>
      </c>
      <c r="AQ42" s="56" t="str">
        <f t="shared" si="99"/>
        <v/>
      </c>
      <c r="AR42" s="56" t="str">
        <f t="shared" ref="AR42" si="123">IF(OR($AC11="",AR11=""),"",$AC11&amp;"|"&amp;AR11)</f>
        <v/>
      </c>
      <c r="AS42" s="56" t="str">
        <f t="shared" si="101"/>
        <v/>
      </c>
      <c r="AT42" s="56" t="str">
        <f t="shared" si="102"/>
        <v/>
      </c>
      <c r="AU42" s="56" t="str">
        <f t="shared" si="103"/>
        <v/>
      </c>
      <c r="AV42" s="56" t="str">
        <f t="shared" ref="AV42" si="124">IF(OR($AC11="",AV11=""),"",$AC11&amp;"|"&amp;AV11)</f>
        <v/>
      </c>
      <c r="AW42" s="56" t="str">
        <f t="shared" si="105"/>
        <v/>
      </c>
      <c r="AX42" s="56" t="str">
        <f t="shared" ref="AX42" si="125">IF(OR($AC11="",AX11=""),"",$AC11&amp;"|"&amp;AX11)</f>
        <v/>
      </c>
      <c r="AY42" s="56" t="str">
        <f t="shared" si="107"/>
        <v/>
      </c>
      <c r="AZ42" s="56" t="str">
        <f t="shared" si="108"/>
        <v/>
      </c>
      <c r="BA42" s="56" t="str">
        <f t="shared" si="109"/>
        <v/>
      </c>
      <c r="BC42" s="56" t="s">
        <v>2154</v>
      </c>
      <c r="BD42" s="152">
        <v>71</v>
      </c>
      <c r="BE42" s="146">
        <f>VLOOKUP(BD42,价值设定!$I$2:$L$102,3,0)</f>
        <v>121</v>
      </c>
      <c r="BF42" s="146">
        <f>VLOOKUP(BD42,价值设定!$I$2:$L$102,4,0)</f>
        <v>403</v>
      </c>
    </row>
    <row r="43" spans="1:81">
      <c r="A43" s="53">
        <f>怪物产出!A43</f>
        <v>40</v>
      </c>
      <c r="B43" s="53">
        <f>怪物产出!B43</f>
        <v>6</v>
      </c>
      <c r="C43" s="53">
        <f t="shared" si="4"/>
        <v>4</v>
      </c>
      <c r="D43" s="53" t="str">
        <f>价值设定!N42</f>
        <v>coin,900</v>
      </c>
      <c r="E43" s="53" t="str">
        <f>价值设定!O42</f>
        <v>coin,1800</v>
      </c>
      <c r="F43" s="53" t="str">
        <f>价值设定!P42</f>
        <v>coin,4500</v>
      </c>
      <c r="G43" s="56">
        <v>10340</v>
      </c>
      <c r="H43" s="56">
        <v>10440</v>
      </c>
      <c r="I43" s="56" t="str">
        <f t="shared" si="78"/>
        <v>prop,202,2|50;prop,203,1|45;prop,204,1|5</v>
      </c>
      <c r="J43" s="56">
        <v>10540</v>
      </c>
      <c r="K43" s="56" t="str">
        <f t="shared" si="79"/>
        <v>cash,200|100;cash,250|50;cash,300|25;cash,400|10;prop,704,5|300;prop,704,10|150;pack,703|350;pack,408|100</v>
      </c>
      <c r="L43" s="56" t="str">
        <f t="shared" si="80"/>
        <v>prop,704,2|200;pack,702|120;pack,703|40;pack,406|60;pack,407|20;prop,322,1|20;prop,323,1|5</v>
      </c>
      <c r="M43" s="56" t="str">
        <f t="shared" si="81"/>
        <v>prop,701,1|20;pack,701|65;pack,702|65;pack,410|10;pack,411|50;pack,412|10;pack,413|10;coin,1800|100;pack,10440|100</v>
      </c>
      <c r="N43" s="56" t="str">
        <f t="shared" si="5"/>
        <v>pack,701|140;pack,702|30;coin,900|100;pack,10340|100;pack,10540|100</v>
      </c>
      <c r="O43" s="53">
        <v>80040</v>
      </c>
      <c r="P43" s="53">
        <f t="shared" ref="P43:R43" si="126">O43+100</f>
        <v>80140</v>
      </c>
      <c r="Q43" s="53">
        <f t="shared" si="126"/>
        <v>80240</v>
      </c>
      <c r="R43" s="53">
        <f t="shared" si="126"/>
        <v>80340</v>
      </c>
      <c r="S43" s="56" t="str">
        <f>IF(B43&gt;5,VLOOKUP(B43,随机目标!$BC$2:$BF$17,4,0)&amp;"|"&amp;$AH$18&amp;";","")&amp;K43</f>
        <v>pack,304|20;cash,200|100;cash,250|50;cash,300|25;cash,400|10;prop,704,5|300;prop,704,10|150;pack,703|350;pack,408|100</v>
      </c>
      <c r="T43" s="56" t="str">
        <f>IF(B43&gt;5,VLOOKUP(B43,随机目标!$BC$2:$BF$17,4,0)&amp;"|"&amp;$AN$18&amp;";"&amp;VLOOKUP(B43,随机目标!$BC$2:$BF$17,3,0)&amp;"|"&amp;$AN$17&amp;";",IF(B43&gt;2,VLOOKUP(B43,随机目标!$BC$2:$BF$17,3,0)&amp;"|"&amp;$AL$17&amp;";",""))&amp;L43</f>
        <v>pack,304|10;pack,303|100;prop,704,2|200;pack,702|120;pack,703|40;pack,406|60;pack,407|20;prop,322,1|20;prop,323,1|5</v>
      </c>
      <c r="U43" s="56" t="str">
        <f>IF(B43&gt;5,VLOOKUP(B43,随机目标!$BC$2:$BF$17,3,0)&amp;"|"&amp;$AT$17&amp;";",IF(B43&gt;2,VLOOKUP(B43,随机目标!$BC$2:$BF$17,3,0)&amp;"|"&amp;$AR$17&amp;";",""))&amp;M43</f>
        <v>pack,303|150;prop,701,1|20;pack,701|65;pack,702|65;pack,410|10;pack,411|50;pack,412|10;pack,413|10;coin,1800|100;pack,10440|100</v>
      </c>
      <c r="V43" s="56" t="str">
        <f>IF(B43&gt;5,VLOOKUP(B43,随机目标!$BC$2:$BF$17,2,0)&amp;"|"&amp;$AZ$16&amp;";"&amp;VLOOKUP(B43,随机目标!$BC$2:$BF$17,3,0)&amp;"|"&amp;$AZ$17&amp;";",IF(B43&gt;2,VLOOKUP(B43,随机目标!$BC$2:$BF$17,2,0)&amp;"|"&amp;$AX$16&amp;";"&amp;VLOOKUP(B43,随机目标!$BC$2:$BF$17,3,0)&amp;"|"&amp;$AX$17&amp;";",""))&amp;N43</f>
        <v>pack,302|100;pack,303|10;pack,701|140;pack,702|30;coin,900|100;pack,10340|100;pack,10540|100</v>
      </c>
      <c r="W43" s="53" t="s">
        <v>2024</v>
      </c>
      <c r="X43" s="53"/>
      <c r="Y43" s="53"/>
      <c r="AA43" s="50" t="s">
        <v>236</v>
      </c>
      <c r="AD43" s="56" t="str">
        <f t="shared" si="87"/>
        <v/>
      </c>
      <c r="AE43" s="56" t="str">
        <f t="shared" si="88"/>
        <v>cash,200|100;cash,250|50;cash,300|25;cash,400|10</v>
      </c>
      <c r="AF43" s="56" t="str">
        <f t="shared" si="87"/>
        <v/>
      </c>
      <c r="AG43" s="56" t="str">
        <f t="shared" si="89"/>
        <v>cash,200|100;cash,250|50;cash,300|25;cash,400|10</v>
      </c>
      <c r="AH43" s="56" t="str">
        <f t="shared" ref="AH43" si="127">IF(OR($AC12="",AH12=""),"",$AC12&amp;"|"&amp;AH12)</f>
        <v/>
      </c>
      <c r="AI43" s="56" t="str">
        <f t="shared" si="91"/>
        <v>cash,200|100;cash,250|50;cash,300|25;cash,400|10</v>
      </c>
      <c r="AJ43" s="56" t="str">
        <f t="shared" ref="AJ43" si="128">IF(OR($AC12="",AJ12=""),"",$AC12&amp;"|"&amp;AJ12)</f>
        <v/>
      </c>
      <c r="AK43" s="56" t="str">
        <f t="shared" si="93"/>
        <v/>
      </c>
      <c r="AL43" s="56" t="str">
        <f t="shared" ref="AL43" si="129">IF(OR($AC12="",AL12=""),"",$AC12&amp;"|"&amp;AL12)</f>
        <v/>
      </c>
      <c r="AM43" s="56" t="str">
        <f t="shared" si="95"/>
        <v/>
      </c>
      <c r="AN43" s="56" t="str">
        <f t="shared" si="96"/>
        <v/>
      </c>
      <c r="AO43" s="56" t="str">
        <f t="shared" si="97"/>
        <v/>
      </c>
      <c r="AP43" s="56" t="str">
        <f t="shared" ref="AP43" si="130">IF(OR($AC12="",AP12=""),"",$AC12&amp;"|"&amp;AP12)</f>
        <v>prop,701,1|20</v>
      </c>
      <c r="AQ43" s="56" t="str">
        <f t="shared" si="99"/>
        <v>prop,701,1|20</v>
      </c>
      <c r="AR43" s="56" t="str">
        <f t="shared" ref="AR43" si="131">IF(OR($AC12="",AR12=""),"",$AC12&amp;"|"&amp;AR12)</f>
        <v>prop,701,1|20</v>
      </c>
      <c r="AS43" s="56" t="str">
        <f t="shared" si="101"/>
        <v>prop,701,1|20</v>
      </c>
      <c r="AT43" s="56" t="str">
        <f t="shared" si="102"/>
        <v>prop,701,1|20</v>
      </c>
      <c r="AU43" s="56" t="str">
        <f t="shared" si="103"/>
        <v>prop,701,1|20</v>
      </c>
      <c r="AV43" s="56" t="str">
        <f t="shared" ref="AV43" si="132">IF(OR($AC12="",AV12=""),"",$AC12&amp;"|"&amp;AV12)</f>
        <v>prop,701,1|1</v>
      </c>
      <c r="AW43" s="56" t="str">
        <f t="shared" si="105"/>
        <v>prop,701,1|1</v>
      </c>
      <c r="AX43" s="56" t="str">
        <f t="shared" ref="AX43" si="133">IF(OR($AC12="",AX12=""),"",$AC12&amp;"|"&amp;AX12)</f>
        <v/>
      </c>
      <c r="AY43" s="56" t="str">
        <f t="shared" si="107"/>
        <v/>
      </c>
      <c r="AZ43" s="56" t="str">
        <f t="shared" si="108"/>
        <v/>
      </c>
      <c r="BA43" s="56" t="str">
        <f t="shared" si="109"/>
        <v/>
      </c>
      <c r="BC43" s="56" t="s">
        <v>2155</v>
      </c>
      <c r="BD43" s="152">
        <v>72</v>
      </c>
      <c r="BE43" s="146">
        <f>VLOOKUP(BD43,价值设定!$I$2:$L$102,3,0)</f>
        <v>122</v>
      </c>
      <c r="BF43" s="146">
        <f>VLOOKUP(BD43,价值设定!$I$2:$L$102,4,0)</f>
        <v>406</v>
      </c>
    </row>
    <row r="44" spans="1:81">
      <c r="A44" s="53">
        <f>怪物产出!A44</f>
        <v>41</v>
      </c>
      <c r="B44" s="53">
        <f>怪物产出!B44</f>
        <v>7</v>
      </c>
      <c r="C44" s="53">
        <f t="shared" si="4"/>
        <v>4</v>
      </c>
      <c r="D44" s="53" t="str">
        <f>价值设定!N43</f>
        <v>coin,910</v>
      </c>
      <c r="E44" s="53" t="str">
        <f>价值设定!O43</f>
        <v>coin,1820</v>
      </c>
      <c r="F44" s="53" t="str">
        <f>价值设定!P43</f>
        <v>coin,4550</v>
      </c>
      <c r="G44" s="56">
        <v>10341</v>
      </c>
      <c r="H44" s="56">
        <v>10441</v>
      </c>
      <c r="I44" s="56" t="str">
        <f t="shared" si="78"/>
        <v>prop,202,2|50;prop,203,1|45;prop,204,1|5</v>
      </c>
      <c r="J44" s="56">
        <v>10541</v>
      </c>
      <c r="K44" s="56" t="str">
        <f t="shared" si="79"/>
        <v>cash,200|100;cash,250|50;cash,300|25;cash,400|10;prop,704,5|300;prop,704,10|150;pack,703|350;pack,408|100</v>
      </c>
      <c r="L44" s="56" t="str">
        <f t="shared" si="80"/>
        <v>prop,704,2|200;pack,702|120;pack,703|40;pack,406|60;pack,407|20;prop,322,1|20;prop,323,1|5</v>
      </c>
      <c r="M44" s="56" t="str">
        <f t="shared" si="81"/>
        <v>prop,701,1|20;pack,701|65;pack,702|65;pack,410|10;pack,411|50;pack,412|10;pack,413|10;coin,1820|100;pack,10441|100</v>
      </c>
      <c r="N44" s="56" t="str">
        <f t="shared" si="5"/>
        <v>pack,701|140;pack,702|30;coin,910|100;pack,10341|100;pack,10541|100</v>
      </c>
      <c r="O44" s="53">
        <v>80041</v>
      </c>
      <c r="P44" s="53">
        <f t="shared" ref="P44:R44" si="134">O44+100</f>
        <v>80141</v>
      </c>
      <c r="Q44" s="53">
        <f t="shared" si="134"/>
        <v>80241</v>
      </c>
      <c r="R44" s="53">
        <f t="shared" si="134"/>
        <v>80341</v>
      </c>
      <c r="S44" s="56" t="str">
        <f>IF(B44&gt;5,VLOOKUP(B44,随机目标!$BC$2:$BF$17,4,0)&amp;"|"&amp;$AH$18&amp;";","")&amp;K44</f>
        <v>pack,304|20;cash,200|100;cash,250|50;cash,300|25;cash,400|10;prop,704,5|300;prop,704,10|150;pack,703|350;pack,408|100</v>
      </c>
      <c r="T44" s="56" t="str">
        <f>IF(B44&gt;5,VLOOKUP(B44,随机目标!$BC$2:$BF$17,4,0)&amp;"|"&amp;$AN$18&amp;";"&amp;VLOOKUP(B44,随机目标!$BC$2:$BF$17,3,0)&amp;"|"&amp;$AN$17&amp;";",IF(B44&gt;2,VLOOKUP(B44,随机目标!$BC$2:$BF$17,3,0)&amp;"|"&amp;$AL$17&amp;";",""))&amp;L44</f>
        <v>pack,304|10;pack,303|100;prop,704,2|200;pack,702|120;pack,703|40;pack,406|60;pack,407|20;prop,322,1|20;prop,323,1|5</v>
      </c>
      <c r="U44" s="56" t="str">
        <f>IF(B44&gt;5,VLOOKUP(B44,随机目标!$BC$2:$BF$17,3,0)&amp;"|"&amp;$AT$17&amp;";",IF(B44&gt;2,VLOOKUP(B44,随机目标!$BC$2:$BF$17,3,0)&amp;"|"&amp;$AR$17&amp;";",""))&amp;M44</f>
        <v>pack,303|150;prop,701,1|20;pack,701|65;pack,702|65;pack,410|10;pack,411|50;pack,412|10;pack,413|10;coin,1820|100;pack,10441|100</v>
      </c>
      <c r="V44" s="56" t="str">
        <f>IF(B44&gt;5,VLOOKUP(B44,随机目标!$BC$2:$BF$17,2,0)&amp;"|"&amp;$AZ$16&amp;";"&amp;VLOOKUP(B44,随机目标!$BC$2:$BF$17,3,0)&amp;"|"&amp;$AZ$17&amp;";",IF(B44&gt;2,VLOOKUP(B44,随机目标!$BC$2:$BF$17,2,0)&amp;"|"&amp;$AX$16&amp;";"&amp;VLOOKUP(B44,随机目标!$BC$2:$BF$17,3,0)&amp;"|"&amp;$AX$17&amp;";",""))&amp;N44</f>
        <v>pack,302|100;pack,303|10;pack,701|140;pack,702|30;coin,910|100;pack,10341|100;pack,10541|100</v>
      </c>
      <c r="W44" s="53" t="s">
        <v>2024</v>
      </c>
      <c r="X44" s="53"/>
      <c r="Y44" s="53"/>
      <c r="AA44" s="50" t="s">
        <v>233</v>
      </c>
      <c r="AD44" s="56" t="str">
        <f t="shared" si="87"/>
        <v/>
      </c>
      <c r="AE44" s="56" t="str">
        <f t="shared" si="88"/>
        <v>cash,200|100;cash,250|50;cash,300|25;cash,400|10</v>
      </c>
      <c r="AF44" s="56" t="str">
        <f t="shared" si="87"/>
        <v/>
      </c>
      <c r="AG44" s="56" t="str">
        <f t="shared" si="89"/>
        <v>cash,200|100;cash,250|50;cash,300|25;cash,400|10</v>
      </c>
      <c r="AH44" s="56" t="str">
        <f t="shared" ref="AH44" si="135">IF(OR($AC13="",AH13=""),"",$AC13&amp;"|"&amp;AH13)</f>
        <v/>
      </c>
      <c r="AI44" s="56" t="str">
        <f t="shared" si="91"/>
        <v>cash,200|100;cash,250|50;cash,300|25;cash,400|10</v>
      </c>
      <c r="AJ44" s="56" t="str">
        <f t="shared" ref="AJ44" si="136">IF(OR($AC13="",AJ13=""),"",$AC13&amp;"|"&amp;AJ13)</f>
        <v>prop,704,2|150</v>
      </c>
      <c r="AK44" s="56" t="str">
        <f t="shared" si="93"/>
        <v>prop,704,2|150</v>
      </c>
      <c r="AL44" s="56" t="str">
        <f t="shared" ref="AL44" si="137">IF(OR($AC13="",AL13=""),"",$AC13&amp;"|"&amp;AL13)</f>
        <v>prop,704,2|150</v>
      </c>
      <c r="AM44" s="56" t="str">
        <f t="shared" si="95"/>
        <v>prop,704,2|150</v>
      </c>
      <c r="AN44" s="56" t="str">
        <f t="shared" si="96"/>
        <v>prop,704,2|200</v>
      </c>
      <c r="AO44" s="56" t="str">
        <f t="shared" si="97"/>
        <v>prop,704,2|200</v>
      </c>
      <c r="AP44" s="56" t="str">
        <f t="shared" ref="AP44" si="138">IF(OR($AC13="",AP13=""),"",$AC13&amp;"|"&amp;AP13)</f>
        <v/>
      </c>
      <c r="AQ44" s="56" t="str">
        <f t="shared" si="99"/>
        <v>prop,701,1|20</v>
      </c>
      <c r="AR44" s="56" t="str">
        <f t="shared" ref="AR44" si="139">IF(OR($AC13="",AR13=""),"",$AC13&amp;"|"&amp;AR13)</f>
        <v/>
      </c>
      <c r="AS44" s="56" t="str">
        <f t="shared" si="101"/>
        <v>prop,701,1|20</v>
      </c>
      <c r="AT44" s="56" t="str">
        <f t="shared" si="102"/>
        <v/>
      </c>
      <c r="AU44" s="56" t="str">
        <f t="shared" si="103"/>
        <v>prop,701,1|20</v>
      </c>
      <c r="AV44" s="56" t="str">
        <f t="shared" ref="AV44" si="140">IF(OR($AC13="",AV13=""),"",$AC13&amp;"|"&amp;AV13)</f>
        <v/>
      </c>
      <c r="AW44" s="56" t="str">
        <f t="shared" si="105"/>
        <v>prop,701,1|1</v>
      </c>
      <c r="AX44" s="56" t="str">
        <f t="shared" ref="AX44" si="141">IF(OR($AC13="",AX13=""),"",$AC13&amp;"|"&amp;AX13)</f>
        <v/>
      </c>
      <c r="AY44" s="56" t="str">
        <f t="shared" si="107"/>
        <v/>
      </c>
      <c r="AZ44" s="56" t="str">
        <f t="shared" si="108"/>
        <v/>
      </c>
      <c r="BA44" s="56" t="str">
        <f t="shared" si="109"/>
        <v/>
      </c>
      <c r="BC44" s="56" t="s">
        <v>183</v>
      </c>
      <c r="BD44" s="152">
        <v>73</v>
      </c>
      <c r="BE44" s="146">
        <f>VLOOKUP(BD44,价值设定!$I$2:$L$102,3,0)</f>
        <v>123</v>
      </c>
      <c r="BF44" s="146">
        <f>VLOOKUP(BD44,价值设定!$I$2:$L$102,4,0)</f>
        <v>410</v>
      </c>
    </row>
    <row r="45" spans="1:81">
      <c r="A45" s="53">
        <f>怪物产出!A45</f>
        <v>42</v>
      </c>
      <c r="B45" s="53">
        <f>怪物产出!B45</f>
        <v>7</v>
      </c>
      <c r="C45" s="53">
        <f t="shared" si="4"/>
        <v>4</v>
      </c>
      <c r="D45" s="53" t="str">
        <f>价值设定!N44</f>
        <v>coin,920</v>
      </c>
      <c r="E45" s="53" t="str">
        <f>价值设定!O44</f>
        <v>coin,1840</v>
      </c>
      <c r="F45" s="53" t="str">
        <f>价值设定!P44</f>
        <v>coin,4600</v>
      </c>
      <c r="G45" s="56">
        <v>10342</v>
      </c>
      <c r="H45" s="56">
        <v>10442</v>
      </c>
      <c r="I45" s="56" t="str">
        <f t="shared" si="78"/>
        <v>prop,202,2|50;prop,203,1|45;prop,204,1|5</v>
      </c>
      <c r="J45" s="56">
        <v>10542</v>
      </c>
      <c r="K45" s="56" t="str">
        <f t="shared" si="79"/>
        <v>cash,200|100;cash,250|50;cash,300|25;cash,400|10;prop,704,5|300;prop,704,10|150;pack,703|350;pack,408|100</v>
      </c>
      <c r="L45" s="56" t="str">
        <f t="shared" si="80"/>
        <v>prop,704,2|200;pack,702|120;pack,703|40;pack,406|60;pack,407|20;prop,322,1|20;prop,323,1|5</v>
      </c>
      <c r="M45" s="56" t="str">
        <f t="shared" si="81"/>
        <v>prop,701,1|20;pack,701|65;pack,702|65;pack,410|10;pack,411|50;pack,412|10;pack,413|10;coin,1840|100;pack,10442|100</v>
      </c>
      <c r="N45" s="56" t="str">
        <f t="shared" si="5"/>
        <v>pack,701|140;pack,702|30;coin,920|100;pack,10342|100;pack,10542|100</v>
      </c>
      <c r="O45" s="53">
        <v>80042</v>
      </c>
      <c r="P45" s="53">
        <f t="shared" ref="P45:R45" si="142">O45+100</f>
        <v>80142</v>
      </c>
      <c r="Q45" s="53">
        <f t="shared" si="142"/>
        <v>80242</v>
      </c>
      <c r="R45" s="53">
        <f t="shared" si="142"/>
        <v>80342</v>
      </c>
      <c r="S45" s="56" t="str">
        <f>IF(B45&gt;5,VLOOKUP(B45,随机目标!$BC$2:$BF$17,4,0)&amp;"|"&amp;$AH$18&amp;";","")&amp;K45</f>
        <v>pack,304|20;cash,200|100;cash,250|50;cash,300|25;cash,400|10;prop,704,5|300;prop,704,10|150;pack,703|350;pack,408|100</v>
      </c>
      <c r="T45" s="56" t="str">
        <f>IF(B45&gt;5,VLOOKUP(B45,随机目标!$BC$2:$BF$17,4,0)&amp;"|"&amp;$AN$18&amp;";"&amp;VLOOKUP(B45,随机目标!$BC$2:$BF$17,3,0)&amp;"|"&amp;$AN$17&amp;";",IF(B45&gt;2,VLOOKUP(B45,随机目标!$BC$2:$BF$17,3,0)&amp;"|"&amp;$AL$17&amp;";",""))&amp;L45</f>
        <v>pack,304|10;pack,303|100;prop,704,2|200;pack,702|120;pack,703|40;pack,406|60;pack,407|20;prop,322,1|20;prop,323,1|5</v>
      </c>
      <c r="U45" s="56" t="str">
        <f>IF(B45&gt;5,VLOOKUP(B45,随机目标!$BC$2:$BF$17,3,0)&amp;"|"&amp;$AT$17&amp;";",IF(B45&gt;2,VLOOKUP(B45,随机目标!$BC$2:$BF$17,3,0)&amp;"|"&amp;$AR$17&amp;";",""))&amp;M45</f>
        <v>pack,303|150;prop,701,1|20;pack,701|65;pack,702|65;pack,410|10;pack,411|50;pack,412|10;pack,413|10;coin,1840|100;pack,10442|100</v>
      </c>
      <c r="V45" s="56" t="str">
        <f>IF(B45&gt;5,VLOOKUP(B45,随机目标!$BC$2:$BF$17,2,0)&amp;"|"&amp;$AZ$16&amp;";"&amp;VLOOKUP(B45,随机目标!$BC$2:$BF$17,3,0)&amp;"|"&amp;$AZ$17&amp;";",IF(B45&gt;2,VLOOKUP(B45,随机目标!$BC$2:$BF$17,2,0)&amp;"|"&amp;$AX$16&amp;";"&amp;VLOOKUP(B45,随机目标!$BC$2:$BF$17,3,0)&amp;"|"&amp;$AX$17&amp;";",""))&amp;N45</f>
        <v>pack,302|100;pack,303|10;pack,701|140;pack,702|30;coin,920|100;pack,10342|100;pack,10542|100</v>
      </c>
      <c r="W45" s="53" t="s">
        <v>2024</v>
      </c>
      <c r="X45" s="53"/>
      <c r="Y45" s="53"/>
      <c r="AA45" s="50" t="s">
        <v>226</v>
      </c>
      <c r="AD45" s="56" t="str">
        <f t="shared" si="87"/>
        <v>prop,704,5|300</v>
      </c>
      <c r="AE45" s="56" t="str">
        <f t="shared" si="88"/>
        <v>cash,200|100;cash,250|50;cash,300|25;cash,400|10;prop,704,5|300</v>
      </c>
      <c r="AF45" s="56" t="str">
        <f t="shared" si="87"/>
        <v>prop,704,5|300</v>
      </c>
      <c r="AG45" s="56" t="str">
        <f t="shared" si="89"/>
        <v>cash,200|100;cash,250|50;cash,300|25;cash,400|10;prop,704,5|300</v>
      </c>
      <c r="AH45" s="56" t="str">
        <f t="shared" ref="AH45" si="143">IF(OR($AC14="",AH14=""),"",$AC14&amp;"|"&amp;AH14)</f>
        <v>prop,704,5|300</v>
      </c>
      <c r="AI45" s="56" t="str">
        <f t="shared" si="91"/>
        <v>cash,200|100;cash,250|50;cash,300|25;cash,400|10;prop,704,5|300</v>
      </c>
      <c r="AJ45" s="56" t="str">
        <f t="shared" ref="AJ45" si="144">IF(OR($AC14="",AJ14=""),"",$AC14&amp;"|"&amp;AJ14)</f>
        <v/>
      </c>
      <c r="AK45" s="56" t="str">
        <f t="shared" si="93"/>
        <v>prop,704,2|150</v>
      </c>
      <c r="AL45" s="56" t="str">
        <f t="shared" ref="AL45" si="145">IF(OR($AC14="",AL14=""),"",$AC14&amp;"|"&amp;AL14)</f>
        <v/>
      </c>
      <c r="AM45" s="56" t="str">
        <f t="shared" si="95"/>
        <v>prop,704,2|150</v>
      </c>
      <c r="AN45" s="56" t="str">
        <f t="shared" si="96"/>
        <v/>
      </c>
      <c r="AO45" s="56" t="str">
        <f t="shared" si="97"/>
        <v>prop,704,2|200</v>
      </c>
      <c r="AP45" s="56" t="str">
        <f t="shared" ref="AP45" si="146">IF(OR($AC14="",AP14=""),"",$AC14&amp;"|"&amp;AP14)</f>
        <v/>
      </c>
      <c r="AQ45" s="56" t="str">
        <f t="shared" si="99"/>
        <v>prop,701,1|20</v>
      </c>
      <c r="AR45" s="56" t="str">
        <f t="shared" ref="AR45" si="147">IF(OR($AC14="",AR14=""),"",$AC14&amp;"|"&amp;AR14)</f>
        <v/>
      </c>
      <c r="AS45" s="56" t="str">
        <f t="shared" si="101"/>
        <v>prop,701,1|20</v>
      </c>
      <c r="AT45" s="56" t="str">
        <f t="shared" si="102"/>
        <v/>
      </c>
      <c r="AU45" s="56" t="str">
        <f t="shared" si="103"/>
        <v>prop,701,1|20</v>
      </c>
      <c r="AV45" s="56" t="str">
        <f t="shared" ref="AV45" si="148">IF(OR($AC14="",AV14=""),"",$AC14&amp;"|"&amp;AV14)</f>
        <v/>
      </c>
      <c r="AW45" s="56" t="str">
        <f t="shared" si="105"/>
        <v>prop,701,1|1</v>
      </c>
      <c r="AX45" s="56" t="str">
        <f t="shared" ref="AX45" si="149">IF(OR($AC14="",AX14=""),"",$AC14&amp;"|"&amp;AX14)</f>
        <v/>
      </c>
      <c r="AY45" s="56" t="str">
        <f t="shared" si="107"/>
        <v/>
      </c>
      <c r="AZ45" s="56" t="str">
        <f t="shared" si="108"/>
        <v/>
      </c>
      <c r="BA45" s="56" t="str">
        <f t="shared" si="109"/>
        <v/>
      </c>
      <c r="BC45" s="56" t="s">
        <v>185</v>
      </c>
      <c r="BD45" s="152">
        <v>74</v>
      </c>
      <c r="BE45" s="146">
        <f>VLOOKUP(BD45,价值设定!$I$2:$L$102,3,0)</f>
        <v>124</v>
      </c>
      <c r="BF45" s="146">
        <f>VLOOKUP(BD45,价值设定!$I$2:$L$102,4,0)</f>
        <v>413</v>
      </c>
    </row>
    <row r="46" spans="1:81">
      <c r="A46" s="53">
        <f>怪物产出!A46</f>
        <v>43</v>
      </c>
      <c r="B46" s="53">
        <f>怪物产出!B46</f>
        <v>7</v>
      </c>
      <c r="C46" s="53">
        <f t="shared" si="4"/>
        <v>4</v>
      </c>
      <c r="D46" s="53" t="str">
        <f>价值设定!N45</f>
        <v>coin,930</v>
      </c>
      <c r="E46" s="53" t="str">
        <f>价值设定!O45</f>
        <v>coin,1860</v>
      </c>
      <c r="F46" s="53" t="str">
        <f>价值设定!P45</f>
        <v>coin,4650</v>
      </c>
      <c r="G46" s="56">
        <v>10343</v>
      </c>
      <c r="H46" s="56">
        <v>10443</v>
      </c>
      <c r="I46" s="56" t="str">
        <f t="shared" si="78"/>
        <v>prop,202,2|50;prop,203,1|45;prop,204,1|5</v>
      </c>
      <c r="J46" s="56">
        <v>10543</v>
      </c>
      <c r="K46" s="56" t="str">
        <f t="shared" si="79"/>
        <v>cash,200|100;cash,250|50;cash,300|25;cash,400|10;prop,704,5|300;prop,704,10|150;pack,703|350;pack,408|100</v>
      </c>
      <c r="L46" s="56" t="str">
        <f t="shared" si="80"/>
        <v>prop,704,2|200;pack,702|120;pack,703|40;pack,406|60;pack,407|20;prop,322,1|20;prop,323,1|5</v>
      </c>
      <c r="M46" s="56" t="str">
        <f t="shared" si="81"/>
        <v>prop,701,1|20;pack,701|65;pack,702|65;pack,410|10;pack,411|50;pack,412|10;pack,413|10;coin,1860|100;pack,10443|100</v>
      </c>
      <c r="N46" s="56" t="str">
        <f t="shared" si="5"/>
        <v>pack,701|140;pack,702|30;coin,930|100;pack,10343|100;pack,10543|100</v>
      </c>
      <c r="O46" s="53">
        <v>80043</v>
      </c>
      <c r="P46" s="53">
        <f t="shared" ref="P46:R46" si="150">O46+100</f>
        <v>80143</v>
      </c>
      <c r="Q46" s="53">
        <f t="shared" si="150"/>
        <v>80243</v>
      </c>
      <c r="R46" s="53">
        <f t="shared" si="150"/>
        <v>80343</v>
      </c>
      <c r="S46" s="56" t="str">
        <f>IF(B46&gt;5,VLOOKUP(B46,随机目标!$BC$2:$BF$17,4,0)&amp;"|"&amp;$AH$18&amp;";","")&amp;K46</f>
        <v>pack,304|20;cash,200|100;cash,250|50;cash,300|25;cash,400|10;prop,704,5|300;prop,704,10|150;pack,703|350;pack,408|100</v>
      </c>
      <c r="T46" s="56" t="str">
        <f>IF(B46&gt;5,VLOOKUP(B46,随机目标!$BC$2:$BF$17,4,0)&amp;"|"&amp;$AN$18&amp;";"&amp;VLOOKUP(B46,随机目标!$BC$2:$BF$17,3,0)&amp;"|"&amp;$AN$17&amp;";",IF(B46&gt;2,VLOOKUP(B46,随机目标!$BC$2:$BF$17,3,0)&amp;"|"&amp;$AL$17&amp;";",""))&amp;L46</f>
        <v>pack,304|10;pack,303|100;prop,704,2|200;pack,702|120;pack,703|40;pack,406|60;pack,407|20;prop,322,1|20;prop,323,1|5</v>
      </c>
      <c r="U46" s="56" t="str">
        <f>IF(B46&gt;5,VLOOKUP(B46,随机目标!$BC$2:$BF$17,3,0)&amp;"|"&amp;$AT$17&amp;";",IF(B46&gt;2,VLOOKUP(B46,随机目标!$BC$2:$BF$17,3,0)&amp;"|"&amp;$AR$17&amp;";",""))&amp;M46</f>
        <v>pack,303|150;prop,701,1|20;pack,701|65;pack,702|65;pack,410|10;pack,411|50;pack,412|10;pack,413|10;coin,1860|100;pack,10443|100</v>
      </c>
      <c r="V46" s="56" t="str">
        <f>IF(B46&gt;5,VLOOKUP(B46,随机目标!$BC$2:$BF$17,2,0)&amp;"|"&amp;$AZ$16&amp;";"&amp;VLOOKUP(B46,随机目标!$BC$2:$BF$17,3,0)&amp;"|"&amp;$AZ$17&amp;";",IF(B46&gt;2,VLOOKUP(B46,随机目标!$BC$2:$BF$17,2,0)&amp;"|"&amp;$AX$16&amp;";"&amp;VLOOKUP(B46,随机目标!$BC$2:$BF$17,3,0)&amp;"|"&amp;$AX$17&amp;";",""))&amp;N46</f>
        <v>pack,302|100;pack,303|10;pack,701|140;pack,702|30;coin,930|100;pack,10343|100;pack,10543|100</v>
      </c>
      <c r="W46" s="53" t="s">
        <v>2024</v>
      </c>
      <c r="X46" s="53"/>
      <c r="Y46" s="53"/>
      <c r="AA46" s="50" t="s">
        <v>227</v>
      </c>
      <c r="AD46" s="56" t="str">
        <f t="shared" si="87"/>
        <v>prop,704,10|150</v>
      </c>
      <c r="AE46" s="56" t="str">
        <f t="shared" si="88"/>
        <v>cash,200|100;cash,250|50;cash,300|25;cash,400|10;prop,704,5|300;prop,704,10|150</v>
      </c>
      <c r="AF46" s="56" t="str">
        <f t="shared" si="87"/>
        <v>prop,704,10|150</v>
      </c>
      <c r="AG46" s="56" t="str">
        <f t="shared" si="89"/>
        <v>cash,200|100;cash,250|50;cash,300|25;cash,400|10;prop,704,5|300;prop,704,10|150</v>
      </c>
      <c r="AH46" s="56" t="str">
        <f t="shared" ref="AH46" si="151">IF(OR($AC15="",AH15=""),"",$AC15&amp;"|"&amp;AH15)</f>
        <v>prop,704,10|150</v>
      </c>
      <c r="AI46" s="56" t="str">
        <f t="shared" si="91"/>
        <v>cash,200|100;cash,250|50;cash,300|25;cash,400|10;prop,704,5|300;prop,704,10|150</v>
      </c>
      <c r="AJ46" s="56" t="str">
        <f t="shared" ref="AJ46" si="152">IF(OR($AC15="",AJ15=""),"",$AC15&amp;"|"&amp;AJ15)</f>
        <v/>
      </c>
      <c r="AK46" s="56" t="str">
        <f t="shared" si="93"/>
        <v>prop,704,2|150</v>
      </c>
      <c r="AL46" s="56" t="str">
        <f t="shared" ref="AL46" si="153">IF(OR($AC15="",AL15=""),"",$AC15&amp;"|"&amp;AL15)</f>
        <v/>
      </c>
      <c r="AM46" s="56" t="str">
        <f t="shared" si="95"/>
        <v>prop,704,2|150</v>
      </c>
      <c r="AN46" s="56" t="str">
        <f t="shared" si="96"/>
        <v/>
      </c>
      <c r="AO46" s="56" t="str">
        <f t="shared" si="97"/>
        <v>prop,704,2|200</v>
      </c>
      <c r="AP46" s="56" t="str">
        <f t="shared" ref="AP46" si="154">IF(OR($AC15="",AP15=""),"",$AC15&amp;"|"&amp;AP15)</f>
        <v/>
      </c>
      <c r="AQ46" s="56" t="str">
        <f t="shared" si="99"/>
        <v>prop,701,1|20</v>
      </c>
      <c r="AR46" s="56" t="str">
        <f t="shared" ref="AR46" si="155">IF(OR($AC15="",AR15=""),"",$AC15&amp;"|"&amp;AR15)</f>
        <v/>
      </c>
      <c r="AS46" s="56" t="str">
        <f t="shared" si="101"/>
        <v>prop,701,1|20</v>
      </c>
      <c r="AT46" s="56" t="str">
        <f t="shared" si="102"/>
        <v/>
      </c>
      <c r="AU46" s="56" t="str">
        <f t="shared" si="103"/>
        <v>prop,701,1|20</v>
      </c>
      <c r="AV46" s="56" t="str">
        <f t="shared" ref="AV46" si="156">IF(OR($AC15="",AV15=""),"",$AC15&amp;"|"&amp;AV15)</f>
        <v/>
      </c>
      <c r="AW46" s="56" t="str">
        <f t="shared" si="105"/>
        <v>prop,701,1|1</v>
      </c>
      <c r="AX46" s="56" t="str">
        <f t="shared" ref="AX46" si="157">IF(OR($AC15="",AX15=""),"",$AC15&amp;"|"&amp;AX15)</f>
        <v/>
      </c>
      <c r="AY46" s="56" t="str">
        <f t="shared" si="107"/>
        <v/>
      </c>
      <c r="AZ46" s="56" t="str">
        <f t="shared" si="108"/>
        <v/>
      </c>
      <c r="BA46" s="56" t="str">
        <f t="shared" si="109"/>
        <v/>
      </c>
      <c r="BC46" s="56" t="s">
        <v>2156</v>
      </c>
      <c r="BD46" s="152">
        <v>75</v>
      </c>
      <c r="BE46" s="146">
        <f>VLOOKUP(BD46,价值设定!$I$2:$L$102,3,0)</f>
        <v>125</v>
      </c>
      <c r="BF46" s="146">
        <f>VLOOKUP(BD46,价值设定!$I$2:$L$102,4,0)</f>
        <v>416</v>
      </c>
    </row>
    <row r="47" spans="1:81">
      <c r="A47" s="53">
        <f>怪物产出!A47</f>
        <v>44</v>
      </c>
      <c r="B47" s="53">
        <f>怪物产出!B47</f>
        <v>7</v>
      </c>
      <c r="C47" s="53">
        <f t="shared" si="4"/>
        <v>4</v>
      </c>
      <c r="D47" s="53" t="str">
        <f>价值设定!N46</f>
        <v>coin,940</v>
      </c>
      <c r="E47" s="53" t="str">
        <f>价值设定!O46</f>
        <v>coin,1880</v>
      </c>
      <c r="F47" s="53" t="str">
        <f>价值设定!P46</f>
        <v>coin,4700</v>
      </c>
      <c r="G47" s="56">
        <v>10344</v>
      </c>
      <c r="H47" s="56">
        <v>10444</v>
      </c>
      <c r="I47" s="56" t="str">
        <f t="shared" si="78"/>
        <v>prop,202,2|50;prop,203,1|45;prop,204,1|5</v>
      </c>
      <c r="J47" s="56">
        <v>10544</v>
      </c>
      <c r="K47" s="56" t="str">
        <f t="shared" si="79"/>
        <v>cash,200|100;cash,250|50;cash,300|25;cash,400|10;prop,704,5|300;prop,704,10|150;pack,703|350;pack,408|100</v>
      </c>
      <c r="L47" s="56" t="str">
        <f t="shared" si="80"/>
        <v>prop,704,2|200;pack,702|120;pack,703|40;pack,406|60;pack,407|20;prop,322,1|20;prop,323,1|5</v>
      </c>
      <c r="M47" s="56" t="str">
        <f t="shared" si="81"/>
        <v>prop,701,1|20;pack,701|65;pack,702|65;pack,410|10;pack,411|50;pack,412|10;pack,413|10;coin,1880|100;pack,10444|100</v>
      </c>
      <c r="N47" s="56" t="str">
        <f t="shared" si="5"/>
        <v>pack,701|140;pack,702|30;coin,940|100;pack,10344|100;pack,10544|100</v>
      </c>
      <c r="O47" s="53">
        <v>80044</v>
      </c>
      <c r="P47" s="53">
        <f t="shared" ref="P47:R47" si="158">O47+100</f>
        <v>80144</v>
      </c>
      <c r="Q47" s="53">
        <f t="shared" si="158"/>
        <v>80244</v>
      </c>
      <c r="R47" s="53">
        <f t="shared" si="158"/>
        <v>80344</v>
      </c>
      <c r="S47" s="56" t="str">
        <f>IF(B47&gt;5,VLOOKUP(B47,随机目标!$BC$2:$BF$17,4,0)&amp;"|"&amp;$AH$18&amp;";","")&amp;K47</f>
        <v>pack,304|20;cash,200|100;cash,250|50;cash,300|25;cash,400|10;prop,704,5|300;prop,704,10|150;pack,703|350;pack,408|100</v>
      </c>
      <c r="T47" s="56" t="str">
        <f>IF(B47&gt;5,VLOOKUP(B47,随机目标!$BC$2:$BF$17,4,0)&amp;"|"&amp;$AN$18&amp;";"&amp;VLOOKUP(B47,随机目标!$BC$2:$BF$17,3,0)&amp;"|"&amp;$AN$17&amp;";",IF(B47&gt;2,VLOOKUP(B47,随机目标!$BC$2:$BF$17,3,0)&amp;"|"&amp;$AL$17&amp;";",""))&amp;L47</f>
        <v>pack,304|10;pack,303|100;prop,704,2|200;pack,702|120;pack,703|40;pack,406|60;pack,407|20;prop,322,1|20;prop,323,1|5</v>
      </c>
      <c r="U47" s="56" t="str">
        <f>IF(B47&gt;5,VLOOKUP(B47,随机目标!$BC$2:$BF$17,3,0)&amp;"|"&amp;$AT$17&amp;";",IF(B47&gt;2,VLOOKUP(B47,随机目标!$BC$2:$BF$17,3,0)&amp;"|"&amp;$AR$17&amp;";",""))&amp;M47</f>
        <v>pack,303|150;prop,701,1|20;pack,701|65;pack,702|65;pack,410|10;pack,411|50;pack,412|10;pack,413|10;coin,1880|100;pack,10444|100</v>
      </c>
      <c r="V47" s="56" t="str">
        <f>IF(B47&gt;5,VLOOKUP(B47,随机目标!$BC$2:$BF$17,2,0)&amp;"|"&amp;$AZ$16&amp;";"&amp;VLOOKUP(B47,随机目标!$BC$2:$BF$17,3,0)&amp;"|"&amp;$AZ$17&amp;";",IF(B47&gt;2,VLOOKUP(B47,随机目标!$BC$2:$BF$17,2,0)&amp;"|"&amp;$AX$16&amp;";"&amp;VLOOKUP(B47,随机目标!$BC$2:$BF$17,3,0)&amp;"|"&amp;$AX$17&amp;";",""))&amp;N47</f>
        <v>pack,302|100;pack,303|10;pack,701|140;pack,702|30;coin,940|100;pack,10344|100;pack,10544|100</v>
      </c>
      <c r="W47" s="53" t="s">
        <v>2024</v>
      </c>
      <c r="X47" s="53"/>
      <c r="Y47" s="53"/>
      <c r="AA47" s="50" t="s">
        <v>234</v>
      </c>
      <c r="AD47" s="56" t="str">
        <f t="shared" si="87"/>
        <v/>
      </c>
      <c r="AE47" s="56" t="str">
        <f t="shared" si="88"/>
        <v>cash,200|100;cash,250|50;cash,300|25;cash,400|10;prop,704,5|300;prop,704,10|150</v>
      </c>
      <c r="AF47" s="56" t="str">
        <f t="shared" si="87"/>
        <v/>
      </c>
      <c r="AG47" s="56" t="str">
        <f t="shared" si="89"/>
        <v>cash,200|100;cash,250|50;cash,300|25;cash,400|10;prop,704,5|300;prop,704,10|150</v>
      </c>
      <c r="AH47" s="56" t="str">
        <f t="shared" ref="AH47" si="159">IF(OR($AC16="",AH16=""),"",$AC16&amp;"|"&amp;AH16)</f>
        <v/>
      </c>
      <c r="AI47" s="56" t="str">
        <f t="shared" si="91"/>
        <v>cash,200|100;cash,250|50;cash,300|25;cash,400|10;prop,704,5|300;prop,704,10|150</v>
      </c>
      <c r="AJ47" s="56" t="str">
        <f t="shared" ref="AJ47" si="160">IF(OR($AC16="",AJ16=""),"",$AC16&amp;"|"&amp;AJ16)</f>
        <v/>
      </c>
      <c r="AK47" s="56" t="str">
        <f t="shared" si="93"/>
        <v>prop,704,2|150</v>
      </c>
      <c r="AL47" s="56" t="str">
        <f t="shared" ref="AL47" si="161">IF(OR($AC16="",AL16=""),"",$AC16&amp;"|"&amp;AL16)</f>
        <v/>
      </c>
      <c r="AM47" s="56" t="str">
        <f t="shared" si="95"/>
        <v>prop,704,2|150</v>
      </c>
      <c r="AN47" s="56" t="str">
        <f t="shared" si="96"/>
        <v/>
      </c>
      <c r="AO47" s="56" t="str">
        <f t="shared" si="97"/>
        <v>prop,704,2|200</v>
      </c>
      <c r="AP47" s="56" t="str">
        <f t="shared" ref="AP47" si="162">IF(OR($AC16="",AP16=""),"",$AC16&amp;"|"&amp;AP16)</f>
        <v/>
      </c>
      <c r="AQ47" s="56" t="str">
        <f t="shared" si="99"/>
        <v>prop,701,1|20</v>
      </c>
      <c r="AR47" s="56" t="str">
        <f t="shared" ref="AR47" si="163">IF(OR($AC16="",AR16=""),"",$AC16&amp;"|"&amp;AR16)</f>
        <v/>
      </c>
      <c r="AS47" s="56" t="str">
        <f t="shared" si="101"/>
        <v>prop,701,1|20</v>
      </c>
      <c r="AT47" s="56" t="str">
        <f t="shared" si="102"/>
        <v/>
      </c>
      <c r="AU47" s="56" t="str">
        <f t="shared" si="103"/>
        <v>prop,701,1|20</v>
      </c>
      <c r="AV47" s="56" t="str">
        <f t="shared" ref="AV47" si="164">IF(OR($AC16="",AV16=""),"",$AC16&amp;"|"&amp;AV16)</f>
        <v/>
      </c>
      <c r="AW47" s="56" t="str">
        <f t="shared" si="105"/>
        <v>prop,701,1|1</v>
      </c>
      <c r="AX47" s="56" t="str">
        <f t="shared" ref="AX47" si="165">IF(OR($AC16="",AX16=""),"",$AC16&amp;"|"&amp;AX16)</f>
        <v/>
      </c>
      <c r="AY47" s="56" t="str">
        <f t="shared" si="107"/>
        <v/>
      </c>
      <c r="AZ47" s="56" t="str">
        <f t="shared" si="108"/>
        <v/>
      </c>
      <c r="BA47" s="56" t="str">
        <f t="shared" si="109"/>
        <v/>
      </c>
      <c r="BC47" s="56" t="s">
        <v>2157</v>
      </c>
      <c r="BD47" s="152">
        <v>76</v>
      </c>
      <c r="BE47" s="146">
        <f>VLOOKUP(BD47,价值设定!$I$2:$L$102,3,0)</f>
        <v>126</v>
      </c>
      <c r="BF47" s="146">
        <f>VLOOKUP(BD47,价值设定!$I$2:$L$102,4,0)</f>
        <v>420</v>
      </c>
    </row>
    <row r="48" spans="1:81">
      <c r="A48" s="53">
        <f>怪物产出!A48</f>
        <v>45</v>
      </c>
      <c r="B48" s="53">
        <f>怪物产出!B48</f>
        <v>8</v>
      </c>
      <c r="C48" s="53">
        <f t="shared" si="4"/>
        <v>5</v>
      </c>
      <c r="D48" s="53" t="str">
        <f>价值设定!N47</f>
        <v>coin,950</v>
      </c>
      <c r="E48" s="53" t="str">
        <f>价值设定!O47</f>
        <v>coin,1900</v>
      </c>
      <c r="F48" s="53" t="str">
        <f>价值设定!P47</f>
        <v>coin,4750</v>
      </c>
      <c r="G48" s="56">
        <v>10345</v>
      </c>
      <c r="H48" s="56">
        <v>10445</v>
      </c>
      <c r="I48" s="56" t="str">
        <f t="shared" si="78"/>
        <v>prop,202,2|25;prop,203,2|45;prop,204,1|15;prop,205,1|5</v>
      </c>
      <c r="J48" s="56">
        <v>10545</v>
      </c>
      <c r="K48" s="56" t="str">
        <f t="shared" si="79"/>
        <v>cash,200|100;cash,250|50;cash,300|25;cash,400|10;prop,704,5|300;prop,704,10|150;pack,703|350;pack,408|100</v>
      </c>
      <c r="L48" s="56" t="str">
        <f t="shared" si="80"/>
        <v>prop,704,2|200;pack,702|120;pack,703|40;pack,406|60;pack,407|20;prop,322,1|20;prop,323,1|5</v>
      </c>
      <c r="M48" s="56" t="str">
        <f t="shared" si="81"/>
        <v>prop,701,1|20;pack,701|65;pack,702|65;pack,410|10;pack,411|50;pack,412|10;pack,413|10;coin,1900|100;pack,10445|100</v>
      </c>
      <c r="N48" s="56" t="str">
        <f t="shared" si="5"/>
        <v>pack,701|140;pack,702|30;coin,950|100;pack,10345|100;pack,10545|100</v>
      </c>
      <c r="O48" s="53">
        <v>80045</v>
      </c>
      <c r="P48" s="53">
        <f t="shared" ref="P48:R48" si="166">O48+100</f>
        <v>80145</v>
      </c>
      <c r="Q48" s="53">
        <f t="shared" si="166"/>
        <v>80245</v>
      </c>
      <c r="R48" s="53">
        <f t="shared" si="166"/>
        <v>80345</v>
      </c>
      <c r="S48" s="56" t="str">
        <f>IF(B48&gt;5,VLOOKUP(B48,随机目标!$BC$2:$BF$17,4,0)&amp;"|"&amp;$AH$18&amp;";","")&amp;K48</f>
        <v>pack,304|20;cash,200|100;cash,250|50;cash,300|25;cash,400|10;prop,704,5|300;prop,704,10|150;pack,703|350;pack,408|100</v>
      </c>
      <c r="T48" s="56" t="str">
        <f>IF(B48&gt;5,VLOOKUP(B48,随机目标!$BC$2:$BF$17,4,0)&amp;"|"&amp;$AN$18&amp;";"&amp;VLOOKUP(B48,随机目标!$BC$2:$BF$17,3,0)&amp;"|"&amp;$AN$17&amp;";",IF(B48&gt;2,VLOOKUP(B48,随机目标!$BC$2:$BF$17,3,0)&amp;"|"&amp;$AL$17&amp;";",""))&amp;L48</f>
        <v>pack,304|10;pack,303|100;prop,704,2|200;pack,702|120;pack,703|40;pack,406|60;pack,407|20;prop,322,1|20;prop,323,1|5</v>
      </c>
      <c r="U48" s="56" t="str">
        <f>IF(B48&gt;5,VLOOKUP(B48,随机目标!$BC$2:$BF$17,3,0)&amp;"|"&amp;$AT$17&amp;";",IF(B48&gt;2,VLOOKUP(B48,随机目标!$BC$2:$BF$17,3,0)&amp;"|"&amp;$AR$17&amp;";",""))&amp;M48</f>
        <v>pack,303|150;prop,701,1|20;pack,701|65;pack,702|65;pack,410|10;pack,411|50;pack,412|10;pack,413|10;coin,1900|100;pack,10445|100</v>
      </c>
      <c r="V48" s="56" t="str">
        <f>IF(B48&gt;5,VLOOKUP(B48,随机目标!$BC$2:$BF$17,2,0)&amp;"|"&amp;$AZ$16&amp;";"&amp;VLOOKUP(B48,随机目标!$BC$2:$BF$17,3,0)&amp;"|"&amp;$AZ$17&amp;";",IF(B48&gt;2,VLOOKUP(B48,随机目标!$BC$2:$BF$17,2,0)&amp;"|"&amp;$AX$16&amp;";"&amp;VLOOKUP(B48,随机目标!$BC$2:$BF$17,3,0)&amp;"|"&amp;$AX$17&amp;";",""))&amp;N48</f>
        <v>pack,302|100;pack,303|10;pack,701|140;pack,702|30;coin,950|100;pack,10345|100;pack,10545|100</v>
      </c>
      <c r="W48" s="53" t="s">
        <v>2024</v>
      </c>
      <c r="X48" s="53"/>
      <c r="Y48" s="53"/>
      <c r="AA48" s="50" t="s">
        <v>230</v>
      </c>
      <c r="AD48" s="56" t="str">
        <f t="shared" si="87"/>
        <v/>
      </c>
      <c r="AE48" s="56" t="str">
        <f t="shared" si="88"/>
        <v>cash,200|100;cash,250|50;cash,300|25;cash,400|10;prop,704,5|300;prop,704,10|150</v>
      </c>
      <c r="AF48" s="56" t="str">
        <f t="shared" si="87"/>
        <v/>
      </c>
      <c r="AG48" s="56" t="str">
        <f t="shared" si="89"/>
        <v>cash,200|100;cash,250|50;cash,300|25;cash,400|10;prop,704,5|300;prop,704,10|150</v>
      </c>
      <c r="AH48" s="56" t="str">
        <f t="shared" ref="AH48" si="167">IF(OR($AC17="",AH17=""),"",$AC17&amp;"|"&amp;AH17)</f>
        <v/>
      </c>
      <c r="AI48" s="56" t="str">
        <f t="shared" si="91"/>
        <v>cash,200|100;cash,250|50;cash,300|25;cash,400|10;prop,704,5|300;prop,704,10|150</v>
      </c>
      <c r="AJ48" s="56" t="str">
        <f t="shared" ref="AJ48" si="168">IF(OR($AC17="",AJ17=""),"",$AC17&amp;"|"&amp;AJ17)</f>
        <v/>
      </c>
      <c r="AK48" s="56" t="str">
        <f t="shared" si="93"/>
        <v>prop,704,2|150</v>
      </c>
      <c r="AL48" s="56" t="str">
        <f t="shared" ref="AL48" si="169">IF(OR($AC17="",AL17=""),"",$AC17&amp;"|"&amp;AL17)</f>
        <v/>
      </c>
      <c r="AM48" s="56" t="str">
        <f t="shared" si="95"/>
        <v>prop,704,2|150</v>
      </c>
      <c r="AN48" s="56" t="str">
        <f t="shared" si="96"/>
        <v/>
      </c>
      <c r="AO48" s="56" t="str">
        <f t="shared" si="97"/>
        <v>prop,704,2|200</v>
      </c>
      <c r="AP48" s="56" t="str">
        <f t="shared" ref="AP48" si="170">IF(OR($AC17="",AP17=""),"",$AC17&amp;"|"&amp;AP17)</f>
        <v/>
      </c>
      <c r="AQ48" s="56" t="str">
        <f t="shared" si="99"/>
        <v>prop,701,1|20</v>
      </c>
      <c r="AR48" s="56" t="str">
        <f t="shared" ref="AR48" si="171">IF(OR($AC17="",AR17=""),"",$AC17&amp;"|"&amp;AR17)</f>
        <v/>
      </c>
      <c r="AS48" s="56" t="str">
        <f t="shared" si="101"/>
        <v>prop,701,1|20</v>
      </c>
      <c r="AT48" s="56" t="str">
        <f t="shared" si="102"/>
        <v/>
      </c>
      <c r="AU48" s="56" t="str">
        <f t="shared" si="103"/>
        <v>prop,701,1|20</v>
      </c>
      <c r="AV48" s="56" t="str">
        <f t="shared" ref="AV48" si="172">IF(OR($AC17="",AV17=""),"",$AC17&amp;"|"&amp;AV17)</f>
        <v/>
      </c>
      <c r="AW48" s="56" t="str">
        <f t="shared" si="105"/>
        <v>prop,701,1|1</v>
      </c>
      <c r="AX48" s="56" t="str">
        <f t="shared" ref="AX48" si="173">IF(OR($AC17="",AX17=""),"",$AC17&amp;"|"&amp;AX17)</f>
        <v/>
      </c>
      <c r="AY48" s="56" t="str">
        <f t="shared" si="107"/>
        <v/>
      </c>
      <c r="AZ48" s="56" t="str">
        <f t="shared" si="108"/>
        <v/>
      </c>
      <c r="BA48" s="56" t="str">
        <f t="shared" si="109"/>
        <v/>
      </c>
      <c r="BC48" s="56" t="s">
        <v>187</v>
      </c>
      <c r="BD48" s="152">
        <v>77</v>
      </c>
      <c r="BE48" s="146">
        <f>VLOOKUP(BD48,价值设定!$I$2:$L$102,3,0)</f>
        <v>127</v>
      </c>
      <c r="BF48" s="146">
        <f>VLOOKUP(BD48,价值设定!$I$2:$L$102,4,0)</f>
        <v>423</v>
      </c>
    </row>
    <row r="49" spans="1:58">
      <c r="A49" s="53">
        <f>怪物产出!A49</f>
        <v>46</v>
      </c>
      <c r="B49" s="53">
        <f>怪物产出!B49</f>
        <v>8</v>
      </c>
      <c r="C49" s="53">
        <f t="shared" si="4"/>
        <v>5</v>
      </c>
      <c r="D49" s="53" t="str">
        <f>价值设定!N48</f>
        <v>coin,960</v>
      </c>
      <c r="E49" s="53" t="str">
        <f>价值设定!O48</f>
        <v>coin,1920</v>
      </c>
      <c r="F49" s="53" t="str">
        <f>价值设定!P48</f>
        <v>coin,4800</v>
      </c>
      <c r="G49" s="56">
        <v>10346</v>
      </c>
      <c r="H49" s="56">
        <v>10446</v>
      </c>
      <c r="I49" s="56" t="str">
        <f t="shared" si="78"/>
        <v>prop,202,2|25;prop,203,2|45;prop,204,1|15;prop,205,1|5</v>
      </c>
      <c r="J49" s="56">
        <v>10546</v>
      </c>
      <c r="K49" s="56" t="str">
        <f t="shared" si="79"/>
        <v>cash,200|100;cash,250|50;cash,300|25;cash,400|10;prop,704,5|300;prop,704,10|150;pack,703|350;pack,408|100</v>
      </c>
      <c r="L49" s="56" t="str">
        <f t="shared" si="80"/>
        <v>prop,704,2|200;pack,702|120;pack,703|40;pack,406|60;pack,407|20;prop,322,1|20;prop,323,1|5</v>
      </c>
      <c r="M49" s="56" t="str">
        <f t="shared" si="81"/>
        <v>prop,701,1|20;pack,701|65;pack,702|65;pack,410|10;pack,411|50;pack,412|10;pack,413|10;coin,1920|100;pack,10446|100</v>
      </c>
      <c r="N49" s="56" t="str">
        <f t="shared" si="5"/>
        <v>pack,701|140;pack,702|30;coin,960|100;pack,10346|100;pack,10546|100</v>
      </c>
      <c r="O49" s="53">
        <v>80046</v>
      </c>
      <c r="P49" s="53">
        <f t="shared" ref="P49:R49" si="174">O49+100</f>
        <v>80146</v>
      </c>
      <c r="Q49" s="53">
        <f t="shared" si="174"/>
        <v>80246</v>
      </c>
      <c r="R49" s="53">
        <f t="shared" si="174"/>
        <v>80346</v>
      </c>
      <c r="S49" s="56" t="str">
        <f>IF(B49&gt;5,VLOOKUP(B49,随机目标!$BC$2:$BF$17,4,0)&amp;"|"&amp;$AH$18&amp;";","")&amp;K49</f>
        <v>pack,304|20;cash,200|100;cash,250|50;cash,300|25;cash,400|10;prop,704,5|300;prop,704,10|150;pack,703|350;pack,408|100</v>
      </c>
      <c r="T49" s="56" t="str">
        <f>IF(B49&gt;5,VLOOKUP(B49,随机目标!$BC$2:$BF$17,4,0)&amp;"|"&amp;$AN$18&amp;";"&amp;VLOOKUP(B49,随机目标!$BC$2:$BF$17,3,0)&amp;"|"&amp;$AN$17&amp;";",IF(B49&gt;2,VLOOKUP(B49,随机目标!$BC$2:$BF$17,3,0)&amp;"|"&amp;$AL$17&amp;";",""))&amp;L49</f>
        <v>pack,304|10;pack,303|100;prop,704,2|200;pack,702|120;pack,703|40;pack,406|60;pack,407|20;prop,322,1|20;prop,323,1|5</v>
      </c>
      <c r="U49" s="56" t="str">
        <f>IF(B49&gt;5,VLOOKUP(B49,随机目标!$BC$2:$BF$17,3,0)&amp;"|"&amp;$AT$17&amp;";",IF(B49&gt;2,VLOOKUP(B49,随机目标!$BC$2:$BF$17,3,0)&amp;"|"&amp;$AR$17&amp;";",""))&amp;M49</f>
        <v>pack,303|150;prop,701,1|20;pack,701|65;pack,702|65;pack,410|10;pack,411|50;pack,412|10;pack,413|10;coin,1920|100;pack,10446|100</v>
      </c>
      <c r="V49" s="56" t="str">
        <f>IF(B49&gt;5,VLOOKUP(B49,随机目标!$BC$2:$BF$17,2,0)&amp;"|"&amp;$AZ$16&amp;";"&amp;VLOOKUP(B49,随机目标!$BC$2:$BF$17,3,0)&amp;"|"&amp;$AZ$17&amp;";",IF(B49&gt;2,VLOOKUP(B49,随机目标!$BC$2:$BF$17,2,0)&amp;"|"&amp;$AX$16&amp;";"&amp;VLOOKUP(B49,随机目标!$BC$2:$BF$17,3,0)&amp;"|"&amp;$AX$17&amp;";",""))&amp;N49</f>
        <v>pack,302|100;pack,303|10;pack,701|140;pack,702|30;coin,960|100;pack,10346|100;pack,10546|100</v>
      </c>
      <c r="W49" s="53" t="s">
        <v>2024</v>
      </c>
      <c r="X49" s="53"/>
      <c r="Y49" s="53"/>
      <c r="AA49" s="50" t="s">
        <v>228</v>
      </c>
      <c r="AD49" s="56" t="str">
        <f t="shared" si="87"/>
        <v/>
      </c>
      <c r="AE49" s="56" t="str">
        <f t="shared" si="88"/>
        <v>cash,200|100;cash,250|50;cash,300|25;cash,400|10;prop,704,5|300;prop,704,10|150</v>
      </c>
      <c r="AF49" s="56" t="str">
        <f t="shared" si="87"/>
        <v/>
      </c>
      <c r="AG49" s="56" t="str">
        <f t="shared" si="89"/>
        <v>cash,200|100;cash,250|50;cash,300|25;cash,400|10;prop,704,5|300;prop,704,10|150</v>
      </c>
      <c r="AH49" s="56" t="str">
        <f t="shared" ref="AH49" si="175">IF(OR($AC18="",AH18=""),"",$AC18&amp;"|"&amp;AH18)</f>
        <v/>
      </c>
      <c r="AI49" s="56" t="str">
        <f t="shared" si="91"/>
        <v>cash,200|100;cash,250|50;cash,300|25;cash,400|10;prop,704,5|300;prop,704,10|150</v>
      </c>
      <c r="AJ49" s="56" t="str">
        <f t="shared" ref="AJ49" si="176">IF(OR($AC18="",AJ18=""),"",$AC18&amp;"|"&amp;AJ18)</f>
        <v/>
      </c>
      <c r="AK49" s="56" t="str">
        <f t="shared" si="93"/>
        <v>prop,704,2|150</v>
      </c>
      <c r="AL49" s="56" t="str">
        <f t="shared" ref="AL49" si="177">IF(OR($AC18="",AL18=""),"",$AC18&amp;"|"&amp;AL18)</f>
        <v/>
      </c>
      <c r="AM49" s="56" t="str">
        <f t="shared" si="95"/>
        <v>prop,704,2|150</v>
      </c>
      <c r="AN49" s="56" t="str">
        <f t="shared" si="96"/>
        <v/>
      </c>
      <c r="AO49" s="56" t="str">
        <f t="shared" si="97"/>
        <v>prop,704,2|200</v>
      </c>
      <c r="AP49" s="56" t="str">
        <f t="shared" ref="AP49" si="178">IF(OR($AC18="",AP18=""),"",$AC18&amp;"|"&amp;AP18)</f>
        <v/>
      </c>
      <c r="AQ49" s="56" t="str">
        <f t="shared" si="99"/>
        <v>prop,701,1|20</v>
      </c>
      <c r="AR49" s="56" t="str">
        <f t="shared" ref="AR49" si="179">IF(OR($AC18="",AR18=""),"",$AC18&amp;"|"&amp;AR18)</f>
        <v/>
      </c>
      <c r="AS49" s="56" t="str">
        <f t="shared" si="101"/>
        <v>prop,701,1|20</v>
      </c>
      <c r="AT49" s="56" t="str">
        <f t="shared" si="102"/>
        <v/>
      </c>
      <c r="AU49" s="56" t="str">
        <f t="shared" si="103"/>
        <v>prop,701,1|20</v>
      </c>
      <c r="AV49" s="56" t="str">
        <f t="shared" ref="AV49" si="180">IF(OR($AC18="",AV18=""),"",$AC18&amp;"|"&amp;AV18)</f>
        <v/>
      </c>
      <c r="AW49" s="56" t="str">
        <f t="shared" si="105"/>
        <v>prop,701,1|1</v>
      </c>
      <c r="AX49" s="56" t="str">
        <f t="shared" ref="AX49" si="181">IF(OR($AC18="",AX18=""),"",$AC18&amp;"|"&amp;AX18)</f>
        <v/>
      </c>
      <c r="AY49" s="56" t="str">
        <f t="shared" si="107"/>
        <v/>
      </c>
      <c r="AZ49" s="56" t="str">
        <f t="shared" si="108"/>
        <v/>
      </c>
      <c r="BA49" s="56" t="str">
        <f t="shared" si="109"/>
        <v/>
      </c>
      <c r="BC49" s="56" t="s">
        <v>2158</v>
      </c>
      <c r="BD49" s="152">
        <v>78</v>
      </c>
      <c r="BE49" s="146">
        <f>VLOOKUP(BD49,价值设定!$I$2:$L$102,3,0)</f>
        <v>128</v>
      </c>
      <c r="BF49" s="146">
        <f>VLOOKUP(BD49,价值设定!$I$2:$L$102,4,0)</f>
        <v>426</v>
      </c>
    </row>
    <row r="50" spans="1:58">
      <c r="A50" s="53">
        <f>怪物产出!A50</f>
        <v>47</v>
      </c>
      <c r="B50" s="53">
        <f>怪物产出!B50</f>
        <v>8</v>
      </c>
      <c r="C50" s="53">
        <f t="shared" si="4"/>
        <v>5</v>
      </c>
      <c r="D50" s="53" t="str">
        <f>价值设定!N49</f>
        <v>coin,970</v>
      </c>
      <c r="E50" s="53" t="str">
        <f>价值设定!O49</f>
        <v>coin,1940</v>
      </c>
      <c r="F50" s="53" t="str">
        <f>价值设定!P49</f>
        <v>coin,4850</v>
      </c>
      <c r="G50" s="56">
        <v>10347</v>
      </c>
      <c r="H50" s="56">
        <v>10447</v>
      </c>
      <c r="I50" s="56" t="str">
        <f t="shared" si="78"/>
        <v>prop,202,2|25;prop,203,2|45;prop,204,1|15;prop,205,1|5</v>
      </c>
      <c r="J50" s="56">
        <v>10547</v>
      </c>
      <c r="K50" s="56" t="str">
        <f t="shared" si="79"/>
        <v>cash,200|100;cash,250|50;cash,300|25;cash,400|10;prop,704,5|300;prop,704,10|150;pack,703|350;pack,408|100</v>
      </c>
      <c r="L50" s="56" t="str">
        <f t="shared" si="80"/>
        <v>prop,704,2|200;pack,702|120;pack,703|40;pack,406|60;pack,407|20;prop,322,1|20;prop,323,1|5</v>
      </c>
      <c r="M50" s="56" t="str">
        <f t="shared" si="81"/>
        <v>prop,701,1|20;pack,701|65;pack,702|65;pack,410|10;pack,411|50;pack,412|10;pack,413|10;coin,1940|100;pack,10447|100</v>
      </c>
      <c r="N50" s="56" t="str">
        <f t="shared" si="5"/>
        <v>pack,701|140;pack,702|30;coin,970|100;pack,10347|100;pack,10547|100</v>
      </c>
      <c r="O50" s="53">
        <v>80047</v>
      </c>
      <c r="P50" s="53">
        <f t="shared" ref="P50:R50" si="182">O50+100</f>
        <v>80147</v>
      </c>
      <c r="Q50" s="53">
        <f t="shared" si="182"/>
        <v>80247</v>
      </c>
      <c r="R50" s="53">
        <f t="shared" si="182"/>
        <v>80347</v>
      </c>
      <c r="S50" s="56" t="str">
        <f>IF(B50&gt;5,VLOOKUP(B50,随机目标!$BC$2:$BF$17,4,0)&amp;"|"&amp;$AH$18&amp;";","")&amp;K50</f>
        <v>pack,304|20;cash,200|100;cash,250|50;cash,300|25;cash,400|10;prop,704,5|300;prop,704,10|150;pack,703|350;pack,408|100</v>
      </c>
      <c r="T50" s="56" t="str">
        <f>IF(B50&gt;5,VLOOKUP(B50,随机目标!$BC$2:$BF$17,4,0)&amp;"|"&amp;$AN$18&amp;";"&amp;VLOOKUP(B50,随机目标!$BC$2:$BF$17,3,0)&amp;"|"&amp;$AN$17&amp;";",IF(B50&gt;2,VLOOKUP(B50,随机目标!$BC$2:$BF$17,3,0)&amp;"|"&amp;$AL$17&amp;";",""))&amp;L50</f>
        <v>pack,304|10;pack,303|100;prop,704,2|200;pack,702|120;pack,703|40;pack,406|60;pack,407|20;prop,322,1|20;prop,323,1|5</v>
      </c>
      <c r="U50" s="56" t="str">
        <f>IF(B50&gt;5,VLOOKUP(B50,随机目标!$BC$2:$BF$17,3,0)&amp;"|"&amp;$AT$17&amp;";",IF(B50&gt;2,VLOOKUP(B50,随机目标!$BC$2:$BF$17,3,0)&amp;"|"&amp;$AR$17&amp;";",""))&amp;M50</f>
        <v>pack,303|150;prop,701,1|20;pack,701|65;pack,702|65;pack,410|10;pack,411|50;pack,412|10;pack,413|10;coin,1940|100;pack,10447|100</v>
      </c>
      <c r="V50" s="56" t="str">
        <f>IF(B50&gt;5,VLOOKUP(B50,随机目标!$BC$2:$BF$17,2,0)&amp;"|"&amp;$AZ$16&amp;";"&amp;VLOOKUP(B50,随机目标!$BC$2:$BF$17,3,0)&amp;"|"&amp;$AZ$17&amp;";",IF(B50&gt;2,VLOOKUP(B50,随机目标!$BC$2:$BF$17,2,0)&amp;"|"&amp;$AX$16&amp;";"&amp;VLOOKUP(B50,随机目标!$BC$2:$BF$17,3,0)&amp;"|"&amp;$AX$17&amp;";",""))&amp;N50</f>
        <v>pack,302|100;pack,303|10;pack,701|140;pack,702|30;coin,970|100;pack,10347|100;pack,10547|100</v>
      </c>
      <c r="W50" s="53" t="s">
        <v>2024</v>
      </c>
      <c r="X50" s="53"/>
      <c r="Y50" s="53"/>
      <c r="AA50" s="50" t="s">
        <v>250</v>
      </c>
      <c r="AD50" s="56" t="str">
        <f t="shared" si="87"/>
        <v/>
      </c>
      <c r="AE50" s="56" t="str">
        <f t="shared" si="88"/>
        <v>cash,200|100;cash,250|50;cash,300|25;cash,400|10;prop,704,5|300;prop,704,10|150</v>
      </c>
      <c r="AF50" s="56" t="str">
        <f t="shared" si="87"/>
        <v/>
      </c>
      <c r="AG50" s="56" t="str">
        <f t="shared" si="89"/>
        <v>cash,200|100;cash,250|50;cash,300|25;cash,400|10;prop,704,5|300;prop,704,10|150</v>
      </c>
      <c r="AH50" s="56" t="str">
        <f t="shared" ref="AH50" si="183">IF(OR($AC19="",AH19=""),"",$AC19&amp;"|"&amp;AH19)</f>
        <v/>
      </c>
      <c r="AI50" s="56" t="str">
        <f t="shared" si="91"/>
        <v>cash,200|100;cash,250|50;cash,300|25;cash,400|10;prop,704,5|300;prop,704,10|150</v>
      </c>
      <c r="AJ50" s="56" t="str">
        <f t="shared" ref="AJ50" si="184">IF(OR($AC19="",AJ19=""),"",$AC19&amp;"|"&amp;AJ19)</f>
        <v/>
      </c>
      <c r="AK50" s="56" t="str">
        <f t="shared" si="93"/>
        <v>prop,704,2|150</v>
      </c>
      <c r="AL50" s="56" t="str">
        <f t="shared" ref="AL50" si="185">IF(OR($AC19="",AL19=""),"",$AC19&amp;"|"&amp;AL19)</f>
        <v/>
      </c>
      <c r="AM50" s="56" t="str">
        <f t="shared" si="95"/>
        <v>prop,704,2|150</v>
      </c>
      <c r="AN50" s="56" t="str">
        <f t="shared" si="96"/>
        <v/>
      </c>
      <c r="AO50" s="56" t="str">
        <f t="shared" si="97"/>
        <v>prop,704,2|200</v>
      </c>
      <c r="AP50" s="56" t="str">
        <f t="shared" ref="AP50" si="186">IF(OR($AC19="",AP19=""),"",$AC19&amp;"|"&amp;AP19)</f>
        <v/>
      </c>
      <c r="AQ50" s="56" t="str">
        <f t="shared" si="99"/>
        <v>prop,701,1|20</v>
      </c>
      <c r="AR50" s="56" t="str">
        <f t="shared" ref="AR50" si="187">IF(OR($AC19="",AR19=""),"",$AC19&amp;"|"&amp;AR19)</f>
        <v>pack,701|40</v>
      </c>
      <c r="AS50" s="56" t="str">
        <f t="shared" si="101"/>
        <v>prop,701,1|20;pack,701|40</v>
      </c>
      <c r="AT50" s="56" t="str">
        <f t="shared" si="102"/>
        <v>pack,701|65</v>
      </c>
      <c r="AU50" s="56" t="str">
        <f t="shared" si="103"/>
        <v>prop,701,1|20;pack,701|65</v>
      </c>
      <c r="AV50" s="56" t="str">
        <f t="shared" ref="AV50" si="188">IF(OR($AC19="",AV19=""),"",$AC19&amp;"|"&amp;AV19)</f>
        <v/>
      </c>
      <c r="AW50" s="56" t="str">
        <f t="shared" si="105"/>
        <v>prop,701,1|1</v>
      </c>
      <c r="AX50" s="56" t="str">
        <f t="shared" ref="AX50" si="189">IF(OR($AC19="",AX19=""),"",$AC19&amp;"|"&amp;AX19)</f>
        <v>pack,701|150</v>
      </c>
      <c r="AY50" s="56" t="str">
        <f t="shared" si="107"/>
        <v>pack,701|150</v>
      </c>
      <c r="AZ50" s="56" t="str">
        <f t="shared" si="108"/>
        <v>pack,701|140</v>
      </c>
      <c r="BA50" s="56" t="str">
        <f t="shared" si="109"/>
        <v>pack,701|140</v>
      </c>
      <c r="BC50" s="56" t="s">
        <v>2159</v>
      </c>
      <c r="BD50" s="152">
        <v>79</v>
      </c>
      <c r="BE50" s="146">
        <f>VLOOKUP(BD50,价值设定!$I$2:$L$102,3,0)</f>
        <v>129</v>
      </c>
      <c r="BF50" s="146">
        <f>VLOOKUP(BD50,价值设定!$I$2:$L$102,4,0)</f>
        <v>430</v>
      </c>
    </row>
    <row r="51" spans="1:58">
      <c r="A51" s="53">
        <f>怪物产出!A51</f>
        <v>48</v>
      </c>
      <c r="B51" s="53">
        <f>怪物产出!B51</f>
        <v>8</v>
      </c>
      <c r="C51" s="53">
        <f t="shared" si="4"/>
        <v>5</v>
      </c>
      <c r="D51" s="53" t="str">
        <f>价值设定!N50</f>
        <v>coin,980</v>
      </c>
      <c r="E51" s="53" t="str">
        <f>价值设定!O50</f>
        <v>coin,1960</v>
      </c>
      <c r="F51" s="53" t="str">
        <f>价值设定!P50</f>
        <v>coin,4900</v>
      </c>
      <c r="G51" s="56">
        <v>10348</v>
      </c>
      <c r="H51" s="56">
        <v>10448</v>
      </c>
      <c r="I51" s="56" t="str">
        <f t="shared" si="78"/>
        <v>prop,202,2|25;prop,203,2|45;prop,204,1|15;prop,205,1|5</v>
      </c>
      <c r="J51" s="56">
        <v>10548</v>
      </c>
      <c r="K51" s="56" t="str">
        <f t="shared" si="79"/>
        <v>cash,200|100;cash,250|50;cash,300|25;cash,400|10;prop,704,5|300;prop,704,10|150;pack,703|350;pack,408|100</v>
      </c>
      <c r="L51" s="56" t="str">
        <f t="shared" si="80"/>
        <v>prop,704,2|200;pack,702|120;pack,703|40;pack,406|60;pack,407|20;prop,322,1|20;prop,323,1|5</v>
      </c>
      <c r="M51" s="56" t="str">
        <f t="shared" si="81"/>
        <v>prop,701,1|20;pack,701|65;pack,702|65;pack,410|10;pack,411|50;pack,412|10;pack,413|10;coin,1960|100;pack,10448|100</v>
      </c>
      <c r="N51" s="56" t="str">
        <f t="shared" si="5"/>
        <v>pack,701|140;pack,702|30;coin,980|100;pack,10348|100;pack,10548|100</v>
      </c>
      <c r="O51" s="53">
        <v>80048</v>
      </c>
      <c r="P51" s="53">
        <f t="shared" ref="P51:R51" si="190">O51+100</f>
        <v>80148</v>
      </c>
      <c r="Q51" s="53">
        <f t="shared" si="190"/>
        <v>80248</v>
      </c>
      <c r="R51" s="53">
        <f t="shared" si="190"/>
        <v>80348</v>
      </c>
      <c r="S51" s="56" t="str">
        <f>IF(B51&gt;5,VLOOKUP(B51,随机目标!$BC$2:$BF$17,4,0)&amp;"|"&amp;$AH$18&amp;";","")&amp;K51</f>
        <v>pack,304|20;cash,200|100;cash,250|50;cash,300|25;cash,400|10;prop,704,5|300;prop,704,10|150;pack,703|350;pack,408|100</v>
      </c>
      <c r="T51" s="56" t="str">
        <f>IF(B51&gt;5,VLOOKUP(B51,随机目标!$BC$2:$BF$17,4,0)&amp;"|"&amp;$AN$18&amp;";"&amp;VLOOKUP(B51,随机目标!$BC$2:$BF$17,3,0)&amp;"|"&amp;$AN$17&amp;";",IF(B51&gt;2,VLOOKUP(B51,随机目标!$BC$2:$BF$17,3,0)&amp;"|"&amp;$AL$17&amp;";",""))&amp;L51</f>
        <v>pack,304|10;pack,303|100;prop,704,2|200;pack,702|120;pack,703|40;pack,406|60;pack,407|20;prop,322,1|20;prop,323,1|5</v>
      </c>
      <c r="U51" s="56" t="str">
        <f>IF(B51&gt;5,VLOOKUP(B51,随机目标!$BC$2:$BF$17,3,0)&amp;"|"&amp;$AT$17&amp;";",IF(B51&gt;2,VLOOKUP(B51,随机目标!$BC$2:$BF$17,3,0)&amp;"|"&amp;$AR$17&amp;";",""))&amp;M51</f>
        <v>pack,303|150;prop,701,1|20;pack,701|65;pack,702|65;pack,410|10;pack,411|50;pack,412|10;pack,413|10;coin,1960|100;pack,10448|100</v>
      </c>
      <c r="V51" s="56" t="str">
        <f>IF(B51&gt;5,VLOOKUP(B51,随机目标!$BC$2:$BF$17,2,0)&amp;"|"&amp;$AZ$16&amp;";"&amp;VLOOKUP(B51,随机目标!$BC$2:$BF$17,3,0)&amp;"|"&amp;$AZ$17&amp;";",IF(B51&gt;2,VLOOKUP(B51,随机目标!$BC$2:$BF$17,2,0)&amp;"|"&amp;$AX$16&amp;";"&amp;VLOOKUP(B51,随机目标!$BC$2:$BF$17,3,0)&amp;"|"&amp;$AX$17&amp;";",""))&amp;N51</f>
        <v>pack,302|100;pack,303|10;pack,701|140;pack,702|30;coin,980|100;pack,10348|100;pack,10548|100</v>
      </c>
      <c r="W51" s="53" t="s">
        <v>2024</v>
      </c>
      <c r="X51" s="53"/>
      <c r="Y51" s="53"/>
      <c r="AA51" s="50" t="s">
        <v>251</v>
      </c>
      <c r="AD51" s="56" t="str">
        <f t="shared" si="87"/>
        <v/>
      </c>
      <c r="AE51" s="56" t="str">
        <f t="shared" si="88"/>
        <v>cash,200|100;cash,250|50;cash,300|25;cash,400|10;prop,704,5|300;prop,704,10|150</v>
      </c>
      <c r="AF51" s="56" t="str">
        <f t="shared" si="87"/>
        <v/>
      </c>
      <c r="AG51" s="56" t="str">
        <f t="shared" si="89"/>
        <v>cash,200|100;cash,250|50;cash,300|25;cash,400|10;prop,704,5|300;prop,704,10|150</v>
      </c>
      <c r="AH51" s="56" t="str">
        <f t="shared" ref="AH51" si="191">IF(OR($AC20="",AH20=""),"",$AC20&amp;"|"&amp;AH20)</f>
        <v/>
      </c>
      <c r="AI51" s="56" t="str">
        <f t="shared" si="91"/>
        <v>cash,200|100;cash,250|50;cash,300|25;cash,400|10;prop,704,5|300;prop,704,10|150</v>
      </c>
      <c r="AJ51" s="56" t="str">
        <f t="shared" ref="AJ51" si="192">IF(OR($AC20="",AJ20=""),"",$AC20&amp;"|"&amp;AJ20)</f>
        <v/>
      </c>
      <c r="AK51" s="56" t="str">
        <f t="shared" si="93"/>
        <v>prop,704,2|150</v>
      </c>
      <c r="AL51" s="56" t="str">
        <f t="shared" ref="AL51" si="193">IF(OR($AC20="",AL20=""),"",$AC20&amp;"|"&amp;AL20)</f>
        <v>pack,702|90</v>
      </c>
      <c r="AM51" s="56" t="str">
        <f t="shared" si="95"/>
        <v>prop,704,2|150;pack,702|90</v>
      </c>
      <c r="AN51" s="56" t="str">
        <f t="shared" si="96"/>
        <v>pack,702|120</v>
      </c>
      <c r="AO51" s="56" t="str">
        <f t="shared" si="97"/>
        <v>prop,704,2|200;pack,702|120</v>
      </c>
      <c r="AP51" s="56" t="str">
        <f t="shared" ref="AP51" si="194">IF(OR($AC20="",AP20=""),"",$AC20&amp;"|"&amp;AP20)</f>
        <v/>
      </c>
      <c r="AQ51" s="56" t="str">
        <f t="shared" si="99"/>
        <v>prop,701,1|20</v>
      </c>
      <c r="AR51" s="56" t="str">
        <f t="shared" ref="AR51" si="195">IF(OR($AC20="",AR20=""),"",$AC20&amp;"|"&amp;AR20)</f>
        <v>pack,702|40</v>
      </c>
      <c r="AS51" s="56" t="str">
        <f t="shared" si="101"/>
        <v>prop,701,1|20;pack,701|40;pack,702|40</v>
      </c>
      <c r="AT51" s="56" t="str">
        <f t="shared" si="102"/>
        <v>pack,702|65</v>
      </c>
      <c r="AU51" s="56" t="str">
        <f t="shared" si="103"/>
        <v>prop,701,1|20;pack,701|65;pack,702|65</v>
      </c>
      <c r="AV51" s="56" t="str">
        <f t="shared" ref="AV51" si="196">IF(OR($AC20="",AV20=""),"",$AC20&amp;"|"&amp;AV20)</f>
        <v/>
      </c>
      <c r="AW51" s="56" t="str">
        <f t="shared" si="105"/>
        <v>prop,701,1|1</v>
      </c>
      <c r="AX51" s="56" t="str">
        <f t="shared" ref="AX51" si="197">IF(OR($AC20="",AX20=""),"",$AC20&amp;"|"&amp;AX20)</f>
        <v>pack,702|30</v>
      </c>
      <c r="AY51" s="56" t="str">
        <f t="shared" si="107"/>
        <v>pack,701|150;pack,702|30</v>
      </c>
      <c r="AZ51" s="56" t="str">
        <f t="shared" si="108"/>
        <v>pack,702|30</v>
      </c>
      <c r="BA51" s="56" t="str">
        <f t="shared" si="109"/>
        <v>pack,701|140;pack,702|30</v>
      </c>
    </row>
    <row r="52" spans="1:58">
      <c r="A52" s="53">
        <f>怪物产出!A52</f>
        <v>49</v>
      </c>
      <c r="B52" s="53">
        <f>怪物产出!B52</f>
        <v>8</v>
      </c>
      <c r="C52" s="53">
        <f t="shared" si="4"/>
        <v>5</v>
      </c>
      <c r="D52" s="53" t="str">
        <f>价值设定!N51</f>
        <v>coin,990</v>
      </c>
      <c r="E52" s="53" t="str">
        <f>价值设定!O51</f>
        <v>coin,1980</v>
      </c>
      <c r="F52" s="53" t="str">
        <f>价值设定!P51</f>
        <v>coin,4950</v>
      </c>
      <c r="G52" s="56">
        <v>10349</v>
      </c>
      <c r="H52" s="56">
        <v>10449</v>
      </c>
      <c r="I52" s="56" t="str">
        <f t="shared" si="78"/>
        <v>prop,202,2|25;prop,203,2|45;prop,204,1|15;prop,205,1|5</v>
      </c>
      <c r="J52" s="56">
        <v>10549</v>
      </c>
      <c r="K52" s="56" t="str">
        <f t="shared" si="79"/>
        <v>cash,200|100;cash,250|50;cash,300|25;cash,400|10;prop,704,5|300;prop,704,10|150;pack,703|350;pack,408|100</v>
      </c>
      <c r="L52" s="56" t="str">
        <f t="shared" si="80"/>
        <v>prop,704,2|200;pack,702|120;pack,703|40;pack,406|60;pack,407|20;prop,322,1|20;prop,323,1|5</v>
      </c>
      <c r="M52" s="56" t="str">
        <f t="shared" si="81"/>
        <v>prop,701,1|20;pack,701|65;pack,702|65;pack,410|10;pack,411|50;pack,412|10;pack,413|10;coin,1980|100;pack,10449|100</v>
      </c>
      <c r="N52" s="56" t="str">
        <f t="shared" si="5"/>
        <v>pack,701|140;pack,702|30;coin,990|100;pack,10349|100;pack,10549|100</v>
      </c>
      <c r="O52" s="53">
        <v>80049</v>
      </c>
      <c r="P52" s="53">
        <f t="shared" ref="P52:R52" si="198">O52+100</f>
        <v>80149</v>
      </c>
      <c r="Q52" s="53">
        <f t="shared" si="198"/>
        <v>80249</v>
      </c>
      <c r="R52" s="53">
        <f t="shared" si="198"/>
        <v>80349</v>
      </c>
      <c r="S52" s="56" t="str">
        <f>IF(B52&gt;5,VLOOKUP(B52,随机目标!$BC$2:$BF$17,4,0)&amp;"|"&amp;$AH$18&amp;";","")&amp;K52</f>
        <v>pack,304|20;cash,200|100;cash,250|50;cash,300|25;cash,400|10;prop,704,5|300;prop,704,10|150;pack,703|350;pack,408|100</v>
      </c>
      <c r="T52" s="56" t="str">
        <f>IF(B52&gt;5,VLOOKUP(B52,随机目标!$BC$2:$BF$17,4,0)&amp;"|"&amp;$AN$18&amp;";"&amp;VLOOKUP(B52,随机目标!$BC$2:$BF$17,3,0)&amp;"|"&amp;$AN$17&amp;";",IF(B52&gt;2,VLOOKUP(B52,随机目标!$BC$2:$BF$17,3,0)&amp;"|"&amp;$AL$17&amp;";",""))&amp;L52</f>
        <v>pack,304|10;pack,303|100;prop,704,2|200;pack,702|120;pack,703|40;pack,406|60;pack,407|20;prop,322,1|20;prop,323,1|5</v>
      </c>
      <c r="U52" s="56" t="str">
        <f>IF(B52&gt;5,VLOOKUP(B52,随机目标!$BC$2:$BF$17,3,0)&amp;"|"&amp;$AT$17&amp;";",IF(B52&gt;2,VLOOKUP(B52,随机目标!$BC$2:$BF$17,3,0)&amp;"|"&amp;$AR$17&amp;";",""))&amp;M52</f>
        <v>pack,303|150;prop,701,1|20;pack,701|65;pack,702|65;pack,410|10;pack,411|50;pack,412|10;pack,413|10;coin,1980|100;pack,10449|100</v>
      </c>
      <c r="V52" s="56" t="str">
        <f>IF(B52&gt;5,VLOOKUP(B52,随机目标!$BC$2:$BF$17,2,0)&amp;"|"&amp;$AZ$16&amp;";"&amp;VLOOKUP(B52,随机目标!$BC$2:$BF$17,3,0)&amp;"|"&amp;$AZ$17&amp;";",IF(B52&gt;2,VLOOKUP(B52,随机目标!$BC$2:$BF$17,2,0)&amp;"|"&amp;$AX$16&amp;";"&amp;VLOOKUP(B52,随机目标!$BC$2:$BF$17,3,0)&amp;"|"&amp;$AX$17&amp;";",""))&amp;N52</f>
        <v>pack,302|100;pack,303|10;pack,701|140;pack,702|30;coin,990|100;pack,10349|100;pack,10549|100</v>
      </c>
      <c r="W52" s="53" t="s">
        <v>2024</v>
      </c>
      <c r="X52" s="53"/>
      <c r="Y52" s="53"/>
      <c r="AA52" s="50" t="s">
        <v>252</v>
      </c>
      <c r="AD52" s="56" t="str">
        <f t="shared" si="87"/>
        <v>pack,703|250</v>
      </c>
      <c r="AE52" s="56" t="str">
        <f t="shared" si="88"/>
        <v>cash,200|100;cash,250|50;cash,300|25;cash,400|10;prop,704,5|300;prop,704,10|150;pack,703|250</v>
      </c>
      <c r="AF52" s="56" t="str">
        <f t="shared" si="87"/>
        <v>pack,703|250</v>
      </c>
      <c r="AG52" s="56" t="str">
        <f t="shared" si="89"/>
        <v>cash,200|100;cash,250|50;cash,300|25;cash,400|10;prop,704,5|300;prop,704,10|150;pack,703|250</v>
      </c>
      <c r="AH52" s="56" t="str">
        <f t="shared" ref="AH52" si="199">IF(OR($AC21="",AH21=""),"",$AC21&amp;"|"&amp;AH21)</f>
        <v>pack,703|350</v>
      </c>
      <c r="AI52" s="56" t="str">
        <f t="shared" si="91"/>
        <v>cash,200|100;cash,250|50;cash,300|25;cash,400|10;prop,704,5|300;prop,704,10|150;pack,703|350</v>
      </c>
      <c r="AJ52" s="56" t="str">
        <f t="shared" ref="AJ52" si="200">IF(OR($AC21="",AJ21=""),"",$AC21&amp;"|"&amp;AJ21)</f>
        <v/>
      </c>
      <c r="AK52" s="56" t="str">
        <f t="shared" si="93"/>
        <v>prop,704,2|150</v>
      </c>
      <c r="AL52" s="56" t="str">
        <f t="shared" ref="AL52" si="201">IF(OR($AC21="",AL21=""),"",$AC21&amp;"|"&amp;AL21)</f>
        <v>pack,703|30</v>
      </c>
      <c r="AM52" s="56" t="str">
        <f t="shared" si="95"/>
        <v>prop,704,2|150;pack,702|90;pack,703|30</v>
      </c>
      <c r="AN52" s="56" t="str">
        <f t="shared" si="96"/>
        <v>pack,703|40</v>
      </c>
      <c r="AO52" s="56" t="str">
        <f t="shared" si="97"/>
        <v>prop,704,2|200;pack,702|120;pack,703|40</v>
      </c>
      <c r="AP52" s="56" t="str">
        <f t="shared" ref="AP52" si="202">IF(OR($AC21="",AP21=""),"",$AC21&amp;"|"&amp;AP21)</f>
        <v/>
      </c>
      <c r="AQ52" s="56" t="str">
        <f t="shared" si="99"/>
        <v>prop,701,1|20</v>
      </c>
      <c r="AR52" s="56" t="str">
        <f t="shared" ref="AR52" si="203">IF(OR($AC21="",AR21=""),"",$AC21&amp;"|"&amp;AR21)</f>
        <v/>
      </c>
      <c r="AS52" s="56" t="str">
        <f t="shared" si="101"/>
        <v>prop,701,1|20;pack,701|40;pack,702|40</v>
      </c>
      <c r="AT52" s="56" t="str">
        <f t="shared" si="102"/>
        <v/>
      </c>
      <c r="AU52" s="56" t="str">
        <f t="shared" si="103"/>
        <v>prop,701,1|20;pack,701|65;pack,702|65</v>
      </c>
      <c r="AV52" s="56" t="str">
        <f t="shared" ref="AV52" si="204">IF(OR($AC21="",AV21=""),"",$AC21&amp;"|"&amp;AV21)</f>
        <v/>
      </c>
      <c r="AW52" s="56" t="str">
        <f t="shared" si="105"/>
        <v>prop,701,1|1</v>
      </c>
      <c r="AX52" s="56" t="str">
        <f t="shared" ref="AX52" si="205">IF(OR($AC21="",AX21=""),"",$AC21&amp;"|"&amp;AX21)</f>
        <v/>
      </c>
      <c r="AY52" s="56" t="str">
        <f t="shared" si="107"/>
        <v>pack,701|150;pack,702|30</v>
      </c>
      <c r="AZ52" s="56" t="str">
        <f t="shared" si="108"/>
        <v/>
      </c>
      <c r="BA52" s="56" t="str">
        <f t="shared" si="109"/>
        <v>pack,701|140;pack,702|30</v>
      </c>
    </row>
    <row r="53" spans="1:58">
      <c r="A53" s="53">
        <f>怪物产出!A53</f>
        <v>50</v>
      </c>
      <c r="B53" s="53">
        <f>怪物产出!B53</f>
        <v>9</v>
      </c>
      <c r="C53" s="53">
        <f t="shared" si="4"/>
        <v>5</v>
      </c>
      <c r="D53" s="53" t="str">
        <f>价值设定!N52</f>
        <v>coin,1000</v>
      </c>
      <c r="E53" s="53" t="str">
        <f>价值设定!O52</f>
        <v>coin,2000</v>
      </c>
      <c r="F53" s="53" t="str">
        <f>价值设定!P52</f>
        <v>coin,5000</v>
      </c>
      <c r="G53" s="56">
        <v>10350</v>
      </c>
      <c r="H53" s="56">
        <v>10450</v>
      </c>
      <c r="I53" s="56" t="str">
        <f t="shared" si="78"/>
        <v>prop,202,2|25;prop,203,2|45;prop,204,1|15;prop,205,1|5</v>
      </c>
      <c r="J53" s="56">
        <v>10550</v>
      </c>
      <c r="K53" s="56" t="str">
        <f t="shared" si="79"/>
        <v>cash,200|100;cash,250|50;cash,300|25;cash,400|10;prop,704,5|300;prop,704,10|150;pack,703|350;pack,408|100</v>
      </c>
      <c r="L53" s="56" t="str">
        <f t="shared" si="80"/>
        <v>prop,704,2|200;pack,702|120;pack,703|40;pack,406|60;pack,407|20;prop,322,1|20;prop,323,1|5</v>
      </c>
      <c r="M53" s="56" t="str">
        <f t="shared" si="81"/>
        <v>prop,701,1|20;pack,701|65;pack,702|65;pack,410|10;pack,411|50;pack,412|10;pack,413|10;coin,2000|100;pack,10450|100</v>
      </c>
      <c r="N53" s="56" t="str">
        <f t="shared" si="5"/>
        <v>pack,701|140;pack,702|30;coin,1000|100;pack,10350|100;pack,10550|100</v>
      </c>
      <c r="O53" s="53">
        <v>80050</v>
      </c>
      <c r="P53" s="53">
        <f t="shared" ref="P53:R53" si="206">O53+100</f>
        <v>80150</v>
      </c>
      <c r="Q53" s="53">
        <f t="shared" si="206"/>
        <v>80250</v>
      </c>
      <c r="R53" s="53">
        <f t="shared" si="206"/>
        <v>80350</v>
      </c>
      <c r="S53" s="56" t="str">
        <f>IF(B53&gt;5,VLOOKUP(B53,随机目标!$BC$2:$BF$17,4,0)&amp;"|"&amp;$AH$18&amp;";","")&amp;K53</f>
        <v>pack,304|20;cash,200|100;cash,250|50;cash,300|25;cash,400|10;prop,704,5|300;prop,704,10|150;pack,703|350;pack,408|100</v>
      </c>
      <c r="T53" s="56" t="str">
        <f>IF(B53&gt;5,VLOOKUP(B53,随机目标!$BC$2:$BF$17,4,0)&amp;"|"&amp;$AN$18&amp;";"&amp;VLOOKUP(B53,随机目标!$BC$2:$BF$17,3,0)&amp;"|"&amp;$AN$17&amp;";",IF(B53&gt;2,VLOOKUP(B53,随机目标!$BC$2:$BF$17,3,0)&amp;"|"&amp;$AL$17&amp;";",""))&amp;L53</f>
        <v>pack,304|10;pack,303|100;prop,704,2|200;pack,702|120;pack,703|40;pack,406|60;pack,407|20;prop,322,1|20;prop,323,1|5</v>
      </c>
      <c r="U53" s="56" t="str">
        <f>IF(B53&gt;5,VLOOKUP(B53,随机目标!$BC$2:$BF$17,3,0)&amp;"|"&amp;$AT$17&amp;";",IF(B53&gt;2,VLOOKUP(B53,随机目标!$BC$2:$BF$17,3,0)&amp;"|"&amp;$AR$17&amp;";",""))&amp;M53</f>
        <v>pack,303|150;prop,701,1|20;pack,701|65;pack,702|65;pack,410|10;pack,411|50;pack,412|10;pack,413|10;coin,2000|100;pack,10450|100</v>
      </c>
      <c r="V53" s="56" t="str">
        <f>IF(B53&gt;5,VLOOKUP(B53,随机目标!$BC$2:$BF$17,2,0)&amp;"|"&amp;$AZ$16&amp;";"&amp;VLOOKUP(B53,随机目标!$BC$2:$BF$17,3,0)&amp;"|"&amp;$AZ$17&amp;";",IF(B53&gt;2,VLOOKUP(B53,随机目标!$BC$2:$BF$17,2,0)&amp;"|"&amp;$AX$16&amp;";"&amp;VLOOKUP(B53,随机目标!$BC$2:$BF$17,3,0)&amp;"|"&amp;$AX$17&amp;";",""))&amp;N53</f>
        <v>pack,302|100;pack,303|10;pack,701|140;pack,702|30;coin,1000|100;pack,10350|100;pack,10550|100</v>
      </c>
      <c r="W53" s="53" t="s">
        <v>2024</v>
      </c>
      <c r="X53" s="53"/>
      <c r="Y53" s="53"/>
      <c r="AA53" s="50" t="s">
        <v>1994</v>
      </c>
      <c r="AD53" s="56" t="str">
        <f t="shared" si="87"/>
        <v/>
      </c>
      <c r="AE53" s="56" t="str">
        <f t="shared" si="88"/>
        <v>cash,200|100;cash,250|50;cash,300|25;cash,400|10;prop,704,5|300;prop,704,10|150;pack,703|250</v>
      </c>
      <c r="AF53" s="56" t="str">
        <f t="shared" si="87"/>
        <v/>
      </c>
      <c r="AG53" s="56" t="str">
        <f t="shared" si="89"/>
        <v>cash,200|100;cash,250|50;cash,300|25;cash,400|10;prop,704,5|300;prop,704,10|150;pack,703|250</v>
      </c>
      <c r="AH53" s="56" t="str">
        <f t="shared" ref="AH53" si="207">IF(OR($AC22="",AH22=""),"",$AC22&amp;"|"&amp;AH22)</f>
        <v/>
      </c>
      <c r="AI53" s="56" t="str">
        <f t="shared" si="91"/>
        <v>cash,200|100;cash,250|50;cash,300|25;cash,400|10;prop,704,5|300;prop,704,10|150;pack,703|350</v>
      </c>
      <c r="AJ53" s="56" t="str">
        <f t="shared" ref="AJ53" si="208">IF(OR($AC22="",AJ22=""),"",$AC22&amp;"|"&amp;AJ22)</f>
        <v>pack,406|60</v>
      </c>
      <c r="AK53" s="56" t="str">
        <f t="shared" si="93"/>
        <v>prop,704,2|150;pack,406|60</v>
      </c>
      <c r="AL53" s="56" t="str">
        <f t="shared" ref="AL53" si="209">IF(OR($AC22="",AL22=""),"",$AC22&amp;"|"&amp;AL22)</f>
        <v>pack,406|60</v>
      </c>
      <c r="AM53" s="56" t="str">
        <f t="shared" si="95"/>
        <v>prop,704,2|150;pack,702|90;pack,703|30;pack,406|60</v>
      </c>
      <c r="AN53" s="56" t="str">
        <f t="shared" si="96"/>
        <v>pack,406|60</v>
      </c>
      <c r="AO53" s="56" t="str">
        <f t="shared" si="97"/>
        <v>prop,704,2|200;pack,702|120;pack,703|40;pack,406|60</v>
      </c>
      <c r="AP53" s="56" t="str">
        <f t="shared" ref="AP53" si="210">IF(OR($AC22="",AP22=""),"",$AC22&amp;"|"&amp;AP22)</f>
        <v/>
      </c>
      <c r="AQ53" s="56" t="str">
        <f t="shared" si="99"/>
        <v>prop,701,1|20</v>
      </c>
      <c r="AR53" s="56" t="str">
        <f t="shared" ref="AR53" si="211">IF(OR($AC22="",AR22=""),"",$AC22&amp;"|"&amp;AR22)</f>
        <v/>
      </c>
      <c r="AS53" s="56" t="str">
        <f t="shared" si="101"/>
        <v>prop,701,1|20;pack,701|40;pack,702|40</v>
      </c>
      <c r="AT53" s="56" t="str">
        <f t="shared" si="102"/>
        <v/>
      </c>
      <c r="AU53" s="56" t="str">
        <f t="shared" si="103"/>
        <v>prop,701,1|20;pack,701|65;pack,702|65</v>
      </c>
      <c r="AV53" s="56" t="str">
        <f t="shared" ref="AV53" si="212">IF(OR($AC22="",AV22=""),"",$AC22&amp;"|"&amp;AV22)</f>
        <v/>
      </c>
      <c r="AW53" s="56" t="str">
        <f t="shared" si="105"/>
        <v>prop,701,1|1</v>
      </c>
      <c r="AX53" s="56" t="str">
        <f t="shared" ref="AX53" si="213">IF(OR($AC22="",AX22=""),"",$AC22&amp;"|"&amp;AX22)</f>
        <v/>
      </c>
      <c r="AY53" s="56" t="str">
        <f t="shared" si="107"/>
        <v>pack,701|150;pack,702|30</v>
      </c>
      <c r="AZ53" s="56" t="str">
        <f t="shared" si="108"/>
        <v/>
      </c>
      <c r="BA53" s="56" t="str">
        <f t="shared" si="109"/>
        <v>pack,701|140;pack,702|30</v>
      </c>
    </row>
    <row r="54" spans="1:58">
      <c r="A54" s="53">
        <f>怪物产出!A54</f>
        <v>51</v>
      </c>
      <c r="B54" s="53">
        <f>怪物产出!B54</f>
        <v>9</v>
      </c>
      <c r="C54" s="53">
        <f t="shared" si="4"/>
        <v>5</v>
      </c>
      <c r="D54" s="53" t="str">
        <f>价值设定!N53</f>
        <v>coin,1010</v>
      </c>
      <c r="E54" s="53" t="str">
        <f>价值设定!O53</f>
        <v>coin,2020</v>
      </c>
      <c r="F54" s="53" t="str">
        <f>价值设定!P53</f>
        <v>coin,5050</v>
      </c>
      <c r="G54" s="56">
        <v>10351</v>
      </c>
      <c r="H54" s="56">
        <v>10451</v>
      </c>
      <c r="I54" s="56" t="str">
        <f t="shared" si="78"/>
        <v>prop,202,2|25;prop,203,2|45;prop,204,1|15;prop,205,1|5</v>
      </c>
      <c r="J54" s="56">
        <v>10551</v>
      </c>
      <c r="K54" s="56" t="str">
        <f t="shared" si="79"/>
        <v>cash,200|100;cash,250|50;cash,300|25;cash,400|10;prop,704,5|300;prop,704,10|150;pack,703|350;pack,408|100</v>
      </c>
      <c r="L54" s="56" t="str">
        <f t="shared" si="80"/>
        <v>prop,704,2|200;pack,702|120;pack,703|40;pack,406|60;pack,407|20;prop,322,1|20;prop,323,1|5</v>
      </c>
      <c r="M54" s="56" t="str">
        <f t="shared" si="81"/>
        <v>prop,701,1|20;pack,701|65;pack,702|65;pack,410|10;pack,411|50;pack,412|10;pack,413|10;coin,2020|100;pack,10451|100</v>
      </c>
      <c r="N54" s="56" t="str">
        <f t="shared" si="5"/>
        <v>pack,701|140;pack,702|30;coin,1010|100;pack,10351|100;pack,10551|100</v>
      </c>
      <c r="O54" s="53">
        <v>80051</v>
      </c>
      <c r="P54" s="53">
        <f t="shared" ref="P54:R54" si="214">O54+100</f>
        <v>80151</v>
      </c>
      <c r="Q54" s="53">
        <f t="shared" si="214"/>
        <v>80251</v>
      </c>
      <c r="R54" s="53">
        <f t="shared" si="214"/>
        <v>80351</v>
      </c>
      <c r="S54" s="56" t="str">
        <f>IF(B54&gt;5,VLOOKUP(B54,随机目标!$BC$2:$BF$17,4,0)&amp;"|"&amp;$AH$18&amp;";","")&amp;K54</f>
        <v>pack,304|20;cash,200|100;cash,250|50;cash,300|25;cash,400|10;prop,704,5|300;prop,704,10|150;pack,703|350;pack,408|100</v>
      </c>
      <c r="T54" s="56" t="str">
        <f>IF(B54&gt;5,VLOOKUP(B54,随机目标!$BC$2:$BF$17,4,0)&amp;"|"&amp;$AN$18&amp;";"&amp;VLOOKUP(B54,随机目标!$BC$2:$BF$17,3,0)&amp;"|"&amp;$AN$17&amp;";",IF(B54&gt;2,VLOOKUP(B54,随机目标!$BC$2:$BF$17,3,0)&amp;"|"&amp;$AL$17&amp;";",""))&amp;L54</f>
        <v>pack,304|10;pack,303|100;prop,704,2|200;pack,702|120;pack,703|40;pack,406|60;pack,407|20;prop,322,1|20;prop,323,1|5</v>
      </c>
      <c r="U54" s="56" t="str">
        <f>IF(B54&gt;5,VLOOKUP(B54,随机目标!$BC$2:$BF$17,3,0)&amp;"|"&amp;$AT$17&amp;";",IF(B54&gt;2,VLOOKUP(B54,随机目标!$BC$2:$BF$17,3,0)&amp;"|"&amp;$AR$17&amp;";",""))&amp;M54</f>
        <v>pack,303|150;prop,701,1|20;pack,701|65;pack,702|65;pack,410|10;pack,411|50;pack,412|10;pack,413|10;coin,2020|100;pack,10451|100</v>
      </c>
      <c r="V54" s="56" t="str">
        <f>IF(B54&gt;5,VLOOKUP(B54,随机目标!$BC$2:$BF$17,2,0)&amp;"|"&amp;$AZ$16&amp;";"&amp;VLOOKUP(B54,随机目标!$BC$2:$BF$17,3,0)&amp;"|"&amp;$AZ$17&amp;";",IF(B54&gt;2,VLOOKUP(B54,随机目标!$BC$2:$BF$17,2,0)&amp;"|"&amp;$AX$16&amp;";"&amp;VLOOKUP(B54,随机目标!$BC$2:$BF$17,3,0)&amp;"|"&amp;$AX$17&amp;";",""))&amp;N54</f>
        <v>pack,302|100;pack,303|10;pack,701|140;pack,702|30;coin,1010|100;pack,10351|100;pack,10551|100</v>
      </c>
      <c r="W54" s="53" t="s">
        <v>2024</v>
      </c>
      <c r="X54" s="53"/>
      <c r="Y54" s="53"/>
      <c r="AA54" s="50" t="s">
        <v>1995</v>
      </c>
      <c r="AD54" s="56" t="str">
        <f t="shared" si="87"/>
        <v/>
      </c>
      <c r="AE54" s="56" t="str">
        <f t="shared" si="88"/>
        <v>cash,200|100;cash,250|50;cash,300|25;cash,400|10;prop,704,5|300;prop,704,10|150;pack,703|250</v>
      </c>
      <c r="AF54" s="56" t="str">
        <f t="shared" si="87"/>
        <v/>
      </c>
      <c r="AG54" s="56" t="str">
        <f t="shared" si="89"/>
        <v>cash,200|100;cash,250|50;cash,300|25;cash,400|10;prop,704,5|300;prop,704,10|150;pack,703|250</v>
      </c>
      <c r="AH54" s="56" t="str">
        <f t="shared" ref="AH54" si="215">IF(OR($AC23="",AH23=""),"",$AC23&amp;"|"&amp;AH23)</f>
        <v/>
      </c>
      <c r="AI54" s="56" t="str">
        <f t="shared" si="91"/>
        <v>cash,200|100;cash,250|50;cash,300|25;cash,400|10;prop,704,5|300;prop,704,10|150;pack,703|350</v>
      </c>
      <c r="AJ54" s="56" t="str">
        <f t="shared" ref="AJ54" si="216">IF(OR($AC23="",AJ23=""),"",$AC23&amp;"|"&amp;AJ23)</f>
        <v>pack,407|10</v>
      </c>
      <c r="AK54" s="56" t="str">
        <f t="shared" si="93"/>
        <v>prop,704,2|150;pack,406|60;pack,407|10</v>
      </c>
      <c r="AL54" s="56" t="str">
        <f t="shared" ref="AL54" si="217">IF(OR($AC23="",AL23=""),"",$AC23&amp;"|"&amp;AL23)</f>
        <v>pack,407|10</v>
      </c>
      <c r="AM54" s="56" t="str">
        <f t="shared" si="95"/>
        <v>prop,704,2|150;pack,702|90;pack,703|30;pack,406|60;pack,407|10</v>
      </c>
      <c r="AN54" s="56" t="str">
        <f t="shared" si="96"/>
        <v>pack,407|20</v>
      </c>
      <c r="AO54" s="56" t="str">
        <f t="shared" si="97"/>
        <v>prop,704,2|200;pack,702|120;pack,703|40;pack,406|60;pack,407|20</v>
      </c>
      <c r="AP54" s="56" t="str">
        <f t="shared" ref="AP54" si="218">IF(OR($AC23="",AP23=""),"",$AC23&amp;"|"&amp;AP23)</f>
        <v/>
      </c>
      <c r="AQ54" s="56" t="str">
        <f t="shared" si="99"/>
        <v>prop,701,1|20</v>
      </c>
      <c r="AR54" s="56" t="str">
        <f t="shared" ref="AR54" si="219">IF(OR($AC23="",AR23=""),"",$AC23&amp;"|"&amp;AR23)</f>
        <v/>
      </c>
      <c r="AS54" s="56" t="str">
        <f t="shared" si="101"/>
        <v>prop,701,1|20;pack,701|40;pack,702|40</v>
      </c>
      <c r="AT54" s="56" t="str">
        <f t="shared" si="102"/>
        <v/>
      </c>
      <c r="AU54" s="56" t="str">
        <f t="shared" si="103"/>
        <v>prop,701,1|20;pack,701|65;pack,702|65</v>
      </c>
      <c r="AV54" s="56" t="str">
        <f t="shared" ref="AV54" si="220">IF(OR($AC23="",AV23=""),"",$AC23&amp;"|"&amp;AV23)</f>
        <v/>
      </c>
      <c r="AW54" s="56" t="str">
        <f t="shared" si="105"/>
        <v>prop,701,1|1</v>
      </c>
      <c r="AX54" s="56" t="str">
        <f t="shared" ref="AX54" si="221">IF(OR($AC23="",AX23=""),"",$AC23&amp;"|"&amp;AX23)</f>
        <v/>
      </c>
      <c r="AY54" s="56" t="str">
        <f t="shared" si="107"/>
        <v>pack,701|150;pack,702|30</v>
      </c>
      <c r="AZ54" s="56" t="str">
        <f t="shared" si="108"/>
        <v/>
      </c>
      <c r="BA54" s="56" t="str">
        <f t="shared" si="109"/>
        <v>pack,701|140;pack,702|30</v>
      </c>
    </row>
    <row r="55" spans="1:58">
      <c r="A55" s="53">
        <f>怪物产出!A55</f>
        <v>52</v>
      </c>
      <c r="B55" s="53">
        <f>怪物产出!B55</f>
        <v>9</v>
      </c>
      <c r="C55" s="53">
        <f t="shared" si="4"/>
        <v>5</v>
      </c>
      <c r="D55" s="53" t="str">
        <f>价值设定!N54</f>
        <v>coin,1020</v>
      </c>
      <c r="E55" s="53" t="str">
        <f>价值设定!O54</f>
        <v>coin,2040</v>
      </c>
      <c r="F55" s="53" t="str">
        <f>价值设定!P54</f>
        <v>coin,5100</v>
      </c>
      <c r="G55" s="56">
        <v>10352</v>
      </c>
      <c r="H55" s="56">
        <v>10452</v>
      </c>
      <c r="I55" s="56" t="str">
        <f t="shared" si="78"/>
        <v>prop,202,2|25;prop,203,2|45;prop,204,1|15;prop,205,1|5</v>
      </c>
      <c r="J55" s="56">
        <v>10552</v>
      </c>
      <c r="K55" s="56" t="str">
        <f t="shared" si="79"/>
        <v>cash,200|100;cash,250|50;cash,300|25;cash,400|10;prop,704,5|300;prop,704,10|150;pack,703|350;pack,408|100</v>
      </c>
      <c r="L55" s="56" t="str">
        <f t="shared" si="80"/>
        <v>prop,704,2|200;pack,702|120;pack,703|40;pack,406|60;pack,407|20;prop,322,1|20;prop,323,1|5</v>
      </c>
      <c r="M55" s="56" t="str">
        <f t="shared" si="81"/>
        <v>prop,701,1|20;pack,701|65;pack,702|65;pack,410|10;pack,411|50;pack,412|10;pack,413|10;coin,2040|100;pack,10452|100</v>
      </c>
      <c r="N55" s="56" t="str">
        <f t="shared" si="5"/>
        <v>pack,701|140;pack,702|30;coin,1020|100;pack,10352|100;pack,10552|100</v>
      </c>
      <c r="O55" s="53">
        <v>80052</v>
      </c>
      <c r="P55" s="53">
        <f t="shared" ref="P55:R55" si="222">O55+100</f>
        <v>80152</v>
      </c>
      <c r="Q55" s="53">
        <f t="shared" si="222"/>
        <v>80252</v>
      </c>
      <c r="R55" s="53">
        <f t="shared" si="222"/>
        <v>80352</v>
      </c>
      <c r="S55" s="56" t="str">
        <f>IF(B55&gt;5,VLOOKUP(B55,随机目标!$BC$2:$BF$17,4,0)&amp;"|"&amp;$AH$18&amp;";","")&amp;K55</f>
        <v>pack,304|20;cash,200|100;cash,250|50;cash,300|25;cash,400|10;prop,704,5|300;prop,704,10|150;pack,703|350;pack,408|100</v>
      </c>
      <c r="T55" s="56" t="str">
        <f>IF(B55&gt;5,VLOOKUP(B55,随机目标!$BC$2:$BF$17,4,0)&amp;"|"&amp;$AN$18&amp;";"&amp;VLOOKUP(B55,随机目标!$BC$2:$BF$17,3,0)&amp;"|"&amp;$AN$17&amp;";",IF(B55&gt;2,VLOOKUP(B55,随机目标!$BC$2:$BF$17,3,0)&amp;"|"&amp;$AL$17&amp;";",""))&amp;L55</f>
        <v>pack,304|10;pack,303|100;prop,704,2|200;pack,702|120;pack,703|40;pack,406|60;pack,407|20;prop,322,1|20;prop,323,1|5</v>
      </c>
      <c r="U55" s="56" t="str">
        <f>IF(B55&gt;5,VLOOKUP(B55,随机目标!$BC$2:$BF$17,3,0)&amp;"|"&amp;$AT$17&amp;";",IF(B55&gt;2,VLOOKUP(B55,随机目标!$BC$2:$BF$17,3,0)&amp;"|"&amp;$AR$17&amp;";",""))&amp;M55</f>
        <v>pack,303|150;prop,701,1|20;pack,701|65;pack,702|65;pack,410|10;pack,411|50;pack,412|10;pack,413|10;coin,2040|100;pack,10452|100</v>
      </c>
      <c r="V55" s="56" t="str">
        <f>IF(B55&gt;5,VLOOKUP(B55,随机目标!$BC$2:$BF$17,2,0)&amp;"|"&amp;$AZ$16&amp;";"&amp;VLOOKUP(B55,随机目标!$BC$2:$BF$17,3,0)&amp;"|"&amp;$AZ$17&amp;";",IF(B55&gt;2,VLOOKUP(B55,随机目标!$BC$2:$BF$17,2,0)&amp;"|"&amp;$AX$16&amp;";"&amp;VLOOKUP(B55,随机目标!$BC$2:$BF$17,3,0)&amp;"|"&amp;$AX$17&amp;";",""))&amp;N55</f>
        <v>pack,302|100;pack,303|10;pack,701|140;pack,702|30;coin,1020|100;pack,10352|100;pack,10552|100</v>
      </c>
      <c r="W55" s="53" t="s">
        <v>2024</v>
      </c>
      <c r="X55" s="53"/>
      <c r="Y55" s="53"/>
      <c r="AA55" s="50" t="s">
        <v>1996</v>
      </c>
      <c r="AD55" s="56" t="str">
        <f t="shared" si="87"/>
        <v/>
      </c>
      <c r="AE55" s="56" t="str">
        <f t="shared" si="88"/>
        <v>cash,200|100;cash,250|50;cash,300|25;cash,400|10;prop,704,5|300;prop,704,10|150;pack,703|250</v>
      </c>
      <c r="AF55" s="56" t="str">
        <f t="shared" si="87"/>
        <v/>
      </c>
      <c r="AG55" s="56" t="str">
        <f t="shared" si="89"/>
        <v>cash,200|100;cash,250|50;cash,300|25;cash,400|10;prop,704,5|300;prop,704,10|150;pack,703|250</v>
      </c>
      <c r="AH55" s="56" t="str">
        <f t="shared" ref="AH55" si="223">IF(OR($AC24="",AH24=""),"",$AC24&amp;"|"&amp;AH24)</f>
        <v>pack,408|100</v>
      </c>
      <c r="AI55" s="56" t="str">
        <f t="shared" si="91"/>
        <v>cash,200|100;cash,250|50;cash,300|25;cash,400|10;prop,704,5|300;prop,704,10|150;pack,703|350;pack,408|100</v>
      </c>
      <c r="AJ55" s="56" t="str">
        <f t="shared" ref="AJ55" si="224">IF(OR($AC24="",AJ24=""),"",$AC24&amp;"|"&amp;AJ24)</f>
        <v/>
      </c>
      <c r="AK55" s="56" t="str">
        <f t="shared" si="93"/>
        <v>prop,704,2|150;pack,406|60;pack,407|10</v>
      </c>
      <c r="AL55" s="56" t="str">
        <f t="shared" ref="AL55" si="225">IF(OR($AC24="",AL24=""),"",$AC24&amp;"|"&amp;AL24)</f>
        <v/>
      </c>
      <c r="AM55" s="56" t="str">
        <f t="shared" si="95"/>
        <v>prop,704,2|150;pack,702|90;pack,703|30;pack,406|60;pack,407|10</v>
      </c>
      <c r="AN55" s="56" t="str">
        <f t="shared" si="96"/>
        <v/>
      </c>
      <c r="AO55" s="56" t="str">
        <f t="shared" si="97"/>
        <v>prop,704,2|200;pack,702|120;pack,703|40;pack,406|60;pack,407|20</v>
      </c>
      <c r="AP55" s="56" t="str">
        <f t="shared" ref="AP55" si="226">IF(OR($AC24="",AP24=""),"",$AC24&amp;"|"&amp;AP24)</f>
        <v/>
      </c>
      <c r="AQ55" s="56" t="str">
        <f t="shared" si="99"/>
        <v>prop,701,1|20</v>
      </c>
      <c r="AR55" s="56" t="str">
        <f t="shared" ref="AR55" si="227">IF(OR($AC24="",AR24=""),"",$AC24&amp;"|"&amp;AR24)</f>
        <v/>
      </c>
      <c r="AS55" s="56" t="str">
        <f t="shared" si="101"/>
        <v>prop,701,1|20;pack,701|40;pack,702|40</v>
      </c>
      <c r="AT55" s="56" t="str">
        <f t="shared" si="102"/>
        <v/>
      </c>
      <c r="AU55" s="56" t="str">
        <f t="shared" si="103"/>
        <v>prop,701,1|20;pack,701|65;pack,702|65</v>
      </c>
      <c r="AV55" s="56" t="str">
        <f t="shared" ref="AV55" si="228">IF(OR($AC24="",AV24=""),"",$AC24&amp;"|"&amp;AV24)</f>
        <v/>
      </c>
      <c r="AW55" s="56" t="str">
        <f t="shared" si="105"/>
        <v>prop,701,1|1</v>
      </c>
      <c r="AX55" s="56" t="str">
        <f t="shared" ref="AX55" si="229">IF(OR($AC24="",AX24=""),"",$AC24&amp;"|"&amp;AX24)</f>
        <v/>
      </c>
      <c r="AY55" s="56" t="str">
        <f t="shared" si="107"/>
        <v>pack,701|150;pack,702|30</v>
      </c>
      <c r="AZ55" s="56" t="str">
        <f t="shared" si="108"/>
        <v/>
      </c>
      <c r="BA55" s="56" t="str">
        <f t="shared" si="109"/>
        <v>pack,701|140;pack,702|30</v>
      </c>
    </row>
    <row r="56" spans="1:58">
      <c r="A56" s="53">
        <f>怪物产出!A56</f>
        <v>53</v>
      </c>
      <c r="B56" s="53">
        <f>怪物产出!B56</f>
        <v>9</v>
      </c>
      <c r="C56" s="53">
        <f t="shared" si="4"/>
        <v>5</v>
      </c>
      <c r="D56" s="53" t="str">
        <f>价值设定!N55</f>
        <v>coin,1030</v>
      </c>
      <c r="E56" s="53" t="str">
        <f>价值设定!O55</f>
        <v>coin,2060</v>
      </c>
      <c r="F56" s="53" t="str">
        <f>价值设定!P55</f>
        <v>coin,5150</v>
      </c>
      <c r="G56" s="56">
        <v>10353</v>
      </c>
      <c r="H56" s="56">
        <v>10453</v>
      </c>
      <c r="I56" s="56" t="str">
        <f t="shared" si="78"/>
        <v>prop,202,2|25;prop,203,2|45;prop,204,1|15;prop,205,1|5</v>
      </c>
      <c r="J56" s="56">
        <v>10553</v>
      </c>
      <c r="K56" s="56" t="str">
        <f t="shared" si="79"/>
        <v>cash,200|100;cash,250|50;cash,300|25;cash,400|10;prop,704,5|300;prop,704,10|150;pack,703|350;pack,408|100</v>
      </c>
      <c r="L56" s="56" t="str">
        <f t="shared" si="80"/>
        <v>prop,704,2|200;pack,702|120;pack,703|40;pack,406|60;pack,407|20;prop,322,1|20;prop,323,1|5</v>
      </c>
      <c r="M56" s="56" t="str">
        <f t="shared" si="81"/>
        <v>prop,701,1|20;pack,701|65;pack,702|65;pack,410|10;pack,411|50;pack,412|10;pack,413|10;coin,2060|100;pack,10453|100</v>
      </c>
      <c r="N56" s="56" t="str">
        <f t="shared" si="5"/>
        <v>pack,701|140;pack,702|30;coin,1030|100;pack,10353|100;pack,10553|100</v>
      </c>
      <c r="O56" s="53">
        <v>80053</v>
      </c>
      <c r="P56" s="53">
        <f t="shared" ref="P56:R56" si="230">O56+100</f>
        <v>80153</v>
      </c>
      <c r="Q56" s="53">
        <f t="shared" si="230"/>
        <v>80253</v>
      </c>
      <c r="R56" s="53">
        <f t="shared" si="230"/>
        <v>80353</v>
      </c>
      <c r="S56" s="56" t="str">
        <f>IF(B56&gt;5,VLOOKUP(B56,随机目标!$BC$2:$BF$17,4,0)&amp;"|"&amp;$AH$18&amp;";","")&amp;K56</f>
        <v>pack,304|20;cash,200|100;cash,250|50;cash,300|25;cash,400|10;prop,704,5|300;prop,704,10|150;pack,703|350;pack,408|100</v>
      </c>
      <c r="T56" s="56" t="str">
        <f>IF(B56&gt;5,VLOOKUP(B56,随机目标!$BC$2:$BF$17,4,0)&amp;"|"&amp;$AN$18&amp;";"&amp;VLOOKUP(B56,随机目标!$BC$2:$BF$17,3,0)&amp;"|"&amp;$AN$17&amp;";",IF(B56&gt;2,VLOOKUP(B56,随机目标!$BC$2:$BF$17,3,0)&amp;"|"&amp;$AL$17&amp;";",""))&amp;L56</f>
        <v>pack,304|10;pack,303|100;prop,704,2|200;pack,702|120;pack,703|40;pack,406|60;pack,407|20;prop,322,1|20;prop,323,1|5</v>
      </c>
      <c r="U56" s="56" t="str">
        <f>IF(B56&gt;5,VLOOKUP(B56,随机目标!$BC$2:$BF$17,3,0)&amp;"|"&amp;$AT$17&amp;";",IF(B56&gt;2,VLOOKUP(B56,随机目标!$BC$2:$BF$17,3,0)&amp;"|"&amp;$AR$17&amp;";",""))&amp;M56</f>
        <v>pack,303|150;prop,701,1|20;pack,701|65;pack,702|65;pack,410|10;pack,411|50;pack,412|10;pack,413|10;coin,2060|100;pack,10453|100</v>
      </c>
      <c r="V56" s="56" t="str">
        <f>IF(B56&gt;5,VLOOKUP(B56,随机目标!$BC$2:$BF$17,2,0)&amp;"|"&amp;$AZ$16&amp;";"&amp;VLOOKUP(B56,随机目标!$BC$2:$BF$17,3,0)&amp;"|"&amp;$AZ$17&amp;";",IF(B56&gt;2,VLOOKUP(B56,随机目标!$BC$2:$BF$17,2,0)&amp;"|"&amp;$AX$16&amp;";"&amp;VLOOKUP(B56,随机目标!$BC$2:$BF$17,3,0)&amp;"|"&amp;$AX$17&amp;";",""))&amp;N56</f>
        <v>pack,302|100;pack,303|10;pack,701|140;pack,702|30;coin,1030|100;pack,10353|100;pack,10553|100</v>
      </c>
      <c r="W56" s="53" t="s">
        <v>2024</v>
      </c>
      <c r="X56" s="53"/>
      <c r="Y56" s="53"/>
      <c r="AA56" s="50" t="s">
        <v>231</v>
      </c>
      <c r="AD56" s="56" t="str">
        <f t="shared" si="87"/>
        <v/>
      </c>
      <c r="AE56" s="56" t="str">
        <f t="shared" si="88"/>
        <v>cash,200|100;cash,250|50;cash,300|25;cash,400|10;prop,704,5|300;prop,704,10|150;pack,703|250</v>
      </c>
      <c r="AF56" s="56" t="str">
        <f t="shared" si="87"/>
        <v/>
      </c>
      <c r="AG56" s="56" t="str">
        <f t="shared" si="89"/>
        <v>cash,200|100;cash,250|50;cash,300|25;cash,400|10;prop,704,5|300;prop,704,10|150;pack,703|250</v>
      </c>
      <c r="AH56" s="56" t="str">
        <f t="shared" ref="AH56" si="231">IF(OR($AC25="",AH25=""),"",$AC25&amp;"|"&amp;AH25)</f>
        <v/>
      </c>
      <c r="AI56" s="56" t="str">
        <f t="shared" si="91"/>
        <v>cash,200|100;cash,250|50;cash,300|25;cash,400|10;prop,704,5|300;prop,704,10|150;pack,703|350;pack,408|100</v>
      </c>
      <c r="AJ56" s="56" t="str">
        <f t="shared" ref="AJ56" si="232">IF(OR($AC25="",AJ25=""),"",$AC25&amp;"|"&amp;AJ25)</f>
        <v>prop,322,1|100</v>
      </c>
      <c r="AK56" s="56" t="str">
        <f t="shared" si="93"/>
        <v>prop,704,2|150;pack,406|60;pack,407|10;prop,322,1|100</v>
      </c>
      <c r="AL56" s="56" t="str">
        <f t="shared" ref="AL56" si="233">IF(OR($AC25="",AL25=""),"",$AC25&amp;"|"&amp;AL25)</f>
        <v>prop,322,1|100</v>
      </c>
      <c r="AM56" s="56" t="str">
        <f t="shared" si="95"/>
        <v>prop,704,2|150;pack,702|90;pack,703|30;pack,406|60;pack,407|10;prop,322,1|100</v>
      </c>
      <c r="AN56" s="56" t="str">
        <f t="shared" si="96"/>
        <v>prop,322,1|20</v>
      </c>
      <c r="AO56" s="56" t="str">
        <f t="shared" si="97"/>
        <v>prop,704,2|200;pack,702|120;pack,703|40;pack,406|60;pack,407|20;prop,322,1|20</v>
      </c>
      <c r="AP56" s="56" t="str">
        <f t="shared" ref="AP56" si="234">IF(OR($AC25="",AP25=""),"",$AC25&amp;"|"&amp;AP25)</f>
        <v/>
      </c>
      <c r="AQ56" s="56" t="str">
        <f t="shared" si="99"/>
        <v>prop,701,1|20</v>
      </c>
      <c r="AR56" s="56" t="str">
        <f t="shared" ref="AR56" si="235">IF(OR($AC25="",AR25=""),"",$AC25&amp;"|"&amp;AR25)</f>
        <v/>
      </c>
      <c r="AS56" s="56" t="str">
        <f t="shared" si="101"/>
        <v>prop,701,1|20;pack,701|40;pack,702|40</v>
      </c>
      <c r="AT56" s="56" t="str">
        <f t="shared" si="102"/>
        <v/>
      </c>
      <c r="AU56" s="56" t="str">
        <f t="shared" si="103"/>
        <v>prop,701,1|20;pack,701|65;pack,702|65</v>
      </c>
      <c r="AV56" s="56" t="str">
        <f t="shared" ref="AV56" si="236">IF(OR($AC25="",AV25=""),"",$AC25&amp;"|"&amp;AV25)</f>
        <v/>
      </c>
      <c r="AW56" s="56" t="str">
        <f t="shared" si="105"/>
        <v>prop,701,1|1</v>
      </c>
      <c r="AX56" s="56" t="str">
        <f t="shared" ref="AX56" si="237">IF(OR($AC25="",AX25=""),"",$AC25&amp;"|"&amp;AX25)</f>
        <v/>
      </c>
      <c r="AY56" s="56" t="str">
        <f t="shared" si="107"/>
        <v>pack,701|150;pack,702|30</v>
      </c>
      <c r="AZ56" s="56" t="str">
        <f t="shared" si="108"/>
        <v/>
      </c>
      <c r="BA56" s="56" t="str">
        <f t="shared" si="109"/>
        <v>pack,701|140;pack,702|30</v>
      </c>
    </row>
    <row r="57" spans="1:58">
      <c r="A57" s="53">
        <f>怪物产出!A57</f>
        <v>54</v>
      </c>
      <c r="B57" s="53">
        <f>怪物产出!B57</f>
        <v>10</v>
      </c>
      <c r="C57" s="53">
        <f t="shared" si="4"/>
        <v>6</v>
      </c>
      <c r="D57" s="53" t="str">
        <f>价值设定!N56</f>
        <v>coin,1040</v>
      </c>
      <c r="E57" s="53" t="str">
        <f>价值设定!O56</f>
        <v>coin,2080</v>
      </c>
      <c r="F57" s="53" t="str">
        <f>价值设定!P56</f>
        <v>coin,5200</v>
      </c>
      <c r="G57" s="56">
        <v>10354</v>
      </c>
      <c r="H57" s="56">
        <v>10454</v>
      </c>
      <c r="I57" s="56" t="str">
        <f t="shared" si="78"/>
        <v>prop,202,2|20;prop,203,2|35;prop,204,1|30;prop,205,1|10;prop,206,1|5</v>
      </c>
      <c r="J57" s="56">
        <v>10554</v>
      </c>
      <c r="K57" s="56" t="str">
        <f t="shared" si="79"/>
        <v>cash,200|100;cash,250|50;cash,300|25;cash,400|10;prop,704,5|300;prop,704,10|150;pack,703|350;pack,408|100</v>
      </c>
      <c r="L57" s="56" t="str">
        <f t="shared" si="80"/>
        <v>prop,704,2|200;pack,702|120;pack,703|40;pack,406|60;pack,407|20;prop,322,1|20;prop,323,1|5</v>
      </c>
      <c r="M57" s="56" t="str">
        <f t="shared" si="81"/>
        <v>prop,701,1|20;pack,701|65;pack,702|65;pack,410|10;pack,411|50;pack,412|10;pack,413|10;coin,2080|100;pack,10454|100</v>
      </c>
      <c r="N57" s="56" t="str">
        <f t="shared" si="5"/>
        <v>pack,701|140;pack,702|30;coin,1040|100;pack,10354|100;pack,10554|100</v>
      </c>
      <c r="O57" s="53">
        <v>80054</v>
      </c>
      <c r="P57" s="53">
        <f t="shared" ref="P57:R57" si="238">O57+100</f>
        <v>80154</v>
      </c>
      <c r="Q57" s="53">
        <f t="shared" si="238"/>
        <v>80254</v>
      </c>
      <c r="R57" s="53">
        <f t="shared" si="238"/>
        <v>80354</v>
      </c>
      <c r="S57" s="56" t="str">
        <f>IF(B57&gt;5,VLOOKUP(B57,随机目标!$BC$2:$BF$17,4,0)&amp;"|"&amp;$AH$18&amp;";","")&amp;K57</f>
        <v>pack,304|20;cash,200|100;cash,250|50;cash,300|25;cash,400|10;prop,704,5|300;prop,704,10|150;pack,703|350;pack,408|100</v>
      </c>
      <c r="T57" s="56" t="str">
        <f>IF(B57&gt;5,VLOOKUP(B57,随机目标!$BC$2:$BF$17,4,0)&amp;"|"&amp;$AN$18&amp;";"&amp;VLOOKUP(B57,随机目标!$BC$2:$BF$17,3,0)&amp;"|"&amp;$AN$17&amp;";",IF(B57&gt;2,VLOOKUP(B57,随机目标!$BC$2:$BF$17,3,0)&amp;"|"&amp;$AL$17&amp;";",""))&amp;L57</f>
        <v>pack,304|10;pack,303|100;prop,704,2|200;pack,702|120;pack,703|40;pack,406|60;pack,407|20;prop,322,1|20;prop,323,1|5</v>
      </c>
      <c r="U57" s="56" t="str">
        <f>IF(B57&gt;5,VLOOKUP(B57,随机目标!$BC$2:$BF$17,3,0)&amp;"|"&amp;$AT$17&amp;";",IF(B57&gt;2,VLOOKUP(B57,随机目标!$BC$2:$BF$17,3,0)&amp;"|"&amp;$AR$17&amp;";",""))&amp;M57</f>
        <v>pack,303|150;prop,701,1|20;pack,701|65;pack,702|65;pack,410|10;pack,411|50;pack,412|10;pack,413|10;coin,2080|100;pack,10454|100</v>
      </c>
      <c r="V57" s="56" t="str">
        <f>IF(B57&gt;5,VLOOKUP(B57,随机目标!$BC$2:$BF$17,2,0)&amp;"|"&amp;$AZ$16&amp;";"&amp;VLOOKUP(B57,随机目标!$BC$2:$BF$17,3,0)&amp;"|"&amp;$AZ$17&amp;";",IF(B57&gt;2,VLOOKUP(B57,随机目标!$BC$2:$BF$17,2,0)&amp;"|"&amp;$AX$16&amp;";"&amp;VLOOKUP(B57,随机目标!$BC$2:$BF$17,3,0)&amp;"|"&amp;$AX$17&amp;";",""))&amp;N57</f>
        <v>pack,302|100;pack,303|10;pack,701|140;pack,702|30;coin,1040|100;pack,10354|100;pack,10554|100</v>
      </c>
      <c r="W57" s="53" t="s">
        <v>2024</v>
      </c>
      <c r="X57" s="53"/>
      <c r="Y57" s="53"/>
      <c r="AA57" s="50" t="s">
        <v>232</v>
      </c>
      <c r="AD57" s="56" t="str">
        <f t="shared" si="87"/>
        <v/>
      </c>
      <c r="AE57" s="56" t="str">
        <f t="shared" si="88"/>
        <v>cash,200|100;cash,250|50;cash,300|25;cash,400|10;prop,704,5|300;prop,704,10|150;pack,703|250</v>
      </c>
      <c r="AF57" s="56" t="str">
        <f t="shared" si="87"/>
        <v/>
      </c>
      <c r="AG57" s="56" t="str">
        <f t="shared" si="89"/>
        <v>cash,200|100;cash,250|50;cash,300|25;cash,400|10;prop,704,5|300;prop,704,10|150;pack,703|250</v>
      </c>
      <c r="AH57" s="56" t="str">
        <f t="shared" ref="AH57" si="239">IF(OR($AC26="",AH26=""),"",$AC26&amp;"|"&amp;AH26)</f>
        <v/>
      </c>
      <c r="AI57" s="56" t="str">
        <f t="shared" si="91"/>
        <v>cash,200|100;cash,250|50;cash,300|25;cash,400|10;prop,704,5|300;prop,704,10|150;pack,703|350;pack,408|100</v>
      </c>
      <c r="AJ57" s="56" t="str">
        <f t="shared" ref="AJ57" si="240">IF(OR($AC26="",AJ26=""),"",$AC26&amp;"|"&amp;AJ26)</f>
        <v/>
      </c>
      <c r="AK57" s="56" t="str">
        <f t="shared" si="93"/>
        <v>prop,704,2|150;pack,406|60;pack,407|10;prop,322,1|100</v>
      </c>
      <c r="AL57" s="56" t="str">
        <f t="shared" ref="AL57" si="241">IF(OR($AC26="",AL26=""),"",$AC26&amp;"|"&amp;AL26)</f>
        <v/>
      </c>
      <c r="AM57" s="56" t="str">
        <f t="shared" si="95"/>
        <v>prop,704,2|150;pack,702|90;pack,703|30;pack,406|60;pack,407|10;prop,322,1|100</v>
      </c>
      <c r="AN57" s="56" t="str">
        <f t="shared" si="96"/>
        <v>prop,323,1|5</v>
      </c>
      <c r="AO57" s="56" t="str">
        <f t="shared" si="97"/>
        <v>prop,704,2|200;pack,702|120;pack,703|40;pack,406|60;pack,407|20;prop,322,1|20;prop,323,1|5</v>
      </c>
      <c r="AP57" s="56" t="str">
        <f t="shared" ref="AP57" si="242">IF(OR($AC26="",AP26=""),"",$AC26&amp;"|"&amp;AP26)</f>
        <v/>
      </c>
      <c r="AQ57" s="56" t="str">
        <f t="shared" si="99"/>
        <v>prop,701,1|20</v>
      </c>
      <c r="AR57" s="56" t="str">
        <f t="shared" ref="AR57" si="243">IF(OR($AC26="",AR26=""),"",$AC26&amp;"|"&amp;AR26)</f>
        <v/>
      </c>
      <c r="AS57" s="56" t="str">
        <f t="shared" si="101"/>
        <v>prop,701,1|20;pack,701|40;pack,702|40</v>
      </c>
      <c r="AT57" s="56" t="str">
        <f t="shared" si="102"/>
        <v/>
      </c>
      <c r="AU57" s="56" t="str">
        <f t="shared" si="103"/>
        <v>prop,701,1|20;pack,701|65;pack,702|65</v>
      </c>
      <c r="AV57" s="56" t="str">
        <f t="shared" ref="AV57" si="244">IF(OR($AC26="",AV26=""),"",$AC26&amp;"|"&amp;AV26)</f>
        <v/>
      </c>
      <c r="AW57" s="56" t="str">
        <f t="shared" si="105"/>
        <v>prop,701,1|1</v>
      </c>
      <c r="AX57" s="56" t="str">
        <f t="shared" ref="AX57" si="245">IF(OR($AC26="",AX26=""),"",$AC26&amp;"|"&amp;AX26)</f>
        <v/>
      </c>
      <c r="AY57" s="56" t="str">
        <f t="shared" si="107"/>
        <v>pack,701|150;pack,702|30</v>
      </c>
      <c r="AZ57" s="56" t="str">
        <f t="shared" si="108"/>
        <v/>
      </c>
      <c r="BA57" s="56" t="str">
        <f t="shared" si="109"/>
        <v>pack,701|140;pack,702|30</v>
      </c>
    </row>
    <row r="58" spans="1:58">
      <c r="A58" s="53">
        <f>怪物产出!A58</f>
        <v>55</v>
      </c>
      <c r="B58" s="53">
        <f>怪物产出!B58</f>
        <v>10</v>
      </c>
      <c r="C58" s="53">
        <f t="shared" si="4"/>
        <v>6</v>
      </c>
      <c r="D58" s="53" t="str">
        <f>价值设定!N57</f>
        <v>coin,1050</v>
      </c>
      <c r="E58" s="53" t="str">
        <f>价值设定!O57</f>
        <v>coin,2100</v>
      </c>
      <c r="F58" s="53" t="str">
        <f>价值设定!P57</f>
        <v>coin,5250</v>
      </c>
      <c r="G58" s="56">
        <v>10355</v>
      </c>
      <c r="H58" s="56">
        <v>10455</v>
      </c>
      <c r="I58" s="56" t="str">
        <f t="shared" si="78"/>
        <v>prop,202,2|20;prop,203,2|35;prop,204,1|30;prop,205,1|10;prop,206,1|5</v>
      </c>
      <c r="J58" s="56">
        <v>10555</v>
      </c>
      <c r="K58" s="56" t="str">
        <f t="shared" si="79"/>
        <v>cash,200|100;cash,250|50;cash,300|25;cash,400|10;prop,704,5|300;prop,704,10|150;pack,703|350;pack,408|100</v>
      </c>
      <c r="L58" s="56" t="str">
        <f t="shared" si="80"/>
        <v>prop,704,2|200;pack,702|120;pack,703|40;pack,406|60;pack,407|20;prop,322,1|20;prop,323,1|5</v>
      </c>
      <c r="M58" s="56" t="str">
        <f t="shared" si="81"/>
        <v>prop,701,1|20;pack,701|65;pack,702|65;pack,410|10;pack,411|50;pack,412|10;pack,413|10;coin,2100|100;pack,10455|100</v>
      </c>
      <c r="N58" s="56" t="str">
        <f t="shared" si="5"/>
        <v>pack,701|140;pack,702|30;coin,1050|100;pack,10355|100;pack,10555|100</v>
      </c>
      <c r="O58" s="53">
        <v>80055</v>
      </c>
      <c r="P58" s="53">
        <f t="shared" ref="P58:R58" si="246">O58+100</f>
        <v>80155</v>
      </c>
      <c r="Q58" s="53">
        <f t="shared" si="246"/>
        <v>80255</v>
      </c>
      <c r="R58" s="53">
        <f t="shared" si="246"/>
        <v>80355</v>
      </c>
      <c r="S58" s="56" t="str">
        <f>IF(B58&gt;5,VLOOKUP(B58,随机目标!$BC$2:$BF$17,4,0)&amp;"|"&amp;$AH$18&amp;";","")&amp;K58</f>
        <v>pack,304|20;cash,200|100;cash,250|50;cash,300|25;cash,400|10;prop,704,5|300;prop,704,10|150;pack,703|350;pack,408|100</v>
      </c>
      <c r="T58" s="56" t="str">
        <f>IF(B58&gt;5,VLOOKUP(B58,随机目标!$BC$2:$BF$17,4,0)&amp;"|"&amp;$AN$18&amp;";"&amp;VLOOKUP(B58,随机目标!$BC$2:$BF$17,3,0)&amp;"|"&amp;$AN$17&amp;";",IF(B58&gt;2,VLOOKUP(B58,随机目标!$BC$2:$BF$17,3,0)&amp;"|"&amp;$AL$17&amp;";",""))&amp;L58</f>
        <v>pack,304|10;pack,303|100;prop,704,2|200;pack,702|120;pack,703|40;pack,406|60;pack,407|20;prop,322,1|20;prop,323,1|5</v>
      </c>
      <c r="U58" s="56" t="str">
        <f>IF(B58&gt;5,VLOOKUP(B58,随机目标!$BC$2:$BF$17,3,0)&amp;"|"&amp;$AT$17&amp;";",IF(B58&gt;2,VLOOKUP(B58,随机目标!$BC$2:$BF$17,3,0)&amp;"|"&amp;$AR$17&amp;";",""))&amp;M58</f>
        <v>pack,303|150;prop,701,1|20;pack,701|65;pack,702|65;pack,410|10;pack,411|50;pack,412|10;pack,413|10;coin,2100|100;pack,10455|100</v>
      </c>
      <c r="V58" s="56" t="str">
        <f>IF(B58&gt;5,VLOOKUP(B58,随机目标!$BC$2:$BF$17,2,0)&amp;"|"&amp;$AZ$16&amp;";"&amp;VLOOKUP(B58,随机目标!$BC$2:$BF$17,3,0)&amp;"|"&amp;$AZ$17&amp;";",IF(B58&gt;2,VLOOKUP(B58,随机目标!$BC$2:$BF$17,2,0)&amp;"|"&amp;$AX$16&amp;";"&amp;VLOOKUP(B58,随机目标!$BC$2:$BF$17,3,0)&amp;"|"&amp;$AX$17&amp;";",""))&amp;N58</f>
        <v>pack,302|100;pack,303|10;pack,701|140;pack,702|30;coin,1050|100;pack,10355|100;pack,10555|100</v>
      </c>
      <c r="W58" s="53" t="s">
        <v>2024</v>
      </c>
      <c r="X58" s="53"/>
      <c r="Y58" s="53"/>
      <c r="AA58" s="85"/>
      <c r="AD58" s="56" t="str">
        <f t="shared" si="87"/>
        <v/>
      </c>
      <c r="AE58" s="56" t="str">
        <f t="shared" si="88"/>
        <v>cash,200|100;cash,250|50;cash,300|25;cash,400|10;prop,704,5|300;prop,704,10|150;pack,703|250</v>
      </c>
      <c r="AF58" s="56" t="str">
        <f t="shared" si="87"/>
        <v/>
      </c>
      <c r="AG58" s="56" t="str">
        <f t="shared" si="89"/>
        <v>cash,200|100;cash,250|50;cash,300|25;cash,400|10;prop,704,5|300;prop,704,10|150;pack,703|250</v>
      </c>
      <c r="AH58" s="56" t="str">
        <f t="shared" ref="AH58" si="247">IF(OR($AC27="",AH27=""),"",$AC27&amp;"|"&amp;AH27)</f>
        <v/>
      </c>
      <c r="AI58" s="56" t="str">
        <f t="shared" si="91"/>
        <v>cash,200|100;cash,250|50;cash,300|25;cash,400|10;prop,704,5|300;prop,704,10|150;pack,703|350;pack,408|100</v>
      </c>
      <c r="AJ58" s="56" t="str">
        <f t="shared" ref="AJ58" si="248">IF(OR($AC27="",AJ27=""),"",$AC27&amp;"|"&amp;AJ27)</f>
        <v/>
      </c>
      <c r="AK58" s="56" t="str">
        <f t="shared" si="93"/>
        <v>prop,704,2|150;pack,406|60;pack,407|10;prop,322,1|100</v>
      </c>
      <c r="AL58" s="56" t="str">
        <f t="shared" ref="AL58" si="249">IF(OR($AC27="",AL27=""),"",$AC27&amp;"|"&amp;AL27)</f>
        <v/>
      </c>
      <c r="AM58" s="56" t="str">
        <f t="shared" si="95"/>
        <v>prop,704,2|150;pack,702|90;pack,703|30;pack,406|60;pack,407|10;prop,322,1|100</v>
      </c>
      <c r="AN58" s="56" t="str">
        <f t="shared" si="96"/>
        <v/>
      </c>
      <c r="AO58" s="56" t="str">
        <f t="shared" si="97"/>
        <v>prop,704,2|200;pack,702|120;pack,703|40;pack,406|60;pack,407|20;prop,322,1|20;prop,323,1|5</v>
      </c>
      <c r="AP58" s="56" t="str">
        <f t="shared" ref="AP58" si="250">IF(OR($AC27="",AP27=""),"",$AC27&amp;"|"&amp;AP27)</f>
        <v/>
      </c>
      <c r="AQ58" s="56" t="str">
        <f t="shared" si="99"/>
        <v>prop,701,1|20</v>
      </c>
      <c r="AR58" s="56" t="str">
        <f t="shared" ref="AR58" si="251">IF(OR($AC27="",AR27=""),"",$AC27&amp;"|"&amp;AR27)</f>
        <v/>
      </c>
      <c r="AS58" s="56" t="str">
        <f t="shared" si="101"/>
        <v>prop,701,1|20;pack,701|40;pack,702|40</v>
      </c>
      <c r="AT58" s="56" t="str">
        <f t="shared" si="102"/>
        <v/>
      </c>
      <c r="AU58" s="56" t="str">
        <f t="shared" si="103"/>
        <v>prop,701,1|20;pack,701|65;pack,702|65</v>
      </c>
      <c r="AV58" s="56" t="str">
        <f t="shared" ref="AV58" si="252">IF(OR($AC27="",AV27=""),"",$AC27&amp;"|"&amp;AV27)</f>
        <v/>
      </c>
      <c r="AW58" s="56" t="str">
        <f t="shared" si="105"/>
        <v>prop,701,1|1</v>
      </c>
      <c r="AX58" s="56" t="str">
        <f t="shared" ref="AX58" si="253">IF(OR($AC27="",AX27=""),"",$AC27&amp;"|"&amp;AX27)</f>
        <v/>
      </c>
      <c r="AY58" s="56" t="str">
        <f t="shared" si="107"/>
        <v>pack,701|150;pack,702|30</v>
      </c>
      <c r="AZ58" s="56" t="str">
        <f t="shared" si="108"/>
        <v/>
      </c>
      <c r="BA58" s="56" t="str">
        <f t="shared" si="109"/>
        <v>pack,701|140;pack,702|30</v>
      </c>
    </row>
    <row r="59" spans="1:58">
      <c r="A59" s="53">
        <f>怪物产出!A59</f>
        <v>56</v>
      </c>
      <c r="B59" s="53">
        <f>怪物产出!B59</f>
        <v>10</v>
      </c>
      <c r="C59" s="53">
        <f t="shared" si="4"/>
        <v>6</v>
      </c>
      <c r="D59" s="53" t="str">
        <f>价值设定!N58</f>
        <v>coin,1060</v>
      </c>
      <c r="E59" s="53" t="str">
        <f>价值设定!O58</f>
        <v>coin,2120</v>
      </c>
      <c r="F59" s="53" t="str">
        <f>价值设定!P58</f>
        <v>coin,5300</v>
      </c>
      <c r="G59" s="56">
        <v>10356</v>
      </c>
      <c r="H59" s="56">
        <v>10456</v>
      </c>
      <c r="I59" s="56" t="str">
        <f t="shared" si="78"/>
        <v>prop,202,2|20;prop,203,2|35;prop,204,1|30;prop,205,1|10;prop,206,1|5</v>
      </c>
      <c r="J59" s="56">
        <v>10556</v>
      </c>
      <c r="K59" s="56" t="str">
        <f t="shared" si="79"/>
        <v>cash,200|100;cash,250|50;cash,300|25;cash,400|10;prop,704,5|300;prop,704,10|150;pack,703|350;pack,408|100</v>
      </c>
      <c r="L59" s="56" t="str">
        <f t="shared" si="80"/>
        <v>prop,704,2|200;pack,702|120;pack,703|40;pack,406|60;pack,407|20;prop,322,1|20;prop,323,1|5</v>
      </c>
      <c r="M59" s="56" t="str">
        <f t="shared" si="81"/>
        <v>prop,701,1|20;pack,701|65;pack,702|65;pack,410|10;pack,411|50;pack,412|10;pack,413|10;coin,2120|100;pack,10456|100</v>
      </c>
      <c r="N59" s="56" t="str">
        <f t="shared" si="5"/>
        <v>pack,701|140;pack,702|30;coin,1060|100;pack,10356|100;pack,10556|100</v>
      </c>
      <c r="O59" s="53">
        <v>80056</v>
      </c>
      <c r="P59" s="53">
        <f t="shared" ref="P59:R59" si="254">O59+100</f>
        <v>80156</v>
      </c>
      <c r="Q59" s="53">
        <f t="shared" si="254"/>
        <v>80256</v>
      </c>
      <c r="R59" s="53">
        <f t="shared" si="254"/>
        <v>80356</v>
      </c>
      <c r="S59" s="56" t="str">
        <f>IF(B59&gt;5,VLOOKUP(B59,随机目标!$BC$2:$BF$17,4,0)&amp;"|"&amp;$AH$18&amp;";","")&amp;K59</f>
        <v>pack,304|20;cash,200|100;cash,250|50;cash,300|25;cash,400|10;prop,704,5|300;prop,704,10|150;pack,703|350;pack,408|100</v>
      </c>
      <c r="T59" s="56" t="str">
        <f>IF(B59&gt;5,VLOOKUP(B59,随机目标!$BC$2:$BF$17,4,0)&amp;"|"&amp;$AN$18&amp;";"&amp;VLOOKUP(B59,随机目标!$BC$2:$BF$17,3,0)&amp;"|"&amp;$AN$17&amp;";",IF(B59&gt;2,VLOOKUP(B59,随机目标!$BC$2:$BF$17,3,0)&amp;"|"&amp;$AL$17&amp;";",""))&amp;L59</f>
        <v>pack,304|10;pack,303|100;prop,704,2|200;pack,702|120;pack,703|40;pack,406|60;pack,407|20;prop,322,1|20;prop,323,1|5</v>
      </c>
      <c r="U59" s="56" t="str">
        <f>IF(B59&gt;5,VLOOKUP(B59,随机目标!$BC$2:$BF$17,3,0)&amp;"|"&amp;$AT$17&amp;";",IF(B59&gt;2,VLOOKUP(B59,随机目标!$BC$2:$BF$17,3,0)&amp;"|"&amp;$AR$17&amp;";",""))&amp;M59</f>
        <v>pack,303|150;prop,701,1|20;pack,701|65;pack,702|65;pack,410|10;pack,411|50;pack,412|10;pack,413|10;coin,2120|100;pack,10456|100</v>
      </c>
      <c r="V59" s="56" t="str">
        <f>IF(B59&gt;5,VLOOKUP(B59,随机目标!$BC$2:$BF$17,2,0)&amp;"|"&amp;$AZ$16&amp;";"&amp;VLOOKUP(B59,随机目标!$BC$2:$BF$17,3,0)&amp;"|"&amp;$AZ$17&amp;";",IF(B59&gt;2,VLOOKUP(B59,随机目标!$BC$2:$BF$17,2,0)&amp;"|"&amp;$AX$16&amp;";"&amp;VLOOKUP(B59,随机目标!$BC$2:$BF$17,3,0)&amp;"|"&amp;$AX$17&amp;";",""))&amp;N59</f>
        <v>pack,302|100;pack,303|10;pack,701|140;pack,702|30;coin,1060|100;pack,10356|100;pack,10556|100</v>
      </c>
      <c r="W59" s="53" t="s">
        <v>2024</v>
      </c>
      <c r="X59" s="53"/>
      <c r="Y59" s="53"/>
      <c r="AA59" s="50" t="s">
        <v>257</v>
      </c>
      <c r="AD59" s="56" t="str">
        <f t="shared" si="87"/>
        <v/>
      </c>
      <c r="AE59" s="56" t="str">
        <f t="shared" si="88"/>
        <v>cash,200|100;cash,250|50;cash,300|25;cash,400|10;prop,704,5|300;prop,704,10|150;pack,703|250</v>
      </c>
      <c r="AF59" s="56" t="str">
        <f t="shared" si="87"/>
        <v/>
      </c>
      <c r="AG59" s="56" t="str">
        <f t="shared" si="89"/>
        <v>cash,200|100;cash,250|50;cash,300|25;cash,400|10;prop,704,5|300;prop,704,10|150;pack,703|250</v>
      </c>
      <c r="AH59" s="56" t="str">
        <f t="shared" ref="AH59" si="255">IF(OR($AC28="",AH28=""),"",$AC28&amp;"|"&amp;AH28)</f>
        <v/>
      </c>
      <c r="AI59" s="56" t="str">
        <f t="shared" si="91"/>
        <v>cash,200|100;cash,250|50;cash,300|25;cash,400|10;prop,704,5|300;prop,704,10|150;pack,703|350;pack,408|100</v>
      </c>
      <c r="AJ59" s="56" t="str">
        <f t="shared" ref="AJ59" si="256">IF(OR($AC28="",AJ28=""),"",$AC28&amp;"|"&amp;AJ28)</f>
        <v/>
      </c>
      <c r="AK59" s="56" t="str">
        <f t="shared" si="93"/>
        <v>prop,704,2|150;pack,406|60;pack,407|10;prop,322,1|100</v>
      </c>
      <c r="AL59" s="56" t="str">
        <f t="shared" ref="AL59" si="257">IF(OR($AC28="",AL28=""),"",$AC28&amp;"|"&amp;AL28)</f>
        <v/>
      </c>
      <c r="AM59" s="56" t="str">
        <f t="shared" si="95"/>
        <v>prop,704,2|150;pack,702|90;pack,703|30;pack,406|60;pack,407|10;prop,322,1|100</v>
      </c>
      <c r="AN59" s="56" t="str">
        <f t="shared" si="96"/>
        <v/>
      </c>
      <c r="AO59" s="56" t="str">
        <f t="shared" si="97"/>
        <v>prop,704,2|200;pack,702|120;pack,703|40;pack,406|60;pack,407|20;prop,322,1|20;prop,323,1|5</v>
      </c>
      <c r="AP59" s="56" t="str">
        <f t="shared" ref="AP59" si="258">IF(OR($AC28="",AP28=""),"",$AC28&amp;"|"&amp;AP28)</f>
        <v>pack,409|50</v>
      </c>
      <c r="AQ59" s="56" t="str">
        <f t="shared" si="99"/>
        <v>prop,701,1|20;pack,409|50</v>
      </c>
      <c r="AR59" s="56" t="str">
        <f t="shared" ref="AR59" si="259">IF(OR($AC28="",AR28=""),"",$AC28&amp;"|"&amp;AR28)</f>
        <v>pack,409|50</v>
      </c>
      <c r="AS59" s="56" t="str">
        <f t="shared" si="101"/>
        <v>prop,701,1|20;pack,701|40;pack,702|40;pack,409|50</v>
      </c>
      <c r="AT59" s="56" t="str">
        <f t="shared" si="102"/>
        <v/>
      </c>
      <c r="AU59" s="56" t="str">
        <f t="shared" si="103"/>
        <v>prop,701,1|20;pack,701|65;pack,702|65</v>
      </c>
      <c r="AV59" s="56" t="str">
        <f t="shared" ref="AV59" si="260">IF(OR($AC28="",AV28=""),"",$AC28&amp;"|"&amp;AV28)</f>
        <v/>
      </c>
      <c r="AW59" s="56" t="str">
        <f t="shared" si="105"/>
        <v>prop,701,1|1</v>
      </c>
      <c r="AX59" s="56" t="str">
        <f t="shared" ref="AX59" si="261">IF(OR($AC28="",AX28=""),"",$AC28&amp;"|"&amp;AX28)</f>
        <v/>
      </c>
      <c r="AY59" s="56" t="str">
        <f t="shared" si="107"/>
        <v>pack,701|150;pack,702|30</v>
      </c>
      <c r="AZ59" s="56" t="str">
        <f t="shared" si="108"/>
        <v/>
      </c>
      <c r="BA59" s="56" t="str">
        <f t="shared" si="109"/>
        <v>pack,701|140;pack,702|30</v>
      </c>
    </row>
    <row r="60" spans="1:58">
      <c r="A60" s="53">
        <f>怪物产出!A60</f>
        <v>57</v>
      </c>
      <c r="B60" s="53">
        <f>怪物产出!B60</f>
        <v>10</v>
      </c>
      <c r="C60" s="53">
        <f t="shared" si="4"/>
        <v>6</v>
      </c>
      <c r="D60" s="53" t="str">
        <f>价值设定!N59</f>
        <v>coin,1070</v>
      </c>
      <c r="E60" s="53" t="str">
        <f>价值设定!O59</f>
        <v>coin,2140</v>
      </c>
      <c r="F60" s="53" t="str">
        <f>价值设定!P59</f>
        <v>coin,5350</v>
      </c>
      <c r="G60" s="56">
        <v>10357</v>
      </c>
      <c r="H60" s="56">
        <v>10457</v>
      </c>
      <c r="I60" s="56" t="str">
        <f t="shared" si="78"/>
        <v>prop,202,2|20;prop,203,2|35;prop,204,1|30;prop,205,1|10;prop,206,1|5</v>
      </c>
      <c r="J60" s="56">
        <v>10557</v>
      </c>
      <c r="K60" s="56" t="str">
        <f t="shared" si="79"/>
        <v>cash,200|100;cash,250|50;cash,300|25;cash,400|10;prop,704,5|300;prop,704,10|150;pack,703|350;pack,408|100</v>
      </c>
      <c r="L60" s="56" t="str">
        <f t="shared" si="80"/>
        <v>prop,704,2|200;pack,702|120;pack,703|40;pack,406|60;pack,407|20;prop,322,1|20;prop,323,1|5</v>
      </c>
      <c r="M60" s="56" t="str">
        <f t="shared" si="81"/>
        <v>prop,701,1|20;pack,701|65;pack,702|65;pack,410|10;pack,411|50;pack,412|10;pack,413|10;coin,2140|100;pack,10457|100</v>
      </c>
      <c r="N60" s="56" t="str">
        <f t="shared" si="5"/>
        <v>pack,701|140;pack,702|30;coin,1070|100;pack,10357|100;pack,10557|100</v>
      </c>
      <c r="O60" s="53">
        <v>80057</v>
      </c>
      <c r="P60" s="53">
        <f t="shared" ref="P60:R60" si="262">O60+100</f>
        <v>80157</v>
      </c>
      <c r="Q60" s="53">
        <f t="shared" si="262"/>
        <v>80257</v>
      </c>
      <c r="R60" s="53">
        <f t="shared" si="262"/>
        <v>80357</v>
      </c>
      <c r="S60" s="56" t="str">
        <f>IF(B60&gt;5,VLOOKUP(B60,随机目标!$BC$2:$BF$17,4,0)&amp;"|"&amp;$AH$18&amp;";","")&amp;K60</f>
        <v>pack,304|20;cash,200|100;cash,250|50;cash,300|25;cash,400|10;prop,704,5|300;prop,704,10|150;pack,703|350;pack,408|100</v>
      </c>
      <c r="T60" s="56" t="str">
        <f>IF(B60&gt;5,VLOOKUP(B60,随机目标!$BC$2:$BF$17,4,0)&amp;"|"&amp;$AN$18&amp;";"&amp;VLOOKUP(B60,随机目标!$BC$2:$BF$17,3,0)&amp;"|"&amp;$AN$17&amp;";",IF(B60&gt;2,VLOOKUP(B60,随机目标!$BC$2:$BF$17,3,0)&amp;"|"&amp;$AL$17&amp;";",""))&amp;L60</f>
        <v>pack,304|10;pack,303|100;prop,704,2|200;pack,702|120;pack,703|40;pack,406|60;pack,407|20;prop,322,1|20;prop,323,1|5</v>
      </c>
      <c r="U60" s="56" t="str">
        <f>IF(B60&gt;5,VLOOKUP(B60,随机目标!$BC$2:$BF$17,3,0)&amp;"|"&amp;$AT$17&amp;";",IF(B60&gt;2,VLOOKUP(B60,随机目标!$BC$2:$BF$17,3,0)&amp;"|"&amp;$AR$17&amp;";",""))&amp;M60</f>
        <v>pack,303|150;prop,701,1|20;pack,701|65;pack,702|65;pack,410|10;pack,411|50;pack,412|10;pack,413|10;coin,2140|100;pack,10457|100</v>
      </c>
      <c r="V60" s="56" t="str">
        <f>IF(B60&gt;5,VLOOKUP(B60,随机目标!$BC$2:$BF$17,2,0)&amp;"|"&amp;$AZ$16&amp;";"&amp;VLOOKUP(B60,随机目标!$BC$2:$BF$17,3,0)&amp;"|"&amp;$AZ$17&amp;";",IF(B60&gt;2,VLOOKUP(B60,随机目标!$BC$2:$BF$17,2,0)&amp;"|"&amp;$AX$16&amp;";"&amp;VLOOKUP(B60,随机目标!$BC$2:$BF$17,3,0)&amp;"|"&amp;$AX$17&amp;";",""))&amp;N60</f>
        <v>pack,302|100;pack,303|10;pack,701|140;pack,702|30;coin,1070|100;pack,10357|100;pack,10557|100</v>
      </c>
      <c r="W60" s="53" t="s">
        <v>2024</v>
      </c>
      <c r="X60" s="53"/>
      <c r="Y60" s="53"/>
      <c r="AA60" s="50" t="s">
        <v>258</v>
      </c>
      <c r="AD60" s="56" t="str">
        <f t="shared" si="87"/>
        <v/>
      </c>
      <c r="AE60" s="56" t="str">
        <f t="shared" si="88"/>
        <v>cash,200|100;cash,250|50;cash,300|25;cash,400|10;prop,704,5|300;prop,704,10|150;pack,703|250</v>
      </c>
      <c r="AF60" s="56" t="str">
        <f t="shared" si="87"/>
        <v/>
      </c>
      <c r="AG60" s="56" t="str">
        <f t="shared" si="89"/>
        <v>cash,200|100;cash,250|50;cash,300|25;cash,400|10;prop,704,5|300;prop,704,10|150;pack,703|250</v>
      </c>
      <c r="AH60" s="56" t="str">
        <f t="shared" ref="AH60" si="263">IF(OR($AC29="",AH29=""),"",$AC29&amp;"|"&amp;AH29)</f>
        <v/>
      </c>
      <c r="AI60" s="56" t="str">
        <f t="shared" si="91"/>
        <v>cash,200|100;cash,250|50;cash,300|25;cash,400|10;prop,704,5|300;prop,704,10|150;pack,703|350;pack,408|100</v>
      </c>
      <c r="AJ60" s="56" t="str">
        <f t="shared" ref="AJ60" si="264">IF(OR($AC29="",AJ29=""),"",$AC29&amp;"|"&amp;AJ29)</f>
        <v/>
      </c>
      <c r="AK60" s="56" t="str">
        <f t="shared" si="93"/>
        <v>prop,704,2|150;pack,406|60;pack,407|10;prop,322,1|100</v>
      </c>
      <c r="AL60" s="56" t="str">
        <f t="shared" ref="AL60" si="265">IF(OR($AC29="",AL29=""),"",$AC29&amp;"|"&amp;AL29)</f>
        <v/>
      </c>
      <c r="AM60" s="56" t="str">
        <f t="shared" si="95"/>
        <v>prop,704,2|150;pack,702|90;pack,703|30;pack,406|60;pack,407|10;prop,322,1|100</v>
      </c>
      <c r="AN60" s="56" t="str">
        <f t="shared" si="96"/>
        <v/>
      </c>
      <c r="AO60" s="56" t="str">
        <f t="shared" si="97"/>
        <v>prop,704,2|200;pack,702|120;pack,703|40;pack,406|60;pack,407|20;prop,322,1|20;prop,323,1|5</v>
      </c>
      <c r="AP60" s="56" t="str">
        <f t="shared" ref="AP60" si="266">IF(OR($AC29="",AP29=""),"",$AC29&amp;"|"&amp;AP29)</f>
        <v/>
      </c>
      <c r="AQ60" s="56" t="str">
        <f t="shared" si="99"/>
        <v>prop,701,1|20;pack,409|50</v>
      </c>
      <c r="AR60" s="56" t="str">
        <f t="shared" ref="AR60" si="267">IF(OR($AC29="",AR29=""),"",$AC29&amp;"|"&amp;AR29)</f>
        <v/>
      </c>
      <c r="AS60" s="56" t="str">
        <f t="shared" si="101"/>
        <v>prop,701,1|20;pack,701|40;pack,702|40;pack,409|50</v>
      </c>
      <c r="AT60" s="56" t="str">
        <f t="shared" si="102"/>
        <v>pack,410|10</v>
      </c>
      <c r="AU60" s="56" t="str">
        <f t="shared" si="103"/>
        <v>prop,701,1|20;pack,701|65;pack,702|65;pack,410|10</v>
      </c>
      <c r="AV60" s="56" t="str">
        <f t="shared" ref="AV60" si="268">IF(OR($AC29="",AV29=""),"",$AC29&amp;"|"&amp;AV29)</f>
        <v/>
      </c>
      <c r="AW60" s="56" t="str">
        <f t="shared" si="105"/>
        <v>prop,701,1|1</v>
      </c>
      <c r="AX60" s="56" t="str">
        <f t="shared" ref="AX60" si="269">IF(OR($AC29="",AX29=""),"",$AC29&amp;"|"&amp;AX29)</f>
        <v/>
      </c>
      <c r="AY60" s="56" t="str">
        <f t="shared" si="107"/>
        <v>pack,701|150;pack,702|30</v>
      </c>
      <c r="AZ60" s="56" t="str">
        <f t="shared" si="108"/>
        <v/>
      </c>
      <c r="BA60" s="56" t="str">
        <f t="shared" si="109"/>
        <v>pack,701|140;pack,702|30</v>
      </c>
    </row>
    <row r="61" spans="1:58">
      <c r="A61" s="53">
        <f>怪物产出!A61</f>
        <v>58</v>
      </c>
      <c r="B61" s="53">
        <f>怪物产出!B61</f>
        <v>10</v>
      </c>
      <c r="C61" s="53">
        <f t="shared" si="4"/>
        <v>6</v>
      </c>
      <c r="D61" s="53" t="str">
        <f>价值设定!N60</f>
        <v>coin,1080</v>
      </c>
      <c r="E61" s="53" t="str">
        <f>价值设定!O60</f>
        <v>coin,2160</v>
      </c>
      <c r="F61" s="53" t="str">
        <f>价值设定!P60</f>
        <v>coin,5400</v>
      </c>
      <c r="G61" s="56">
        <v>10358</v>
      </c>
      <c r="H61" s="56">
        <v>10458</v>
      </c>
      <c r="I61" s="56" t="str">
        <f t="shared" si="78"/>
        <v>prop,202,2|20;prop,203,2|35;prop,204,1|30;prop,205,1|10;prop,206,1|5</v>
      </c>
      <c r="J61" s="56">
        <v>10558</v>
      </c>
      <c r="K61" s="56" t="str">
        <f t="shared" si="79"/>
        <v>cash,200|100;cash,250|50;cash,300|25;cash,400|10;prop,704,5|300;prop,704,10|150;pack,703|350;pack,408|100</v>
      </c>
      <c r="L61" s="56" t="str">
        <f t="shared" si="80"/>
        <v>prop,704,2|200;pack,702|120;pack,703|40;pack,406|60;pack,407|20;prop,322,1|20;prop,323,1|5</v>
      </c>
      <c r="M61" s="56" t="str">
        <f t="shared" si="81"/>
        <v>prop,701,1|20;pack,701|65;pack,702|65;pack,410|10;pack,411|50;pack,412|10;pack,413|10;coin,2160|100;pack,10458|100</v>
      </c>
      <c r="N61" s="56" t="str">
        <f t="shared" si="5"/>
        <v>pack,701|140;pack,702|30;coin,1080|100;pack,10358|100;pack,10558|100</v>
      </c>
      <c r="O61" s="53">
        <v>80058</v>
      </c>
      <c r="P61" s="53">
        <f t="shared" ref="P61:R61" si="270">O61+100</f>
        <v>80158</v>
      </c>
      <c r="Q61" s="53">
        <f t="shared" si="270"/>
        <v>80258</v>
      </c>
      <c r="R61" s="53">
        <f t="shared" si="270"/>
        <v>80358</v>
      </c>
      <c r="S61" s="56" t="str">
        <f>IF(B61&gt;5,VLOOKUP(B61,随机目标!$BC$2:$BF$17,4,0)&amp;"|"&amp;$AH$18&amp;";","")&amp;K61</f>
        <v>pack,304|20;cash,200|100;cash,250|50;cash,300|25;cash,400|10;prop,704,5|300;prop,704,10|150;pack,703|350;pack,408|100</v>
      </c>
      <c r="T61" s="56" t="str">
        <f>IF(B61&gt;5,VLOOKUP(B61,随机目标!$BC$2:$BF$17,4,0)&amp;"|"&amp;$AN$18&amp;";"&amp;VLOOKUP(B61,随机目标!$BC$2:$BF$17,3,0)&amp;"|"&amp;$AN$17&amp;";",IF(B61&gt;2,VLOOKUP(B61,随机目标!$BC$2:$BF$17,3,0)&amp;"|"&amp;$AL$17&amp;";",""))&amp;L61</f>
        <v>pack,304|10;pack,303|100;prop,704,2|200;pack,702|120;pack,703|40;pack,406|60;pack,407|20;prop,322,1|20;prop,323,1|5</v>
      </c>
      <c r="U61" s="56" t="str">
        <f>IF(B61&gt;5,VLOOKUP(B61,随机目标!$BC$2:$BF$17,3,0)&amp;"|"&amp;$AT$17&amp;";",IF(B61&gt;2,VLOOKUP(B61,随机目标!$BC$2:$BF$17,3,0)&amp;"|"&amp;$AR$17&amp;";",""))&amp;M61</f>
        <v>pack,303|150;prop,701,1|20;pack,701|65;pack,702|65;pack,410|10;pack,411|50;pack,412|10;pack,413|10;coin,2160|100;pack,10458|100</v>
      </c>
      <c r="V61" s="56" t="str">
        <f>IF(B61&gt;5,VLOOKUP(B61,随机目标!$BC$2:$BF$17,2,0)&amp;"|"&amp;$AZ$16&amp;";"&amp;VLOOKUP(B61,随机目标!$BC$2:$BF$17,3,0)&amp;"|"&amp;$AZ$17&amp;";",IF(B61&gt;2,VLOOKUP(B61,随机目标!$BC$2:$BF$17,2,0)&amp;"|"&amp;$AX$16&amp;";"&amp;VLOOKUP(B61,随机目标!$BC$2:$BF$17,3,0)&amp;"|"&amp;$AX$17&amp;";",""))&amp;N61</f>
        <v>pack,302|100;pack,303|10;pack,701|140;pack,702|30;coin,1080|100;pack,10358|100;pack,10558|100</v>
      </c>
      <c r="W61" s="53" t="s">
        <v>2024</v>
      </c>
      <c r="X61" s="53"/>
      <c r="Y61" s="53"/>
      <c r="AA61" s="50" t="s">
        <v>259</v>
      </c>
      <c r="AD61" s="56" t="str">
        <f t="shared" si="87"/>
        <v/>
      </c>
      <c r="AE61" s="56" t="str">
        <f t="shared" si="88"/>
        <v>cash,200|100;cash,250|50;cash,300|25;cash,400|10;prop,704,5|300;prop,704,10|150;pack,703|250</v>
      </c>
      <c r="AF61" s="56" t="str">
        <f t="shared" si="87"/>
        <v/>
      </c>
      <c r="AG61" s="56" t="str">
        <f t="shared" si="89"/>
        <v>cash,200|100;cash,250|50;cash,300|25;cash,400|10;prop,704,5|300;prop,704,10|150;pack,703|250</v>
      </c>
      <c r="AH61" s="56" t="str">
        <f t="shared" ref="AH61" si="271">IF(OR($AC30="",AH30=""),"",$AC30&amp;"|"&amp;AH30)</f>
        <v/>
      </c>
      <c r="AI61" s="56" t="str">
        <f t="shared" si="91"/>
        <v>cash,200|100;cash,250|50;cash,300|25;cash,400|10;prop,704,5|300;prop,704,10|150;pack,703|350;pack,408|100</v>
      </c>
      <c r="AJ61" s="56" t="str">
        <f t="shared" ref="AJ61" si="272">IF(OR($AC30="",AJ30=""),"",$AC30&amp;"|"&amp;AJ30)</f>
        <v/>
      </c>
      <c r="AK61" s="56" t="str">
        <f t="shared" si="93"/>
        <v>prop,704,2|150;pack,406|60;pack,407|10;prop,322,1|100</v>
      </c>
      <c r="AL61" s="56" t="str">
        <f t="shared" ref="AL61" si="273">IF(OR($AC30="",AL30=""),"",$AC30&amp;"|"&amp;AL30)</f>
        <v/>
      </c>
      <c r="AM61" s="56" t="str">
        <f t="shared" si="95"/>
        <v>prop,704,2|150;pack,702|90;pack,703|30;pack,406|60;pack,407|10;prop,322,1|100</v>
      </c>
      <c r="AN61" s="56" t="str">
        <f t="shared" si="96"/>
        <v/>
      </c>
      <c r="AO61" s="56" t="str">
        <f t="shared" si="97"/>
        <v>prop,704,2|200;pack,702|120;pack,703|40;pack,406|60;pack,407|20;prop,322,1|20;prop,323,1|5</v>
      </c>
      <c r="AP61" s="56" t="str">
        <f t="shared" ref="AP61" si="274">IF(OR($AC30="",AP30=""),"",$AC30&amp;"|"&amp;AP30)</f>
        <v>pack,411|50</v>
      </c>
      <c r="AQ61" s="56" t="str">
        <f t="shared" si="99"/>
        <v>prop,701,1|20;pack,409|50;pack,411|50</v>
      </c>
      <c r="AR61" s="56" t="str">
        <f t="shared" ref="AR61" si="275">IF(OR($AC30="",AR30=""),"",$AC30&amp;"|"&amp;AR30)</f>
        <v>pack,411|50</v>
      </c>
      <c r="AS61" s="56" t="str">
        <f t="shared" si="101"/>
        <v>prop,701,1|20;pack,701|40;pack,702|40;pack,409|50;pack,411|50</v>
      </c>
      <c r="AT61" s="56" t="str">
        <f t="shared" si="102"/>
        <v>pack,411|50</v>
      </c>
      <c r="AU61" s="56" t="str">
        <f t="shared" si="103"/>
        <v>prop,701,1|20;pack,701|65;pack,702|65;pack,410|10;pack,411|50</v>
      </c>
      <c r="AV61" s="56" t="str">
        <f t="shared" ref="AV61" si="276">IF(OR($AC30="",AV30=""),"",$AC30&amp;"|"&amp;AV30)</f>
        <v/>
      </c>
      <c r="AW61" s="56" t="str">
        <f t="shared" si="105"/>
        <v>prop,701,1|1</v>
      </c>
      <c r="AX61" s="56" t="str">
        <f t="shared" ref="AX61" si="277">IF(OR($AC30="",AX30=""),"",$AC30&amp;"|"&amp;AX30)</f>
        <v/>
      </c>
      <c r="AY61" s="56" t="str">
        <f t="shared" si="107"/>
        <v>pack,701|150;pack,702|30</v>
      </c>
      <c r="AZ61" s="56" t="str">
        <f t="shared" si="108"/>
        <v/>
      </c>
      <c r="BA61" s="56" t="str">
        <f t="shared" si="109"/>
        <v>pack,701|140;pack,702|30</v>
      </c>
    </row>
    <row r="62" spans="1:58">
      <c r="A62" s="53">
        <f>怪物产出!A62</f>
        <v>59</v>
      </c>
      <c r="B62" s="53">
        <f>怪物产出!B62</f>
        <v>11</v>
      </c>
      <c r="C62" s="53">
        <f t="shared" si="4"/>
        <v>6</v>
      </c>
      <c r="D62" s="53" t="str">
        <f>价值设定!N61</f>
        <v>coin,1090</v>
      </c>
      <c r="E62" s="53" t="str">
        <f>价值设定!O61</f>
        <v>coin,2180</v>
      </c>
      <c r="F62" s="53" t="str">
        <f>价值设定!P61</f>
        <v>coin,5450</v>
      </c>
      <c r="G62" s="56">
        <v>10359</v>
      </c>
      <c r="H62" s="56">
        <v>10459</v>
      </c>
      <c r="I62" s="56" t="str">
        <f t="shared" si="78"/>
        <v>prop,202,2|20;prop,203,2|35;prop,204,1|30;prop,205,1|10;prop,206,1|5</v>
      </c>
      <c r="J62" s="56">
        <v>10559</v>
      </c>
      <c r="K62" s="56" t="str">
        <f t="shared" si="79"/>
        <v>cash,200|100;cash,250|50;cash,300|25;cash,400|10;prop,704,5|300;prop,704,10|150;pack,703|350;pack,408|100</v>
      </c>
      <c r="L62" s="56" t="str">
        <f t="shared" si="80"/>
        <v>prop,704,2|200;pack,702|120;pack,703|40;pack,406|60;pack,407|20;prop,322,1|20;prop,323,1|5</v>
      </c>
      <c r="M62" s="56" t="str">
        <f t="shared" si="81"/>
        <v>prop,701,1|20;pack,701|65;pack,702|65;pack,410|10;pack,411|50;pack,412|10;pack,413|10;coin,2180|100;pack,10459|100</v>
      </c>
      <c r="N62" s="56" t="str">
        <f t="shared" si="5"/>
        <v>pack,701|140;pack,702|30;coin,1090|100;pack,10359|100;pack,10559|100</v>
      </c>
      <c r="O62" s="53">
        <v>80059</v>
      </c>
      <c r="P62" s="53">
        <f t="shared" ref="P62:R62" si="278">O62+100</f>
        <v>80159</v>
      </c>
      <c r="Q62" s="53">
        <f t="shared" si="278"/>
        <v>80259</v>
      </c>
      <c r="R62" s="53">
        <f t="shared" si="278"/>
        <v>80359</v>
      </c>
      <c r="S62" s="56" t="str">
        <f>IF(B62&gt;5,VLOOKUP(B62,随机目标!$BC$2:$BF$17,4,0)&amp;"|"&amp;$AH$18&amp;";","")&amp;K62</f>
        <v>pack,304|20;cash,200|100;cash,250|50;cash,300|25;cash,400|10;prop,704,5|300;prop,704,10|150;pack,703|350;pack,408|100</v>
      </c>
      <c r="T62" s="56" t="str">
        <f>IF(B62&gt;5,VLOOKUP(B62,随机目标!$BC$2:$BF$17,4,0)&amp;"|"&amp;$AN$18&amp;";"&amp;VLOOKUP(B62,随机目标!$BC$2:$BF$17,3,0)&amp;"|"&amp;$AN$17&amp;";",IF(B62&gt;2,VLOOKUP(B62,随机目标!$BC$2:$BF$17,3,0)&amp;"|"&amp;$AL$17&amp;";",""))&amp;L62</f>
        <v>pack,304|10;pack,303|100;prop,704,2|200;pack,702|120;pack,703|40;pack,406|60;pack,407|20;prop,322,1|20;prop,323,1|5</v>
      </c>
      <c r="U62" s="56" t="str">
        <f>IF(B62&gt;5,VLOOKUP(B62,随机目标!$BC$2:$BF$17,3,0)&amp;"|"&amp;$AT$17&amp;";",IF(B62&gt;2,VLOOKUP(B62,随机目标!$BC$2:$BF$17,3,0)&amp;"|"&amp;$AR$17&amp;";",""))&amp;M62</f>
        <v>pack,303|150;prop,701,1|20;pack,701|65;pack,702|65;pack,410|10;pack,411|50;pack,412|10;pack,413|10;coin,2180|100;pack,10459|100</v>
      </c>
      <c r="V62" s="56" t="str">
        <f>IF(B62&gt;5,VLOOKUP(B62,随机目标!$BC$2:$BF$17,2,0)&amp;"|"&amp;$AZ$16&amp;";"&amp;VLOOKUP(B62,随机目标!$BC$2:$BF$17,3,0)&amp;"|"&amp;$AZ$17&amp;";",IF(B62&gt;2,VLOOKUP(B62,随机目标!$BC$2:$BF$17,2,0)&amp;"|"&amp;$AX$16&amp;";"&amp;VLOOKUP(B62,随机目标!$BC$2:$BF$17,3,0)&amp;"|"&amp;$AX$17&amp;";",""))&amp;N62</f>
        <v>pack,302|100;pack,303|10;pack,701|140;pack,702|30;coin,1090|100;pack,10359|100;pack,10559|100</v>
      </c>
      <c r="W62" s="53" t="s">
        <v>2024</v>
      </c>
      <c r="X62" s="53"/>
      <c r="Y62" s="53"/>
      <c r="AA62" s="50" t="s">
        <v>261</v>
      </c>
      <c r="AD62" s="56" t="str">
        <f t="shared" si="87"/>
        <v/>
      </c>
      <c r="AE62" s="56" t="str">
        <f t="shared" si="88"/>
        <v>cash,200|100;cash,250|50;cash,300|25;cash,400|10;prop,704,5|300;prop,704,10|150;pack,703|250</v>
      </c>
      <c r="AF62" s="56" t="str">
        <f t="shared" si="87"/>
        <v/>
      </c>
      <c r="AG62" s="56" t="str">
        <f t="shared" si="89"/>
        <v>cash,200|100;cash,250|50;cash,300|25;cash,400|10;prop,704,5|300;prop,704,10|150;pack,703|250</v>
      </c>
      <c r="AH62" s="56" t="str">
        <f t="shared" ref="AH62" si="279">IF(OR($AC31="",AH31=""),"",$AC31&amp;"|"&amp;AH31)</f>
        <v/>
      </c>
      <c r="AI62" s="56" t="str">
        <f t="shared" si="91"/>
        <v>cash,200|100;cash,250|50;cash,300|25;cash,400|10;prop,704,5|300;prop,704,10|150;pack,703|350;pack,408|100</v>
      </c>
      <c r="AJ62" s="56" t="str">
        <f t="shared" ref="AJ62" si="280">IF(OR($AC31="",AJ31=""),"",$AC31&amp;"|"&amp;AJ31)</f>
        <v/>
      </c>
      <c r="AK62" s="56" t="str">
        <f t="shared" si="93"/>
        <v>prop,704,2|150;pack,406|60;pack,407|10;prop,322,1|100</v>
      </c>
      <c r="AL62" s="56" t="str">
        <f t="shared" ref="AL62" si="281">IF(OR($AC31="",AL31=""),"",$AC31&amp;"|"&amp;AL31)</f>
        <v/>
      </c>
      <c r="AM62" s="56" t="str">
        <f t="shared" si="95"/>
        <v>prop,704,2|150;pack,702|90;pack,703|30;pack,406|60;pack,407|10;prop,322,1|100</v>
      </c>
      <c r="AN62" s="56" t="str">
        <f t="shared" si="96"/>
        <v/>
      </c>
      <c r="AO62" s="56" t="str">
        <f t="shared" si="97"/>
        <v>prop,704,2|200;pack,702|120;pack,703|40;pack,406|60;pack,407|20;prop,322,1|20;prop,323,1|5</v>
      </c>
      <c r="AP62" s="56" t="str">
        <f t="shared" ref="AP62" si="282">IF(OR($AC31="",AP31=""),"",$AC31&amp;"|"&amp;AP31)</f>
        <v>pack,412|10</v>
      </c>
      <c r="AQ62" s="56" t="str">
        <f t="shared" si="99"/>
        <v>prop,701,1|20;pack,409|50;pack,411|50;pack,412|10</v>
      </c>
      <c r="AR62" s="56" t="str">
        <f t="shared" ref="AR62" si="283">IF(OR($AC31="",AR31=""),"",$AC31&amp;"|"&amp;AR31)</f>
        <v>pack,412|10</v>
      </c>
      <c r="AS62" s="56" t="str">
        <f t="shared" si="101"/>
        <v>prop,701,1|20;pack,701|40;pack,702|40;pack,409|50;pack,411|50;pack,412|10</v>
      </c>
      <c r="AT62" s="56" t="str">
        <f t="shared" si="102"/>
        <v>pack,412|10</v>
      </c>
      <c r="AU62" s="56" t="str">
        <f t="shared" si="103"/>
        <v>prop,701,1|20;pack,701|65;pack,702|65;pack,410|10;pack,411|50;pack,412|10</v>
      </c>
      <c r="AV62" s="56" t="str">
        <f t="shared" ref="AV62" si="284">IF(OR($AC31="",AV31=""),"",$AC31&amp;"|"&amp;AV31)</f>
        <v/>
      </c>
      <c r="AW62" s="56" t="str">
        <f t="shared" si="105"/>
        <v>prop,701,1|1</v>
      </c>
      <c r="AX62" s="56" t="str">
        <f t="shared" ref="AX62" si="285">IF(OR($AC31="",AX31=""),"",$AC31&amp;"|"&amp;AX31)</f>
        <v/>
      </c>
      <c r="AY62" s="56" t="str">
        <f t="shared" si="107"/>
        <v>pack,701|150;pack,702|30</v>
      </c>
      <c r="AZ62" s="56" t="str">
        <f t="shared" si="108"/>
        <v/>
      </c>
      <c r="BA62" s="56" t="str">
        <f t="shared" si="109"/>
        <v>pack,701|140;pack,702|30</v>
      </c>
    </row>
    <row r="63" spans="1:58">
      <c r="A63" s="53">
        <f>怪物产出!A63</f>
        <v>60</v>
      </c>
      <c r="B63" s="53">
        <f>怪物产出!B63</f>
        <v>11</v>
      </c>
      <c r="C63" s="53">
        <f t="shared" si="4"/>
        <v>6</v>
      </c>
      <c r="D63" s="53" t="str">
        <f>价值设定!N62</f>
        <v>coin,1100</v>
      </c>
      <c r="E63" s="53" t="str">
        <f>价值设定!O62</f>
        <v>coin,2200</v>
      </c>
      <c r="F63" s="53" t="str">
        <f>价值设定!P62</f>
        <v>coin,5500</v>
      </c>
      <c r="G63" s="56">
        <v>10360</v>
      </c>
      <c r="H63" s="56">
        <v>10460</v>
      </c>
      <c r="I63" s="56" t="str">
        <f t="shared" si="78"/>
        <v>prop,202,2|20;prop,203,2|35;prop,204,1|30;prop,205,1|10;prop,206,1|5</v>
      </c>
      <c r="J63" s="56">
        <v>10560</v>
      </c>
      <c r="K63" s="56" t="str">
        <f t="shared" si="79"/>
        <v>cash,200|100;cash,250|50;cash,300|25;cash,400|10;prop,704,5|300;prop,704,10|150;pack,703|350;pack,408|100</v>
      </c>
      <c r="L63" s="56" t="str">
        <f t="shared" si="80"/>
        <v>prop,704,2|200;pack,702|120;pack,703|40;pack,406|60;pack,407|20;prop,322,1|20;prop,323,1|5</v>
      </c>
      <c r="M63" s="56" t="str">
        <f t="shared" si="81"/>
        <v>prop,701,1|20;pack,701|65;pack,702|65;pack,410|10;pack,411|50;pack,412|10;pack,413|10;coin,2200|100;pack,10460|100</v>
      </c>
      <c r="N63" s="56" t="str">
        <f t="shared" si="5"/>
        <v>pack,701|140;pack,702|30;coin,1100|100;pack,10360|100;pack,10560|100</v>
      </c>
      <c r="O63" s="53">
        <v>80060</v>
      </c>
      <c r="P63" s="53">
        <f t="shared" ref="P63:R63" si="286">O63+100</f>
        <v>80160</v>
      </c>
      <c r="Q63" s="53">
        <f t="shared" si="286"/>
        <v>80260</v>
      </c>
      <c r="R63" s="53">
        <f t="shared" si="286"/>
        <v>80360</v>
      </c>
      <c r="S63" s="56" t="str">
        <f>IF(B63&gt;5,VLOOKUP(B63,随机目标!$BC$2:$BF$17,4,0)&amp;"|"&amp;$AH$18&amp;";","")&amp;K63</f>
        <v>pack,304|20;cash,200|100;cash,250|50;cash,300|25;cash,400|10;prop,704,5|300;prop,704,10|150;pack,703|350;pack,408|100</v>
      </c>
      <c r="T63" s="56" t="str">
        <f>IF(B63&gt;5,VLOOKUP(B63,随机目标!$BC$2:$BF$17,4,0)&amp;"|"&amp;$AN$18&amp;";"&amp;VLOOKUP(B63,随机目标!$BC$2:$BF$17,3,0)&amp;"|"&amp;$AN$17&amp;";",IF(B63&gt;2,VLOOKUP(B63,随机目标!$BC$2:$BF$17,3,0)&amp;"|"&amp;$AL$17&amp;";",""))&amp;L63</f>
        <v>pack,304|10;pack,303|100;prop,704,2|200;pack,702|120;pack,703|40;pack,406|60;pack,407|20;prop,322,1|20;prop,323,1|5</v>
      </c>
      <c r="U63" s="56" t="str">
        <f>IF(B63&gt;5,VLOOKUP(B63,随机目标!$BC$2:$BF$17,3,0)&amp;"|"&amp;$AT$17&amp;";",IF(B63&gt;2,VLOOKUP(B63,随机目标!$BC$2:$BF$17,3,0)&amp;"|"&amp;$AR$17&amp;";",""))&amp;M63</f>
        <v>pack,303|150;prop,701,1|20;pack,701|65;pack,702|65;pack,410|10;pack,411|50;pack,412|10;pack,413|10;coin,2200|100;pack,10460|100</v>
      </c>
      <c r="V63" s="56" t="str">
        <f>IF(B63&gt;5,VLOOKUP(B63,随机目标!$BC$2:$BF$17,2,0)&amp;"|"&amp;$AZ$16&amp;";"&amp;VLOOKUP(B63,随机目标!$BC$2:$BF$17,3,0)&amp;"|"&amp;$AZ$17&amp;";",IF(B63&gt;2,VLOOKUP(B63,随机目标!$BC$2:$BF$17,2,0)&amp;"|"&amp;$AX$16&amp;";"&amp;VLOOKUP(B63,随机目标!$BC$2:$BF$17,3,0)&amp;"|"&amp;$AX$17&amp;";",""))&amp;N63</f>
        <v>pack,302|100;pack,303|10;pack,701|140;pack,702|30;coin,1100|100;pack,10360|100;pack,10560|100</v>
      </c>
      <c r="W63" s="53" t="s">
        <v>2024</v>
      </c>
      <c r="X63" s="53"/>
      <c r="Y63" s="53"/>
      <c r="AA63" s="50" t="s">
        <v>260</v>
      </c>
      <c r="AD63" s="56" t="str">
        <f t="shared" si="87"/>
        <v/>
      </c>
      <c r="AE63" s="56" t="str">
        <f t="shared" si="88"/>
        <v>cash,200|100;cash,250|50;cash,300|25;cash,400|10;prop,704,5|300;prop,704,10|150;pack,703|250</v>
      </c>
      <c r="AF63" s="56" t="str">
        <f t="shared" si="87"/>
        <v/>
      </c>
      <c r="AG63" s="56" t="str">
        <f t="shared" si="89"/>
        <v>cash,200|100;cash,250|50;cash,300|25;cash,400|10;prop,704,5|300;prop,704,10|150;pack,703|250</v>
      </c>
      <c r="AH63" s="56" t="str">
        <f t="shared" ref="AH63" si="287">IF(OR($AC32="",AH32=""),"",$AC32&amp;"|"&amp;AH32)</f>
        <v/>
      </c>
      <c r="AI63" s="56" t="str">
        <f t="shared" si="91"/>
        <v>cash,200|100;cash,250|50;cash,300|25;cash,400|10;prop,704,5|300;prop,704,10|150;pack,703|350;pack,408|100</v>
      </c>
      <c r="AJ63" s="56" t="str">
        <f t="shared" ref="AJ63" si="288">IF(OR($AC32="",AJ32=""),"",$AC32&amp;"|"&amp;AJ32)</f>
        <v/>
      </c>
      <c r="AK63" s="56" t="str">
        <f t="shared" si="93"/>
        <v>prop,704,2|150;pack,406|60;pack,407|10;prop,322,1|100</v>
      </c>
      <c r="AL63" s="56" t="str">
        <f t="shared" ref="AL63" si="289">IF(OR($AC32="",AL32=""),"",$AC32&amp;"|"&amp;AL32)</f>
        <v/>
      </c>
      <c r="AM63" s="56" t="str">
        <f t="shared" si="95"/>
        <v>prop,704,2|150;pack,702|90;pack,703|30;pack,406|60;pack,407|10;prop,322,1|100</v>
      </c>
      <c r="AN63" s="56" t="str">
        <f t="shared" si="96"/>
        <v/>
      </c>
      <c r="AO63" s="56" t="str">
        <f t="shared" si="97"/>
        <v>prop,704,2|200;pack,702|120;pack,703|40;pack,406|60;pack,407|20;prop,322,1|20;prop,323,1|5</v>
      </c>
      <c r="AP63" s="56" t="str">
        <f t="shared" ref="AP63" si="290">IF(OR($AC32="",AP32=""),"",$AC32&amp;"|"&amp;AP32)</f>
        <v/>
      </c>
      <c r="AQ63" s="56" t="str">
        <f t="shared" si="99"/>
        <v>prop,701,1|20;pack,409|50;pack,411|50;pack,412|10</v>
      </c>
      <c r="AR63" s="56" t="str">
        <f t="shared" ref="AR63" si="291">IF(OR($AC32="",AR32=""),"",$AC32&amp;"|"&amp;AR32)</f>
        <v/>
      </c>
      <c r="AS63" s="56" t="str">
        <f t="shared" si="101"/>
        <v>prop,701,1|20;pack,701|40;pack,702|40;pack,409|50;pack,411|50;pack,412|10</v>
      </c>
      <c r="AT63" s="56" t="str">
        <f t="shared" si="102"/>
        <v>pack,413|10</v>
      </c>
      <c r="AU63" s="56" t="str">
        <f t="shared" si="103"/>
        <v>prop,701,1|20;pack,701|65;pack,702|65;pack,410|10;pack,411|50;pack,412|10;pack,413|10</v>
      </c>
      <c r="AV63" s="56" t="str">
        <f t="shared" ref="AV63" si="292">IF(OR($AC32="",AV32=""),"",$AC32&amp;"|"&amp;AV32)</f>
        <v/>
      </c>
      <c r="AW63" s="56" t="str">
        <f t="shared" si="105"/>
        <v>prop,701,1|1</v>
      </c>
      <c r="AX63" s="56" t="str">
        <f t="shared" ref="AX63" si="293">IF(OR($AC32="",AX32=""),"",$AC32&amp;"|"&amp;AX32)</f>
        <v/>
      </c>
      <c r="AY63" s="56" t="str">
        <f t="shared" si="107"/>
        <v>pack,701|150;pack,702|30</v>
      </c>
      <c r="AZ63" s="56" t="str">
        <f t="shared" si="108"/>
        <v/>
      </c>
      <c r="BA63" s="56" t="str">
        <f t="shared" si="109"/>
        <v>pack,701|140;pack,702|30</v>
      </c>
    </row>
    <row r="64" spans="1:58">
      <c r="A64" s="53">
        <f>怪物产出!A64</f>
        <v>61</v>
      </c>
      <c r="B64" s="53">
        <f>怪物产出!B64</f>
        <v>11</v>
      </c>
      <c r="C64" s="53">
        <f t="shared" si="4"/>
        <v>6</v>
      </c>
      <c r="D64" s="53" t="str">
        <f>价值设定!N63</f>
        <v>coin,1110</v>
      </c>
      <c r="E64" s="53" t="str">
        <f>价值设定!O63</f>
        <v>coin,2220</v>
      </c>
      <c r="F64" s="53" t="str">
        <f>价值设定!P63</f>
        <v>coin,5550</v>
      </c>
      <c r="G64" s="56">
        <v>10361</v>
      </c>
      <c r="H64" s="56">
        <v>10461</v>
      </c>
      <c r="I64" s="56" t="str">
        <f t="shared" si="78"/>
        <v>prop,202,2|20;prop,203,2|35;prop,204,1|30;prop,205,1|10;prop,206,1|5</v>
      </c>
      <c r="J64" s="56">
        <v>10561</v>
      </c>
      <c r="K64" s="56" t="str">
        <f t="shared" si="79"/>
        <v>cash,200|100;cash,250|50;cash,300|25;cash,400|10;prop,704,5|300;prop,704,10|150;pack,703|350;pack,408|100</v>
      </c>
      <c r="L64" s="56" t="str">
        <f t="shared" si="80"/>
        <v>prop,704,2|200;pack,702|120;pack,703|40;pack,406|60;pack,407|20;prop,322,1|20;prop,323,1|5</v>
      </c>
      <c r="M64" s="56" t="str">
        <f t="shared" si="81"/>
        <v>prop,701,1|20;pack,701|65;pack,702|65;pack,410|10;pack,411|50;pack,412|10;pack,413|10;coin,2220|100;pack,10461|100</v>
      </c>
      <c r="N64" s="56" t="str">
        <f t="shared" si="5"/>
        <v>pack,701|140;pack,702|30;coin,1110|100;pack,10361|100;pack,10561|100</v>
      </c>
      <c r="O64" s="53">
        <v>80061</v>
      </c>
      <c r="P64" s="53">
        <f t="shared" ref="P64:R64" si="294">O64+100</f>
        <v>80161</v>
      </c>
      <c r="Q64" s="53">
        <f t="shared" si="294"/>
        <v>80261</v>
      </c>
      <c r="R64" s="53">
        <f t="shared" si="294"/>
        <v>80361</v>
      </c>
      <c r="S64" s="56" t="str">
        <f>IF(B64&gt;5,VLOOKUP(B64,随机目标!$BC$2:$BF$17,4,0)&amp;"|"&amp;$AH$18&amp;";","")&amp;K64</f>
        <v>pack,304|20;cash,200|100;cash,250|50;cash,300|25;cash,400|10;prop,704,5|300;prop,704,10|150;pack,703|350;pack,408|100</v>
      </c>
      <c r="T64" s="56" t="str">
        <f>IF(B64&gt;5,VLOOKUP(B64,随机目标!$BC$2:$BF$17,4,0)&amp;"|"&amp;$AN$18&amp;";"&amp;VLOOKUP(B64,随机目标!$BC$2:$BF$17,3,0)&amp;"|"&amp;$AN$17&amp;";",IF(B64&gt;2,VLOOKUP(B64,随机目标!$BC$2:$BF$17,3,0)&amp;"|"&amp;$AL$17&amp;";",""))&amp;L64</f>
        <v>pack,304|10;pack,303|100;prop,704,2|200;pack,702|120;pack,703|40;pack,406|60;pack,407|20;prop,322,1|20;prop,323,1|5</v>
      </c>
      <c r="U64" s="56" t="str">
        <f>IF(B64&gt;5,VLOOKUP(B64,随机目标!$BC$2:$BF$17,3,0)&amp;"|"&amp;$AT$17&amp;";",IF(B64&gt;2,VLOOKUP(B64,随机目标!$BC$2:$BF$17,3,0)&amp;"|"&amp;$AR$17&amp;";",""))&amp;M64</f>
        <v>pack,303|150;prop,701,1|20;pack,701|65;pack,702|65;pack,410|10;pack,411|50;pack,412|10;pack,413|10;coin,2220|100;pack,10461|100</v>
      </c>
      <c r="V64" s="56" t="str">
        <f>IF(B64&gt;5,VLOOKUP(B64,随机目标!$BC$2:$BF$17,2,0)&amp;"|"&amp;$AZ$16&amp;";"&amp;VLOOKUP(B64,随机目标!$BC$2:$BF$17,3,0)&amp;"|"&amp;$AZ$17&amp;";",IF(B64&gt;2,VLOOKUP(B64,随机目标!$BC$2:$BF$17,2,0)&amp;"|"&amp;$AX$16&amp;";"&amp;VLOOKUP(B64,随机目标!$BC$2:$BF$17,3,0)&amp;"|"&amp;$AX$17&amp;";",""))&amp;N64</f>
        <v>pack,302|100;pack,303|10;pack,701|140;pack,702|30;coin,1110|100;pack,10361|100;pack,10561|100</v>
      </c>
      <c r="W64" s="53" t="s">
        <v>2024</v>
      </c>
      <c r="X64" s="53"/>
      <c r="Y64" s="53"/>
      <c r="AN64" s="53"/>
      <c r="AO64" s="53"/>
      <c r="AP64" s="53"/>
      <c r="AQ64" s="53"/>
      <c r="AR64" s="53"/>
      <c r="AS64" s="53"/>
      <c r="AT64" s="53"/>
      <c r="AU64" s="53"/>
      <c r="AV64" s="53"/>
      <c r="AW64" s="53"/>
      <c r="AX64" s="53"/>
      <c r="AY64" s="53"/>
      <c r="AZ64" s="53"/>
      <c r="BA64" s="53"/>
    </row>
    <row r="65" spans="1:53">
      <c r="A65" s="53">
        <f>怪物产出!A65</f>
        <v>62</v>
      </c>
      <c r="B65" s="53">
        <f>怪物产出!B65</f>
        <v>11</v>
      </c>
      <c r="C65" s="53">
        <f t="shared" si="4"/>
        <v>6</v>
      </c>
      <c r="D65" s="53" t="str">
        <f>价值设定!N64</f>
        <v>coin,1120</v>
      </c>
      <c r="E65" s="53" t="str">
        <f>价值设定!O64</f>
        <v>coin,2240</v>
      </c>
      <c r="F65" s="53" t="str">
        <f>价值设定!P64</f>
        <v>coin,5600</v>
      </c>
      <c r="G65" s="56">
        <v>10362</v>
      </c>
      <c r="H65" s="56">
        <v>10462</v>
      </c>
      <c r="I65" s="56" t="str">
        <f t="shared" si="78"/>
        <v>prop,202,2|20;prop,203,2|35;prop,204,1|30;prop,205,1|10;prop,206,1|5</v>
      </c>
      <c r="J65" s="56">
        <v>10562</v>
      </c>
      <c r="K65" s="56" t="str">
        <f t="shared" si="79"/>
        <v>cash,200|100;cash,250|50;cash,300|25;cash,400|10;prop,704,5|300;prop,704,10|150;pack,703|350;pack,408|100</v>
      </c>
      <c r="L65" s="56" t="str">
        <f t="shared" si="80"/>
        <v>prop,704,2|200;pack,702|120;pack,703|40;pack,406|60;pack,407|20;prop,322,1|20;prop,323,1|5</v>
      </c>
      <c r="M65" s="56" t="str">
        <f t="shared" si="81"/>
        <v>prop,701,1|20;pack,701|65;pack,702|65;pack,410|10;pack,411|50;pack,412|10;pack,413|10;coin,2240|100;pack,10462|100</v>
      </c>
      <c r="N65" s="56" t="str">
        <f t="shared" si="5"/>
        <v>pack,701|140;pack,702|30;coin,1120|100;pack,10362|100;pack,10562|100</v>
      </c>
      <c r="O65" s="53">
        <v>80062</v>
      </c>
      <c r="P65" s="53">
        <f t="shared" ref="P65:R65" si="295">O65+100</f>
        <v>80162</v>
      </c>
      <c r="Q65" s="53">
        <f t="shared" si="295"/>
        <v>80262</v>
      </c>
      <c r="R65" s="53">
        <f t="shared" si="295"/>
        <v>80362</v>
      </c>
      <c r="S65" s="56" t="str">
        <f>IF(B65&gt;5,VLOOKUP(B65,随机目标!$BC$2:$BF$17,4,0)&amp;"|"&amp;$AH$18&amp;";","")&amp;K65</f>
        <v>pack,304|20;cash,200|100;cash,250|50;cash,300|25;cash,400|10;prop,704,5|300;prop,704,10|150;pack,703|350;pack,408|100</v>
      </c>
      <c r="T65" s="56" t="str">
        <f>IF(B65&gt;5,VLOOKUP(B65,随机目标!$BC$2:$BF$17,4,0)&amp;"|"&amp;$AN$18&amp;";"&amp;VLOOKUP(B65,随机目标!$BC$2:$BF$17,3,0)&amp;"|"&amp;$AN$17&amp;";",IF(B65&gt;2,VLOOKUP(B65,随机目标!$BC$2:$BF$17,3,0)&amp;"|"&amp;$AL$17&amp;";",""))&amp;L65</f>
        <v>pack,304|10;pack,303|100;prop,704,2|200;pack,702|120;pack,703|40;pack,406|60;pack,407|20;prop,322,1|20;prop,323,1|5</v>
      </c>
      <c r="U65" s="56" t="str">
        <f>IF(B65&gt;5,VLOOKUP(B65,随机目标!$BC$2:$BF$17,3,0)&amp;"|"&amp;$AT$17&amp;";",IF(B65&gt;2,VLOOKUP(B65,随机目标!$BC$2:$BF$17,3,0)&amp;"|"&amp;$AR$17&amp;";",""))&amp;M65</f>
        <v>pack,303|150;prop,701,1|20;pack,701|65;pack,702|65;pack,410|10;pack,411|50;pack,412|10;pack,413|10;coin,2240|100;pack,10462|100</v>
      </c>
      <c r="V65" s="56" t="str">
        <f>IF(B65&gt;5,VLOOKUP(B65,随机目标!$BC$2:$BF$17,2,0)&amp;"|"&amp;$AZ$16&amp;";"&amp;VLOOKUP(B65,随机目标!$BC$2:$BF$17,3,0)&amp;"|"&amp;$AZ$17&amp;";",IF(B65&gt;2,VLOOKUP(B65,随机目标!$BC$2:$BF$17,2,0)&amp;"|"&amp;$AX$16&amp;";"&amp;VLOOKUP(B65,随机目标!$BC$2:$BF$17,3,0)&amp;"|"&amp;$AX$17&amp;";",""))&amp;N65</f>
        <v>pack,302|100;pack,303|10;pack,701|140;pack,702|30;coin,1120|100;pack,10362|100;pack,10562|100</v>
      </c>
      <c r="W65" s="53" t="s">
        <v>2024</v>
      </c>
      <c r="X65" s="53"/>
      <c r="Y65" s="53"/>
      <c r="AA65" s="50">
        <v>1</v>
      </c>
      <c r="AB65" s="50">
        <v>2</v>
      </c>
      <c r="AC65" s="50" t="s">
        <v>2234</v>
      </c>
      <c r="AN65" s="53"/>
      <c r="AO65" s="53"/>
      <c r="AP65" s="53"/>
      <c r="AQ65" s="53"/>
      <c r="AR65" s="53"/>
      <c r="AS65" s="53"/>
      <c r="AT65" s="53"/>
      <c r="AU65" s="53"/>
      <c r="AV65" s="53"/>
      <c r="AW65" s="53"/>
      <c r="AX65" s="53"/>
      <c r="AY65" s="53"/>
      <c r="AZ65" s="53"/>
      <c r="BA65" s="53"/>
    </row>
    <row r="66" spans="1:53">
      <c r="A66" s="53">
        <f>怪物产出!A66</f>
        <v>63</v>
      </c>
      <c r="B66" s="53">
        <f>怪物产出!B66</f>
        <v>11</v>
      </c>
      <c r="C66" s="53">
        <f t="shared" si="4"/>
        <v>6</v>
      </c>
      <c r="D66" s="53" t="str">
        <f>价值设定!N65</f>
        <v>coin,1130</v>
      </c>
      <c r="E66" s="53" t="str">
        <f>价值设定!O65</f>
        <v>coin,2260</v>
      </c>
      <c r="F66" s="53" t="str">
        <f>价值设定!P65</f>
        <v>coin,5650</v>
      </c>
      <c r="G66" s="56">
        <v>10363</v>
      </c>
      <c r="H66" s="56">
        <v>10463</v>
      </c>
      <c r="I66" s="56" t="str">
        <f t="shared" si="78"/>
        <v>prop,202,2|20;prop,203,2|35;prop,204,1|30;prop,205,1|10;prop,206,1|5</v>
      </c>
      <c r="J66" s="56">
        <v>10563</v>
      </c>
      <c r="K66" s="56" t="str">
        <f t="shared" si="79"/>
        <v>cash,200|100;cash,250|50;cash,300|25;cash,400|10;prop,704,5|300;prop,704,10|150;pack,703|350;pack,408|100</v>
      </c>
      <c r="L66" s="56" t="str">
        <f t="shared" si="80"/>
        <v>prop,704,2|200;pack,702|120;pack,703|40;pack,406|60;pack,407|20;prop,322,1|20;prop,323,1|5</v>
      </c>
      <c r="M66" s="56" t="str">
        <f t="shared" si="81"/>
        <v>prop,701,1|20;pack,701|65;pack,702|65;pack,410|10;pack,411|50;pack,412|10;pack,413|10;coin,2260|100;pack,10463|100</v>
      </c>
      <c r="N66" s="56" t="str">
        <f t="shared" si="5"/>
        <v>pack,701|140;pack,702|30;coin,1130|100;pack,10363|100;pack,10563|100</v>
      </c>
      <c r="O66" s="53">
        <v>80063</v>
      </c>
      <c r="P66" s="53">
        <f t="shared" ref="P66:R66" si="296">O66+100</f>
        <v>80163</v>
      </c>
      <c r="Q66" s="53">
        <f t="shared" si="296"/>
        <v>80263</v>
      </c>
      <c r="R66" s="53">
        <f t="shared" si="296"/>
        <v>80363</v>
      </c>
      <c r="S66" s="56" t="str">
        <f>IF(B66&gt;5,VLOOKUP(B66,随机目标!$BC$2:$BF$17,4,0)&amp;"|"&amp;$AH$18&amp;";","")&amp;K66</f>
        <v>pack,304|20;cash,200|100;cash,250|50;cash,300|25;cash,400|10;prop,704,5|300;prop,704,10|150;pack,703|350;pack,408|100</v>
      </c>
      <c r="T66" s="56" t="str">
        <f>IF(B66&gt;5,VLOOKUP(B66,随机目标!$BC$2:$BF$17,4,0)&amp;"|"&amp;$AN$18&amp;";"&amp;VLOOKUP(B66,随机目标!$BC$2:$BF$17,3,0)&amp;"|"&amp;$AN$17&amp;";",IF(B66&gt;2,VLOOKUP(B66,随机目标!$BC$2:$BF$17,3,0)&amp;"|"&amp;$AL$17&amp;";",""))&amp;L66</f>
        <v>pack,304|10;pack,303|100;prop,704,2|200;pack,702|120;pack,703|40;pack,406|60;pack,407|20;prop,322,1|20;prop,323,1|5</v>
      </c>
      <c r="U66" s="56" t="str">
        <f>IF(B66&gt;5,VLOOKUP(B66,随机目标!$BC$2:$BF$17,3,0)&amp;"|"&amp;$AT$17&amp;";",IF(B66&gt;2,VLOOKUP(B66,随机目标!$BC$2:$BF$17,3,0)&amp;"|"&amp;$AR$17&amp;";",""))&amp;M66</f>
        <v>pack,303|150;prop,701,1|20;pack,701|65;pack,702|65;pack,410|10;pack,411|50;pack,412|10;pack,413|10;coin,2260|100;pack,10463|100</v>
      </c>
      <c r="V66" s="56" t="str">
        <f>IF(B66&gt;5,VLOOKUP(B66,随机目标!$BC$2:$BF$17,2,0)&amp;"|"&amp;$AZ$16&amp;";"&amp;VLOOKUP(B66,随机目标!$BC$2:$BF$17,3,0)&amp;"|"&amp;$AZ$17&amp;";",IF(B66&gt;2,VLOOKUP(B66,随机目标!$BC$2:$BF$17,2,0)&amp;"|"&amp;$AX$16&amp;";"&amp;VLOOKUP(B66,随机目标!$BC$2:$BF$17,3,0)&amp;"|"&amp;$AX$17&amp;";",""))&amp;N66</f>
        <v>pack,302|100;pack,303|10;pack,701|140;pack,702|30;coin,1130|100;pack,10363|100;pack,10563|100</v>
      </c>
      <c r="W66" s="53" t="s">
        <v>2024</v>
      </c>
      <c r="X66" s="53"/>
      <c r="Y66" s="53"/>
      <c r="AA66" s="50">
        <v>2</v>
      </c>
      <c r="AB66" s="50">
        <v>2</v>
      </c>
      <c r="AN66" s="53"/>
      <c r="AO66" s="53"/>
      <c r="AP66" s="53"/>
      <c r="AQ66" s="53"/>
      <c r="AR66" s="53"/>
      <c r="AS66" s="53"/>
      <c r="AT66" s="53"/>
      <c r="AU66" s="53"/>
      <c r="AV66" s="53"/>
      <c r="AW66" s="53"/>
      <c r="AX66" s="53"/>
      <c r="AY66" s="53"/>
      <c r="AZ66" s="53"/>
      <c r="BA66" s="53"/>
    </row>
    <row r="67" spans="1:53">
      <c r="A67" s="53">
        <f>怪物产出!A67</f>
        <v>64</v>
      </c>
      <c r="B67" s="53">
        <f>怪物产出!B67</f>
        <v>11</v>
      </c>
      <c r="C67" s="53">
        <f t="shared" si="4"/>
        <v>6</v>
      </c>
      <c r="D67" s="53" t="str">
        <f>价值设定!N66</f>
        <v>coin,1140</v>
      </c>
      <c r="E67" s="53" t="str">
        <f>价值设定!O66</f>
        <v>coin,2280</v>
      </c>
      <c r="F67" s="53" t="str">
        <f>价值设定!P66</f>
        <v>coin,5700</v>
      </c>
      <c r="G67" s="56">
        <v>10364</v>
      </c>
      <c r="H67" s="56">
        <v>10464</v>
      </c>
      <c r="I67" s="56" t="str">
        <f t="shared" si="78"/>
        <v>prop,202,2|20;prop,203,2|35;prop,204,1|30;prop,205,1|10;prop,206,1|5</v>
      </c>
      <c r="J67" s="56">
        <v>10564</v>
      </c>
      <c r="K67" s="56" t="str">
        <f t="shared" si="79"/>
        <v>cash,200|100;cash,250|50;cash,300|25;cash,400|10;prop,704,5|300;prop,704,10|150;pack,703|350;pack,408|100</v>
      </c>
      <c r="L67" s="56" t="str">
        <f t="shared" si="80"/>
        <v>prop,704,2|200;pack,702|120;pack,703|40;pack,406|60;pack,407|20;prop,322,1|20;prop,323,1|5</v>
      </c>
      <c r="M67" s="56" t="str">
        <f t="shared" si="81"/>
        <v>prop,701,1|20;pack,701|65;pack,702|65;pack,410|10;pack,411|50;pack,412|10;pack,413|10;coin,2280|100;pack,10464|100</v>
      </c>
      <c r="N67" s="56" t="str">
        <f t="shared" si="5"/>
        <v>pack,701|140;pack,702|30;coin,1140|100;pack,10364|100;pack,10564|100</v>
      </c>
      <c r="O67" s="53">
        <v>80064</v>
      </c>
      <c r="P67" s="53">
        <f t="shared" ref="P67:R67" si="297">O67+100</f>
        <v>80164</v>
      </c>
      <c r="Q67" s="53">
        <f t="shared" si="297"/>
        <v>80264</v>
      </c>
      <c r="R67" s="53">
        <f t="shared" si="297"/>
        <v>80364</v>
      </c>
      <c r="S67" s="56" t="str">
        <f>IF(B67&gt;5,VLOOKUP(B67,随机目标!$BC$2:$BF$17,4,0)&amp;"|"&amp;$AH$18&amp;";","")&amp;K67</f>
        <v>pack,304|20;cash,200|100;cash,250|50;cash,300|25;cash,400|10;prop,704,5|300;prop,704,10|150;pack,703|350;pack,408|100</v>
      </c>
      <c r="T67" s="56" t="str">
        <f>IF(B67&gt;5,VLOOKUP(B67,随机目标!$BC$2:$BF$17,4,0)&amp;"|"&amp;$AN$18&amp;";"&amp;VLOOKUP(B67,随机目标!$BC$2:$BF$17,3,0)&amp;"|"&amp;$AN$17&amp;";",IF(B67&gt;2,VLOOKUP(B67,随机目标!$BC$2:$BF$17,3,0)&amp;"|"&amp;$AL$17&amp;";",""))&amp;L67</f>
        <v>pack,304|10;pack,303|100;prop,704,2|200;pack,702|120;pack,703|40;pack,406|60;pack,407|20;prop,322,1|20;prop,323,1|5</v>
      </c>
      <c r="U67" s="56" t="str">
        <f>IF(B67&gt;5,VLOOKUP(B67,随机目标!$BC$2:$BF$17,3,0)&amp;"|"&amp;$AT$17&amp;";",IF(B67&gt;2,VLOOKUP(B67,随机目标!$BC$2:$BF$17,3,0)&amp;"|"&amp;$AR$17&amp;";",""))&amp;M67</f>
        <v>pack,303|150;prop,701,1|20;pack,701|65;pack,702|65;pack,410|10;pack,411|50;pack,412|10;pack,413|10;coin,2280|100;pack,10464|100</v>
      </c>
      <c r="V67" s="56" t="str">
        <f>IF(B67&gt;5,VLOOKUP(B67,随机目标!$BC$2:$BF$17,2,0)&amp;"|"&amp;$AZ$16&amp;";"&amp;VLOOKUP(B67,随机目标!$BC$2:$BF$17,3,0)&amp;"|"&amp;$AZ$17&amp;";",IF(B67&gt;2,VLOOKUP(B67,随机目标!$BC$2:$BF$17,2,0)&amp;"|"&amp;$AX$16&amp;";"&amp;VLOOKUP(B67,随机目标!$BC$2:$BF$17,3,0)&amp;"|"&amp;$AX$17&amp;";",""))&amp;N67</f>
        <v>pack,302|100;pack,303|10;pack,701|140;pack,702|30;coin,1140|100;pack,10364|100;pack,10564|100</v>
      </c>
      <c r="W67" s="53" t="s">
        <v>2024</v>
      </c>
      <c r="X67" s="53"/>
      <c r="Y67" s="53"/>
      <c r="AA67" s="50">
        <v>3</v>
      </c>
      <c r="AB67" s="50">
        <v>2</v>
      </c>
      <c r="AN67" s="53"/>
      <c r="AO67" s="53"/>
      <c r="AP67" s="53"/>
      <c r="AQ67" s="53"/>
      <c r="AR67" s="53"/>
      <c r="AS67" s="53"/>
      <c r="AT67" s="53"/>
      <c r="AU67" s="53"/>
      <c r="AV67" s="53"/>
      <c r="AW67" s="53"/>
      <c r="AX67" s="53"/>
      <c r="AY67" s="53"/>
      <c r="AZ67" s="53"/>
      <c r="BA67" s="53"/>
    </row>
    <row r="68" spans="1:53">
      <c r="A68" s="53">
        <f>怪物产出!A68</f>
        <v>65</v>
      </c>
      <c r="B68" s="53">
        <f>怪物产出!B68</f>
        <v>11</v>
      </c>
      <c r="C68" s="53">
        <f t="shared" si="4"/>
        <v>6</v>
      </c>
      <c r="D68" s="53" t="str">
        <f>价值设定!N67</f>
        <v>coin,1150</v>
      </c>
      <c r="E68" s="53" t="str">
        <f>价值设定!O67</f>
        <v>coin,2300</v>
      </c>
      <c r="F68" s="53" t="str">
        <f>价值设定!P67</f>
        <v>coin,5750</v>
      </c>
      <c r="G68" s="56">
        <v>10365</v>
      </c>
      <c r="H68" s="56">
        <v>10465</v>
      </c>
      <c r="I68" s="56" t="str">
        <f t="shared" ref="I68:I103" si="298">VLOOKUP(C68,$AA$82:$AD$86,4,0)</f>
        <v>prop,202,2|20;prop,203,2|35;prop,204,1|30;prop,205,1|10;prop,206,1|5</v>
      </c>
      <c r="J68" s="56">
        <v>10565</v>
      </c>
      <c r="K68" s="56" t="str">
        <f t="shared" ref="K68:K103" si="299">IF(B68&lt;=5,IF(B68&lt;=2,$AE$63,$AG$63),$AI$63)</f>
        <v>cash,200|100;cash,250|50;cash,300|25;cash,400|10;prop,704,5|300;prop,704,10|150;pack,703|350;pack,408|100</v>
      </c>
      <c r="L68" s="56" t="str">
        <f t="shared" ref="L68:L103" si="300">IF(B68&lt;=5,IF(B68&lt;=2,$AK$63,$AM$63),$AO$63)</f>
        <v>prop,704,2|200;pack,702|120;pack,703|40;pack,406|60;pack,407|20;prop,322,1|20;prop,323,1|5</v>
      </c>
      <c r="M68" s="56" t="str">
        <f t="shared" ref="M68:M103" si="301">IF(B68&lt;=5,IF(B68&lt;=2,$AQ$63,$AS$63),$AU$63)&amp;";"&amp;E68&amp;"|"&amp;$AP$5&amp;";"&amp;"pack,"&amp;H68&amp;"|"&amp;$AP$7</f>
        <v>prop,701,1|20;pack,701|65;pack,702|65;pack,410|10;pack,411|50;pack,412|10;pack,413|10;coin,2300|100;pack,10465|100</v>
      </c>
      <c r="N68" s="56" t="str">
        <f t="shared" si="5"/>
        <v>pack,701|140;pack,702|30;coin,1150|100;pack,10365|100;pack,10565|100</v>
      </c>
      <c r="O68" s="53">
        <v>80065</v>
      </c>
      <c r="P68" s="53">
        <f t="shared" ref="P68:R68" si="302">O68+100</f>
        <v>80165</v>
      </c>
      <c r="Q68" s="53">
        <f t="shared" si="302"/>
        <v>80265</v>
      </c>
      <c r="R68" s="53">
        <f t="shared" si="302"/>
        <v>80365</v>
      </c>
      <c r="S68" s="56" t="str">
        <f>IF(B68&gt;5,VLOOKUP(B68,随机目标!$BC$2:$BF$17,4,0)&amp;"|"&amp;$AH$18&amp;";","")&amp;K68</f>
        <v>pack,304|20;cash,200|100;cash,250|50;cash,300|25;cash,400|10;prop,704,5|300;prop,704,10|150;pack,703|350;pack,408|100</v>
      </c>
      <c r="T68" s="56" t="str">
        <f>IF(B68&gt;5,VLOOKUP(B68,随机目标!$BC$2:$BF$17,4,0)&amp;"|"&amp;$AN$18&amp;";"&amp;VLOOKUP(B68,随机目标!$BC$2:$BF$17,3,0)&amp;"|"&amp;$AN$17&amp;";",IF(B68&gt;2,VLOOKUP(B68,随机目标!$BC$2:$BF$17,3,0)&amp;"|"&amp;$AL$17&amp;";",""))&amp;L68</f>
        <v>pack,304|10;pack,303|100;prop,704,2|200;pack,702|120;pack,703|40;pack,406|60;pack,407|20;prop,322,1|20;prop,323,1|5</v>
      </c>
      <c r="U68" s="56" t="str">
        <f>IF(B68&gt;5,VLOOKUP(B68,随机目标!$BC$2:$BF$17,3,0)&amp;"|"&amp;$AT$17&amp;";",IF(B68&gt;2,VLOOKUP(B68,随机目标!$BC$2:$BF$17,3,0)&amp;"|"&amp;$AR$17&amp;";",""))&amp;M68</f>
        <v>pack,303|150;prop,701,1|20;pack,701|65;pack,702|65;pack,410|10;pack,411|50;pack,412|10;pack,413|10;coin,2300|100;pack,10465|100</v>
      </c>
      <c r="V68" s="56" t="str">
        <f>IF(B68&gt;5,VLOOKUP(B68,随机目标!$BC$2:$BF$17,2,0)&amp;"|"&amp;$AZ$16&amp;";"&amp;VLOOKUP(B68,随机目标!$BC$2:$BF$17,3,0)&amp;"|"&amp;$AZ$17&amp;";",IF(B68&gt;2,VLOOKUP(B68,随机目标!$BC$2:$BF$17,2,0)&amp;"|"&amp;$AX$16&amp;";"&amp;VLOOKUP(B68,随机目标!$BC$2:$BF$17,3,0)&amp;"|"&amp;$AX$17&amp;";",""))&amp;N68</f>
        <v>pack,302|100;pack,303|10;pack,701|140;pack,702|30;coin,1150|100;pack,10365|100;pack,10565|100</v>
      </c>
      <c r="W68" s="53" t="s">
        <v>2024</v>
      </c>
      <c r="X68" s="53"/>
      <c r="Y68" s="53"/>
      <c r="AA68" s="50">
        <v>4</v>
      </c>
      <c r="AB68" s="50">
        <v>3</v>
      </c>
      <c r="AN68" s="53"/>
      <c r="AO68" s="53"/>
      <c r="AP68" s="53"/>
      <c r="AQ68" s="53"/>
      <c r="AR68" s="53"/>
      <c r="AS68" s="53"/>
      <c r="AT68" s="53"/>
      <c r="AU68" s="53"/>
      <c r="AV68" s="53"/>
      <c r="AW68" s="53"/>
      <c r="AX68" s="53"/>
      <c r="AY68" s="53"/>
      <c r="AZ68" s="53"/>
      <c r="BA68" s="53"/>
    </row>
    <row r="69" spans="1:53">
      <c r="A69" s="53">
        <f>怪物产出!A69</f>
        <v>66</v>
      </c>
      <c r="B69" s="53">
        <f>怪物产出!B69</f>
        <v>12</v>
      </c>
      <c r="C69" s="53">
        <f t="shared" ref="C69:C103" si="303">VLOOKUP(B69,$AA$65:$AB$79,2,0)</f>
        <v>6</v>
      </c>
      <c r="D69" s="53" t="str">
        <f>价值设定!N68</f>
        <v>coin,1160</v>
      </c>
      <c r="E69" s="53" t="str">
        <f>价值设定!O68</f>
        <v>coin,2320</v>
      </c>
      <c r="F69" s="53" t="str">
        <f>价值设定!P68</f>
        <v>coin,5800</v>
      </c>
      <c r="G69" s="56">
        <v>10366</v>
      </c>
      <c r="H69" s="56">
        <v>10466</v>
      </c>
      <c r="I69" s="56" t="str">
        <f t="shared" si="298"/>
        <v>prop,202,2|20;prop,203,2|35;prop,204,1|30;prop,205,1|10;prop,206,1|5</v>
      </c>
      <c r="J69" s="56">
        <v>10566</v>
      </c>
      <c r="K69" s="56" t="str">
        <f t="shared" si="299"/>
        <v>cash,200|100;cash,250|50;cash,300|25;cash,400|10;prop,704,5|300;prop,704,10|150;pack,703|350;pack,408|100</v>
      </c>
      <c r="L69" s="56" t="str">
        <f t="shared" si="300"/>
        <v>prop,704,2|200;pack,702|120;pack,703|40;pack,406|60;pack,407|20;prop,322,1|20;prop,323,1|5</v>
      </c>
      <c r="M69" s="56" t="str">
        <f t="shared" si="301"/>
        <v>prop,701,1|20;pack,701|65;pack,702|65;pack,410|10;pack,411|50;pack,412|10;pack,413|10;coin,2320|100;pack,10466|100</v>
      </c>
      <c r="N69" s="56" t="str">
        <f t="shared" ref="N69:N103" si="304">IF(B69&lt;=5,IF(B69&lt;=2,$AW$63,$AY$63),$BA$63)&amp;";"&amp;D69&amp;"|"&amp;IF(B69&lt;=2,$AV$4,$AX$4)&amp;";"&amp;"pack,"&amp;G69&amp;"|"&amp;IF(B69&lt;=2,$AV$6,$AX$6)&amp;";"&amp;"pack,"&amp;J69&amp;"|"&amp;IF(B69&lt;=2,$AV$27,$AX$27)</f>
        <v>pack,701|140;pack,702|30;coin,1160|100;pack,10366|100;pack,10566|100</v>
      </c>
      <c r="O69" s="53">
        <v>80066</v>
      </c>
      <c r="P69" s="53">
        <f t="shared" ref="P69:R69" si="305">O69+100</f>
        <v>80166</v>
      </c>
      <c r="Q69" s="53">
        <f t="shared" si="305"/>
        <v>80266</v>
      </c>
      <c r="R69" s="53">
        <f t="shared" si="305"/>
        <v>80366</v>
      </c>
      <c r="S69" s="56" t="str">
        <f>IF(B69&gt;5,VLOOKUP(B69,随机目标!$BC$2:$BF$17,4,0)&amp;"|"&amp;$AH$18&amp;";","")&amp;K69</f>
        <v>pack,304|20;cash,200|100;cash,250|50;cash,300|25;cash,400|10;prop,704,5|300;prop,704,10|150;pack,703|350;pack,408|100</v>
      </c>
      <c r="T69" s="56" t="str">
        <f>IF(B69&gt;5,VLOOKUP(B69,随机目标!$BC$2:$BF$17,4,0)&amp;"|"&amp;$AN$18&amp;";"&amp;VLOOKUP(B69,随机目标!$BC$2:$BF$17,3,0)&amp;"|"&amp;$AN$17&amp;";",IF(B69&gt;2,VLOOKUP(B69,随机目标!$BC$2:$BF$17,3,0)&amp;"|"&amp;$AL$17&amp;";",""))&amp;L69</f>
        <v>pack,304|10;pack,303|100;prop,704,2|200;pack,702|120;pack,703|40;pack,406|60;pack,407|20;prop,322,1|20;prop,323,1|5</v>
      </c>
      <c r="U69" s="56" t="str">
        <f>IF(B69&gt;5,VLOOKUP(B69,随机目标!$BC$2:$BF$17,3,0)&amp;"|"&amp;$AT$17&amp;";",IF(B69&gt;2,VLOOKUP(B69,随机目标!$BC$2:$BF$17,3,0)&amp;"|"&amp;$AR$17&amp;";",""))&amp;M69</f>
        <v>pack,303|150;prop,701,1|20;pack,701|65;pack,702|65;pack,410|10;pack,411|50;pack,412|10;pack,413|10;coin,2320|100;pack,10466|100</v>
      </c>
      <c r="V69" s="56" t="str">
        <f>IF(B69&gt;5,VLOOKUP(B69,随机目标!$BC$2:$BF$17,2,0)&amp;"|"&amp;$AZ$16&amp;";"&amp;VLOOKUP(B69,随机目标!$BC$2:$BF$17,3,0)&amp;"|"&amp;$AZ$17&amp;";",IF(B69&gt;2,VLOOKUP(B69,随机目标!$BC$2:$BF$17,2,0)&amp;"|"&amp;$AX$16&amp;";"&amp;VLOOKUP(B69,随机目标!$BC$2:$BF$17,3,0)&amp;"|"&amp;$AX$17&amp;";",""))&amp;N69</f>
        <v>pack,302|100;pack,303|10;pack,701|140;pack,702|30;coin,1160|100;pack,10366|100;pack,10566|100</v>
      </c>
      <c r="W69" s="53" t="s">
        <v>2024</v>
      </c>
      <c r="X69" s="53"/>
      <c r="Y69" s="53"/>
      <c r="AA69" s="50">
        <v>5</v>
      </c>
      <c r="AB69" s="50">
        <v>3</v>
      </c>
      <c r="AN69" s="53"/>
      <c r="AO69" s="53"/>
      <c r="AP69" s="53"/>
      <c r="AQ69" s="53"/>
      <c r="AR69" s="53"/>
      <c r="AS69" s="53"/>
      <c r="AT69" s="53"/>
      <c r="AU69" s="53"/>
      <c r="AV69" s="53"/>
      <c r="AW69" s="53"/>
      <c r="AX69" s="53"/>
      <c r="AY69" s="53"/>
      <c r="AZ69" s="53"/>
      <c r="BA69" s="53"/>
    </row>
    <row r="70" spans="1:53">
      <c r="A70" s="53">
        <f>怪物产出!A70</f>
        <v>67</v>
      </c>
      <c r="B70" s="53">
        <f>怪物产出!B70</f>
        <v>12</v>
      </c>
      <c r="C70" s="53">
        <f t="shared" si="303"/>
        <v>6</v>
      </c>
      <c r="D70" s="53" t="str">
        <f>价值设定!N69</f>
        <v>coin,1170</v>
      </c>
      <c r="E70" s="53" t="str">
        <f>价值设定!O69</f>
        <v>coin,2340</v>
      </c>
      <c r="F70" s="53" t="str">
        <f>价值设定!P69</f>
        <v>coin,5850</v>
      </c>
      <c r="G70" s="56">
        <v>10367</v>
      </c>
      <c r="H70" s="56">
        <v>10467</v>
      </c>
      <c r="I70" s="56" t="str">
        <f t="shared" si="298"/>
        <v>prop,202,2|20;prop,203,2|35;prop,204,1|30;prop,205,1|10;prop,206,1|5</v>
      </c>
      <c r="J70" s="56">
        <v>10567</v>
      </c>
      <c r="K70" s="56" t="str">
        <f t="shared" si="299"/>
        <v>cash,200|100;cash,250|50;cash,300|25;cash,400|10;prop,704,5|300;prop,704,10|150;pack,703|350;pack,408|100</v>
      </c>
      <c r="L70" s="56" t="str">
        <f t="shared" si="300"/>
        <v>prop,704,2|200;pack,702|120;pack,703|40;pack,406|60;pack,407|20;prop,322,1|20;prop,323,1|5</v>
      </c>
      <c r="M70" s="56" t="str">
        <f t="shared" si="301"/>
        <v>prop,701,1|20;pack,701|65;pack,702|65;pack,410|10;pack,411|50;pack,412|10;pack,413|10;coin,2340|100;pack,10467|100</v>
      </c>
      <c r="N70" s="56" t="str">
        <f t="shared" si="304"/>
        <v>pack,701|140;pack,702|30;coin,1170|100;pack,10367|100;pack,10567|100</v>
      </c>
      <c r="O70" s="53">
        <v>80067</v>
      </c>
      <c r="P70" s="53">
        <f t="shared" ref="P70:R70" si="306">O70+100</f>
        <v>80167</v>
      </c>
      <c r="Q70" s="53">
        <f t="shared" si="306"/>
        <v>80267</v>
      </c>
      <c r="R70" s="53">
        <f t="shared" si="306"/>
        <v>80367</v>
      </c>
      <c r="S70" s="56" t="str">
        <f>IF(B70&gt;5,VLOOKUP(B70,随机目标!$BC$2:$BF$17,4,0)&amp;"|"&amp;$AH$18&amp;";","")&amp;K70</f>
        <v>pack,304|20;cash,200|100;cash,250|50;cash,300|25;cash,400|10;prop,704,5|300;prop,704,10|150;pack,703|350;pack,408|100</v>
      </c>
      <c r="T70" s="56" t="str">
        <f>IF(B70&gt;5,VLOOKUP(B70,随机目标!$BC$2:$BF$17,4,0)&amp;"|"&amp;$AN$18&amp;";"&amp;VLOOKUP(B70,随机目标!$BC$2:$BF$17,3,0)&amp;"|"&amp;$AN$17&amp;";",IF(B70&gt;2,VLOOKUP(B70,随机目标!$BC$2:$BF$17,3,0)&amp;"|"&amp;$AL$17&amp;";",""))&amp;L70</f>
        <v>pack,304|10;pack,303|100;prop,704,2|200;pack,702|120;pack,703|40;pack,406|60;pack,407|20;prop,322,1|20;prop,323,1|5</v>
      </c>
      <c r="U70" s="56" t="str">
        <f>IF(B70&gt;5,VLOOKUP(B70,随机目标!$BC$2:$BF$17,3,0)&amp;"|"&amp;$AT$17&amp;";",IF(B70&gt;2,VLOOKUP(B70,随机目标!$BC$2:$BF$17,3,0)&amp;"|"&amp;$AR$17&amp;";",""))&amp;M70</f>
        <v>pack,303|150;prop,701,1|20;pack,701|65;pack,702|65;pack,410|10;pack,411|50;pack,412|10;pack,413|10;coin,2340|100;pack,10467|100</v>
      </c>
      <c r="V70" s="56" t="str">
        <f>IF(B70&gt;5,VLOOKUP(B70,随机目标!$BC$2:$BF$17,2,0)&amp;"|"&amp;$AZ$16&amp;";"&amp;VLOOKUP(B70,随机目标!$BC$2:$BF$17,3,0)&amp;"|"&amp;$AZ$17&amp;";",IF(B70&gt;2,VLOOKUP(B70,随机目标!$BC$2:$BF$17,2,0)&amp;"|"&amp;$AX$16&amp;";"&amp;VLOOKUP(B70,随机目标!$BC$2:$BF$17,3,0)&amp;"|"&amp;$AX$17&amp;";",""))&amp;N70</f>
        <v>pack,302|100;pack,303|10;pack,701|140;pack,702|30;coin,1170|100;pack,10367|100;pack,10567|100</v>
      </c>
      <c r="W70" s="53" t="s">
        <v>2024</v>
      </c>
      <c r="X70" s="53"/>
      <c r="Y70" s="53"/>
      <c r="AA70" s="50">
        <v>6</v>
      </c>
      <c r="AB70" s="50">
        <v>4</v>
      </c>
      <c r="AN70" s="53"/>
      <c r="AO70" s="53"/>
      <c r="AP70" s="53"/>
      <c r="AQ70" s="53"/>
      <c r="AR70" s="53"/>
      <c r="AS70" s="53"/>
      <c r="AT70" s="53"/>
      <c r="AU70" s="53"/>
      <c r="AV70" s="53"/>
      <c r="AW70" s="53"/>
      <c r="AX70" s="53"/>
      <c r="AY70" s="53"/>
      <c r="AZ70" s="53"/>
      <c r="BA70" s="53"/>
    </row>
    <row r="71" spans="1:53">
      <c r="A71" s="53">
        <f>怪物产出!A71</f>
        <v>68</v>
      </c>
      <c r="B71" s="53">
        <f>怪物产出!B71</f>
        <v>12</v>
      </c>
      <c r="C71" s="53">
        <f t="shared" si="303"/>
        <v>6</v>
      </c>
      <c r="D71" s="53" t="str">
        <f>价值设定!N70</f>
        <v>coin,1180</v>
      </c>
      <c r="E71" s="53" t="str">
        <f>价值设定!O70</f>
        <v>coin,2360</v>
      </c>
      <c r="F71" s="53" t="str">
        <f>价值设定!P70</f>
        <v>coin,5900</v>
      </c>
      <c r="G71" s="56">
        <v>10368</v>
      </c>
      <c r="H71" s="56">
        <v>10468</v>
      </c>
      <c r="I71" s="56" t="str">
        <f t="shared" si="298"/>
        <v>prop,202,2|20;prop,203,2|35;prop,204,1|30;prop,205,1|10;prop,206,1|5</v>
      </c>
      <c r="J71" s="56">
        <v>10568</v>
      </c>
      <c r="K71" s="56" t="str">
        <f t="shared" si="299"/>
        <v>cash,200|100;cash,250|50;cash,300|25;cash,400|10;prop,704,5|300;prop,704,10|150;pack,703|350;pack,408|100</v>
      </c>
      <c r="L71" s="56" t="str">
        <f t="shared" si="300"/>
        <v>prop,704,2|200;pack,702|120;pack,703|40;pack,406|60;pack,407|20;prop,322,1|20;prop,323,1|5</v>
      </c>
      <c r="M71" s="56" t="str">
        <f t="shared" si="301"/>
        <v>prop,701,1|20;pack,701|65;pack,702|65;pack,410|10;pack,411|50;pack,412|10;pack,413|10;coin,2360|100;pack,10468|100</v>
      </c>
      <c r="N71" s="56" t="str">
        <f t="shared" si="304"/>
        <v>pack,701|140;pack,702|30;coin,1180|100;pack,10368|100;pack,10568|100</v>
      </c>
      <c r="O71" s="53">
        <v>80068</v>
      </c>
      <c r="P71" s="53">
        <f t="shared" ref="P71:R71" si="307">O71+100</f>
        <v>80168</v>
      </c>
      <c r="Q71" s="53">
        <f t="shared" si="307"/>
        <v>80268</v>
      </c>
      <c r="R71" s="53">
        <f t="shared" si="307"/>
        <v>80368</v>
      </c>
      <c r="S71" s="56" t="str">
        <f>IF(B71&gt;5,VLOOKUP(B71,随机目标!$BC$2:$BF$17,4,0)&amp;"|"&amp;$AH$18&amp;";","")&amp;K71</f>
        <v>pack,304|20;cash,200|100;cash,250|50;cash,300|25;cash,400|10;prop,704,5|300;prop,704,10|150;pack,703|350;pack,408|100</v>
      </c>
      <c r="T71" s="56" t="str">
        <f>IF(B71&gt;5,VLOOKUP(B71,随机目标!$BC$2:$BF$17,4,0)&amp;"|"&amp;$AN$18&amp;";"&amp;VLOOKUP(B71,随机目标!$BC$2:$BF$17,3,0)&amp;"|"&amp;$AN$17&amp;";",IF(B71&gt;2,VLOOKUP(B71,随机目标!$BC$2:$BF$17,3,0)&amp;"|"&amp;$AL$17&amp;";",""))&amp;L71</f>
        <v>pack,304|10;pack,303|100;prop,704,2|200;pack,702|120;pack,703|40;pack,406|60;pack,407|20;prop,322,1|20;prop,323,1|5</v>
      </c>
      <c r="U71" s="56" t="str">
        <f>IF(B71&gt;5,VLOOKUP(B71,随机目标!$BC$2:$BF$17,3,0)&amp;"|"&amp;$AT$17&amp;";",IF(B71&gt;2,VLOOKUP(B71,随机目标!$BC$2:$BF$17,3,0)&amp;"|"&amp;$AR$17&amp;";",""))&amp;M71</f>
        <v>pack,303|150;prop,701,1|20;pack,701|65;pack,702|65;pack,410|10;pack,411|50;pack,412|10;pack,413|10;coin,2360|100;pack,10468|100</v>
      </c>
      <c r="V71" s="56" t="str">
        <f>IF(B71&gt;5,VLOOKUP(B71,随机目标!$BC$2:$BF$17,2,0)&amp;"|"&amp;$AZ$16&amp;";"&amp;VLOOKUP(B71,随机目标!$BC$2:$BF$17,3,0)&amp;"|"&amp;$AZ$17&amp;";",IF(B71&gt;2,VLOOKUP(B71,随机目标!$BC$2:$BF$17,2,0)&amp;"|"&amp;$AX$16&amp;";"&amp;VLOOKUP(B71,随机目标!$BC$2:$BF$17,3,0)&amp;"|"&amp;$AX$17&amp;";",""))&amp;N71</f>
        <v>pack,302|100;pack,303|10;pack,701|140;pack,702|30;coin,1180|100;pack,10368|100;pack,10568|100</v>
      </c>
      <c r="W71" s="53" t="s">
        <v>2024</v>
      </c>
      <c r="X71" s="53"/>
      <c r="Y71" s="53"/>
      <c r="AA71" s="50">
        <v>7</v>
      </c>
      <c r="AB71" s="50">
        <v>4</v>
      </c>
      <c r="AN71" s="53"/>
      <c r="AO71" s="53"/>
      <c r="AP71" s="53"/>
      <c r="AQ71" s="53"/>
      <c r="AR71" s="53"/>
      <c r="AS71" s="53"/>
      <c r="AT71" s="53"/>
      <c r="AU71" s="53"/>
      <c r="AV71" s="53"/>
      <c r="AW71" s="53"/>
      <c r="AX71" s="53"/>
      <c r="AY71" s="53"/>
      <c r="AZ71" s="53"/>
      <c r="BA71" s="53"/>
    </row>
    <row r="72" spans="1:53">
      <c r="A72" s="53">
        <f>怪物产出!A72</f>
        <v>69</v>
      </c>
      <c r="B72" s="53">
        <f>怪物产出!B72</f>
        <v>12</v>
      </c>
      <c r="C72" s="53">
        <f t="shared" si="303"/>
        <v>6</v>
      </c>
      <c r="D72" s="53" t="str">
        <f>价值设定!N71</f>
        <v>coin,1190</v>
      </c>
      <c r="E72" s="53" t="str">
        <f>价值设定!O71</f>
        <v>coin,2380</v>
      </c>
      <c r="F72" s="53" t="str">
        <f>价值设定!P71</f>
        <v>coin,5950</v>
      </c>
      <c r="G72" s="56">
        <v>10369</v>
      </c>
      <c r="H72" s="56">
        <v>10469</v>
      </c>
      <c r="I72" s="56" t="str">
        <f t="shared" si="298"/>
        <v>prop,202,2|20;prop,203,2|35;prop,204,1|30;prop,205,1|10;prop,206,1|5</v>
      </c>
      <c r="J72" s="56">
        <v>10569</v>
      </c>
      <c r="K72" s="56" t="str">
        <f t="shared" si="299"/>
        <v>cash,200|100;cash,250|50;cash,300|25;cash,400|10;prop,704,5|300;prop,704,10|150;pack,703|350;pack,408|100</v>
      </c>
      <c r="L72" s="56" t="str">
        <f t="shared" si="300"/>
        <v>prop,704,2|200;pack,702|120;pack,703|40;pack,406|60;pack,407|20;prop,322,1|20;prop,323,1|5</v>
      </c>
      <c r="M72" s="56" t="str">
        <f t="shared" si="301"/>
        <v>prop,701,1|20;pack,701|65;pack,702|65;pack,410|10;pack,411|50;pack,412|10;pack,413|10;coin,2380|100;pack,10469|100</v>
      </c>
      <c r="N72" s="56" t="str">
        <f t="shared" si="304"/>
        <v>pack,701|140;pack,702|30;coin,1190|100;pack,10369|100;pack,10569|100</v>
      </c>
      <c r="O72" s="53">
        <v>80069</v>
      </c>
      <c r="P72" s="53">
        <f t="shared" ref="P72:R72" si="308">O72+100</f>
        <v>80169</v>
      </c>
      <c r="Q72" s="53">
        <f t="shared" si="308"/>
        <v>80269</v>
      </c>
      <c r="R72" s="53">
        <f t="shared" si="308"/>
        <v>80369</v>
      </c>
      <c r="S72" s="56" t="str">
        <f>IF(B72&gt;5,VLOOKUP(B72,随机目标!$BC$2:$BF$17,4,0)&amp;"|"&amp;$AH$18&amp;";","")&amp;K72</f>
        <v>pack,304|20;cash,200|100;cash,250|50;cash,300|25;cash,400|10;prop,704,5|300;prop,704,10|150;pack,703|350;pack,408|100</v>
      </c>
      <c r="T72" s="56" t="str">
        <f>IF(B72&gt;5,VLOOKUP(B72,随机目标!$BC$2:$BF$17,4,0)&amp;"|"&amp;$AN$18&amp;";"&amp;VLOOKUP(B72,随机目标!$BC$2:$BF$17,3,0)&amp;"|"&amp;$AN$17&amp;";",IF(B72&gt;2,VLOOKUP(B72,随机目标!$BC$2:$BF$17,3,0)&amp;"|"&amp;$AL$17&amp;";",""))&amp;L72</f>
        <v>pack,304|10;pack,303|100;prop,704,2|200;pack,702|120;pack,703|40;pack,406|60;pack,407|20;prop,322,1|20;prop,323,1|5</v>
      </c>
      <c r="U72" s="56" t="str">
        <f>IF(B72&gt;5,VLOOKUP(B72,随机目标!$BC$2:$BF$17,3,0)&amp;"|"&amp;$AT$17&amp;";",IF(B72&gt;2,VLOOKUP(B72,随机目标!$BC$2:$BF$17,3,0)&amp;"|"&amp;$AR$17&amp;";",""))&amp;M72</f>
        <v>pack,303|150;prop,701,1|20;pack,701|65;pack,702|65;pack,410|10;pack,411|50;pack,412|10;pack,413|10;coin,2380|100;pack,10469|100</v>
      </c>
      <c r="V72" s="56" t="str">
        <f>IF(B72&gt;5,VLOOKUP(B72,随机目标!$BC$2:$BF$17,2,0)&amp;"|"&amp;$AZ$16&amp;";"&amp;VLOOKUP(B72,随机目标!$BC$2:$BF$17,3,0)&amp;"|"&amp;$AZ$17&amp;";",IF(B72&gt;2,VLOOKUP(B72,随机目标!$BC$2:$BF$17,2,0)&amp;"|"&amp;$AX$16&amp;";"&amp;VLOOKUP(B72,随机目标!$BC$2:$BF$17,3,0)&amp;"|"&amp;$AX$17&amp;";",""))&amp;N72</f>
        <v>pack,302|100;pack,303|10;pack,701|140;pack,702|30;coin,1190|100;pack,10369|100;pack,10569|100</v>
      </c>
      <c r="W72" s="53" t="s">
        <v>2024</v>
      </c>
      <c r="X72" s="53"/>
      <c r="Y72" s="53"/>
      <c r="AA72" s="50">
        <v>8</v>
      </c>
      <c r="AB72" s="50">
        <v>5</v>
      </c>
      <c r="AN72" s="53"/>
      <c r="AO72" s="53"/>
      <c r="AP72" s="53"/>
      <c r="AQ72" s="53"/>
      <c r="AR72" s="53"/>
      <c r="AS72" s="53"/>
      <c r="AT72" s="53"/>
      <c r="AU72" s="53"/>
      <c r="AV72" s="53"/>
      <c r="AW72" s="53"/>
      <c r="AX72" s="53"/>
      <c r="AY72" s="53"/>
      <c r="AZ72" s="53"/>
      <c r="BA72" s="53"/>
    </row>
    <row r="73" spans="1:53">
      <c r="A73" s="53">
        <f>怪物产出!A73</f>
        <v>70</v>
      </c>
      <c r="B73" s="53">
        <f>怪物产出!B73</f>
        <v>13</v>
      </c>
      <c r="C73" s="53">
        <f t="shared" si="303"/>
        <v>6</v>
      </c>
      <c r="D73" s="53" t="str">
        <f>价值设定!N72</f>
        <v>coin,1200</v>
      </c>
      <c r="E73" s="53" t="str">
        <f>价值设定!O72</f>
        <v>coin,2400</v>
      </c>
      <c r="F73" s="53" t="str">
        <f>价值设定!P72</f>
        <v>coin,6000</v>
      </c>
      <c r="G73" s="56">
        <v>10370</v>
      </c>
      <c r="H73" s="56">
        <v>10470</v>
      </c>
      <c r="I73" s="56" t="str">
        <f t="shared" si="298"/>
        <v>prop,202,2|20;prop,203,2|35;prop,204,1|30;prop,205,1|10;prop,206,1|5</v>
      </c>
      <c r="J73" s="56">
        <v>10570</v>
      </c>
      <c r="K73" s="56" t="str">
        <f t="shared" si="299"/>
        <v>cash,200|100;cash,250|50;cash,300|25;cash,400|10;prop,704,5|300;prop,704,10|150;pack,703|350;pack,408|100</v>
      </c>
      <c r="L73" s="56" t="str">
        <f t="shared" si="300"/>
        <v>prop,704,2|200;pack,702|120;pack,703|40;pack,406|60;pack,407|20;prop,322,1|20;prop,323,1|5</v>
      </c>
      <c r="M73" s="56" t="str">
        <f t="shared" si="301"/>
        <v>prop,701,1|20;pack,701|65;pack,702|65;pack,410|10;pack,411|50;pack,412|10;pack,413|10;coin,2400|100;pack,10470|100</v>
      </c>
      <c r="N73" s="56" t="str">
        <f t="shared" si="304"/>
        <v>pack,701|140;pack,702|30;coin,1200|100;pack,10370|100;pack,10570|100</v>
      </c>
      <c r="O73" s="53">
        <v>80070</v>
      </c>
      <c r="P73" s="53">
        <f t="shared" ref="P73:R73" si="309">O73+100</f>
        <v>80170</v>
      </c>
      <c r="Q73" s="53">
        <f t="shared" si="309"/>
        <v>80270</v>
      </c>
      <c r="R73" s="53">
        <f t="shared" si="309"/>
        <v>80370</v>
      </c>
      <c r="S73" s="56" t="str">
        <f>IF(B73&gt;5,VLOOKUP(B73,随机目标!$BC$2:$BF$17,4,0)&amp;"|"&amp;$AH$18&amp;";","")&amp;K73</f>
        <v>pack,304|20;cash,200|100;cash,250|50;cash,300|25;cash,400|10;prop,704,5|300;prop,704,10|150;pack,703|350;pack,408|100</v>
      </c>
      <c r="T73" s="56" t="str">
        <f>IF(B73&gt;5,VLOOKUP(B73,随机目标!$BC$2:$BF$17,4,0)&amp;"|"&amp;$AN$18&amp;";"&amp;VLOOKUP(B73,随机目标!$BC$2:$BF$17,3,0)&amp;"|"&amp;$AN$17&amp;";",IF(B73&gt;2,VLOOKUP(B73,随机目标!$BC$2:$BF$17,3,0)&amp;"|"&amp;$AL$17&amp;";",""))&amp;L73</f>
        <v>pack,304|10;pack,303|100;prop,704,2|200;pack,702|120;pack,703|40;pack,406|60;pack,407|20;prop,322,1|20;prop,323,1|5</v>
      </c>
      <c r="U73" s="56" t="str">
        <f>IF(B73&gt;5,VLOOKUP(B73,随机目标!$BC$2:$BF$17,3,0)&amp;"|"&amp;$AT$17&amp;";",IF(B73&gt;2,VLOOKUP(B73,随机目标!$BC$2:$BF$17,3,0)&amp;"|"&amp;$AR$17&amp;";",""))&amp;M73</f>
        <v>pack,303|150;prop,701,1|20;pack,701|65;pack,702|65;pack,410|10;pack,411|50;pack,412|10;pack,413|10;coin,2400|100;pack,10470|100</v>
      </c>
      <c r="V73" s="56" t="str">
        <f>IF(B73&gt;5,VLOOKUP(B73,随机目标!$BC$2:$BF$17,2,0)&amp;"|"&amp;$AZ$16&amp;";"&amp;VLOOKUP(B73,随机目标!$BC$2:$BF$17,3,0)&amp;"|"&amp;$AZ$17&amp;";",IF(B73&gt;2,VLOOKUP(B73,随机目标!$BC$2:$BF$17,2,0)&amp;"|"&amp;$AX$16&amp;";"&amp;VLOOKUP(B73,随机目标!$BC$2:$BF$17,3,0)&amp;"|"&amp;$AX$17&amp;";",""))&amp;N73</f>
        <v>pack,302|100;pack,303|10;pack,701|140;pack,702|30;coin,1200|100;pack,10370|100;pack,10570|100</v>
      </c>
      <c r="W73" s="53" t="s">
        <v>2024</v>
      </c>
      <c r="X73" s="53"/>
      <c r="Y73" s="53"/>
      <c r="AA73" s="50">
        <v>9</v>
      </c>
      <c r="AB73" s="50">
        <v>5</v>
      </c>
      <c r="AN73" s="53"/>
      <c r="AO73" s="53"/>
      <c r="AP73" s="53"/>
      <c r="AQ73" s="53"/>
      <c r="AR73" s="53"/>
      <c r="AS73" s="53"/>
      <c r="AT73" s="53"/>
      <c r="AU73" s="53"/>
      <c r="AV73" s="53"/>
      <c r="AW73" s="53"/>
      <c r="AX73" s="53"/>
      <c r="AY73" s="53"/>
      <c r="AZ73" s="53"/>
      <c r="BA73" s="53"/>
    </row>
    <row r="74" spans="1:53">
      <c r="A74" s="53">
        <f>怪物产出!A74</f>
        <v>71</v>
      </c>
      <c r="B74" s="53">
        <f>怪物产出!B74</f>
        <v>13</v>
      </c>
      <c r="C74" s="53">
        <f t="shared" si="303"/>
        <v>6</v>
      </c>
      <c r="D74" s="53" t="str">
        <f>价值设定!N73</f>
        <v>coin,1210</v>
      </c>
      <c r="E74" s="53" t="str">
        <f>价值设定!O73</f>
        <v>coin,2420</v>
      </c>
      <c r="F74" s="53" t="str">
        <f>价值设定!P73</f>
        <v>coin,6050</v>
      </c>
      <c r="G74" s="56">
        <v>10371</v>
      </c>
      <c r="H74" s="56">
        <v>10471</v>
      </c>
      <c r="I74" s="56" t="str">
        <f t="shared" si="298"/>
        <v>prop,202,2|20;prop,203,2|35;prop,204,1|30;prop,205,1|10;prop,206,1|5</v>
      </c>
      <c r="J74" s="56">
        <v>10571</v>
      </c>
      <c r="K74" s="56" t="str">
        <f t="shared" si="299"/>
        <v>cash,200|100;cash,250|50;cash,300|25;cash,400|10;prop,704,5|300;prop,704,10|150;pack,703|350;pack,408|100</v>
      </c>
      <c r="L74" s="56" t="str">
        <f t="shared" si="300"/>
        <v>prop,704,2|200;pack,702|120;pack,703|40;pack,406|60;pack,407|20;prop,322,1|20;prop,323,1|5</v>
      </c>
      <c r="M74" s="56" t="str">
        <f t="shared" si="301"/>
        <v>prop,701,1|20;pack,701|65;pack,702|65;pack,410|10;pack,411|50;pack,412|10;pack,413|10;coin,2420|100;pack,10471|100</v>
      </c>
      <c r="N74" s="56" t="str">
        <f t="shared" si="304"/>
        <v>pack,701|140;pack,702|30;coin,1210|100;pack,10371|100;pack,10571|100</v>
      </c>
      <c r="O74" s="53">
        <v>80071</v>
      </c>
      <c r="P74" s="53">
        <f t="shared" ref="P74:R74" si="310">O74+100</f>
        <v>80171</v>
      </c>
      <c r="Q74" s="53">
        <f t="shared" si="310"/>
        <v>80271</v>
      </c>
      <c r="R74" s="53">
        <f t="shared" si="310"/>
        <v>80371</v>
      </c>
      <c r="S74" s="56" t="str">
        <f>IF(B74&gt;5,VLOOKUP(B74,随机目标!$BC$2:$BF$17,4,0)&amp;"|"&amp;$AH$18&amp;";","")&amp;K74</f>
        <v>pack,304|20;cash,200|100;cash,250|50;cash,300|25;cash,400|10;prop,704,5|300;prop,704,10|150;pack,703|350;pack,408|100</v>
      </c>
      <c r="T74" s="56" t="str">
        <f>IF(B74&gt;5,VLOOKUP(B74,随机目标!$BC$2:$BF$17,4,0)&amp;"|"&amp;$AN$18&amp;";"&amp;VLOOKUP(B74,随机目标!$BC$2:$BF$17,3,0)&amp;"|"&amp;$AN$17&amp;";",IF(B74&gt;2,VLOOKUP(B74,随机目标!$BC$2:$BF$17,3,0)&amp;"|"&amp;$AL$17&amp;";",""))&amp;L74</f>
        <v>pack,304|10;pack,303|100;prop,704,2|200;pack,702|120;pack,703|40;pack,406|60;pack,407|20;prop,322,1|20;prop,323,1|5</v>
      </c>
      <c r="U74" s="56" t="str">
        <f>IF(B74&gt;5,VLOOKUP(B74,随机目标!$BC$2:$BF$17,3,0)&amp;"|"&amp;$AT$17&amp;";",IF(B74&gt;2,VLOOKUP(B74,随机目标!$BC$2:$BF$17,3,0)&amp;"|"&amp;$AR$17&amp;";",""))&amp;M74</f>
        <v>pack,303|150;prop,701,1|20;pack,701|65;pack,702|65;pack,410|10;pack,411|50;pack,412|10;pack,413|10;coin,2420|100;pack,10471|100</v>
      </c>
      <c r="V74" s="56" t="str">
        <f>IF(B74&gt;5,VLOOKUP(B74,随机目标!$BC$2:$BF$17,2,0)&amp;"|"&amp;$AZ$16&amp;";"&amp;VLOOKUP(B74,随机目标!$BC$2:$BF$17,3,0)&amp;"|"&amp;$AZ$17&amp;";",IF(B74&gt;2,VLOOKUP(B74,随机目标!$BC$2:$BF$17,2,0)&amp;"|"&amp;$AX$16&amp;";"&amp;VLOOKUP(B74,随机目标!$BC$2:$BF$17,3,0)&amp;"|"&amp;$AX$17&amp;";",""))&amp;N74</f>
        <v>pack,302|100;pack,303|10;pack,701|140;pack,702|30;coin,1210|100;pack,10371|100;pack,10571|100</v>
      </c>
      <c r="W74" s="53" t="s">
        <v>2024</v>
      </c>
      <c r="X74" s="53"/>
      <c r="Y74" s="53"/>
      <c r="AA74" s="50">
        <v>10</v>
      </c>
      <c r="AB74" s="50">
        <v>6</v>
      </c>
      <c r="AN74" s="53"/>
      <c r="AO74" s="53"/>
      <c r="AP74" s="53"/>
      <c r="AQ74" s="53"/>
      <c r="AR74" s="53"/>
      <c r="AS74" s="53"/>
      <c r="AT74" s="53"/>
      <c r="AU74" s="53"/>
      <c r="AV74" s="53"/>
      <c r="AW74" s="53"/>
      <c r="AX74" s="53"/>
      <c r="AY74" s="53"/>
      <c r="AZ74" s="53"/>
      <c r="BA74" s="53"/>
    </row>
    <row r="75" spans="1:53">
      <c r="A75" s="53">
        <f>怪物产出!A75</f>
        <v>72</v>
      </c>
      <c r="B75" s="53">
        <f>怪物产出!B75</f>
        <v>13</v>
      </c>
      <c r="C75" s="53">
        <f t="shared" si="303"/>
        <v>6</v>
      </c>
      <c r="D75" s="53" t="str">
        <f>价值设定!N74</f>
        <v>coin,1220</v>
      </c>
      <c r="E75" s="53" t="str">
        <f>价值设定!O74</f>
        <v>coin,2440</v>
      </c>
      <c r="F75" s="53" t="str">
        <f>价值设定!P74</f>
        <v>coin,6100</v>
      </c>
      <c r="G75" s="56">
        <v>10372</v>
      </c>
      <c r="H75" s="56">
        <v>10472</v>
      </c>
      <c r="I75" s="56" t="str">
        <f t="shared" si="298"/>
        <v>prop,202,2|20;prop,203,2|35;prop,204,1|30;prop,205,1|10;prop,206,1|5</v>
      </c>
      <c r="J75" s="56">
        <v>10572</v>
      </c>
      <c r="K75" s="56" t="str">
        <f t="shared" si="299"/>
        <v>cash,200|100;cash,250|50;cash,300|25;cash,400|10;prop,704,5|300;prop,704,10|150;pack,703|350;pack,408|100</v>
      </c>
      <c r="L75" s="56" t="str">
        <f t="shared" si="300"/>
        <v>prop,704,2|200;pack,702|120;pack,703|40;pack,406|60;pack,407|20;prop,322,1|20;prop,323,1|5</v>
      </c>
      <c r="M75" s="56" t="str">
        <f t="shared" si="301"/>
        <v>prop,701,1|20;pack,701|65;pack,702|65;pack,410|10;pack,411|50;pack,412|10;pack,413|10;coin,2440|100;pack,10472|100</v>
      </c>
      <c r="N75" s="56" t="str">
        <f t="shared" si="304"/>
        <v>pack,701|140;pack,702|30;coin,1220|100;pack,10372|100;pack,10572|100</v>
      </c>
      <c r="O75" s="53">
        <v>80072</v>
      </c>
      <c r="P75" s="53">
        <f t="shared" ref="P75:R75" si="311">O75+100</f>
        <v>80172</v>
      </c>
      <c r="Q75" s="53">
        <f t="shared" si="311"/>
        <v>80272</v>
      </c>
      <c r="R75" s="53">
        <f t="shared" si="311"/>
        <v>80372</v>
      </c>
      <c r="S75" s="56" t="str">
        <f>IF(B75&gt;5,VLOOKUP(B75,随机目标!$BC$2:$BF$17,4,0)&amp;"|"&amp;$AH$18&amp;";","")&amp;K75</f>
        <v>pack,304|20;cash,200|100;cash,250|50;cash,300|25;cash,400|10;prop,704,5|300;prop,704,10|150;pack,703|350;pack,408|100</v>
      </c>
      <c r="T75" s="56" t="str">
        <f>IF(B75&gt;5,VLOOKUP(B75,随机目标!$BC$2:$BF$17,4,0)&amp;"|"&amp;$AN$18&amp;";"&amp;VLOOKUP(B75,随机目标!$BC$2:$BF$17,3,0)&amp;"|"&amp;$AN$17&amp;";",IF(B75&gt;2,VLOOKUP(B75,随机目标!$BC$2:$BF$17,3,0)&amp;"|"&amp;$AL$17&amp;";",""))&amp;L75</f>
        <v>pack,304|10;pack,303|100;prop,704,2|200;pack,702|120;pack,703|40;pack,406|60;pack,407|20;prop,322,1|20;prop,323,1|5</v>
      </c>
      <c r="U75" s="56" t="str">
        <f>IF(B75&gt;5,VLOOKUP(B75,随机目标!$BC$2:$BF$17,3,0)&amp;"|"&amp;$AT$17&amp;";",IF(B75&gt;2,VLOOKUP(B75,随机目标!$BC$2:$BF$17,3,0)&amp;"|"&amp;$AR$17&amp;";",""))&amp;M75</f>
        <v>pack,303|150;prop,701,1|20;pack,701|65;pack,702|65;pack,410|10;pack,411|50;pack,412|10;pack,413|10;coin,2440|100;pack,10472|100</v>
      </c>
      <c r="V75" s="56" t="str">
        <f>IF(B75&gt;5,VLOOKUP(B75,随机目标!$BC$2:$BF$17,2,0)&amp;"|"&amp;$AZ$16&amp;";"&amp;VLOOKUP(B75,随机目标!$BC$2:$BF$17,3,0)&amp;"|"&amp;$AZ$17&amp;";",IF(B75&gt;2,VLOOKUP(B75,随机目标!$BC$2:$BF$17,2,0)&amp;"|"&amp;$AX$16&amp;";"&amp;VLOOKUP(B75,随机目标!$BC$2:$BF$17,3,0)&amp;"|"&amp;$AX$17&amp;";",""))&amp;N75</f>
        <v>pack,302|100;pack,303|10;pack,701|140;pack,702|30;coin,1220|100;pack,10372|100;pack,10572|100</v>
      </c>
      <c r="W75" s="53" t="s">
        <v>2024</v>
      </c>
      <c r="X75" s="53"/>
      <c r="Y75" s="53"/>
      <c r="AA75" s="50">
        <v>11</v>
      </c>
      <c r="AB75" s="50">
        <v>6</v>
      </c>
      <c r="AN75" s="53"/>
      <c r="AO75" s="53"/>
      <c r="AP75" s="53"/>
      <c r="AQ75" s="53"/>
      <c r="AR75" s="53"/>
      <c r="AS75" s="53"/>
      <c r="AT75" s="53"/>
      <c r="AU75" s="53"/>
      <c r="AV75" s="53"/>
      <c r="AW75" s="53"/>
      <c r="AX75" s="53"/>
      <c r="AY75" s="53"/>
      <c r="AZ75" s="53"/>
      <c r="BA75" s="53"/>
    </row>
    <row r="76" spans="1:53">
      <c r="A76" s="53">
        <f>怪物产出!A76</f>
        <v>73</v>
      </c>
      <c r="B76" s="53">
        <f>怪物产出!B76</f>
        <v>13</v>
      </c>
      <c r="C76" s="53">
        <f t="shared" si="303"/>
        <v>6</v>
      </c>
      <c r="D76" s="53" t="str">
        <f>价值设定!N75</f>
        <v>coin,1230</v>
      </c>
      <c r="E76" s="53" t="str">
        <f>价值设定!O75</f>
        <v>coin,2460</v>
      </c>
      <c r="F76" s="53" t="str">
        <f>价值设定!P75</f>
        <v>coin,6150</v>
      </c>
      <c r="G76" s="56">
        <v>10373</v>
      </c>
      <c r="H76" s="56">
        <v>10473</v>
      </c>
      <c r="I76" s="56" t="str">
        <f t="shared" si="298"/>
        <v>prop,202,2|20;prop,203,2|35;prop,204,1|30;prop,205,1|10;prop,206,1|5</v>
      </c>
      <c r="J76" s="56">
        <v>10573</v>
      </c>
      <c r="K76" s="56" t="str">
        <f t="shared" si="299"/>
        <v>cash,200|100;cash,250|50;cash,300|25;cash,400|10;prop,704,5|300;prop,704,10|150;pack,703|350;pack,408|100</v>
      </c>
      <c r="L76" s="56" t="str">
        <f t="shared" si="300"/>
        <v>prop,704,2|200;pack,702|120;pack,703|40;pack,406|60;pack,407|20;prop,322,1|20;prop,323,1|5</v>
      </c>
      <c r="M76" s="56" t="str">
        <f t="shared" si="301"/>
        <v>prop,701,1|20;pack,701|65;pack,702|65;pack,410|10;pack,411|50;pack,412|10;pack,413|10;coin,2460|100;pack,10473|100</v>
      </c>
      <c r="N76" s="56" t="str">
        <f t="shared" si="304"/>
        <v>pack,701|140;pack,702|30;coin,1230|100;pack,10373|100;pack,10573|100</v>
      </c>
      <c r="O76" s="53">
        <v>80073</v>
      </c>
      <c r="P76" s="53">
        <f t="shared" ref="P76:R76" si="312">O76+100</f>
        <v>80173</v>
      </c>
      <c r="Q76" s="53">
        <f t="shared" si="312"/>
        <v>80273</v>
      </c>
      <c r="R76" s="53">
        <f t="shared" si="312"/>
        <v>80373</v>
      </c>
      <c r="S76" s="56" t="str">
        <f>IF(B76&gt;5,VLOOKUP(B76,随机目标!$BC$2:$BF$17,4,0)&amp;"|"&amp;$AH$18&amp;";","")&amp;K76</f>
        <v>pack,304|20;cash,200|100;cash,250|50;cash,300|25;cash,400|10;prop,704,5|300;prop,704,10|150;pack,703|350;pack,408|100</v>
      </c>
      <c r="T76" s="56" t="str">
        <f>IF(B76&gt;5,VLOOKUP(B76,随机目标!$BC$2:$BF$17,4,0)&amp;"|"&amp;$AN$18&amp;";"&amp;VLOOKUP(B76,随机目标!$BC$2:$BF$17,3,0)&amp;"|"&amp;$AN$17&amp;";",IF(B76&gt;2,VLOOKUP(B76,随机目标!$BC$2:$BF$17,3,0)&amp;"|"&amp;$AL$17&amp;";",""))&amp;L76</f>
        <v>pack,304|10;pack,303|100;prop,704,2|200;pack,702|120;pack,703|40;pack,406|60;pack,407|20;prop,322,1|20;prop,323,1|5</v>
      </c>
      <c r="U76" s="56" t="str">
        <f>IF(B76&gt;5,VLOOKUP(B76,随机目标!$BC$2:$BF$17,3,0)&amp;"|"&amp;$AT$17&amp;";",IF(B76&gt;2,VLOOKUP(B76,随机目标!$BC$2:$BF$17,3,0)&amp;"|"&amp;$AR$17&amp;";",""))&amp;M76</f>
        <v>pack,303|150;prop,701,1|20;pack,701|65;pack,702|65;pack,410|10;pack,411|50;pack,412|10;pack,413|10;coin,2460|100;pack,10473|100</v>
      </c>
      <c r="V76" s="56" t="str">
        <f>IF(B76&gt;5,VLOOKUP(B76,随机目标!$BC$2:$BF$17,2,0)&amp;"|"&amp;$AZ$16&amp;";"&amp;VLOOKUP(B76,随机目标!$BC$2:$BF$17,3,0)&amp;"|"&amp;$AZ$17&amp;";",IF(B76&gt;2,VLOOKUP(B76,随机目标!$BC$2:$BF$17,2,0)&amp;"|"&amp;$AX$16&amp;";"&amp;VLOOKUP(B76,随机目标!$BC$2:$BF$17,3,0)&amp;"|"&amp;$AX$17&amp;";",""))&amp;N76</f>
        <v>pack,302|100;pack,303|10;pack,701|140;pack,702|30;coin,1230|100;pack,10373|100;pack,10573|100</v>
      </c>
      <c r="W76" s="53" t="s">
        <v>2024</v>
      </c>
      <c r="X76" s="53"/>
      <c r="Y76" s="53"/>
      <c r="AA76" s="50">
        <v>12</v>
      </c>
      <c r="AB76" s="50">
        <v>6</v>
      </c>
      <c r="AN76" s="53"/>
      <c r="AO76" s="53"/>
      <c r="AP76" s="53"/>
      <c r="AQ76" s="53"/>
      <c r="AR76" s="53"/>
      <c r="AS76" s="53"/>
      <c r="AT76" s="53"/>
      <c r="AU76" s="53"/>
      <c r="AV76" s="53"/>
      <c r="AW76" s="53"/>
      <c r="AX76" s="53"/>
      <c r="AY76" s="53"/>
      <c r="AZ76" s="53"/>
      <c r="BA76" s="53"/>
    </row>
    <row r="77" spans="1:53">
      <c r="A77" s="53">
        <f>怪物产出!A77</f>
        <v>74</v>
      </c>
      <c r="B77" s="53">
        <f>怪物产出!B77</f>
        <v>13</v>
      </c>
      <c r="C77" s="53">
        <f t="shared" si="303"/>
        <v>6</v>
      </c>
      <c r="D77" s="53" t="str">
        <f>价值设定!N76</f>
        <v>coin,1240</v>
      </c>
      <c r="E77" s="53" t="str">
        <f>价值设定!O76</f>
        <v>coin,2480</v>
      </c>
      <c r="F77" s="53" t="str">
        <f>价值设定!P76</f>
        <v>coin,6200</v>
      </c>
      <c r="G77" s="56">
        <v>10374</v>
      </c>
      <c r="H77" s="56">
        <v>10474</v>
      </c>
      <c r="I77" s="56" t="str">
        <f t="shared" si="298"/>
        <v>prop,202,2|20;prop,203,2|35;prop,204,1|30;prop,205,1|10;prop,206,1|5</v>
      </c>
      <c r="J77" s="56">
        <v>10574</v>
      </c>
      <c r="K77" s="56" t="str">
        <f t="shared" si="299"/>
        <v>cash,200|100;cash,250|50;cash,300|25;cash,400|10;prop,704,5|300;prop,704,10|150;pack,703|350;pack,408|100</v>
      </c>
      <c r="L77" s="56" t="str">
        <f t="shared" si="300"/>
        <v>prop,704,2|200;pack,702|120;pack,703|40;pack,406|60;pack,407|20;prop,322,1|20;prop,323,1|5</v>
      </c>
      <c r="M77" s="56" t="str">
        <f t="shared" si="301"/>
        <v>prop,701,1|20;pack,701|65;pack,702|65;pack,410|10;pack,411|50;pack,412|10;pack,413|10;coin,2480|100;pack,10474|100</v>
      </c>
      <c r="N77" s="56" t="str">
        <f t="shared" si="304"/>
        <v>pack,701|140;pack,702|30;coin,1240|100;pack,10374|100;pack,10574|100</v>
      </c>
      <c r="O77" s="53">
        <v>80074</v>
      </c>
      <c r="P77" s="53">
        <f t="shared" ref="P77:R77" si="313">O77+100</f>
        <v>80174</v>
      </c>
      <c r="Q77" s="53">
        <f t="shared" si="313"/>
        <v>80274</v>
      </c>
      <c r="R77" s="53">
        <f t="shared" si="313"/>
        <v>80374</v>
      </c>
      <c r="S77" s="56" t="str">
        <f>IF(B77&gt;5,VLOOKUP(B77,随机目标!$BC$2:$BF$17,4,0)&amp;"|"&amp;$AH$18&amp;";","")&amp;K77</f>
        <v>pack,304|20;cash,200|100;cash,250|50;cash,300|25;cash,400|10;prop,704,5|300;prop,704,10|150;pack,703|350;pack,408|100</v>
      </c>
      <c r="T77" s="56" t="str">
        <f>IF(B77&gt;5,VLOOKUP(B77,随机目标!$BC$2:$BF$17,4,0)&amp;"|"&amp;$AN$18&amp;";"&amp;VLOOKUP(B77,随机目标!$BC$2:$BF$17,3,0)&amp;"|"&amp;$AN$17&amp;";",IF(B77&gt;2,VLOOKUP(B77,随机目标!$BC$2:$BF$17,3,0)&amp;"|"&amp;$AL$17&amp;";",""))&amp;L77</f>
        <v>pack,304|10;pack,303|100;prop,704,2|200;pack,702|120;pack,703|40;pack,406|60;pack,407|20;prop,322,1|20;prop,323,1|5</v>
      </c>
      <c r="U77" s="56" t="str">
        <f>IF(B77&gt;5,VLOOKUP(B77,随机目标!$BC$2:$BF$17,3,0)&amp;"|"&amp;$AT$17&amp;";",IF(B77&gt;2,VLOOKUP(B77,随机目标!$BC$2:$BF$17,3,0)&amp;"|"&amp;$AR$17&amp;";",""))&amp;M77</f>
        <v>pack,303|150;prop,701,1|20;pack,701|65;pack,702|65;pack,410|10;pack,411|50;pack,412|10;pack,413|10;coin,2480|100;pack,10474|100</v>
      </c>
      <c r="V77" s="56" t="str">
        <f>IF(B77&gt;5,VLOOKUP(B77,随机目标!$BC$2:$BF$17,2,0)&amp;"|"&amp;$AZ$16&amp;";"&amp;VLOOKUP(B77,随机目标!$BC$2:$BF$17,3,0)&amp;"|"&amp;$AZ$17&amp;";",IF(B77&gt;2,VLOOKUP(B77,随机目标!$BC$2:$BF$17,2,0)&amp;"|"&amp;$AX$16&amp;";"&amp;VLOOKUP(B77,随机目标!$BC$2:$BF$17,3,0)&amp;"|"&amp;$AX$17&amp;";",""))&amp;N77</f>
        <v>pack,302|100;pack,303|10;pack,701|140;pack,702|30;coin,1240|100;pack,10374|100;pack,10574|100</v>
      </c>
      <c r="W77" s="53" t="s">
        <v>2024</v>
      </c>
      <c r="X77" s="53"/>
      <c r="Y77" s="53"/>
      <c r="AA77" s="50">
        <v>13</v>
      </c>
      <c r="AB77" s="50">
        <v>6</v>
      </c>
      <c r="AN77" s="53"/>
      <c r="AO77" s="53"/>
      <c r="AP77" s="53"/>
      <c r="AQ77" s="53"/>
      <c r="AR77" s="53"/>
      <c r="AS77" s="53"/>
      <c r="AT77" s="53"/>
      <c r="AU77" s="53"/>
      <c r="AV77" s="53"/>
      <c r="AW77" s="53"/>
      <c r="AX77" s="53"/>
      <c r="AY77" s="53"/>
      <c r="AZ77" s="53"/>
      <c r="BA77" s="53"/>
    </row>
    <row r="78" spans="1:53">
      <c r="A78" s="53">
        <f>怪物产出!A78</f>
        <v>75</v>
      </c>
      <c r="B78" s="53">
        <f>怪物产出!B78</f>
        <v>13</v>
      </c>
      <c r="C78" s="53">
        <f t="shared" si="303"/>
        <v>6</v>
      </c>
      <c r="D78" s="53" t="str">
        <f>价值设定!N77</f>
        <v>coin,1250</v>
      </c>
      <c r="E78" s="53" t="str">
        <f>价值设定!O77</f>
        <v>coin,2500</v>
      </c>
      <c r="F78" s="53" t="str">
        <f>价值设定!P77</f>
        <v>coin,6250</v>
      </c>
      <c r="G78" s="56">
        <v>10375</v>
      </c>
      <c r="H78" s="56">
        <v>10475</v>
      </c>
      <c r="I78" s="56" t="str">
        <f t="shared" si="298"/>
        <v>prop,202,2|20;prop,203,2|35;prop,204,1|30;prop,205,1|10;prop,206,1|5</v>
      </c>
      <c r="J78" s="56">
        <v>10575</v>
      </c>
      <c r="K78" s="56" t="str">
        <f t="shared" si="299"/>
        <v>cash,200|100;cash,250|50;cash,300|25;cash,400|10;prop,704,5|300;prop,704,10|150;pack,703|350;pack,408|100</v>
      </c>
      <c r="L78" s="56" t="str">
        <f t="shared" si="300"/>
        <v>prop,704,2|200;pack,702|120;pack,703|40;pack,406|60;pack,407|20;prop,322,1|20;prop,323,1|5</v>
      </c>
      <c r="M78" s="56" t="str">
        <f t="shared" si="301"/>
        <v>prop,701,1|20;pack,701|65;pack,702|65;pack,410|10;pack,411|50;pack,412|10;pack,413|10;coin,2500|100;pack,10475|100</v>
      </c>
      <c r="N78" s="56" t="str">
        <f t="shared" si="304"/>
        <v>pack,701|140;pack,702|30;coin,1250|100;pack,10375|100;pack,10575|100</v>
      </c>
      <c r="O78" s="53">
        <v>80075</v>
      </c>
      <c r="P78" s="53">
        <f t="shared" ref="P78:R78" si="314">O78+100</f>
        <v>80175</v>
      </c>
      <c r="Q78" s="53">
        <f t="shared" si="314"/>
        <v>80275</v>
      </c>
      <c r="R78" s="53">
        <f t="shared" si="314"/>
        <v>80375</v>
      </c>
      <c r="S78" s="56" t="str">
        <f>IF(B78&gt;5,VLOOKUP(B78,随机目标!$BC$2:$BF$17,4,0)&amp;"|"&amp;$AH$18&amp;";","")&amp;K78</f>
        <v>pack,304|20;cash,200|100;cash,250|50;cash,300|25;cash,400|10;prop,704,5|300;prop,704,10|150;pack,703|350;pack,408|100</v>
      </c>
      <c r="T78" s="56" t="str">
        <f>IF(B78&gt;5,VLOOKUP(B78,随机目标!$BC$2:$BF$17,4,0)&amp;"|"&amp;$AN$18&amp;";"&amp;VLOOKUP(B78,随机目标!$BC$2:$BF$17,3,0)&amp;"|"&amp;$AN$17&amp;";",IF(B78&gt;2,VLOOKUP(B78,随机目标!$BC$2:$BF$17,3,0)&amp;"|"&amp;$AL$17&amp;";",""))&amp;L78</f>
        <v>pack,304|10;pack,303|100;prop,704,2|200;pack,702|120;pack,703|40;pack,406|60;pack,407|20;prop,322,1|20;prop,323,1|5</v>
      </c>
      <c r="U78" s="56" t="str">
        <f>IF(B78&gt;5,VLOOKUP(B78,随机目标!$BC$2:$BF$17,3,0)&amp;"|"&amp;$AT$17&amp;";",IF(B78&gt;2,VLOOKUP(B78,随机目标!$BC$2:$BF$17,3,0)&amp;"|"&amp;$AR$17&amp;";",""))&amp;M78</f>
        <v>pack,303|150;prop,701,1|20;pack,701|65;pack,702|65;pack,410|10;pack,411|50;pack,412|10;pack,413|10;coin,2500|100;pack,10475|100</v>
      </c>
      <c r="V78" s="56" t="str">
        <f>IF(B78&gt;5,VLOOKUP(B78,随机目标!$BC$2:$BF$17,2,0)&amp;"|"&amp;$AZ$16&amp;";"&amp;VLOOKUP(B78,随机目标!$BC$2:$BF$17,3,0)&amp;"|"&amp;$AZ$17&amp;";",IF(B78&gt;2,VLOOKUP(B78,随机目标!$BC$2:$BF$17,2,0)&amp;"|"&amp;$AX$16&amp;";"&amp;VLOOKUP(B78,随机目标!$BC$2:$BF$17,3,0)&amp;"|"&amp;$AX$17&amp;";",""))&amp;N78</f>
        <v>pack,302|100;pack,303|10;pack,701|140;pack,702|30;coin,1250|100;pack,10375|100;pack,10575|100</v>
      </c>
      <c r="W78" s="53" t="s">
        <v>2024</v>
      </c>
      <c r="X78" s="53"/>
      <c r="Y78" s="53"/>
      <c r="AA78" s="50">
        <v>14</v>
      </c>
      <c r="AB78" s="50">
        <v>6</v>
      </c>
      <c r="AN78" s="53"/>
      <c r="AO78" s="53"/>
      <c r="AP78" s="53"/>
      <c r="AQ78" s="53"/>
      <c r="AR78" s="53"/>
      <c r="AS78" s="53"/>
      <c r="AT78" s="53"/>
      <c r="AU78" s="53"/>
      <c r="AV78" s="53"/>
      <c r="AW78" s="53"/>
      <c r="AX78" s="53"/>
      <c r="AY78" s="53"/>
      <c r="AZ78" s="53"/>
      <c r="BA78" s="53"/>
    </row>
    <row r="79" spans="1:53">
      <c r="A79" s="53">
        <f>怪物产出!A79</f>
        <v>76</v>
      </c>
      <c r="B79" s="53">
        <f>怪物产出!B79</f>
        <v>13</v>
      </c>
      <c r="C79" s="53">
        <f t="shared" si="303"/>
        <v>6</v>
      </c>
      <c r="D79" s="53" t="str">
        <f>价值设定!N78</f>
        <v>coin,1260</v>
      </c>
      <c r="E79" s="53" t="str">
        <f>价值设定!O78</f>
        <v>coin,2520</v>
      </c>
      <c r="F79" s="53" t="str">
        <f>价值设定!P78</f>
        <v>coin,6300</v>
      </c>
      <c r="G79" s="56">
        <v>10376</v>
      </c>
      <c r="H79" s="56">
        <v>10476</v>
      </c>
      <c r="I79" s="56" t="str">
        <f t="shared" si="298"/>
        <v>prop,202,2|20;prop,203,2|35;prop,204,1|30;prop,205,1|10;prop,206,1|5</v>
      </c>
      <c r="J79" s="56">
        <v>10576</v>
      </c>
      <c r="K79" s="56" t="str">
        <f t="shared" si="299"/>
        <v>cash,200|100;cash,250|50;cash,300|25;cash,400|10;prop,704,5|300;prop,704,10|150;pack,703|350;pack,408|100</v>
      </c>
      <c r="L79" s="56" t="str">
        <f t="shared" si="300"/>
        <v>prop,704,2|200;pack,702|120;pack,703|40;pack,406|60;pack,407|20;prop,322,1|20;prop,323,1|5</v>
      </c>
      <c r="M79" s="56" t="str">
        <f t="shared" si="301"/>
        <v>prop,701,1|20;pack,701|65;pack,702|65;pack,410|10;pack,411|50;pack,412|10;pack,413|10;coin,2520|100;pack,10476|100</v>
      </c>
      <c r="N79" s="56" t="str">
        <f t="shared" si="304"/>
        <v>pack,701|140;pack,702|30;coin,1260|100;pack,10376|100;pack,10576|100</v>
      </c>
      <c r="O79" s="53">
        <v>80076</v>
      </c>
      <c r="P79" s="53">
        <f t="shared" ref="P79:R79" si="315">O79+100</f>
        <v>80176</v>
      </c>
      <c r="Q79" s="53">
        <f t="shared" si="315"/>
        <v>80276</v>
      </c>
      <c r="R79" s="53">
        <f t="shared" si="315"/>
        <v>80376</v>
      </c>
      <c r="S79" s="56" t="str">
        <f>IF(B79&gt;5,VLOOKUP(B79,随机目标!$BC$2:$BF$17,4,0)&amp;"|"&amp;$AH$18&amp;";","")&amp;K79</f>
        <v>pack,304|20;cash,200|100;cash,250|50;cash,300|25;cash,400|10;prop,704,5|300;prop,704,10|150;pack,703|350;pack,408|100</v>
      </c>
      <c r="T79" s="56" t="str">
        <f>IF(B79&gt;5,VLOOKUP(B79,随机目标!$BC$2:$BF$17,4,0)&amp;"|"&amp;$AN$18&amp;";"&amp;VLOOKUP(B79,随机目标!$BC$2:$BF$17,3,0)&amp;"|"&amp;$AN$17&amp;";",IF(B79&gt;2,VLOOKUP(B79,随机目标!$BC$2:$BF$17,3,0)&amp;"|"&amp;$AL$17&amp;";",""))&amp;L79</f>
        <v>pack,304|10;pack,303|100;prop,704,2|200;pack,702|120;pack,703|40;pack,406|60;pack,407|20;prop,322,1|20;prop,323,1|5</v>
      </c>
      <c r="U79" s="56" t="str">
        <f>IF(B79&gt;5,VLOOKUP(B79,随机目标!$BC$2:$BF$17,3,0)&amp;"|"&amp;$AT$17&amp;";",IF(B79&gt;2,VLOOKUP(B79,随机目标!$BC$2:$BF$17,3,0)&amp;"|"&amp;$AR$17&amp;";",""))&amp;M79</f>
        <v>pack,303|150;prop,701,1|20;pack,701|65;pack,702|65;pack,410|10;pack,411|50;pack,412|10;pack,413|10;coin,2520|100;pack,10476|100</v>
      </c>
      <c r="V79" s="56" t="str">
        <f>IF(B79&gt;5,VLOOKUP(B79,随机目标!$BC$2:$BF$17,2,0)&amp;"|"&amp;$AZ$16&amp;";"&amp;VLOOKUP(B79,随机目标!$BC$2:$BF$17,3,0)&amp;"|"&amp;$AZ$17&amp;";",IF(B79&gt;2,VLOOKUP(B79,随机目标!$BC$2:$BF$17,2,0)&amp;"|"&amp;$AX$16&amp;";"&amp;VLOOKUP(B79,随机目标!$BC$2:$BF$17,3,0)&amp;"|"&amp;$AX$17&amp;";",""))&amp;N79</f>
        <v>pack,302|100;pack,303|10;pack,701|140;pack,702|30;coin,1260|100;pack,10376|100;pack,10576|100</v>
      </c>
      <c r="W79" s="53" t="s">
        <v>2024</v>
      </c>
      <c r="X79" s="53"/>
      <c r="Y79" s="53"/>
      <c r="AA79" s="50">
        <v>15</v>
      </c>
      <c r="AB79" s="50">
        <v>6</v>
      </c>
      <c r="AN79" s="53"/>
      <c r="AO79" s="53"/>
      <c r="AP79" s="53"/>
      <c r="AQ79" s="53"/>
      <c r="AR79" s="53"/>
      <c r="AS79" s="53"/>
      <c r="AT79" s="53"/>
      <c r="AU79" s="53"/>
      <c r="AV79" s="53"/>
      <c r="AW79" s="53"/>
      <c r="AX79" s="53"/>
      <c r="AY79" s="53"/>
      <c r="AZ79" s="53"/>
      <c r="BA79" s="53"/>
    </row>
    <row r="80" spans="1:53">
      <c r="A80" s="53">
        <f>怪物产出!A80</f>
        <v>77</v>
      </c>
      <c r="B80" s="53">
        <f>怪物产出!B80</f>
        <v>13</v>
      </c>
      <c r="C80" s="53">
        <f t="shared" si="303"/>
        <v>6</v>
      </c>
      <c r="D80" s="53" t="str">
        <f>价值设定!N79</f>
        <v>coin,1270</v>
      </c>
      <c r="E80" s="53" t="str">
        <f>价值设定!O79</f>
        <v>coin,2540</v>
      </c>
      <c r="F80" s="53" t="str">
        <f>价值设定!P79</f>
        <v>coin,6350</v>
      </c>
      <c r="G80" s="56">
        <v>10377</v>
      </c>
      <c r="H80" s="56">
        <v>10477</v>
      </c>
      <c r="I80" s="56" t="str">
        <f t="shared" si="298"/>
        <v>prop,202,2|20;prop,203,2|35;prop,204,1|30;prop,205,1|10;prop,206,1|5</v>
      </c>
      <c r="J80" s="56">
        <v>10577</v>
      </c>
      <c r="K80" s="56" t="str">
        <f t="shared" si="299"/>
        <v>cash,200|100;cash,250|50;cash,300|25;cash,400|10;prop,704,5|300;prop,704,10|150;pack,703|350;pack,408|100</v>
      </c>
      <c r="L80" s="56" t="str">
        <f t="shared" si="300"/>
        <v>prop,704,2|200;pack,702|120;pack,703|40;pack,406|60;pack,407|20;prop,322,1|20;prop,323,1|5</v>
      </c>
      <c r="M80" s="56" t="str">
        <f t="shared" si="301"/>
        <v>prop,701,1|20;pack,701|65;pack,702|65;pack,410|10;pack,411|50;pack,412|10;pack,413|10;coin,2540|100;pack,10477|100</v>
      </c>
      <c r="N80" s="56" t="str">
        <f t="shared" si="304"/>
        <v>pack,701|140;pack,702|30;coin,1270|100;pack,10377|100;pack,10577|100</v>
      </c>
      <c r="O80" s="53">
        <v>80077</v>
      </c>
      <c r="P80" s="53">
        <f t="shared" ref="P80:R80" si="316">O80+100</f>
        <v>80177</v>
      </c>
      <c r="Q80" s="53">
        <f t="shared" si="316"/>
        <v>80277</v>
      </c>
      <c r="R80" s="53">
        <f t="shared" si="316"/>
        <v>80377</v>
      </c>
      <c r="S80" s="56" t="str">
        <f>IF(B80&gt;5,VLOOKUP(B80,随机目标!$BC$2:$BF$17,4,0)&amp;"|"&amp;$AH$18&amp;";","")&amp;K80</f>
        <v>pack,304|20;cash,200|100;cash,250|50;cash,300|25;cash,400|10;prop,704,5|300;prop,704,10|150;pack,703|350;pack,408|100</v>
      </c>
      <c r="T80" s="56" t="str">
        <f>IF(B80&gt;5,VLOOKUP(B80,随机目标!$BC$2:$BF$17,4,0)&amp;"|"&amp;$AN$18&amp;";"&amp;VLOOKUP(B80,随机目标!$BC$2:$BF$17,3,0)&amp;"|"&amp;$AN$17&amp;";",IF(B80&gt;2,VLOOKUP(B80,随机目标!$BC$2:$BF$17,3,0)&amp;"|"&amp;$AL$17&amp;";",""))&amp;L80</f>
        <v>pack,304|10;pack,303|100;prop,704,2|200;pack,702|120;pack,703|40;pack,406|60;pack,407|20;prop,322,1|20;prop,323,1|5</v>
      </c>
      <c r="U80" s="56" t="str">
        <f>IF(B80&gt;5,VLOOKUP(B80,随机目标!$BC$2:$BF$17,3,0)&amp;"|"&amp;$AT$17&amp;";",IF(B80&gt;2,VLOOKUP(B80,随机目标!$BC$2:$BF$17,3,0)&amp;"|"&amp;$AR$17&amp;";",""))&amp;M80</f>
        <v>pack,303|150;prop,701,1|20;pack,701|65;pack,702|65;pack,410|10;pack,411|50;pack,412|10;pack,413|10;coin,2540|100;pack,10477|100</v>
      </c>
      <c r="V80" s="56" t="str">
        <f>IF(B80&gt;5,VLOOKUP(B80,随机目标!$BC$2:$BF$17,2,0)&amp;"|"&amp;$AZ$16&amp;";"&amp;VLOOKUP(B80,随机目标!$BC$2:$BF$17,3,0)&amp;"|"&amp;$AZ$17&amp;";",IF(B80&gt;2,VLOOKUP(B80,随机目标!$BC$2:$BF$17,2,0)&amp;"|"&amp;$AX$16&amp;";"&amp;VLOOKUP(B80,随机目标!$BC$2:$BF$17,3,0)&amp;"|"&amp;$AX$17&amp;";",""))&amp;N80</f>
        <v>pack,302|100;pack,303|10;pack,701|140;pack,702|30;coin,1270|100;pack,10377|100;pack,10577|100</v>
      </c>
      <c r="W80" s="53" t="s">
        <v>2024</v>
      </c>
      <c r="X80" s="53"/>
      <c r="Y80" s="53"/>
      <c r="AN80" s="53"/>
      <c r="AO80" s="53"/>
      <c r="AP80" s="53"/>
      <c r="AQ80" s="53"/>
      <c r="AR80" s="53"/>
      <c r="AS80" s="53"/>
      <c r="AT80" s="53"/>
      <c r="AU80" s="53"/>
      <c r="AV80" s="53"/>
      <c r="AW80" s="53"/>
      <c r="AX80" s="53"/>
      <c r="AY80" s="53"/>
      <c r="AZ80" s="53"/>
      <c r="BA80" s="53"/>
    </row>
    <row r="81" spans="1:39">
      <c r="A81" s="53">
        <f>怪物产出!A81</f>
        <v>78</v>
      </c>
      <c r="B81" s="53">
        <f>怪物产出!B81</f>
        <v>14</v>
      </c>
      <c r="C81" s="53">
        <f t="shared" si="303"/>
        <v>6</v>
      </c>
      <c r="D81" s="53" t="str">
        <f>价值设定!N80</f>
        <v>coin,1280</v>
      </c>
      <c r="E81" s="53" t="str">
        <f>价值设定!O80</f>
        <v>coin,2560</v>
      </c>
      <c r="F81" s="53" t="str">
        <f>价值设定!P80</f>
        <v>coin,6400</v>
      </c>
      <c r="G81" s="56">
        <v>10378</v>
      </c>
      <c r="H81" s="56">
        <v>10478</v>
      </c>
      <c r="I81" s="56" t="str">
        <f t="shared" si="298"/>
        <v>prop,202,2|20;prop,203,2|35;prop,204,1|30;prop,205,1|10;prop,206,1|5</v>
      </c>
      <c r="J81" s="56">
        <v>10578</v>
      </c>
      <c r="K81" s="56" t="str">
        <f t="shared" si="299"/>
        <v>cash,200|100;cash,250|50;cash,300|25;cash,400|10;prop,704,5|300;prop,704,10|150;pack,703|350;pack,408|100</v>
      </c>
      <c r="L81" s="56" t="str">
        <f t="shared" si="300"/>
        <v>prop,704,2|200;pack,702|120;pack,703|40;pack,406|60;pack,407|20;prop,322,1|20;prop,323,1|5</v>
      </c>
      <c r="M81" s="56" t="str">
        <f t="shared" si="301"/>
        <v>prop,701,1|20;pack,701|65;pack,702|65;pack,410|10;pack,411|50;pack,412|10;pack,413|10;coin,2560|100;pack,10478|100</v>
      </c>
      <c r="N81" s="56" t="str">
        <f t="shared" si="304"/>
        <v>pack,701|140;pack,702|30;coin,1280|100;pack,10378|100;pack,10578|100</v>
      </c>
      <c r="O81" s="53">
        <v>80078</v>
      </c>
      <c r="P81" s="53">
        <f t="shared" ref="P81:R81" si="317">O81+100</f>
        <v>80178</v>
      </c>
      <c r="Q81" s="53">
        <f t="shared" si="317"/>
        <v>80278</v>
      </c>
      <c r="R81" s="53">
        <f t="shared" si="317"/>
        <v>80378</v>
      </c>
      <c r="S81" s="56" t="str">
        <f>IF(B81&gt;5,VLOOKUP(B81,随机目标!$BC$2:$BF$17,4,0)&amp;"|"&amp;$AH$18&amp;";","")&amp;K81</f>
        <v>pack,304|20;cash,200|100;cash,250|50;cash,300|25;cash,400|10;prop,704,5|300;prop,704,10|150;pack,703|350;pack,408|100</v>
      </c>
      <c r="T81" s="56" t="str">
        <f>IF(B81&gt;5,VLOOKUP(B81,随机目标!$BC$2:$BF$17,4,0)&amp;"|"&amp;$AN$18&amp;";"&amp;VLOOKUP(B81,随机目标!$BC$2:$BF$17,3,0)&amp;"|"&amp;$AN$17&amp;";",IF(B81&gt;2,VLOOKUP(B81,随机目标!$BC$2:$BF$17,3,0)&amp;"|"&amp;$AL$17&amp;";",""))&amp;L81</f>
        <v>pack,304|10;pack,303|100;prop,704,2|200;pack,702|120;pack,703|40;pack,406|60;pack,407|20;prop,322,1|20;prop,323,1|5</v>
      </c>
      <c r="U81" s="56" t="str">
        <f>IF(B81&gt;5,VLOOKUP(B81,随机目标!$BC$2:$BF$17,3,0)&amp;"|"&amp;$AT$17&amp;";",IF(B81&gt;2,VLOOKUP(B81,随机目标!$BC$2:$BF$17,3,0)&amp;"|"&amp;$AR$17&amp;";",""))&amp;M81</f>
        <v>pack,303|150;prop,701,1|20;pack,701|65;pack,702|65;pack,410|10;pack,411|50;pack,412|10;pack,413|10;coin,2560|100;pack,10478|100</v>
      </c>
      <c r="V81" s="56" t="str">
        <f>IF(B81&gt;5,VLOOKUP(B81,随机目标!$BC$2:$BF$17,2,0)&amp;"|"&amp;$AZ$16&amp;";"&amp;VLOOKUP(B81,随机目标!$BC$2:$BF$17,3,0)&amp;"|"&amp;$AZ$17&amp;";",IF(B81&gt;2,VLOOKUP(B81,随机目标!$BC$2:$BF$17,2,0)&amp;"|"&amp;$AX$16&amp;";"&amp;VLOOKUP(B81,随机目标!$BC$2:$BF$17,3,0)&amp;"|"&amp;$AX$17&amp;";",""))&amp;N81</f>
        <v>pack,302|100;pack,303|10;pack,701|140;pack,702|30;coin,1280|100;pack,10378|100;pack,10578|100</v>
      </c>
      <c r="W81" s="53" t="s">
        <v>2024</v>
      </c>
      <c r="X81" s="53"/>
      <c r="Y81" s="53"/>
      <c r="AA81" s="50" t="s">
        <v>221</v>
      </c>
      <c r="AB81" s="50" t="s">
        <v>287</v>
      </c>
      <c r="AC81" s="50" t="s">
        <v>288</v>
      </c>
      <c r="AD81" s="53" t="s">
        <v>290</v>
      </c>
    </row>
    <row r="82" spans="1:39">
      <c r="A82" s="53">
        <f>怪物产出!A82</f>
        <v>79</v>
      </c>
      <c r="B82" s="53">
        <f>怪物产出!B82</f>
        <v>14</v>
      </c>
      <c r="C82" s="53">
        <f t="shared" si="303"/>
        <v>6</v>
      </c>
      <c r="D82" s="53" t="str">
        <f>价值设定!N81</f>
        <v>coin,1290</v>
      </c>
      <c r="E82" s="53" t="str">
        <f>价值设定!O81</f>
        <v>coin,2580</v>
      </c>
      <c r="F82" s="53" t="str">
        <f>价值设定!P81</f>
        <v>coin,6450</v>
      </c>
      <c r="G82" s="56">
        <v>10379</v>
      </c>
      <c r="H82" s="56">
        <v>10479</v>
      </c>
      <c r="I82" s="56" t="str">
        <f t="shared" si="298"/>
        <v>prop,202,2|20;prop,203,2|35;prop,204,1|30;prop,205,1|10;prop,206,1|5</v>
      </c>
      <c r="J82" s="56">
        <v>10579</v>
      </c>
      <c r="K82" s="56" t="str">
        <f t="shared" si="299"/>
        <v>cash,200|100;cash,250|50;cash,300|25;cash,400|10;prop,704,5|300;prop,704,10|150;pack,703|350;pack,408|100</v>
      </c>
      <c r="L82" s="56" t="str">
        <f t="shared" si="300"/>
        <v>prop,704,2|200;pack,702|120;pack,703|40;pack,406|60;pack,407|20;prop,322,1|20;prop,323,1|5</v>
      </c>
      <c r="M82" s="56" t="str">
        <f t="shared" si="301"/>
        <v>prop,701,1|20;pack,701|65;pack,702|65;pack,410|10;pack,411|50;pack,412|10;pack,413|10;coin,2580|100;pack,10479|100</v>
      </c>
      <c r="N82" s="56" t="str">
        <f t="shared" si="304"/>
        <v>pack,701|140;pack,702|30;coin,1290|100;pack,10379|100;pack,10579|100</v>
      </c>
      <c r="O82" s="53">
        <v>80079</v>
      </c>
      <c r="P82" s="53">
        <f t="shared" ref="P82:R82" si="318">O82+100</f>
        <v>80179</v>
      </c>
      <c r="Q82" s="53">
        <f t="shared" si="318"/>
        <v>80279</v>
      </c>
      <c r="R82" s="53">
        <f t="shared" si="318"/>
        <v>80379</v>
      </c>
      <c r="S82" s="56" t="str">
        <f>IF(B82&gt;5,VLOOKUP(B82,随机目标!$BC$2:$BF$17,4,0)&amp;"|"&amp;$AH$18&amp;";","")&amp;K82</f>
        <v>pack,304|20;cash,200|100;cash,250|50;cash,300|25;cash,400|10;prop,704,5|300;prop,704,10|150;pack,703|350;pack,408|100</v>
      </c>
      <c r="T82" s="56" t="str">
        <f>IF(B82&gt;5,VLOOKUP(B82,随机目标!$BC$2:$BF$17,4,0)&amp;"|"&amp;$AN$18&amp;";"&amp;VLOOKUP(B82,随机目标!$BC$2:$BF$17,3,0)&amp;"|"&amp;$AN$17&amp;";",IF(B82&gt;2,VLOOKUP(B82,随机目标!$BC$2:$BF$17,3,0)&amp;"|"&amp;$AL$17&amp;";",""))&amp;L82</f>
        <v>pack,304|10;pack,303|100;prop,704,2|200;pack,702|120;pack,703|40;pack,406|60;pack,407|20;prop,322,1|20;prop,323,1|5</v>
      </c>
      <c r="U82" s="56" t="str">
        <f>IF(B82&gt;5,VLOOKUP(B82,随机目标!$BC$2:$BF$17,3,0)&amp;"|"&amp;$AT$17&amp;";",IF(B82&gt;2,VLOOKUP(B82,随机目标!$BC$2:$BF$17,3,0)&amp;"|"&amp;$AR$17&amp;";",""))&amp;M82</f>
        <v>pack,303|150;prop,701,1|20;pack,701|65;pack,702|65;pack,410|10;pack,411|50;pack,412|10;pack,413|10;coin,2580|100;pack,10479|100</v>
      </c>
      <c r="V82" s="56" t="str">
        <f>IF(B82&gt;5,VLOOKUP(B82,随机目标!$BC$2:$BF$17,2,0)&amp;"|"&amp;$AZ$16&amp;";"&amp;VLOOKUP(B82,随机目标!$BC$2:$BF$17,3,0)&amp;"|"&amp;$AZ$17&amp;";",IF(B82&gt;2,VLOOKUP(B82,随机目标!$BC$2:$BF$17,2,0)&amp;"|"&amp;$AX$16&amp;";"&amp;VLOOKUP(B82,随机目标!$BC$2:$BF$17,3,0)&amp;"|"&amp;$AX$17&amp;";",""))&amp;N82</f>
        <v>pack,302|100;pack,303|10;pack,701|140;pack,702|30;coin,1290|100;pack,10379|100;pack,10579|100</v>
      </c>
      <c r="W82" s="53" t="s">
        <v>2024</v>
      </c>
      <c r="X82" s="53"/>
      <c r="Y82" s="53"/>
      <c r="AA82" s="53">
        <v>2</v>
      </c>
      <c r="AC82" s="50">
        <v>202</v>
      </c>
      <c r="AD82" s="56" t="s">
        <v>2121</v>
      </c>
    </row>
    <row r="83" spans="1:39">
      <c r="A83" s="53">
        <f>怪物产出!A83</f>
        <v>80</v>
      </c>
      <c r="B83" s="53">
        <f>怪物产出!B83</f>
        <v>14</v>
      </c>
      <c r="C83" s="53">
        <f t="shared" si="303"/>
        <v>6</v>
      </c>
      <c r="D83" s="53" t="str">
        <f>价值设定!N82</f>
        <v>coin,1300</v>
      </c>
      <c r="E83" s="53" t="str">
        <f>价值设定!O82</f>
        <v>coin,2600</v>
      </c>
      <c r="F83" s="53" t="str">
        <f>价值设定!P82</f>
        <v>coin,6500</v>
      </c>
      <c r="G83" s="56">
        <v>10380</v>
      </c>
      <c r="H83" s="56">
        <v>10480</v>
      </c>
      <c r="I83" s="56" t="str">
        <f t="shared" si="298"/>
        <v>prop,202,2|20;prop,203,2|35;prop,204,1|30;prop,205,1|10;prop,206,1|5</v>
      </c>
      <c r="J83" s="56">
        <v>10580</v>
      </c>
      <c r="K83" s="56" t="str">
        <f t="shared" si="299"/>
        <v>cash,200|100;cash,250|50;cash,300|25;cash,400|10;prop,704,5|300;prop,704,10|150;pack,703|350;pack,408|100</v>
      </c>
      <c r="L83" s="56" t="str">
        <f t="shared" si="300"/>
        <v>prop,704,2|200;pack,702|120;pack,703|40;pack,406|60;pack,407|20;prop,322,1|20;prop,323,1|5</v>
      </c>
      <c r="M83" s="56" t="str">
        <f t="shared" si="301"/>
        <v>prop,701,1|20;pack,701|65;pack,702|65;pack,410|10;pack,411|50;pack,412|10;pack,413|10;coin,2600|100;pack,10480|100</v>
      </c>
      <c r="N83" s="56" t="str">
        <f t="shared" si="304"/>
        <v>pack,701|140;pack,702|30;coin,1300|100;pack,10380|100;pack,10580|100</v>
      </c>
      <c r="O83" s="53">
        <v>80080</v>
      </c>
      <c r="P83" s="53">
        <f t="shared" ref="P83:R83" si="319">O83+100</f>
        <v>80180</v>
      </c>
      <c r="Q83" s="53">
        <f t="shared" si="319"/>
        <v>80280</v>
      </c>
      <c r="R83" s="53">
        <f t="shared" si="319"/>
        <v>80380</v>
      </c>
      <c r="S83" s="56" t="str">
        <f>IF(B83&gt;5,VLOOKUP(B83,随机目标!$BC$2:$BF$17,4,0)&amp;"|"&amp;$AH$18&amp;";","")&amp;K83</f>
        <v>pack,304|20;cash,200|100;cash,250|50;cash,300|25;cash,400|10;prop,704,5|300;prop,704,10|150;pack,703|350;pack,408|100</v>
      </c>
      <c r="T83" s="56" t="str">
        <f>IF(B83&gt;5,VLOOKUP(B83,随机目标!$BC$2:$BF$17,4,0)&amp;"|"&amp;$AN$18&amp;";"&amp;VLOOKUP(B83,随机目标!$BC$2:$BF$17,3,0)&amp;"|"&amp;$AN$17&amp;";",IF(B83&gt;2,VLOOKUP(B83,随机目标!$BC$2:$BF$17,3,0)&amp;"|"&amp;$AL$17&amp;";",""))&amp;L83</f>
        <v>pack,304|10;pack,303|100;prop,704,2|200;pack,702|120;pack,703|40;pack,406|60;pack,407|20;prop,322,1|20;prop,323,1|5</v>
      </c>
      <c r="U83" s="56" t="str">
        <f>IF(B83&gt;5,VLOOKUP(B83,随机目标!$BC$2:$BF$17,3,0)&amp;"|"&amp;$AT$17&amp;";",IF(B83&gt;2,VLOOKUP(B83,随机目标!$BC$2:$BF$17,3,0)&amp;"|"&amp;$AR$17&amp;";",""))&amp;M83</f>
        <v>pack,303|150;prop,701,1|20;pack,701|65;pack,702|65;pack,410|10;pack,411|50;pack,412|10;pack,413|10;coin,2600|100;pack,10480|100</v>
      </c>
      <c r="V83" s="56" t="str">
        <f>IF(B83&gt;5,VLOOKUP(B83,随机目标!$BC$2:$BF$17,2,0)&amp;"|"&amp;$AZ$16&amp;";"&amp;VLOOKUP(B83,随机目标!$BC$2:$BF$17,3,0)&amp;"|"&amp;$AZ$17&amp;";",IF(B83&gt;2,VLOOKUP(B83,随机目标!$BC$2:$BF$17,2,0)&amp;"|"&amp;$AX$16&amp;";"&amp;VLOOKUP(B83,随机目标!$BC$2:$BF$17,3,0)&amp;"|"&amp;$AX$17&amp;";",""))&amp;N83</f>
        <v>pack,302|100;pack,303|10;pack,701|140;pack,702|30;coin,1300|100;pack,10380|100;pack,10580|100</v>
      </c>
      <c r="W83" s="53" t="s">
        <v>2024</v>
      </c>
      <c r="X83" s="53"/>
      <c r="Y83" s="53"/>
      <c r="AA83" s="53">
        <v>3</v>
      </c>
      <c r="AB83" s="50">
        <v>202</v>
      </c>
      <c r="AC83" s="50">
        <v>203</v>
      </c>
      <c r="AD83" s="56" t="s">
        <v>2335</v>
      </c>
    </row>
    <row r="84" spans="1:39">
      <c r="A84" s="53">
        <f>怪物产出!A84</f>
        <v>81</v>
      </c>
      <c r="B84" s="53">
        <f>怪物产出!B84</f>
        <v>14</v>
      </c>
      <c r="C84" s="53">
        <f t="shared" si="303"/>
        <v>6</v>
      </c>
      <c r="D84" s="53" t="str">
        <f>价值设定!N83</f>
        <v>coin,1310</v>
      </c>
      <c r="E84" s="53" t="str">
        <f>价值设定!O83</f>
        <v>coin,2620</v>
      </c>
      <c r="F84" s="53" t="str">
        <f>价值设定!P83</f>
        <v>coin,6550</v>
      </c>
      <c r="G84" s="56">
        <v>10381</v>
      </c>
      <c r="H84" s="56">
        <v>10481</v>
      </c>
      <c r="I84" s="56" t="str">
        <f t="shared" si="298"/>
        <v>prop,202,2|20;prop,203,2|35;prop,204,1|30;prop,205,1|10;prop,206,1|5</v>
      </c>
      <c r="J84" s="56">
        <v>10581</v>
      </c>
      <c r="K84" s="56" t="str">
        <f t="shared" si="299"/>
        <v>cash,200|100;cash,250|50;cash,300|25;cash,400|10;prop,704,5|300;prop,704,10|150;pack,703|350;pack,408|100</v>
      </c>
      <c r="L84" s="56" t="str">
        <f t="shared" si="300"/>
        <v>prop,704,2|200;pack,702|120;pack,703|40;pack,406|60;pack,407|20;prop,322,1|20;prop,323,1|5</v>
      </c>
      <c r="M84" s="56" t="str">
        <f t="shared" si="301"/>
        <v>prop,701,1|20;pack,701|65;pack,702|65;pack,410|10;pack,411|50;pack,412|10;pack,413|10;coin,2620|100;pack,10481|100</v>
      </c>
      <c r="N84" s="56" t="str">
        <f t="shared" si="304"/>
        <v>pack,701|140;pack,702|30;coin,1310|100;pack,10381|100;pack,10581|100</v>
      </c>
      <c r="O84" s="53">
        <v>80081</v>
      </c>
      <c r="P84" s="53">
        <f t="shared" ref="P84:R84" si="320">O84+100</f>
        <v>80181</v>
      </c>
      <c r="Q84" s="53">
        <f t="shared" si="320"/>
        <v>80281</v>
      </c>
      <c r="R84" s="53">
        <f t="shared" si="320"/>
        <v>80381</v>
      </c>
      <c r="S84" s="56" t="str">
        <f>IF(B84&gt;5,VLOOKUP(B84,随机目标!$BC$2:$BF$17,4,0)&amp;"|"&amp;$AH$18&amp;";","")&amp;K84</f>
        <v>pack,304|20;cash,200|100;cash,250|50;cash,300|25;cash,400|10;prop,704,5|300;prop,704,10|150;pack,703|350;pack,408|100</v>
      </c>
      <c r="T84" s="56" t="str">
        <f>IF(B84&gt;5,VLOOKUP(B84,随机目标!$BC$2:$BF$17,4,0)&amp;"|"&amp;$AN$18&amp;";"&amp;VLOOKUP(B84,随机目标!$BC$2:$BF$17,3,0)&amp;"|"&amp;$AN$17&amp;";",IF(B84&gt;2,VLOOKUP(B84,随机目标!$BC$2:$BF$17,3,0)&amp;"|"&amp;$AL$17&amp;";",""))&amp;L84</f>
        <v>pack,304|10;pack,303|100;prop,704,2|200;pack,702|120;pack,703|40;pack,406|60;pack,407|20;prop,322,1|20;prop,323,1|5</v>
      </c>
      <c r="U84" s="56" t="str">
        <f>IF(B84&gt;5,VLOOKUP(B84,随机目标!$BC$2:$BF$17,3,0)&amp;"|"&amp;$AT$17&amp;";",IF(B84&gt;2,VLOOKUP(B84,随机目标!$BC$2:$BF$17,3,0)&amp;"|"&amp;$AR$17&amp;";",""))&amp;M84</f>
        <v>pack,303|150;prop,701,1|20;pack,701|65;pack,702|65;pack,410|10;pack,411|50;pack,412|10;pack,413|10;coin,2620|100;pack,10481|100</v>
      </c>
      <c r="V84" s="56" t="str">
        <f>IF(B84&gt;5,VLOOKUP(B84,随机目标!$BC$2:$BF$17,2,0)&amp;"|"&amp;$AZ$16&amp;";"&amp;VLOOKUP(B84,随机目标!$BC$2:$BF$17,3,0)&amp;"|"&amp;$AZ$17&amp;";",IF(B84&gt;2,VLOOKUP(B84,随机目标!$BC$2:$BF$17,2,0)&amp;"|"&amp;$AX$16&amp;";"&amp;VLOOKUP(B84,随机目标!$BC$2:$BF$17,3,0)&amp;"|"&amp;$AX$17&amp;";",""))&amp;N84</f>
        <v>pack,302|100;pack,303|10;pack,701|140;pack,702|30;coin,1310|100;pack,10381|100;pack,10581|100</v>
      </c>
      <c r="W84" s="53" t="s">
        <v>2024</v>
      </c>
      <c r="X84" s="53"/>
      <c r="Y84" s="53"/>
      <c r="AA84" s="53">
        <v>4</v>
      </c>
      <c r="AB84" s="50">
        <v>203</v>
      </c>
      <c r="AC84" s="50">
        <v>204</v>
      </c>
      <c r="AD84" s="56" t="s">
        <v>2336</v>
      </c>
    </row>
    <row r="85" spans="1:39">
      <c r="A85" s="53">
        <f>怪物产出!A85</f>
        <v>82</v>
      </c>
      <c r="B85" s="53">
        <f>怪物产出!B85</f>
        <v>14</v>
      </c>
      <c r="C85" s="53">
        <f t="shared" si="303"/>
        <v>6</v>
      </c>
      <c r="D85" s="53" t="str">
        <f>价值设定!N84</f>
        <v>coin,1320</v>
      </c>
      <c r="E85" s="53" t="str">
        <f>价值设定!O84</f>
        <v>coin,2640</v>
      </c>
      <c r="F85" s="53" t="str">
        <f>价值设定!P84</f>
        <v>coin,6600</v>
      </c>
      <c r="G85" s="56">
        <v>10382</v>
      </c>
      <c r="H85" s="56">
        <v>10482</v>
      </c>
      <c r="I85" s="56" t="str">
        <f t="shared" si="298"/>
        <v>prop,202,2|20;prop,203,2|35;prop,204,1|30;prop,205,1|10;prop,206,1|5</v>
      </c>
      <c r="J85" s="56">
        <v>10582</v>
      </c>
      <c r="K85" s="56" t="str">
        <f t="shared" si="299"/>
        <v>cash,200|100;cash,250|50;cash,300|25;cash,400|10;prop,704,5|300;prop,704,10|150;pack,703|350;pack,408|100</v>
      </c>
      <c r="L85" s="56" t="str">
        <f t="shared" si="300"/>
        <v>prop,704,2|200;pack,702|120;pack,703|40;pack,406|60;pack,407|20;prop,322,1|20;prop,323,1|5</v>
      </c>
      <c r="M85" s="56" t="str">
        <f t="shared" si="301"/>
        <v>prop,701,1|20;pack,701|65;pack,702|65;pack,410|10;pack,411|50;pack,412|10;pack,413|10;coin,2640|100;pack,10482|100</v>
      </c>
      <c r="N85" s="56" t="str">
        <f t="shared" si="304"/>
        <v>pack,701|140;pack,702|30;coin,1320|100;pack,10382|100;pack,10582|100</v>
      </c>
      <c r="O85" s="53">
        <v>80082</v>
      </c>
      <c r="P85" s="53">
        <f t="shared" ref="P85:R85" si="321">O85+100</f>
        <v>80182</v>
      </c>
      <c r="Q85" s="53">
        <f t="shared" si="321"/>
        <v>80282</v>
      </c>
      <c r="R85" s="53">
        <f t="shared" si="321"/>
        <v>80382</v>
      </c>
      <c r="S85" s="56" t="str">
        <f>IF(B85&gt;5,VLOOKUP(B85,随机目标!$BC$2:$BF$17,4,0)&amp;"|"&amp;$AH$18&amp;";","")&amp;K85</f>
        <v>pack,304|20;cash,200|100;cash,250|50;cash,300|25;cash,400|10;prop,704,5|300;prop,704,10|150;pack,703|350;pack,408|100</v>
      </c>
      <c r="T85" s="56" t="str">
        <f>IF(B85&gt;5,VLOOKUP(B85,随机目标!$BC$2:$BF$17,4,0)&amp;"|"&amp;$AN$18&amp;";"&amp;VLOOKUP(B85,随机目标!$BC$2:$BF$17,3,0)&amp;"|"&amp;$AN$17&amp;";",IF(B85&gt;2,VLOOKUP(B85,随机目标!$BC$2:$BF$17,3,0)&amp;"|"&amp;$AL$17&amp;";",""))&amp;L85</f>
        <v>pack,304|10;pack,303|100;prop,704,2|200;pack,702|120;pack,703|40;pack,406|60;pack,407|20;prop,322,1|20;prop,323,1|5</v>
      </c>
      <c r="U85" s="56" t="str">
        <f>IF(B85&gt;5,VLOOKUP(B85,随机目标!$BC$2:$BF$17,3,0)&amp;"|"&amp;$AT$17&amp;";",IF(B85&gt;2,VLOOKUP(B85,随机目标!$BC$2:$BF$17,3,0)&amp;"|"&amp;$AR$17&amp;";",""))&amp;M85</f>
        <v>pack,303|150;prop,701,1|20;pack,701|65;pack,702|65;pack,410|10;pack,411|50;pack,412|10;pack,413|10;coin,2640|100;pack,10482|100</v>
      </c>
      <c r="V85" s="56" t="str">
        <f>IF(B85&gt;5,VLOOKUP(B85,随机目标!$BC$2:$BF$17,2,0)&amp;"|"&amp;$AZ$16&amp;";"&amp;VLOOKUP(B85,随机目标!$BC$2:$BF$17,3,0)&amp;"|"&amp;$AZ$17&amp;";",IF(B85&gt;2,VLOOKUP(B85,随机目标!$BC$2:$BF$17,2,0)&amp;"|"&amp;$AX$16&amp;";"&amp;VLOOKUP(B85,随机目标!$BC$2:$BF$17,3,0)&amp;"|"&amp;$AX$17&amp;";",""))&amp;N85</f>
        <v>pack,302|100;pack,303|10;pack,701|140;pack,702|30;coin,1320|100;pack,10382|100;pack,10582|100</v>
      </c>
      <c r="W85" s="53" t="s">
        <v>2024</v>
      </c>
      <c r="X85" s="53"/>
      <c r="Y85" s="53"/>
      <c r="AA85" s="53">
        <v>5</v>
      </c>
      <c r="AB85" s="50">
        <v>204</v>
      </c>
      <c r="AC85" s="50">
        <v>205</v>
      </c>
      <c r="AD85" s="56" t="s">
        <v>2337</v>
      </c>
      <c r="AF85" s="76"/>
      <c r="AG85" s="76"/>
      <c r="AK85" s="50"/>
      <c r="AL85" s="50"/>
      <c r="AM85" s="50"/>
    </row>
    <row r="86" spans="1:39">
      <c r="A86" s="53">
        <f>怪物产出!A86</f>
        <v>83</v>
      </c>
      <c r="B86" s="53">
        <f>怪物产出!B86</f>
        <v>14</v>
      </c>
      <c r="C86" s="53">
        <f t="shared" si="303"/>
        <v>6</v>
      </c>
      <c r="D86" s="53" t="str">
        <f>价值设定!N85</f>
        <v>coin,1330</v>
      </c>
      <c r="E86" s="53" t="str">
        <f>价值设定!O85</f>
        <v>coin,2660</v>
      </c>
      <c r="F86" s="53" t="str">
        <f>价值设定!P85</f>
        <v>coin,6650</v>
      </c>
      <c r="G86" s="56">
        <v>10383</v>
      </c>
      <c r="H86" s="56">
        <v>10483</v>
      </c>
      <c r="I86" s="56" t="str">
        <f t="shared" si="298"/>
        <v>prop,202,2|20;prop,203,2|35;prop,204,1|30;prop,205,1|10;prop,206,1|5</v>
      </c>
      <c r="J86" s="56">
        <v>10583</v>
      </c>
      <c r="K86" s="56" t="str">
        <f t="shared" si="299"/>
        <v>cash,200|100;cash,250|50;cash,300|25;cash,400|10;prop,704,5|300;prop,704,10|150;pack,703|350;pack,408|100</v>
      </c>
      <c r="L86" s="56" t="str">
        <f t="shared" si="300"/>
        <v>prop,704,2|200;pack,702|120;pack,703|40;pack,406|60;pack,407|20;prop,322,1|20;prop,323,1|5</v>
      </c>
      <c r="M86" s="56" t="str">
        <f t="shared" si="301"/>
        <v>prop,701,1|20;pack,701|65;pack,702|65;pack,410|10;pack,411|50;pack,412|10;pack,413|10;coin,2660|100;pack,10483|100</v>
      </c>
      <c r="N86" s="56" t="str">
        <f t="shared" si="304"/>
        <v>pack,701|140;pack,702|30;coin,1330|100;pack,10383|100;pack,10583|100</v>
      </c>
      <c r="O86" s="53">
        <v>80083</v>
      </c>
      <c r="P86" s="53">
        <f t="shared" ref="P86:R86" si="322">O86+100</f>
        <v>80183</v>
      </c>
      <c r="Q86" s="53">
        <f t="shared" si="322"/>
        <v>80283</v>
      </c>
      <c r="R86" s="53">
        <f t="shared" si="322"/>
        <v>80383</v>
      </c>
      <c r="S86" s="56" t="str">
        <f>IF(B86&gt;5,VLOOKUP(B86,随机目标!$BC$2:$BF$17,4,0)&amp;"|"&amp;$AH$18&amp;";","")&amp;K86</f>
        <v>pack,304|20;cash,200|100;cash,250|50;cash,300|25;cash,400|10;prop,704,5|300;prop,704,10|150;pack,703|350;pack,408|100</v>
      </c>
      <c r="T86" s="56" t="str">
        <f>IF(B86&gt;5,VLOOKUP(B86,随机目标!$BC$2:$BF$17,4,0)&amp;"|"&amp;$AN$18&amp;";"&amp;VLOOKUP(B86,随机目标!$BC$2:$BF$17,3,0)&amp;"|"&amp;$AN$17&amp;";",IF(B86&gt;2,VLOOKUP(B86,随机目标!$BC$2:$BF$17,3,0)&amp;"|"&amp;$AL$17&amp;";",""))&amp;L86</f>
        <v>pack,304|10;pack,303|100;prop,704,2|200;pack,702|120;pack,703|40;pack,406|60;pack,407|20;prop,322,1|20;prop,323,1|5</v>
      </c>
      <c r="U86" s="56" t="str">
        <f>IF(B86&gt;5,VLOOKUP(B86,随机目标!$BC$2:$BF$17,3,0)&amp;"|"&amp;$AT$17&amp;";",IF(B86&gt;2,VLOOKUP(B86,随机目标!$BC$2:$BF$17,3,0)&amp;"|"&amp;$AR$17&amp;";",""))&amp;M86</f>
        <v>pack,303|150;prop,701,1|20;pack,701|65;pack,702|65;pack,410|10;pack,411|50;pack,412|10;pack,413|10;coin,2660|100;pack,10483|100</v>
      </c>
      <c r="V86" s="56" t="str">
        <f>IF(B86&gt;5,VLOOKUP(B86,随机目标!$BC$2:$BF$17,2,0)&amp;"|"&amp;$AZ$16&amp;";"&amp;VLOOKUP(B86,随机目标!$BC$2:$BF$17,3,0)&amp;"|"&amp;$AZ$17&amp;";",IF(B86&gt;2,VLOOKUP(B86,随机目标!$BC$2:$BF$17,2,0)&amp;"|"&amp;$AX$16&amp;";"&amp;VLOOKUP(B86,随机目标!$BC$2:$BF$17,3,0)&amp;"|"&amp;$AX$17&amp;";",""))&amp;N86</f>
        <v>pack,302|100;pack,303|10;pack,701|140;pack,702|30;coin,1330|100;pack,10383|100;pack,10583|100</v>
      </c>
      <c r="W86" s="53" t="s">
        <v>2024</v>
      </c>
      <c r="X86" s="53"/>
      <c r="Y86" s="53"/>
      <c r="AA86" s="53">
        <v>6</v>
      </c>
      <c r="AB86" s="50">
        <v>205</v>
      </c>
      <c r="AC86" s="50">
        <v>206</v>
      </c>
      <c r="AD86" s="56" t="s">
        <v>2338</v>
      </c>
      <c r="AK86" s="50"/>
      <c r="AL86" s="50"/>
      <c r="AM86" s="50"/>
    </row>
    <row r="87" spans="1:39">
      <c r="A87" s="53">
        <f>怪物产出!A87</f>
        <v>84</v>
      </c>
      <c r="B87" s="53">
        <f>怪物产出!B87</f>
        <v>14</v>
      </c>
      <c r="C87" s="53">
        <f t="shared" si="303"/>
        <v>6</v>
      </c>
      <c r="D87" s="53" t="str">
        <f>价值设定!N86</f>
        <v>coin,1340</v>
      </c>
      <c r="E87" s="53" t="str">
        <f>价值设定!O86</f>
        <v>coin,2680</v>
      </c>
      <c r="F87" s="53" t="str">
        <f>价值设定!P86</f>
        <v>coin,6700</v>
      </c>
      <c r="G87" s="56">
        <v>10384</v>
      </c>
      <c r="H87" s="56">
        <v>10484</v>
      </c>
      <c r="I87" s="56" t="str">
        <f t="shared" si="298"/>
        <v>prop,202,2|20;prop,203,2|35;prop,204,1|30;prop,205,1|10;prop,206,1|5</v>
      </c>
      <c r="J87" s="56">
        <v>10584</v>
      </c>
      <c r="K87" s="56" t="str">
        <f t="shared" si="299"/>
        <v>cash,200|100;cash,250|50;cash,300|25;cash,400|10;prop,704,5|300;prop,704,10|150;pack,703|350;pack,408|100</v>
      </c>
      <c r="L87" s="56" t="str">
        <f t="shared" si="300"/>
        <v>prop,704,2|200;pack,702|120;pack,703|40;pack,406|60;pack,407|20;prop,322,1|20;prop,323,1|5</v>
      </c>
      <c r="M87" s="56" t="str">
        <f t="shared" si="301"/>
        <v>prop,701,1|20;pack,701|65;pack,702|65;pack,410|10;pack,411|50;pack,412|10;pack,413|10;coin,2680|100;pack,10484|100</v>
      </c>
      <c r="N87" s="56" t="str">
        <f t="shared" si="304"/>
        <v>pack,701|140;pack,702|30;coin,1340|100;pack,10384|100;pack,10584|100</v>
      </c>
      <c r="O87" s="53">
        <v>80084</v>
      </c>
      <c r="P87" s="53">
        <f t="shared" ref="P87:R87" si="323">O87+100</f>
        <v>80184</v>
      </c>
      <c r="Q87" s="53">
        <f t="shared" si="323"/>
        <v>80284</v>
      </c>
      <c r="R87" s="53">
        <f t="shared" si="323"/>
        <v>80384</v>
      </c>
      <c r="S87" s="56" t="str">
        <f>IF(B87&gt;5,VLOOKUP(B87,随机目标!$BC$2:$BF$17,4,0)&amp;"|"&amp;$AH$18&amp;";","")&amp;K87</f>
        <v>pack,304|20;cash,200|100;cash,250|50;cash,300|25;cash,400|10;prop,704,5|300;prop,704,10|150;pack,703|350;pack,408|100</v>
      </c>
      <c r="T87" s="56" t="str">
        <f>IF(B87&gt;5,VLOOKUP(B87,随机目标!$BC$2:$BF$17,4,0)&amp;"|"&amp;$AN$18&amp;";"&amp;VLOOKUP(B87,随机目标!$BC$2:$BF$17,3,0)&amp;"|"&amp;$AN$17&amp;";",IF(B87&gt;2,VLOOKUP(B87,随机目标!$BC$2:$BF$17,3,0)&amp;"|"&amp;$AL$17&amp;";",""))&amp;L87</f>
        <v>pack,304|10;pack,303|100;prop,704,2|200;pack,702|120;pack,703|40;pack,406|60;pack,407|20;prop,322,1|20;prop,323,1|5</v>
      </c>
      <c r="U87" s="56" t="str">
        <f>IF(B87&gt;5,VLOOKUP(B87,随机目标!$BC$2:$BF$17,3,0)&amp;"|"&amp;$AT$17&amp;";",IF(B87&gt;2,VLOOKUP(B87,随机目标!$BC$2:$BF$17,3,0)&amp;"|"&amp;$AR$17&amp;";",""))&amp;M87</f>
        <v>pack,303|150;prop,701,1|20;pack,701|65;pack,702|65;pack,410|10;pack,411|50;pack,412|10;pack,413|10;coin,2680|100;pack,10484|100</v>
      </c>
      <c r="V87" s="56" t="str">
        <f>IF(B87&gt;5,VLOOKUP(B87,随机目标!$BC$2:$BF$17,2,0)&amp;"|"&amp;$AZ$16&amp;";"&amp;VLOOKUP(B87,随机目标!$BC$2:$BF$17,3,0)&amp;"|"&amp;$AZ$17&amp;";",IF(B87&gt;2,VLOOKUP(B87,随机目标!$BC$2:$BF$17,2,0)&amp;"|"&amp;$AX$16&amp;";"&amp;VLOOKUP(B87,随机目标!$BC$2:$BF$17,3,0)&amp;"|"&amp;$AX$17&amp;";",""))&amp;N87</f>
        <v>pack,302|100;pack,303|10;pack,701|140;pack,702|30;coin,1340|100;pack,10384|100;pack,10584|100</v>
      </c>
      <c r="W87" s="53" t="s">
        <v>2024</v>
      </c>
      <c r="X87" s="53"/>
      <c r="Y87" s="53"/>
    </row>
    <row r="88" spans="1:39">
      <c r="A88" s="53">
        <f>怪物产出!A88</f>
        <v>85</v>
      </c>
      <c r="B88" s="53">
        <f>怪物产出!B88</f>
        <v>14</v>
      </c>
      <c r="C88" s="53">
        <f t="shared" si="303"/>
        <v>6</v>
      </c>
      <c r="D88" s="53" t="str">
        <f>价值设定!N87</f>
        <v>coin,1350</v>
      </c>
      <c r="E88" s="53" t="str">
        <f>价值设定!O87</f>
        <v>coin,2700</v>
      </c>
      <c r="F88" s="53" t="str">
        <f>价值设定!P87</f>
        <v>coin,6750</v>
      </c>
      <c r="G88" s="56">
        <v>10385</v>
      </c>
      <c r="H88" s="56">
        <v>10485</v>
      </c>
      <c r="I88" s="56" t="str">
        <f t="shared" si="298"/>
        <v>prop,202,2|20;prop,203,2|35;prop,204,1|30;prop,205,1|10;prop,206,1|5</v>
      </c>
      <c r="J88" s="56">
        <v>10585</v>
      </c>
      <c r="K88" s="56" t="str">
        <f t="shared" si="299"/>
        <v>cash,200|100;cash,250|50;cash,300|25;cash,400|10;prop,704,5|300;prop,704,10|150;pack,703|350;pack,408|100</v>
      </c>
      <c r="L88" s="56" t="str">
        <f t="shared" si="300"/>
        <v>prop,704,2|200;pack,702|120;pack,703|40;pack,406|60;pack,407|20;prop,322,1|20;prop,323,1|5</v>
      </c>
      <c r="M88" s="56" t="str">
        <f t="shared" si="301"/>
        <v>prop,701,1|20;pack,701|65;pack,702|65;pack,410|10;pack,411|50;pack,412|10;pack,413|10;coin,2700|100;pack,10485|100</v>
      </c>
      <c r="N88" s="56" t="str">
        <f t="shared" si="304"/>
        <v>pack,701|140;pack,702|30;coin,1350|100;pack,10385|100;pack,10585|100</v>
      </c>
      <c r="O88" s="53">
        <v>80085</v>
      </c>
      <c r="P88" s="53">
        <f t="shared" ref="P88:R88" si="324">O88+100</f>
        <v>80185</v>
      </c>
      <c r="Q88" s="53">
        <f t="shared" si="324"/>
        <v>80285</v>
      </c>
      <c r="R88" s="53">
        <f t="shared" si="324"/>
        <v>80385</v>
      </c>
      <c r="S88" s="56" t="str">
        <f>IF(B88&gt;5,VLOOKUP(B88,随机目标!$BC$2:$BF$17,4,0)&amp;"|"&amp;$AH$18&amp;";","")&amp;K88</f>
        <v>pack,304|20;cash,200|100;cash,250|50;cash,300|25;cash,400|10;prop,704,5|300;prop,704,10|150;pack,703|350;pack,408|100</v>
      </c>
      <c r="T88" s="56" t="str">
        <f>IF(B88&gt;5,VLOOKUP(B88,随机目标!$BC$2:$BF$17,4,0)&amp;"|"&amp;$AN$18&amp;";"&amp;VLOOKUP(B88,随机目标!$BC$2:$BF$17,3,0)&amp;"|"&amp;$AN$17&amp;";",IF(B88&gt;2,VLOOKUP(B88,随机目标!$BC$2:$BF$17,3,0)&amp;"|"&amp;$AL$17&amp;";",""))&amp;L88</f>
        <v>pack,304|10;pack,303|100;prop,704,2|200;pack,702|120;pack,703|40;pack,406|60;pack,407|20;prop,322,1|20;prop,323,1|5</v>
      </c>
      <c r="U88" s="56" t="str">
        <f>IF(B88&gt;5,VLOOKUP(B88,随机目标!$BC$2:$BF$17,3,0)&amp;"|"&amp;$AT$17&amp;";",IF(B88&gt;2,VLOOKUP(B88,随机目标!$BC$2:$BF$17,3,0)&amp;"|"&amp;$AR$17&amp;";",""))&amp;M88</f>
        <v>pack,303|150;prop,701,1|20;pack,701|65;pack,702|65;pack,410|10;pack,411|50;pack,412|10;pack,413|10;coin,2700|100;pack,10485|100</v>
      </c>
      <c r="V88" s="56" t="str">
        <f>IF(B88&gt;5,VLOOKUP(B88,随机目标!$BC$2:$BF$17,2,0)&amp;"|"&amp;$AZ$16&amp;";"&amp;VLOOKUP(B88,随机目标!$BC$2:$BF$17,3,0)&amp;"|"&amp;$AZ$17&amp;";",IF(B88&gt;2,VLOOKUP(B88,随机目标!$BC$2:$BF$17,2,0)&amp;"|"&amp;$AX$16&amp;";"&amp;VLOOKUP(B88,随机目标!$BC$2:$BF$17,3,0)&amp;"|"&amp;$AX$17&amp;";",""))&amp;N88</f>
        <v>pack,302|100;pack,303|10;pack,701|140;pack,702|30;coin,1350|100;pack,10385|100;pack,10585|100</v>
      </c>
      <c r="W88" s="53" t="s">
        <v>2024</v>
      </c>
      <c r="X88" s="53"/>
      <c r="Y88" s="53"/>
      <c r="AA88" s="50" t="s">
        <v>276</v>
      </c>
    </row>
    <row r="89" spans="1:39">
      <c r="A89" s="53">
        <f>怪物产出!A89</f>
        <v>86</v>
      </c>
      <c r="B89" s="53">
        <f>怪物产出!B89</f>
        <v>15</v>
      </c>
      <c r="C89" s="53">
        <f t="shared" si="303"/>
        <v>6</v>
      </c>
      <c r="D89" s="53" t="str">
        <f>价值设定!N88</f>
        <v>coin,1360</v>
      </c>
      <c r="E89" s="53" t="str">
        <f>价值设定!O88</f>
        <v>coin,2720</v>
      </c>
      <c r="F89" s="53" t="str">
        <f>价值设定!P88</f>
        <v>coin,6800</v>
      </c>
      <c r="G89" s="56">
        <v>10386</v>
      </c>
      <c r="H89" s="56">
        <v>10486</v>
      </c>
      <c r="I89" s="56" t="str">
        <f t="shared" si="298"/>
        <v>prop,202,2|20;prop,203,2|35;prop,204,1|30;prop,205,1|10;prop,206,1|5</v>
      </c>
      <c r="J89" s="56">
        <v>10586</v>
      </c>
      <c r="K89" s="56" t="str">
        <f t="shared" si="299"/>
        <v>cash,200|100;cash,250|50;cash,300|25;cash,400|10;prop,704,5|300;prop,704,10|150;pack,703|350;pack,408|100</v>
      </c>
      <c r="L89" s="56" t="str">
        <f t="shared" si="300"/>
        <v>prop,704,2|200;pack,702|120;pack,703|40;pack,406|60;pack,407|20;prop,322,1|20;prop,323,1|5</v>
      </c>
      <c r="M89" s="56" t="str">
        <f t="shared" si="301"/>
        <v>prop,701,1|20;pack,701|65;pack,702|65;pack,410|10;pack,411|50;pack,412|10;pack,413|10;coin,2720|100;pack,10486|100</v>
      </c>
      <c r="N89" s="56" t="str">
        <f t="shared" si="304"/>
        <v>pack,701|140;pack,702|30;coin,1360|100;pack,10386|100;pack,10586|100</v>
      </c>
      <c r="O89" s="53">
        <v>80086</v>
      </c>
      <c r="P89" s="53">
        <f t="shared" ref="P89:R89" si="325">O89+100</f>
        <v>80186</v>
      </c>
      <c r="Q89" s="53">
        <f t="shared" si="325"/>
        <v>80286</v>
      </c>
      <c r="R89" s="53">
        <f t="shared" si="325"/>
        <v>80386</v>
      </c>
      <c r="S89" s="56" t="str">
        <f>IF(B89&gt;5,VLOOKUP(B89,随机目标!$BC$2:$BF$17,4,0)&amp;"|"&amp;$AH$18&amp;";","")&amp;K89</f>
        <v>pack,304|20;cash,200|100;cash,250|50;cash,300|25;cash,400|10;prop,704,5|300;prop,704,10|150;pack,703|350;pack,408|100</v>
      </c>
      <c r="T89" s="56" t="str">
        <f>IF(B89&gt;5,VLOOKUP(B89,随机目标!$BC$2:$BF$17,4,0)&amp;"|"&amp;$AN$18&amp;";"&amp;VLOOKUP(B89,随机目标!$BC$2:$BF$17,3,0)&amp;"|"&amp;$AN$17&amp;";",IF(B89&gt;2,VLOOKUP(B89,随机目标!$BC$2:$BF$17,3,0)&amp;"|"&amp;$AL$17&amp;";",""))&amp;L89</f>
        <v>pack,304|10;pack,303|100;prop,704,2|200;pack,702|120;pack,703|40;pack,406|60;pack,407|20;prop,322,1|20;prop,323,1|5</v>
      </c>
      <c r="U89" s="56" t="str">
        <f>IF(B89&gt;5,VLOOKUP(B89,随机目标!$BC$2:$BF$17,3,0)&amp;"|"&amp;$AT$17&amp;";",IF(B89&gt;2,VLOOKUP(B89,随机目标!$BC$2:$BF$17,3,0)&amp;"|"&amp;$AR$17&amp;";",""))&amp;M89</f>
        <v>pack,303|150;prop,701,1|20;pack,701|65;pack,702|65;pack,410|10;pack,411|50;pack,412|10;pack,413|10;coin,2720|100;pack,10486|100</v>
      </c>
      <c r="V89" s="56" t="str">
        <f>IF(B89&gt;5,VLOOKUP(B89,随机目标!$BC$2:$BF$17,2,0)&amp;"|"&amp;$AZ$16&amp;";"&amp;VLOOKUP(B89,随机目标!$BC$2:$BF$17,3,0)&amp;"|"&amp;$AZ$17&amp;";",IF(B89&gt;2,VLOOKUP(B89,随机目标!$BC$2:$BF$17,2,0)&amp;"|"&amp;$AX$16&amp;";"&amp;VLOOKUP(B89,随机目标!$BC$2:$BF$17,3,0)&amp;"|"&amp;$AX$17&amp;";",""))&amp;N89</f>
        <v>pack,302|100;pack,303|10;pack,701|140;pack,702|30;coin,1360|100;pack,10386|100;pack,10586|100</v>
      </c>
      <c r="W89" s="53" t="s">
        <v>2024</v>
      </c>
      <c r="X89" s="53"/>
      <c r="Y89" s="53"/>
      <c r="AA89" s="50" t="s">
        <v>2379</v>
      </c>
      <c r="AB89" s="50" t="s">
        <v>2382</v>
      </c>
      <c r="AC89" s="50">
        <v>406</v>
      </c>
      <c r="AD89" s="56" t="str">
        <f>"pack,"&amp;AC89</f>
        <v>pack,406</v>
      </c>
    </row>
    <row r="90" spans="1:39">
      <c r="A90" s="53">
        <f>怪物产出!A90</f>
        <v>87</v>
      </c>
      <c r="B90" s="53">
        <f>怪物产出!B90</f>
        <v>15</v>
      </c>
      <c r="C90" s="53">
        <f t="shared" si="303"/>
        <v>6</v>
      </c>
      <c r="D90" s="53" t="str">
        <f>价值设定!N89</f>
        <v>coin,1370</v>
      </c>
      <c r="E90" s="53" t="str">
        <f>价值设定!O89</f>
        <v>coin,2740</v>
      </c>
      <c r="F90" s="53" t="str">
        <f>价值设定!P89</f>
        <v>coin,6850</v>
      </c>
      <c r="G90" s="56">
        <v>10387</v>
      </c>
      <c r="H90" s="56">
        <v>10487</v>
      </c>
      <c r="I90" s="56" t="str">
        <f t="shared" si="298"/>
        <v>prop,202,2|20;prop,203,2|35;prop,204,1|30;prop,205,1|10;prop,206,1|5</v>
      </c>
      <c r="J90" s="56">
        <v>10587</v>
      </c>
      <c r="K90" s="56" t="str">
        <f t="shared" si="299"/>
        <v>cash,200|100;cash,250|50;cash,300|25;cash,400|10;prop,704,5|300;prop,704,10|150;pack,703|350;pack,408|100</v>
      </c>
      <c r="L90" s="56" t="str">
        <f t="shared" si="300"/>
        <v>prop,704,2|200;pack,702|120;pack,703|40;pack,406|60;pack,407|20;prop,322,1|20;prop,323,1|5</v>
      </c>
      <c r="M90" s="56" t="str">
        <f t="shared" si="301"/>
        <v>prop,701,1|20;pack,701|65;pack,702|65;pack,410|10;pack,411|50;pack,412|10;pack,413|10;coin,2740|100;pack,10487|100</v>
      </c>
      <c r="N90" s="56" t="str">
        <f t="shared" si="304"/>
        <v>pack,701|140;pack,702|30;coin,1370|100;pack,10387|100;pack,10587|100</v>
      </c>
      <c r="O90" s="53">
        <v>80087</v>
      </c>
      <c r="P90" s="53">
        <f t="shared" ref="P90:R90" si="326">O90+100</f>
        <v>80187</v>
      </c>
      <c r="Q90" s="53">
        <f t="shared" si="326"/>
        <v>80287</v>
      </c>
      <c r="R90" s="53">
        <f t="shared" si="326"/>
        <v>80387</v>
      </c>
      <c r="S90" s="56" t="str">
        <f>IF(B90&gt;5,VLOOKUP(B90,随机目标!$BC$2:$BF$17,4,0)&amp;"|"&amp;$AH$18&amp;";","")&amp;K90</f>
        <v>pack,304|20;cash,200|100;cash,250|50;cash,300|25;cash,400|10;prop,704,5|300;prop,704,10|150;pack,703|350;pack,408|100</v>
      </c>
      <c r="T90" s="56" t="str">
        <f>IF(B90&gt;5,VLOOKUP(B90,随机目标!$BC$2:$BF$17,4,0)&amp;"|"&amp;$AN$18&amp;";"&amp;VLOOKUP(B90,随机目标!$BC$2:$BF$17,3,0)&amp;"|"&amp;$AN$17&amp;";",IF(B90&gt;2,VLOOKUP(B90,随机目标!$BC$2:$BF$17,3,0)&amp;"|"&amp;$AL$17&amp;";",""))&amp;L90</f>
        <v>pack,304|10;pack,303|100;prop,704,2|200;pack,702|120;pack,703|40;pack,406|60;pack,407|20;prop,322,1|20;prop,323,1|5</v>
      </c>
      <c r="U90" s="56" t="str">
        <f>IF(B90&gt;5,VLOOKUP(B90,随机目标!$BC$2:$BF$17,3,0)&amp;"|"&amp;$AT$17&amp;";",IF(B90&gt;2,VLOOKUP(B90,随机目标!$BC$2:$BF$17,3,0)&amp;"|"&amp;$AR$17&amp;";",""))&amp;M90</f>
        <v>pack,303|150;prop,701,1|20;pack,701|65;pack,702|65;pack,410|10;pack,411|50;pack,412|10;pack,413|10;coin,2740|100;pack,10487|100</v>
      </c>
      <c r="V90" s="56" t="str">
        <f>IF(B90&gt;5,VLOOKUP(B90,随机目标!$BC$2:$BF$17,2,0)&amp;"|"&amp;$AZ$16&amp;";"&amp;VLOOKUP(B90,随机目标!$BC$2:$BF$17,3,0)&amp;"|"&amp;$AZ$17&amp;";",IF(B90&gt;2,VLOOKUP(B90,随机目标!$BC$2:$BF$17,2,0)&amp;"|"&amp;$AX$16&amp;";"&amp;VLOOKUP(B90,随机目标!$BC$2:$BF$17,3,0)&amp;"|"&amp;$AX$17&amp;";",""))&amp;N90</f>
        <v>pack,302|100;pack,303|10;pack,701|140;pack,702|30;coin,1370|100;pack,10387|100;pack,10587|100</v>
      </c>
      <c r="W90" s="53" t="s">
        <v>2024</v>
      </c>
      <c r="X90" s="53"/>
      <c r="Y90" s="53"/>
      <c r="AA90" s="50" t="s">
        <v>2380</v>
      </c>
      <c r="AB90" s="50" t="s">
        <v>2383</v>
      </c>
      <c r="AC90" s="50">
        <v>407</v>
      </c>
      <c r="AD90" s="56" t="str">
        <f t="shared" ref="AD90:AD96" si="327">"pack,"&amp;AC90</f>
        <v>pack,407</v>
      </c>
    </row>
    <row r="91" spans="1:39">
      <c r="A91" s="53">
        <f>怪物产出!A91</f>
        <v>88</v>
      </c>
      <c r="B91" s="53">
        <f>怪物产出!B91</f>
        <v>15</v>
      </c>
      <c r="C91" s="53">
        <f t="shared" si="303"/>
        <v>6</v>
      </c>
      <c r="D91" s="53" t="str">
        <f>价值设定!N90</f>
        <v>coin,1380</v>
      </c>
      <c r="E91" s="53" t="str">
        <f>价值设定!O90</f>
        <v>coin,2760</v>
      </c>
      <c r="F91" s="53" t="str">
        <f>价值设定!P90</f>
        <v>coin,6900</v>
      </c>
      <c r="G91" s="56">
        <v>10388</v>
      </c>
      <c r="H91" s="56">
        <v>10488</v>
      </c>
      <c r="I91" s="56" t="str">
        <f t="shared" si="298"/>
        <v>prop,202,2|20;prop,203,2|35;prop,204,1|30;prop,205,1|10;prop,206,1|5</v>
      </c>
      <c r="J91" s="56">
        <v>10588</v>
      </c>
      <c r="K91" s="56" t="str">
        <f t="shared" si="299"/>
        <v>cash,200|100;cash,250|50;cash,300|25;cash,400|10;prop,704,5|300;prop,704,10|150;pack,703|350;pack,408|100</v>
      </c>
      <c r="L91" s="56" t="str">
        <f t="shared" si="300"/>
        <v>prop,704,2|200;pack,702|120;pack,703|40;pack,406|60;pack,407|20;prop,322,1|20;prop,323,1|5</v>
      </c>
      <c r="M91" s="56" t="str">
        <f t="shared" si="301"/>
        <v>prop,701,1|20;pack,701|65;pack,702|65;pack,410|10;pack,411|50;pack,412|10;pack,413|10;coin,2760|100;pack,10488|100</v>
      </c>
      <c r="N91" s="56" t="str">
        <f t="shared" si="304"/>
        <v>pack,701|140;pack,702|30;coin,1380|100;pack,10388|100;pack,10588|100</v>
      </c>
      <c r="O91" s="53">
        <v>80088</v>
      </c>
      <c r="P91" s="53">
        <f t="shared" ref="P91:R91" si="328">O91+100</f>
        <v>80188</v>
      </c>
      <c r="Q91" s="53">
        <f t="shared" si="328"/>
        <v>80288</v>
      </c>
      <c r="R91" s="53">
        <f t="shared" si="328"/>
        <v>80388</v>
      </c>
      <c r="S91" s="56" t="str">
        <f>IF(B91&gt;5,VLOOKUP(B91,随机目标!$BC$2:$BF$17,4,0)&amp;"|"&amp;$AH$18&amp;";","")&amp;K91</f>
        <v>pack,304|20;cash,200|100;cash,250|50;cash,300|25;cash,400|10;prop,704,5|300;prop,704,10|150;pack,703|350;pack,408|100</v>
      </c>
      <c r="T91" s="56" t="str">
        <f>IF(B91&gt;5,VLOOKUP(B91,随机目标!$BC$2:$BF$17,4,0)&amp;"|"&amp;$AN$18&amp;";"&amp;VLOOKUP(B91,随机目标!$BC$2:$BF$17,3,0)&amp;"|"&amp;$AN$17&amp;";",IF(B91&gt;2,VLOOKUP(B91,随机目标!$BC$2:$BF$17,3,0)&amp;"|"&amp;$AL$17&amp;";",""))&amp;L91</f>
        <v>pack,304|10;pack,303|100;prop,704,2|200;pack,702|120;pack,703|40;pack,406|60;pack,407|20;prop,322,1|20;prop,323,1|5</v>
      </c>
      <c r="U91" s="56" t="str">
        <f>IF(B91&gt;5,VLOOKUP(B91,随机目标!$BC$2:$BF$17,3,0)&amp;"|"&amp;$AT$17&amp;";",IF(B91&gt;2,VLOOKUP(B91,随机目标!$BC$2:$BF$17,3,0)&amp;"|"&amp;$AR$17&amp;";",""))&amp;M91</f>
        <v>pack,303|150;prop,701,1|20;pack,701|65;pack,702|65;pack,410|10;pack,411|50;pack,412|10;pack,413|10;coin,2760|100;pack,10488|100</v>
      </c>
      <c r="V91" s="56" t="str">
        <f>IF(B91&gt;5,VLOOKUP(B91,随机目标!$BC$2:$BF$17,2,0)&amp;"|"&amp;$AZ$16&amp;";"&amp;VLOOKUP(B91,随机目标!$BC$2:$BF$17,3,0)&amp;"|"&amp;$AZ$17&amp;";",IF(B91&gt;2,VLOOKUP(B91,随机目标!$BC$2:$BF$17,2,0)&amp;"|"&amp;$AX$16&amp;";"&amp;VLOOKUP(B91,随机目标!$BC$2:$BF$17,3,0)&amp;"|"&amp;$AX$17&amp;";",""))&amp;N91</f>
        <v>pack,302|100;pack,303|10;pack,701|140;pack,702|30;coin,1380|100;pack,10388|100;pack,10588|100</v>
      </c>
      <c r="W91" s="53" t="s">
        <v>2024</v>
      </c>
      <c r="X91" s="53"/>
      <c r="Y91" s="53"/>
      <c r="AA91" s="50" t="s">
        <v>2381</v>
      </c>
      <c r="AB91" s="50" t="s">
        <v>2384</v>
      </c>
      <c r="AC91" s="50">
        <v>408</v>
      </c>
      <c r="AD91" s="56" t="str">
        <f t="shared" si="327"/>
        <v>pack,408</v>
      </c>
    </row>
    <row r="92" spans="1:39">
      <c r="A92" s="53">
        <f>怪物产出!A92</f>
        <v>89</v>
      </c>
      <c r="B92" s="53">
        <f>怪物产出!B92</f>
        <v>15</v>
      </c>
      <c r="C92" s="53">
        <f t="shared" si="303"/>
        <v>6</v>
      </c>
      <c r="D92" s="53" t="str">
        <f>价值设定!N91</f>
        <v>coin,1390</v>
      </c>
      <c r="E92" s="53" t="str">
        <f>价值设定!O91</f>
        <v>coin,2780</v>
      </c>
      <c r="F92" s="53" t="str">
        <f>价值设定!P91</f>
        <v>coin,6950</v>
      </c>
      <c r="G92" s="56">
        <v>10389</v>
      </c>
      <c r="H92" s="56">
        <v>10489</v>
      </c>
      <c r="I92" s="56" t="str">
        <f t="shared" si="298"/>
        <v>prop,202,2|20;prop,203,2|35;prop,204,1|30;prop,205,1|10;prop,206,1|5</v>
      </c>
      <c r="J92" s="56">
        <v>10589</v>
      </c>
      <c r="K92" s="56" t="str">
        <f t="shared" si="299"/>
        <v>cash,200|100;cash,250|50;cash,300|25;cash,400|10;prop,704,5|300;prop,704,10|150;pack,703|350;pack,408|100</v>
      </c>
      <c r="L92" s="56" t="str">
        <f t="shared" si="300"/>
        <v>prop,704,2|200;pack,702|120;pack,703|40;pack,406|60;pack,407|20;prop,322,1|20;prop,323,1|5</v>
      </c>
      <c r="M92" s="56" t="str">
        <f t="shared" si="301"/>
        <v>prop,701,1|20;pack,701|65;pack,702|65;pack,410|10;pack,411|50;pack,412|10;pack,413|10;coin,2780|100;pack,10489|100</v>
      </c>
      <c r="N92" s="56" t="str">
        <f t="shared" si="304"/>
        <v>pack,701|140;pack,702|30;coin,1390|100;pack,10389|100;pack,10589|100</v>
      </c>
      <c r="O92" s="53">
        <v>80089</v>
      </c>
      <c r="P92" s="53">
        <f t="shared" ref="P92:R92" si="329">O92+100</f>
        <v>80189</v>
      </c>
      <c r="Q92" s="53">
        <f t="shared" si="329"/>
        <v>80289</v>
      </c>
      <c r="R92" s="53">
        <f t="shared" si="329"/>
        <v>80389</v>
      </c>
      <c r="S92" s="56" t="str">
        <f>IF(B92&gt;5,VLOOKUP(B92,随机目标!$BC$2:$BF$17,4,0)&amp;"|"&amp;$AH$18&amp;";","")&amp;K92</f>
        <v>pack,304|20;cash,200|100;cash,250|50;cash,300|25;cash,400|10;prop,704,5|300;prop,704,10|150;pack,703|350;pack,408|100</v>
      </c>
      <c r="T92" s="56" t="str">
        <f>IF(B92&gt;5,VLOOKUP(B92,随机目标!$BC$2:$BF$17,4,0)&amp;"|"&amp;$AN$18&amp;";"&amp;VLOOKUP(B92,随机目标!$BC$2:$BF$17,3,0)&amp;"|"&amp;$AN$17&amp;";",IF(B92&gt;2,VLOOKUP(B92,随机目标!$BC$2:$BF$17,3,0)&amp;"|"&amp;$AL$17&amp;";",""))&amp;L92</f>
        <v>pack,304|10;pack,303|100;prop,704,2|200;pack,702|120;pack,703|40;pack,406|60;pack,407|20;prop,322,1|20;prop,323,1|5</v>
      </c>
      <c r="U92" s="56" t="str">
        <f>IF(B92&gt;5,VLOOKUP(B92,随机目标!$BC$2:$BF$17,3,0)&amp;"|"&amp;$AT$17&amp;";",IF(B92&gt;2,VLOOKUP(B92,随机目标!$BC$2:$BF$17,3,0)&amp;"|"&amp;$AR$17&amp;";",""))&amp;M92</f>
        <v>pack,303|150;prop,701,1|20;pack,701|65;pack,702|65;pack,410|10;pack,411|50;pack,412|10;pack,413|10;coin,2780|100;pack,10489|100</v>
      </c>
      <c r="V92" s="56" t="str">
        <f>IF(B92&gt;5,VLOOKUP(B92,随机目标!$BC$2:$BF$17,2,0)&amp;"|"&amp;$AZ$16&amp;";"&amp;VLOOKUP(B92,随机目标!$BC$2:$BF$17,3,0)&amp;"|"&amp;$AZ$17&amp;";",IF(B92&gt;2,VLOOKUP(B92,随机目标!$BC$2:$BF$17,2,0)&amp;"|"&amp;$AX$16&amp;";"&amp;VLOOKUP(B92,随机目标!$BC$2:$BF$17,3,0)&amp;"|"&amp;$AX$17&amp;";",""))&amp;N92</f>
        <v>pack,302|100;pack,303|10;pack,701|140;pack,702|30;coin,1390|100;pack,10389|100;pack,10589|100</v>
      </c>
      <c r="W92" s="53" t="s">
        <v>2024</v>
      </c>
      <c r="X92" s="53"/>
      <c r="Y92" s="53"/>
      <c r="AA92" s="50" t="s">
        <v>279</v>
      </c>
      <c r="AB92" s="50" t="s">
        <v>282</v>
      </c>
      <c r="AC92" s="50">
        <v>409</v>
      </c>
      <c r="AD92" s="56" t="str">
        <f t="shared" si="327"/>
        <v>pack,409</v>
      </c>
    </row>
    <row r="93" spans="1:39">
      <c r="A93" s="53">
        <f>怪物产出!A93</f>
        <v>90</v>
      </c>
      <c r="B93" s="53">
        <f>怪物产出!B93</f>
        <v>15</v>
      </c>
      <c r="C93" s="53">
        <f t="shared" si="303"/>
        <v>6</v>
      </c>
      <c r="D93" s="53" t="str">
        <f>价值设定!N92</f>
        <v>coin,1400</v>
      </c>
      <c r="E93" s="53" t="str">
        <f>价值设定!O92</f>
        <v>coin,2800</v>
      </c>
      <c r="F93" s="53" t="str">
        <f>价值设定!P92</f>
        <v>coin,7000</v>
      </c>
      <c r="G93" s="56">
        <v>10390</v>
      </c>
      <c r="H93" s="56">
        <v>10490</v>
      </c>
      <c r="I93" s="56" t="str">
        <f t="shared" si="298"/>
        <v>prop,202,2|20;prop,203,2|35;prop,204,1|30;prop,205,1|10;prop,206,1|5</v>
      </c>
      <c r="J93" s="56">
        <v>10590</v>
      </c>
      <c r="K93" s="56" t="str">
        <f t="shared" si="299"/>
        <v>cash,200|100;cash,250|50;cash,300|25;cash,400|10;prop,704,5|300;prop,704,10|150;pack,703|350;pack,408|100</v>
      </c>
      <c r="L93" s="56" t="str">
        <f t="shared" si="300"/>
        <v>prop,704,2|200;pack,702|120;pack,703|40;pack,406|60;pack,407|20;prop,322,1|20;prop,323,1|5</v>
      </c>
      <c r="M93" s="56" t="str">
        <f t="shared" si="301"/>
        <v>prop,701,1|20;pack,701|65;pack,702|65;pack,410|10;pack,411|50;pack,412|10;pack,413|10;coin,2800|100;pack,10490|100</v>
      </c>
      <c r="N93" s="56" t="str">
        <f t="shared" si="304"/>
        <v>pack,701|140;pack,702|30;coin,1400|100;pack,10390|100;pack,10590|100</v>
      </c>
      <c r="O93" s="53">
        <v>80090</v>
      </c>
      <c r="P93" s="53">
        <f t="shared" ref="P93:R93" si="330">O93+100</f>
        <v>80190</v>
      </c>
      <c r="Q93" s="53">
        <f t="shared" si="330"/>
        <v>80290</v>
      </c>
      <c r="R93" s="53">
        <f t="shared" si="330"/>
        <v>80390</v>
      </c>
      <c r="S93" s="56" t="str">
        <f>IF(B93&gt;5,VLOOKUP(B93,随机目标!$BC$2:$BF$17,4,0)&amp;"|"&amp;$AH$18&amp;";","")&amp;K93</f>
        <v>pack,304|20;cash,200|100;cash,250|50;cash,300|25;cash,400|10;prop,704,5|300;prop,704,10|150;pack,703|350;pack,408|100</v>
      </c>
      <c r="T93" s="56" t="str">
        <f>IF(B93&gt;5,VLOOKUP(B93,随机目标!$BC$2:$BF$17,4,0)&amp;"|"&amp;$AN$18&amp;";"&amp;VLOOKUP(B93,随机目标!$BC$2:$BF$17,3,0)&amp;"|"&amp;$AN$17&amp;";",IF(B93&gt;2,VLOOKUP(B93,随机目标!$BC$2:$BF$17,3,0)&amp;"|"&amp;$AL$17&amp;";",""))&amp;L93</f>
        <v>pack,304|10;pack,303|100;prop,704,2|200;pack,702|120;pack,703|40;pack,406|60;pack,407|20;prop,322,1|20;prop,323,1|5</v>
      </c>
      <c r="U93" s="56" t="str">
        <f>IF(B93&gt;5,VLOOKUP(B93,随机目标!$BC$2:$BF$17,3,0)&amp;"|"&amp;$AT$17&amp;";",IF(B93&gt;2,VLOOKUP(B93,随机目标!$BC$2:$BF$17,3,0)&amp;"|"&amp;$AR$17&amp;";",""))&amp;M93</f>
        <v>pack,303|150;prop,701,1|20;pack,701|65;pack,702|65;pack,410|10;pack,411|50;pack,412|10;pack,413|10;coin,2800|100;pack,10490|100</v>
      </c>
      <c r="V93" s="56" t="str">
        <f>IF(B93&gt;5,VLOOKUP(B93,随机目标!$BC$2:$BF$17,2,0)&amp;"|"&amp;$AZ$16&amp;";"&amp;VLOOKUP(B93,随机目标!$BC$2:$BF$17,3,0)&amp;"|"&amp;$AZ$17&amp;";",IF(B93&gt;2,VLOOKUP(B93,随机目标!$BC$2:$BF$17,2,0)&amp;"|"&amp;$AX$16&amp;";"&amp;VLOOKUP(B93,随机目标!$BC$2:$BF$17,3,0)&amp;"|"&amp;$AX$17&amp;";",""))&amp;N93</f>
        <v>pack,302|100;pack,303|10;pack,701|140;pack,702|30;coin,1400|100;pack,10390|100;pack,10590|100</v>
      </c>
      <c r="W93" s="53" t="s">
        <v>2024</v>
      </c>
      <c r="X93" s="53"/>
      <c r="Y93" s="53"/>
      <c r="AA93" s="50" t="s">
        <v>280</v>
      </c>
      <c r="AB93" s="50" t="s">
        <v>283</v>
      </c>
      <c r="AC93" s="50">
        <v>410</v>
      </c>
      <c r="AD93" s="56" t="str">
        <f t="shared" si="327"/>
        <v>pack,410</v>
      </c>
    </row>
    <row r="94" spans="1:39">
      <c r="A94" s="53">
        <f>怪物产出!A94</f>
        <v>91</v>
      </c>
      <c r="B94" s="53">
        <f>怪物产出!B94</f>
        <v>15</v>
      </c>
      <c r="C94" s="53">
        <f t="shared" si="303"/>
        <v>6</v>
      </c>
      <c r="D94" s="53" t="str">
        <f>价值设定!N93</f>
        <v>coin,1410</v>
      </c>
      <c r="E94" s="53" t="str">
        <f>价值设定!O93</f>
        <v>coin,2820</v>
      </c>
      <c r="F94" s="53" t="str">
        <f>价值设定!P93</f>
        <v>coin,7050</v>
      </c>
      <c r="G94" s="56">
        <v>10391</v>
      </c>
      <c r="H94" s="56">
        <v>10491</v>
      </c>
      <c r="I94" s="56" t="str">
        <f t="shared" si="298"/>
        <v>prop,202,2|20;prop,203,2|35;prop,204,1|30;prop,205,1|10;prop,206,1|5</v>
      </c>
      <c r="J94" s="56">
        <v>10591</v>
      </c>
      <c r="K94" s="56" t="str">
        <f t="shared" si="299"/>
        <v>cash,200|100;cash,250|50;cash,300|25;cash,400|10;prop,704,5|300;prop,704,10|150;pack,703|350;pack,408|100</v>
      </c>
      <c r="L94" s="56" t="str">
        <f t="shared" si="300"/>
        <v>prop,704,2|200;pack,702|120;pack,703|40;pack,406|60;pack,407|20;prop,322,1|20;prop,323,1|5</v>
      </c>
      <c r="M94" s="56" t="str">
        <f t="shared" si="301"/>
        <v>prop,701,1|20;pack,701|65;pack,702|65;pack,410|10;pack,411|50;pack,412|10;pack,413|10;coin,2820|100;pack,10491|100</v>
      </c>
      <c r="N94" s="56" t="str">
        <f t="shared" si="304"/>
        <v>pack,701|140;pack,702|30;coin,1410|100;pack,10391|100;pack,10591|100</v>
      </c>
      <c r="O94" s="53">
        <v>80091</v>
      </c>
      <c r="P94" s="53">
        <f t="shared" ref="P94:R94" si="331">O94+100</f>
        <v>80191</v>
      </c>
      <c r="Q94" s="53">
        <f t="shared" si="331"/>
        <v>80291</v>
      </c>
      <c r="R94" s="53">
        <f t="shared" si="331"/>
        <v>80391</v>
      </c>
      <c r="S94" s="56" t="str">
        <f>IF(B94&gt;5,VLOOKUP(B94,随机目标!$BC$2:$BF$17,4,0)&amp;"|"&amp;$AH$18&amp;";","")&amp;K94</f>
        <v>pack,304|20;cash,200|100;cash,250|50;cash,300|25;cash,400|10;prop,704,5|300;prop,704,10|150;pack,703|350;pack,408|100</v>
      </c>
      <c r="T94" s="56" t="str">
        <f>IF(B94&gt;5,VLOOKUP(B94,随机目标!$BC$2:$BF$17,4,0)&amp;"|"&amp;$AN$18&amp;";"&amp;VLOOKUP(B94,随机目标!$BC$2:$BF$17,3,0)&amp;"|"&amp;$AN$17&amp;";",IF(B94&gt;2,VLOOKUP(B94,随机目标!$BC$2:$BF$17,3,0)&amp;"|"&amp;$AL$17&amp;";",""))&amp;L94</f>
        <v>pack,304|10;pack,303|100;prop,704,2|200;pack,702|120;pack,703|40;pack,406|60;pack,407|20;prop,322,1|20;prop,323,1|5</v>
      </c>
      <c r="U94" s="56" t="str">
        <f>IF(B94&gt;5,VLOOKUP(B94,随机目标!$BC$2:$BF$17,3,0)&amp;"|"&amp;$AT$17&amp;";",IF(B94&gt;2,VLOOKUP(B94,随机目标!$BC$2:$BF$17,3,0)&amp;"|"&amp;$AR$17&amp;";",""))&amp;M94</f>
        <v>pack,303|150;prop,701,1|20;pack,701|65;pack,702|65;pack,410|10;pack,411|50;pack,412|10;pack,413|10;coin,2820|100;pack,10491|100</v>
      </c>
      <c r="V94" s="56" t="str">
        <f>IF(B94&gt;5,VLOOKUP(B94,随机目标!$BC$2:$BF$17,2,0)&amp;"|"&amp;$AZ$16&amp;";"&amp;VLOOKUP(B94,随机目标!$BC$2:$BF$17,3,0)&amp;"|"&amp;$AZ$17&amp;";",IF(B94&gt;2,VLOOKUP(B94,随机目标!$BC$2:$BF$17,2,0)&amp;"|"&amp;$AX$16&amp;";"&amp;VLOOKUP(B94,随机目标!$BC$2:$BF$17,3,0)&amp;"|"&amp;$AX$17&amp;";",""))&amp;N94</f>
        <v>pack,302|100;pack,303|10;pack,701|140;pack,702|30;coin,1410|100;pack,10391|100;pack,10591|100</v>
      </c>
      <c r="W94" s="53" t="s">
        <v>2024</v>
      </c>
      <c r="X94" s="53"/>
      <c r="Y94" s="53"/>
      <c r="AA94" s="50" t="s">
        <v>259</v>
      </c>
      <c r="AB94" s="50" t="s">
        <v>284</v>
      </c>
      <c r="AC94" s="50">
        <v>411</v>
      </c>
      <c r="AD94" s="56" t="str">
        <f t="shared" si="327"/>
        <v>pack,411</v>
      </c>
    </row>
    <row r="95" spans="1:39">
      <c r="A95" s="53">
        <f>怪物产出!A95</f>
        <v>92</v>
      </c>
      <c r="B95" s="53">
        <f>怪物产出!B95</f>
        <v>15</v>
      </c>
      <c r="C95" s="53">
        <f t="shared" si="303"/>
        <v>6</v>
      </c>
      <c r="D95" s="53" t="str">
        <f>价值设定!N94</f>
        <v>coin,1420</v>
      </c>
      <c r="E95" s="53" t="str">
        <f>价值设定!O94</f>
        <v>coin,2840</v>
      </c>
      <c r="F95" s="53" t="str">
        <f>价值设定!P94</f>
        <v>coin,7100</v>
      </c>
      <c r="G95" s="56">
        <v>10392</v>
      </c>
      <c r="H95" s="56">
        <v>10492</v>
      </c>
      <c r="I95" s="56" t="str">
        <f t="shared" si="298"/>
        <v>prop,202,2|20;prop,203,2|35;prop,204,1|30;prop,205,1|10;prop,206,1|5</v>
      </c>
      <c r="J95" s="56">
        <v>10592</v>
      </c>
      <c r="K95" s="56" t="str">
        <f t="shared" si="299"/>
        <v>cash,200|100;cash,250|50;cash,300|25;cash,400|10;prop,704,5|300;prop,704,10|150;pack,703|350;pack,408|100</v>
      </c>
      <c r="L95" s="56" t="str">
        <f t="shared" si="300"/>
        <v>prop,704,2|200;pack,702|120;pack,703|40;pack,406|60;pack,407|20;prop,322,1|20;prop,323,1|5</v>
      </c>
      <c r="M95" s="56" t="str">
        <f t="shared" si="301"/>
        <v>prop,701,1|20;pack,701|65;pack,702|65;pack,410|10;pack,411|50;pack,412|10;pack,413|10;coin,2840|100;pack,10492|100</v>
      </c>
      <c r="N95" s="56" t="str">
        <f t="shared" si="304"/>
        <v>pack,701|140;pack,702|30;coin,1420|100;pack,10392|100;pack,10592|100</v>
      </c>
      <c r="O95" s="53">
        <v>80092</v>
      </c>
      <c r="P95" s="53">
        <f t="shared" ref="P95:R95" si="332">O95+100</f>
        <v>80192</v>
      </c>
      <c r="Q95" s="53">
        <f t="shared" si="332"/>
        <v>80292</v>
      </c>
      <c r="R95" s="53">
        <f t="shared" si="332"/>
        <v>80392</v>
      </c>
      <c r="S95" s="56" t="str">
        <f>IF(B95&gt;5,VLOOKUP(B95,随机目标!$BC$2:$BF$17,4,0)&amp;"|"&amp;$AH$18&amp;";","")&amp;K95</f>
        <v>pack,304|20;cash,200|100;cash,250|50;cash,300|25;cash,400|10;prop,704,5|300;prop,704,10|150;pack,703|350;pack,408|100</v>
      </c>
      <c r="T95" s="56" t="str">
        <f>IF(B95&gt;5,VLOOKUP(B95,随机目标!$BC$2:$BF$17,4,0)&amp;"|"&amp;$AN$18&amp;";"&amp;VLOOKUP(B95,随机目标!$BC$2:$BF$17,3,0)&amp;"|"&amp;$AN$17&amp;";",IF(B95&gt;2,VLOOKUP(B95,随机目标!$BC$2:$BF$17,3,0)&amp;"|"&amp;$AL$17&amp;";",""))&amp;L95</f>
        <v>pack,304|10;pack,303|100;prop,704,2|200;pack,702|120;pack,703|40;pack,406|60;pack,407|20;prop,322,1|20;prop,323,1|5</v>
      </c>
      <c r="U95" s="56" t="str">
        <f>IF(B95&gt;5,VLOOKUP(B95,随机目标!$BC$2:$BF$17,3,0)&amp;"|"&amp;$AT$17&amp;";",IF(B95&gt;2,VLOOKUP(B95,随机目标!$BC$2:$BF$17,3,0)&amp;"|"&amp;$AR$17&amp;";",""))&amp;M95</f>
        <v>pack,303|150;prop,701,1|20;pack,701|65;pack,702|65;pack,410|10;pack,411|50;pack,412|10;pack,413|10;coin,2840|100;pack,10492|100</v>
      </c>
      <c r="V95" s="56" t="str">
        <f>IF(B95&gt;5,VLOOKUP(B95,随机目标!$BC$2:$BF$17,2,0)&amp;"|"&amp;$AZ$16&amp;";"&amp;VLOOKUP(B95,随机目标!$BC$2:$BF$17,3,0)&amp;"|"&amp;$AZ$17&amp;";",IF(B95&gt;2,VLOOKUP(B95,随机目标!$BC$2:$BF$17,2,0)&amp;"|"&amp;$AX$16&amp;";"&amp;VLOOKUP(B95,随机目标!$BC$2:$BF$17,3,0)&amp;"|"&amp;$AX$17&amp;";",""))&amp;N95</f>
        <v>pack,302|100;pack,303|10;pack,701|140;pack,702|30;coin,1420|100;pack,10392|100;pack,10592|100</v>
      </c>
      <c r="W95" s="53" t="s">
        <v>2024</v>
      </c>
      <c r="X95" s="53"/>
      <c r="Y95" s="53"/>
      <c r="AA95" s="50" t="s">
        <v>281</v>
      </c>
      <c r="AB95" s="50" t="s">
        <v>285</v>
      </c>
      <c r="AC95" s="50">
        <v>412</v>
      </c>
      <c r="AD95" s="56" t="str">
        <f t="shared" si="327"/>
        <v>pack,412</v>
      </c>
    </row>
    <row r="96" spans="1:39">
      <c r="A96" s="53">
        <f>怪物产出!A96</f>
        <v>93</v>
      </c>
      <c r="B96" s="53">
        <f>怪物产出!B96</f>
        <v>15</v>
      </c>
      <c r="C96" s="53">
        <f t="shared" si="303"/>
        <v>6</v>
      </c>
      <c r="D96" s="53" t="str">
        <f>价值设定!N95</f>
        <v>coin,1430</v>
      </c>
      <c r="E96" s="53" t="str">
        <f>价值设定!O95</f>
        <v>coin,2860</v>
      </c>
      <c r="F96" s="53" t="str">
        <f>价值设定!P95</f>
        <v>coin,7150</v>
      </c>
      <c r="G96" s="56">
        <v>10393</v>
      </c>
      <c r="H96" s="56">
        <v>10493</v>
      </c>
      <c r="I96" s="56" t="str">
        <f t="shared" si="298"/>
        <v>prop,202,2|20;prop,203,2|35;prop,204,1|30;prop,205,1|10;prop,206,1|5</v>
      </c>
      <c r="J96" s="56">
        <v>10593</v>
      </c>
      <c r="K96" s="56" t="str">
        <f t="shared" si="299"/>
        <v>cash,200|100;cash,250|50;cash,300|25;cash,400|10;prop,704,5|300;prop,704,10|150;pack,703|350;pack,408|100</v>
      </c>
      <c r="L96" s="56" t="str">
        <f t="shared" si="300"/>
        <v>prop,704,2|200;pack,702|120;pack,703|40;pack,406|60;pack,407|20;prop,322,1|20;prop,323,1|5</v>
      </c>
      <c r="M96" s="56" t="str">
        <f t="shared" si="301"/>
        <v>prop,701,1|20;pack,701|65;pack,702|65;pack,410|10;pack,411|50;pack,412|10;pack,413|10;coin,2860|100;pack,10493|100</v>
      </c>
      <c r="N96" s="56" t="str">
        <f t="shared" si="304"/>
        <v>pack,701|140;pack,702|30;coin,1430|100;pack,10393|100;pack,10593|100</v>
      </c>
      <c r="O96" s="53">
        <v>80093</v>
      </c>
      <c r="P96" s="53">
        <f t="shared" ref="P96:R96" si="333">O96+100</f>
        <v>80193</v>
      </c>
      <c r="Q96" s="53">
        <f t="shared" si="333"/>
        <v>80293</v>
      </c>
      <c r="R96" s="53">
        <f t="shared" si="333"/>
        <v>80393</v>
      </c>
      <c r="S96" s="56" t="str">
        <f>IF(B96&gt;5,VLOOKUP(B96,随机目标!$BC$2:$BF$17,4,0)&amp;"|"&amp;$AH$18&amp;";","")&amp;K96</f>
        <v>pack,304|20;cash,200|100;cash,250|50;cash,300|25;cash,400|10;prop,704,5|300;prop,704,10|150;pack,703|350;pack,408|100</v>
      </c>
      <c r="T96" s="56" t="str">
        <f>IF(B96&gt;5,VLOOKUP(B96,随机目标!$BC$2:$BF$17,4,0)&amp;"|"&amp;$AN$18&amp;";"&amp;VLOOKUP(B96,随机目标!$BC$2:$BF$17,3,0)&amp;"|"&amp;$AN$17&amp;";",IF(B96&gt;2,VLOOKUP(B96,随机目标!$BC$2:$BF$17,3,0)&amp;"|"&amp;$AL$17&amp;";",""))&amp;L96</f>
        <v>pack,304|10;pack,303|100;prop,704,2|200;pack,702|120;pack,703|40;pack,406|60;pack,407|20;prop,322,1|20;prop,323,1|5</v>
      </c>
      <c r="U96" s="56" t="str">
        <f>IF(B96&gt;5,VLOOKUP(B96,随机目标!$BC$2:$BF$17,3,0)&amp;"|"&amp;$AT$17&amp;";",IF(B96&gt;2,VLOOKUP(B96,随机目标!$BC$2:$BF$17,3,0)&amp;"|"&amp;$AR$17&amp;";",""))&amp;M96</f>
        <v>pack,303|150;prop,701,1|20;pack,701|65;pack,702|65;pack,410|10;pack,411|50;pack,412|10;pack,413|10;coin,2860|100;pack,10493|100</v>
      </c>
      <c r="V96" s="56" t="str">
        <f>IF(B96&gt;5,VLOOKUP(B96,随机目标!$BC$2:$BF$17,2,0)&amp;"|"&amp;$AZ$16&amp;";"&amp;VLOOKUP(B96,随机目标!$BC$2:$BF$17,3,0)&amp;"|"&amp;$AZ$17&amp;";",IF(B96&gt;2,VLOOKUP(B96,随机目标!$BC$2:$BF$17,2,0)&amp;"|"&amp;$AX$16&amp;";"&amp;VLOOKUP(B96,随机目标!$BC$2:$BF$17,3,0)&amp;"|"&amp;$AX$17&amp;";",""))&amp;N96</f>
        <v>pack,302|100;pack,303|10;pack,701|140;pack,702|30;coin,1430|100;pack,10393|100;pack,10593|100</v>
      </c>
      <c r="W96" s="53" t="s">
        <v>2024</v>
      </c>
      <c r="X96" s="53"/>
      <c r="Y96" s="53"/>
      <c r="AA96" s="50" t="s">
        <v>260</v>
      </c>
      <c r="AB96" s="50" t="s">
        <v>286</v>
      </c>
      <c r="AC96" s="50">
        <v>413</v>
      </c>
      <c r="AD96" s="56" t="str">
        <f t="shared" si="327"/>
        <v>pack,413</v>
      </c>
    </row>
    <row r="97" spans="1:25">
      <c r="A97" s="53">
        <f>怪物产出!A97</f>
        <v>94</v>
      </c>
      <c r="B97" s="53">
        <f>怪物产出!B97</f>
        <v>15</v>
      </c>
      <c r="C97" s="53">
        <f t="shared" si="303"/>
        <v>6</v>
      </c>
      <c r="D97" s="53" t="str">
        <f>价值设定!N96</f>
        <v>coin,1440</v>
      </c>
      <c r="E97" s="53" t="str">
        <f>价值设定!O96</f>
        <v>coin,2880</v>
      </c>
      <c r="F97" s="53" t="str">
        <f>价值设定!P96</f>
        <v>coin,7200</v>
      </c>
      <c r="G97" s="56">
        <v>10394</v>
      </c>
      <c r="H97" s="56">
        <v>10494</v>
      </c>
      <c r="I97" s="56" t="str">
        <f t="shared" si="298"/>
        <v>prop,202,2|20;prop,203,2|35;prop,204,1|30;prop,205,1|10;prop,206,1|5</v>
      </c>
      <c r="J97" s="56">
        <v>10594</v>
      </c>
      <c r="K97" s="56" t="str">
        <f t="shared" si="299"/>
        <v>cash,200|100;cash,250|50;cash,300|25;cash,400|10;prop,704,5|300;prop,704,10|150;pack,703|350;pack,408|100</v>
      </c>
      <c r="L97" s="56" t="str">
        <f t="shared" si="300"/>
        <v>prop,704,2|200;pack,702|120;pack,703|40;pack,406|60;pack,407|20;prop,322,1|20;prop,323,1|5</v>
      </c>
      <c r="M97" s="56" t="str">
        <f t="shared" si="301"/>
        <v>prop,701,1|20;pack,701|65;pack,702|65;pack,410|10;pack,411|50;pack,412|10;pack,413|10;coin,2880|100;pack,10494|100</v>
      </c>
      <c r="N97" s="56" t="str">
        <f t="shared" si="304"/>
        <v>pack,701|140;pack,702|30;coin,1440|100;pack,10394|100;pack,10594|100</v>
      </c>
      <c r="O97" s="53">
        <v>80094</v>
      </c>
      <c r="P97" s="53">
        <f t="shared" ref="P97:R97" si="334">O97+100</f>
        <v>80194</v>
      </c>
      <c r="Q97" s="53">
        <f t="shared" si="334"/>
        <v>80294</v>
      </c>
      <c r="R97" s="53">
        <f t="shared" si="334"/>
        <v>80394</v>
      </c>
      <c r="S97" s="56" t="str">
        <f>IF(B97&gt;5,VLOOKUP(B97,随机目标!$BC$2:$BF$17,4,0)&amp;"|"&amp;$AH$18&amp;";","")&amp;K97</f>
        <v>pack,304|20;cash,200|100;cash,250|50;cash,300|25;cash,400|10;prop,704,5|300;prop,704,10|150;pack,703|350;pack,408|100</v>
      </c>
      <c r="T97" s="56" t="str">
        <f>IF(B97&gt;5,VLOOKUP(B97,随机目标!$BC$2:$BF$17,4,0)&amp;"|"&amp;$AN$18&amp;";"&amp;VLOOKUP(B97,随机目标!$BC$2:$BF$17,3,0)&amp;"|"&amp;$AN$17&amp;";",IF(B97&gt;2,VLOOKUP(B97,随机目标!$BC$2:$BF$17,3,0)&amp;"|"&amp;$AL$17&amp;";",""))&amp;L97</f>
        <v>pack,304|10;pack,303|100;prop,704,2|200;pack,702|120;pack,703|40;pack,406|60;pack,407|20;prop,322,1|20;prop,323,1|5</v>
      </c>
      <c r="U97" s="56" t="str">
        <f>IF(B97&gt;5,VLOOKUP(B97,随机目标!$BC$2:$BF$17,3,0)&amp;"|"&amp;$AT$17&amp;";",IF(B97&gt;2,VLOOKUP(B97,随机目标!$BC$2:$BF$17,3,0)&amp;"|"&amp;$AR$17&amp;";",""))&amp;M97</f>
        <v>pack,303|150;prop,701,1|20;pack,701|65;pack,702|65;pack,410|10;pack,411|50;pack,412|10;pack,413|10;coin,2880|100;pack,10494|100</v>
      </c>
      <c r="V97" s="56" t="str">
        <f>IF(B97&gt;5,VLOOKUP(B97,随机目标!$BC$2:$BF$17,2,0)&amp;"|"&amp;$AZ$16&amp;";"&amp;VLOOKUP(B97,随机目标!$BC$2:$BF$17,3,0)&amp;"|"&amp;$AZ$17&amp;";",IF(B97&gt;2,VLOOKUP(B97,随机目标!$BC$2:$BF$17,2,0)&amp;"|"&amp;$AX$16&amp;";"&amp;VLOOKUP(B97,随机目标!$BC$2:$BF$17,3,0)&amp;"|"&amp;$AX$17&amp;";",""))&amp;N97</f>
        <v>pack,302|100;pack,303|10;pack,701|140;pack,702|30;coin,1440|100;pack,10394|100;pack,10594|100</v>
      </c>
      <c r="W97" s="53" t="s">
        <v>2024</v>
      </c>
      <c r="X97" s="53"/>
      <c r="Y97" s="53"/>
    </row>
    <row r="98" spans="1:25">
      <c r="A98" s="53">
        <f>怪物产出!A98</f>
        <v>95</v>
      </c>
      <c r="B98" s="53">
        <f>怪物产出!B98</f>
        <v>15</v>
      </c>
      <c r="C98" s="53">
        <f t="shared" si="303"/>
        <v>6</v>
      </c>
      <c r="D98" s="53" t="str">
        <f>价值设定!N97</f>
        <v>coin,1450</v>
      </c>
      <c r="E98" s="53" t="str">
        <f>价值设定!O97</f>
        <v>coin,2900</v>
      </c>
      <c r="F98" s="53" t="str">
        <f>价值设定!P97</f>
        <v>coin,7250</v>
      </c>
      <c r="G98" s="56">
        <v>10395</v>
      </c>
      <c r="H98" s="56">
        <v>10495</v>
      </c>
      <c r="I98" s="56" t="str">
        <f t="shared" si="298"/>
        <v>prop,202,2|20;prop,203,2|35;prop,204,1|30;prop,205,1|10;prop,206,1|5</v>
      </c>
      <c r="J98" s="56">
        <v>10595</v>
      </c>
      <c r="K98" s="56" t="str">
        <f t="shared" si="299"/>
        <v>cash,200|100;cash,250|50;cash,300|25;cash,400|10;prop,704,5|300;prop,704,10|150;pack,703|350;pack,408|100</v>
      </c>
      <c r="L98" s="56" t="str">
        <f t="shared" si="300"/>
        <v>prop,704,2|200;pack,702|120;pack,703|40;pack,406|60;pack,407|20;prop,322,1|20;prop,323,1|5</v>
      </c>
      <c r="M98" s="56" t="str">
        <f t="shared" si="301"/>
        <v>prop,701,1|20;pack,701|65;pack,702|65;pack,410|10;pack,411|50;pack,412|10;pack,413|10;coin,2900|100;pack,10495|100</v>
      </c>
      <c r="N98" s="56" t="str">
        <f t="shared" si="304"/>
        <v>pack,701|140;pack,702|30;coin,1450|100;pack,10395|100;pack,10595|100</v>
      </c>
      <c r="O98" s="53">
        <v>80095</v>
      </c>
      <c r="P98" s="53">
        <f t="shared" ref="P98:R98" si="335">O98+100</f>
        <v>80195</v>
      </c>
      <c r="Q98" s="53">
        <f t="shared" si="335"/>
        <v>80295</v>
      </c>
      <c r="R98" s="53">
        <f t="shared" si="335"/>
        <v>80395</v>
      </c>
      <c r="S98" s="56" t="str">
        <f>IF(B98&gt;5,VLOOKUP(B98,随机目标!$BC$2:$BF$17,4,0)&amp;"|"&amp;$AH$18&amp;";","")&amp;K98</f>
        <v>pack,304|20;cash,200|100;cash,250|50;cash,300|25;cash,400|10;prop,704,5|300;prop,704,10|150;pack,703|350;pack,408|100</v>
      </c>
      <c r="T98" s="56" t="str">
        <f>IF(B98&gt;5,VLOOKUP(B98,随机目标!$BC$2:$BF$17,4,0)&amp;"|"&amp;$AN$18&amp;";"&amp;VLOOKUP(B98,随机目标!$BC$2:$BF$17,3,0)&amp;"|"&amp;$AN$17&amp;";",IF(B98&gt;2,VLOOKUP(B98,随机目标!$BC$2:$BF$17,3,0)&amp;"|"&amp;$AL$17&amp;";",""))&amp;L98</f>
        <v>pack,304|10;pack,303|100;prop,704,2|200;pack,702|120;pack,703|40;pack,406|60;pack,407|20;prop,322,1|20;prop,323,1|5</v>
      </c>
      <c r="U98" s="56" t="str">
        <f>IF(B98&gt;5,VLOOKUP(B98,随机目标!$BC$2:$BF$17,3,0)&amp;"|"&amp;$AT$17&amp;";",IF(B98&gt;2,VLOOKUP(B98,随机目标!$BC$2:$BF$17,3,0)&amp;"|"&amp;$AR$17&amp;";",""))&amp;M98</f>
        <v>pack,303|150;prop,701,1|20;pack,701|65;pack,702|65;pack,410|10;pack,411|50;pack,412|10;pack,413|10;coin,2900|100;pack,10495|100</v>
      </c>
      <c r="V98" s="56" t="str">
        <f>IF(B98&gt;5,VLOOKUP(B98,随机目标!$BC$2:$BF$17,2,0)&amp;"|"&amp;$AZ$16&amp;";"&amp;VLOOKUP(B98,随机目标!$BC$2:$BF$17,3,0)&amp;"|"&amp;$AZ$17&amp;";",IF(B98&gt;2,VLOOKUP(B98,随机目标!$BC$2:$BF$17,2,0)&amp;"|"&amp;$AX$16&amp;";"&amp;VLOOKUP(B98,随机目标!$BC$2:$BF$17,3,0)&amp;"|"&amp;$AX$17&amp;";",""))&amp;N98</f>
        <v>pack,302|100;pack,303|10;pack,701|140;pack,702|30;coin,1450|100;pack,10395|100;pack,10595|100</v>
      </c>
      <c r="W98" s="53" t="s">
        <v>2024</v>
      </c>
      <c r="X98" s="53"/>
      <c r="Y98" s="53"/>
    </row>
    <row r="99" spans="1:25">
      <c r="A99" s="53">
        <f>怪物产出!A99</f>
        <v>96</v>
      </c>
      <c r="B99" s="53">
        <f>怪物产出!B99</f>
        <v>15</v>
      </c>
      <c r="C99" s="53">
        <f t="shared" si="303"/>
        <v>6</v>
      </c>
      <c r="D99" s="53" t="str">
        <f>价值设定!N98</f>
        <v>coin,1460</v>
      </c>
      <c r="E99" s="53" t="str">
        <f>价值设定!O98</f>
        <v>coin,2920</v>
      </c>
      <c r="F99" s="53" t="str">
        <f>价值设定!P98</f>
        <v>coin,7300</v>
      </c>
      <c r="G99" s="56">
        <v>10396</v>
      </c>
      <c r="H99" s="56">
        <v>10496</v>
      </c>
      <c r="I99" s="56" t="str">
        <f t="shared" si="298"/>
        <v>prop,202,2|20;prop,203,2|35;prop,204,1|30;prop,205,1|10;prop,206,1|5</v>
      </c>
      <c r="J99" s="56">
        <v>10596</v>
      </c>
      <c r="K99" s="56" t="str">
        <f t="shared" si="299"/>
        <v>cash,200|100;cash,250|50;cash,300|25;cash,400|10;prop,704,5|300;prop,704,10|150;pack,703|350;pack,408|100</v>
      </c>
      <c r="L99" s="56" t="str">
        <f t="shared" si="300"/>
        <v>prop,704,2|200;pack,702|120;pack,703|40;pack,406|60;pack,407|20;prop,322,1|20;prop,323,1|5</v>
      </c>
      <c r="M99" s="56" t="str">
        <f t="shared" si="301"/>
        <v>prop,701,1|20;pack,701|65;pack,702|65;pack,410|10;pack,411|50;pack,412|10;pack,413|10;coin,2920|100;pack,10496|100</v>
      </c>
      <c r="N99" s="56" t="str">
        <f t="shared" si="304"/>
        <v>pack,701|140;pack,702|30;coin,1460|100;pack,10396|100;pack,10596|100</v>
      </c>
      <c r="O99" s="53">
        <v>80096</v>
      </c>
      <c r="P99" s="53">
        <f t="shared" ref="P99:R99" si="336">O99+100</f>
        <v>80196</v>
      </c>
      <c r="Q99" s="53">
        <f t="shared" si="336"/>
        <v>80296</v>
      </c>
      <c r="R99" s="53">
        <f t="shared" si="336"/>
        <v>80396</v>
      </c>
      <c r="S99" s="56" t="str">
        <f>IF(B99&gt;5,VLOOKUP(B99,随机目标!$BC$2:$BF$17,4,0)&amp;"|"&amp;$AH$18&amp;";","")&amp;K99</f>
        <v>pack,304|20;cash,200|100;cash,250|50;cash,300|25;cash,400|10;prop,704,5|300;prop,704,10|150;pack,703|350;pack,408|100</v>
      </c>
      <c r="T99" s="56" t="str">
        <f>IF(B99&gt;5,VLOOKUP(B99,随机目标!$BC$2:$BF$17,4,0)&amp;"|"&amp;$AN$18&amp;";"&amp;VLOOKUP(B99,随机目标!$BC$2:$BF$17,3,0)&amp;"|"&amp;$AN$17&amp;";",IF(B99&gt;2,VLOOKUP(B99,随机目标!$BC$2:$BF$17,3,0)&amp;"|"&amp;$AL$17&amp;";",""))&amp;L99</f>
        <v>pack,304|10;pack,303|100;prop,704,2|200;pack,702|120;pack,703|40;pack,406|60;pack,407|20;prop,322,1|20;prop,323,1|5</v>
      </c>
      <c r="U99" s="56" t="str">
        <f>IF(B99&gt;5,VLOOKUP(B99,随机目标!$BC$2:$BF$17,3,0)&amp;"|"&amp;$AT$17&amp;";",IF(B99&gt;2,VLOOKUP(B99,随机目标!$BC$2:$BF$17,3,0)&amp;"|"&amp;$AR$17&amp;";",""))&amp;M99</f>
        <v>pack,303|150;prop,701,1|20;pack,701|65;pack,702|65;pack,410|10;pack,411|50;pack,412|10;pack,413|10;coin,2920|100;pack,10496|100</v>
      </c>
      <c r="V99" s="56" t="str">
        <f>IF(B99&gt;5,VLOOKUP(B99,随机目标!$BC$2:$BF$17,2,0)&amp;"|"&amp;$AZ$16&amp;";"&amp;VLOOKUP(B99,随机目标!$BC$2:$BF$17,3,0)&amp;"|"&amp;$AZ$17&amp;";",IF(B99&gt;2,VLOOKUP(B99,随机目标!$BC$2:$BF$17,2,0)&amp;"|"&amp;$AX$16&amp;";"&amp;VLOOKUP(B99,随机目标!$BC$2:$BF$17,3,0)&amp;"|"&amp;$AX$17&amp;";",""))&amp;N99</f>
        <v>pack,302|100;pack,303|10;pack,701|140;pack,702|30;coin,1460|100;pack,10396|100;pack,10596|100</v>
      </c>
      <c r="W99" s="53" t="s">
        <v>2024</v>
      </c>
      <c r="X99" s="53"/>
      <c r="Y99" s="53"/>
    </row>
    <row r="100" spans="1:25">
      <c r="A100" s="53">
        <f>怪物产出!A100</f>
        <v>97</v>
      </c>
      <c r="B100" s="53">
        <f>怪物产出!B100</f>
        <v>15</v>
      </c>
      <c r="C100" s="53">
        <f t="shared" si="303"/>
        <v>6</v>
      </c>
      <c r="D100" s="53" t="str">
        <f>价值设定!N99</f>
        <v>coin,1470</v>
      </c>
      <c r="E100" s="53" t="str">
        <f>价值设定!O99</f>
        <v>coin,2940</v>
      </c>
      <c r="F100" s="53" t="str">
        <f>价值设定!P99</f>
        <v>coin,7350</v>
      </c>
      <c r="G100" s="56">
        <v>10397</v>
      </c>
      <c r="H100" s="56">
        <v>10497</v>
      </c>
      <c r="I100" s="56" t="str">
        <f t="shared" si="298"/>
        <v>prop,202,2|20;prop,203,2|35;prop,204,1|30;prop,205,1|10;prop,206,1|5</v>
      </c>
      <c r="J100" s="56">
        <v>10597</v>
      </c>
      <c r="K100" s="56" t="str">
        <f t="shared" si="299"/>
        <v>cash,200|100;cash,250|50;cash,300|25;cash,400|10;prop,704,5|300;prop,704,10|150;pack,703|350;pack,408|100</v>
      </c>
      <c r="L100" s="56" t="str">
        <f t="shared" si="300"/>
        <v>prop,704,2|200;pack,702|120;pack,703|40;pack,406|60;pack,407|20;prop,322,1|20;prop,323,1|5</v>
      </c>
      <c r="M100" s="56" t="str">
        <f t="shared" si="301"/>
        <v>prop,701,1|20;pack,701|65;pack,702|65;pack,410|10;pack,411|50;pack,412|10;pack,413|10;coin,2940|100;pack,10497|100</v>
      </c>
      <c r="N100" s="56" t="str">
        <f t="shared" si="304"/>
        <v>pack,701|140;pack,702|30;coin,1470|100;pack,10397|100;pack,10597|100</v>
      </c>
      <c r="O100" s="53">
        <v>80097</v>
      </c>
      <c r="P100" s="53">
        <f t="shared" ref="P100:R100" si="337">O100+100</f>
        <v>80197</v>
      </c>
      <c r="Q100" s="53">
        <f t="shared" si="337"/>
        <v>80297</v>
      </c>
      <c r="R100" s="53">
        <f t="shared" si="337"/>
        <v>80397</v>
      </c>
      <c r="S100" s="56" t="str">
        <f>IF(B100&gt;5,VLOOKUP(B100,随机目标!$BC$2:$BF$17,4,0)&amp;"|"&amp;$AH$18&amp;";","")&amp;K100</f>
        <v>pack,304|20;cash,200|100;cash,250|50;cash,300|25;cash,400|10;prop,704,5|300;prop,704,10|150;pack,703|350;pack,408|100</v>
      </c>
      <c r="T100" s="56" t="str">
        <f>IF(B100&gt;5,VLOOKUP(B100,随机目标!$BC$2:$BF$17,4,0)&amp;"|"&amp;$AN$18&amp;";"&amp;VLOOKUP(B100,随机目标!$BC$2:$BF$17,3,0)&amp;"|"&amp;$AN$17&amp;";",IF(B100&gt;2,VLOOKUP(B100,随机目标!$BC$2:$BF$17,3,0)&amp;"|"&amp;$AL$17&amp;";",""))&amp;L100</f>
        <v>pack,304|10;pack,303|100;prop,704,2|200;pack,702|120;pack,703|40;pack,406|60;pack,407|20;prop,322,1|20;prop,323,1|5</v>
      </c>
      <c r="U100" s="56" t="str">
        <f>IF(B100&gt;5,VLOOKUP(B100,随机目标!$BC$2:$BF$17,3,0)&amp;"|"&amp;$AT$17&amp;";",IF(B100&gt;2,VLOOKUP(B100,随机目标!$BC$2:$BF$17,3,0)&amp;"|"&amp;$AR$17&amp;";",""))&amp;M100</f>
        <v>pack,303|150;prop,701,1|20;pack,701|65;pack,702|65;pack,410|10;pack,411|50;pack,412|10;pack,413|10;coin,2940|100;pack,10497|100</v>
      </c>
      <c r="V100" s="56" t="str">
        <f>IF(B100&gt;5,VLOOKUP(B100,随机目标!$BC$2:$BF$17,2,0)&amp;"|"&amp;$AZ$16&amp;";"&amp;VLOOKUP(B100,随机目标!$BC$2:$BF$17,3,0)&amp;"|"&amp;$AZ$17&amp;";",IF(B100&gt;2,VLOOKUP(B100,随机目标!$BC$2:$BF$17,2,0)&amp;"|"&amp;$AX$16&amp;";"&amp;VLOOKUP(B100,随机目标!$BC$2:$BF$17,3,0)&amp;"|"&amp;$AX$17&amp;";",""))&amp;N100</f>
        <v>pack,302|100;pack,303|10;pack,701|140;pack,702|30;coin,1470|100;pack,10397|100;pack,10597|100</v>
      </c>
      <c r="W100" s="53" t="s">
        <v>2024</v>
      </c>
      <c r="X100" s="53"/>
      <c r="Y100" s="53"/>
    </row>
    <row r="101" spans="1:25">
      <c r="A101" s="53">
        <f>怪物产出!A101</f>
        <v>98</v>
      </c>
      <c r="B101" s="53">
        <f>怪物产出!B101</f>
        <v>15</v>
      </c>
      <c r="C101" s="53">
        <f t="shared" si="303"/>
        <v>6</v>
      </c>
      <c r="D101" s="53" t="str">
        <f>价值设定!N100</f>
        <v>coin,1480</v>
      </c>
      <c r="E101" s="53" t="str">
        <f>价值设定!O100</f>
        <v>coin,2960</v>
      </c>
      <c r="F101" s="53" t="str">
        <f>价值设定!P100</f>
        <v>coin,7400</v>
      </c>
      <c r="G101" s="56">
        <v>10398</v>
      </c>
      <c r="H101" s="56">
        <v>10498</v>
      </c>
      <c r="I101" s="56" t="str">
        <f t="shared" si="298"/>
        <v>prop,202,2|20;prop,203,2|35;prop,204,1|30;prop,205,1|10;prop,206,1|5</v>
      </c>
      <c r="J101" s="56">
        <v>10598</v>
      </c>
      <c r="K101" s="56" t="str">
        <f t="shared" si="299"/>
        <v>cash,200|100;cash,250|50;cash,300|25;cash,400|10;prop,704,5|300;prop,704,10|150;pack,703|350;pack,408|100</v>
      </c>
      <c r="L101" s="56" t="str">
        <f t="shared" si="300"/>
        <v>prop,704,2|200;pack,702|120;pack,703|40;pack,406|60;pack,407|20;prop,322,1|20;prop,323,1|5</v>
      </c>
      <c r="M101" s="56" t="str">
        <f t="shared" si="301"/>
        <v>prop,701,1|20;pack,701|65;pack,702|65;pack,410|10;pack,411|50;pack,412|10;pack,413|10;coin,2960|100;pack,10498|100</v>
      </c>
      <c r="N101" s="56" t="str">
        <f t="shared" si="304"/>
        <v>pack,701|140;pack,702|30;coin,1480|100;pack,10398|100;pack,10598|100</v>
      </c>
      <c r="O101" s="53">
        <v>80098</v>
      </c>
      <c r="P101" s="53">
        <f t="shared" ref="P101:R101" si="338">O101+100</f>
        <v>80198</v>
      </c>
      <c r="Q101" s="53">
        <f t="shared" si="338"/>
        <v>80298</v>
      </c>
      <c r="R101" s="53">
        <f t="shared" si="338"/>
        <v>80398</v>
      </c>
      <c r="S101" s="56" t="str">
        <f>IF(B101&gt;5,VLOOKUP(B101,随机目标!$BC$2:$BF$17,4,0)&amp;"|"&amp;$AH$18&amp;";","")&amp;K101</f>
        <v>pack,304|20;cash,200|100;cash,250|50;cash,300|25;cash,400|10;prop,704,5|300;prop,704,10|150;pack,703|350;pack,408|100</v>
      </c>
      <c r="T101" s="56" t="str">
        <f>IF(B101&gt;5,VLOOKUP(B101,随机目标!$BC$2:$BF$17,4,0)&amp;"|"&amp;$AN$18&amp;";"&amp;VLOOKUP(B101,随机目标!$BC$2:$BF$17,3,0)&amp;"|"&amp;$AN$17&amp;";",IF(B101&gt;2,VLOOKUP(B101,随机目标!$BC$2:$BF$17,3,0)&amp;"|"&amp;$AL$17&amp;";",""))&amp;L101</f>
        <v>pack,304|10;pack,303|100;prop,704,2|200;pack,702|120;pack,703|40;pack,406|60;pack,407|20;prop,322,1|20;prop,323,1|5</v>
      </c>
      <c r="U101" s="56" t="str">
        <f>IF(B101&gt;5,VLOOKUP(B101,随机目标!$BC$2:$BF$17,3,0)&amp;"|"&amp;$AT$17&amp;";",IF(B101&gt;2,VLOOKUP(B101,随机目标!$BC$2:$BF$17,3,0)&amp;"|"&amp;$AR$17&amp;";",""))&amp;M101</f>
        <v>pack,303|150;prop,701,1|20;pack,701|65;pack,702|65;pack,410|10;pack,411|50;pack,412|10;pack,413|10;coin,2960|100;pack,10498|100</v>
      </c>
      <c r="V101" s="56" t="str">
        <f>IF(B101&gt;5,VLOOKUP(B101,随机目标!$BC$2:$BF$17,2,0)&amp;"|"&amp;$AZ$16&amp;";"&amp;VLOOKUP(B101,随机目标!$BC$2:$BF$17,3,0)&amp;"|"&amp;$AZ$17&amp;";",IF(B101&gt;2,VLOOKUP(B101,随机目标!$BC$2:$BF$17,2,0)&amp;"|"&amp;$AX$16&amp;";"&amp;VLOOKUP(B101,随机目标!$BC$2:$BF$17,3,0)&amp;"|"&amp;$AX$17&amp;";",""))&amp;N101</f>
        <v>pack,302|100;pack,303|10;pack,701|140;pack,702|30;coin,1480|100;pack,10398|100;pack,10598|100</v>
      </c>
      <c r="W101" s="53" t="s">
        <v>2024</v>
      </c>
      <c r="X101" s="53"/>
      <c r="Y101" s="53"/>
    </row>
    <row r="102" spans="1:25">
      <c r="A102" s="53">
        <f>怪物产出!A102</f>
        <v>99</v>
      </c>
      <c r="B102" s="53">
        <f>怪物产出!B102</f>
        <v>15</v>
      </c>
      <c r="C102" s="53">
        <f t="shared" si="303"/>
        <v>6</v>
      </c>
      <c r="D102" s="53" t="str">
        <f>价值设定!N101</f>
        <v>coin,1490</v>
      </c>
      <c r="E102" s="53" t="str">
        <f>价值设定!O101</f>
        <v>coin,2980</v>
      </c>
      <c r="F102" s="53" t="str">
        <f>价值设定!P101</f>
        <v>coin,7450</v>
      </c>
      <c r="G102" s="56">
        <v>10399</v>
      </c>
      <c r="H102" s="56">
        <v>10499</v>
      </c>
      <c r="I102" s="56" t="str">
        <f t="shared" si="298"/>
        <v>prop,202,2|20;prop,203,2|35;prop,204,1|30;prop,205,1|10;prop,206,1|5</v>
      </c>
      <c r="J102" s="56">
        <v>10599</v>
      </c>
      <c r="K102" s="56" t="str">
        <f t="shared" si="299"/>
        <v>cash,200|100;cash,250|50;cash,300|25;cash,400|10;prop,704,5|300;prop,704,10|150;pack,703|350;pack,408|100</v>
      </c>
      <c r="L102" s="56" t="str">
        <f t="shared" si="300"/>
        <v>prop,704,2|200;pack,702|120;pack,703|40;pack,406|60;pack,407|20;prop,322,1|20;prop,323,1|5</v>
      </c>
      <c r="M102" s="56" t="str">
        <f t="shared" si="301"/>
        <v>prop,701,1|20;pack,701|65;pack,702|65;pack,410|10;pack,411|50;pack,412|10;pack,413|10;coin,2980|100;pack,10499|100</v>
      </c>
      <c r="N102" s="56" t="str">
        <f t="shared" si="304"/>
        <v>pack,701|140;pack,702|30;coin,1490|100;pack,10399|100;pack,10599|100</v>
      </c>
      <c r="O102" s="53">
        <v>80099</v>
      </c>
      <c r="P102" s="53">
        <f t="shared" ref="P102:R102" si="339">O102+100</f>
        <v>80199</v>
      </c>
      <c r="Q102" s="53">
        <f t="shared" si="339"/>
        <v>80299</v>
      </c>
      <c r="R102" s="53">
        <f t="shared" si="339"/>
        <v>80399</v>
      </c>
      <c r="S102" s="56" t="str">
        <f>IF(B102&gt;5,VLOOKUP(B102,随机目标!$BC$2:$BF$17,4,0)&amp;"|"&amp;$AH$18&amp;";","")&amp;K102</f>
        <v>pack,304|20;cash,200|100;cash,250|50;cash,300|25;cash,400|10;prop,704,5|300;prop,704,10|150;pack,703|350;pack,408|100</v>
      </c>
      <c r="T102" s="56" t="str">
        <f>IF(B102&gt;5,VLOOKUP(B102,随机目标!$BC$2:$BF$17,4,0)&amp;"|"&amp;$AN$18&amp;";"&amp;VLOOKUP(B102,随机目标!$BC$2:$BF$17,3,0)&amp;"|"&amp;$AN$17&amp;";",IF(B102&gt;2,VLOOKUP(B102,随机目标!$BC$2:$BF$17,3,0)&amp;"|"&amp;$AL$17&amp;";",""))&amp;L102</f>
        <v>pack,304|10;pack,303|100;prop,704,2|200;pack,702|120;pack,703|40;pack,406|60;pack,407|20;prop,322,1|20;prop,323,1|5</v>
      </c>
      <c r="U102" s="56" t="str">
        <f>IF(B102&gt;5,VLOOKUP(B102,随机目标!$BC$2:$BF$17,3,0)&amp;"|"&amp;$AT$17&amp;";",IF(B102&gt;2,VLOOKUP(B102,随机目标!$BC$2:$BF$17,3,0)&amp;"|"&amp;$AR$17&amp;";",""))&amp;M102</f>
        <v>pack,303|150;prop,701,1|20;pack,701|65;pack,702|65;pack,410|10;pack,411|50;pack,412|10;pack,413|10;coin,2980|100;pack,10499|100</v>
      </c>
      <c r="V102" s="56" t="str">
        <f>IF(B102&gt;5,VLOOKUP(B102,随机目标!$BC$2:$BF$17,2,0)&amp;"|"&amp;$AZ$16&amp;";"&amp;VLOOKUP(B102,随机目标!$BC$2:$BF$17,3,0)&amp;"|"&amp;$AZ$17&amp;";",IF(B102&gt;2,VLOOKUP(B102,随机目标!$BC$2:$BF$17,2,0)&amp;"|"&amp;$AX$16&amp;";"&amp;VLOOKUP(B102,随机目标!$BC$2:$BF$17,3,0)&amp;"|"&amp;$AX$17&amp;";",""))&amp;N102</f>
        <v>pack,302|100;pack,303|10;pack,701|140;pack,702|30;coin,1490|100;pack,10399|100;pack,10599|100</v>
      </c>
      <c r="W102" s="53" t="s">
        <v>2024</v>
      </c>
      <c r="X102" s="53"/>
      <c r="Y102" s="53"/>
    </row>
    <row r="103" spans="1:25">
      <c r="A103" s="53">
        <f>怪物产出!A103</f>
        <v>100</v>
      </c>
      <c r="B103" s="53">
        <f>怪物产出!B103</f>
        <v>15</v>
      </c>
      <c r="C103" s="53">
        <f t="shared" si="303"/>
        <v>6</v>
      </c>
      <c r="D103" s="53" t="str">
        <f>价值设定!N102</f>
        <v>coin,1500</v>
      </c>
      <c r="E103" s="53" t="str">
        <f>价值设定!O102</f>
        <v>coin,3000</v>
      </c>
      <c r="F103" s="53" t="str">
        <f>价值设定!P102</f>
        <v>coin,7500</v>
      </c>
      <c r="G103" s="56">
        <v>10400</v>
      </c>
      <c r="H103" s="56">
        <v>10500</v>
      </c>
      <c r="I103" s="56" t="str">
        <f t="shared" si="298"/>
        <v>prop,202,2|20;prop,203,2|35;prop,204,1|30;prop,205,1|10;prop,206,1|5</v>
      </c>
      <c r="J103" s="56">
        <v>10600</v>
      </c>
      <c r="K103" s="56" t="str">
        <f t="shared" si="299"/>
        <v>cash,200|100;cash,250|50;cash,300|25;cash,400|10;prop,704,5|300;prop,704,10|150;pack,703|350;pack,408|100</v>
      </c>
      <c r="L103" s="56" t="str">
        <f t="shared" si="300"/>
        <v>prop,704,2|200;pack,702|120;pack,703|40;pack,406|60;pack,407|20;prop,322,1|20;prop,323,1|5</v>
      </c>
      <c r="M103" s="56" t="str">
        <f t="shared" si="301"/>
        <v>prop,701,1|20;pack,701|65;pack,702|65;pack,410|10;pack,411|50;pack,412|10;pack,413|10;coin,3000|100;pack,10500|100</v>
      </c>
      <c r="N103" s="56" t="str">
        <f t="shared" si="304"/>
        <v>pack,701|140;pack,702|30;coin,1500|100;pack,10400|100;pack,10600|100</v>
      </c>
      <c r="O103" s="53">
        <v>80100</v>
      </c>
      <c r="P103" s="53">
        <f t="shared" ref="P103:R103" si="340">O103+100</f>
        <v>80200</v>
      </c>
      <c r="Q103" s="53">
        <f t="shared" si="340"/>
        <v>80300</v>
      </c>
      <c r="R103" s="53">
        <f t="shared" si="340"/>
        <v>80400</v>
      </c>
      <c r="S103" s="56" t="str">
        <f>IF(B103&gt;5,VLOOKUP(B103,随机目标!$BC$2:$BF$17,4,0)&amp;"|"&amp;$AH$18&amp;";","")&amp;K103</f>
        <v>pack,304|20;cash,200|100;cash,250|50;cash,300|25;cash,400|10;prop,704,5|300;prop,704,10|150;pack,703|350;pack,408|100</v>
      </c>
      <c r="T103" s="56" t="str">
        <f>IF(B103&gt;5,VLOOKUP(B103,随机目标!$BC$2:$BF$17,4,0)&amp;"|"&amp;$AN$18&amp;";"&amp;VLOOKUP(B103,随机目标!$BC$2:$BF$17,3,0)&amp;"|"&amp;$AN$17&amp;";",IF(B103&gt;2,VLOOKUP(B103,随机目标!$BC$2:$BF$17,3,0)&amp;"|"&amp;$AL$17&amp;";",""))&amp;L103</f>
        <v>pack,304|10;pack,303|100;prop,704,2|200;pack,702|120;pack,703|40;pack,406|60;pack,407|20;prop,322,1|20;prop,323,1|5</v>
      </c>
      <c r="U103" s="56" t="str">
        <f>IF(B103&gt;5,VLOOKUP(B103,随机目标!$BC$2:$BF$17,3,0)&amp;"|"&amp;$AT$17&amp;";",IF(B103&gt;2,VLOOKUP(B103,随机目标!$BC$2:$BF$17,3,0)&amp;"|"&amp;$AR$17&amp;";",""))&amp;M103</f>
        <v>pack,303|150;prop,701,1|20;pack,701|65;pack,702|65;pack,410|10;pack,411|50;pack,412|10;pack,413|10;coin,3000|100;pack,10500|100</v>
      </c>
      <c r="V103" s="56" t="str">
        <f>IF(B103&gt;5,VLOOKUP(B103,随机目标!$BC$2:$BF$17,2,0)&amp;"|"&amp;$AZ$16&amp;";"&amp;VLOOKUP(B103,随机目标!$BC$2:$BF$17,3,0)&amp;"|"&amp;$AZ$17&amp;";",IF(B103&gt;2,VLOOKUP(B103,随机目标!$BC$2:$BF$17,2,0)&amp;"|"&amp;$AX$16&amp;";"&amp;VLOOKUP(B103,随机目标!$BC$2:$BF$17,3,0)&amp;"|"&amp;$AX$17&amp;";",""))&amp;N103</f>
        <v>pack,302|100;pack,303|10;pack,701|140;pack,702|30;coin,1500|100;pack,10400|100;pack,10600|100</v>
      </c>
      <c r="W103" s="53" t="s">
        <v>2024</v>
      </c>
      <c r="X103" s="53"/>
      <c r="Y103" s="53"/>
    </row>
  </sheetData>
  <mergeCells count="1">
    <mergeCell ref="S2:V2"/>
  </mergeCells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工作表4"/>
  <dimension ref="A1:AO85"/>
  <sheetViews>
    <sheetView topLeftCell="A25" workbookViewId="0">
      <selection activeCell="O50" sqref="O50"/>
    </sheetView>
  </sheetViews>
  <sheetFormatPr defaultColWidth="11" defaultRowHeight="12.75"/>
  <cols>
    <col min="1" max="1" width="13.625" style="26" customWidth="1"/>
    <col min="2" max="2" width="9.5" style="26" bestFit="1" customWidth="1"/>
    <col min="3" max="3" width="10.125" style="53" customWidth="1"/>
    <col min="4" max="4" width="6.375" style="53" customWidth="1"/>
    <col min="5" max="5" width="7" style="53" customWidth="1"/>
    <col min="6" max="6" width="6.625" style="53" customWidth="1"/>
    <col min="7" max="7" width="5.5" style="53" bestFit="1" customWidth="1"/>
    <col min="8" max="8" width="10.625" style="53" bestFit="1" customWidth="1"/>
    <col min="9" max="9" width="16.375" style="53" bestFit="1" customWidth="1"/>
    <col min="10" max="10" width="4.5" style="53" bestFit="1" customWidth="1"/>
    <col min="11" max="24" width="4.5" style="26" bestFit="1" customWidth="1"/>
    <col min="25" max="25" width="5.5" style="26" bestFit="1" customWidth="1"/>
    <col min="26" max="27" width="5.5" style="53" bestFit="1" customWidth="1"/>
    <col min="28" max="29" width="5.5" style="26" bestFit="1" customWidth="1"/>
    <col min="30" max="34" width="5.625" style="26" customWidth="1"/>
    <col min="35" max="35" width="12.125" style="26" bestFit="1" customWidth="1"/>
    <col min="36" max="36" width="5.5" style="26" bestFit="1" customWidth="1"/>
    <col min="37" max="37" width="9.5" style="26" bestFit="1" customWidth="1"/>
    <col min="38" max="40" width="7.5" style="26" bestFit="1" customWidth="1"/>
    <col min="41" max="16384" width="11" style="26"/>
  </cols>
  <sheetData>
    <row r="1" spans="1:41">
      <c r="B1" s="26" t="s">
        <v>2109</v>
      </c>
      <c r="D1" s="53" t="s">
        <v>134</v>
      </c>
      <c r="E1" s="53" t="s">
        <v>293</v>
      </c>
      <c r="F1" s="53" t="s">
        <v>297</v>
      </c>
      <c r="G1" s="53" t="s">
        <v>291</v>
      </c>
      <c r="H1" s="53" t="s">
        <v>1926</v>
      </c>
      <c r="I1" s="53" t="s">
        <v>296</v>
      </c>
      <c r="J1" s="53">
        <v>0</v>
      </c>
      <c r="K1" s="53">
        <v>21</v>
      </c>
      <c r="L1" s="53">
        <v>32</v>
      </c>
      <c r="M1" s="53">
        <v>42</v>
      </c>
      <c r="N1" s="53">
        <v>51</v>
      </c>
      <c r="O1" s="53">
        <v>62</v>
      </c>
      <c r="P1" s="53">
        <v>72</v>
      </c>
      <c r="Q1" s="53">
        <v>82</v>
      </c>
      <c r="R1" s="53">
        <v>91</v>
      </c>
      <c r="S1" s="53">
        <v>102</v>
      </c>
      <c r="T1" s="53">
        <v>112</v>
      </c>
      <c r="U1" s="53">
        <v>122</v>
      </c>
      <c r="V1" s="53">
        <v>132</v>
      </c>
      <c r="W1" s="53">
        <v>141</v>
      </c>
      <c r="X1" s="53">
        <v>152</v>
      </c>
      <c r="Y1" s="53" t="s">
        <v>243</v>
      </c>
      <c r="Z1" s="53" t="s">
        <v>1925</v>
      </c>
      <c r="AB1" s="53"/>
      <c r="AC1" s="53"/>
      <c r="AD1" s="53"/>
    </row>
    <row r="2" spans="1:41">
      <c r="A2" s="138" t="s">
        <v>80</v>
      </c>
      <c r="B2" s="138">
        <v>100</v>
      </c>
      <c r="C2" s="139" t="s">
        <v>107</v>
      </c>
      <c r="D2" s="53">
        <v>2</v>
      </c>
      <c r="E2" s="53">
        <f>INT(VLOOKUP(B2,价值设定!$I$3:$M$102,5,0)*D2)</f>
        <v>48</v>
      </c>
      <c r="F2" s="53">
        <v>0</v>
      </c>
      <c r="G2" s="53">
        <v>5</v>
      </c>
      <c r="H2" s="56" t="str">
        <f>C2&amp;","&amp;G2</f>
        <v>prop,202,5</v>
      </c>
      <c r="I2" s="53" t="str">
        <f>"stage_token,"&amp;E2*G2</f>
        <v>stage_token,240</v>
      </c>
      <c r="J2" s="53">
        <v>100</v>
      </c>
      <c r="K2" s="53">
        <v>100</v>
      </c>
      <c r="L2" s="53">
        <v>100</v>
      </c>
      <c r="M2" s="53">
        <v>100</v>
      </c>
      <c r="N2" s="53">
        <v>100</v>
      </c>
      <c r="O2" s="53">
        <v>100</v>
      </c>
      <c r="P2" s="53">
        <v>100</v>
      </c>
      <c r="Q2" s="53">
        <v>100</v>
      </c>
      <c r="R2" s="53">
        <v>100</v>
      </c>
      <c r="S2" s="53">
        <v>100</v>
      </c>
      <c r="T2" s="53">
        <v>100</v>
      </c>
      <c r="U2" s="53">
        <v>100</v>
      </c>
      <c r="V2" s="53">
        <v>100</v>
      </c>
      <c r="W2" s="53">
        <v>100</v>
      </c>
      <c r="X2" s="53">
        <v>100</v>
      </c>
      <c r="Y2" s="53">
        <v>100</v>
      </c>
      <c r="Z2" s="53">
        <f>INDEX($J$1:$X$1,MATCH(100,$J2:$X2,0))</f>
        <v>0</v>
      </c>
      <c r="AB2" s="53"/>
      <c r="AC2" s="26" t="str">
        <f>IFERROR(INDEX($J$1:$X$1,MATCH(50,$J2:$X2,0)),"")</f>
        <v/>
      </c>
    </row>
    <row r="3" spans="1:41">
      <c r="A3" s="138" t="s">
        <v>81</v>
      </c>
      <c r="B3" s="138">
        <v>100</v>
      </c>
      <c r="C3" s="139" t="s">
        <v>108</v>
      </c>
      <c r="D3" s="53">
        <v>3</v>
      </c>
      <c r="E3" s="53">
        <f>INT(VLOOKUP(B3,价值设定!$I$3:$M$102,5,0)*D3)</f>
        <v>72</v>
      </c>
      <c r="F3" s="53">
        <v>32</v>
      </c>
      <c r="G3" s="53">
        <v>5</v>
      </c>
      <c r="H3" s="56" t="str">
        <f t="shared" ref="H3:H28" si="0">C3&amp;","&amp;G3</f>
        <v>prop,203,5</v>
      </c>
      <c r="I3" s="53" t="str">
        <f t="shared" ref="I3:I28" si="1">"stage_token,"&amp;E3*G3</f>
        <v>stage_token,360</v>
      </c>
      <c r="J3" s="53">
        <v>100</v>
      </c>
      <c r="K3" s="53">
        <v>100</v>
      </c>
      <c r="L3" s="53">
        <v>100</v>
      </c>
      <c r="M3" s="53">
        <v>100</v>
      </c>
      <c r="N3" s="53">
        <v>100</v>
      </c>
      <c r="O3" s="53">
        <v>100</v>
      </c>
      <c r="P3" s="53">
        <v>100</v>
      </c>
      <c r="Q3" s="53">
        <v>100</v>
      </c>
      <c r="R3" s="53">
        <v>100</v>
      </c>
      <c r="S3" s="53">
        <v>100</v>
      </c>
      <c r="T3" s="53">
        <v>100</v>
      </c>
      <c r="U3" s="53">
        <v>100</v>
      </c>
      <c r="V3" s="53">
        <v>100</v>
      </c>
      <c r="W3" s="53">
        <v>100</v>
      </c>
      <c r="X3" s="53">
        <v>100</v>
      </c>
      <c r="Y3" s="53">
        <v>100</v>
      </c>
      <c r="Z3" s="53">
        <f t="shared" ref="Z3:Z28" si="2">INDEX($J$1:$X$1,MATCH(100,$J3:$X3,0))</f>
        <v>0</v>
      </c>
      <c r="AB3" s="53"/>
      <c r="AC3" s="26" t="str">
        <f t="shared" ref="AC3:AC28" si="3">IFERROR(INDEX($J$1:$X$1,MATCH(50,$J3:$X3,0)),"")</f>
        <v/>
      </c>
    </row>
    <row r="4" spans="1:41">
      <c r="A4" s="138" t="s">
        <v>82</v>
      </c>
      <c r="B4" s="138">
        <v>100</v>
      </c>
      <c r="C4" s="139" t="s">
        <v>109</v>
      </c>
      <c r="D4" s="53">
        <v>5</v>
      </c>
      <c r="E4" s="53">
        <f>INT(VLOOKUP(B4,价值设定!$I$3:$M$102,5,0)*D4)</f>
        <v>120</v>
      </c>
      <c r="F4" s="53">
        <v>42</v>
      </c>
      <c r="G4" s="53">
        <v>5</v>
      </c>
      <c r="H4" s="56" t="str">
        <f t="shared" si="0"/>
        <v>prop,204,5</v>
      </c>
      <c r="I4" s="53" t="str">
        <f t="shared" si="1"/>
        <v>stage_token,600</v>
      </c>
      <c r="K4" s="53"/>
      <c r="L4" s="53"/>
      <c r="M4" s="53"/>
      <c r="N4" s="53">
        <v>100</v>
      </c>
      <c r="O4" s="53">
        <v>100</v>
      </c>
      <c r="P4" s="53">
        <v>100</v>
      </c>
      <c r="Q4" s="53">
        <v>100</v>
      </c>
      <c r="R4" s="53">
        <v>100</v>
      </c>
      <c r="S4" s="53">
        <v>100</v>
      </c>
      <c r="T4" s="53">
        <v>100</v>
      </c>
      <c r="U4" s="53">
        <v>100</v>
      </c>
      <c r="V4" s="53">
        <v>100</v>
      </c>
      <c r="W4" s="53">
        <v>100</v>
      </c>
      <c r="X4" s="53">
        <v>100</v>
      </c>
      <c r="Y4" s="53">
        <v>100</v>
      </c>
      <c r="Z4" s="53">
        <f t="shared" si="2"/>
        <v>51</v>
      </c>
      <c r="AB4" s="53"/>
      <c r="AC4" s="26" t="str">
        <f t="shared" si="3"/>
        <v/>
      </c>
      <c r="AI4" s="81"/>
      <c r="AJ4" s="81"/>
      <c r="AK4" s="81"/>
      <c r="AL4" s="81"/>
      <c r="AM4" s="81"/>
      <c r="AN4" s="81"/>
      <c r="AO4" s="81"/>
    </row>
    <row r="5" spans="1:41">
      <c r="A5" s="138" t="s">
        <v>83</v>
      </c>
      <c r="B5" s="138">
        <v>100</v>
      </c>
      <c r="C5" s="139" t="s">
        <v>110</v>
      </c>
      <c r="D5" s="53">
        <v>10</v>
      </c>
      <c r="E5" s="53">
        <f>INT(VLOOKUP(B5,价值设定!$I$3:$M$102,5,0)*D5)</f>
        <v>240</v>
      </c>
      <c r="F5" s="53">
        <v>51</v>
      </c>
      <c r="G5" s="53">
        <v>2</v>
      </c>
      <c r="H5" s="56" t="str">
        <f t="shared" si="0"/>
        <v>prop,205,2</v>
      </c>
      <c r="I5" s="53" t="str">
        <f t="shared" si="1"/>
        <v>stage_token,480</v>
      </c>
      <c r="K5" s="53"/>
      <c r="L5" s="53"/>
      <c r="N5" s="53"/>
      <c r="O5" s="53">
        <v>100</v>
      </c>
      <c r="P5" s="53">
        <v>100</v>
      </c>
      <c r="Q5" s="53">
        <v>100</v>
      </c>
      <c r="R5" s="53">
        <v>100</v>
      </c>
      <c r="S5" s="53">
        <v>100</v>
      </c>
      <c r="T5" s="53">
        <v>100</v>
      </c>
      <c r="U5" s="53">
        <v>100</v>
      </c>
      <c r="V5" s="53">
        <v>100</v>
      </c>
      <c r="W5" s="53">
        <v>100</v>
      </c>
      <c r="X5" s="53">
        <v>100</v>
      </c>
      <c r="Y5" s="53">
        <v>100</v>
      </c>
      <c r="Z5" s="53">
        <f t="shared" si="2"/>
        <v>62</v>
      </c>
      <c r="AB5" s="53"/>
      <c r="AC5" s="26" t="str">
        <f t="shared" si="3"/>
        <v/>
      </c>
      <c r="AI5" s="140"/>
      <c r="AJ5" s="140"/>
      <c r="AK5" s="140"/>
      <c r="AL5" s="140"/>
      <c r="AM5" s="140"/>
      <c r="AN5" s="140"/>
      <c r="AO5" s="81"/>
    </row>
    <row r="6" spans="1:41">
      <c r="A6" s="138" t="s">
        <v>84</v>
      </c>
      <c r="B6" s="138">
        <v>100</v>
      </c>
      <c r="C6" s="139" t="s">
        <v>111</v>
      </c>
      <c r="D6" s="53">
        <v>20</v>
      </c>
      <c r="E6" s="53">
        <f>INT(VLOOKUP(B6,价值设定!$I$3:$M$102,5,0)*D6)</f>
        <v>480</v>
      </c>
      <c r="F6" s="53">
        <v>82</v>
      </c>
      <c r="G6" s="53">
        <v>2</v>
      </c>
      <c r="H6" s="56" t="str">
        <f t="shared" si="0"/>
        <v>prop,206,2</v>
      </c>
      <c r="I6" s="53" t="str">
        <f t="shared" si="1"/>
        <v>stage_token,960</v>
      </c>
      <c r="K6" s="53"/>
      <c r="L6" s="53"/>
      <c r="P6" s="53">
        <v>100</v>
      </c>
      <c r="Q6" s="53">
        <v>100</v>
      </c>
      <c r="R6" s="53">
        <v>100</v>
      </c>
      <c r="S6" s="53">
        <v>100</v>
      </c>
      <c r="T6" s="53">
        <v>100</v>
      </c>
      <c r="U6" s="53">
        <v>100</v>
      </c>
      <c r="V6" s="53">
        <v>100</v>
      </c>
      <c r="W6" s="53">
        <v>100</v>
      </c>
      <c r="X6" s="53">
        <v>100</v>
      </c>
      <c r="Y6" s="53">
        <v>100</v>
      </c>
      <c r="Z6" s="53">
        <f t="shared" si="2"/>
        <v>72</v>
      </c>
      <c r="AB6" s="53"/>
      <c r="AC6" s="26" t="str">
        <f t="shared" si="3"/>
        <v/>
      </c>
      <c r="AI6" s="60"/>
      <c r="AJ6" s="60"/>
      <c r="AK6" s="60"/>
      <c r="AL6" s="60"/>
      <c r="AM6" s="60"/>
      <c r="AN6" s="60"/>
      <c r="AO6" s="81"/>
    </row>
    <row r="7" spans="1:41">
      <c r="A7" s="138" t="s">
        <v>85</v>
      </c>
      <c r="B7" s="138">
        <v>100</v>
      </c>
      <c r="C7" s="139" t="s">
        <v>112</v>
      </c>
      <c r="D7" s="53">
        <v>10</v>
      </c>
      <c r="E7" s="53">
        <f>INT(VLOOKUP(B7,价值设定!$I$3:$M$102,5,0)*D7)</f>
        <v>240</v>
      </c>
      <c r="F7" s="53">
        <v>0</v>
      </c>
      <c r="G7" s="53">
        <v>2</v>
      </c>
      <c r="H7" s="56" t="str">
        <f t="shared" si="0"/>
        <v>prop,207,2</v>
      </c>
      <c r="I7" s="53" t="str">
        <f t="shared" si="1"/>
        <v>stage_token,480</v>
      </c>
      <c r="J7" s="53">
        <v>100</v>
      </c>
      <c r="K7" s="53">
        <v>100</v>
      </c>
      <c r="L7" s="53">
        <v>100</v>
      </c>
      <c r="M7" s="53">
        <v>100</v>
      </c>
      <c r="N7" s="53">
        <v>100</v>
      </c>
      <c r="O7" s="53">
        <v>100</v>
      </c>
      <c r="P7" s="53">
        <v>100</v>
      </c>
      <c r="Q7" s="53">
        <v>100</v>
      </c>
      <c r="R7" s="53">
        <v>100</v>
      </c>
      <c r="S7" s="53">
        <v>100</v>
      </c>
      <c r="T7" s="53">
        <v>100</v>
      </c>
      <c r="U7" s="53">
        <v>100</v>
      </c>
      <c r="V7" s="53">
        <v>100</v>
      </c>
      <c r="W7" s="53">
        <v>100</v>
      </c>
      <c r="X7" s="53">
        <v>100</v>
      </c>
      <c r="Y7" s="53">
        <v>100</v>
      </c>
      <c r="Z7" s="53">
        <f t="shared" si="2"/>
        <v>0</v>
      </c>
      <c r="AB7" s="53"/>
      <c r="AC7" s="26" t="str">
        <f t="shared" si="3"/>
        <v/>
      </c>
      <c r="AI7" s="60"/>
      <c r="AJ7" s="60"/>
      <c r="AK7" s="60"/>
      <c r="AL7" s="60"/>
      <c r="AM7" s="60"/>
      <c r="AN7" s="60"/>
      <c r="AO7" s="81"/>
    </row>
    <row r="8" spans="1:41">
      <c r="A8" s="138" t="s">
        <v>86</v>
      </c>
      <c r="B8" s="138">
        <v>100</v>
      </c>
      <c r="C8" s="139" t="s">
        <v>113</v>
      </c>
      <c r="D8" s="53">
        <v>10</v>
      </c>
      <c r="E8" s="53">
        <f>INT(VLOOKUP(B8,价值设定!$I$3:$M$102,5,0)*D8)</f>
        <v>240</v>
      </c>
      <c r="F8" s="53">
        <v>0</v>
      </c>
      <c r="G8" s="53">
        <v>2</v>
      </c>
      <c r="H8" s="56" t="str">
        <f t="shared" si="0"/>
        <v>prop,208,2</v>
      </c>
      <c r="I8" s="53" t="str">
        <f t="shared" si="1"/>
        <v>stage_token,480</v>
      </c>
      <c r="J8" s="53">
        <v>100</v>
      </c>
      <c r="K8" s="53">
        <v>100</v>
      </c>
      <c r="L8" s="53">
        <v>100</v>
      </c>
      <c r="M8" s="53">
        <v>100</v>
      </c>
      <c r="N8" s="53">
        <v>100</v>
      </c>
      <c r="O8" s="53">
        <v>100</v>
      </c>
      <c r="P8" s="53">
        <v>100</v>
      </c>
      <c r="Q8" s="53">
        <v>100</v>
      </c>
      <c r="R8" s="53">
        <v>100</v>
      </c>
      <c r="S8" s="53">
        <v>100</v>
      </c>
      <c r="T8" s="53">
        <v>100</v>
      </c>
      <c r="U8" s="53">
        <v>100</v>
      </c>
      <c r="V8" s="53">
        <v>100</v>
      </c>
      <c r="W8" s="53">
        <v>100</v>
      </c>
      <c r="X8" s="53">
        <v>100</v>
      </c>
      <c r="Y8" s="53">
        <v>100</v>
      </c>
      <c r="Z8" s="53">
        <f t="shared" si="2"/>
        <v>0</v>
      </c>
      <c r="AB8" s="53"/>
      <c r="AC8" s="26" t="str">
        <f t="shared" si="3"/>
        <v/>
      </c>
      <c r="AI8" s="60"/>
      <c r="AJ8" s="60"/>
      <c r="AK8" s="60"/>
      <c r="AL8" s="60"/>
      <c r="AM8" s="60"/>
      <c r="AN8" s="60"/>
      <c r="AO8" s="81"/>
    </row>
    <row r="9" spans="1:41">
      <c r="A9" s="138" t="s">
        <v>87</v>
      </c>
      <c r="B9" s="138">
        <v>100</v>
      </c>
      <c r="C9" s="139" t="s">
        <v>114</v>
      </c>
      <c r="D9" s="53">
        <v>10</v>
      </c>
      <c r="E9" s="53">
        <f>INT(VLOOKUP(B9,价值设定!$I$3:$M$102,5,0)*D9)</f>
        <v>240</v>
      </c>
      <c r="F9" s="53">
        <v>0</v>
      </c>
      <c r="G9" s="53">
        <v>2</v>
      </c>
      <c r="H9" s="56" t="str">
        <f t="shared" si="0"/>
        <v>prop,209,2</v>
      </c>
      <c r="I9" s="53" t="str">
        <f t="shared" si="1"/>
        <v>stage_token,480</v>
      </c>
      <c r="J9" s="53">
        <v>100</v>
      </c>
      <c r="K9" s="53">
        <v>100</v>
      </c>
      <c r="L9" s="53">
        <v>100</v>
      </c>
      <c r="M9" s="53">
        <v>100</v>
      </c>
      <c r="N9" s="53">
        <v>100</v>
      </c>
      <c r="O9" s="53">
        <v>100</v>
      </c>
      <c r="P9" s="53">
        <v>100</v>
      </c>
      <c r="Q9" s="53">
        <v>100</v>
      </c>
      <c r="R9" s="53">
        <v>100</v>
      </c>
      <c r="S9" s="53">
        <v>100</v>
      </c>
      <c r="T9" s="53">
        <v>100</v>
      </c>
      <c r="U9" s="53">
        <v>100</v>
      </c>
      <c r="V9" s="53">
        <v>100</v>
      </c>
      <c r="W9" s="53">
        <v>100</v>
      </c>
      <c r="X9" s="53">
        <v>100</v>
      </c>
      <c r="Y9" s="53">
        <v>100</v>
      </c>
      <c r="Z9" s="53">
        <f t="shared" si="2"/>
        <v>0</v>
      </c>
      <c r="AB9" s="53"/>
      <c r="AC9" s="26" t="str">
        <f t="shared" si="3"/>
        <v/>
      </c>
      <c r="AI9" s="60"/>
      <c r="AJ9" s="60"/>
      <c r="AK9" s="60"/>
      <c r="AL9" s="60"/>
      <c r="AM9" s="60"/>
      <c r="AN9" s="60"/>
      <c r="AO9" s="81"/>
    </row>
    <row r="10" spans="1:41">
      <c r="A10" s="138" t="s">
        <v>88</v>
      </c>
      <c r="B10" s="138">
        <v>100</v>
      </c>
      <c r="C10" s="139" t="s">
        <v>115</v>
      </c>
      <c r="D10" s="53">
        <v>10</v>
      </c>
      <c r="E10" s="53">
        <f>INT(VLOOKUP(B10,价值设定!$I$3:$M$102,5,0)*D10)</f>
        <v>240</v>
      </c>
      <c r="F10" s="53">
        <v>0</v>
      </c>
      <c r="G10" s="53">
        <v>2</v>
      </c>
      <c r="H10" s="56" t="str">
        <f t="shared" si="0"/>
        <v>prop,210,2</v>
      </c>
      <c r="I10" s="53" t="str">
        <f t="shared" si="1"/>
        <v>stage_token,480</v>
      </c>
      <c r="J10" s="53">
        <v>100</v>
      </c>
      <c r="K10" s="53">
        <v>100</v>
      </c>
      <c r="L10" s="53">
        <v>100</v>
      </c>
      <c r="M10" s="53">
        <v>100</v>
      </c>
      <c r="N10" s="53">
        <v>100</v>
      </c>
      <c r="O10" s="53">
        <v>100</v>
      </c>
      <c r="P10" s="53">
        <v>100</v>
      </c>
      <c r="Q10" s="53">
        <v>100</v>
      </c>
      <c r="R10" s="53">
        <v>100</v>
      </c>
      <c r="S10" s="53">
        <v>100</v>
      </c>
      <c r="T10" s="53">
        <v>100</v>
      </c>
      <c r="U10" s="53">
        <v>100</v>
      </c>
      <c r="V10" s="53">
        <v>100</v>
      </c>
      <c r="W10" s="53">
        <v>100</v>
      </c>
      <c r="X10" s="53">
        <v>100</v>
      </c>
      <c r="Y10" s="53">
        <v>100</v>
      </c>
      <c r="Z10" s="53">
        <f t="shared" si="2"/>
        <v>0</v>
      </c>
      <c r="AB10" s="53"/>
      <c r="AC10" s="26" t="str">
        <f t="shared" si="3"/>
        <v/>
      </c>
      <c r="AI10" s="60"/>
      <c r="AJ10" s="60"/>
      <c r="AK10" s="60"/>
      <c r="AL10" s="60"/>
      <c r="AM10" s="60"/>
      <c r="AN10" s="60"/>
      <c r="AO10" s="81"/>
    </row>
    <row r="11" spans="1:41">
      <c r="A11" s="138" t="s">
        <v>89</v>
      </c>
      <c r="B11" s="138">
        <v>100</v>
      </c>
      <c r="C11" s="139" t="s">
        <v>116</v>
      </c>
      <c r="D11" s="53">
        <v>20</v>
      </c>
      <c r="E11" s="53">
        <f>INT(VLOOKUP(B11,价值设定!$I$3:$M$102,5,0)*D11)</f>
        <v>480</v>
      </c>
      <c r="F11" s="53">
        <v>51</v>
      </c>
      <c r="G11" s="53">
        <v>2</v>
      </c>
      <c r="H11" s="56" t="str">
        <f t="shared" si="0"/>
        <v>prop,211,2</v>
      </c>
      <c r="I11" s="53" t="str">
        <f t="shared" si="1"/>
        <v>stage_token,960</v>
      </c>
      <c r="K11" s="53"/>
      <c r="L11" s="53"/>
      <c r="M11" s="53"/>
      <c r="N11" s="53">
        <v>100</v>
      </c>
      <c r="O11" s="53">
        <v>100</v>
      </c>
      <c r="P11" s="53">
        <v>100</v>
      </c>
      <c r="Q11" s="53">
        <v>100</v>
      </c>
      <c r="R11" s="53">
        <v>100</v>
      </c>
      <c r="S11" s="53">
        <v>100</v>
      </c>
      <c r="T11" s="53">
        <v>100</v>
      </c>
      <c r="U11" s="53">
        <v>100</v>
      </c>
      <c r="V11" s="53">
        <v>100</v>
      </c>
      <c r="W11" s="53">
        <v>100</v>
      </c>
      <c r="X11" s="53">
        <v>100</v>
      </c>
      <c r="Y11" s="53">
        <v>100</v>
      </c>
      <c r="Z11" s="53">
        <f t="shared" si="2"/>
        <v>51</v>
      </c>
      <c r="AB11" s="53"/>
      <c r="AC11" s="26" t="str">
        <f t="shared" si="3"/>
        <v/>
      </c>
      <c r="AI11" s="60"/>
      <c r="AJ11" s="60"/>
      <c r="AK11" s="60"/>
      <c r="AL11" s="60"/>
      <c r="AM11" s="60"/>
      <c r="AN11" s="60"/>
      <c r="AO11" s="81"/>
    </row>
    <row r="12" spans="1:41">
      <c r="A12" s="138" t="s">
        <v>90</v>
      </c>
      <c r="B12" s="138">
        <v>100</v>
      </c>
      <c r="C12" s="139" t="s">
        <v>117</v>
      </c>
      <c r="D12" s="53">
        <v>20</v>
      </c>
      <c r="E12" s="53">
        <f>INT(VLOOKUP(B12,价值设定!$I$3:$M$102,5,0)*D12)</f>
        <v>480</v>
      </c>
      <c r="F12" s="53">
        <v>51</v>
      </c>
      <c r="G12" s="53">
        <v>2</v>
      </c>
      <c r="H12" s="56" t="str">
        <f t="shared" si="0"/>
        <v>prop,212,2</v>
      </c>
      <c r="I12" s="53" t="str">
        <f t="shared" si="1"/>
        <v>stage_token,960</v>
      </c>
      <c r="K12" s="53"/>
      <c r="L12" s="53"/>
      <c r="M12" s="53"/>
      <c r="N12" s="53">
        <v>100</v>
      </c>
      <c r="O12" s="53">
        <v>100</v>
      </c>
      <c r="P12" s="53">
        <v>100</v>
      </c>
      <c r="Q12" s="53">
        <v>100</v>
      </c>
      <c r="R12" s="53">
        <v>100</v>
      </c>
      <c r="S12" s="53">
        <v>100</v>
      </c>
      <c r="T12" s="53">
        <v>100</v>
      </c>
      <c r="U12" s="53">
        <v>100</v>
      </c>
      <c r="V12" s="53">
        <v>100</v>
      </c>
      <c r="W12" s="53">
        <v>100</v>
      </c>
      <c r="X12" s="53">
        <v>100</v>
      </c>
      <c r="Y12" s="53">
        <v>100</v>
      </c>
      <c r="Z12" s="53">
        <f t="shared" si="2"/>
        <v>51</v>
      </c>
      <c r="AB12" s="53"/>
      <c r="AC12" s="26" t="str">
        <f t="shared" si="3"/>
        <v/>
      </c>
      <c r="AI12" s="60"/>
      <c r="AJ12" s="60"/>
      <c r="AK12" s="60"/>
      <c r="AL12" s="60"/>
      <c r="AM12" s="60"/>
      <c r="AN12" s="60"/>
      <c r="AO12" s="81"/>
    </row>
    <row r="13" spans="1:41">
      <c r="A13" s="138" t="s">
        <v>91</v>
      </c>
      <c r="B13" s="138">
        <v>100</v>
      </c>
      <c r="C13" s="139" t="s">
        <v>118</v>
      </c>
      <c r="D13" s="53">
        <v>20</v>
      </c>
      <c r="E13" s="53">
        <f>INT(VLOOKUP(B13,价值设定!$I$3:$M$102,5,0)*D13)</f>
        <v>480</v>
      </c>
      <c r="F13" s="53">
        <v>51</v>
      </c>
      <c r="G13" s="53">
        <v>2</v>
      </c>
      <c r="H13" s="56" t="str">
        <f t="shared" si="0"/>
        <v>prop,213,2</v>
      </c>
      <c r="I13" s="53" t="str">
        <f t="shared" si="1"/>
        <v>stage_token,960</v>
      </c>
      <c r="K13" s="53"/>
      <c r="L13" s="53"/>
      <c r="M13" s="53"/>
      <c r="N13" s="53">
        <v>100</v>
      </c>
      <c r="O13" s="53">
        <v>100</v>
      </c>
      <c r="P13" s="53">
        <v>100</v>
      </c>
      <c r="Q13" s="53">
        <v>100</v>
      </c>
      <c r="R13" s="53">
        <v>100</v>
      </c>
      <c r="S13" s="53">
        <v>100</v>
      </c>
      <c r="T13" s="53">
        <v>100</v>
      </c>
      <c r="U13" s="53">
        <v>100</v>
      </c>
      <c r="V13" s="53">
        <v>100</v>
      </c>
      <c r="W13" s="53">
        <v>100</v>
      </c>
      <c r="X13" s="53">
        <v>100</v>
      </c>
      <c r="Y13" s="53">
        <v>100</v>
      </c>
      <c r="Z13" s="53">
        <f t="shared" si="2"/>
        <v>51</v>
      </c>
      <c r="AB13" s="53"/>
      <c r="AC13" s="26" t="str">
        <f t="shared" si="3"/>
        <v/>
      </c>
      <c r="AI13" s="60"/>
      <c r="AJ13" s="60"/>
      <c r="AK13" s="60"/>
      <c r="AL13" s="60"/>
      <c r="AM13" s="60"/>
      <c r="AN13" s="60"/>
      <c r="AO13" s="81"/>
    </row>
    <row r="14" spans="1:41">
      <c r="A14" s="138" t="s">
        <v>92</v>
      </c>
      <c r="B14" s="138">
        <v>100</v>
      </c>
      <c r="C14" s="139" t="s">
        <v>119</v>
      </c>
      <c r="D14" s="53">
        <v>20</v>
      </c>
      <c r="E14" s="53">
        <f>INT(VLOOKUP(B14,价值设定!$I$3:$M$102,5,0)*D14)</f>
        <v>480</v>
      </c>
      <c r="F14" s="53">
        <v>51</v>
      </c>
      <c r="G14" s="53">
        <v>2</v>
      </c>
      <c r="H14" s="56" t="str">
        <f t="shared" si="0"/>
        <v>prop,214,2</v>
      </c>
      <c r="I14" s="53" t="str">
        <f t="shared" si="1"/>
        <v>stage_token,960</v>
      </c>
      <c r="K14" s="53"/>
      <c r="L14" s="53"/>
      <c r="M14" s="53"/>
      <c r="N14" s="53">
        <v>100</v>
      </c>
      <c r="O14" s="53">
        <v>100</v>
      </c>
      <c r="P14" s="53">
        <v>100</v>
      </c>
      <c r="Q14" s="53">
        <v>100</v>
      </c>
      <c r="R14" s="53">
        <v>100</v>
      </c>
      <c r="S14" s="53">
        <v>100</v>
      </c>
      <c r="T14" s="53">
        <v>100</v>
      </c>
      <c r="U14" s="53">
        <v>100</v>
      </c>
      <c r="V14" s="53">
        <v>100</v>
      </c>
      <c r="W14" s="53">
        <v>100</v>
      </c>
      <c r="X14" s="53">
        <v>100</v>
      </c>
      <c r="Y14" s="53">
        <v>100</v>
      </c>
      <c r="Z14" s="53">
        <f t="shared" si="2"/>
        <v>51</v>
      </c>
      <c r="AB14" s="53"/>
      <c r="AC14" s="26" t="str">
        <f t="shared" si="3"/>
        <v/>
      </c>
      <c r="AI14" s="60"/>
      <c r="AJ14" s="60"/>
      <c r="AK14" s="60"/>
      <c r="AL14" s="60"/>
      <c r="AM14" s="60"/>
      <c r="AN14" s="60"/>
      <c r="AO14" s="81"/>
    </row>
    <row r="15" spans="1:41">
      <c r="A15" s="138" t="s">
        <v>93</v>
      </c>
      <c r="B15" s="138">
        <v>100</v>
      </c>
      <c r="C15" s="139" t="s">
        <v>120</v>
      </c>
      <c r="D15" s="53">
        <v>20</v>
      </c>
      <c r="E15" s="53">
        <f>INT(VLOOKUP(B15,价值设定!$I$3:$M$102,5,0)*D15)</f>
        <v>480</v>
      </c>
      <c r="F15" s="53">
        <v>32</v>
      </c>
      <c r="G15" s="53">
        <v>2</v>
      </c>
      <c r="H15" s="56" t="str">
        <f t="shared" si="0"/>
        <v>prop,301,2</v>
      </c>
      <c r="I15" s="53" t="str">
        <f t="shared" si="1"/>
        <v>stage_token,960</v>
      </c>
      <c r="J15" s="53">
        <v>100</v>
      </c>
      <c r="K15" s="53">
        <v>100</v>
      </c>
      <c r="L15" s="53">
        <v>100</v>
      </c>
      <c r="M15" s="53">
        <v>100</v>
      </c>
      <c r="N15" s="53">
        <v>100</v>
      </c>
      <c r="O15" s="53">
        <v>100</v>
      </c>
      <c r="P15" s="53">
        <v>100</v>
      </c>
      <c r="Q15" s="53">
        <v>100</v>
      </c>
      <c r="R15" s="53">
        <v>100</v>
      </c>
      <c r="S15" s="53">
        <v>100</v>
      </c>
      <c r="T15" s="53">
        <v>100</v>
      </c>
      <c r="U15" s="53">
        <v>100</v>
      </c>
      <c r="V15" s="53">
        <v>100</v>
      </c>
      <c r="W15" s="53">
        <v>100</v>
      </c>
      <c r="X15" s="53">
        <v>100</v>
      </c>
      <c r="Y15" s="53">
        <v>100</v>
      </c>
      <c r="Z15" s="53">
        <f t="shared" si="2"/>
        <v>0</v>
      </c>
      <c r="AB15" s="53"/>
      <c r="AC15" s="26" t="str">
        <f t="shared" si="3"/>
        <v/>
      </c>
      <c r="AI15" s="60"/>
      <c r="AJ15" s="60"/>
      <c r="AK15" s="60"/>
      <c r="AL15" s="60"/>
      <c r="AM15" s="60"/>
      <c r="AN15" s="60"/>
      <c r="AO15" s="81"/>
    </row>
    <row r="16" spans="1:41">
      <c r="A16" s="138" t="s">
        <v>94</v>
      </c>
      <c r="B16" s="138">
        <v>100</v>
      </c>
      <c r="C16" s="139" t="s">
        <v>121</v>
      </c>
      <c r="D16" s="53">
        <v>50</v>
      </c>
      <c r="E16" s="53">
        <f>INT(VLOOKUP(B16,价值设定!$I$3:$M$102,5,0)*D16)</f>
        <v>1200</v>
      </c>
      <c r="F16" s="53">
        <v>51</v>
      </c>
      <c r="G16" s="53">
        <v>1</v>
      </c>
      <c r="H16" s="56" t="str">
        <f t="shared" si="0"/>
        <v>prop,302,1</v>
      </c>
      <c r="I16" s="53" t="str">
        <f t="shared" si="1"/>
        <v>stage_token,1200</v>
      </c>
      <c r="K16" s="53"/>
      <c r="L16" s="53"/>
      <c r="M16" s="53"/>
      <c r="N16" s="53"/>
      <c r="O16" s="53">
        <v>100</v>
      </c>
      <c r="P16" s="53">
        <v>100</v>
      </c>
      <c r="Q16" s="53">
        <v>100</v>
      </c>
      <c r="R16" s="53">
        <v>100</v>
      </c>
      <c r="S16" s="53">
        <v>100</v>
      </c>
      <c r="T16" s="53">
        <v>100</v>
      </c>
      <c r="U16" s="53">
        <v>100</v>
      </c>
      <c r="V16" s="53">
        <v>100</v>
      </c>
      <c r="W16" s="53">
        <v>100</v>
      </c>
      <c r="X16" s="53">
        <v>100</v>
      </c>
      <c r="Y16" s="53">
        <v>100</v>
      </c>
      <c r="Z16" s="53">
        <f t="shared" si="2"/>
        <v>62</v>
      </c>
      <c r="AB16" s="53"/>
      <c r="AC16" s="26" t="str">
        <f t="shared" si="3"/>
        <v/>
      </c>
      <c r="AI16" s="60"/>
      <c r="AJ16" s="60"/>
      <c r="AK16" s="60"/>
      <c r="AL16" s="60"/>
      <c r="AM16" s="60"/>
      <c r="AN16" s="60"/>
      <c r="AO16" s="81"/>
    </row>
    <row r="17" spans="1:41">
      <c r="A17" s="138" t="s">
        <v>95</v>
      </c>
      <c r="B17" s="138">
        <v>100</v>
      </c>
      <c r="C17" s="139" t="s">
        <v>122</v>
      </c>
      <c r="D17" s="53">
        <v>150</v>
      </c>
      <c r="E17" s="53">
        <f>INT(VLOOKUP(B17,价值设定!$I$3:$M$102,5,0)*D17)</f>
        <v>3600</v>
      </c>
      <c r="F17" s="53">
        <v>72</v>
      </c>
      <c r="G17" s="53">
        <v>1</v>
      </c>
      <c r="H17" s="56" t="str">
        <f t="shared" si="0"/>
        <v>prop,303,1</v>
      </c>
      <c r="I17" s="53" t="str">
        <f t="shared" si="1"/>
        <v>stage_token,3600</v>
      </c>
      <c r="K17" s="53"/>
      <c r="L17" s="53"/>
      <c r="M17" s="53"/>
      <c r="N17" s="53"/>
      <c r="O17" s="53"/>
      <c r="P17" s="53"/>
      <c r="Q17" s="53">
        <v>100</v>
      </c>
      <c r="R17" s="53">
        <v>100</v>
      </c>
      <c r="S17" s="53">
        <v>100</v>
      </c>
      <c r="T17" s="53">
        <v>100</v>
      </c>
      <c r="U17" s="53">
        <v>100</v>
      </c>
      <c r="V17" s="53">
        <v>100</v>
      </c>
      <c r="W17" s="53">
        <v>100</v>
      </c>
      <c r="X17" s="53">
        <v>100</v>
      </c>
      <c r="Y17" s="53">
        <v>100</v>
      </c>
      <c r="Z17" s="53">
        <f t="shared" si="2"/>
        <v>82</v>
      </c>
      <c r="AB17" s="53"/>
      <c r="AC17" s="26" t="str">
        <f t="shared" si="3"/>
        <v/>
      </c>
      <c r="AI17" s="60"/>
      <c r="AJ17" s="60"/>
      <c r="AK17" s="60"/>
      <c r="AL17" s="60"/>
      <c r="AM17" s="60"/>
      <c r="AN17" s="60"/>
      <c r="AO17" s="81"/>
    </row>
    <row r="18" spans="1:41">
      <c r="A18" s="138" t="s">
        <v>96</v>
      </c>
      <c r="B18" s="138">
        <v>100</v>
      </c>
      <c r="C18" s="139" t="s">
        <v>123</v>
      </c>
      <c r="D18" s="53">
        <v>20</v>
      </c>
      <c r="E18" s="53">
        <f>INT(VLOOKUP(B18,价值设定!$I$3:$M$102,5,0)*D18)</f>
        <v>480</v>
      </c>
      <c r="F18" s="53">
        <v>32</v>
      </c>
      <c r="G18" s="53">
        <v>2</v>
      </c>
      <c r="H18" s="56" t="str">
        <f t="shared" si="0"/>
        <v>prop,304,2</v>
      </c>
      <c r="I18" s="53" t="str">
        <f t="shared" si="1"/>
        <v>stage_token,960</v>
      </c>
      <c r="J18" s="53">
        <v>100</v>
      </c>
      <c r="K18" s="53">
        <v>100</v>
      </c>
      <c r="L18" s="53">
        <v>100</v>
      </c>
      <c r="M18" s="53">
        <v>100</v>
      </c>
      <c r="N18" s="53">
        <v>100</v>
      </c>
      <c r="O18" s="53">
        <v>100</v>
      </c>
      <c r="P18" s="53">
        <v>100</v>
      </c>
      <c r="Q18" s="53">
        <v>100</v>
      </c>
      <c r="R18" s="53">
        <v>100</v>
      </c>
      <c r="S18" s="53">
        <v>100</v>
      </c>
      <c r="T18" s="53">
        <v>100</v>
      </c>
      <c r="U18" s="53">
        <v>100</v>
      </c>
      <c r="V18" s="53">
        <v>100</v>
      </c>
      <c r="W18" s="53">
        <v>100</v>
      </c>
      <c r="X18" s="53">
        <v>100</v>
      </c>
      <c r="Y18" s="53">
        <v>100</v>
      </c>
      <c r="Z18" s="53">
        <f t="shared" si="2"/>
        <v>0</v>
      </c>
      <c r="AB18" s="53"/>
      <c r="AC18" s="26" t="str">
        <f t="shared" si="3"/>
        <v/>
      </c>
      <c r="AI18" s="60"/>
      <c r="AJ18" s="60"/>
      <c r="AK18" s="60"/>
      <c r="AL18" s="60"/>
      <c r="AM18" s="60"/>
      <c r="AN18" s="60"/>
      <c r="AO18" s="81"/>
    </row>
    <row r="19" spans="1:41">
      <c r="A19" s="138" t="s">
        <v>97</v>
      </c>
      <c r="B19" s="138">
        <v>100</v>
      </c>
      <c r="C19" s="139" t="s">
        <v>124</v>
      </c>
      <c r="D19" s="53">
        <v>50</v>
      </c>
      <c r="E19" s="53">
        <f>INT(VLOOKUP(B19,价值设定!$I$3:$M$102,5,0)*D19)</f>
        <v>1200</v>
      </c>
      <c r="F19" s="53">
        <v>51</v>
      </c>
      <c r="G19" s="53">
        <v>1</v>
      </c>
      <c r="H19" s="56" t="str">
        <f t="shared" si="0"/>
        <v>prop,305,1</v>
      </c>
      <c r="I19" s="53" t="str">
        <f t="shared" si="1"/>
        <v>stage_token,1200</v>
      </c>
      <c r="K19" s="53"/>
      <c r="L19" s="53"/>
      <c r="M19" s="53"/>
      <c r="N19" s="53"/>
      <c r="O19" s="53">
        <v>100</v>
      </c>
      <c r="P19" s="53">
        <v>100</v>
      </c>
      <c r="Q19" s="53">
        <v>100</v>
      </c>
      <c r="R19" s="53">
        <v>100</v>
      </c>
      <c r="S19" s="53">
        <v>100</v>
      </c>
      <c r="T19" s="53">
        <v>100</v>
      </c>
      <c r="U19" s="53">
        <v>100</v>
      </c>
      <c r="V19" s="53">
        <v>100</v>
      </c>
      <c r="W19" s="53">
        <v>100</v>
      </c>
      <c r="X19" s="53">
        <v>100</v>
      </c>
      <c r="Y19" s="53">
        <v>100</v>
      </c>
      <c r="Z19" s="53">
        <f t="shared" si="2"/>
        <v>62</v>
      </c>
      <c r="AB19" s="53"/>
      <c r="AC19" s="26" t="str">
        <f t="shared" si="3"/>
        <v/>
      </c>
      <c r="AI19" s="60"/>
      <c r="AJ19" s="60"/>
      <c r="AK19" s="60"/>
      <c r="AL19" s="60"/>
      <c r="AM19" s="60"/>
      <c r="AN19" s="60"/>
      <c r="AO19" s="81"/>
    </row>
    <row r="20" spans="1:41">
      <c r="A20" s="138" t="s">
        <v>98</v>
      </c>
      <c r="B20" s="138">
        <v>100</v>
      </c>
      <c r="C20" s="139" t="s">
        <v>125</v>
      </c>
      <c r="D20" s="53">
        <v>150</v>
      </c>
      <c r="E20" s="53">
        <f>INT(VLOOKUP(B20,价值设定!$I$3:$M$102,5,0)*D20)</f>
        <v>3600</v>
      </c>
      <c r="F20" s="53">
        <v>72</v>
      </c>
      <c r="G20" s="53">
        <v>1</v>
      </c>
      <c r="H20" s="56" t="str">
        <f t="shared" si="0"/>
        <v>prop,306,1</v>
      </c>
      <c r="I20" s="53" t="str">
        <f t="shared" si="1"/>
        <v>stage_token,3600</v>
      </c>
      <c r="K20" s="53"/>
      <c r="L20" s="53"/>
      <c r="M20" s="53"/>
      <c r="N20" s="53"/>
      <c r="O20" s="53"/>
      <c r="P20" s="53"/>
      <c r="Q20" s="53">
        <v>100</v>
      </c>
      <c r="R20" s="53">
        <v>100</v>
      </c>
      <c r="S20" s="53">
        <v>100</v>
      </c>
      <c r="T20" s="53">
        <v>100</v>
      </c>
      <c r="U20" s="53">
        <v>100</v>
      </c>
      <c r="V20" s="53">
        <v>100</v>
      </c>
      <c r="W20" s="53">
        <v>100</v>
      </c>
      <c r="X20" s="53">
        <v>100</v>
      </c>
      <c r="Y20" s="53">
        <v>100</v>
      </c>
      <c r="Z20" s="53">
        <f t="shared" si="2"/>
        <v>82</v>
      </c>
      <c r="AB20" s="53"/>
      <c r="AC20" s="26" t="str">
        <f t="shared" si="3"/>
        <v/>
      </c>
      <c r="AI20" s="60"/>
      <c r="AJ20" s="60"/>
      <c r="AK20" s="60"/>
      <c r="AL20" s="60"/>
      <c r="AM20" s="60"/>
      <c r="AN20" s="60"/>
      <c r="AO20" s="81"/>
    </row>
    <row r="21" spans="1:41">
      <c r="A21" s="138" t="s">
        <v>99</v>
      </c>
      <c r="B21" s="138">
        <v>100</v>
      </c>
      <c r="C21" s="139" t="s">
        <v>126</v>
      </c>
      <c r="D21" s="53">
        <v>20</v>
      </c>
      <c r="E21" s="53">
        <f>INT(VLOOKUP(B21,价值设定!$I$3:$M$102,5,0)*D21)</f>
        <v>480</v>
      </c>
      <c r="F21" s="53">
        <v>32</v>
      </c>
      <c r="G21" s="53">
        <v>2</v>
      </c>
      <c r="H21" s="56" t="str">
        <f t="shared" si="0"/>
        <v>prop,307,2</v>
      </c>
      <c r="I21" s="53" t="str">
        <f t="shared" si="1"/>
        <v>stage_token,960</v>
      </c>
      <c r="J21" s="53">
        <v>100</v>
      </c>
      <c r="K21" s="53">
        <v>100</v>
      </c>
      <c r="L21" s="53">
        <v>100</v>
      </c>
      <c r="M21" s="53">
        <v>100</v>
      </c>
      <c r="N21" s="53">
        <v>100</v>
      </c>
      <c r="O21" s="53">
        <v>100</v>
      </c>
      <c r="P21" s="53">
        <v>100</v>
      </c>
      <c r="Q21" s="53">
        <v>100</v>
      </c>
      <c r="R21" s="53">
        <v>100</v>
      </c>
      <c r="S21" s="53">
        <v>100</v>
      </c>
      <c r="T21" s="53">
        <v>100</v>
      </c>
      <c r="U21" s="53">
        <v>100</v>
      </c>
      <c r="V21" s="53">
        <v>100</v>
      </c>
      <c r="W21" s="53">
        <v>100</v>
      </c>
      <c r="X21" s="53">
        <v>100</v>
      </c>
      <c r="Y21" s="53">
        <v>100</v>
      </c>
      <c r="Z21" s="53">
        <f t="shared" si="2"/>
        <v>0</v>
      </c>
      <c r="AB21" s="53"/>
      <c r="AC21" s="26" t="str">
        <f t="shared" si="3"/>
        <v/>
      </c>
      <c r="AI21" s="81"/>
      <c r="AJ21" s="81"/>
      <c r="AK21" s="81"/>
      <c r="AL21" s="81"/>
      <c r="AM21" s="81"/>
      <c r="AN21" s="81"/>
      <c r="AO21" s="81"/>
    </row>
    <row r="22" spans="1:41">
      <c r="A22" s="138" t="s">
        <v>100</v>
      </c>
      <c r="B22" s="138">
        <v>100</v>
      </c>
      <c r="C22" s="139" t="s">
        <v>127</v>
      </c>
      <c r="D22" s="53">
        <v>50</v>
      </c>
      <c r="E22" s="53">
        <f>INT(VLOOKUP(B22,价值设定!$I$3:$M$102,5,0)*D22)</f>
        <v>1200</v>
      </c>
      <c r="F22" s="53">
        <v>51</v>
      </c>
      <c r="G22" s="53">
        <v>1</v>
      </c>
      <c r="H22" s="56" t="str">
        <f t="shared" si="0"/>
        <v>prop,308,1</v>
      </c>
      <c r="I22" s="53" t="str">
        <f t="shared" si="1"/>
        <v>stage_token,1200</v>
      </c>
      <c r="K22" s="53"/>
      <c r="L22" s="53"/>
      <c r="M22" s="53"/>
      <c r="N22" s="53"/>
      <c r="O22" s="53">
        <v>100</v>
      </c>
      <c r="P22" s="53">
        <v>100</v>
      </c>
      <c r="Q22" s="53">
        <v>100</v>
      </c>
      <c r="R22" s="53">
        <v>100</v>
      </c>
      <c r="S22" s="53">
        <v>100</v>
      </c>
      <c r="T22" s="53">
        <v>100</v>
      </c>
      <c r="U22" s="53">
        <v>100</v>
      </c>
      <c r="V22" s="53">
        <v>100</v>
      </c>
      <c r="W22" s="53">
        <v>100</v>
      </c>
      <c r="X22" s="53">
        <v>100</v>
      </c>
      <c r="Y22" s="53">
        <v>100</v>
      </c>
      <c r="Z22" s="53">
        <f t="shared" si="2"/>
        <v>62</v>
      </c>
      <c r="AB22" s="53"/>
      <c r="AC22" s="26" t="str">
        <f t="shared" si="3"/>
        <v/>
      </c>
      <c r="AI22" s="81"/>
      <c r="AJ22" s="81"/>
      <c r="AK22" s="81"/>
      <c r="AL22" s="81"/>
      <c r="AM22" s="81"/>
      <c r="AN22" s="81"/>
      <c r="AO22" s="81"/>
    </row>
    <row r="23" spans="1:41">
      <c r="A23" s="138" t="s">
        <v>101</v>
      </c>
      <c r="B23" s="138">
        <v>100</v>
      </c>
      <c r="C23" s="139" t="s">
        <v>128</v>
      </c>
      <c r="D23" s="53">
        <v>150</v>
      </c>
      <c r="E23" s="53">
        <f>INT(VLOOKUP(B23,价值设定!$I$3:$M$102,5,0)*D23)</f>
        <v>3600</v>
      </c>
      <c r="F23" s="53">
        <v>72</v>
      </c>
      <c r="G23" s="53">
        <v>1</v>
      </c>
      <c r="H23" s="56" t="str">
        <f t="shared" si="0"/>
        <v>prop,309,1</v>
      </c>
      <c r="I23" s="53" t="str">
        <f t="shared" si="1"/>
        <v>stage_token,3600</v>
      </c>
      <c r="K23" s="53"/>
      <c r="L23" s="53"/>
      <c r="M23" s="53"/>
      <c r="N23" s="53"/>
      <c r="O23" s="53"/>
      <c r="P23" s="53"/>
      <c r="Q23" s="53">
        <v>100</v>
      </c>
      <c r="R23" s="53">
        <v>100</v>
      </c>
      <c r="S23" s="53">
        <v>100</v>
      </c>
      <c r="T23" s="53">
        <v>100</v>
      </c>
      <c r="U23" s="53">
        <v>100</v>
      </c>
      <c r="V23" s="53">
        <v>100</v>
      </c>
      <c r="W23" s="53">
        <v>100</v>
      </c>
      <c r="X23" s="53">
        <v>100</v>
      </c>
      <c r="Y23" s="53">
        <v>100</v>
      </c>
      <c r="Z23" s="53">
        <f t="shared" si="2"/>
        <v>82</v>
      </c>
      <c r="AB23" s="53"/>
      <c r="AC23" s="26" t="str">
        <f t="shared" si="3"/>
        <v/>
      </c>
      <c r="AI23" s="81"/>
      <c r="AJ23" s="81"/>
      <c r="AK23" s="81"/>
      <c r="AL23" s="81"/>
      <c r="AM23" s="81"/>
      <c r="AN23" s="81"/>
      <c r="AO23" s="81"/>
    </row>
    <row r="24" spans="1:41">
      <c r="A24" s="138" t="s">
        <v>102</v>
      </c>
      <c r="B24" s="138">
        <v>100</v>
      </c>
      <c r="C24" s="139" t="s">
        <v>129</v>
      </c>
      <c r="D24" s="53">
        <v>20</v>
      </c>
      <c r="E24" s="53">
        <f>INT(VLOOKUP(B24,价值设定!$I$3:$M$102,5,0)*D24)</f>
        <v>480</v>
      </c>
      <c r="F24" s="53">
        <v>32</v>
      </c>
      <c r="G24" s="53">
        <v>2</v>
      </c>
      <c r="H24" s="56" t="str">
        <f t="shared" si="0"/>
        <v>prop,310,2</v>
      </c>
      <c r="I24" s="53" t="str">
        <f t="shared" si="1"/>
        <v>stage_token,960</v>
      </c>
      <c r="J24" s="53">
        <v>100</v>
      </c>
      <c r="K24" s="53">
        <v>100</v>
      </c>
      <c r="L24" s="53">
        <v>100</v>
      </c>
      <c r="M24" s="53">
        <v>100</v>
      </c>
      <c r="N24" s="53">
        <v>100</v>
      </c>
      <c r="O24" s="53">
        <v>100</v>
      </c>
      <c r="P24" s="53">
        <v>100</v>
      </c>
      <c r="Q24" s="53">
        <v>100</v>
      </c>
      <c r="R24" s="53">
        <v>100</v>
      </c>
      <c r="S24" s="53">
        <v>100</v>
      </c>
      <c r="T24" s="53">
        <v>100</v>
      </c>
      <c r="U24" s="53">
        <v>100</v>
      </c>
      <c r="V24" s="53">
        <v>100</v>
      </c>
      <c r="W24" s="53">
        <v>100</v>
      </c>
      <c r="X24" s="53">
        <v>100</v>
      </c>
      <c r="Y24" s="53">
        <v>100</v>
      </c>
      <c r="Z24" s="53">
        <f t="shared" si="2"/>
        <v>0</v>
      </c>
      <c r="AB24" s="53"/>
      <c r="AC24" s="26" t="str">
        <f t="shared" si="3"/>
        <v/>
      </c>
      <c r="AI24" s="81"/>
      <c r="AJ24" s="81"/>
      <c r="AK24" s="81"/>
      <c r="AL24" s="81"/>
      <c r="AM24" s="81"/>
      <c r="AN24" s="81"/>
      <c r="AO24" s="81"/>
    </row>
    <row r="25" spans="1:41">
      <c r="A25" s="138" t="s">
        <v>103</v>
      </c>
      <c r="B25" s="138">
        <v>100</v>
      </c>
      <c r="C25" s="139" t="s">
        <v>130</v>
      </c>
      <c r="D25" s="53">
        <v>50</v>
      </c>
      <c r="E25" s="53">
        <f>INT(VLOOKUP(B25,价值设定!$I$3:$M$102,5,0)*D25)</f>
        <v>1200</v>
      </c>
      <c r="F25" s="53">
        <v>51</v>
      </c>
      <c r="G25" s="53">
        <v>1</v>
      </c>
      <c r="H25" s="56" t="str">
        <f t="shared" si="0"/>
        <v>prop,311,1</v>
      </c>
      <c r="I25" s="53" t="str">
        <f t="shared" si="1"/>
        <v>stage_token,1200</v>
      </c>
      <c r="K25" s="53"/>
      <c r="L25" s="53"/>
      <c r="M25" s="53"/>
      <c r="N25" s="53"/>
      <c r="O25" s="53">
        <v>100</v>
      </c>
      <c r="P25" s="53">
        <v>100</v>
      </c>
      <c r="Q25" s="53">
        <v>100</v>
      </c>
      <c r="R25" s="53">
        <v>100</v>
      </c>
      <c r="S25" s="53">
        <v>100</v>
      </c>
      <c r="T25" s="53">
        <v>100</v>
      </c>
      <c r="U25" s="53">
        <v>100</v>
      </c>
      <c r="V25" s="53">
        <v>100</v>
      </c>
      <c r="W25" s="53">
        <v>100</v>
      </c>
      <c r="X25" s="53">
        <v>100</v>
      </c>
      <c r="Y25" s="53">
        <v>100</v>
      </c>
      <c r="Z25" s="53">
        <f t="shared" si="2"/>
        <v>62</v>
      </c>
      <c r="AB25" s="53"/>
      <c r="AC25" s="26" t="str">
        <f t="shared" si="3"/>
        <v/>
      </c>
      <c r="AI25" s="81"/>
      <c r="AJ25" s="81"/>
      <c r="AK25" s="81"/>
      <c r="AL25" s="81"/>
      <c r="AM25" s="81"/>
      <c r="AN25" s="81"/>
      <c r="AO25" s="81"/>
    </row>
    <row r="26" spans="1:41">
      <c r="A26" s="138" t="s">
        <v>104</v>
      </c>
      <c r="B26" s="138">
        <v>100</v>
      </c>
      <c r="C26" s="139" t="s">
        <v>131</v>
      </c>
      <c r="D26" s="53">
        <v>150</v>
      </c>
      <c r="E26" s="53">
        <f>INT(VLOOKUP(B26,价值设定!$I$3:$M$102,5,0)*D26)</f>
        <v>3600</v>
      </c>
      <c r="F26" s="53">
        <v>72</v>
      </c>
      <c r="G26" s="53">
        <v>1</v>
      </c>
      <c r="H26" s="56" t="str">
        <f t="shared" si="0"/>
        <v>prop,312,1</v>
      </c>
      <c r="I26" s="53" t="str">
        <f t="shared" si="1"/>
        <v>stage_token,3600</v>
      </c>
      <c r="K26" s="53"/>
      <c r="L26" s="53"/>
      <c r="M26" s="53"/>
      <c r="N26" s="53"/>
      <c r="O26" s="53"/>
      <c r="P26" s="53"/>
      <c r="Q26" s="53">
        <v>100</v>
      </c>
      <c r="R26" s="53">
        <v>100</v>
      </c>
      <c r="S26" s="53">
        <v>100</v>
      </c>
      <c r="T26" s="53">
        <v>100</v>
      </c>
      <c r="U26" s="53">
        <v>100</v>
      </c>
      <c r="V26" s="53">
        <v>100</v>
      </c>
      <c r="W26" s="53">
        <v>100</v>
      </c>
      <c r="X26" s="53">
        <v>100</v>
      </c>
      <c r="Y26" s="53">
        <v>100</v>
      </c>
      <c r="Z26" s="53">
        <f t="shared" si="2"/>
        <v>82</v>
      </c>
      <c r="AB26" s="53"/>
      <c r="AC26" s="26" t="str">
        <f t="shared" si="3"/>
        <v/>
      </c>
    </row>
    <row r="27" spans="1:41">
      <c r="A27" s="138" t="s">
        <v>105</v>
      </c>
      <c r="B27" s="138">
        <v>100</v>
      </c>
      <c r="C27" s="139" t="s">
        <v>132</v>
      </c>
      <c r="D27" s="53">
        <v>50</v>
      </c>
      <c r="E27" s="53">
        <f>INT(VLOOKUP(B27,价值设定!$I$3:$M$102,5,0)*D27)</f>
        <v>1200</v>
      </c>
      <c r="F27" s="53">
        <v>42</v>
      </c>
      <c r="G27" s="53">
        <v>1</v>
      </c>
      <c r="H27" s="56" t="str">
        <f t="shared" si="0"/>
        <v>prop,322,1</v>
      </c>
      <c r="I27" s="53" t="str">
        <f t="shared" si="1"/>
        <v>stage_token,1200</v>
      </c>
      <c r="J27" s="53">
        <v>100</v>
      </c>
      <c r="K27" s="53">
        <v>100</v>
      </c>
      <c r="L27" s="53">
        <v>100</v>
      </c>
      <c r="M27" s="53">
        <v>100</v>
      </c>
      <c r="N27" s="53">
        <v>100</v>
      </c>
      <c r="O27" s="53">
        <v>100</v>
      </c>
      <c r="P27" s="53">
        <v>100</v>
      </c>
      <c r="Q27" s="53">
        <v>100</v>
      </c>
      <c r="R27" s="53">
        <v>100</v>
      </c>
      <c r="S27" s="53">
        <v>100</v>
      </c>
      <c r="T27" s="53">
        <v>100</v>
      </c>
      <c r="U27" s="53">
        <v>100</v>
      </c>
      <c r="V27" s="53">
        <v>100</v>
      </c>
      <c r="W27" s="53">
        <v>100</v>
      </c>
      <c r="X27" s="53">
        <v>100</v>
      </c>
      <c r="Y27" s="53">
        <v>100</v>
      </c>
      <c r="Z27" s="53">
        <f t="shared" si="2"/>
        <v>0</v>
      </c>
      <c r="AB27" s="53"/>
      <c r="AC27" s="26" t="str">
        <f t="shared" si="3"/>
        <v/>
      </c>
    </row>
    <row r="28" spans="1:41">
      <c r="A28" s="138" t="s">
        <v>106</v>
      </c>
      <c r="B28" s="138">
        <v>100</v>
      </c>
      <c r="C28" s="139" t="s">
        <v>133</v>
      </c>
      <c r="D28" s="53">
        <v>100</v>
      </c>
      <c r="E28" s="53">
        <f>INT(VLOOKUP(B28,价值设定!$I$3:$M$102,5,0)*D28)</f>
        <v>2400</v>
      </c>
      <c r="F28" s="53">
        <v>91</v>
      </c>
      <c r="G28" s="53">
        <v>1</v>
      </c>
      <c r="H28" s="56" t="str">
        <f t="shared" si="0"/>
        <v>prop,323,1</v>
      </c>
      <c r="I28" s="53" t="str">
        <f t="shared" si="1"/>
        <v>stage_token,2400</v>
      </c>
      <c r="K28" s="53"/>
      <c r="Q28" s="53">
        <v>100</v>
      </c>
      <c r="R28" s="53">
        <v>100</v>
      </c>
      <c r="S28" s="53">
        <v>100</v>
      </c>
      <c r="T28" s="53">
        <v>100</v>
      </c>
      <c r="U28" s="53">
        <v>100</v>
      </c>
      <c r="V28" s="53">
        <v>100</v>
      </c>
      <c r="W28" s="53">
        <v>100</v>
      </c>
      <c r="X28" s="53">
        <v>100</v>
      </c>
      <c r="Y28" s="53">
        <v>100</v>
      </c>
      <c r="Z28" s="53">
        <f t="shared" si="2"/>
        <v>82</v>
      </c>
      <c r="AB28" s="53"/>
      <c r="AC28" s="26" t="str">
        <f t="shared" si="3"/>
        <v/>
      </c>
    </row>
    <row r="29" spans="1:41">
      <c r="A29" s="138"/>
      <c r="B29" s="138"/>
      <c r="C29" s="139"/>
    </row>
    <row r="30" spans="1:41">
      <c r="A30" s="138" t="s">
        <v>311</v>
      </c>
      <c r="B30" s="138" t="s">
        <v>2333</v>
      </c>
      <c r="C30" s="138" t="s">
        <v>2334</v>
      </c>
      <c r="D30" s="138" t="s">
        <v>243</v>
      </c>
      <c r="E30" s="139" t="s">
        <v>296</v>
      </c>
      <c r="F30" s="53" t="s">
        <v>1927</v>
      </c>
      <c r="G30" s="53" t="s">
        <v>1928</v>
      </c>
      <c r="H30" s="53" t="s">
        <v>1929</v>
      </c>
      <c r="I30" s="53" t="s">
        <v>1930</v>
      </c>
      <c r="K30" s="53"/>
      <c r="L30" s="53"/>
      <c r="M30" s="138"/>
      <c r="N30" s="56"/>
      <c r="O30" s="56"/>
      <c r="P30" s="56"/>
      <c r="Q30" s="53"/>
      <c r="R30" s="53"/>
      <c r="Z30" s="26"/>
      <c r="AA30" s="26"/>
      <c r="AB30" s="53"/>
      <c r="AC30" s="53"/>
    </row>
    <row r="31" spans="1:41">
      <c r="A31" s="138">
        <v>100</v>
      </c>
      <c r="B31" s="138">
        <v>1</v>
      </c>
      <c r="C31" s="138">
        <v>999</v>
      </c>
      <c r="D31" s="138">
        <f t="shared" ref="D31:D57" si="4">Y2</f>
        <v>100</v>
      </c>
      <c r="E31" s="56" t="str">
        <f t="shared" ref="E31:E57" si="5">I2</f>
        <v>stage_token,240</v>
      </c>
      <c r="F31" s="141" t="str">
        <f t="shared" ref="F31:F57" si="6">H2</f>
        <v>prop,202,5</v>
      </c>
      <c r="G31" s="56" t="str">
        <f>F31</f>
        <v>prop,202,5</v>
      </c>
      <c r="H31" s="53">
        <f>IF(Z2=0,0,INT(Z2/10)&amp;","&amp;Z2)</f>
        <v>0</v>
      </c>
      <c r="I31" s="53">
        <f>IF(AA2=0,0,INT(AA2/10)&amp;","&amp;AA2)</f>
        <v>0</v>
      </c>
      <c r="K31" s="53"/>
      <c r="L31" s="53"/>
      <c r="M31" s="138"/>
      <c r="N31" s="56"/>
      <c r="O31" s="56"/>
      <c r="P31" s="56"/>
      <c r="Q31" s="53"/>
      <c r="R31" s="53"/>
      <c r="Z31" s="26"/>
      <c r="AA31" s="26"/>
      <c r="AB31" s="53"/>
      <c r="AC31" s="53"/>
    </row>
    <row r="32" spans="1:41">
      <c r="A32" s="138">
        <v>101</v>
      </c>
      <c r="B32" s="138">
        <v>1</v>
      </c>
      <c r="C32" s="138">
        <v>999</v>
      </c>
      <c r="D32" s="138">
        <f t="shared" si="4"/>
        <v>100</v>
      </c>
      <c r="E32" s="56" t="str">
        <f t="shared" si="5"/>
        <v>stage_token,360</v>
      </c>
      <c r="F32" s="141" t="str">
        <f t="shared" si="6"/>
        <v>prop,203,5</v>
      </c>
      <c r="G32" s="56" t="str">
        <f t="shared" ref="G32:G57" si="7">F32</f>
        <v>prop,203,5</v>
      </c>
      <c r="H32" s="53">
        <f t="shared" ref="H32:H57" si="8">IF(Z3=0,0,INT(Z3/10)&amp;","&amp;Z3)</f>
        <v>0</v>
      </c>
      <c r="I32" s="53">
        <f t="shared" ref="I32:I57" si="9">IF(AA3=0,0,INT(AA3/10)&amp;","&amp;AA3)</f>
        <v>0</v>
      </c>
      <c r="K32" s="53"/>
      <c r="L32" s="53"/>
      <c r="M32" s="138"/>
      <c r="N32" s="56"/>
      <c r="O32" s="56"/>
      <c r="P32" s="56"/>
      <c r="Q32" s="53"/>
      <c r="R32" s="53"/>
      <c r="Z32" s="26"/>
      <c r="AA32" s="26"/>
      <c r="AB32" s="53"/>
      <c r="AC32" s="53"/>
    </row>
    <row r="33" spans="1:29">
      <c r="A33" s="138">
        <v>102</v>
      </c>
      <c r="B33" s="138">
        <v>1</v>
      </c>
      <c r="C33" s="138">
        <v>999</v>
      </c>
      <c r="D33" s="138">
        <f t="shared" si="4"/>
        <v>100</v>
      </c>
      <c r="E33" s="56" t="str">
        <f t="shared" si="5"/>
        <v>stage_token,600</v>
      </c>
      <c r="F33" s="141" t="str">
        <f t="shared" si="6"/>
        <v>prop,204,5</v>
      </c>
      <c r="G33" s="56" t="str">
        <f t="shared" si="7"/>
        <v>prop,204,5</v>
      </c>
      <c r="H33" s="53" t="str">
        <f t="shared" si="8"/>
        <v>5,51</v>
      </c>
      <c r="I33" s="53">
        <f t="shared" si="9"/>
        <v>0</v>
      </c>
      <c r="K33" s="53"/>
      <c r="L33" s="53"/>
      <c r="M33" s="138"/>
      <c r="N33" s="56"/>
      <c r="O33" s="56"/>
      <c r="P33" s="56"/>
      <c r="Q33" s="53"/>
      <c r="R33" s="53"/>
      <c r="Z33" s="26"/>
      <c r="AA33" s="26"/>
      <c r="AB33" s="53"/>
      <c r="AC33" s="53"/>
    </row>
    <row r="34" spans="1:29">
      <c r="A34" s="138">
        <v>103</v>
      </c>
      <c r="B34" s="138">
        <v>1</v>
      </c>
      <c r="C34" s="138">
        <v>999</v>
      </c>
      <c r="D34" s="138">
        <f t="shared" si="4"/>
        <v>100</v>
      </c>
      <c r="E34" s="56" t="str">
        <f t="shared" si="5"/>
        <v>stage_token,480</v>
      </c>
      <c r="F34" s="141" t="str">
        <f t="shared" si="6"/>
        <v>prop,205,2</v>
      </c>
      <c r="G34" s="56" t="str">
        <f t="shared" si="7"/>
        <v>prop,205,2</v>
      </c>
      <c r="H34" s="53" t="str">
        <f t="shared" si="8"/>
        <v>6,62</v>
      </c>
      <c r="I34" s="53">
        <f t="shared" si="9"/>
        <v>0</v>
      </c>
      <c r="K34" s="53"/>
      <c r="L34" s="53"/>
      <c r="M34" s="138"/>
      <c r="N34" s="56"/>
      <c r="O34" s="56"/>
      <c r="P34" s="56"/>
      <c r="Q34" s="53"/>
      <c r="R34" s="53"/>
      <c r="Z34" s="26"/>
      <c r="AA34" s="26"/>
      <c r="AB34" s="53"/>
      <c r="AC34" s="53"/>
    </row>
    <row r="35" spans="1:29">
      <c r="A35" s="138">
        <v>104</v>
      </c>
      <c r="B35" s="138">
        <v>1</v>
      </c>
      <c r="C35" s="138">
        <v>999</v>
      </c>
      <c r="D35" s="138">
        <f t="shared" si="4"/>
        <v>100</v>
      </c>
      <c r="E35" s="56" t="str">
        <f t="shared" si="5"/>
        <v>stage_token,960</v>
      </c>
      <c r="F35" s="141" t="str">
        <f t="shared" si="6"/>
        <v>prop,206,2</v>
      </c>
      <c r="G35" s="56" t="str">
        <f t="shared" si="7"/>
        <v>prop,206,2</v>
      </c>
      <c r="H35" s="53" t="str">
        <f t="shared" si="8"/>
        <v>7,72</v>
      </c>
      <c r="I35" s="53">
        <f t="shared" si="9"/>
        <v>0</v>
      </c>
      <c r="K35" s="53"/>
      <c r="L35" s="53"/>
      <c r="M35" s="138"/>
      <c r="N35" s="56"/>
      <c r="O35" s="56"/>
      <c r="P35" s="56"/>
      <c r="Q35" s="53"/>
      <c r="R35" s="53"/>
      <c r="Z35" s="26"/>
      <c r="AA35" s="26"/>
      <c r="AB35" s="53"/>
      <c r="AC35" s="53"/>
    </row>
    <row r="36" spans="1:29">
      <c r="A36" s="138">
        <v>105</v>
      </c>
      <c r="B36" s="138">
        <v>1</v>
      </c>
      <c r="C36" s="138">
        <v>999</v>
      </c>
      <c r="D36" s="138">
        <f t="shared" si="4"/>
        <v>100</v>
      </c>
      <c r="E36" s="56" t="str">
        <f t="shared" si="5"/>
        <v>stage_token,480</v>
      </c>
      <c r="F36" s="141" t="str">
        <f t="shared" si="6"/>
        <v>prop,207,2</v>
      </c>
      <c r="G36" s="56" t="str">
        <f t="shared" si="7"/>
        <v>prop,207,2</v>
      </c>
      <c r="H36" s="53">
        <f t="shared" si="8"/>
        <v>0</v>
      </c>
      <c r="I36" s="53">
        <f t="shared" si="9"/>
        <v>0</v>
      </c>
      <c r="K36" s="53"/>
      <c r="L36" s="53"/>
      <c r="M36" s="138"/>
      <c r="N36" s="56"/>
      <c r="O36" s="56"/>
      <c r="P36" s="56"/>
      <c r="Q36" s="53"/>
      <c r="R36" s="53"/>
      <c r="Z36" s="26"/>
      <c r="AA36" s="26"/>
      <c r="AB36" s="53"/>
      <c r="AC36" s="53"/>
    </row>
    <row r="37" spans="1:29">
      <c r="A37" s="138">
        <v>106</v>
      </c>
      <c r="B37" s="138">
        <v>1</v>
      </c>
      <c r="C37" s="138">
        <v>999</v>
      </c>
      <c r="D37" s="138">
        <f t="shared" si="4"/>
        <v>100</v>
      </c>
      <c r="E37" s="56" t="str">
        <f t="shared" si="5"/>
        <v>stage_token,480</v>
      </c>
      <c r="F37" s="141" t="str">
        <f t="shared" si="6"/>
        <v>prop,208,2</v>
      </c>
      <c r="G37" s="56" t="str">
        <f t="shared" si="7"/>
        <v>prop,208,2</v>
      </c>
      <c r="H37" s="53">
        <f t="shared" si="8"/>
        <v>0</v>
      </c>
      <c r="I37" s="53">
        <f t="shared" si="9"/>
        <v>0</v>
      </c>
      <c r="K37" s="53"/>
      <c r="L37" s="53"/>
      <c r="M37" s="138"/>
      <c r="N37" s="56"/>
      <c r="O37" s="56"/>
      <c r="P37" s="56"/>
      <c r="Q37" s="53"/>
      <c r="R37" s="53"/>
      <c r="Z37" s="26"/>
      <c r="AA37" s="26"/>
      <c r="AB37" s="53"/>
      <c r="AC37" s="53"/>
    </row>
    <row r="38" spans="1:29">
      <c r="A38" s="138">
        <v>107</v>
      </c>
      <c r="B38" s="138">
        <v>1</v>
      </c>
      <c r="C38" s="138">
        <v>999</v>
      </c>
      <c r="D38" s="138">
        <f t="shared" si="4"/>
        <v>100</v>
      </c>
      <c r="E38" s="56" t="str">
        <f t="shared" si="5"/>
        <v>stage_token,480</v>
      </c>
      <c r="F38" s="141" t="str">
        <f t="shared" si="6"/>
        <v>prop,209,2</v>
      </c>
      <c r="G38" s="56" t="str">
        <f t="shared" si="7"/>
        <v>prop,209,2</v>
      </c>
      <c r="H38" s="53">
        <f t="shared" si="8"/>
        <v>0</v>
      </c>
      <c r="I38" s="53">
        <f t="shared" si="9"/>
        <v>0</v>
      </c>
      <c r="K38" s="53"/>
      <c r="L38" s="53"/>
      <c r="M38" s="138"/>
      <c r="N38" s="56"/>
      <c r="O38" s="56"/>
      <c r="P38" s="56"/>
      <c r="Q38" s="53"/>
      <c r="R38" s="53"/>
      <c r="Z38" s="26"/>
      <c r="AA38" s="26"/>
      <c r="AB38" s="53"/>
      <c r="AC38" s="53"/>
    </row>
    <row r="39" spans="1:29">
      <c r="A39" s="138">
        <v>108</v>
      </c>
      <c r="B39" s="138">
        <v>1</v>
      </c>
      <c r="C39" s="138">
        <v>999</v>
      </c>
      <c r="D39" s="138">
        <f t="shared" si="4"/>
        <v>100</v>
      </c>
      <c r="E39" s="56" t="str">
        <f t="shared" si="5"/>
        <v>stage_token,480</v>
      </c>
      <c r="F39" s="141" t="str">
        <f t="shared" si="6"/>
        <v>prop,210,2</v>
      </c>
      <c r="G39" s="56" t="str">
        <f t="shared" si="7"/>
        <v>prop,210,2</v>
      </c>
      <c r="H39" s="53">
        <f t="shared" si="8"/>
        <v>0</v>
      </c>
      <c r="I39" s="53">
        <f t="shared" si="9"/>
        <v>0</v>
      </c>
      <c r="K39" s="53"/>
      <c r="L39" s="53"/>
      <c r="M39" s="138"/>
      <c r="N39" s="56"/>
      <c r="O39" s="56"/>
      <c r="P39" s="56"/>
      <c r="Q39" s="53"/>
      <c r="R39" s="53"/>
      <c r="Z39" s="26"/>
      <c r="AA39" s="26"/>
      <c r="AB39" s="53"/>
      <c r="AC39" s="53"/>
    </row>
    <row r="40" spans="1:29">
      <c r="A40" s="138">
        <v>109</v>
      </c>
      <c r="B40" s="138">
        <v>1</v>
      </c>
      <c r="C40" s="138">
        <v>999</v>
      </c>
      <c r="D40" s="138">
        <f t="shared" si="4"/>
        <v>100</v>
      </c>
      <c r="E40" s="56" t="str">
        <f t="shared" si="5"/>
        <v>stage_token,960</v>
      </c>
      <c r="F40" s="141" t="str">
        <f t="shared" si="6"/>
        <v>prop,211,2</v>
      </c>
      <c r="G40" s="56" t="str">
        <f t="shared" si="7"/>
        <v>prop,211,2</v>
      </c>
      <c r="H40" s="53" t="str">
        <f t="shared" si="8"/>
        <v>5,51</v>
      </c>
      <c r="I40" s="53">
        <f t="shared" si="9"/>
        <v>0</v>
      </c>
      <c r="K40" s="53"/>
      <c r="L40" s="53"/>
      <c r="M40" s="138"/>
      <c r="N40" s="56"/>
      <c r="O40" s="56"/>
      <c r="P40" s="56"/>
      <c r="Q40" s="53"/>
      <c r="R40" s="53"/>
      <c r="Z40" s="26"/>
      <c r="AA40" s="26"/>
      <c r="AB40" s="53"/>
      <c r="AC40" s="53"/>
    </row>
    <row r="41" spans="1:29">
      <c r="A41" s="138">
        <v>110</v>
      </c>
      <c r="B41" s="138">
        <v>1</v>
      </c>
      <c r="C41" s="138">
        <v>999</v>
      </c>
      <c r="D41" s="138">
        <f t="shared" si="4"/>
        <v>100</v>
      </c>
      <c r="E41" s="56" t="str">
        <f t="shared" si="5"/>
        <v>stage_token,960</v>
      </c>
      <c r="F41" s="141" t="str">
        <f t="shared" si="6"/>
        <v>prop,212,2</v>
      </c>
      <c r="G41" s="56" t="str">
        <f t="shared" si="7"/>
        <v>prop,212,2</v>
      </c>
      <c r="H41" s="53" t="str">
        <f t="shared" si="8"/>
        <v>5,51</v>
      </c>
      <c r="I41" s="53">
        <f t="shared" si="9"/>
        <v>0</v>
      </c>
      <c r="K41" s="53"/>
      <c r="L41" s="53"/>
      <c r="M41" s="138"/>
      <c r="N41" s="56"/>
      <c r="O41" s="56"/>
      <c r="P41" s="56"/>
      <c r="Q41" s="53"/>
      <c r="R41" s="53"/>
      <c r="Z41" s="26"/>
      <c r="AA41" s="26"/>
      <c r="AB41" s="53"/>
      <c r="AC41" s="53"/>
    </row>
    <row r="42" spans="1:29">
      <c r="A42" s="138">
        <v>111</v>
      </c>
      <c r="B42" s="138">
        <v>1</v>
      </c>
      <c r="C42" s="138">
        <v>999</v>
      </c>
      <c r="D42" s="138">
        <f t="shared" si="4"/>
        <v>100</v>
      </c>
      <c r="E42" s="56" t="str">
        <f t="shared" si="5"/>
        <v>stage_token,960</v>
      </c>
      <c r="F42" s="141" t="str">
        <f t="shared" si="6"/>
        <v>prop,213,2</v>
      </c>
      <c r="G42" s="56" t="str">
        <f t="shared" si="7"/>
        <v>prop,213,2</v>
      </c>
      <c r="H42" s="53" t="str">
        <f t="shared" si="8"/>
        <v>5,51</v>
      </c>
      <c r="I42" s="53">
        <f t="shared" si="9"/>
        <v>0</v>
      </c>
      <c r="K42" s="53"/>
      <c r="L42" s="53"/>
      <c r="M42" s="138"/>
      <c r="N42" s="56"/>
      <c r="O42" s="56"/>
      <c r="P42" s="56"/>
      <c r="Q42" s="53"/>
      <c r="R42" s="53"/>
      <c r="Z42" s="26"/>
      <c r="AA42" s="26"/>
      <c r="AB42" s="53"/>
      <c r="AC42" s="53"/>
    </row>
    <row r="43" spans="1:29">
      <c r="A43" s="138">
        <v>112</v>
      </c>
      <c r="B43" s="138">
        <v>1</v>
      </c>
      <c r="C43" s="138">
        <v>999</v>
      </c>
      <c r="D43" s="138">
        <f t="shared" si="4"/>
        <v>100</v>
      </c>
      <c r="E43" s="56" t="str">
        <f t="shared" si="5"/>
        <v>stage_token,960</v>
      </c>
      <c r="F43" s="141" t="str">
        <f t="shared" si="6"/>
        <v>prop,214,2</v>
      </c>
      <c r="G43" s="56" t="str">
        <f t="shared" si="7"/>
        <v>prop,214,2</v>
      </c>
      <c r="H43" s="53" t="str">
        <f t="shared" si="8"/>
        <v>5,51</v>
      </c>
      <c r="I43" s="53">
        <f t="shared" si="9"/>
        <v>0</v>
      </c>
      <c r="K43" s="53"/>
      <c r="L43" s="53"/>
      <c r="M43" s="138"/>
      <c r="N43" s="56"/>
      <c r="O43" s="56"/>
      <c r="P43" s="56"/>
      <c r="Q43" s="53"/>
      <c r="R43" s="53"/>
      <c r="Z43" s="26"/>
      <c r="AA43" s="26"/>
      <c r="AB43" s="53"/>
      <c r="AC43" s="53"/>
    </row>
    <row r="44" spans="1:29">
      <c r="A44" s="138">
        <v>113</v>
      </c>
      <c r="B44" s="138">
        <v>1</v>
      </c>
      <c r="C44" s="138">
        <v>999</v>
      </c>
      <c r="D44" s="138">
        <f t="shared" si="4"/>
        <v>100</v>
      </c>
      <c r="E44" s="56" t="str">
        <f t="shared" si="5"/>
        <v>stage_token,960</v>
      </c>
      <c r="F44" s="141" t="str">
        <f t="shared" si="6"/>
        <v>prop,301,2</v>
      </c>
      <c r="G44" s="56" t="str">
        <f t="shared" si="7"/>
        <v>prop,301,2</v>
      </c>
      <c r="H44" s="53">
        <f t="shared" si="8"/>
        <v>0</v>
      </c>
      <c r="I44" s="53">
        <f t="shared" si="9"/>
        <v>0</v>
      </c>
      <c r="K44" s="53"/>
      <c r="L44" s="53"/>
      <c r="M44" s="138"/>
      <c r="N44" s="56"/>
      <c r="O44" s="56"/>
      <c r="P44" s="56"/>
      <c r="Q44" s="53"/>
      <c r="R44" s="53"/>
      <c r="Z44" s="26"/>
      <c r="AA44" s="26"/>
      <c r="AB44" s="53"/>
      <c r="AC44" s="53"/>
    </row>
    <row r="45" spans="1:29">
      <c r="A45" s="138">
        <v>114</v>
      </c>
      <c r="B45" s="138">
        <v>1</v>
      </c>
      <c r="C45" s="138">
        <v>999</v>
      </c>
      <c r="D45" s="138">
        <f t="shared" si="4"/>
        <v>100</v>
      </c>
      <c r="E45" s="56" t="str">
        <f t="shared" si="5"/>
        <v>stage_token,1200</v>
      </c>
      <c r="F45" s="141" t="str">
        <f t="shared" si="6"/>
        <v>prop,302,1</v>
      </c>
      <c r="G45" s="56" t="str">
        <f t="shared" si="7"/>
        <v>prop,302,1</v>
      </c>
      <c r="H45" s="53" t="str">
        <f t="shared" si="8"/>
        <v>6,62</v>
      </c>
      <c r="I45" s="53">
        <f t="shared" si="9"/>
        <v>0</v>
      </c>
      <c r="K45" s="53"/>
      <c r="L45" s="53"/>
      <c r="M45" s="138"/>
      <c r="N45" s="56"/>
      <c r="O45" s="56"/>
      <c r="P45" s="56"/>
      <c r="Q45" s="53"/>
      <c r="R45" s="53"/>
      <c r="Z45" s="26"/>
      <c r="AA45" s="26"/>
      <c r="AB45" s="53"/>
      <c r="AC45" s="53"/>
    </row>
    <row r="46" spans="1:29">
      <c r="A46" s="138">
        <v>115</v>
      </c>
      <c r="B46" s="138">
        <v>1</v>
      </c>
      <c r="C46" s="138">
        <v>999</v>
      </c>
      <c r="D46" s="138">
        <f t="shared" si="4"/>
        <v>100</v>
      </c>
      <c r="E46" s="56" t="str">
        <f t="shared" si="5"/>
        <v>stage_token,3600</v>
      </c>
      <c r="F46" s="141" t="str">
        <f t="shared" si="6"/>
        <v>prop,303,1</v>
      </c>
      <c r="G46" s="56" t="str">
        <f t="shared" si="7"/>
        <v>prop,303,1</v>
      </c>
      <c r="H46" s="53" t="str">
        <f t="shared" si="8"/>
        <v>8,82</v>
      </c>
      <c r="I46" s="53">
        <f t="shared" si="9"/>
        <v>0</v>
      </c>
      <c r="K46" s="53"/>
      <c r="L46" s="53"/>
      <c r="M46" s="138"/>
      <c r="N46" s="56"/>
      <c r="O46" s="56"/>
      <c r="P46" s="56"/>
      <c r="Q46" s="53"/>
      <c r="R46" s="53"/>
      <c r="Z46" s="26"/>
      <c r="AA46" s="26"/>
      <c r="AB46" s="53"/>
      <c r="AC46" s="53"/>
    </row>
    <row r="47" spans="1:29">
      <c r="A47" s="138">
        <v>116</v>
      </c>
      <c r="B47" s="138">
        <v>1</v>
      </c>
      <c r="C47" s="138">
        <v>999</v>
      </c>
      <c r="D47" s="138">
        <f t="shared" si="4"/>
        <v>100</v>
      </c>
      <c r="E47" s="56" t="str">
        <f t="shared" si="5"/>
        <v>stage_token,960</v>
      </c>
      <c r="F47" s="141" t="str">
        <f t="shared" si="6"/>
        <v>prop,304,2</v>
      </c>
      <c r="G47" s="56" t="str">
        <f t="shared" si="7"/>
        <v>prop,304,2</v>
      </c>
      <c r="H47" s="53">
        <f t="shared" si="8"/>
        <v>0</v>
      </c>
      <c r="I47" s="53">
        <f t="shared" si="9"/>
        <v>0</v>
      </c>
      <c r="K47" s="53"/>
      <c r="L47" s="53"/>
      <c r="M47" s="138"/>
      <c r="N47" s="56"/>
      <c r="O47" s="56"/>
      <c r="P47" s="56"/>
      <c r="Q47" s="53"/>
      <c r="R47" s="53"/>
      <c r="Z47" s="26"/>
      <c r="AA47" s="26"/>
      <c r="AB47" s="53"/>
      <c r="AC47" s="53"/>
    </row>
    <row r="48" spans="1:29">
      <c r="A48" s="138">
        <v>117</v>
      </c>
      <c r="B48" s="138">
        <v>1</v>
      </c>
      <c r="C48" s="138">
        <v>999</v>
      </c>
      <c r="D48" s="138">
        <f t="shared" si="4"/>
        <v>100</v>
      </c>
      <c r="E48" s="56" t="str">
        <f t="shared" si="5"/>
        <v>stage_token,1200</v>
      </c>
      <c r="F48" s="141" t="str">
        <f t="shared" si="6"/>
        <v>prop,305,1</v>
      </c>
      <c r="G48" s="56" t="str">
        <f t="shared" si="7"/>
        <v>prop,305,1</v>
      </c>
      <c r="H48" s="53" t="str">
        <f t="shared" si="8"/>
        <v>6,62</v>
      </c>
      <c r="I48" s="53">
        <f t="shared" si="9"/>
        <v>0</v>
      </c>
      <c r="K48" s="53"/>
      <c r="L48" s="53"/>
      <c r="M48" s="138"/>
      <c r="N48" s="56"/>
      <c r="O48" s="56"/>
      <c r="P48" s="56"/>
      <c r="Q48" s="53"/>
      <c r="R48" s="53"/>
      <c r="Z48" s="26"/>
      <c r="AA48" s="26"/>
      <c r="AB48" s="53"/>
      <c r="AC48" s="53"/>
    </row>
    <row r="49" spans="1:29">
      <c r="A49" s="138">
        <v>118</v>
      </c>
      <c r="B49" s="138">
        <v>1</v>
      </c>
      <c r="C49" s="138">
        <v>999</v>
      </c>
      <c r="D49" s="138">
        <f t="shared" si="4"/>
        <v>100</v>
      </c>
      <c r="E49" s="56" t="str">
        <f t="shared" si="5"/>
        <v>stage_token,3600</v>
      </c>
      <c r="F49" s="141" t="str">
        <f t="shared" si="6"/>
        <v>prop,306,1</v>
      </c>
      <c r="G49" s="56" t="str">
        <f t="shared" si="7"/>
        <v>prop,306,1</v>
      </c>
      <c r="H49" s="53" t="str">
        <f t="shared" si="8"/>
        <v>8,82</v>
      </c>
      <c r="I49" s="53">
        <f t="shared" si="9"/>
        <v>0</v>
      </c>
      <c r="K49" s="53"/>
      <c r="L49" s="53"/>
      <c r="M49" s="138"/>
      <c r="N49" s="56"/>
      <c r="O49" s="56"/>
      <c r="P49" s="56"/>
      <c r="Q49" s="53"/>
      <c r="R49" s="53"/>
      <c r="Z49" s="26"/>
      <c r="AA49" s="26"/>
      <c r="AB49" s="53"/>
      <c r="AC49" s="53"/>
    </row>
    <row r="50" spans="1:29">
      <c r="A50" s="138">
        <v>119</v>
      </c>
      <c r="B50" s="138">
        <v>1</v>
      </c>
      <c r="C50" s="138">
        <v>999</v>
      </c>
      <c r="D50" s="138">
        <f t="shared" si="4"/>
        <v>100</v>
      </c>
      <c r="E50" s="56" t="str">
        <f t="shared" si="5"/>
        <v>stage_token,960</v>
      </c>
      <c r="F50" s="141" t="str">
        <f t="shared" si="6"/>
        <v>prop,307,2</v>
      </c>
      <c r="G50" s="56" t="str">
        <f t="shared" si="7"/>
        <v>prop,307,2</v>
      </c>
      <c r="H50" s="53">
        <f t="shared" si="8"/>
        <v>0</v>
      </c>
      <c r="I50" s="53">
        <f t="shared" si="9"/>
        <v>0</v>
      </c>
      <c r="K50" s="53"/>
      <c r="L50" s="53"/>
      <c r="M50" s="138"/>
      <c r="N50" s="56"/>
      <c r="O50" s="56"/>
      <c r="P50" s="56"/>
      <c r="Q50" s="53"/>
      <c r="R50" s="53"/>
      <c r="Z50" s="26"/>
      <c r="AA50" s="26"/>
      <c r="AB50" s="53"/>
      <c r="AC50" s="53"/>
    </row>
    <row r="51" spans="1:29">
      <c r="A51" s="138">
        <v>120</v>
      </c>
      <c r="B51" s="138">
        <v>1</v>
      </c>
      <c r="C51" s="138">
        <v>999</v>
      </c>
      <c r="D51" s="138">
        <f t="shared" si="4"/>
        <v>100</v>
      </c>
      <c r="E51" s="56" t="str">
        <f t="shared" si="5"/>
        <v>stage_token,1200</v>
      </c>
      <c r="F51" s="141" t="str">
        <f t="shared" si="6"/>
        <v>prop,308,1</v>
      </c>
      <c r="G51" s="56" t="str">
        <f t="shared" si="7"/>
        <v>prop,308,1</v>
      </c>
      <c r="H51" s="53" t="str">
        <f t="shared" si="8"/>
        <v>6,62</v>
      </c>
      <c r="I51" s="53">
        <f t="shared" si="9"/>
        <v>0</v>
      </c>
      <c r="K51" s="53"/>
      <c r="L51" s="53"/>
      <c r="M51" s="138"/>
      <c r="N51" s="56"/>
      <c r="O51" s="56"/>
      <c r="P51" s="56"/>
      <c r="Q51" s="53"/>
      <c r="R51" s="53"/>
      <c r="Z51" s="26"/>
      <c r="AA51" s="26"/>
      <c r="AB51" s="53"/>
      <c r="AC51" s="53"/>
    </row>
    <row r="52" spans="1:29">
      <c r="A52" s="138">
        <v>121</v>
      </c>
      <c r="B52" s="138">
        <v>1</v>
      </c>
      <c r="C52" s="138">
        <v>999</v>
      </c>
      <c r="D52" s="138">
        <f t="shared" si="4"/>
        <v>100</v>
      </c>
      <c r="E52" s="56" t="str">
        <f t="shared" si="5"/>
        <v>stage_token,3600</v>
      </c>
      <c r="F52" s="141" t="str">
        <f t="shared" si="6"/>
        <v>prop,309,1</v>
      </c>
      <c r="G52" s="56" t="str">
        <f t="shared" si="7"/>
        <v>prop,309,1</v>
      </c>
      <c r="H52" s="53" t="str">
        <f t="shared" si="8"/>
        <v>8,82</v>
      </c>
      <c r="I52" s="53">
        <f t="shared" si="9"/>
        <v>0</v>
      </c>
      <c r="K52" s="53"/>
      <c r="L52" s="53"/>
      <c r="M52" s="138"/>
      <c r="N52" s="56"/>
      <c r="O52" s="56"/>
      <c r="P52" s="56"/>
      <c r="Q52" s="53"/>
      <c r="R52" s="53"/>
      <c r="Z52" s="26"/>
      <c r="AA52" s="26"/>
      <c r="AB52" s="53"/>
      <c r="AC52" s="53"/>
    </row>
    <row r="53" spans="1:29">
      <c r="A53" s="138">
        <v>122</v>
      </c>
      <c r="B53" s="138">
        <v>1</v>
      </c>
      <c r="C53" s="138">
        <v>999</v>
      </c>
      <c r="D53" s="138">
        <f t="shared" si="4"/>
        <v>100</v>
      </c>
      <c r="E53" s="56" t="str">
        <f t="shared" si="5"/>
        <v>stage_token,960</v>
      </c>
      <c r="F53" s="141" t="str">
        <f t="shared" si="6"/>
        <v>prop,310,2</v>
      </c>
      <c r="G53" s="56" t="str">
        <f t="shared" si="7"/>
        <v>prop,310,2</v>
      </c>
      <c r="H53" s="53">
        <f t="shared" si="8"/>
        <v>0</v>
      </c>
      <c r="I53" s="53">
        <f t="shared" si="9"/>
        <v>0</v>
      </c>
      <c r="K53" s="53"/>
      <c r="L53" s="53"/>
      <c r="M53" s="138"/>
      <c r="N53" s="56"/>
      <c r="O53" s="56"/>
      <c r="P53" s="56"/>
      <c r="Q53" s="53"/>
      <c r="R53" s="53"/>
      <c r="Z53" s="26"/>
      <c r="AA53" s="26"/>
      <c r="AB53" s="53"/>
      <c r="AC53" s="53"/>
    </row>
    <row r="54" spans="1:29">
      <c r="A54" s="138">
        <v>123</v>
      </c>
      <c r="B54" s="138">
        <v>1</v>
      </c>
      <c r="C54" s="138">
        <v>999</v>
      </c>
      <c r="D54" s="138">
        <f t="shared" si="4"/>
        <v>100</v>
      </c>
      <c r="E54" s="56" t="str">
        <f t="shared" si="5"/>
        <v>stage_token,1200</v>
      </c>
      <c r="F54" s="141" t="str">
        <f t="shared" si="6"/>
        <v>prop,311,1</v>
      </c>
      <c r="G54" s="56" t="str">
        <f t="shared" si="7"/>
        <v>prop,311,1</v>
      </c>
      <c r="H54" s="53" t="str">
        <f t="shared" si="8"/>
        <v>6,62</v>
      </c>
      <c r="I54" s="53">
        <f t="shared" si="9"/>
        <v>0</v>
      </c>
      <c r="K54" s="53"/>
      <c r="L54" s="53"/>
      <c r="M54" s="138"/>
      <c r="N54" s="56"/>
      <c r="O54" s="56"/>
      <c r="P54" s="56"/>
      <c r="Q54" s="53"/>
      <c r="R54" s="53"/>
      <c r="Z54" s="26"/>
      <c r="AA54" s="26"/>
      <c r="AB54" s="53"/>
      <c r="AC54" s="53"/>
    </row>
    <row r="55" spans="1:29">
      <c r="A55" s="138">
        <v>124</v>
      </c>
      <c r="B55" s="138">
        <v>1</v>
      </c>
      <c r="C55" s="138">
        <v>999</v>
      </c>
      <c r="D55" s="138">
        <f t="shared" si="4"/>
        <v>100</v>
      </c>
      <c r="E55" s="56" t="str">
        <f t="shared" si="5"/>
        <v>stage_token,3600</v>
      </c>
      <c r="F55" s="141" t="str">
        <f t="shared" si="6"/>
        <v>prop,312,1</v>
      </c>
      <c r="G55" s="56" t="str">
        <f t="shared" si="7"/>
        <v>prop,312,1</v>
      </c>
      <c r="H55" s="53" t="str">
        <f t="shared" si="8"/>
        <v>8,82</v>
      </c>
      <c r="I55" s="53">
        <f t="shared" si="9"/>
        <v>0</v>
      </c>
      <c r="K55" s="53"/>
      <c r="L55" s="53"/>
      <c r="M55" s="138"/>
      <c r="N55" s="56"/>
      <c r="O55" s="56"/>
      <c r="P55" s="56"/>
      <c r="Q55" s="53"/>
      <c r="R55" s="53"/>
      <c r="Z55" s="26"/>
      <c r="AA55" s="26"/>
      <c r="AB55" s="53"/>
      <c r="AC55" s="53"/>
    </row>
    <row r="56" spans="1:29">
      <c r="A56" s="138">
        <v>125</v>
      </c>
      <c r="B56" s="138">
        <v>1</v>
      </c>
      <c r="C56" s="138">
        <v>999</v>
      </c>
      <c r="D56" s="138">
        <f t="shared" si="4"/>
        <v>100</v>
      </c>
      <c r="E56" s="56" t="str">
        <f t="shared" si="5"/>
        <v>stage_token,1200</v>
      </c>
      <c r="F56" s="141" t="str">
        <f t="shared" si="6"/>
        <v>prop,322,1</v>
      </c>
      <c r="G56" s="56" t="str">
        <f t="shared" si="7"/>
        <v>prop,322,1</v>
      </c>
      <c r="H56" s="53">
        <f t="shared" si="8"/>
        <v>0</v>
      </c>
      <c r="I56" s="53">
        <f t="shared" si="9"/>
        <v>0</v>
      </c>
      <c r="K56" s="53"/>
      <c r="L56" s="53"/>
      <c r="M56" s="138"/>
      <c r="N56" s="56"/>
      <c r="O56" s="56"/>
      <c r="P56" s="56"/>
      <c r="Q56" s="53"/>
      <c r="R56" s="53"/>
      <c r="Z56" s="26"/>
      <c r="AA56" s="26"/>
      <c r="AB56" s="53"/>
      <c r="AC56" s="53"/>
    </row>
    <row r="57" spans="1:29">
      <c r="A57" s="138">
        <v>126</v>
      </c>
      <c r="B57" s="138">
        <v>1</v>
      </c>
      <c r="C57" s="138">
        <v>999</v>
      </c>
      <c r="D57" s="138">
        <f t="shared" si="4"/>
        <v>100</v>
      </c>
      <c r="E57" s="56" t="str">
        <f t="shared" si="5"/>
        <v>stage_token,2400</v>
      </c>
      <c r="F57" s="141" t="str">
        <f t="shared" si="6"/>
        <v>prop,323,1</v>
      </c>
      <c r="G57" s="56" t="str">
        <f t="shared" si="7"/>
        <v>prop,323,1</v>
      </c>
      <c r="H57" s="53" t="str">
        <f t="shared" si="8"/>
        <v>8,82</v>
      </c>
      <c r="I57" s="53">
        <f t="shared" si="9"/>
        <v>0</v>
      </c>
      <c r="K57" s="53"/>
      <c r="L57" s="53"/>
      <c r="Z57" s="26"/>
      <c r="AA57" s="26"/>
      <c r="AB57" s="53"/>
      <c r="AC57" s="53"/>
    </row>
    <row r="58" spans="1:29">
      <c r="A58" s="142">
        <v>127</v>
      </c>
      <c r="B58" s="138">
        <v>1</v>
      </c>
      <c r="C58" s="138">
        <v>999</v>
      </c>
      <c r="D58" s="143">
        <v>0</v>
      </c>
      <c r="E58" s="143" t="s">
        <v>2110</v>
      </c>
      <c r="F58" s="143" t="s">
        <v>1931</v>
      </c>
      <c r="G58" s="143" t="s">
        <v>1931</v>
      </c>
      <c r="H58" s="144" t="s">
        <v>1932</v>
      </c>
      <c r="I58" s="144">
        <v>0</v>
      </c>
      <c r="K58" s="53"/>
      <c r="L58" s="53"/>
      <c r="Z58" s="26"/>
      <c r="AA58" s="26"/>
      <c r="AB58" s="53"/>
      <c r="AC58" s="53"/>
    </row>
    <row r="59" spans="1:29">
      <c r="A59" s="142">
        <v>128</v>
      </c>
      <c r="B59" s="138">
        <v>1</v>
      </c>
      <c r="C59" s="138">
        <v>999</v>
      </c>
      <c r="D59" s="143">
        <v>0</v>
      </c>
      <c r="E59" s="143" t="s">
        <v>2113</v>
      </c>
      <c r="F59" s="143" t="s">
        <v>1937</v>
      </c>
      <c r="G59" s="143" t="s">
        <v>1937</v>
      </c>
      <c r="H59" s="144" t="s">
        <v>1932</v>
      </c>
      <c r="I59" s="144">
        <v>0</v>
      </c>
      <c r="K59" s="53"/>
      <c r="L59" s="53"/>
      <c r="Z59" s="26"/>
      <c r="AA59" s="26"/>
      <c r="AB59" s="53"/>
      <c r="AC59" s="53"/>
    </row>
    <row r="60" spans="1:29">
      <c r="A60" s="142">
        <v>129</v>
      </c>
      <c r="B60" s="138">
        <v>1</v>
      </c>
      <c r="C60" s="138">
        <v>999</v>
      </c>
      <c r="D60" s="143">
        <v>0</v>
      </c>
      <c r="E60" s="143" t="s">
        <v>2113</v>
      </c>
      <c r="F60" s="143" t="s">
        <v>1938</v>
      </c>
      <c r="G60" s="143" t="s">
        <v>1938</v>
      </c>
      <c r="H60" s="144" t="s">
        <v>1932</v>
      </c>
      <c r="I60" s="144">
        <v>0</v>
      </c>
      <c r="K60" s="53"/>
      <c r="L60" s="53"/>
      <c r="Z60" s="26"/>
      <c r="AA60" s="26"/>
      <c r="AB60" s="53"/>
      <c r="AC60" s="53"/>
    </row>
    <row r="61" spans="1:29">
      <c r="A61" s="142">
        <v>130</v>
      </c>
      <c r="B61" s="138">
        <v>1</v>
      </c>
      <c r="C61" s="138">
        <v>999</v>
      </c>
      <c r="D61" s="143">
        <v>0</v>
      </c>
      <c r="E61" s="143" t="s">
        <v>2113</v>
      </c>
      <c r="F61" s="143" t="s">
        <v>1939</v>
      </c>
      <c r="G61" s="143" t="s">
        <v>1939</v>
      </c>
      <c r="H61" s="144" t="s">
        <v>1932</v>
      </c>
      <c r="I61" s="144">
        <v>0</v>
      </c>
      <c r="K61" s="53"/>
      <c r="L61" s="53"/>
      <c r="Z61" s="26"/>
      <c r="AA61" s="26"/>
      <c r="AB61" s="53"/>
      <c r="AC61" s="53"/>
    </row>
    <row r="62" spans="1:29">
      <c r="A62" s="142">
        <v>131</v>
      </c>
      <c r="B62" s="138">
        <v>1</v>
      </c>
      <c r="C62" s="138">
        <v>999</v>
      </c>
      <c r="D62" s="143">
        <v>0</v>
      </c>
      <c r="E62" s="143" t="s">
        <v>2113</v>
      </c>
      <c r="F62" s="143" t="s">
        <v>1940</v>
      </c>
      <c r="G62" s="143" t="s">
        <v>1940</v>
      </c>
      <c r="H62" s="144" t="s">
        <v>1932</v>
      </c>
      <c r="I62" s="144">
        <v>0</v>
      </c>
      <c r="K62" s="53"/>
      <c r="L62" s="53"/>
      <c r="Z62" s="26"/>
      <c r="AA62" s="26"/>
      <c r="AB62" s="53"/>
      <c r="AC62" s="53"/>
    </row>
    <row r="63" spans="1:29">
      <c r="A63" s="142">
        <v>132</v>
      </c>
      <c r="B63" s="138">
        <v>1</v>
      </c>
      <c r="C63" s="138">
        <v>999</v>
      </c>
      <c r="D63" s="143">
        <v>0</v>
      </c>
      <c r="E63" s="143" t="s">
        <v>2111</v>
      </c>
      <c r="F63" s="143" t="s">
        <v>1933</v>
      </c>
      <c r="G63" s="143" t="s">
        <v>1933</v>
      </c>
      <c r="H63" s="144" t="s">
        <v>1934</v>
      </c>
      <c r="I63" s="144">
        <v>0</v>
      </c>
      <c r="K63" s="53"/>
      <c r="L63" s="53"/>
      <c r="Z63" s="26"/>
      <c r="AA63" s="26"/>
      <c r="AB63" s="53"/>
      <c r="AC63" s="53"/>
    </row>
    <row r="64" spans="1:29">
      <c r="A64" s="142">
        <v>133</v>
      </c>
      <c r="B64" s="138">
        <v>1</v>
      </c>
      <c r="C64" s="138">
        <v>999</v>
      </c>
      <c r="D64" s="143">
        <v>0</v>
      </c>
      <c r="E64" s="143" t="s">
        <v>2114</v>
      </c>
      <c r="F64" s="143" t="s">
        <v>1941</v>
      </c>
      <c r="G64" s="143" t="s">
        <v>1941</v>
      </c>
      <c r="H64" s="144" t="s">
        <v>1934</v>
      </c>
      <c r="I64" s="144">
        <v>0</v>
      </c>
      <c r="K64" s="53"/>
      <c r="L64" s="53"/>
      <c r="Z64" s="26"/>
      <c r="AA64" s="26"/>
      <c r="AB64" s="53"/>
      <c r="AC64" s="53"/>
    </row>
    <row r="65" spans="1:29">
      <c r="A65" s="142">
        <v>134</v>
      </c>
      <c r="B65" s="138">
        <v>1</v>
      </c>
      <c r="C65" s="138">
        <v>999</v>
      </c>
      <c r="D65" s="143">
        <v>0</v>
      </c>
      <c r="E65" s="143" t="s">
        <v>2114</v>
      </c>
      <c r="F65" s="143" t="s">
        <v>1944</v>
      </c>
      <c r="G65" s="143" t="s">
        <v>1944</v>
      </c>
      <c r="H65" s="144" t="s">
        <v>1934</v>
      </c>
      <c r="I65" s="144">
        <v>0</v>
      </c>
      <c r="K65" s="53"/>
      <c r="L65" s="53"/>
      <c r="Z65" s="26"/>
      <c r="AA65" s="26"/>
      <c r="AB65" s="53"/>
      <c r="AC65" s="53"/>
    </row>
    <row r="66" spans="1:29">
      <c r="A66" s="142">
        <v>135</v>
      </c>
      <c r="B66" s="138">
        <v>1</v>
      </c>
      <c r="C66" s="138">
        <v>999</v>
      </c>
      <c r="D66" s="143">
        <v>0</v>
      </c>
      <c r="E66" s="143" t="s">
        <v>2114</v>
      </c>
      <c r="F66" s="143" t="s">
        <v>1946</v>
      </c>
      <c r="G66" s="143" t="s">
        <v>1946</v>
      </c>
      <c r="H66" s="144" t="s">
        <v>1934</v>
      </c>
      <c r="I66" s="144">
        <v>0</v>
      </c>
      <c r="K66" s="53"/>
      <c r="L66" s="53"/>
      <c r="Z66" s="26"/>
      <c r="AA66" s="26"/>
      <c r="AB66" s="53"/>
      <c r="AC66" s="53"/>
    </row>
    <row r="67" spans="1:29">
      <c r="A67" s="142">
        <v>136</v>
      </c>
      <c r="B67" s="138">
        <v>1</v>
      </c>
      <c r="C67" s="138">
        <v>999</v>
      </c>
      <c r="D67" s="143">
        <v>0</v>
      </c>
      <c r="E67" s="143" t="s">
        <v>2114</v>
      </c>
      <c r="F67" s="143" t="s">
        <v>1948</v>
      </c>
      <c r="G67" s="143" t="s">
        <v>1948</v>
      </c>
      <c r="H67" s="144" t="s">
        <v>1934</v>
      </c>
      <c r="I67" s="144">
        <v>0</v>
      </c>
      <c r="K67" s="53"/>
      <c r="L67" s="53"/>
      <c r="Z67" s="26"/>
      <c r="AA67" s="26"/>
      <c r="AB67" s="53"/>
      <c r="AC67" s="53"/>
    </row>
    <row r="68" spans="1:29">
      <c r="A68" s="142">
        <v>137</v>
      </c>
      <c r="B68" s="138">
        <v>1</v>
      </c>
      <c r="C68" s="138">
        <v>999</v>
      </c>
      <c r="D68" s="143">
        <v>0</v>
      </c>
      <c r="E68" s="143" t="s">
        <v>2115</v>
      </c>
      <c r="F68" s="143" t="s">
        <v>1942</v>
      </c>
      <c r="G68" s="143" t="s">
        <v>1942</v>
      </c>
      <c r="H68" s="144" t="s">
        <v>1943</v>
      </c>
      <c r="I68" s="144">
        <v>0</v>
      </c>
      <c r="K68" s="53"/>
      <c r="L68" s="53"/>
      <c r="Z68" s="26"/>
      <c r="AA68" s="26"/>
      <c r="AB68" s="53"/>
      <c r="AC68" s="53"/>
    </row>
    <row r="69" spans="1:29">
      <c r="A69" s="142">
        <v>138</v>
      </c>
      <c r="B69" s="138">
        <v>1</v>
      </c>
      <c r="C69" s="138">
        <v>999</v>
      </c>
      <c r="D69" s="143">
        <v>0</v>
      </c>
      <c r="E69" s="143" t="s">
        <v>2115</v>
      </c>
      <c r="F69" s="143" t="s">
        <v>1945</v>
      </c>
      <c r="G69" s="143" t="s">
        <v>1945</v>
      </c>
      <c r="H69" s="144" t="s">
        <v>1943</v>
      </c>
      <c r="I69" s="144">
        <v>0</v>
      </c>
      <c r="K69" s="53"/>
      <c r="L69" s="53"/>
      <c r="Z69" s="26"/>
      <c r="AA69" s="26"/>
      <c r="AB69" s="53"/>
      <c r="AC69" s="53"/>
    </row>
    <row r="70" spans="1:29">
      <c r="A70" s="142">
        <v>139</v>
      </c>
      <c r="B70" s="138">
        <v>1</v>
      </c>
      <c r="C70" s="138">
        <v>999</v>
      </c>
      <c r="D70" s="143">
        <v>0</v>
      </c>
      <c r="E70" s="143" t="s">
        <v>2115</v>
      </c>
      <c r="F70" s="143" t="s">
        <v>1947</v>
      </c>
      <c r="G70" s="143" t="s">
        <v>1947</v>
      </c>
      <c r="H70" s="144" t="s">
        <v>1943</v>
      </c>
      <c r="I70" s="144">
        <v>0</v>
      </c>
      <c r="K70" s="53"/>
      <c r="L70" s="53"/>
      <c r="Z70" s="26"/>
      <c r="AA70" s="26"/>
      <c r="AB70" s="53"/>
      <c r="AC70" s="53"/>
    </row>
    <row r="71" spans="1:29">
      <c r="A71" s="142">
        <v>140</v>
      </c>
      <c r="B71" s="138">
        <v>1</v>
      </c>
      <c r="C71" s="138">
        <v>999</v>
      </c>
      <c r="D71" s="143">
        <v>0</v>
      </c>
      <c r="E71" s="143" t="s">
        <v>2115</v>
      </c>
      <c r="F71" s="143" t="s">
        <v>1949</v>
      </c>
      <c r="G71" s="143" t="s">
        <v>1949</v>
      </c>
      <c r="H71" s="144" t="s">
        <v>1943</v>
      </c>
      <c r="I71" s="144">
        <v>0</v>
      </c>
      <c r="K71" s="53"/>
      <c r="L71" s="53"/>
      <c r="Z71" s="26"/>
      <c r="AA71" s="26"/>
      <c r="AB71" s="53"/>
      <c r="AC71" s="53"/>
    </row>
    <row r="72" spans="1:29">
      <c r="A72" s="142">
        <v>141</v>
      </c>
      <c r="B72" s="138">
        <v>1</v>
      </c>
      <c r="C72" s="138">
        <v>999</v>
      </c>
      <c r="D72" s="143">
        <v>0</v>
      </c>
      <c r="E72" s="143" t="s">
        <v>2112</v>
      </c>
      <c r="F72" s="143" t="s">
        <v>1935</v>
      </c>
      <c r="G72" s="143" t="s">
        <v>1935</v>
      </c>
      <c r="H72" s="144" t="s">
        <v>1936</v>
      </c>
      <c r="I72" s="144">
        <v>0</v>
      </c>
      <c r="K72" s="53"/>
      <c r="L72" s="53"/>
      <c r="Z72" s="26"/>
      <c r="AA72" s="26"/>
      <c r="AB72" s="53"/>
      <c r="AC72" s="53"/>
    </row>
    <row r="73" spans="1:29">
      <c r="A73" s="138"/>
    </row>
    <row r="74" spans="1:29">
      <c r="A74" s="138"/>
    </row>
    <row r="75" spans="1:29">
      <c r="A75" s="138"/>
    </row>
    <row r="76" spans="1:29">
      <c r="A76" s="138"/>
    </row>
    <row r="77" spans="1:29">
      <c r="A77" s="138"/>
    </row>
    <row r="78" spans="1:29">
      <c r="A78" s="138"/>
    </row>
    <row r="79" spans="1:29">
      <c r="A79" s="138"/>
    </row>
    <row r="80" spans="1:29">
      <c r="A80" s="138"/>
    </row>
    <row r="81" spans="1:1">
      <c r="A81" s="138"/>
    </row>
    <row r="82" spans="1:1">
      <c r="A82" s="138"/>
    </row>
    <row r="83" spans="1:1">
      <c r="A83" s="138"/>
    </row>
    <row r="84" spans="1:1">
      <c r="A84" s="138"/>
    </row>
    <row r="85" spans="1:1">
      <c r="A85" s="138"/>
    </row>
  </sheetData>
  <sortState ref="U30:Z56">
    <sortCondition ref="Y30:Y56"/>
  </sortState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工作表6"/>
  <dimension ref="A1:E16"/>
  <sheetViews>
    <sheetView workbookViewId="0">
      <selection activeCell="G34" sqref="G34"/>
    </sheetView>
  </sheetViews>
  <sheetFormatPr defaultColWidth="11" defaultRowHeight="15.75"/>
  <cols>
    <col min="1" max="1" width="17.5" bestFit="1" customWidth="1"/>
  </cols>
  <sheetData>
    <row r="1" spans="1:5">
      <c r="A1" t="s">
        <v>9</v>
      </c>
      <c r="B1" t="s">
        <v>10</v>
      </c>
    </row>
    <row r="3" spans="1:5">
      <c r="A3" t="s">
        <v>0</v>
      </c>
      <c r="B3">
        <v>1</v>
      </c>
      <c r="C3" t="s">
        <v>1</v>
      </c>
    </row>
    <row r="4" spans="1:5">
      <c r="A4" s="7" t="s">
        <v>2</v>
      </c>
      <c r="B4" s="7">
        <v>125</v>
      </c>
    </row>
    <row r="6" spans="1:5">
      <c r="A6" t="s">
        <v>3</v>
      </c>
      <c r="B6" s="2">
        <f>B8/B7</f>
        <v>1.6666666666666666E-2</v>
      </c>
      <c r="C6" t="s">
        <v>4</v>
      </c>
    </row>
    <row r="7" spans="1:5">
      <c r="A7" t="s">
        <v>5</v>
      </c>
      <c r="B7">
        <v>12</v>
      </c>
    </row>
    <row r="8" spans="1:5">
      <c r="A8" t="s">
        <v>222</v>
      </c>
      <c r="B8" s="1">
        <v>0.2</v>
      </c>
      <c r="C8">
        <f>INT(B8/B7*10000)</f>
        <v>166</v>
      </c>
    </row>
    <row r="9" spans="1:5">
      <c r="A9" t="s">
        <v>7</v>
      </c>
      <c r="B9">
        <f>B3/B8</f>
        <v>5</v>
      </c>
    </row>
    <row r="11" spans="1:5">
      <c r="A11" t="s">
        <v>6</v>
      </c>
      <c r="B11">
        <f>B4-B9*12</f>
        <v>65</v>
      </c>
      <c r="D11" t="s">
        <v>2332</v>
      </c>
      <c r="E11">
        <v>160</v>
      </c>
    </row>
    <row r="12" spans="1:5">
      <c r="A12" t="s">
        <v>224</v>
      </c>
      <c r="B12" s="10">
        <f>B15-B3</f>
        <v>0.60000000000000009</v>
      </c>
    </row>
    <row r="13" spans="1:5">
      <c r="A13" t="s">
        <v>8</v>
      </c>
      <c r="B13" s="3">
        <f>B12/B11</f>
        <v>9.2307692307692316E-3</v>
      </c>
      <c r="C13">
        <f>B13*10000</f>
        <v>92.307692307692321</v>
      </c>
    </row>
    <row r="15" spans="1:5">
      <c r="A15" s="7" t="s">
        <v>223</v>
      </c>
      <c r="B15" s="11">
        <v>1.6</v>
      </c>
    </row>
    <row r="16" spans="1:5">
      <c r="A16" t="s">
        <v>211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4"/>
  <dimension ref="A1:P73"/>
  <sheetViews>
    <sheetView topLeftCell="A30" workbookViewId="0">
      <selection activeCell="L55" sqref="L55"/>
    </sheetView>
  </sheetViews>
  <sheetFormatPr defaultColWidth="11" defaultRowHeight="12.75"/>
  <cols>
    <col min="1" max="1" width="29.875" style="110" customWidth="1"/>
    <col min="2" max="5" width="11" style="110"/>
    <col min="6" max="6" width="7.625" style="110" customWidth="1"/>
    <col min="7" max="7" width="8.875" style="110" bestFit="1" customWidth="1"/>
    <col min="8" max="16384" width="11" style="110"/>
  </cols>
  <sheetData>
    <row r="1" spans="1:16">
      <c r="A1" s="110" t="s">
        <v>1984</v>
      </c>
      <c r="G1" s="110" t="s">
        <v>2101</v>
      </c>
      <c r="I1" s="111" t="s">
        <v>2037</v>
      </c>
      <c r="J1" s="111" t="s">
        <v>2038</v>
      </c>
      <c r="K1" s="110" t="s">
        <v>2103</v>
      </c>
    </row>
    <row r="2" spans="1:16">
      <c r="A2" s="110" t="s">
        <v>1980</v>
      </c>
      <c r="B2" s="110">
        <f>4*0.1</f>
        <v>0.4</v>
      </c>
      <c r="G2" s="110" t="s">
        <v>2100</v>
      </c>
      <c r="H2" s="110">
        <v>8</v>
      </c>
      <c r="I2" s="111">
        <f>怪物产出!E37</f>
        <v>111</v>
      </c>
      <c r="J2" s="111">
        <f>怪物产出!F37</f>
        <v>185</v>
      </c>
      <c r="K2" s="111"/>
    </row>
    <row r="3" spans="1:16">
      <c r="A3" s="110" t="s">
        <v>1981</v>
      </c>
      <c r="B3" s="110">
        <f>宝箱产出!AO13*宝箱产出!AB13</f>
        <v>8.695652173913043</v>
      </c>
      <c r="G3" s="110" t="s">
        <v>2102</v>
      </c>
      <c r="H3" s="110">
        <v>1</v>
      </c>
      <c r="I3" s="111">
        <f>怪物产出!H37</f>
        <v>166</v>
      </c>
      <c r="J3" s="111">
        <f>怪物产出!I37</f>
        <v>277</v>
      </c>
      <c r="K3" s="111">
        <f>怪物产出!J37</f>
        <v>130</v>
      </c>
    </row>
    <row r="4" spans="1:16">
      <c r="A4" s="110" t="s">
        <v>1982</v>
      </c>
      <c r="B4" s="110">
        <f>B2*B3</f>
        <v>3.4782608695652173</v>
      </c>
      <c r="G4" s="110" t="s">
        <v>13</v>
      </c>
      <c r="H4" s="110">
        <v>1</v>
      </c>
      <c r="I4" s="111">
        <f>怪物产出!K37</f>
        <v>222</v>
      </c>
      <c r="J4" s="111">
        <f>怪物产出!L37</f>
        <v>370</v>
      </c>
      <c r="K4" s="111">
        <f>怪物产出!M37</f>
        <v>170</v>
      </c>
    </row>
    <row r="5" spans="1:16">
      <c r="H5" s="110" t="s">
        <v>2104</v>
      </c>
      <c r="I5" s="111">
        <f>SUMPRODUCT($H$2:$H$4,I2:I4)*1.5</f>
        <v>1914</v>
      </c>
      <c r="J5" s="111">
        <f t="shared" ref="J5:K5" si="0">SUMPRODUCT($H$2:$H$4,J2:J4)</f>
        <v>2127</v>
      </c>
      <c r="K5" s="111">
        <f t="shared" si="0"/>
        <v>300</v>
      </c>
    </row>
    <row r="6" spans="1:16">
      <c r="A6" s="110" t="s">
        <v>1983</v>
      </c>
      <c r="B6" s="110">
        <f>0.1</f>
        <v>0.1</v>
      </c>
      <c r="G6" s="110" t="s">
        <v>2105</v>
      </c>
      <c r="H6" s="110">
        <f>4*0.6</f>
        <v>2.4</v>
      </c>
    </row>
    <row r="7" spans="1:16">
      <c r="A7" s="110" t="s">
        <v>1985</v>
      </c>
      <c r="B7" s="110">
        <f>SUMPRODUCT(宝箱产出!AI12:AI15,宝箱产出!AB12:AB15)</f>
        <v>33.936651583710407</v>
      </c>
      <c r="G7" s="110" t="s">
        <v>2106</v>
      </c>
      <c r="H7" s="110">
        <f>4*0.3</f>
        <v>1.2</v>
      </c>
    </row>
    <row r="8" spans="1:16">
      <c r="A8" s="110" t="s">
        <v>1986</v>
      </c>
      <c r="B8" s="110">
        <f>B6*B7</f>
        <v>3.3936651583710411</v>
      </c>
      <c r="G8" s="110" t="s">
        <v>2107</v>
      </c>
      <c r="H8" s="110">
        <f>4*0.1</f>
        <v>0.4</v>
      </c>
    </row>
    <row r="9" spans="1:16">
      <c r="G9" s="110" t="s">
        <v>2108</v>
      </c>
      <c r="H9" s="110">
        <v>0.1</v>
      </c>
    </row>
    <row r="10" spans="1:16">
      <c r="A10" s="110" t="s">
        <v>229</v>
      </c>
    </row>
    <row r="11" spans="1:16">
      <c r="A11" s="110" t="s">
        <v>1991</v>
      </c>
      <c r="B11" s="110">
        <f>SUMPRODUCT(宝箱产出!AB8:AB11,宝箱产出!AI8:AI11)</f>
        <v>39.819004524886878</v>
      </c>
    </row>
    <row r="12" spans="1:16">
      <c r="A12" s="110" t="s">
        <v>1992</v>
      </c>
      <c r="B12" s="110">
        <f>B11*B6</f>
        <v>3.9819004524886878</v>
      </c>
    </row>
    <row r="15" spans="1:16">
      <c r="F15" s="113" t="s">
        <v>2122</v>
      </c>
      <c r="G15" s="113" t="s">
        <v>2123</v>
      </c>
      <c r="H15" s="113" t="s">
        <v>2102</v>
      </c>
      <c r="I15" s="113" t="s">
        <v>13</v>
      </c>
      <c r="J15" s="113" t="s">
        <v>2124</v>
      </c>
      <c r="K15" s="113"/>
      <c r="L15" s="113"/>
      <c r="M15" s="113" t="s">
        <v>2126</v>
      </c>
      <c r="N15" s="112" t="s">
        <v>2129</v>
      </c>
      <c r="O15" s="111" t="s">
        <v>2123</v>
      </c>
      <c r="P15" s="110">
        <v>5</v>
      </c>
    </row>
    <row r="16" spans="1:16">
      <c r="F16" s="113" t="s">
        <v>2059</v>
      </c>
      <c r="G16" s="113">
        <v>4</v>
      </c>
      <c r="H16" s="113">
        <v>1</v>
      </c>
      <c r="I16" s="113">
        <v>1</v>
      </c>
      <c r="J16" s="113">
        <v>2</v>
      </c>
      <c r="K16" s="113"/>
      <c r="L16" s="113"/>
      <c r="M16" s="113"/>
      <c r="N16" s="112"/>
      <c r="O16" s="111" t="s">
        <v>2102</v>
      </c>
      <c r="P16" s="110">
        <v>15</v>
      </c>
    </row>
    <row r="17" spans="1:16">
      <c r="C17" s="110" t="s">
        <v>305</v>
      </c>
      <c r="F17" s="113" t="s">
        <v>2058</v>
      </c>
      <c r="G17" s="113">
        <f>VLOOKUP(G15,$O$15:$P$20,2,0)</f>
        <v>5</v>
      </c>
      <c r="H17" s="113">
        <f>VLOOKUP(H15,$O$15:$P$20,2,0)</f>
        <v>15</v>
      </c>
      <c r="I17" s="113">
        <f>VLOOKUP(I15,$O$15:$P$20,2,0)</f>
        <v>20</v>
      </c>
      <c r="J17" s="113">
        <f>VLOOKUP(J15,$O$15:$P$20,2,0)</f>
        <v>17</v>
      </c>
      <c r="K17" s="113"/>
      <c r="L17" s="113"/>
      <c r="M17" s="113">
        <f>SUMPRODUCT(G16:J16,G17:J17)</f>
        <v>89</v>
      </c>
      <c r="N17" s="112">
        <f>M17/M21*N21</f>
        <v>5.2610837438423648</v>
      </c>
      <c r="O17" s="111" t="s">
        <v>13</v>
      </c>
      <c r="P17" s="110">
        <v>20</v>
      </c>
    </row>
    <row r="18" spans="1:16">
      <c r="A18" s="110" t="s">
        <v>1987</v>
      </c>
      <c r="B18" s="110">
        <f>SUMPRODUCT(宝箱产出!AB19:AB21,宝箱产出!BA19:BA21)</f>
        <v>5.6896551724137936</v>
      </c>
      <c r="C18" s="110">
        <f>4*0.6</f>
        <v>2.4</v>
      </c>
      <c r="D18" s="110">
        <f>B18*C18</f>
        <v>13.655172413793105</v>
      </c>
      <c r="F18" s="114"/>
      <c r="G18" s="113"/>
      <c r="H18" s="113"/>
      <c r="I18" s="113"/>
      <c r="J18" s="113"/>
      <c r="K18" s="113"/>
      <c r="L18" s="113"/>
      <c r="M18" s="113"/>
      <c r="N18" s="112"/>
      <c r="O18" s="111" t="s">
        <v>2124</v>
      </c>
      <c r="P18" s="110">
        <v>17</v>
      </c>
    </row>
    <row r="19" spans="1:16">
      <c r="A19" s="110" t="s">
        <v>1988</v>
      </c>
      <c r="B19" s="110">
        <f>SUMPRODUCT(宝箱产出!AB19:AB21,宝箱产出!AU19:AU21)</f>
        <v>6.2719298245614032</v>
      </c>
      <c r="C19" s="110">
        <f>4*0.3</f>
        <v>1.2</v>
      </c>
      <c r="D19" s="110">
        <f t="shared" ref="D19:D21" si="1">B19*C19</f>
        <v>7.5263157894736832</v>
      </c>
      <c r="F19" s="114" t="s">
        <v>2125</v>
      </c>
      <c r="G19" s="113" t="s">
        <v>2123</v>
      </c>
      <c r="H19" s="113" t="s">
        <v>2102</v>
      </c>
      <c r="I19" s="113" t="s">
        <v>13</v>
      </c>
      <c r="J19" s="113" t="s">
        <v>2124</v>
      </c>
      <c r="K19" s="113" t="s">
        <v>2128</v>
      </c>
      <c r="L19" s="113" t="s">
        <v>2127</v>
      </c>
      <c r="M19" s="113"/>
      <c r="N19" s="112"/>
      <c r="O19" s="111" t="s">
        <v>2128</v>
      </c>
      <c r="P19" s="110">
        <v>200</v>
      </c>
    </row>
    <row r="20" spans="1:16">
      <c r="A20" s="110" t="s">
        <v>1989</v>
      </c>
      <c r="B20" s="110">
        <f>SUMPRODUCT(宝箱产出!AB19:AB21,宝箱产出!AO19:AO21)</f>
        <v>22.260869565217391</v>
      </c>
      <c r="C20" s="110">
        <f>4*0.1</f>
        <v>0.4</v>
      </c>
      <c r="D20" s="110">
        <f t="shared" si="1"/>
        <v>8.9043478260869566</v>
      </c>
      <c r="F20" s="113" t="s">
        <v>2059</v>
      </c>
      <c r="G20" s="114">
        <v>6</v>
      </c>
      <c r="H20" s="113">
        <v>1</v>
      </c>
      <c r="I20" s="113">
        <v>1</v>
      </c>
      <c r="J20" s="113">
        <v>4</v>
      </c>
      <c r="K20" s="113">
        <v>0.1</v>
      </c>
      <c r="L20" s="113">
        <v>1</v>
      </c>
      <c r="M20" s="113"/>
      <c r="N20" s="112"/>
      <c r="O20" s="111" t="s">
        <v>2127</v>
      </c>
      <c r="P20" s="110">
        <v>50</v>
      </c>
    </row>
    <row r="21" spans="1:16">
      <c r="A21" s="110" t="s">
        <v>1990</v>
      </c>
      <c r="B21" s="110">
        <f>SUMPRODUCT(宝箱产出!AB19:AB21,宝箱产出!AI19:AI21)</f>
        <v>63.348416289592755</v>
      </c>
      <c r="C21" s="110">
        <f>0.1</f>
        <v>0.1</v>
      </c>
      <c r="D21" s="110">
        <f t="shared" si="1"/>
        <v>6.3348416289592757</v>
      </c>
      <c r="F21" s="113" t="s">
        <v>2058</v>
      </c>
      <c r="G21" s="113">
        <f t="shared" ref="G21:L21" si="2">VLOOKUP(G19,$O$15:$P$20,2,0)</f>
        <v>5</v>
      </c>
      <c r="H21" s="113">
        <f t="shared" si="2"/>
        <v>15</v>
      </c>
      <c r="I21" s="113">
        <f t="shared" si="2"/>
        <v>20</v>
      </c>
      <c r="J21" s="113">
        <f t="shared" si="2"/>
        <v>17</v>
      </c>
      <c r="K21" s="113">
        <f t="shared" si="2"/>
        <v>200</v>
      </c>
      <c r="L21" s="113">
        <f t="shared" si="2"/>
        <v>50</v>
      </c>
      <c r="M21" s="113">
        <f>SUMPRODUCT(G20:L20,G21:L21)</f>
        <v>203</v>
      </c>
      <c r="N21" s="112">
        <v>12</v>
      </c>
    </row>
    <row r="22" spans="1:16">
      <c r="D22" s="110">
        <f>SUMPRODUCT(D18:D21)</f>
        <v>36.420677658313018</v>
      </c>
    </row>
    <row r="25" spans="1:16">
      <c r="A25" s="110" t="s">
        <v>1993</v>
      </c>
      <c r="B25" s="110">
        <f>B4+B8+B12+D22</f>
        <v>47.274504138737967</v>
      </c>
      <c r="F25" s="110" t="s">
        <v>15</v>
      </c>
      <c r="G25" s="113" t="s">
        <v>2123</v>
      </c>
      <c r="H25" s="113" t="s">
        <v>2102</v>
      </c>
      <c r="I25" s="113" t="s">
        <v>13</v>
      </c>
      <c r="J25" s="113" t="s">
        <v>2124</v>
      </c>
      <c r="K25" s="111" t="s">
        <v>2058</v>
      </c>
      <c r="L25" s="111" t="s">
        <v>2129</v>
      </c>
    </row>
    <row r="26" spans="1:16">
      <c r="F26" s="110" t="s">
        <v>2130</v>
      </c>
      <c r="G26" s="111">
        <v>2</v>
      </c>
      <c r="H26" s="111">
        <v>0</v>
      </c>
      <c r="I26" s="111">
        <v>1</v>
      </c>
      <c r="J26" s="111">
        <v>1</v>
      </c>
      <c r="K26" s="111">
        <f>SUMPRODUCT($G$17:$J$17,G26:J26)</f>
        <v>47</v>
      </c>
      <c r="L26" s="117">
        <f>K26/$M$21*$N$21</f>
        <v>2.7783251231527091</v>
      </c>
      <c r="M26" s="110">
        <f>IF(ROUND(L26,0)&lt;M25,M25,ROUND(L26,0))</f>
        <v>3</v>
      </c>
    </row>
    <row r="27" spans="1:16">
      <c r="F27" s="110" t="s">
        <v>139</v>
      </c>
      <c r="G27" s="111">
        <v>3</v>
      </c>
      <c r="H27" s="111">
        <v>0</v>
      </c>
      <c r="I27" s="111">
        <v>0</v>
      </c>
      <c r="J27" s="111">
        <v>2</v>
      </c>
      <c r="K27" s="111">
        <f t="shared" ref="K27:K73" si="3">SUMPRODUCT($G$17:$J$17,G27:J27)</f>
        <v>49</v>
      </c>
      <c r="L27" s="117">
        <f t="shared" ref="L27:L73" si="4">K27/$M$21*$N$21</f>
        <v>2.896551724137931</v>
      </c>
      <c r="M27" s="110">
        <f t="shared" ref="M27:M73" si="5">IF(ROUND(L27,0)&lt;M26,M26,ROUND(L27,0))</f>
        <v>3</v>
      </c>
    </row>
    <row r="28" spans="1:16">
      <c r="F28" s="110" t="s">
        <v>2131</v>
      </c>
      <c r="G28" s="111">
        <v>3</v>
      </c>
      <c r="H28" s="111">
        <v>0</v>
      </c>
      <c r="I28" s="111">
        <v>1</v>
      </c>
      <c r="J28" s="111">
        <v>2</v>
      </c>
      <c r="K28" s="111">
        <f t="shared" si="3"/>
        <v>69</v>
      </c>
      <c r="L28" s="117">
        <f t="shared" si="4"/>
        <v>4.0788177339901477</v>
      </c>
      <c r="M28" s="110">
        <f t="shared" si="5"/>
        <v>4</v>
      </c>
    </row>
    <row r="29" spans="1:16">
      <c r="F29" s="110" t="s">
        <v>2132</v>
      </c>
      <c r="G29" s="111">
        <v>2</v>
      </c>
      <c r="H29" s="111">
        <v>0</v>
      </c>
      <c r="I29" s="111">
        <v>1</v>
      </c>
      <c r="J29" s="111">
        <v>2</v>
      </c>
      <c r="K29" s="111">
        <f t="shared" si="3"/>
        <v>64</v>
      </c>
      <c r="L29" s="117">
        <f t="shared" si="4"/>
        <v>3.7832512315270934</v>
      </c>
      <c r="M29" s="110">
        <f t="shared" si="5"/>
        <v>4</v>
      </c>
    </row>
    <row r="30" spans="1:16">
      <c r="F30" s="110" t="s">
        <v>147</v>
      </c>
      <c r="G30" s="111">
        <v>3</v>
      </c>
      <c r="H30" s="111">
        <v>0</v>
      </c>
      <c r="I30" s="111">
        <v>0</v>
      </c>
      <c r="J30" s="111">
        <v>2</v>
      </c>
      <c r="K30" s="111">
        <f t="shared" si="3"/>
        <v>49</v>
      </c>
      <c r="L30" s="117">
        <f t="shared" si="4"/>
        <v>2.896551724137931</v>
      </c>
      <c r="M30" s="110">
        <f t="shared" si="5"/>
        <v>4</v>
      </c>
    </row>
    <row r="31" spans="1:16">
      <c r="F31" s="110" t="s">
        <v>2133</v>
      </c>
      <c r="G31" s="111">
        <v>3</v>
      </c>
      <c r="H31" s="111">
        <v>0</v>
      </c>
      <c r="I31" s="111">
        <v>1</v>
      </c>
      <c r="J31" s="111">
        <v>2</v>
      </c>
      <c r="K31" s="111">
        <f t="shared" si="3"/>
        <v>69</v>
      </c>
      <c r="L31" s="117">
        <f t="shared" si="4"/>
        <v>4.0788177339901477</v>
      </c>
      <c r="M31" s="110">
        <f t="shared" si="5"/>
        <v>4</v>
      </c>
    </row>
    <row r="32" spans="1:16">
      <c r="F32" s="110" t="s">
        <v>2134</v>
      </c>
      <c r="G32" s="111">
        <v>3</v>
      </c>
      <c r="H32" s="111">
        <v>0</v>
      </c>
      <c r="I32" s="111">
        <v>1</v>
      </c>
      <c r="J32" s="111">
        <v>2</v>
      </c>
      <c r="K32" s="111">
        <f t="shared" si="3"/>
        <v>69</v>
      </c>
      <c r="L32" s="117">
        <f t="shared" si="4"/>
        <v>4.0788177339901477</v>
      </c>
      <c r="M32" s="110">
        <f t="shared" si="5"/>
        <v>4</v>
      </c>
    </row>
    <row r="33" spans="6:13">
      <c r="F33" s="110" t="s">
        <v>153</v>
      </c>
      <c r="G33" s="111">
        <v>3</v>
      </c>
      <c r="H33" s="111">
        <v>0</v>
      </c>
      <c r="I33" s="111">
        <v>1</v>
      </c>
      <c r="J33" s="111">
        <v>2</v>
      </c>
      <c r="K33" s="111">
        <f t="shared" si="3"/>
        <v>69</v>
      </c>
      <c r="L33" s="117">
        <f t="shared" si="4"/>
        <v>4.0788177339901477</v>
      </c>
      <c r="M33" s="110">
        <f t="shared" si="5"/>
        <v>4</v>
      </c>
    </row>
    <row r="34" spans="6:13">
      <c r="F34" s="110" t="s">
        <v>2135</v>
      </c>
      <c r="G34" s="111">
        <v>3</v>
      </c>
      <c r="H34" s="111">
        <v>1</v>
      </c>
      <c r="I34" s="111">
        <v>1</v>
      </c>
      <c r="J34" s="111">
        <v>2</v>
      </c>
      <c r="K34" s="111">
        <f t="shared" si="3"/>
        <v>84</v>
      </c>
      <c r="L34" s="117">
        <f t="shared" si="4"/>
        <v>4.9655172413793105</v>
      </c>
      <c r="M34" s="110">
        <f t="shared" si="5"/>
        <v>5</v>
      </c>
    </row>
    <row r="35" spans="6:13">
      <c r="F35" s="110" t="s">
        <v>2136</v>
      </c>
      <c r="G35" s="111">
        <v>3</v>
      </c>
      <c r="H35" s="111">
        <v>1</v>
      </c>
      <c r="I35" s="111">
        <v>1</v>
      </c>
      <c r="J35" s="111">
        <v>2</v>
      </c>
      <c r="K35" s="111">
        <f t="shared" si="3"/>
        <v>84</v>
      </c>
      <c r="L35" s="117">
        <f t="shared" si="4"/>
        <v>4.9655172413793105</v>
      </c>
      <c r="M35" s="110">
        <f t="shared" si="5"/>
        <v>5</v>
      </c>
    </row>
    <row r="36" spans="6:13">
      <c r="F36" s="110" t="s">
        <v>2137</v>
      </c>
      <c r="G36" s="111">
        <v>3</v>
      </c>
      <c r="H36" s="111">
        <v>1</v>
      </c>
      <c r="I36" s="111">
        <v>1</v>
      </c>
      <c r="J36" s="111">
        <v>2</v>
      </c>
      <c r="K36" s="111">
        <f t="shared" si="3"/>
        <v>84</v>
      </c>
      <c r="L36" s="117">
        <f t="shared" si="4"/>
        <v>4.9655172413793105</v>
      </c>
      <c r="M36" s="110">
        <f t="shared" si="5"/>
        <v>5</v>
      </c>
    </row>
    <row r="37" spans="6:13">
      <c r="F37" s="110" t="s">
        <v>155</v>
      </c>
      <c r="G37" s="111">
        <v>4</v>
      </c>
      <c r="H37" s="111">
        <v>1</v>
      </c>
      <c r="I37" s="111">
        <v>0</v>
      </c>
      <c r="J37" s="111">
        <v>2</v>
      </c>
      <c r="K37" s="111">
        <f t="shared" si="3"/>
        <v>69</v>
      </c>
      <c r="L37" s="117">
        <f t="shared" si="4"/>
        <v>4.0788177339901477</v>
      </c>
      <c r="M37" s="110">
        <f t="shared" si="5"/>
        <v>5</v>
      </c>
    </row>
    <row r="38" spans="6:13">
      <c r="F38" s="110" t="s">
        <v>157</v>
      </c>
      <c r="G38" s="111">
        <v>6</v>
      </c>
      <c r="H38" s="111">
        <v>0</v>
      </c>
      <c r="I38" s="111">
        <v>1</v>
      </c>
      <c r="J38" s="115">
        <v>2</v>
      </c>
      <c r="K38" s="111">
        <f t="shared" si="3"/>
        <v>84</v>
      </c>
      <c r="L38" s="117">
        <f t="shared" si="4"/>
        <v>4.9655172413793105</v>
      </c>
      <c r="M38" s="110">
        <f t="shared" si="5"/>
        <v>5</v>
      </c>
    </row>
    <row r="39" spans="6:13">
      <c r="F39" s="110" t="s">
        <v>2138</v>
      </c>
      <c r="G39" s="111">
        <v>3</v>
      </c>
      <c r="H39" s="111">
        <v>1</v>
      </c>
      <c r="I39" s="111">
        <v>1</v>
      </c>
      <c r="J39" s="111">
        <v>2</v>
      </c>
      <c r="K39" s="111">
        <f t="shared" si="3"/>
        <v>84</v>
      </c>
      <c r="L39" s="117">
        <f t="shared" si="4"/>
        <v>4.9655172413793105</v>
      </c>
      <c r="M39" s="110">
        <f t="shared" si="5"/>
        <v>5</v>
      </c>
    </row>
    <row r="40" spans="6:13">
      <c r="F40" s="110" t="s">
        <v>2139</v>
      </c>
      <c r="G40" s="111">
        <v>3</v>
      </c>
      <c r="H40" s="111">
        <v>1</v>
      </c>
      <c r="I40" s="111">
        <v>1</v>
      </c>
      <c r="J40" s="111">
        <v>2</v>
      </c>
      <c r="K40" s="111">
        <f t="shared" si="3"/>
        <v>84</v>
      </c>
      <c r="L40" s="117">
        <f t="shared" si="4"/>
        <v>4.9655172413793105</v>
      </c>
      <c r="M40" s="110">
        <f t="shared" si="5"/>
        <v>5</v>
      </c>
    </row>
    <row r="41" spans="6:13">
      <c r="F41" s="110" t="s">
        <v>159</v>
      </c>
      <c r="G41" s="111">
        <v>2</v>
      </c>
      <c r="H41" s="111">
        <v>1</v>
      </c>
      <c r="I41" s="111">
        <v>1</v>
      </c>
      <c r="J41" s="111">
        <v>2</v>
      </c>
      <c r="K41" s="111">
        <f t="shared" si="3"/>
        <v>79</v>
      </c>
      <c r="L41" s="117">
        <f t="shared" si="4"/>
        <v>4.6699507389162562</v>
      </c>
      <c r="M41" s="110">
        <f t="shared" si="5"/>
        <v>5</v>
      </c>
    </row>
    <row r="42" spans="6:13">
      <c r="F42" s="110" t="s">
        <v>2140</v>
      </c>
      <c r="G42" s="111">
        <v>3</v>
      </c>
      <c r="H42" s="111">
        <v>1</v>
      </c>
      <c r="I42" s="111">
        <v>1</v>
      </c>
      <c r="J42" s="111">
        <v>2</v>
      </c>
      <c r="K42" s="111">
        <f t="shared" si="3"/>
        <v>84</v>
      </c>
      <c r="L42" s="117">
        <f t="shared" si="4"/>
        <v>4.9655172413793105</v>
      </c>
      <c r="M42" s="110">
        <f t="shared" si="5"/>
        <v>5</v>
      </c>
    </row>
    <row r="43" spans="6:13">
      <c r="F43" s="110" t="s">
        <v>2141</v>
      </c>
      <c r="G43" s="111">
        <v>3</v>
      </c>
      <c r="H43" s="111">
        <v>1</v>
      </c>
      <c r="I43" s="111">
        <v>1</v>
      </c>
      <c r="J43" s="111">
        <v>2</v>
      </c>
      <c r="K43" s="111">
        <f t="shared" si="3"/>
        <v>84</v>
      </c>
      <c r="L43" s="117">
        <f t="shared" si="4"/>
        <v>4.9655172413793105</v>
      </c>
      <c r="M43" s="110">
        <f t="shared" si="5"/>
        <v>5</v>
      </c>
    </row>
    <row r="44" spans="6:13">
      <c r="F44" s="110" t="s">
        <v>2142</v>
      </c>
      <c r="G44" s="111">
        <v>4</v>
      </c>
      <c r="H44" s="111">
        <v>1</v>
      </c>
      <c r="I44" s="111">
        <v>1</v>
      </c>
      <c r="J44" s="111">
        <v>2</v>
      </c>
      <c r="K44" s="111">
        <f t="shared" si="3"/>
        <v>89</v>
      </c>
      <c r="L44" s="117">
        <f t="shared" si="4"/>
        <v>5.2610837438423648</v>
      </c>
      <c r="M44" s="110">
        <f t="shared" si="5"/>
        <v>5</v>
      </c>
    </row>
    <row r="45" spans="6:13">
      <c r="F45" s="110" t="s">
        <v>162</v>
      </c>
      <c r="G45" s="111">
        <v>3</v>
      </c>
      <c r="H45" s="111">
        <v>1</v>
      </c>
      <c r="I45" s="111">
        <v>1</v>
      </c>
      <c r="J45" s="111">
        <v>2</v>
      </c>
      <c r="K45" s="111">
        <f t="shared" si="3"/>
        <v>84</v>
      </c>
      <c r="L45" s="117">
        <f t="shared" si="4"/>
        <v>4.9655172413793105</v>
      </c>
      <c r="M45" s="110">
        <f t="shared" si="5"/>
        <v>5</v>
      </c>
    </row>
    <row r="46" spans="6:13">
      <c r="F46" s="110" t="s">
        <v>163</v>
      </c>
      <c r="G46" s="111">
        <v>3</v>
      </c>
      <c r="H46" s="111">
        <v>1</v>
      </c>
      <c r="I46" s="111">
        <v>1</v>
      </c>
      <c r="J46" s="111">
        <v>2</v>
      </c>
      <c r="K46" s="111">
        <f t="shared" si="3"/>
        <v>84</v>
      </c>
      <c r="L46" s="117">
        <f t="shared" si="4"/>
        <v>4.9655172413793105</v>
      </c>
      <c r="M46" s="110">
        <f t="shared" si="5"/>
        <v>5</v>
      </c>
    </row>
    <row r="47" spans="6:13">
      <c r="F47" s="110" t="s">
        <v>2143</v>
      </c>
      <c r="G47" s="111">
        <v>3</v>
      </c>
      <c r="H47" s="111">
        <v>1</v>
      </c>
      <c r="I47" s="111">
        <v>1</v>
      </c>
      <c r="J47" s="111">
        <v>2</v>
      </c>
      <c r="K47" s="111">
        <f t="shared" si="3"/>
        <v>84</v>
      </c>
      <c r="L47" s="117">
        <f t="shared" si="4"/>
        <v>4.9655172413793105</v>
      </c>
      <c r="M47" s="110">
        <f t="shared" si="5"/>
        <v>5</v>
      </c>
    </row>
    <row r="48" spans="6:13">
      <c r="F48" s="110" t="s">
        <v>2144</v>
      </c>
      <c r="G48" s="111">
        <v>3</v>
      </c>
      <c r="H48" s="111">
        <v>1</v>
      </c>
      <c r="I48" s="111">
        <v>1</v>
      </c>
      <c r="J48" s="116">
        <v>2</v>
      </c>
      <c r="K48" s="111">
        <f t="shared" si="3"/>
        <v>84</v>
      </c>
      <c r="L48" s="117">
        <f t="shared" si="4"/>
        <v>4.9655172413793105</v>
      </c>
      <c r="M48" s="110">
        <f t="shared" si="5"/>
        <v>5</v>
      </c>
    </row>
    <row r="49" spans="6:13">
      <c r="F49" s="110" t="s">
        <v>165</v>
      </c>
      <c r="G49" s="111">
        <v>3</v>
      </c>
      <c r="H49" s="111">
        <v>1</v>
      </c>
      <c r="I49" s="111">
        <v>1</v>
      </c>
      <c r="J49" s="111">
        <v>2</v>
      </c>
      <c r="K49" s="111">
        <f t="shared" si="3"/>
        <v>84</v>
      </c>
      <c r="L49" s="117">
        <f t="shared" si="4"/>
        <v>4.9655172413793105</v>
      </c>
      <c r="M49" s="110">
        <f t="shared" si="5"/>
        <v>5</v>
      </c>
    </row>
    <row r="50" spans="6:13">
      <c r="F50" s="110" t="s">
        <v>2145</v>
      </c>
      <c r="G50" s="111">
        <v>4</v>
      </c>
      <c r="H50" s="111">
        <v>1</v>
      </c>
      <c r="I50" s="111">
        <v>1</v>
      </c>
      <c r="J50" s="116">
        <v>2</v>
      </c>
      <c r="K50" s="111">
        <f t="shared" si="3"/>
        <v>89</v>
      </c>
      <c r="L50" s="117">
        <f t="shared" si="4"/>
        <v>5.2610837438423648</v>
      </c>
      <c r="M50" s="110">
        <f t="shared" si="5"/>
        <v>5</v>
      </c>
    </row>
    <row r="51" spans="6:13">
      <c r="F51" s="110" t="s">
        <v>2146</v>
      </c>
      <c r="G51" s="111">
        <v>4</v>
      </c>
      <c r="H51" s="111">
        <v>1</v>
      </c>
      <c r="I51" s="111">
        <v>1</v>
      </c>
      <c r="J51" s="111">
        <v>2</v>
      </c>
      <c r="K51" s="111">
        <f t="shared" si="3"/>
        <v>89</v>
      </c>
      <c r="L51" s="117">
        <f t="shared" si="4"/>
        <v>5.2610837438423648</v>
      </c>
      <c r="M51" s="110">
        <f t="shared" si="5"/>
        <v>5</v>
      </c>
    </row>
    <row r="52" spans="6:13">
      <c r="F52" s="110" t="s">
        <v>167</v>
      </c>
      <c r="G52" s="111">
        <v>4</v>
      </c>
      <c r="H52" s="111">
        <v>1</v>
      </c>
      <c r="I52" s="111">
        <v>1</v>
      </c>
      <c r="J52" s="111">
        <v>2</v>
      </c>
      <c r="K52" s="111">
        <f t="shared" si="3"/>
        <v>89</v>
      </c>
      <c r="L52" s="117">
        <f t="shared" si="4"/>
        <v>5.2610837438423648</v>
      </c>
      <c r="M52" s="110">
        <f t="shared" si="5"/>
        <v>5</v>
      </c>
    </row>
    <row r="53" spans="6:13">
      <c r="F53" s="110" t="s">
        <v>169</v>
      </c>
      <c r="G53" s="111">
        <v>4</v>
      </c>
      <c r="H53" s="111">
        <v>1</v>
      </c>
      <c r="I53" s="111">
        <v>1</v>
      </c>
      <c r="J53" s="111">
        <v>2</v>
      </c>
      <c r="K53" s="111">
        <f t="shared" si="3"/>
        <v>89</v>
      </c>
      <c r="L53" s="117">
        <f t="shared" si="4"/>
        <v>5.2610837438423648</v>
      </c>
      <c r="M53" s="110">
        <f t="shared" si="5"/>
        <v>5</v>
      </c>
    </row>
    <row r="54" spans="6:13">
      <c r="F54" s="110" t="s">
        <v>2147</v>
      </c>
      <c r="G54" s="111">
        <v>4</v>
      </c>
      <c r="H54" s="111">
        <v>1</v>
      </c>
      <c r="I54" s="111">
        <v>1</v>
      </c>
      <c r="J54" s="111">
        <v>2</v>
      </c>
      <c r="K54" s="111">
        <f t="shared" si="3"/>
        <v>89</v>
      </c>
      <c r="L54" s="117">
        <f t="shared" si="4"/>
        <v>5.2610837438423648</v>
      </c>
      <c r="M54" s="110">
        <f t="shared" si="5"/>
        <v>5</v>
      </c>
    </row>
    <row r="55" spans="6:13">
      <c r="F55" s="110" t="s">
        <v>171</v>
      </c>
      <c r="G55" s="111">
        <v>3</v>
      </c>
      <c r="H55" s="111">
        <v>1</v>
      </c>
      <c r="I55" s="111">
        <v>0</v>
      </c>
      <c r="J55" s="111">
        <v>2</v>
      </c>
      <c r="K55" s="111">
        <f t="shared" si="3"/>
        <v>64</v>
      </c>
      <c r="L55" s="117">
        <f t="shared" si="4"/>
        <v>3.7832512315270934</v>
      </c>
      <c r="M55" s="110">
        <f t="shared" si="5"/>
        <v>5</v>
      </c>
    </row>
    <row r="56" spans="6:13">
      <c r="F56" s="110" t="s">
        <v>2148</v>
      </c>
      <c r="G56" s="111">
        <v>4</v>
      </c>
      <c r="H56" s="111">
        <v>1</v>
      </c>
      <c r="I56" s="111">
        <v>1</v>
      </c>
      <c r="J56" s="111">
        <v>2</v>
      </c>
      <c r="K56" s="111">
        <f t="shared" si="3"/>
        <v>89</v>
      </c>
      <c r="L56" s="117">
        <f t="shared" si="4"/>
        <v>5.2610837438423648</v>
      </c>
      <c r="M56" s="110">
        <f t="shared" si="5"/>
        <v>5</v>
      </c>
    </row>
    <row r="57" spans="6:13">
      <c r="F57" s="110" t="s">
        <v>2149</v>
      </c>
      <c r="G57" s="111">
        <v>4</v>
      </c>
      <c r="H57" s="111">
        <v>1</v>
      </c>
      <c r="I57" s="111">
        <v>1</v>
      </c>
      <c r="J57" s="116">
        <v>2</v>
      </c>
      <c r="K57" s="111">
        <f t="shared" si="3"/>
        <v>89</v>
      </c>
      <c r="L57" s="117">
        <f t="shared" si="4"/>
        <v>5.2610837438423648</v>
      </c>
      <c r="M57" s="110">
        <f t="shared" si="5"/>
        <v>5</v>
      </c>
    </row>
    <row r="58" spans="6:13">
      <c r="F58" s="110" t="s">
        <v>175</v>
      </c>
      <c r="G58" s="111">
        <v>5</v>
      </c>
      <c r="H58" s="111">
        <v>1</v>
      </c>
      <c r="I58" s="111">
        <v>1</v>
      </c>
      <c r="J58" s="111">
        <v>2</v>
      </c>
      <c r="K58" s="111">
        <f t="shared" si="3"/>
        <v>94</v>
      </c>
      <c r="L58" s="117">
        <f t="shared" si="4"/>
        <v>5.5566502463054182</v>
      </c>
      <c r="M58" s="110">
        <f t="shared" si="5"/>
        <v>6</v>
      </c>
    </row>
    <row r="59" spans="6:13">
      <c r="F59" s="110" t="s">
        <v>2150</v>
      </c>
      <c r="G59" s="111">
        <v>5</v>
      </c>
      <c r="H59" s="111">
        <v>1</v>
      </c>
      <c r="I59" s="111">
        <v>0</v>
      </c>
      <c r="J59" s="116">
        <v>2</v>
      </c>
      <c r="K59" s="111">
        <f t="shared" si="3"/>
        <v>74</v>
      </c>
      <c r="L59" s="117">
        <f t="shared" si="4"/>
        <v>4.374384236453202</v>
      </c>
      <c r="M59" s="110">
        <f t="shared" si="5"/>
        <v>6</v>
      </c>
    </row>
    <row r="60" spans="6:13">
      <c r="F60" s="110" t="s">
        <v>2151</v>
      </c>
      <c r="G60" s="111">
        <v>5</v>
      </c>
      <c r="H60" s="111">
        <v>1</v>
      </c>
      <c r="I60" s="111">
        <v>1</v>
      </c>
      <c r="J60" s="111">
        <v>2</v>
      </c>
      <c r="K60" s="111">
        <f t="shared" si="3"/>
        <v>94</v>
      </c>
      <c r="L60" s="117">
        <f t="shared" si="4"/>
        <v>5.5566502463054182</v>
      </c>
      <c r="M60" s="110">
        <f t="shared" si="5"/>
        <v>6</v>
      </c>
    </row>
    <row r="61" spans="6:13">
      <c r="F61" s="110" t="s">
        <v>178</v>
      </c>
      <c r="G61" s="111">
        <v>5</v>
      </c>
      <c r="H61" s="111">
        <v>1</v>
      </c>
      <c r="I61" s="111">
        <v>1</v>
      </c>
      <c r="J61" s="111">
        <v>2</v>
      </c>
      <c r="K61" s="111">
        <f t="shared" si="3"/>
        <v>94</v>
      </c>
      <c r="L61" s="117">
        <f t="shared" si="4"/>
        <v>5.5566502463054182</v>
      </c>
      <c r="M61" s="110">
        <f t="shared" si="5"/>
        <v>6</v>
      </c>
    </row>
    <row r="62" spans="6:13">
      <c r="F62" s="110" t="s">
        <v>2152</v>
      </c>
      <c r="G62" s="111">
        <v>5</v>
      </c>
      <c r="H62" s="111">
        <v>1</v>
      </c>
      <c r="I62" s="111">
        <v>1</v>
      </c>
      <c r="J62" s="111">
        <v>2</v>
      </c>
      <c r="K62" s="111">
        <f t="shared" si="3"/>
        <v>94</v>
      </c>
      <c r="L62" s="117">
        <f t="shared" si="4"/>
        <v>5.5566502463054182</v>
      </c>
      <c r="M62" s="110">
        <f t="shared" si="5"/>
        <v>6</v>
      </c>
    </row>
    <row r="63" spans="6:13">
      <c r="F63" s="110" t="s">
        <v>181</v>
      </c>
      <c r="G63" s="111">
        <v>4</v>
      </c>
      <c r="H63" s="111">
        <v>1</v>
      </c>
      <c r="I63" s="111">
        <v>1</v>
      </c>
      <c r="J63" s="116">
        <v>2</v>
      </c>
      <c r="K63" s="111">
        <f t="shared" si="3"/>
        <v>89</v>
      </c>
      <c r="L63" s="117">
        <f t="shared" si="4"/>
        <v>5.2610837438423648</v>
      </c>
      <c r="M63" s="110">
        <f t="shared" si="5"/>
        <v>6</v>
      </c>
    </row>
    <row r="64" spans="6:13">
      <c r="F64" s="110" t="s">
        <v>2153</v>
      </c>
      <c r="G64" s="111">
        <v>4</v>
      </c>
      <c r="H64" s="111">
        <v>1</v>
      </c>
      <c r="I64" s="111">
        <v>1</v>
      </c>
      <c r="J64" s="111">
        <v>2</v>
      </c>
      <c r="K64" s="111">
        <f t="shared" si="3"/>
        <v>89</v>
      </c>
      <c r="L64" s="117">
        <f t="shared" si="4"/>
        <v>5.2610837438423648</v>
      </c>
      <c r="M64" s="110">
        <f t="shared" si="5"/>
        <v>6</v>
      </c>
    </row>
    <row r="65" spans="6:13">
      <c r="F65" s="110" t="s">
        <v>2154</v>
      </c>
      <c r="G65" s="111">
        <v>5</v>
      </c>
      <c r="H65" s="111">
        <v>1</v>
      </c>
      <c r="I65" s="111">
        <v>1</v>
      </c>
      <c r="J65" s="111">
        <v>2</v>
      </c>
      <c r="K65" s="111">
        <f t="shared" si="3"/>
        <v>94</v>
      </c>
      <c r="L65" s="117">
        <f t="shared" si="4"/>
        <v>5.5566502463054182</v>
      </c>
      <c r="M65" s="110">
        <f t="shared" si="5"/>
        <v>6</v>
      </c>
    </row>
    <row r="66" spans="6:13">
      <c r="F66" s="110" t="s">
        <v>2155</v>
      </c>
      <c r="G66" s="111">
        <v>5</v>
      </c>
      <c r="H66" s="111">
        <v>1</v>
      </c>
      <c r="I66" s="111">
        <v>1</v>
      </c>
      <c r="J66" s="111">
        <v>2</v>
      </c>
      <c r="K66" s="111">
        <f t="shared" si="3"/>
        <v>94</v>
      </c>
      <c r="L66" s="117">
        <f t="shared" si="4"/>
        <v>5.5566502463054182</v>
      </c>
      <c r="M66" s="110">
        <f t="shared" si="5"/>
        <v>6</v>
      </c>
    </row>
    <row r="67" spans="6:13">
      <c r="F67" s="110" t="s">
        <v>183</v>
      </c>
      <c r="G67" s="111">
        <v>4</v>
      </c>
      <c r="H67" s="111">
        <v>1</v>
      </c>
      <c r="I67" s="111">
        <v>0</v>
      </c>
      <c r="J67" s="111">
        <v>2</v>
      </c>
      <c r="K67" s="111">
        <f t="shared" si="3"/>
        <v>69</v>
      </c>
      <c r="L67" s="117">
        <f t="shared" si="4"/>
        <v>4.0788177339901477</v>
      </c>
      <c r="M67" s="110">
        <f t="shared" si="5"/>
        <v>6</v>
      </c>
    </row>
    <row r="68" spans="6:13">
      <c r="F68" s="110" t="s">
        <v>185</v>
      </c>
      <c r="G68" s="111">
        <v>5</v>
      </c>
      <c r="H68" s="111">
        <v>1</v>
      </c>
      <c r="I68" s="111">
        <v>1</v>
      </c>
      <c r="J68" s="116">
        <v>2</v>
      </c>
      <c r="K68" s="111">
        <f t="shared" si="3"/>
        <v>94</v>
      </c>
      <c r="L68" s="117">
        <f t="shared" si="4"/>
        <v>5.5566502463054182</v>
      </c>
      <c r="M68" s="110">
        <f t="shared" si="5"/>
        <v>6</v>
      </c>
    </row>
    <row r="69" spans="6:13">
      <c r="F69" s="110" t="s">
        <v>2156</v>
      </c>
      <c r="G69" s="111">
        <v>5</v>
      </c>
      <c r="H69" s="111">
        <v>1</v>
      </c>
      <c r="I69" s="111">
        <v>0</v>
      </c>
      <c r="J69" s="111">
        <v>2</v>
      </c>
      <c r="K69" s="111">
        <f t="shared" si="3"/>
        <v>74</v>
      </c>
      <c r="L69" s="117">
        <f t="shared" si="4"/>
        <v>4.374384236453202</v>
      </c>
      <c r="M69" s="110">
        <f t="shared" si="5"/>
        <v>6</v>
      </c>
    </row>
    <row r="70" spans="6:13">
      <c r="F70" s="110" t="s">
        <v>2157</v>
      </c>
      <c r="G70" s="111">
        <v>5</v>
      </c>
      <c r="H70" s="111">
        <v>1</v>
      </c>
      <c r="I70" s="111">
        <v>1</v>
      </c>
      <c r="J70" s="111">
        <v>2</v>
      </c>
      <c r="K70" s="111">
        <f t="shared" si="3"/>
        <v>94</v>
      </c>
      <c r="L70" s="117">
        <f t="shared" si="4"/>
        <v>5.5566502463054182</v>
      </c>
      <c r="M70" s="110">
        <f t="shared" si="5"/>
        <v>6</v>
      </c>
    </row>
    <row r="71" spans="6:13">
      <c r="F71" s="110" t="s">
        <v>187</v>
      </c>
      <c r="G71" s="111">
        <v>4</v>
      </c>
      <c r="H71" s="111">
        <v>1</v>
      </c>
      <c r="I71" s="111">
        <v>0</v>
      </c>
      <c r="J71" s="111">
        <v>2</v>
      </c>
      <c r="K71" s="111">
        <f t="shared" si="3"/>
        <v>69</v>
      </c>
      <c r="L71" s="117">
        <f t="shared" si="4"/>
        <v>4.0788177339901477</v>
      </c>
      <c r="M71" s="110">
        <f t="shared" si="5"/>
        <v>6</v>
      </c>
    </row>
    <row r="72" spans="6:13">
      <c r="F72" s="110" t="s">
        <v>2158</v>
      </c>
      <c r="G72" s="111">
        <v>4</v>
      </c>
      <c r="H72" s="111">
        <v>1</v>
      </c>
      <c r="I72" s="111">
        <v>1</v>
      </c>
      <c r="J72" s="111">
        <v>2</v>
      </c>
      <c r="K72" s="111">
        <f t="shared" si="3"/>
        <v>89</v>
      </c>
      <c r="L72" s="117">
        <f t="shared" si="4"/>
        <v>5.2610837438423648</v>
      </c>
      <c r="M72" s="110">
        <f t="shared" si="5"/>
        <v>6</v>
      </c>
    </row>
    <row r="73" spans="6:13">
      <c r="F73" s="110" t="s">
        <v>2159</v>
      </c>
      <c r="G73" s="111">
        <v>5</v>
      </c>
      <c r="H73" s="111">
        <v>1</v>
      </c>
      <c r="I73" s="111">
        <v>1</v>
      </c>
      <c r="J73" s="111">
        <v>2</v>
      </c>
      <c r="K73" s="111">
        <f t="shared" si="3"/>
        <v>94</v>
      </c>
      <c r="L73" s="117">
        <f t="shared" si="4"/>
        <v>5.5566502463054182</v>
      </c>
      <c r="M73" s="110">
        <f t="shared" si="5"/>
        <v>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工作表3"/>
  <dimension ref="A1:P69"/>
  <sheetViews>
    <sheetView workbookViewId="0">
      <selection activeCell="A2" sqref="A2"/>
    </sheetView>
  </sheetViews>
  <sheetFormatPr defaultColWidth="11" defaultRowHeight="15.75"/>
  <cols>
    <col min="1" max="1" width="18.375" bestFit="1" customWidth="1"/>
    <col min="2" max="2" width="10.25" customWidth="1"/>
    <col min="8" max="8" width="9" customWidth="1"/>
    <col min="13" max="13" width="42.5" bestFit="1" customWidth="1"/>
  </cols>
  <sheetData>
    <row r="1" spans="1:16">
      <c r="A1" s="24" t="s">
        <v>2099</v>
      </c>
    </row>
    <row r="2" spans="1:16">
      <c r="A2" s="20" t="s">
        <v>138</v>
      </c>
      <c r="B2" s="20" t="s">
        <v>134</v>
      </c>
      <c r="C2" s="20" t="s">
        <v>291</v>
      </c>
      <c r="D2" s="20" t="s">
        <v>292</v>
      </c>
      <c r="E2" s="20" t="s">
        <v>243</v>
      </c>
      <c r="F2" s="20" t="s">
        <v>249</v>
      </c>
    </row>
    <row r="3" spans="1:16">
      <c r="A3" s="19" t="s">
        <v>229</v>
      </c>
      <c r="B3" s="20">
        <f>VLOOKUP(A3,价值设定!B:F,4,0)</f>
        <v>1</v>
      </c>
      <c r="C3" s="19">
        <v>5</v>
      </c>
      <c r="D3" s="19">
        <f>B3*C3</f>
        <v>5</v>
      </c>
      <c r="E3" s="19">
        <v>10</v>
      </c>
      <c r="F3" s="22">
        <f>E3/SUM($E$3:$E$14)</f>
        <v>2.4875621890547265E-2</v>
      </c>
      <c r="G3" t="str">
        <f>VLOOKUP(A3,价值设定!B:F,3,0)&amp;","&amp;C3&amp;"|"&amp;E3</f>
        <v>cash,5|10</v>
      </c>
      <c r="H3" t="str">
        <f>G3</f>
        <v>cash,5|10</v>
      </c>
      <c r="K3" s="14"/>
      <c r="L3" s="14"/>
      <c r="M3" s="14"/>
      <c r="N3" s="14"/>
      <c r="O3" s="14"/>
      <c r="P3" s="14"/>
    </row>
    <row r="4" spans="1:16">
      <c r="A4" s="19" t="s">
        <v>229</v>
      </c>
      <c r="B4" s="20">
        <f>VLOOKUP(A4,价值设定!B:F,4,0)</f>
        <v>1</v>
      </c>
      <c r="C4" s="19">
        <v>10</v>
      </c>
      <c r="D4" s="19">
        <f t="shared" ref="D4:D14" si="0">B4*C4</f>
        <v>10</v>
      </c>
      <c r="E4" s="19">
        <v>10</v>
      </c>
      <c r="F4" s="22">
        <f t="shared" ref="F4:F14" si="1">E4/SUM($E$3:$E$14)</f>
        <v>2.4875621890547265E-2</v>
      </c>
      <c r="G4" t="str">
        <f>VLOOKUP(A4,价值设定!B:F,3,0)&amp;","&amp;C4&amp;"|"&amp;E4</f>
        <v>cash,10|10</v>
      </c>
      <c r="H4" t="str">
        <f>H3&amp;";"&amp;G4</f>
        <v>cash,5|10;cash,10|10</v>
      </c>
      <c r="K4" s="13"/>
      <c r="L4" s="13"/>
      <c r="M4" s="13"/>
      <c r="N4" s="13"/>
      <c r="O4" s="13"/>
      <c r="P4" s="13"/>
    </row>
    <row r="5" spans="1:16">
      <c r="A5" s="19" t="s">
        <v>229</v>
      </c>
      <c r="B5" s="20">
        <f>VLOOKUP(A5,价值设定!B:F,4,0)</f>
        <v>1</v>
      </c>
      <c r="C5" s="19">
        <v>15</v>
      </c>
      <c r="D5" s="19">
        <f t="shared" si="0"/>
        <v>15</v>
      </c>
      <c r="E5" s="19">
        <v>10</v>
      </c>
      <c r="F5" s="22">
        <f t="shared" si="1"/>
        <v>2.4875621890547265E-2</v>
      </c>
      <c r="G5" t="str">
        <f>VLOOKUP(A5,价值设定!B:F,3,0)&amp;","&amp;C5&amp;"|"&amp;E5</f>
        <v>cash,15|10</v>
      </c>
      <c r="H5" t="str">
        <f t="shared" ref="H5:H14" si="2">H4&amp;";"&amp;G5</f>
        <v>cash,5|10;cash,10|10;cash,15|10</v>
      </c>
      <c r="K5" s="13"/>
      <c r="L5" s="13"/>
      <c r="M5" s="13"/>
      <c r="N5" s="13"/>
      <c r="O5" s="13"/>
      <c r="P5" s="13"/>
    </row>
    <row r="6" spans="1:16">
      <c r="A6" s="21" t="s">
        <v>2095</v>
      </c>
      <c r="B6" s="20">
        <f>VLOOKUP(A6,价值设定!B:F,4,0)</f>
        <v>50</v>
      </c>
      <c r="C6" s="19">
        <v>1</v>
      </c>
      <c r="D6" s="19">
        <f t="shared" si="0"/>
        <v>50</v>
      </c>
      <c r="E6" s="19">
        <v>6</v>
      </c>
      <c r="F6" s="22">
        <f t="shared" si="1"/>
        <v>1.4925373134328358E-2</v>
      </c>
      <c r="G6" t="str">
        <f>VLOOKUP(A6,价值设定!B:F,3,0)&amp;","&amp;C6&amp;"|"&amp;E6</f>
        <v>prop,701,1|6</v>
      </c>
      <c r="H6" t="str">
        <f t="shared" si="2"/>
        <v>cash,5|10;cash,10|10;cash,15|10;prop,701,1|6</v>
      </c>
      <c r="K6" s="13"/>
      <c r="L6" s="13"/>
      <c r="M6" s="13"/>
      <c r="N6" s="13"/>
      <c r="O6" s="13"/>
      <c r="P6" s="13"/>
    </row>
    <row r="7" spans="1:16">
      <c r="A7" s="21" t="s">
        <v>2097</v>
      </c>
      <c r="B7" s="20">
        <f>VLOOKUP(A7,价值设定!B:F,4,0)</f>
        <v>12.5</v>
      </c>
      <c r="C7" s="19">
        <v>1</v>
      </c>
      <c r="D7" s="19">
        <f t="shared" si="0"/>
        <v>12.5</v>
      </c>
      <c r="E7" s="19">
        <v>10</v>
      </c>
      <c r="F7" s="22">
        <f t="shared" si="1"/>
        <v>2.4875621890547265E-2</v>
      </c>
      <c r="G7" t="str">
        <f>VLOOKUP(A7,价值设定!B:F,3,0)&amp;","&amp;C7&amp;"|"&amp;E7</f>
        <v>prop,704,1|10</v>
      </c>
      <c r="H7" t="str">
        <f t="shared" si="2"/>
        <v>cash,5|10;cash,10|10;cash,15|10;prop,701,1|6;prop,704,1|10</v>
      </c>
      <c r="K7" s="13"/>
      <c r="L7" s="13"/>
      <c r="M7" s="13"/>
      <c r="N7" s="13"/>
      <c r="O7" s="13"/>
      <c r="P7" s="13"/>
    </row>
    <row r="8" spans="1:16">
      <c r="A8" s="21" t="s">
        <v>2097</v>
      </c>
      <c r="B8" s="20">
        <f>VLOOKUP(A8,价值设定!B:F,4,0)</f>
        <v>12.5</v>
      </c>
      <c r="C8" s="19">
        <v>2</v>
      </c>
      <c r="D8" s="19">
        <f t="shared" si="0"/>
        <v>25</v>
      </c>
      <c r="E8" s="19">
        <v>5</v>
      </c>
      <c r="F8" s="22">
        <f t="shared" si="1"/>
        <v>1.2437810945273632E-2</v>
      </c>
      <c r="G8" t="str">
        <f>VLOOKUP(A8,价值设定!B:F,3,0)&amp;","&amp;C8&amp;"|"&amp;E8</f>
        <v>prop,704,2|5</v>
      </c>
      <c r="H8" t="str">
        <f t="shared" si="2"/>
        <v>cash,5|10;cash,10|10;cash,15|10;prop,701,1|6;prop,704,1|10;prop,704,2|5</v>
      </c>
      <c r="K8" s="13"/>
      <c r="L8" s="13"/>
      <c r="M8" s="13"/>
      <c r="N8" s="13"/>
      <c r="O8" s="13"/>
      <c r="P8" s="13"/>
    </row>
    <row r="9" spans="1:16">
      <c r="A9" s="21" t="s">
        <v>2098</v>
      </c>
      <c r="B9" s="20">
        <f>VLOOKUP(A9,价值设定!B:F,4,0)</f>
        <v>2</v>
      </c>
      <c r="C9" s="19">
        <v>1</v>
      </c>
      <c r="D9" s="19">
        <f t="shared" si="0"/>
        <v>2</v>
      </c>
      <c r="E9" s="19">
        <v>10</v>
      </c>
      <c r="F9" s="22">
        <f t="shared" si="1"/>
        <v>2.4875621890547265E-2</v>
      </c>
      <c r="G9" t="str">
        <f>VLOOKUP(A9,价值设定!B:F,3,0)&amp;","&amp;C9&amp;"|"&amp;E9</f>
        <v>dice,1|10</v>
      </c>
      <c r="H9" t="str">
        <f t="shared" si="2"/>
        <v>cash,5|10;cash,10|10;cash,15|10;prop,701,1|6;prop,704,1|10;prop,704,2|5;dice,1|10</v>
      </c>
      <c r="K9" s="13"/>
      <c r="L9" s="13"/>
      <c r="M9" s="13"/>
      <c r="N9" s="13"/>
      <c r="O9" s="13"/>
      <c r="P9" s="13"/>
    </row>
    <row r="10" spans="1:16">
      <c r="A10" s="21" t="s">
        <v>218</v>
      </c>
      <c r="B10" s="20">
        <f>VLOOKUP(A10,价值设定!B:F,4,0)</f>
        <v>6.6667000000000002E-3</v>
      </c>
      <c r="C10" s="19">
        <v>500</v>
      </c>
      <c r="D10" s="19">
        <f t="shared" si="0"/>
        <v>3.3333500000000003</v>
      </c>
      <c r="E10" s="19">
        <v>100</v>
      </c>
      <c r="F10" s="22">
        <f t="shared" si="1"/>
        <v>0.24875621890547264</v>
      </c>
      <c r="G10" t="str">
        <f>VLOOKUP(A10,价值设定!B:F,3,0)&amp;","&amp;C10&amp;"|"&amp;E10</f>
        <v>coin,500|100</v>
      </c>
      <c r="H10" t="str">
        <f t="shared" si="2"/>
        <v>cash,5|10;cash,10|10;cash,15|10;prop,701,1|6;prop,704,1|10;prop,704,2|5;dice,1|10;coin,500|100</v>
      </c>
      <c r="K10" s="13"/>
      <c r="L10" s="13"/>
      <c r="M10" s="13"/>
      <c r="N10" s="13"/>
      <c r="O10" s="13"/>
      <c r="P10" s="13"/>
    </row>
    <row r="11" spans="1:16">
      <c r="A11" s="21" t="s">
        <v>218</v>
      </c>
      <c r="B11" s="20">
        <f>VLOOKUP(A11,价值设定!B:F,4,0)</f>
        <v>6.6667000000000002E-3</v>
      </c>
      <c r="C11" s="19">
        <v>1000</v>
      </c>
      <c r="D11" s="19">
        <f t="shared" si="0"/>
        <v>6.6667000000000005</v>
      </c>
      <c r="E11" s="19">
        <v>60</v>
      </c>
      <c r="F11" s="22">
        <f t="shared" si="1"/>
        <v>0.14925373134328357</v>
      </c>
      <c r="G11" t="str">
        <f>VLOOKUP(A11,价值设定!B:F,3,0)&amp;","&amp;C11&amp;"|"&amp;E11</f>
        <v>coin,1000|60</v>
      </c>
      <c r="H11" t="str">
        <f t="shared" si="2"/>
        <v>cash,5|10;cash,10|10;cash,15|10;prop,701,1|6;prop,704,1|10;prop,704,2|5;dice,1|10;coin,500|100;coin,1000|60</v>
      </c>
      <c r="K11" s="13"/>
      <c r="L11" s="13"/>
      <c r="M11" s="13"/>
      <c r="N11" s="13"/>
      <c r="O11" s="13"/>
      <c r="P11" s="13"/>
    </row>
    <row r="12" spans="1:16">
      <c r="A12" s="21" t="s">
        <v>218</v>
      </c>
      <c r="B12" s="20">
        <f>VLOOKUP(A12,价值设定!B:F,4,0)</f>
        <v>6.6667000000000002E-3</v>
      </c>
      <c r="C12" s="19">
        <v>1500</v>
      </c>
      <c r="D12" s="19">
        <f t="shared" si="0"/>
        <v>10.00005</v>
      </c>
      <c r="E12" s="19">
        <v>31</v>
      </c>
      <c r="F12" s="22">
        <f t="shared" si="1"/>
        <v>7.7114427860696513E-2</v>
      </c>
      <c r="G12" t="str">
        <f>VLOOKUP(A12,价值设定!B:F,3,0)&amp;","&amp;C12&amp;"|"&amp;E12</f>
        <v>coin,1500|31</v>
      </c>
      <c r="H12" t="str">
        <f t="shared" si="2"/>
        <v>cash,5|10;cash,10|10;cash,15|10;prop,701,1|6;prop,704,1|10;prop,704,2|5;dice,1|10;coin,500|100;coin,1000|60;coin,1500|31</v>
      </c>
      <c r="K12" s="13"/>
      <c r="L12" s="13"/>
      <c r="M12" s="13"/>
      <c r="N12" s="13"/>
      <c r="O12" s="13"/>
      <c r="P12" s="13"/>
    </row>
    <row r="13" spans="1:16">
      <c r="A13" s="23" t="s">
        <v>299</v>
      </c>
      <c r="B13" s="20">
        <f>VLOOKUP(A13,价值设定!B:F,4,0)</f>
        <v>2</v>
      </c>
      <c r="C13" s="19">
        <v>1</v>
      </c>
      <c r="D13" s="19">
        <f t="shared" si="0"/>
        <v>2</v>
      </c>
      <c r="E13" s="19">
        <v>100</v>
      </c>
      <c r="F13" s="22">
        <f t="shared" si="1"/>
        <v>0.24875621890547264</v>
      </c>
      <c r="G13" t="str">
        <f>VLOOKUP(A13,价值设定!B:F,3,0)&amp;","&amp;C13&amp;"|"&amp;E13</f>
        <v>prop,103,1|100</v>
      </c>
      <c r="H13" t="str">
        <f t="shared" si="2"/>
        <v>cash,5|10;cash,10|10;cash,15|10;prop,701,1|6;prop,704,1|10;prop,704,2|5;dice,1|10;coin,500|100;coin,1000|60;coin,1500|31;prop,103,1|100</v>
      </c>
      <c r="K13" s="13"/>
      <c r="L13" s="13"/>
      <c r="M13" s="13"/>
      <c r="N13" s="13"/>
      <c r="O13" s="13"/>
      <c r="P13" s="13"/>
    </row>
    <row r="14" spans="1:16">
      <c r="A14" s="23" t="s">
        <v>298</v>
      </c>
      <c r="B14" s="20">
        <f>VLOOKUP(A14,价值设定!B:F,4,0)</f>
        <v>6</v>
      </c>
      <c r="C14" s="19">
        <v>1</v>
      </c>
      <c r="D14" s="19">
        <f t="shared" si="0"/>
        <v>6</v>
      </c>
      <c r="E14" s="19">
        <v>50</v>
      </c>
      <c r="F14" s="22">
        <f t="shared" si="1"/>
        <v>0.12437810945273632</v>
      </c>
      <c r="G14" t="str">
        <f>VLOOKUP(A14,价值设定!B:F,3,0)&amp;","&amp;C14&amp;"|"&amp;E14</f>
        <v>prop,104,1|50</v>
      </c>
      <c r="H14" t="str">
        <f t="shared" si="2"/>
        <v>cash,5|10;cash,10|10;cash,15|10;prop,701,1|6;prop,704,1|10;prop,704,2|5;dice,1|10;coin,500|100;coin,1000|60;coin,1500|31;prop,103,1|100;prop,104,1|50</v>
      </c>
      <c r="K14" s="13"/>
      <c r="L14" s="13"/>
      <c r="M14" s="13"/>
      <c r="N14" s="13"/>
      <c r="O14" s="13"/>
      <c r="P14" s="13"/>
    </row>
    <row r="15" spans="1:16">
      <c r="A15" s="5"/>
      <c r="B15" s="4"/>
      <c r="K15" s="13"/>
      <c r="L15" s="13"/>
      <c r="M15" s="13"/>
      <c r="N15" s="13"/>
      <c r="O15" s="13"/>
      <c r="P15" s="13"/>
    </row>
    <row r="16" spans="1:16">
      <c r="E16" t="s">
        <v>2058</v>
      </c>
      <c r="F16">
        <f>SUMPRODUCT(D3:D14,F3:F14)</f>
        <v>6.0033297263681593</v>
      </c>
      <c r="K16" s="13"/>
      <c r="L16" s="13"/>
      <c r="M16" s="13"/>
      <c r="N16" s="13"/>
      <c r="O16" s="13"/>
      <c r="P16" s="13"/>
    </row>
    <row r="17" spans="1:16">
      <c r="A17" s="9"/>
      <c r="K17" s="13"/>
      <c r="L17" s="13"/>
      <c r="M17" s="13"/>
      <c r="N17" s="13"/>
      <c r="O17" s="13"/>
      <c r="P17" s="13"/>
    </row>
    <row r="18" spans="1:16">
      <c r="A18" s="4"/>
      <c r="C18" s="4"/>
      <c r="D18" s="4"/>
      <c r="E18" s="4"/>
      <c r="F18" s="4"/>
      <c r="G18" s="4"/>
      <c r="H18" s="4"/>
      <c r="K18" s="13"/>
      <c r="L18" s="13"/>
      <c r="M18" s="13"/>
      <c r="N18" s="13"/>
      <c r="O18" s="13"/>
      <c r="P18" s="13"/>
    </row>
    <row r="19" spans="1:16">
      <c r="A19" s="4"/>
      <c r="C19" s="4"/>
      <c r="D19" s="4"/>
      <c r="E19" s="4"/>
      <c r="F19" s="4"/>
      <c r="G19" s="4"/>
      <c r="H19" s="4"/>
      <c r="K19" s="13"/>
      <c r="L19" s="13"/>
      <c r="M19" s="13"/>
      <c r="N19" s="13"/>
      <c r="O19" s="13"/>
      <c r="P19" s="13"/>
    </row>
    <row r="20" spans="1:16">
      <c r="A20" s="4"/>
      <c r="C20" s="4"/>
      <c r="D20" s="4"/>
      <c r="E20" s="4"/>
      <c r="F20" s="4"/>
      <c r="G20" s="4"/>
      <c r="H20" s="4"/>
    </row>
    <row r="21" spans="1:16">
      <c r="A21" s="4"/>
      <c r="C21" s="5"/>
      <c r="D21" s="4"/>
      <c r="E21" s="5"/>
      <c r="F21" s="4"/>
      <c r="G21" s="5"/>
      <c r="H21" s="4"/>
    </row>
    <row r="22" spans="1:16">
      <c r="A22" s="4"/>
      <c r="C22" s="4"/>
      <c r="D22" s="4"/>
      <c r="E22" s="4"/>
      <c r="F22" s="4"/>
      <c r="G22" s="4"/>
      <c r="H22" s="4"/>
    </row>
    <row r="23" spans="1:16">
      <c r="A23" s="4"/>
      <c r="C23" s="5"/>
      <c r="D23" s="4"/>
      <c r="E23" s="5"/>
      <c r="F23" s="4"/>
      <c r="G23" s="5"/>
      <c r="H23" s="4"/>
      <c r="K23" s="15"/>
      <c r="L23" s="5"/>
      <c r="M23" s="5"/>
    </row>
    <row r="24" spans="1:16">
      <c r="A24" s="4"/>
      <c r="C24" s="5"/>
      <c r="D24" s="4"/>
      <c r="E24" s="5"/>
      <c r="F24" s="4"/>
      <c r="G24" s="5"/>
      <c r="H24" s="4"/>
      <c r="K24" s="15"/>
      <c r="L24" s="5"/>
      <c r="M24" s="5"/>
    </row>
    <row r="25" spans="1:16">
      <c r="A25" s="4"/>
      <c r="C25" s="5"/>
      <c r="D25" s="4"/>
      <c r="E25" s="5"/>
      <c r="F25" s="4"/>
      <c r="G25" s="5"/>
      <c r="H25" s="4"/>
      <c r="K25" s="15"/>
      <c r="L25" s="5"/>
      <c r="M25" s="5"/>
    </row>
    <row r="26" spans="1:16">
      <c r="A26" s="4"/>
      <c r="C26" s="5"/>
      <c r="D26" s="4"/>
      <c r="E26" s="5"/>
      <c r="F26" s="4"/>
      <c r="G26" s="5"/>
      <c r="H26" s="4"/>
      <c r="K26" s="15"/>
      <c r="L26" s="5"/>
      <c r="M26" s="5"/>
    </row>
    <row r="27" spans="1:16">
      <c r="A27" s="4"/>
      <c r="C27" s="4"/>
      <c r="D27" s="4"/>
      <c r="E27" s="18"/>
      <c r="F27" s="4"/>
      <c r="G27" s="18"/>
      <c r="H27" s="4"/>
      <c r="K27" s="15"/>
      <c r="L27" s="5"/>
      <c r="M27" s="5"/>
    </row>
    <row r="28" spans="1:16">
      <c r="A28" s="4"/>
      <c r="C28" s="5"/>
      <c r="D28" s="4"/>
      <c r="E28" s="5"/>
      <c r="F28" s="4"/>
      <c r="G28" s="5"/>
      <c r="H28" s="4"/>
      <c r="K28" s="15"/>
      <c r="L28" s="5"/>
      <c r="M28" s="5"/>
    </row>
    <row r="29" spans="1:16">
      <c r="A29" s="4"/>
      <c r="C29" s="5"/>
      <c r="D29" s="4"/>
      <c r="E29" s="5"/>
      <c r="F29" s="4"/>
      <c r="G29" s="5"/>
      <c r="H29" s="4"/>
      <c r="K29" s="15"/>
      <c r="L29" s="5"/>
      <c r="M29" s="5"/>
    </row>
    <row r="30" spans="1:16">
      <c r="A30" s="4"/>
      <c r="C30" s="5"/>
      <c r="D30" s="4"/>
      <c r="E30" s="5"/>
      <c r="F30" s="4"/>
      <c r="G30" s="5"/>
      <c r="H30" s="4"/>
      <c r="K30" s="15"/>
      <c r="L30" s="5"/>
      <c r="M30" s="5"/>
    </row>
    <row r="31" spans="1:16">
      <c r="A31" s="4"/>
      <c r="C31" s="4"/>
      <c r="D31" s="4"/>
      <c r="E31" s="4"/>
      <c r="F31" s="4"/>
      <c r="G31" s="4"/>
      <c r="H31" s="4"/>
      <c r="K31" s="15"/>
      <c r="L31" s="5"/>
      <c r="M31" s="5"/>
    </row>
    <row r="32" spans="1:16">
      <c r="A32" s="4"/>
      <c r="C32" s="18"/>
      <c r="D32" s="4"/>
      <c r="E32" s="18"/>
      <c r="F32" s="4"/>
      <c r="G32" s="18"/>
      <c r="H32" s="4"/>
      <c r="K32" s="15"/>
      <c r="L32" s="5"/>
      <c r="M32" s="5"/>
    </row>
    <row r="33" spans="1:13">
      <c r="A33" s="8"/>
      <c r="B33" s="6"/>
      <c r="C33" s="57"/>
      <c r="D33" s="4"/>
      <c r="E33" s="4"/>
      <c r="F33" s="4"/>
      <c r="G33" s="4"/>
      <c r="H33" s="4"/>
      <c r="K33" s="15"/>
      <c r="L33" s="5"/>
      <c r="M33" s="5"/>
    </row>
    <row r="34" spans="1:13">
      <c r="A34" s="6"/>
      <c r="B34" s="6"/>
      <c r="C34" s="8"/>
      <c r="D34" s="4"/>
      <c r="E34" s="4"/>
      <c r="F34" s="4"/>
      <c r="G34" s="4"/>
      <c r="H34" s="4"/>
      <c r="K34" s="15"/>
      <c r="L34" s="5"/>
      <c r="M34" s="5"/>
    </row>
    <row r="35" spans="1:13">
      <c r="A35" s="6"/>
      <c r="B35" s="6"/>
      <c r="C35" s="8"/>
      <c r="D35" s="4"/>
      <c r="E35" s="4"/>
      <c r="F35" s="4"/>
      <c r="G35" s="4"/>
      <c r="H35" s="4"/>
      <c r="K35" s="15"/>
      <c r="L35" s="5"/>
      <c r="M35" s="5"/>
    </row>
    <row r="36" spans="1:13">
      <c r="A36" s="6"/>
      <c r="B36" s="6"/>
      <c r="C36" s="8"/>
      <c r="D36" s="4"/>
      <c r="E36" s="4"/>
      <c r="F36" s="4"/>
      <c r="G36" s="4"/>
      <c r="H36" s="4"/>
      <c r="K36" s="15"/>
      <c r="L36" s="5"/>
      <c r="M36" s="5"/>
    </row>
    <row r="37" spans="1:13">
      <c r="A37" s="6"/>
      <c r="B37" s="6"/>
      <c r="C37" s="8"/>
      <c r="D37" s="4"/>
      <c r="E37" s="4"/>
      <c r="F37" s="4"/>
      <c r="G37" s="4"/>
      <c r="H37" s="4"/>
      <c r="K37" s="15"/>
      <c r="L37" s="5"/>
      <c r="M37" s="5"/>
    </row>
    <row r="38" spans="1:13">
      <c r="A38" s="6"/>
      <c r="B38" s="6"/>
      <c r="C38" s="8"/>
      <c r="D38" s="4"/>
      <c r="E38" s="4"/>
      <c r="F38" s="4"/>
      <c r="G38" s="4"/>
      <c r="H38" s="4"/>
      <c r="K38" s="15"/>
      <c r="L38" s="5"/>
      <c r="M38" s="5"/>
    </row>
    <row r="39" spans="1:13">
      <c r="A39" s="6"/>
      <c r="B39" s="6"/>
      <c r="C39" s="8"/>
      <c r="D39" s="4"/>
      <c r="E39" s="4"/>
      <c r="F39" s="4"/>
      <c r="G39" s="4"/>
      <c r="H39" s="4"/>
      <c r="K39" s="15"/>
      <c r="L39" s="5"/>
      <c r="M39" s="5"/>
    </row>
    <row r="40" spans="1:13">
      <c r="A40" s="6"/>
      <c r="B40" s="6"/>
      <c r="C40" s="8"/>
      <c r="D40" s="4"/>
      <c r="E40" s="4"/>
      <c r="F40" s="4"/>
      <c r="G40" s="4"/>
      <c r="H40" s="4"/>
      <c r="K40" s="15"/>
      <c r="L40" s="5"/>
      <c r="M40" s="5"/>
    </row>
    <row r="41" spans="1:13">
      <c r="A41" s="6"/>
      <c r="B41" s="6"/>
      <c r="C41" s="8"/>
      <c r="D41" s="4"/>
      <c r="E41" s="4"/>
      <c r="F41" s="4"/>
      <c r="G41" s="4"/>
      <c r="H41" s="4"/>
      <c r="K41" s="15"/>
      <c r="L41" s="5"/>
      <c r="M41" s="5"/>
    </row>
    <row r="42" spans="1:13">
      <c r="A42" s="6"/>
      <c r="B42" s="6"/>
      <c r="C42" s="8"/>
      <c r="D42" s="4"/>
      <c r="E42" s="4"/>
      <c r="F42" s="4"/>
      <c r="G42" s="4"/>
      <c r="H42" s="4"/>
      <c r="K42" s="15"/>
      <c r="L42" s="5"/>
      <c r="M42" s="5"/>
    </row>
    <row r="43" spans="1:13">
      <c r="A43" s="6"/>
      <c r="B43" s="6"/>
      <c r="C43" s="8"/>
      <c r="D43" s="4"/>
      <c r="E43" s="4"/>
      <c r="F43" s="4"/>
      <c r="G43" s="4"/>
      <c r="H43" s="4"/>
      <c r="K43" s="15"/>
      <c r="L43" s="5"/>
      <c r="M43" s="5"/>
    </row>
    <row r="44" spans="1:13">
      <c r="A44" s="6"/>
      <c r="B44" s="6"/>
      <c r="C44" s="8"/>
      <c r="D44" s="4"/>
      <c r="E44" s="4"/>
      <c r="F44" s="4"/>
      <c r="G44" s="4"/>
      <c r="H44" s="4"/>
      <c r="K44" s="15"/>
      <c r="L44" s="5"/>
      <c r="M44" s="5"/>
    </row>
    <row r="45" spans="1:13">
      <c r="A45" s="6"/>
      <c r="B45" s="6"/>
      <c r="C45" s="8"/>
      <c r="D45" s="4"/>
      <c r="E45" s="4"/>
      <c r="F45" s="4"/>
      <c r="G45" s="4"/>
      <c r="H45" s="4"/>
      <c r="K45" s="15"/>
      <c r="L45" s="5"/>
      <c r="M45" s="5"/>
    </row>
    <row r="46" spans="1:13">
      <c r="A46" s="6"/>
      <c r="B46" s="6"/>
      <c r="C46" s="8"/>
      <c r="D46" s="4"/>
      <c r="E46" s="4"/>
      <c r="F46" s="4"/>
      <c r="G46" s="4"/>
      <c r="H46" s="4"/>
      <c r="K46" s="15"/>
      <c r="L46" s="5"/>
      <c r="M46" s="5"/>
    </row>
    <row r="47" spans="1:13">
      <c r="A47" s="6"/>
      <c r="B47" s="6"/>
      <c r="C47" s="8"/>
      <c r="D47" s="4"/>
      <c r="E47" s="4"/>
      <c r="F47" s="4"/>
      <c r="G47" s="4"/>
      <c r="H47" s="4"/>
      <c r="K47" s="15"/>
      <c r="L47" s="5"/>
      <c r="M47" s="5"/>
    </row>
    <row r="48" spans="1:13">
      <c r="A48" s="6"/>
      <c r="B48" s="6"/>
      <c r="C48" s="6"/>
      <c r="K48" s="15"/>
      <c r="L48" s="5"/>
      <c r="M48" s="5"/>
    </row>
    <row r="49" spans="1:13">
      <c r="A49" s="6"/>
      <c r="B49" s="6"/>
      <c r="C49" s="6"/>
      <c r="K49" s="15"/>
      <c r="L49" s="5"/>
      <c r="M49" s="5"/>
    </row>
    <row r="50" spans="1:13">
      <c r="A50" s="6"/>
      <c r="B50" s="6"/>
      <c r="C50" s="6"/>
      <c r="K50" s="15"/>
      <c r="L50" s="5"/>
      <c r="M50" s="5"/>
    </row>
    <row r="51" spans="1:13">
      <c r="A51" s="6"/>
      <c r="B51" s="6"/>
      <c r="C51" s="6"/>
      <c r="K51" s="15"/>
      <c r="L51" s="5"/>
      <c r="M51" s="5"/>
    </row>
    <row r="52" spans="1:13">
      <c r="A52" s="6"/>
      <c r="B52" s="6"/>
      <c r="C52" s="6"/>
      <c r="K52" s="15"/>
      <c r="L52" s="5"/>
      <c r="M52" s="5"/>
    </row>
    <row r="53" spans="1:13">
      <c r="A53" s="6"/>
      <c r="B53" s="6"/>
      <c r="C53" s="6"/>
      <c r="K53" s="15"/>
      <c r="L53" s="5"/>
      <c r="M53" s="5"/>
    </row>
    <row r="54" spans="1:13">
      <c r="K54" s="15"/>
      <c r="L54" s="5"/>
      <c r="M54" s="5"/>
    </row>
    <row r="55" spans="1:13">
      <c r="K55" s="15"/>
      <c r="L55" s="5"/>
      <c r="M55" s="5"/>
    </row>
    <row r="56" spans="1:13">
      <c r="K56" s="15"/>
      <c r="L56" s="5"/>
      <c r="M56" s="5"/>
    </row>
    <row r="57" spans="1:13">
      <c r="K57" s="15"/>
      <c r="L57" s="5"/>
      <c r="M57" s="5"/>
    </row>
    <row r="58" spans="1:13">
      <c r="K58" s="15"/>
      <c r="L58" s="5"/>
      <c r="M58" s="5"/>
    </row>
    <row r="59" spans="1:13">
      <c r="K59" s="15"/>
      <c r="L59" s="5"/>
      <c r="M59" s="5"/>
    </row>
    <row r="60" spans="1:13">
      <c r="K60" s="15"/>
      <c r="L60" s="5"/>
      <c r="M60" s="16"/>
    </row>
    <row r="61" spans="1:13">
      <c r="K61" s="17"/>
      <c r="L61" s="5"/>
    </row>
    <row r="62" spans="1:13">
      <c r="K62" s="15"/>
      <c r="L62" s="5"/>
      <c r="M62" s="5"/>
    </row>
    <row r="63" spans="1:13">
      <c r="K63" s="15"/>
      <c r="L63" s="5"/>
      <c r="M63" s="5"/>
    </row>
    <row r="64" spans="1:13">
      <c r="K64" s="15"/>
      <c r="L64" s="5"/>
      <c r="M64" s="5"/>
    </row>
    <row r="65" spans="11:13">
      <c r="L65" s="5"/>
      <c r="M65" s="5"/>
    </row>
    <row r="66" spans="11:13">
      <c r="L66" s="5"/>
      <c r="M66" s="5"/>
    </row>
    <row r="67" spans="11:13">
      <c r="K67" s="17"/>
      <c r="L67" s="18"/>
    </row>
    <row r="69" spans="11:13">
      <c r="L69" s="18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关卡设定</vt:lpstr>
      <vt:lpstr>产出设定</vt:lpstr>
      <vt:lpstr>价值设定</vt:lpstr>
      <vt:lpstr>怪物产出</vt:lpstr>
      <vt:lpstr>宝箱产出</vt:lpstr>
      <vt:lpstr>道具商店</vt:lpstr>
      <vt:lpstr>限时副本</vt:lpstr>
      <vt:lpstr>验算</vt:lpstr>
      <vt:lpstr>地图随机奖励</vt:lpstr>
      <vt:lpstr>藏宝图</vt:lpstr>
      <vt:lpstr>随机目标</vt:lpstr>
      <vt:lpstr>输出</vt:lpstr>
      <vt:lpstr>饰品调整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sky</cp:lastModifiedBy>
  <dcterms:created xsi:type="dcterms:W3CDTF">2019-07-18T07:20:30Z</dcterms:created>
  <dcterms:modified xsi:type="dcterms:W3CDTF">2019-09-03T07:57:43Z</dcterms:modified>
</cp:coreProperties>
</file>